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Users\trial\Documents\EVA\Rozpočty 2023\HRUB - ZŠ Havlíčkova\ZŠ Havlíčkova HRUB-00143 25.10.24\"/>
    </mc:Choice>
  </mc:AlternateContent>
  <bookViews>
    <workbookView xWindow="0" yWindow="0" windowWidth="0" windowHeight="0"/>
  </bookViews>
  <sheets>
    <sheet name="Rekapitulace stavby" sheetId="1" r:id="rId1"/>
    <sheet name="D.1.1 a D.1.2 - stavební ..." sheetId="2" r:id="rId2"/>
    <sheet name="D.1.4.1 - Zdravotně techn..." sheetId="3" r:id="rId3"/>
    <sheet name="D.1.4.2 - vytápění" sheetId="4" r:id="rId4"/>
    <sheet name="D.1.4.3 - 1 - vzduchotech..." sheetId="5" r:id="rId5"/>
    <sheet name="D.1.4.3 - 2 - chlazení" sheetId="6" r:id="rId6"/>
    <sheet name="D.1.4.4 - 2 - silnoproudá..." sheetId="7" r:id="rId7"/>
    <sheet name="D.1.4.5.6 - slaboproudé s..." sheetId="8" r:id="rId8"/>
    <sheet name="01 - střešní plášť" sheetId="9" r:id="rId9"/>
    <sheet name="D.1.1 a D.1.2 - stavení č..." sheetId="10" r:id="rId10"/>
    <sheet name="D.1.4.1 - Zdravotně techn..._01" sheetId="11" r:id="rId11"/>
    <sheet name="D.1.4.4 - silnoproudá ele..." sheetId="12" r:id="rId12"/>
    <sheet name="D.1.4.5.7 - slaboproudé s..." sheetId="13" r:id="rId13"/>
    <sheet name="D.1.1 a D.1.2 - stavební ..._01" sheetId="14" r:id="rId14"/>
    <sheet name="D.1.4.3 - 2 - chlazení_01" sheetId="15" r:id="rId15"/>
    <sheet name="D.1.4.4 - silnoproudá ele..._01" sheetId="16" r:id="rId16"/>
    <sheet name="D.1.4.5.8 - slaboproudé s..." sheetId="17" r:id="rId17"/>
    <sheet name="HRUB-00201 - D.1.1. a D.1..." sheetId="18" r:id="rId18"/>
    <sheet name="HRUB-00202 - D.1.4.4.1 - ..." sheetId="19" r:id="rId19"/>
    <sheet name="VON - Vedlejší a ostatní ..." sheetId="20" r:id="rId20"/>
    <sheet name="Seznam figur" sheetId="21" r:id="rId21"/>
    <sheet name="Pokyny pro vyplnění" sheetId="22" r:id="rId22"/>
  </sheets>
  <definedNames>
    <definedName name="_xlnm.Print_Area" localSheetId="0">'Rekapitulace stavby'!$D$4:$AO$36,'Rekapitulace stavby'!$C$42:$AQ$78</definedName>
    <definedName name="_xlnm.Print_Titles" localSheetId="0">'Rekapitulace stavby'!$52:$52</definedName>
    <definedName name="_xlnm._FilterDatabase" localSheetId="1" hidden="1">'D.1.1 a D.1.2 - stavební ...'!$C$116:$K$3654</definedName>
    <definedName name="_xlnm.Print_Area" localSheetId="1">'D.1.1 a D.1.2 - stavební ...'!$C$4:$J$41,'D.1.1 a D.1.2 - stavební ...'!$C$47:$J$96,'D.1.1 a D.1.2 - stavební ...'!$C$102:$K$3654</definedName>
    <definedName name="_xlnm.Print_Titles" localSheetId="1">'D.1.1 a D.1.2 - stavební ...'!$116:$116</definedName>
    <definedName name="_xlnm._FilterDatabase" localSheetId="2" hidden="1">'D.1.4.1 - Zdravotně techn...'!$C$90:$K$278</definedName>
    <definedName name="_xlnm.Print_Area" localSheetId="2">'D.1.4.1 - Zdravotně techn...'!$C$4:$J$41,'D.1.4.1 - Zdravotně techn...'!$C$47:$J$70,'D.1.4.1 - Zdravotně techn...'!$C$76:$K$278</definedName>
    <definedName name="_xlnm.Print_Titles" localSheetId="2">'D.1.4.1 - Zdravotně techn...'!$90:$90</definedName>
    <definedName name="_xlnm._FilterDatabase" localSheetId="3" hidden="1">'D.1.4.2 - vytápění'!$C$91:$K$155</definedName>
    <definedName name="_xlnm.Print_Area" localSheetId="3">'D.1.4.2 - vytápění'!$C$4:$J$41,'D.1.4.2 - vytápění'!$C$47:$J$71,'D.1.4.2 - vytápění'!$C$77:$K$155</definedName>
    <definedName name="_xlnm.Print_Titles" localSheetId="3">'D.1.4.2 - vytápění'!$91:$91</definedName>
    <definedName name="_xlnm._FilterDatabase" localSheetId="4" hidden="1">'D.1.4.3 - 1 - vzduchotech...'!$C$96:$K$196</definedName>
    <definedName name="_xlnm.Print_Area" localSheetId="4">'D.1.4.3 - 1 - vzduchotech...'!$C$4:$J$41,'D.1.4.3 - 1 - vzduchotech...'!$C$47:$J$76,'D.1.4.3 - 1 - vzduchotech...'!$C$82:$K$196</definedName>
    <definedName name="_xlnm.Print_Titles" localSheetId="4">'D.1.4.3 - 1 - vzduchotech...'!$96:$96</definedName>
    <definedName name="_xlnm._FilterDatabase" localSheetId="5" hidden="1">'D.1.4.3 - 2 - chlazení'!$C$87:$K$108</definedName>
    <definedName name="_xlnm.Print_Area" localSheetId="5">'D.1.4.3 - 2 - chlazení'!$C$4:$J$41,'D.1.4.3 - 2 - chlazení'!$C$47:$J$67,'D.1.4.3 - 2 - chlazení'!$C$73:$K$108</definedName>
    <definedName name="_xlnm.Print_Titles" localSheetId="5">'D.1.4.3 - 2 - chlazení'!$87:$87</definedName>
    <definedName name="_xlnm._FilterDatabase" localSheetId="6" hidden="1">'D.1.4.4 - 2 - silnoproudá...'!$C$125:$K$286</definedName>
    <definedName name="_xlnm.Print_Area" localSheetId="6">'D.1.4.4 - 2 - silnoproudá...'!$C$4:$J$41,'D.1.4.4 - 2 - silnoproudá...'!$C$47:$J$105,'D.1.4.4 - 2 - silnoproudá...'!$C$111:$K$286</definedName>
    <definedName name="_xlnm.Print_Titles" localSheetId="6">'D.1.4.4 - 2 - silnoproudá...'!$125:$125</definedName>
    <definedName name="_xlnm._FilterDatabase" localSheetId="7" hidden="1">'D.1.4.5.6 - slaboproudé s...'!$C$85:$K$133</definedName>
    <definedName name="_xlnm.Print_Area" localSheetId="7">'D.1.4.5.6 - slaboproudé s...'!$C$4:$J$41,'D.1.4.5.6 - slaboproudé s...'!$C$47:$J$65,'D.1.4.5.6 - slaboproudé s...'!$C$71:$K$133</definedName>
    <definedName name="_xlnm.Print_Titles" localSheetId="7">'D.1.4.5.6 - slaboproudé s...'!$85:$85</definedName>
    <definedName name="_xlnm._FilterDatabase" localSheetId="8" hidden="1">'01 - střešní plášť'!$C$91:$K$507</definedName>
    <definedName name="_xlnm.Print_Area" localSheetId="8">'01 - střešní plášť'!$C$4:$J$41,'01 - střešní plášť'!$C$47:$J$71,'01 - střešní plášť'!$C$77:$K$507</definedName>
    <definedName name="_xlnm.Print_Titles" localSheetId="8">'01 - střešní plášť'!$91:$91</definedName>
    <definedName name="_xlnm._FilterDatabase" localSheetId="9" hidden="1">'D.1.1 a D.1.2 - stavení č...'!$C$100:$K$515</definedName>
    <definedName name="_xlnm.Print_Area" localSheetId="9">'D.1.1 a D.1.2 - stavení č...'!$C$4:$J$41,'D.1.1 a D.1.2 - stavení č...'!$C$47:$J$80,'D.1.1 a D.1.2 - stavení č...'!$C$86:$K$515</definedName>
    <definedName name="_xlnm.Print_Titles" localSheetId="9">'D.1.1 a D.1.2 - stavení č...'!$100:$100</definedName>
    <definedName name="_xlnm._FilterDatabase" localSheetId="10" hidden="1">'D.1.4.1 - Zdravotně techn..._01'!$C$86:$K$98</definedName>
    <definedName name="_xlnm.Print_Area" localSheetId="10">'D.1.4.1 - Zdravotně techn..._01'!$C$4:$J$41,'D.1.4.1 - Zdravotně techn..._01'!$C$47:$J$66,'D.1.4.1 - Zdravotně techn..._01'!$C$72:$K$98</definedName>
    <definedName name="_xlnm.Print_Titles" localSheetId="10">'D.1.4.1 - Zdravotně techn..._01'!$86:$86</definedName>
    <definedName name="_xlnm._FilterDatabase" localSheetId="11" hidden="1">'D.1.4.4 - silnoproudá ele...'!$C$103:$K$152</definedName>
    <definedName name="_xlnm.Print_Area" localSheetId="11">'D.1.4.4 - silnoproudá ele...'!$C$4:$J$41,'D.1.4.4 - silnoproudá ele...'!$C$47:$J$83,'D.1.4.4 - silnoproudá ele...'!$C$89:$K$152</definedName>
    <definedName name="_xlnm.Print_Titles" localSheetId="11">'D.1.4.4 - silnoproudá ele...'!$103:$103</definedName>
    <definedName name="_xlnm._FilterDatabase" localSheetId="12" hidden="1">'D.1.4.5.7 - slaboproudé s...'!$C$85:$K$113</definedName>
    <definedName name="_xlnm.Print_Area" localSheetId="12">'D.1.4.5.7 - slaboproudé s...'!$C$4:$J$41,'D.1.4.5.7 - slaboproudé s...'!$C$47:$J$65,'D.1.4.5.7 - slaboproudé s...'!$C$71:$K$113</definedName>
    <definedName name="_xlnm.Print_Titles" localSheetId="12">'D.1.4.5.7 - slaboproudé s...'!$85:$85</definedName>
    <definedName name="_xlnm._FilterDatabase" localSheetId="13" hidden="1">'D.1.1 a D.1.2 - stavební ..._01'!$C$100:$K$486</definedName>
    <definedName name="_xlnm.Print_Area" localSheetId="13">'D.1.1 a D.1.2 - stavební ..._01'!$C$4:$J$41,'D.1.1 a D.1.2 - stavební ..._01'!$C$47:$J$80,'D.1.1 a D.1.2 - stavební ..._01'!$C$86:$K$486</definedName>
    <definedName name="_xlnm.Print_Titles" localSheetId="13">'D.1.1 a D.1.2 - stavební ..._01'!$100:$100</definedName>
    <definedName name="_xlnm._FilterDatabase" localSheetId="14" hidden="1">'D.1.4.3 - 2 - chlazení_01'!$C$86:$K$93</definedName>
    <definedName name="_xlnm.Print_Area" localSheetId="14">'D.1.4.3 - 2 - chlazení_01'!$C$4:$J$41,'D.1.4.3 - 2 - chlazení_01'!$C$47:$J$66,'D.1.4.3 - 2 - chlazení_01'!$C$72:$K$93</definedName>
    <definedName name="_xlnm.Print_Titles" localSheetId="14">'D.1.4.3 - 2 - chlazení_01'!$86:$86</definedName>
    <definedName name="_xlnm._FilterDatabase" localSheetId="15" hidden="1">'D.1.4.4 - silnoproudá ele..._01'!$C$101:$K$141</definedName>
    <definedName name="_xlnm.Print_Area" localSheetId="15">'D.1.4.4 - silnoproudá ele..._01'!$C$4:$J$41,'D.1.4.4 - silnoproudá ele..._01'!$C$47:$J$81,'D.1.4.4 - silnoproudá ele..._01'!$C$87:$K$141</definedName>
    <definedName name="_xlnm.Print_Titles" localSheetId="15">'D.1.4.4 - silnoproudá ele..._01'!$101:$101</definedName>
    <definedName name="_xlnm._FilterDatabase" localSheetId="16" hidden="1">'D.1.4.5.8 - slaboproudé s...'!$C$85:$K$130</definedName>
    <definedName name="_xlnm.Print_Area" localSheetId="16">'D.1.4.5.8 - slaboproudé s...'!$C$4:$J$41,'D.1.4.5.8 - slaboproudé s...'!$C$47:$J$65,'D.1.4.5.8 - slaboproudé s...'!$C$71:$K$130</definedName>
    <definedName name="_xlnm.Print_Titles" localSheetId="16">'D.1.4.5.8 - slaboproudé s...'!$85:$85</definedName>
    <definedName name="_xlnm._FilterDatabase" localSheetId="17" hidden="1">'HRUB-00201 - D.1.1. a D.1...'!$C$95:$K$787</definedName>
    <definedName name="_xlnm.Print_Area" localSheetId="17">'HRUB-00201 - D.1.1. a D.1...'!$C$4:$J$39,'HRUB-00201 - D.1.1. a D.1...'!$C$45:$J$77,'HRUB-00201 - D.1.1. a D.1...'!$C$83:$K$787</definedName>
    <definedName name="_xlnm.Print_Titles" localSheetId="17">'HRUB-00201 - D.1.1. a D.1...'!$95:$95</definedName>
    <definedName name="_xlnm._FilterDatabase" localSheetId="18" hidden="1">'HRUB-00202 - D.1.4.4.1 - ...'!$C$105:$K$255</definedName>
    <definedName name="_xlnm.Print_Area" localSheetId="18">'HRUB-00202 - D.1.4.4.1 - ...'!$C$4:$J$39,'HRUB-00202 - D.1.4.4.1 - ...'!$C$45:$J$87,'HRUB-00202 - D.1.4.4.1 - ...'!$C$93:$K$255</definedName>
    <definedName name="_xlnm.Print_Titles" localSheetId="18">'HRUB-00202 - D.1.4.4.1 - ...'!$105:$105</definedName>
    <definedName name="_xlnm._FilterDatabase" localSheetId="19" hidden="1">'VON - Vedlejší a ostatní ...'!$C$81:$K$140</definedName>
    <definedName name="_xlnm.Print_Area" localSheetId="19">'VON - Vedlejší a ostatní ...'!$C$4:$J$39,'VON - Vedlejší a ostatní ...'!$C$45:$J$63,'VON - Vedlejší a ostatní ...'!$C$69:$K$140</definedName>
    <definedName name="_xlnm.Print_Titles" localSheetId="19">'VON - Vedlejší a ostatní ...'!$81:$81</definedName>
    <definedName name="_xlnm.Print_Area" localSheetId="20">'Seznam figur'!$C$4:$G$2490</definedName>
    <definedName name="_xlnm.Print_Titles" localSheetId="20">'Seznam figur'!$9:$9</definedName>
    <definedName name="_xlnm.Print_Area" localSheetId="21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21" l="1" r="D7"/>
  <c i="20" r="J37"/>
  <c r="J36"/>
  <c i="1" r="AY77"/>
  <c i="20" r="J35"/>
  <c i="1" r="AX77"/>
  <c i="20" r="BI138"/>
  <c r="BH138"/>
  <c r="BG138"/>
  <c r="BF138"/>
  <c r="T138"/>
  <c r="R138"/>
  <c r="P138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4"/>
  <c r="BH124"/>
  <c r="BG124"/>
  <c r="BF124"/>
  <c r="T124"/>
  <c r="R124"/>
  <c r="P124"/>
  <c r="BI119"/>
  <c r="BH119"/>
  <c r="BG119"/>
  <c r="BF119"/>
  <c r="T119"/>
  <c r="R119"/>
  <c r="P119"/>
  <c r="BI110"/>
  <c r="BH110"/>
  <c r="BG110"/>
  <c r="BF110"/>
  <c r="T110"/>
  <c r="R110"/>
  <c r="P110"/>
  <c r="BI106"/>
  <c r="BH106"/>
  <c r="BG106"/>
  <c r="BF106"/>
  <c r="T106"/>
  <c r="R106"/>
  <c r="P106"/>
  <c r="BI103"/>
  <c r="BH103"/>
  <c r="BG103"/>
  <c r="BF103"/>
  <c r="T103"/>
  <c r="R103"/>
  <c r="P103"/>
  <c r="BI97"/>
  <c r="BH97"/>
  <c r="BG97"/>
  <c r="BF97"/>
  <c r="T97"/>
  <c r="R97"/>
  <c r="P97"/>
  <c r="BI92"/>
  <c r="BH92"/>
  <c r="BG92"/>
  <c r="BF92"/>
  <c r="T92"/>
  <c r="R92"/>
  <c r="P92"/>
  <c r="BI88"/>
  <c r="BH88"/>
  <c r="BG88"/>
  <c r="BF88"/>
  <c r="T88"/>
  <c r="R88"/>
  <c r="P88"/>
  <c r="BI85"/>
  <c r="BH85"/>
  <c r="BG85"/>
  <c r="BF85"/>
  <c r="T85"/>
  <c r="R85"/>
  <c r="P85"/>
  <c r="J78"/>
  <c r="F78"/>
  <c r="F76"/>
  <c r="E74"/>
  <c r="J54"/>
  <c r="F54"/>
  <c r="F52"/>
  <c r="E50"/>
  <c r="J24"/>
  <c r="E24"/>
  <c r="J55"/>
  <c r="J23"/>
  <c r="J18"/>
  <c r="E18"/>
  <c r="F79"/>
  <c r="J17"/>
  <c r="J12"/>
  <c r="J76"/>
  <c r="E7"/>
  <c r="E48"/>
  <c i="19" r="J37"/>
  <c r="J36"/>
  <c i="1" r="AY76"/>
  <c i="19" r="J35"/>
  <c i="1" r="AX76"/>
  <c i="19" r="BI254"/>
  <c r="BH254"/>
  <c r="BG254"/>
  <c r="BF254"/>
  <c r="T254"/>
  <c r="T253"/>
  <c r="R254"/>
  <c r="R253"/>
  <c r="P254"/>
  <c r="P253"/>
  <c r="BI251"/>
  <c r="BH251"/>
  <c r="BG251"/>
  <c r="BF251"/>
  <c r="T251"/>
  <c r="R251"/>
  <c r="P251"/>
  <c r="BI249"/>
  <c r="BH249"/>
  <c r="BG249"/>
  <c r="BF249"/>
  <c r="T249"/>
  <c r="R249"/>
  <c r="P249"/>
  <c r="BI246"/>
  <c r="BH246"/>
  <c r="BG246"/>
  <c r="BF246"/>
  <c r="T246"/>
  <c r="R246"/>
  <c r="P246"/>
  <c r="BI244"/>
  <c r="BH244"/>
  <c r="BG244"/>
  <c r="BF244"/>
  <c r="T244"/>
  <c r="R244"/>
  <c r="P244"/>
  <c r="BI241"/>
  <c r="BH241"/>
  <c r="BG241"/>
  <c r="BF241"/>
  <c r="T241"/>
  <c r="T240"/>
  <c r="R241"/>
  <c r="R240"/>
  <c r="P241"/>
  <c r="P240"/>
  <c r="BI238"/>
  <c r="BH238"/>
  <c r="BG238"/>
  <c r="BF238"/>
  <c r="T238"/>
  <c r="T237"/>
  <c r="R238"/>
  <c r="R237"/>
  <c r="P238"/>
  <c r="P237"/>
  <c r="BI235"/>
  <c r="BH235"/>
  <c r="BG235"/>
  <c r="BF235"/>
  <c r="T235"/>
  <c r="T234"/>
  <c r="R235"/>
  <c r="R234"/>
  <c r="P235"/>
  <c r="P234"/>
  <c r="BI232"/>
  <c r="BH232"/>
  <c r="BG232"/>
  <c r="BF232"/>
  <c r="T232"/>
  <c r="T231"/>
  <c r="R232"/>
  <c r="R231"/>
  <c r="P232"/>
  <c r="P231"/>
  <c r="BI229"/>
  <c r="BH229"/>
  <c r="BG229"/>
  <c r="BF229"/>
  <c r="T229"/>
  <c r="T228"/>
  <c r="R229"/>
  <c r="R228"/>
  <c r="P229"/>
  <c r="P228"/>
  <c r="BI226"/>
  <c r="BH226"/>
  <c r="BG226"/>
  <c r="BF226"/>
  <c r="T226"/>
  <c r="T225"/>
  <c r="R226"/>
  <c r="R225"/>
  <c r="P226"/>
  <c r="P225"/>
  <c r="BI222"/>
  <c r="BH222"/>
  <c r="BG222"/>
  <c r="BF222"/>
  <c r="T222"/>
  <c r="R222"/>
  <c r="P222"/>
  <c r="BI220"/>
  <c r="BH220"/>
  <c r="BG220"/>
  <c r="BF220"/>
  <c r="T220"/>
  <c r="R220"/>
  <c r="P220"/>
  <c r="BI217"/>
  <c r="BH217"/>
  <c r="BG217"/>
  <c r="BF217"/>
  <c r="T217"/>
  <c r="T216"/>
  <c r="R217"/>
  <c r="R216"/>
  <c r="P217"/>
  <c r="P216"/>
  <c r="BI214"/>
  <c r="BH214"/>
  <c r="BG214"/>
  <c r="BF214"/>
  <c r="T214"/>
  <c r="T213"/>
  <c r="R214"/>
  <c r="R213"/>
  <c r="P214"/>
  <c r="P213"/>
  <c r="BI211"/>
  <c r="BH211"/>
  <c r="BG211"/>
  <c r="BF211"/>
  <c r="T211"/>
  <c r="T210"/>
  <c r="R211"/>
  <c r="R210"/>
  <c r="P211"/>
  <c r="P210"/>
  <c r="BI208"/>
  <c r="BH208"/>
  <c r="BG208"/>
  <c r="BF208"/>
  <c r="T208"/>
  <c r="R208"/>
  <c r="P208"/>
  <c r="BI205"/>
  <c r="BH205"/>
  <c r="BG205"/>
  <c r="BF205"/>
  <c r="T205"/>
  <c r="R205"/>
  <c r="P205"/>
  <c r="BI202"/>
  <c r="BH202"/>
  <c r="BG202"/>
  <c r="BF202"/>
  <c r="T202"/>
  <c r="R202"/>
  <c r="P202"/>
  <c r="BI200"/>
  <c r="BH200"/>
  <c r="BG200"/>
  <c r="BF200"/>
  <c r="T200"/>
  <c r="R200"/>
  <c r="P200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2"/>
  <c r="BH172"/>
  <c r="BG172"/>
  <c r="BF172"/>
  <c r="T172"/>
  <c r="R172"/>
  <c r="P172"/>
  <c r="BI170"/>
  <c r="BH170"/>
  <c r="BG170"/>
  <c r="BF170"/>
  <c r="T170"/>
  <c r="R170"/>
  <c r="P170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1"/>
  <c r="BH141"/>
  <c r="BG141"/>
  <c r="BF141"/>
  <c r="T141"/>
  <c r="R141"/>
  <c r="P141"/>
  <c r="BI139"/>
  <c r="BH139"/>
  <c r="BG139"/>
  <c r="BF139"/>
  <c r="T139"/>
  <c r="R139"/>
  <c r="P139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2"/>
  <c r="BH112"/>
  <c r="BG112"/>
  <c r="BF112"/>
  <c r="T112"/>
  <c r="T111"/>
  <c r="R112"/>
  <c r="R111"/>
  <c r="P112"/>
  <c r="P111"/>
  <c r="BI109"/>
  <c r="BH109"/>
  <c r="BG109"/>
  <c r="BF109"/>
  <c r="T109"/>
  <c r="T108"/>
  <c r="R109"/>
  <c r="R108"/>
  <c r="P109"/>
  <c r="P108"/>
  <c r="J102"/>
  <c r="F102"/>
  <c r="F100"/>
  <c r="E98"/>
  <c r="J54"/>
  <c r="F54"/>
  <c r="F52"/>
  <c r="E50"/>
  <c r="J24"/>
  <c r="E24"/>
  <c r="J103"/>
  <c r="J23"/>
  <c r="J18"/>
  <c r="E18"/>
  <c r="F55"/>
  <c r="J17"/>
  <c r="J12"/>
  <c r="J52"/>
  <c r="E7"/>
  <c r="E96"/>
  <c i="18" r="J37"/>
  <c r="J36"/>
  <c i="1" r="AY75"/>
  <c i="18" r="J35"/>
  <c i="1" r="AX75"/>
  <c i="18" r="BI785"/>
  <c r="BH785"/>
  <c r="BG785"/>
  <c r="BF785"/>
  <c r="T785"/>
  <c r="R785"/>
  <c r="P785"/>
  <c r="BI782"/>
  <c r="BH782"/>
  <c r="BG782"/>
  <c r="BF782"/>
  <c r="T782"/>
  <c r="R782"/>
  <c r="P782"/>
  <c r="BI767"/>
  <c r="BH767"/>
  <c r="BG767"/>
  <c r="BF767"/>
  <c r="T767"/>
  <c r="R767"/>
  <c r="P767"/>
  <c r="BI752"/>
  <c r="BH752"/>
  <c r="BG752"/>
  <c r="BF752"/>
  <c r="T752"/>
  <c r="R752"/>
  <c r="P752"/>
  <c r="BI736"/>
  <c r="BH736"/>
  <c r="BG736"/>
  <c r="BF736"/>
  <c r="T736"/>
  <c r="R736"/>
  <c r="P736"/>
  <c r="BI734"/>
  <c r="BH734"/>
  <c r="BG734"/>
  <c r="BF734"/>
  <c r="T734"/>
  <c r="R734"/>
  <c r="P734"/>
  <c r="BI729"/>
  <c r="BH729"/>
  <c r="BG729"/>
  <c r="BF729"/>
  <c r="T729"/>
  <c r="R729"/>
  <c r="P729"/>
  <c r="BI727"/>
  <c r="BH727"/>
  <c r="BG727"/>
  <c r="BF727"/>
  <c r="T727"/>
  <c r="R727"/>
  <c r="P727"/>
  <c r="BI724"/>
  <c r="BH724"/>
  <c r="BG724"/>
  <c r="BF724"/>
  <c r="T724"/>
  <c r="R724"/>
  <c r="P724"/>
  <c r="BI721"/>
  <c r="BH721"/>
  <c r="BG721"/>
  <c r="BF721"/>
  <c r="T721"/>
  <c r="R721"/>
  <c r="P721"/>
  <c r="BI718"/>
  <c r="BH718"/>
  <c r="BG718"/>
  <c r="BF718"/>
  <c r="T718"/>
  <c r="R718"/>
  <c r="P718"/>
  <c r="BI715"/>
  <c r="BH715"/>
  <c r="BG715"/>
  <c r="BF715"/>
  <c r="T715"/>
  <c r="R715"/>
  <c r="P715"/>
  <c r="BI710"/>
  <c r="BH710"/>
  <c r="BG710"/>
  <c r="BF710"/>
  <c r="T710"/>
  <c r="R710"/>
  <c r="P710"/>
  <c r="BI707"/>
  <c r="BH707"/>
  <c r="BG707"/>
  <c r="BF707"/>
  <c r="T707"/>
  <c r="R707"/>
  <c r="P707"/>
  <c r="BI704"/>
  <c r="BH704"/>
  <c r="BG704"/>
  <c r="BF704"/>
  <c r="T704"/>
  <c r="R704"/>
  <c r="P704"/>
  <c r="BI702"/>
  <c r="BH702"/>
  <c r="BG702"/>
  <c r="BF702"/>
  <c r="T702"/>
  <c r="R702"/>
  <c r="P702"/>
  <c r="BI700"/>
  <c r="BH700"/>
  <c r="BG700"/>
  <c r="BF700"/>
  <c r="T700"/>
  <c r="R700"/>
  <c r="P700"/>
  <c r="BI690"/>
  <c r="BH690"/>
  <c r="BG690"/>
  <c r="BF690"/>
  <c r="T690"/>
  <c r="R690"/>
  <c r="P690"/>
  <c r="BI679"/>
  <c r="BH679"/>
  <c r="BG679"/>
  <c r="BF679"/>
  <c r="T679"/>
  <c r="R679"/>
  <c r="P679"/>
  <c r="BI676"/>
  <c r="BH676"/>
  <c r="BG676"/>
  <c r="BF676"/>
  <c r="T676"/>
  <c r="R676"/>
  <c r="P676"/>
  <c r="BI673"/>
  <c r="BH673"/>
  <c r="BG673"/>
  <c r="BF673"/>
  <c r="T673"/>
  <c r="R673"/>
  <c r="P673"/>
  <c r="BI670"/>
  <c r="BH670"/>
  <c r="BG670"/>
  <c r="BF670"/>
  <c r="T670"/>
  <c r="R670"/>
  <c r="P670"/>
  <c r="BI667"/>
  <c r="BH667"/>
  <c r="BG667"/>
  <c r="BF667"/>
  <c r="T667"/>
  <c r="R667"/>
  <c r="P667"/>
  <c r="BI655"/>
  <c r="BH655"/>
  <c r="BG655"/>
  <c r="BF655"/>
  <c r="T655"/>
  <c r="R655"/>
  <c r="P655"/>
  <c r="BI652"/>
  <c r="BH652"/>
  <c r="BG652"/>
  <c r="BF652"/>
  <c r="T652"/>
  <c r="R652"/>
  <c r="P652"/>
  <c r="BI649"/>
  <c r="BH649"/>
  <c r="BG649"/>
  <c r="BF649"/>
  <c r="T649"/>
  <c r="R649"/>
  <c r="P649"/>
  <c r="BI646"/>
  <c r="BH646"/>
  <c r="BG646"/>
  <c r="BF646"/>
  <c r="T646"/>
  <c r="R646"/>
  <c r="P646"/>
  <c r="BI643"/>
  <c r="BH643"/>
  <c r="BG643"/>
  <c r="BF643"/>
  <c r="T643"/>
  <c r="R643"/>
  <c r="P643"/>
  <c r="BI640"/>
  <c r="BH640"/>
  <c r="BG640"/>
  <c r="BF640"/>
  <c r="T640"/>
  <c r="R640"/>
  <c r="P640"/>
  <c r="BI637"/>
  <c r="BH637"/>
  <c r="BG637"/>
  <c r="BF637"/>
  <c r="T637"/>
  <c r="R637"/>
  <c r="P637"/>
  <c r="BI634"/>
  <c r="BH634"/>
  <c r="BG634"/>
  <c r="BF634"/>
  <c r="T634"/>
  <c r="R634"/>
  <c r="P634"/>
  <c r="BI631"/>
  <c r="BH631"/>
  <c r="BG631"/>
  <c r="BF631"/>
  <c r="T631"/>
  <c r="R631"/>
  <c r="P631"/>
  <c r="BI629"/>
  <c r="BH629"/>
  <c r="BG629"/>
  <c r="BF629"/>
  <c r="T629"/>
  <c r="R629"/>
  <c r="P629"/>
  <c r="BI626"/>
  <c r="BH626"/>
  <c r="BG626"/>
  <c r="BF626"/>
  <c r="T626"/>
  <c r="R626"/>
  <c r="P626"/>
  <c r="BI622"/>
  <c r="BH622"/>
  <c r="BG622"/>
  <c r="BF622"/>
  <c r="T622"/>
  <c r="R622"/>
  <c r="P622"/>
  <c r="BI619"/>
  <c r="BH619"/>
  <c r="BG619"/>
  <c r="BF619"/>
  <c r="T619"/>
  <c r="R619"/>
  <c r="P619"/>
  <c r="BI617"/>
  <c r="BH617"/>
  <c r="BG617"/>
  <c r="BF617"/>
  <c r="T617"/>
  <c r="R617"/>
  <c r="P617"/>
  <c r="BI607"/>
  <c r="BH607"/>
  <c r="BG607"/>
  <c r="BF607"/>
  <c r="T607"/>
  <c r="R607"/>
  <c r="P607"/>
  <c r="BI603"/>
  <c r="BH603"/>
  <c r="BG603"/>
  <c r="BF603"/>
  <c r="T603"/>
  <c r="R603"/>
  <c r="P603"/>
  <c r="BI599"/>
  <c r="BH599"/>
  <c r="BG599"/>
  <c r="BF599"/>
  <c r="T599"/>
  <c r="R599"/>
  <c r="P599"/>
  <c r="BI596"/>
  <c r="BH596"/>
  <c r="BG596"/>
  <c r="BF596"/>
  <c r="T596"/>
  <c r="R596"/>
  <c r="P596"/>
  <c r="BI594"/>
  <c r="BH594"/>
  <c r="BG594"/>
  <c r="BF594"/>
  <c r="T594"/>
  <c r="R594"/>
  <c r="P594"/>
  <c r="BI589"/>
  <c r="BH589"/>
  <c r="BG589"/>
  <c r="BF589"/>
  <c r="T589"/>
  <c r="R589"/>
  <c r="P589"/>
  <c r="BI584"/>
  <c r="BH584"/>
  <c r="BG584"/>
  <c r="BF584"/>
  <c r="T584"/>
  <c r="R584"/>
  <c r="P584"/>
  <c r="BI579"/>
  <c r="BH579"/>
  <c r="BG579"/>
  <c r="BF579"/>
  <c r="T579"/>
  <c r="R579"/>
  <c r="P579"/>
  <c r="BI575"/>
  <c r="BH575"/>
  <c r="BG575"/>
  <c r="BF575"/>
  <c r="T575"/>
  <c r="R575"/>
  <c r="P575"/>
  <c r="BI571"/>
  <c r="BH571"/>
  <c r="BG571"/>
  <c r="BF571"/>
  <c r="T571"/>
  <c r="R571"/>
  <c r="P571"/>
  <c r="BI569"/>
  <c r="BH569"/>
  <c r="BG569"/>
  <c r="BF569"/>
  <c r="T569"/>
  <c r="R569"/>
  <c r="P569"/>
  <c r="BI564"/>
  <c r="BH564"/>
  <c r="BG564"/>
  <c r="BF564"/>
  <c r="T564"/>
  <c r="R564"/>
  <c r="P564"/>
  <c r="BI559"/>
  <c r="BH559"/>
  <c r="BG559"/>
  <c r="BF559"/>
  <c r="T559"/>
  <c r="R559"/>
  <c r="P559"/>
  <c r="BI554"/>
  <c r="BH554"/>
  <c r="BG554"/>
  <c r="BF554"/>
  <c r="T554"/>
  <c r="R554"/>
  <c r="P554"/>
  <c r="BI550"/>
  <c r="BH550"/>
  <c r="BG550"/>
  <c r="BF550"/>
  <c r="T550"/>
  <c r="R550"/>
  <c r="P550"/>
  <c r="BI546"/>
  <c r="BH546"/>
  <c r="BG546"/>
  <c r="BF546"/>
  <c r="T546"/>
  <c r="R546"/>
  <c r="P546"/>
  <c r="BI542"/>
  <c r="BH542"/>
  <c r="BG542"/>
  <c r="BF542"/>
  <c r="T542"/>
  <c r="R542"/>
  <c r="P542"/>
  <c r="BI534"/>
  <c r="BH534"/>
  <c r="BG534"/>
  <c r="BF534"/>
  <c r="T534"/>
  <c r="R534"/>
  <c r="P534"/>
  <c r="BI529"/>
  <c r="BH529"/>
  <c r="BG529"/>
  <c r="BF529"/>
  <c r="T529"/>
  <c r="R529"/>
  <c r="P529"/>
  <c r="BI518"/>
  <c r="BH518"/>
  <c r="BG518"/>
  <c r="BF518"/>
  <c r="T518"/>
  <c r="R518"/>
  <c r="P518"/>
  <c r="BI510"/>
  <c r="BH510"/>
  <c r="BG510"/>
  <c r="BF510"/>
  <c r="T510"/>
  <c r="R510"/>
  <c r="P510"/>
  <c r="BI502"/>
  <c r="BH502"/>
  <c r="BG502"/>
  <c r="BF502"/>
  <c r="T502"/>
  <c r="R502"/>
  <c r="P502"/>
  <c r="BI494"/>
  <c r="BH494"/>
  <c r="BG494"/>
  <c r="BF494"/>
  <c r="T494"/>
  <c r="R494"/>
  <c r="P494"/>
  <c r="BI490"/>
  <c r="BH490"/>
  <c r="BG490"/>
  <c r="BF490"/>
  <c r="T490"/>
  <c r="R490"/>
  <c r="P490"/>
  <c r="BI487"/>
  <c r="BH487"/>
  <c r="BG487"/>
  <c r="BF487"/>
  <c r="T487"/>
  <c r="R487"/>
  <c r="P487"/>
  <c r="BI485"/>
  <c r="BH485"/>
  <c r="BG485"/>
  <c r="BF485"/>
  <c r="T485"/>
  <c r="R485"/>
  <c r="P485"/>
  <c r="BI482"/>
  <c r="BH482"/>
  <c r="BG482"/>
  <c r="BF482"/>
  <c r="T482"/>
  <c r="R482"/>
  <c r="P482"/>
  <c r="BI479"/>
  <c r="BH479"/>
  <c r="BG479"/>
  <c r="BF479"/>
  <c r="T479"/>
  <c r="R479"/>
  <c r="P479"/>
  <c r="BI469"/>
  <c r="BH469"/>
  <c r="BG469"/>
  <c r="BF469"/>
  <c r="T469"/>
  <c r="R469"/>
  <c r="P469"/>
  <c r="BI466"/>
  <c r="BH466"/>
  <c r="BG466"/>
  <c r="BF466"/>
  <c r="T466"/>
  <c r="R466"/>
  <c r="P466"/>
  <c r="BI464"/>
  <c r="BH464"/>
  <c r="BG464"/>
  <c r="BF464"/>
  <c r="T464"/>
  <c r="R464"/>
  <c r="P464"/>
  <c r="BI462"/>
  <c r="BH462"/>
  <c r="BG462"/>
  <c r="BF462"/>
  <c r="T462"/>
  <c r="R462"/>
  <c r="P462"/>
  <c r="BI460"/>
  <c r="BH460"/>
  <c r="BG460"/>
  <c r="BF460"/>
  <c r="T460"/>
  <c r="R460"/>
  <c r="P460"/>
  <c r="BI458"/>
  <c r="BH458"/>
  <c r="BG458"/>
  <c r="BF458"/>
  <c r="T458"/>
  <c r="R458"/>
  <c r="P458"/>
  <c r="BI455"/>
  <c r="BH455"/>
  <c r="BG455"/>
  <c r="BF455"/>
  <c r="T455"/>
  <c r="R455"/>
  <c r="P455"/>
  <c r="BI452"/>
  <c r="BH452"/>
  <c r="BG452"/>
  <c r="BF452"/>
  <c r="T452"/>
  <c r="R452"/>
  <c r="P452"/>
  <c r="BI446"/>
  <c r="BH446"/>
  <c r="BG446"/>
  <c r="BF446"/>
  <c r="T446"/>
  <c r="R446"/>
  <c r="P446"/>
  <c r="BI444"/>
  <c r="BH444"/>
  <c r="BG444"/>
  <c r="BF444"/>
  <c r="T444"/>
  <c r="R444"/>
  <c r="P444"/>
  <c r="BI439"/>
  <c r="BH439"/>
  <c r="BG439"/>
  <c r="BF439"/>
  <c r="T439"/>
  <c r="R439"/>
  <c r="P439"/>
  <c r="BI435"/>
  <c r="BH435"/>
  <c r="BG435"/>
  <c r="BF435"/>
  <c r="T435"/>
  <c r="T434"/>
  <c r="R435"/>
  <c r="R434"/>
  <c r="P435"/>
  <c r="P434"/>
  <c r="BI431"/>
  <c r="BH431"/>
  <c r="BG431"/>
  <c r="BF431"/>
  <c r="T431"/>
  <c r="R431"/>
  <c r="P431"/>
  <c r="BI428"/>
  <c r="BH428"/>
  <c r="BG428"/>
  <c r="BF428"/>
  <c r="T428"/>
  <c r="R428"/>
  <c r="P428"/>
  <c r="BI426"/>
  <c r="BH426"/>
  <c r="BG426"/>
  <c r="BF426"/>
  <c r="T426"/>
  <c r="R426"/>
  <c r="P426"/>
  <c r="BI424"/>
  <c r="BH424"/>
  <c r="BG424"/>
  <c r="BF424"/>
  <c r="T424"/>
  <c r="R424"/>
  <c r="P424"/>
  <c r="BI408"/>
  <c r="BH408"/>
  <c r="BG408"/>
  <c r="BF408"/>
  <c r="T408"/>
  <c r="R408"/>
  <c r="P408"/>
  <c r="BI403"/>
  <c r="BH403"/>
  <c r="BG403"/>
  <c r="BF403"/>
  <c r="T403"/>
  <c r="R403"/>
  <c r="P403"/>
  <c r="BI398"/>
  <c r="BH398"/>
  <c r="BG398"/>
  <c r="BF398"/>
  <c r="T398"/>
  <c r="R398"/>
  <c r="P398"/>
  <c r="BI395"/>
  <c r="BH395"/>
  <c r="BG395"/>
  <c r="BF395"/>
  <c r="T395"/>
  <c r="R395"/>
  <c r="P395"/>
  <c r="BI388"/>
  <c r="BH388"/>
  <c r="BG388"/>
  <c r="BF388"/>
  <c r="T388"/>
  <c r="R388"/>
  <c r="P388"/>
  <c r="BI382"/>
  <c r="BH382"/>
  <c r="BG382"/>
  <c r="BF382"/>
  <c r="T382"/>
  <c r="R382"/>
  <c r="P382"/>
  <c r="BI376"/>
  <c r="BH376"/>
  <c r="BG376"/>
  <c r="BF376"/>
  <c r="T376"/>
  <c r="R376"/>
  <c r="P376"/>
  <c r="BI370"/>
  <c r="BH370"/>
  <c r="BG370"/>
  <c r="BF370"/>
  <c r="T370"/>
  <c r="R370"/>
  <c r="P370"/>
  <c r="BI364"/>
  <c r="BH364"/>
  <c r="BG364"/>
  <c r="BF364"/>
  <c r="T364"/>
  <c r="R364"/>
  <c r="P364"/>
  <c r="BI358"/>
  <c r="BH358"/>
  <c r="BG358"/>
  <c r="BF358"/>
  <c r="T358"/>
  <c r="R358"/>
  <c r="P358"/>
  <c r="BI352"/>
  <c r="BH352"/>
  <c r="BG352"/>
  <c r="BF352"/>
  <c r="T352"/>
  <c r="R352"/>
  <c r="P352"/>
  <c r="BI347"/>
  <c r="BH347"/>
  <c r="BG347"/>
  <c r="BF347"/>
  <c r="T347"/>
  <c r="R347"/>
  <c r="P347"/>
  <c r="BI343"/>
  <c r="BH343"/>
  <c r="BG343"/>
  <c r="BF343"/>
  <c r="T343"/>
  <c r="R343"/>
  <c r="P343"/>
  <c r="BI338"/>
  <c r="BH338"/>
  <c r="BG338"/>
  <c r="BF338"/>
  <c r="T338"/>
  <c r="R338"/>
  <c r="P338"/>
  <c r="BI335"/>
  <c r="BH335"/>
  <c r="BG335"/>
  <c r="BF335"/>
  <c r="T335"/>
  <c r="R335"/>
  <c r="P335"/>
  <c r="BI319"/>
  <c r="BH319"/>
  <c r="BG319"/>
  <c r="BF319"/>
  <c r="T319"/>
  <c r="R319"/>
  <c r="P319"/>
  <c r="BI307"/>
  <c r="BH307"/>
  <c r="BG307"/>
  <c r="BF307"/>
  <c r="T307"/>
  <c r="R307"/>
  <c r="P307"/>
  <c r="BI304"/>
  <c r="BH304"/>
  <c r="BG304"/>
  <c r="BF304"/>
  <c r="T304"/>
  <c r="R304"/>
  <c r="P304"/>
  <c r="BI299"/>
  <c r="BH299"/>
  <c r="BG299"/>
  <c r="BF299"/>
  <c r="T299"/>
  <c r="R299"/>
  <c r="P299"/>
  <c r="BI294"/>
  <c r="BH294"/>
  <c r="BG294"/>
  <c r="BF294"/>
  <c r="T294"/>
  <c r="R294"/>
  <c r="P294"/>
  <c r="BI291"/>
  <c r="BH291"/>
  <c r="BG291"/>
  <c r="BF291"/>
  <c r="T291"/>
  <c r="R291"/>
  <c r="P291"/>
  <c r="BI288"/>
  <c r="BH288"/>
  <c r="BG288"/>
  <c r="BF288"/>
  <c r="T288"/>
  <c r="R288"/>
  <c r="P288"/>
  <c r="BI285"/>
  <c r="BH285"/>
  <c r="BG285"/>
  <c r="BF285"/>
  <c r="T285"/>
  <c r="R285"/>
  <c r="P285"/>
  <c r="BI282"/>
  <c r="BH282"/>
  <c r="BG282"/>
  <c r="BF282"/>
  <c r="T282"/>
  <c r="R282"/>
  <c r="P282"/>
  <c r="BI279"/>
  <c r="BH279"/>
  <c r="BG279"/>
  <c r="BF279"/>
  <c r="T279"/>
  <c r="R279"/>
  <c r="P279"/>
  <c r="BI277"/>
  <c r="BH277"/>
  <c r="BG277"/>
  <c r="BF277"/>
  <c r="T277"/>
  <c r="R277"/>
  <c r="P277"/>
  <c r="BI274"/>
  <c r="BH274"/>
  <c r="BG274"/>
  <c r="BF274"/>
  <c r="T274"/>
  <c r="R274"/>
  <c r="P274"/>
  <c r="BI271"/>
  <c r="BH271"/>
  <c r="BG271"/>
  <c r="BF271"/>
  <c r="T271"/>
  <c r="R271"/>
  <c r="P271"/>
  <c r="BI268"/>
  <c r="BH268"/>
  <c r="BG268"/>
  <c r="BF268"/>
  <c r="T268"/>
  <c r="R268"/>
  <c r="P268"/>
  <c r="BI265"/>
  <c r="BH265"/>
  <c r="BG265"/>
  <c r="BF265"/>
  <c r="T265"/>
  <c r="R265"/>
  <c r="P265"/>
  <c r="BI256"/>
  <c r="BH256"/>
  <c r="BG256"/>
  <c r="BF256"/>
  <c r="T256"/>
  <c r="R256"/>
  <c r="P256"/>
  <c r="BI245"/>
  <c r="BH245"/>
  <c r="BG245"/>
  <c r="BF245"/>
  <c r="T245"/>
  <c r="R245"/>
  <c r="P245"/>
  <c r="BI236"/>
  <c r="BH236"/>
  <c r="BG236"/>
  <c r="BF236"/>
  <c r="T236"/>
  <c r="R236"/>
  <c r="P236"/>
  <c r="BI227"/>
  <c r="BH227"/>
  <c r="BG227"/>
  <c r="BF227"/>
  <c r="T227"/>
  <c r="R227"/>
  <c r="P227"/>
  <c r="BI216"/>
  <c r="BH216"/>
  <c r="BG216"/>
  <c r="BF216"/>
  <c r="T216"/>
  <c r="R216"/>
  <c r="P216"/>
  <c r="BI206"/>
  <c r="BH206"/>
  <c r="BG206"/>
  <c r="BF206"/>
  <c r="T206"/>
  <c r="R206"/>
  <c r="P206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3"/>
  <c r="BH193"/>
  <c r="BG193"/>
  <c r="BF193"/>
  <c r="T193"/>
  <c r="R193"/>
  <c r="P193"/>
  <c r="BI189"/>
  <c r="BH189"/>
  <c r="BG189"/>
  <c r="BF189"/>
  <c r="T189"/>
  <c r="R189"/>
  <c r="P189"/>
  <c r="BI184"/>
  <c r="BH184"/>
  <c r="BG184"/>
  <c r="BF184"/>
  <c r="T184"/>
  <c r="R184"/>
  <c r="P184"/>
  <c r="BI181"/>
  <c r="BH181"/>
  <c r="BG181"/>
  <c r="BF181"/>
  <c r="T181"/>
  <c r="R181"/>
  <c r="P181"/>
  <c r="BI178"/>
  <c r="BH178"/>
  <c r="BG178"/>
  <c r="BF178"/>
  <c r="T178"/>
  <c r="R178"/>
  <c r="P178"/>
  <c r="BI174"/>
  <c r="BH174"/>
  <c r="BG174"/>
  <c r="BF174"/>
  <c r="T174"/>
  <c r="R174"/>
  <c r="P174"/>
  <c r="BI171"/>
  <c r="BH171"/>
  <c r="BG171"/>
  <c r="BF171"/>
  <c r="T171"/>
  <c r="R171"/>
  <c r="P171"/>
  <c r="BI161"/>
  <c r="BH161"/>
  <c r="BG161"/>
  <c r="BF161"/>
  <c r="T161"/>
  <c r="R161"/>
  <c r="P161"/>
  <c r="BI128"/>
  <c r="BH128"/>
  <c r="BG128"/>
  <c r="BF128"/>
  <c r="T128"/>
  <c r="R128"/>
  <c r="P128"/>
  <c r="BI117"/>
  <c r="BH117"/>
  <c r="BG117"/>
  <c r="BF117"/>
  <c r="T117"/>
  <c r="R117"/>
  <c r="P117"/>
  <c r="BI114"/>
  <c r="BH114"/>
  <c r="BG114"/>
  <c r="BF114"/>
  <c r="T114"/>
  <c r="R114"/>
  <c r="P114"/>
  <c r="BI112"/>
  <c r="BH112"/>
  <c r="BG112"/>
  <c r="BF112"/>
  <c r="T112"/>
  <c r="R112"/>
  <c r="P112"/>
  <c r="BI109"/>
  <c r="BH109"/>
  <c r="BG109"/>
  <c r="BF109"/>
  <c r="T109"/>
  <c r="R109"/>
  <c r="P109"/>
  <c r="BI107"/>
  <c r="BH107"/>
  <c r="BG107"/>
  <c r="BF107"/>
  <c r="T107"/>
  <c r="R107"/>
  <c r="P107"/>
  <c r="BI104"/>
  <c r="BH104"/>
  <c r="BG104"/>
  <c r="BF104"/>
  <c r="T104"/>
  <c r="R104"/>
  <c r="P104"/>
  <c r="BI99"/>
  <c r="BH99"/>
  <c r="BG99"/>
  <c r="BF99"/>
  <c r="T99"/>
  <c r="T98"/>
  <c r="R99"/>
  <c r="R98"/>
  <c r="P99"/>
  <c r="P98"/>
  <c r="J92"/>
  <c r="F92"/>
  <c r="F90"/>
  <c r="E88"/>
  <c r="J54"/>
  <c r="F54"/>
  <c r="F52"/>
  <c r="E50"/>
  <c r="J24"/>
  <c r="E24"/>
  <c r="J93"/>
  <c r="J23"/>
  <c r="J18"/>
  <c r="E18"/>
  <c r="F93"/>
  <c r="J17"/>
  <c r="J12"/>
  <c r="J90"/>
  <c r="E7"/>
  <c r="E86"/>
  <c i="17" r="J39"/>
  <c r="J38"/>
  <c i="1" r="AY74"/>
  <c i="17" r="J37"/>
  <c i="1" r="AX74"/>
  <c i="17"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9"/>
  <c r="BH89"/>
  <c r="BG89"/>
  <c r="BF89"/>
  <c r="T89"/>
  <c r="R89"/>
  <c r="P89"/>
  <c r="BI88"/>
  <c r="BH88"/>
  <c r="BG88"/>
  <c r="BF88"/>
  <c r="T88"/>
  <c r="R88"/>
  <c r="P88"/>
  <c r="J83"/>
  <c r="J82"/>
  <c r="F82"/>
  <c r="F80"/>
  <c r="E78"/>
  <c r="J59"/>
  <c r="J58"/>
  <c r="F58"/>
  <c r="F56"/>
  <c r="E54"/>
  <c r="J20"/>
  <c r="E20"/>
  <c r="F83"/>
  <c r="J19"/>
  <c r="J14"/>
  <c r="J80"/>
  <c r="E7"/>
  <c r="E74"/>
  <c i="16" r="J39"/>
  <c r="J38"/>
  <c i="1" r="AY73"/>
  <c i="16" r="J37"/>
  <c i="1" r="AX73"/>
  <c i="16" r="BI141"/>
  <c r="BH141"/>
  <c r="BG141"/>
  <c r="BF141"/>
  <c r="T141"/>
  <c r="T140"/>
  <c r="R141"/>
  <c r="R140"/>
  <c r="P141"/>
  <c r="P140"/>
  <c r="BI139"/>
  <c r="BH139"/>
  <c r="BG139"/>
  <c r="BF139"/>
  <c r="T139"/>
  <c r="T138"/>
  <c r="R139"/>
  <c r="R138"/>
  <c r="P139"/>
  <c r="P138"/>
  <c r="BI137"/>
  <c r="BH137"/>
  <c r="BG137"/>
  <c r="BF137"/>
  <c r="T137"/>
  <c r="T136"/>
  <c r="R137"/>
  <c r="R136"/>
  <c r="P137"/>
  <c r="P136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T131"/>
  <c r="R132"/>
  <c r="R131"/>
  <c r="P132"/>
  <c r="P131"/>
  <c r="BI130"/>
  <c r="BH130"/>
  <c r="BG130"/>
  <c r="BF130"/>
  <c r="T130"/>
  <c r="T129"/>
  <c r="R130"/>
  <c r="R129"/>
  <c r="P130"/>
  <c r="P129"/>
  <c r="BI128"/>
  <c r="BH128"/>
  <c r="BG128"/>
  <c r="BF128"/>
  <c r="T128"/>
  <c r="T127"/>
  <c r="R128"/>
  <c r="R127"/>
  <c r="P128"/>
  <c r="P127"/>
  <c r="BI126"/>
  <c r="BH126"/>
  <c r="BG126"/>
  <c r="BF126"/>
  <c r="T126"/>
  <c r="T125"/>
  <c r="R126"/>
  <c r="R125"/>
  <c r="P126"/>
  <c r="P125"/>
  <c r="BI124"/>
  <c r="BH124"/>
  <c r="BG124"/>
  <c r="BF124"/>
  <c r="T124"/>
  <c r="T123"/>
  <c r="R124"/>
  <c r="R123"/>
  <c r="P124"/>
  <c r="P123"/>
  <c r="BI122"/>
  <c r="BH122"/>
  <c r="BG122"/>
  <c r="BF122"/>
  <c r="T122"/>
  <c r="T121"/>
  <c r="R122"/>
  <c r="R121"/>
  <c r="P122"/>
  <c r="P121"/>
  <c r="BI120"/>
  <c r="BH120"/>
  <c r="BG120"/>
  <c r="BF120"/>
  <c r="T120"/>
  <c r="T119"/>
  <c r="R120"/>
  <c r="R119"/>
  <c r="P120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4"/>
  <c r="BH114"/>
  <c r="BG114"/>
  <c r="BF114"/>
  <c r="T114"/>
  <c r="T113"/>
  <c r="R114"/>
  <c r="R113"/>
  <c r="P114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8"/>
  <c r="BH108"/>
  <c r="BG108"/>
  <c r="BF108"/>
  <c r="T108"/>
  <c r="T107"/>
  <c r="R108"/>
  <c r="R107"/>
  <c r="P108"/>
  <c r="P107"/>
  <c r="BI106"/>
  <c r="BH106"/>
  <c r="BG106"/>
  <c r="BF106"/>
  <c r="T106"/>
  <c r="R106"/>
  <c r="P106"/>
  <c r="BI105"/>
  <c r="BH105"/>
  <c r="BG105"/>
  <c r="BF105"/>
  <c r="T105"/>
  <c r="R105"/>
  <c r="P105"/>
  <c r="J99"/>
  <c r="J98"/>
  <c r="F98"/>
  <c r="F96"/>
  <c r="E94"/>
  <c r="J59"/>
  <c r="J58"/>
  <c r="F58"/>
  <c r="F56"/>
  <c r="E54"/>
  <c r="J20"/>
  <c r="E20"/>
  <c r="F99"/>
  <c r="J19"/>
  <c r="J14"/>
  <c r="J56"/>
  <c r="E7"/>
  <c r="E90"/>
  <c i="15" r="J39"/>
  <c r="J38"/>
  <c i="1" r="AY72"/>
  <c i="15" r="J37"/>
  <c i="1" r="AX72"/>
  <c i="15"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J84"/>
  <c r="J83"/>
  <c r="F83"/>
  <c r="F81"/>
  <c r="E79"/>
  <c r="J59"/>
  <c r="J58"/>
  <c r="F58"/>
  <c r="F56"/>
  <c r="E54"/>
  <c r="J20"/>
  <c r="E20"/>
  <c r="F59"/>
  <c r="J19"/>
  <c r="J14"/>
  <c r="J81"/>
  <c r="E7"/>
  <c r="E75"/>
  <c i="14" r="J39"/>
  <c r="J38"/>
  <c i="1" r="AY71"/>
  <c i="14" r="J37"/>
  <c i="1" r="AX71"/>
  <c i="14" r="BI483"/>
  <c r="BH483"/>
  <c r="BG483"/>
  <c r="BF483"/>
  <c r="T483"/>
  <c r="R483"/>
  <c r="P483"/>
  <c r="BI480"/>
  <c r="BH480"/>
  <c r="BG480"/>
  <c r="BF480"/>
  <c r="T480"/>
  <c r="R480"/>
  <c r="P480"/>
  <c r="BI474"/>
  <c r="BH474"/>
  <c r="BG474"/>
  <c r="BF474"/>
  <c r="T474"/>
  <c r="R474"/>
  <c r="P474"/>
  <c r="BI469"/>
  <c r="BH469"/>
  <c r="BG469"/>
  <c r="BF469"/>
  <c r="T469"/>
  <c r="R469"/>
  <c r="P469"/>
  <c r="BI464"/>
  <c r="BH464"/>
  <c r="BG464"/>
  <c r="BF464"/>
  <c r="T464"/>
  <c r="R464"/>
  <c r="P464"/>
  <c r="BI461"/>
  <c r="BH461"/>
  <c r="BG461"/>
  <c r="BF461"/>
  <c r="T461"/>
  <c r="R461"/>
  <c r="P461"/>
  <c r="BI458"/>
  <c r="BH458"/>
  <c r="BG458"/>
  <c r="BF458"/>
  <c r="T458"/>
  <c r="R458"/>
  <c r="P458"/>
  <c r="BI456"/>
  <c r="BH456"/>
  <c r="BG456"/>
  <c r="BF456"/>
  <c r="T456"/>
  <c r="R456"/>
  <c r="P456"/>
  <c r="BI454"/>
  <c r="BH454"/>
  <c r="BG454"/>
  <c r="BF454"/>
  <c r="T454"/>
  <c r="R454"/>
  <c r="P454"/>
  <c r="BI448"/>
  <c r="BH448"/>
  <c r="BG448"/>
  <c r="BF448"/>
  <c r="T448"/>
  <c r="R448"/>
  <c r="P448"/>
  <c r="BI445"/>
  <c r="BH445"/>
  <c r="BG445"/>
  <c r="BF445"/>
  <c r="T445"/>
  <c r="R445"/>
  <c r="P445"/>
  <c r="BI442"/>
  <c r="BH442"/>
  <c r="BG442"/>
  <c r="BF442"/>
  <c r="T442"/>
  <c r="R442"/>
  <c r="P442"/>
  <c r="BI439"/>
  <c r="BH439"/>
  <c r="BG439"/>
  <c r="BF439"/>
  <c r="T439"/>
  <c r="R439"/>
  <c r="P439"/>
  <c r="BI436"/>
  <c r="BH436"/>
  <c r="BG436"/>
  <c r="BF436"/>
  <c r="T436"/>
  <c r="R436"/>
  <c r="P436"/>
  <c r="BI432"/>
  <c r="BH432"/>
  <c r="BG432"/>
  <c r="BF432"/>
  <c r="T432"/>
  <c r="R432"/>
  <c r="P432"/>
  <c r="BI427"/>
  <c r="BH427"/>
  <c r="BG427"/>
  <c r="BF427"/>
  <c r="T427"/>
  <c r="R427"/>
  <c r="P427"/>
  <c r="BI420"/>
  <c r="BH420"/>
  <c r="BG420"/>
  <c r="BF420"/>
  <c r="T420"/>
  <c r="R420"/>
  <c r="P420"/>
  <c r="BI417"/>
  <c r="BH417"/>
  <c r="BG417"/>
  <c r="BF417"/>
  <c r="T417"/>
  <c r="R417"/>
  <c r="P417"/>
  <c r="BI415"/>
  <c r="BH415"/>
  <c r="BG415"/>
  <c r="BF415"/>
  <c r="T415"/>
  <c r="R415"/>
  <c r="P415"/>
  <c r="BI412"/>
  <c r="BH412"/>
  <c r="BG412"/>
  <c r="BF412"/>
  <c r="T412"/>
  <c r="R412"/>
  <c r="P412"/>
  <c r="BI408"/>
  <c r="BH408"/>
  <c r="BG408"/>
  <c r="BF408"/>
  <c r="T408"/>
  <c r="R408"/>
  <c r="P408"/>
  <c r="BI405"/>
  <c r="BH405"/>
  <c r="BG405"/>
  <c r="BF405"/>
  <c r="T405"/>
  <c r="R405"/>
  <c r="P405"/>
  <c r="BI400"/>
  <c r="BH400"/>
  <c r="BG400"/>
  <c r="BF400"/>
  <c r="T400"/>
  <c r="R400"/>
  <c r="P400"/>
  <c r="BI397"/>
  <c r="BH397"/>
  <c r="BG397"/>
  <c r="BF397"/>
  <c r="T397"/>
  <c r="R397"/>
  <c r="P397"/>
  <c r="BI392"/>
  <c r="BH392"/>
  <c r="BG392"/>
  <c r="BF392"/>
  <c r="T392"/>
  <c r="R392"/>
  <c r="P392"/>
  <c r="BI390"/>
  <c r="BH390"/>
  <c r="BG390"/>
  <c r="BF390"/>
  <c r="T390"/>
  <c r="R390"/>
  <c r="P390"/>
  <c r="BI387"/>
  <c r="BH387"/>
  <c r="BG387"/>
  <c r="BF387"/>
  <c r="T387"/>
  <c r="R387"/>
  <c r="P387"/>
  <c r="BI384"/>
  <c r="BH384"/>
  <c r="BG384"/>
  <c r="BF384"/>
  <c r="T384"/>
  <c r="R384"/>
  <c r="P384"/>
  <c r="BI381"/>
  <c r="BH381"/>
  <c r="BG381"/>
  <c r="BF381"/>
  <c r="T381"/>
  <c r="R381"/>
  <c r="P381"/>
  <c r="BI379"/>
  <c r="BH379"/>
  <c r="BG379"/>
  <c r="BF379"/>
  <c r="T379"/>
  <c r="R379"/>
  <c r="P379"/>
  <c r="BI375"/>
  <c r="BH375"/>
  <c r="BG375"/>
  <c r="BF375"/>
  <c r="T375"/>
  <c r="R375"/>
  <c r="P375"/>
  <c r="BI371"/>
  <c r="BH371"/>
  <c r="BG371"/>
  <c r="BF371"/>
  <c r="T371"/>
  <c r="R371"/>
  <c r="P371"/>
  <c r="BI366"/>
  <c r="BH366"/>
  <c r="BG366"/>
  <c r="BF366"/>
  <c r="T366"/>
  <c r="R366"/>
  <c r="P366"/>
  <c r="BI362"/>
  <c r="BH362"/>
  <c r="BG362"/>
  <c r="BF362"/>
  <c r="T362"/>
  <c r="R362"/>
  <c r="P362"/>
  <c r="BI357"/>
  <c r="BH357"/>
  <c r="BG357"/>
  <c r="BF357"/>
  <c r="T357"/>
  <c r="R357"/>
  <c r="P357"/>
  <c r="BI353"/>
  <c r="BH353"/>
  <c r="BG353"/>
  <c r="BF353"/>
  <c r="T353"/>
  <c r="R353"/>
  <c r="P353"/>
  <c r="BI348"/>
  <c r="BH348"/>
  <c r="BG348"/>
  <c r="BF348"/>
  <c r="T348"/>
  <c r="R348"/>
  <c r="P348"/>
  <c r="BI345"/>
  <c r="BH345"/>
  <c r="BG345"/>
  <c r="BF345"/>
  <c r="T345"/>
  <c r="R345"/>
  <c r="P345"/>
  <c r="BI343"/>
  <c r="BH343"/>
  <c r="BG343"/>
  <c r="BF343"/>
  <c r="T343"/>
  <c r="R343"/>
  <c r="P343"/>
  <c r="BI339"/>
  <c r="BH339"/>
  <c r="BG339"/>
  <c r="BF339"/>
  <c r="T339"/>
  <c r="R339"/>
  <c r="P339"/>
  <c r="BI335"/>
  <c r="BH335"/>
  <c r="BG335"/>
  <c r="BF335"/>
  <c r="T335"/>
  <c r="R335"/>
  <c r="P335"/>
  <c r="BI331"/>
  <c r="BH331"/>
  <c r="BG331"/>
  <c r="BF331"/>
  <c r="T331"/>
  <c r="R331"/>
  <c r="P331"/>
  <c r="BI326"/>
  <c r="BH326"/>
  <c r="BG326"/>
  <c r="BF326"/>
  <c r="T326"/>
  <c r="R326"/>
  <c r="P326"/>
  <c r="BI322"/>
  <c r="BH322"/>
  <c r="BG322"/>
  <c r="BF322"/>
  <c r="T322"/>
  <c r="R322"/>
  <c r="P322"/>
  <c r="BI319"/>
  <c r="BH319"/>
  <c r="BG319"/>
  <c r="BF319"/>
  <c r="T319"/>
  <c r="R319"/>
  <c r="P319"/>
  <c r="BI315"/>
  <c r="BH315"/>
  <c r="BG315"/>
  <c r="BF315"/>
  <c r="T315"/>
  <c r="R315"/>
  <c r="P315"/>
  <c r="BI312"/>
  <c r="BH312"/>
  <c r="BG312"/>
  <c r="BF312"/>
  <c r="T312"/>
  <c r="R312"/>
  <c r="P312"/>
  <c r="BI307"/>
  <c r="BH307"/>
  <c r="BG307"/>
  <c r="BF307"/>
  <c r="T307"/>
  <c r="R307"/>
  <c r="P307"/>
  <c r="BI302"/>
  <c r="BH302"/>
  <c r="BG302"/>
  <c r="BF302"/>
  <c r="T302"/>
  <c r="R302"/>
  <c r="P302"/>
  <c r="BI298"/>
  <c r="BH298"/>
  <c r="BG298"/>
  <c r="BF298"/>
  <c r="T298"/>
  <c r="R298"/>
  <c r="P298"/>
  <c r="BI295"/>
  <c r="BH295"/>
  <c r="BG295"/>
  <c r="BF295"/>
  <c r="T295"/>
  <c r="R295"/>
  <c r="P295"/>
  <c r="BI290"/>
  <c r="BH290"/>
  <c r="BG290"/>
  <c r="BF290"/>
  <c r="T290"/>
  <c r="R290"/>
  <c r="P290"/>
  <c r="BI289"/>
  <c r="BH289"/>
  <c r="BG289"/>
  <c r="BF289"/>
  <c r="T289"/>
  <c r="R289"/>
  <c r="P289"/>
  <c r="BI285"/>
  <c r="BH285"/>
  <c r="BG285"/>
  <c r="BF285"/>
  <c r="T285"/>
  <c r="R285"/>
  <c r="P285"/>
  <c r="BI279"/>
  <c r="BH279"/>
  <c r="BG279"/>
  <c r="BF279"/>
  <c r="T279"/>
  <c r="R279"/>
  <c r="P279"/>
  <c r="BI274"/>
  <c r="BH274"/>
  <c r="BG274"/>
  <c r="BF274"/>
  <c r="T274"/>
  <c r="R274"/>
  <c r="P274"/>
  <c r="BI269"/>
  <c r="BH269"/>
  <c r="BG269"/>
  <c r="BF269"/>
  <c r="T269"/>
  <c r="R269"/>
  <c r="P269"/>
  <c r="BI265"/>
  <c r="BH265"/>
  <c r="BG265"/>
  <c r="BF265"/>
  <c r="T265"/>
  <c r="R265"/>
  <c r="P265"/>
  <c r="BI258"/>
  <c r="BH258"/>
  <c r="BG258"/>
  <c r="BF258"/>
  <c r="T258"/>
  <c r="R258"/>
  <c r="P258"/>
  <c r="BI253"/>
  <c r="BH253"/>
  <c r="BG253"/>
  <c r="BF253"/>
  <c r="T253"/>
  <c r="R253"/>
  <c r="P253"/>
  <c r="BI250"/>
  <c r="BH250"/>
  <c r="BG250"/>
  <c r="BF250"/>
  <c r="T250"/>
  <c r="R250"/>
  <c r="P250"/>
  <c r="BI248"/>
  <c r="BH248"/>
  <c r="BG248"/>
  <c r="BF248"/>
  <c r="T248"/>
  <c r="R248"/>
  <c r="P248"/>
  <c r="BI245"/>
  <c r="BH245"/>
  <c r="BG245"/>
  <c r="BF245"/>
  <c r="T245"/>
  <c r="R245"/>
  <c r="P245"/>
  <c r="BI242"/>
  <c r="BH242"/>
  <c r="BG242"/>
  <c r="BF242"/>
  <c r="T242"/>
  <c r="R242"/>
  <c r="P242"/>
  <c r="BI238"/>
  <c r="BH238"/>
  <c r="BG238"/>
  <c r="BF238"/>
  <c r="T238"/>
  <c r="R238"/>
  <c r="P238"/>
  <c r="BI235"/>
  <c r="BH235"/>
  <c r="BG235"/>
  <c r="BF235"/>
  <c r="T235"/>
  <c r="R235"/>
  <c r="P235"/>
  <c r="BI231"/>
  <c r="BH231"/>
  <c r="BG231"/>
  <c r="BF231"/>
  <c r="T231"/>
  <c r="R231"/>
  <c r="P231"/>
  <c r="BI227"/>
  <c r="BH227"/>
  <c r="BG227"/>
  <c r="BF227"/>
  <c r="T227"/>
  <c r="R227"/>
  <c r="P227"/>
  <c r="BI222"/>
  <c r="BH222"/>
  <c r="BG222"/>
  <c r="BF222"/>
  <c r="T222"/>
  <c r="R222"/>
  <c r="P222"/>
  <c r="BI219"/>
  <c r="BH219"/>
  <c r="BG219"/>
  <c r="BF219"/>
  <c r="T219"/>
  <c r="R219"/>
  <c r="P219"/>
  <c r="BI217"/>
  <c r="BH217"/>
  <c r="BG217"/>
  <c r="BF217"/>
  <c r="T217"/>
  <c r="R217"/>
  <c r="P217"/>
  <c r="BI214"/>
  <c r="BH214"/>
  <c r="BG214"/>
  <c r="BF214"/>
  <c r="T214"/>
  <c r="R214"/>
  <c r="P214"/>
  <c r="BI209"/>
  <c r="BH209"/>
  <c r="BG209"/>
  <c r="BF209"/>
  <c r="T209"/>
  <c r="R209"/>
  <c r="P209"/>
  <c r="BI207"/>
  <c r="BH207"/>
  <c r="BG207"/>
  <c r="BF207"/>
  <c r="T207"/>
  <c r="R207"/>
  <c r="P207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2"/>
  <c r="BH192"/>
  <c r="BG192"/>
  <c r="BF192"/>
  <c r="T192"/>
  <c r="R192"/>
  <c r="P192"/>
  <c r="BI188"/>
  <c r="BH188"/>
  <c r="BG188"/>
  <c r="BF188"/>
  <c r="T188"/>
  <c r="T187"/>
  <c r="R188"/>
  <c r="R187"/>
  <c r="P188"/>
  <c r="P187"/>
  <c r="BI184"/>
  <c r="BH184"/>
  <c r="BG184"/>
  <c r="BF184"/>
  <c r="T184"/>
  <c r="R184"/>
  <c r="P184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2"/>
  <c r="BH172"/>
  <c r="BG172"/>
  <c r="BF172"/>
  <c r="T172"/>
  <c r="R172"/>
  <c r="P172"/>
  <c r="BI168"/>
  <c r="BH168"/>
  <c r="BG168"/>
  <c r="BF168"/>
  <c r="T168"/>
  <c r="R168"/>
  <c r="P168"/>
  <c r="BI164"/>
  <c r="BH164"/>
  <c r="BG164"/>
  <c r="BF164"/>
  <c r="T164"/>
  <c r="R164"/>
  <c r="P164"/>
  <c r="BI160"/>
  <c r="BH160"/>
  <c r="BG160"/>
  <c r="BF160"/>
  <c r="T160"/>
  <c r="R160"/>
  <c r="P160"/>
  <c r="BI156"/>
  <c r="BH156"/>
  <c r="BG156"/>
  <c r="BF156"/>
  <c r="T156"/>
  <c r="R156"/>
  <c r="P156"/>
  <c r="BI149"/>
  <c r="BH149"/>
  <c r="BG149"/>
  <c r="BF149"/>
  <c r="T149"/>
  <c r="T148"/>
  <c r="R149"/>
  <c r="R148"/>
  <c r="P149"/>
  <c r="P148"/>
  <c r="BI142"/>
  <c r="BH142"/>
  <c r="BG142"/>
  <c r="BF142"/>
  <c r="T142"/>
  <c r="T141"/>
  <c r="R142"/>
  <c r="R141"/>
  <c r="P142"/>
  <c r="P141"/>
  <c r="BI136"/>
  <c r="BH136"/>
  <c r="BG136"/>
  <c r="BF136"/>
  <c r="T136"/>
  <c r="R136"/>
  <c r="P136"/>
  <c r="BI133"/>
  <c r="BH133"/>
  <c r="BG133"/>
  <c r="BF133"/>
  <c r="T133"/>
  <c r="R133"/>
  <c r="P133"/>
  <c r="BI130"/>
  <c r="BH130"/>
  <c r="BG130"/>
  <c r="BF130"/>
  <c r="T130"/>
  <c r="R130"/>
  <c r="P130"/>
  <c r="BI125"/>
  <c r="BH125"/>
  <c r="BG125"/>
  <c r="BF125"/>
  <c r="T125"/>
  <c r="R125"/>
  <c r="P125"/>
  <c r="BI121"/>
  <c r="BH121"/>
  <c r="BG121"/>
  <c r="BF121"/>
  <c r="T121"/>
  <c r="R121"/>
  <c r="P121"/>
  <c r="BI117"/>
  <c r="BH117"/>
  <c r="BG117"/>
  <c r="BF117"/>
  <c r="T117"/>
  <c r="R117"/>
  <c r="P117"/>
  <c r="BI114"/>
  <c r="BH114"/>
  <c r="BG114"/>
  <c r="BF114"/>
  <c r="T114"/>
  <c r="R114"/>
  <c r="P114"/>
  <c r="BI109"/>
  <c r="BH109"/>
  <c r="BG109"/>
  <c r="BF109"/>
  <c r="T109"/>
  <c r="R109"/>
  <c r="P109"/>
  <c r="BI104"/>
  <c r="BH104"/>
  <c r="BG104"/>
  <c r="BF104"/>
  <c r="T104"/>
  <c r="T103"/>
  <c r="R104"/>
  <c r="R103"/>
  <c r="P104"/>
  <c r="P103"/>
  <c r="J97"/>
  <c r="F97"/>
  <c r="F95"/>
  <c r="E93"/>
  <c r="J58"/>
  <c r="F58"/>
  <c r="F56"/>
  <c r="E54"/>
  <c r="J26"/>
  <c r="E26"/>
  <c r="J98"/>
  <c r="J25"/>
  <c r="J20"/>
  <c r="E20"/>
  <c r="F59"/>
  <c r="J19"/>
  <c r="J14"/>
  <c r="J56"/>
  <c r="E7"/>
  <c r="E50"/>
  <c i="13" r="J39"/>
  <c r="J38"/>
  <c i="1" r="AY69"/>
  <c i="13" r="J37"/>
  <c i="1" r="AX69"/>
  <c i="13"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9"/>
  <c r="BH89"/>
  <c r="BG89"/>
  <c r="BF89"/>
  <c r="T89"/>
  <c r="R89"/>
  <c r="P89"/>
  <c r="BI88"/>
  <c r="BH88"/>
  <c r="BG88"/>
  <c r="BF88"/>
  <c r="T88"/>
  <c r="R88"/>
  <c r="P88"/>
  <c r="J83"/>
  <c r="J82"/>
  <c r="F82"/>
  <c r="F80"/>
  <c r="E78"/>
  <c r="J59"/>
  <c r="J58"/>
  <c r="F58"/>
  <c r="F56"/>
  <c r="E54"/>
  <c r="J20"/>
  <c r="E20"/>
  <c r="F83"/>
  <c r="J19"/>
  <c r="J14"/>
  <c r="J56"/>
  <c r="E7"/>
  <c r="E74"/>
  <c i="12" r="J39"/>
  <c r="J38"/>
  <c i="1" r="AY68"/>
  <c i="12" r="J37"/>
  <c i="1" r="AX68"/>
  <c i="12"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T148"/>
  <c r="R149"/>
  <c r="R148"/>
  <c r="P149"/>
  <c r="P148"/>
  <c r="BI147"/>
  <c r="BH147"/>
  <c r="BG147"/>
  <c r="BF147"/>
  <c r="T147"/>
  <c r="T146"/>
  <c r="R147"/>
  <c r="R146"/>
  <c r="P147"/>
  <c r="P146"/>
  <c r="BI145"/>
  <c r="BH145"/>
  <c r="BG145"/>
  <c r="BF145"/>
  <c r="T145"/>
  <c r="T144"/>
  <c r="R145"/>
  <c r="R144"/>
  <c r="P145"/>
  <c r="P144"/>
  <c r="BI143"/>
  <c r="BH143"/>
  <c r="BG143"/>
  <c r="BF143"/>
  <c r="T143"/>
  <c r="T142"/>
  <c r="R143"/>
  <c r="R142"/>
  <c r="P143"/>
  <c r="P142"/>
  <c r="BI141"/>
  <c r="BH141"/>
  <c r="BG141"/>
  <c r="BF141"/>
  <c r="T141"/>
  <c r="T140"/>
  <c r="R141"/>
  <c r="R140"/>
  <c r="P141"/>
  <c r="P140"/>
  <c r="BI139"/>
  <c r="BH139"/>
  <c r="BG139"/>
  <c r="BF139"/>
  <c r="T139"/>
  <c r="T138"/>
  <c r="R139"/>
  <c r="R138"/>
  <c r="P139"/>
  <c r="P138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T133"/>
  <c r="R134"/>
  <c r="R133"/>
  <c r="P134"/>
  <c r="P133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T128"/>
  <c r="R129"/>
  <c r="R128"/>
  <c r="P129"/>
  <c r="P128"/>
  <c r="BI127"/>
  <c r="BH127"/>
  <c r="BG127"/>
  <c r="BF127"/>
  <c r="T127"/>
  <c r="R127"/>
  <c r="P127"/>
  <c r="BI126"/>
  <c r="BH126"/>
  <c r="BG126"/>
  <c r="BF126"/>
  <c r="T126"/>
  <c r="R126"/>
  <c r="P126"/>
  <c r="BI124"/>
  <c r="BH124"/>
  <c r="BG124"/>
  <c r="BF124"/>
  <c r="T124"/>
  <c r="R124"/>
  <c r="P124"/>
  <c r="BI123"/>
  <c r="BH123"/>
  <c r="BG123"/>
  <c r="BF123"/>
  <c r="T123"/>
  <c r="R123"/>
  <c r="P123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6"/>
  <c r="BH116"/>
  <c r="BG116"/>
  <c r="BF116"/>
  <c r="T116"/>
  <c r="T115"/>
  <c r="R116"/>
  <c r="R115"/>
  <c r="P116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0"/>
  <c r="BH110"/>
  <c r="BG110"/>
  <c r="BF110"/>
  <c r="T110"/>
  <c r="T109"/>
  <c r="R110"/>
  <c r="R109"/>
  <c r="P110"/>
  <c r="P109"/>
  <c r="BI108"/>
  <c r="BH108"/>
  <c r="BG108"/>
  <c r="BF108"/>
  <c r="T108"/>
  <c r="R108"/>
  <c r="P108"/>
  <c r="BI107"/>
  <c r="BH107"/>
  <c r="BG107"/>
  <c r="BF107"/>
  <c r="T107"/>
  <c r="R107"/>
  <c r="P107"/>
  <c r="J101"/>
  <c r="J100"/>
  <c r="F100"/>
  <c r="F98"/>
  <c r="E96"/>
  <c r="J59"/>
  <c r="J58"/>
  <c r="F58"/>
  <c r="F56"/>
  <c r="E54"/>
  <c r="J20"/>
  <c r="E20"/>
  <c r="F101"/>
  <c r="J19"/>
  <c r="J14"/>
  <c r="J56"/>
  <c r="E7"/>
  <c r="E92"/>
  <c i="11" r="J39"/>
  <c r="J38"/>
  <c i="1" r="AY67"/>
  <c i="11" r="J37"/>
  <c i="1" r="AX67"/>
  <c i="11" r="BI97"/>
  <c r="BH97"/>
  <c r="BG97"/>
  <c r="BF97"/>
  <c r="T97"/>
  <c r="R97"/>
  <c r="P97"/>
  <c r="BI95"/>
  <c r="BH95"/>
  <c r="BG95"/>
  <c r="BF95"/>
  <c r="T95"/>
  <c r="R95"/>
  <c r="P95"/>
  <c r="BI94"/>
  <c r="BH94"/>
  <c r="BG94"/>
  <c r="BF94"/>
  <c r="T94"/>
  <c r="R94"/>
  <c r="P94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J84"/>
  <c r="J83"/>
  <c r="F83"/>
  <c r="F81"/>
  <c r="E79"/>
  <c r="J59"/>
  <c r="J58"/>
  <c r="F58"/>
  <c r="F56"/>
  <c r="E54"/>
  <c r="J20"/>
  <c r="E20"/>
  <c r="F84"/>
  <c r="J19"/>
  <c r="J14"/>
  <c r="J81"/>
  <c r="E7"/>
  <c r="E75"/>
  <c i="10" r="J39"/>
  <c r="J38"/>
  <c i="1" r="AY66"/>
  <c i="10" r="J37"/>
  <c i="1" r="AX66"/>
  <c i="10" r="BI510"/>
  <c r="BH510"/>
  <c r="BG510"/>
  <c r="BF510"/>
  <c r="T510"/>
  <c r="R510"/>
  <c r="P510"/>
  <c r="BI507"/>
  <c r="BH507"/>
  <c r="BG507"/>
  <c r="BF507"/>
  <c r="T507"/>
  <c r="R507"/>
  <c r="P507"/>
  <c r="BI504"/>
  <c r="BH504"/>
  <c r="BG504"/>
  <c r="BF504"/>
  <c r="T504"/>
  <c r="R504"/>
  <c r="P504"/>
  <c r="BI499"/>
  <c r="BH499"/>
  <c r="BG499"/>
  <c r="BF499"/>
  <c r="T499"/>
  <c r="R499"/>
  <c r="P499"/>
  <c r="BI496"/>
  <c r="BH496"/>
  <c r="BG496"/>
  <c r="BF496"/>
  <c r="T496"/>
  <c r="R496"/>
  <c r="P496"/>
  <c r="BI492"/>
  <c r="BH492"/>
  <c r="BG492"/>
  <c r="BF492"/>
  <c r="T492"/>
  <c r="R492"/>
  <c r="P492"/>
  <c r="BI489"/>
  <c r="BH489"/>
  <c r="BG489"/>
  <c r="BF489"/>
  <c r="T489"/>
  <c r="R489"/>
  <c r="P489"/>
  <c r="BI483"/>
  <c r="BH483"/>
  <c r="BG483"/>
  <c r="BF483"/>
  <c r="T483"/>
  <c r="R483"/>
  <c r="P483"/>
  <c r="BI478"/>
  <c r="BH478"/>
  <c r="BG478"/>
  <c r="BF478"/>
  <c r="T478"/>
  <c r="R478"/>
  <c r="P478"/>
  <c r="BI475"/>
  <c r="BH475"/>
  <c r="BG475"/>
  <c r="BF475"/>
  <c r="T475"/>
  <c r="R475"/>
  <c r="P475"/>
  <c r="BI472"/>
  <c r="BH472"/>
  <c r="BG472"/>
  <c r="BF472"/>
  <c r="T472"/>
  <c r="R472"/>
  <c r="P472"/>
  <c r="BI470"/>
  <c r="BH470"/>
  <c r="BG470"/>
  <c r="BF470"/>
  <c r="T470"/>
  <c r="R470"/>
  <c r="P470"/>
  <c r="BI467"/>
  <c r="BH467"/>
  <c r="BG467"/>
  <c r="BF467"/>
  <c r="T467"/>
  <c r="R467"/>
  <c r="P467"/>
  <c r="BI464"/>
  <c r="BH464"/>
  <c r="BG464"/>
  <c r="BF464"/>
  <c r="T464"/>
  <c r="R464"/>
  <c r="P464"/>
  <c r="BI461"/>
  <c r="BH461"/>
  <c r="BG461"/>
  <c r="BF461"/>
  <c r="T461"/>
  <c r="R461"/>
  <c r="P461"/>
  <c r="BI458"/>
  <c r="BH458"/>
  <c r="BG458"/>
  <c r="BF458"/>
  <c r="T458"/>
  <c r="R458"/>
  <c r="P458"/>
  <c r="BI456"/>
  <c r="BH456"/>
  <c r="BG456"/>
  <c r="BF456"/>
  <c r="T456"/>
  <c r="R456"/>
  <c r="P456"/>
  <c r="BI450"/>
  <c r="BH450"/>
  <c r="BG450"/>
  <c r="BF450"/>
  <c r="T450"/>
  <c r="R450"/>
  <c r="P450"/>
  <c r="BI446"/>
  <c r="BH446"/>
  <c r="BG446"/>
  <c r="BF446"/>
  <c r="T446"/>
  <c r="R446"/>
  <c r="P446"/>
  <c r="BI442"/>
  <c r="BH442"/>
  <c r="BG442"/>
  <c r="BF442"/>
  <c r="T442"/>
  <c r="R442"/>
  <c r="P442"/>
  <c r="BI438"/>
  <c r="BH438"/>
  <c r="BG438"/>
  <c r="BF438"/>
  <c r="T438"/>
  <c r="R438"/>
  <c r="P438"/>
  <c r="BI434"/>
  <c r="BH434"/>
  <c r="BG434"/>
  <c r="BF434"/>
  <c r="T434"/>
  <c r="R434"/>
  <c r="P434"/>
  <c r="BI431"/>
  <c r="BH431"/>
  <c r="BG431"/>
  <c r="BF431"/>
  <c r="T431"/>
  <c r="R431"/>
  <c r="P431"/>
  <c r="BI429"/>
  <c r="BH429"/>
  <c r="BG429"/>
  <c r="BF429"/>
  <c r="T429"/>
  <c r="R429"/>
  <c r="P429"/>
  <c r="BI426"/>
  <c r="BH426"/>
  <c r="BG426"/>
  <c r="BF426"/>
  <c r="T426"/>
  <c r="R426"/>
  <c r="P426"/>
  <c r="BI423"/>
  <c r="BH423"/>
  <c r="BG423"/>
  <c r="BF423"/>
  <c r="T423"/>
  <c r="R423"/>
  <c r="P423"/>
  <c r="BI420"/>
  <c r="BH420"/>
  <c r="BG420"/>
  <c r="BF420"/>
  <c r="T420"/>
  <c r="R420"/>
  <c r="P420"/>
  <c r="BI418"/>
  <c r="BH418"/>
  <c r="BG418"/>
  <c r="BF418"/>
  <c r="T418"/>
  <c r="R418"/>
  <c r="P418"/>
  <c r="BI415"/>
  <c r="BH415"/>
  <c r="BG415"/>
  <c r="BF415"/>
  <c r="T415"/>
  <c r="R415"/>
  <c r="P415"/>
  <c r="BI412"/>
  <c r="BH412"/>
  <c r="BG412"/>
  <c r="BF412"/>
  <c r="T412"/>
  <c r="R412"/>
  <c r="P412"/>
  <c r="BI409"/>
  <c r="BH409"/>
  <c r="BG409"/>
  <c r="BF409"/>
  <c r="T409"/>
  <c r="R409"/>
  <c r="P409"/>
  <c r="BI406"/>
  <c r="BH406"/>
  <c r="BG406"/>
  <c r="BF406"/>
  <c r="T406"/>
  <c r="R406"/>
  <c r="P406"/>
  <c r="BI404"/>
  <c r="BH404"/>
  <c r="BG404"/>
  <c r="BF404"/>
  <c r="T404"/>
  <c r="R404"/>
  <c r="P404"/>
  <c r="BI399"/>
  <c r="BH399"/>
  <c r="BG399"/>
  <c r="BF399"/>
  <c r="T399"/>
  <c r="R399"/>
  <c r="P399"/>
  <c r="BI396"/>
  <c r="BH396"/>
  <c r="BG396"/>
  <c r="BF396"/>
  <c r="T396"/>
  <c r="R396"/>
  <c r="P396"/>
  <c r="BI393"/>
  <c r="BH393"/>
  <c r="BG393"/>
  <c r="BF393"/>
  <c r="T393"/>
  <c r="R393"/>
  <c r="P393"/>
  <c r="BI390"/>
  <c r="BH390"/>
  <c r="BG390"/>
  <c r="BF390"/>
  <c r="T390"/>
  <c r="R390"/>
  <c r="P390"/>
  <c r="BI387"/>
  <c r="BH387"/>
  <c r="BG387"/>
  <c r="BF387"/>
  <c r="T387"/>
  <c r="R387"/>
  <c r="P387"/>
  <c r="BI385"/>
  <c r="BH385"/>
  <c r="BG385"/>
  <c r="BF385"/>
  <c r="T385"/>
  <c r="R385"/>
  <c r="P385"/>
  <c r="BI378"/>
  <c r="BH378"/>
  <c r="BG378"/>
  <c r="BF378"/>
  <c r="T378"/>
  <c r="R378"/>
  <c r="P378"/>
  <c r="BI375"/>
  <c r="BH375"/>
  <c r="BG375"/>
  <c r="BF375"/>
  <c r="T375"/>
  <c r="R375"/>
  <c r="P375"/>
  <c r="BI372"/>
  <c r="BH372"/>
  <c r="BG372"/>
  <c r="BF372"/>
  <c r="T372"/>
  <c r="R372"/>
  <c r="P372"/>
  <c r="BI369"/>
  <c r="BH369"/>
  <c r="BG369"/>
  <c r="BF369"/>
  <c r="T369"/>
  <c r="R369"/>
  <c r="P369"/>
  <c r="BI367"/>
  <c r="BH367"/>
  <c r="BG367"/>
  <c r="BF367"/>
  <c r="T367"/>
  <c r="R367"/>
  <c r="P367"/>
  <c r="BI364"/>
  <c r="BH364"/>
  <c r="BG364"/>
  <c r="BF364"/>
  <c r="T364"/>
  <c r="R364"/>
  <c r="P364"/>
  <c r="BI360"/>
  <c r="BH360"/>
  <c r="BG360"/>
  <c r="BF360"/>
  <c r="T360"/>
  <c r="R360"/>
  <c r="P360"/>
  <c r="BI356"/>
  <c r="BH356"/>
  <c r="BG356"/>
  <c r="BF356"/>
  <c r="T356"/>
  <c r="R356"/>
  <c r="P356"/>
  <c r="BI352"/>
  <c r="BH352"/>
  <c r="BG352"/>
  <c r="BF352"/>
  <c r="T352"/>
  <c r="R352"/>
  <c r="P352"/>
  <c r="BI348"/>
  <c r="BH348"/>
  <c r="BG348"/>
  <c r="BF348"/>
  <c r="T348"/>
  <c r="R348"/>
  <c r="P348"/>
  <c r="BI344"/>
  <c r="BH344"/>
  <c r="BG344"/>
  <c r="BF344"/>
  <c r="T344"/>
  <c r="R344"/>
  <c r="P344"/>
  <c r="BI340"/>
  <c r="BH340"/>
  <c r="BG340"/>
  <c r="BF340"/>
  <c r="T340"/>
  <c r="R340"/>
  <c r="P340"/>
  <c r="BI336"/>
  <c r="BH336"/>
  <c r="BG336"/>
  <c r="BF336"/>
  <c r="T336"/>
  <c r="R336"/>
  <c r="P336"/>
  <c r="BI332"/>
  <c r="BH332"/>
  <c r="BG332"/>
  <c r="BF332"/>
  <c r="T332"/>
  <c r="R332"/>
  <c r="P332"/>
  <c r="BI328"/>
  <c r="BH328"/>
  <c r="BG328"/>
  <c r="BF328"/>
  <c r="T328"/>
  <c r="R328"/>
  <c r="P328"/>
  <c r="BI325"/>
  <c r="BH325"/>
  <c r="BG325"/>
  <c r="BF325"/>
  <c r="T325"/>
  <c r="R325"/>
  <c r="P325"/>
  <c r="BI323"/>
  <c r="BH323"/>
  <c r="BG323"/>
  <c r="BF323"/>
  <c r="T323"/>
  <c r="R323"/>
  <c r="P323"/>
  <c r="BI319"/>
  <c r="BH319"/>
  <c r="BG319"/>
  <c r="BF319"/>
  <c r="T319"/>
  <c r="R319"/>
  <c r="P319"/>
  <c r="BI315"/>
  <c r="BH315"/>
  <c r="BG315"/>
  <c r="BF315"/>
  <c r="T315"/>
  <c r="R315"/>
  <c r="P315"/>
  <c r="BI311"/>
  <c r="BH311"/>
  <c r="BG311"/>
  <c r="BF311"/>
  <c r="T311"/>
  <c r="R311"/>
  <c r="P311"/>
  <c r="BI307"/>
  <c r="BH307"/>
  <c r="BG307"/>
  <c r="BF307"/>
  <c r="T307"/>
  <c r="R307"/>
  <c r="P307"/>
  <c r="BI304"/>
  <c r="BH304"/>
  <c r="BG304"/>
  <c r="BF304"/>
  <c r="T304"/>
  <c r="R304"/>
  <c r="P304"/>
  <c r="BI300"/>
  <c r="BH300"/>
  <c r="BG300"/>
  <c r="BF300"/>
  <c r="T300"/>
  <c r="R300"/>
  <c r="P300"/>
  <c r="BI295"/>
  <c r="BH295"/>
  <c r="BG295"/>
  <c r="BF295"/>
  <c r="T295"/>
  <c r="R295"/>
  <c r="P295"/>
  <c r="BI290"/>
  <c r="BH290"/>
  <c r="BG290"/>
  <c r="BF290"/>
  <c r="T290"/>
  <c r="R290"/>
  <c r="P290"/>
  <c r="BI286"/>
  <c r="BH286"/>
  <c r="BG286"/>
  <c r="BF286"/>
  <c r="T286"/>
  <c r="R286"/>
  <c r="P286"/>
  <c r="BI282"/>
  <c r="BH282"/>
  <c r="BG282"/>
  <c r="BF282"/>
  <c r="T282"/>
  <c r="R282"/>
  <c r="P282"/>
  <c r="BI279"/>
  <c r="BH279"/>
  <c r="BG279"/>
  <c r="BF279"/>
  <c r="T279"/>
  <c r="R279"/>
  <c r="P279"/>
  <c r="BI276"/>
  <c r="BH276"/>
  <c r="BG276"/>
  <c r="BF276"/>
  <c r="T276"/>
  <c r="R276"/>
  <c r="P276"/>
  <c r="BI272"/>
  <c r="BH272"/>
  <c r="BG272"/>
  <c r="BF272"/>
  <c r="T272"/>
  <c r="R272"/>
  <c r="P272"/>
  <c r="BI269"/>
  <c r="BH269"/>
  <c r="BG269"/>
  <c r="BF269"/>
  <c r="T269"/>
  <c r="R269"/>
  <c r="P269"/>
  <c r="BI264"/>
  <c r="BH264"/>
  <c r="BG264"/>
  <c r="BF264"/>
  <c r="T264"/>
  <c r="R264"/>
  <c r="P264"/>
  <c r="BI261"/>
  <c r="BH261"/>
  <c r="BG261"/>
  <c r="BF261"/>
  <c r="T261"/>
  <c r="R261"/>
  <c r="P261"/>
  <c r="BI259"/>
  <c r="BH259"/>
  <c r="BG259"/>
  <c r="BF259"/>
  <c r="T259"/>
  <c r="R259"/>
  <c r="P259"/>
  <c r="BI256"/>
  <c r="BH256"/>
  <c r="BG256"/>
  <c r="BF256"/>
  <c r="T256"/>
  <c r="R256"/>
  <c r="P256"/>
  <c r="BI252"/>
  <c r="BH252"/>
  <c r="BG252"/>
  <c r="BF252"/>
  <c r="T252"/>
  <c r="R252"/>
  <c r="P252"/>
  <c r="BI248"/>
  <c r="BH248"/>
  <c r="BG248"/>
  <c r="BF248"/>
  <c r="T248"/>
  <c r="R248"/>
  <c r="P248"/>
  <c r="BI245"/>
  <c r="BH245"/>
  <c r="BG245"/>
  <c r="BF245"/>
  <c r="T245"/>
  <c r="R245"/>
  <c r="P245"/>
  <c r="BI241"/>
  <c r="BH241"/>
  <c r="BG241"/>
  <c r="BF241"/>
  <c r="T241"/>
  <c r="R241"/>
  <c r="P241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29"/>
  <c r="BH229"/>
  <c r="BG229"/>
  <c r="BF229"/>
  <c r="T229"/>
  <c r="R229"/>
  <c r="P229"/>
  <c r="BI227"/>
  <c r="BH227"/>
  <c r="BG227"/>
  <c r="BF227"/>
  <c r="T227"/>
  <c r="R227"/>
  <c r="P227"/>
  <c r="BI222"/>
  <c r="BH222"/>
  <c r="BG222"/>
  <c r="BF222"/>
  <c r="T222"/>
  <c r="R222"/>
  <c r="P222"/>
  <c r="BI219"/>
  <c r="BH219"/>
  <c r="BG219"/>
  <c r="BF219"/>
  <c r="T219"/>
  <c r="R219"/>
  <c r="P219"/>
  <c r="BI216"/>
  <c r="BH216"/>
  <c r="BG216"/>
  <c r="BF216"/>
  <c r="T216"/>
  <c r="R216"/>
  <c r="P216"/>
  <c r="BI212"/>
  <c r="BH212"/>
  <c r="BG212"/>
  <c r="BF212"/>
  <c r="T212"/>
  <c r="T211"/>
  <c r="R212"/>
  <c r="R211"/>
  <c r="P212"/>
  <c r="P211"/>
  <c r="BI208"/>
  <c r="BH208"/>
  <c r="BG208"/>
  <c r="BF208"/>
  <c r="T208"/>
  <c r="R208"/>
  <c r="P208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7"/>
  <c r="BH197"/>
  <c r="BG197"/>
  <c r="BF197"/>
  <c r="T197"/>
  <c r="R197"/>
  <c r="P197"/>
  <c r="BI194"/>
  <c r="BH194"/>
  <c r="BG194"/>
  <c r="BF194"/>
  <c r="T194"/>
  <c r="R194"/>
  <c r="P194"/>
  <c r="BI191"/>
  <c r="BH191"/>
  <c r="BG191"/>
  <c r="BF191"/>
  <c r="T191"/>
  <c r="R191"/>
  <c r="P191"/>
  <c r="BI184"/>
  <c r="BH184"/>
  <c r="BG184"/>
  <c r="BF184"/>
  <c r="T184"/>
  <c r="R184"/>
  <c r="P184"/>
  <c r="BI179"/>
  <c r="BH179"/>
  <c r="BG179"/>
  <c r="BF179"/>
  <c r="T179"/>
  <c r="R179"/>
  <c r="P179"/>
  <c r="BI173"/>
  <c r="BH173"/>
  <c r="BG173"/>
  <c r="BF173"/>
  <c r="T173"/>
  <c r="R173"/>
  <c r="P173"/>
  <c r="BI169"/>
  <c r="BH169"/>
  <c r="BG169"/>
  <c r="BF169"/>
  <c r="T169"/>
  <c r="R169"/>
  <c r="P169"/>
  <c r="BI165"/>
  <c r="BH165"/>
  <c r="BG165"/>
  <c r="BF165"/>
  <c r="T165"/>
  <c r="R165"/>
  <c r="P165"/>
  <c r="BI160"/>
  <c r="BH160"/>
  <c r="BG160"/>
  <c r="BF160"/>
  <c r="T160"/>
  <c r="R160"/>
  <c r="P160"/>
  <c r="BI152"/>
  <c r="BH152"/>
  <c r="BG152"/>
  <c r="BF152"/>
  <c r="T152"/>
  <c r="T151"/>
  <c r="R152"/>
  <c r="R151"/>
  <c r="P152"/>
  <c r="P151"/>
  <c r="BI147"/>
  <c r="BH147"/>
  <c r="BG147"/>
  <c r="BF147"/>
  <c r="T147"/>
  <c r="R147"/>
  <c r="P147"/>
  <c r="BI143"/>
  <c r="BH143"/>
  <c r="BG143"/>
  <c r="BF143"/>
  <c r="T143"/>
  <c r="R143"/>
  <c r="P143"/>
  <c r="BI137"/>
  <c r="BH137"/>
  <c r="BG137"/>
  <c r="BF137"/>
  <c r="T137"/>
  <c r="R137"/>
  <c r="P137"/>
  <c r="BI134"/>
  <c r="BH134"/>
  <c r="BG134"/>
  <c r="BF134"/>
  <c r="T134"/>
  <c r="R134"/>
  <c r="P134"/>
  <c r="BI132"/>
  <c r="BH132"/>
  <c r="BG132"/>
  <c r="BF132"/>
  <c r="T132"/>
  <c r="R132"/>
  <c r="P132"/>
  <c r="BI129"/>
  <c r="BH129"/>
  <c r="BG129"/>
  <c r="BF129"/>
  <c r="T129"/>
  <c r="R129"/>
  <c r="P129"/>
  <c r="BI125"/>
  <c r="BH125"/>
  <c r="BG125"/>
  <c r="BF125"/>
  <c r="T125"/>
  <c r="R125"/>
  <c r="P125"/>
  <c r="BI123"/>
  <c r="BH123"/>
  <c r="BG123"/>
  <c r="BF123"/>
  <c r="T123"/>
  <c r="R123"/>
  <c r="P123"/>
  <c r="BI118"/>
  <c r="BH118"/>
  <c r="BG118"/>
  <c r="BF118"/>
  <c r="T118"/>
  <c r="R118"/>
  <c r="P118"/>
  <c r="BI115"/>
  <c r="BH115"/>
  <c r="BG115"/>
  <c r="BF115"/>
  <c r="T115"/>
  <c r="R115"/>
  <c r="P115"/>
  <c r="BI112"/>
  <c r="BH112"/>
  <c r="BG112"/>
  <c r="BF112"/>
  <c r="T112"/>
  <c r="R112"/>
  <c r="P112"/>
  <c r="BI109"/>
  <c r="BH109"/>
  <c r="BG109"/>
  <c r="BF109"/>
  <c r="T109"/>
  <c r="R109"/>
  <c r="P109"/>
  <c r="BI104"/>
  <c r="BH104"/>
  <c r="BG104"/>
  <c r="BF104"/>
  <c r="T104"/>
  <c r="R104"/>
  <c r="P104"/>
  <c r="J97"/>
  <c r="F97"/>
  <c r="F95"/>
  <c r="E93"/>
  <c r="J58"/>
  <c r="F58"/>
  <c r="F56"/>
  <c r="E54"/>
  <c r="J26"/>
  <c r="E26"/>
  <c r="J98"/>
  <c r="J25"/>
  <c r="J20"/>
  <c r="E20"/>
  <c r="F59"/>
  <c r="J19"/>
  <c r="J14"/>
  <c r="J95"/>
  <c r="E7"/>
  <c r="E50"/>
  <c i="9" r="J39"/>
  <c r="J38"/>
  <c i="1" r="AY64"/>
  <c i="9" r="J37"/>
  <c i="1" r="AX64"/>
  <c i="9" r="BI506"/>
  <c r="BH506"/>
  <c r="BG506"/>
  <c r="BF506"/>
  <c r="T506"/>
  <c r="R506"/>
  <c r="P506"/>
  <c r="BI504"/>
  <c r="BH504"/>
  <c r="BG504"/>
  <c r="BF504"/>
  <c r="T504"/>
  <c r="R504"/>
  <c r="P504"/>
  <c r="BI501"/>
  <c r="BH501"/>
  <c r="BG501"/>
  <c r="BF501"/>
  <c r="T501"/>
  <c r="R501"/>
  <c r="P501"/>
  <c r="BI497"/>
  <c r="BH497"/>
  <c r="BG497"/>
  <c r="BF497"/>
  <c r="T497"/>
  <c r="R497"/>
  <c r="P497"/>
  <c r="BI490"/>
  <c r="BH490"/>
  <c r="BG490"/>
  <c r="BF490"/>
  <c r="T490"/>
  <c r="R490"/>
  <c r="P490"/>
  <c r="BI487"/>
  <c r="BH487"/>
  <c r="BG487"/>
  <c r="BF487"/>
  <c r="T487"/>
  <c r="R487"/>
  <c r="P487"/>
  <c r="BI485"/>
  <c r="BH485"/>
  <c r="BG485"/>
  <c r="BF485"/>
  <c r="T485"/>
  <c r="R485"/>
  <c r="P485"/>
  <c r="BI482"/>
  <c r="BH482"/>
  <c r="BG482"/>
  <c r="BF482"/>
  <c r="T482"/>
  <c r="R482"/>
  <c r="P482"/>
  <c r="BI479"/>
  <c r="BH479"/>
  <c r="BG479"/>
  <c r="BF479"/>
  <c r="T479"/>
  <c r="R479"/>
  <c r="P479"/>
  <c r="BI476"/>
  <c r="BH476"/>
  <c r="BG476"/>
  <c r="BF476"/>
  <c r="T476"/>
  <c r="R476"/>
  <c r="P476"/>
  <c r="BI471"/>
  <c r="BH471"/>
  <c r="BG471"/>
  <c r="BF471"/>
  <c r="T471"/>
  <c r="R471"/>
  <c r="P471"/>
  <c r="BI466"/>
  <c r="BH466"/>
  <c r="BG466"/>
  <c r="BF466"/>
  <c r="T466"/>
  <c r="R466"/>
  <c r="P466"/>
  <c r="BI460"/>
  <c r="BH460"/>
  <c r="BG460"/>
  <c r="BF460"/>
  <c r="T460"/>
  <c r="R460"/>
  <c r="P460"/>
  <c r="BI455"/>
  <c r="BH455"/>
  <c r="BG455"/>
  <c r="BF455"/>
  <c r="T455"/>
  <c r="R455"/>
  <c r="P455"/>
  <c r="BI449"/>
  <c r="BH449"/>
  <c r="BG449"/>
  <c r="BF449"/>
  <c r="T449"/>
  <c r="R449"/>
  <c r="P449"/>
  <c r="BI444"/>
  <c r="BH444"/>
  <c r="BG444"/>
  <c r="BF444"/>
  <c r="T444"/>
  <c r="R444"/>
  <c r="P444"/>
  <c r="BI438"/>
  <c r="BH438"/>
  <c r="BG438"/>
  <c r="BF438"/>
  <c r="T438"/>
  <c r="R438"/>
  <c r="P438"/>
  <c r="BI433"/>
  <c r="BH433"/>
  <c r="BG433"/>
  <c r="BF433"/>
  <c r="T433"/>
  <c r="R433"/>
  <c r="P433"/>
  <c r="BI428"/>
  <c r="BH428"/>
  <c r="BG428"/>
  <c r="BF428"/>
  <c r="T428"/>
  <c r="R428"/>
  <c r="P428"/>
  <c r="BI419"/>
  <c r="BH419"/>
  <c r="BG419"/>
  <c r="BF419"/>
  <c r="T419"/>
  <c r="R419"/>
  <c r="P419"/>
  <c r="BI416"/>
  <c r="BH416"/>
  <c r="BG416"/>
  <c r="BF416"/>
  <c r="T416"/>
  <c r="R416"/>
  <c r="P416"/>
  <c r="BI412"/>
  <c r="BH412"/>
  <c r="BG412"/>
  <c r="BF412"/>
  <c r="T412"/>
  <c r="R412"/>
  <c r="P412"/>
  <c r="BI407"/>
  <c r="BH407"/>
  <c r="BG407"/>
  <c r="BF407"/>
  <c r="T407"/>
  <c r="R407"/>
  <c r="P407"/>
  <c r="BI402"/>
  <c r="BH402"/>
  <c r="BG402"/>
  <c r="BF402"/>
  <c r="T402"/>
  <c r="R402"/>
  <c r="P402"/>
  <c r="BI398"/>
  <c r="BH398"/>
  <c r="BG398"/>
  <c r="BF398"/>
  <c r="T398"/>
  <c r="R398"/>
  <c r="P398"/>
  <c r="BI395"/>
  <c r="BH395"/>
  <c r="BG395"/>
  <c r="BF395"/>
  <c r="T395"/>
  <c r="R395"/>
  <c r="P395"/>
  <c r="BI392"/>
  <c r="BH392"/>
  <c r="BG392"/>
  <c r="BF392"/>
  <c r="T392"/>
  <c r="R392"/>
  <c r="P392"/>
  <c r="BI388"/>
  <c r="BH388"/>
  <c r="BG388"/>
  <c r="BF388"/>
  <c r="T388"/>
  <c r="R388"/>
  <c r="P388"/>
  <c r="BI382"/>
  <c r="BH382"/>
  <c r="BG382"/>
  <c r="BF382"/>
  <c r="T382"/>
  <c r="R382"/>
  <c r="P382"/>
  <c r="BI376"/>
  <c r="BH376"/>
  <c r="BG376"/>
  <c r="BF376"/>
  <c r="T376"/>
  <c r="R376"/>
  <c r="P376"/>
  <c r="BI373"/>
  <c r="BH373"/>
  <c r="BG373"/>
  <c r="BF373"/>
  <c r="T373"/>
  <c r="R373"/>
  <c r="P373"/>
  <c r="BI367"/>
  <c r="BH367"/>
  <c r="BG367"/>
  <c r="BF367"/>
  <c r="T367"/>
  <c r="R367"/>
  <c r="P367"/>
  <c r="BI362"/>
  <c r="BH362"/>
  <c r="BG362"/>
  <c r="BF362"/>
  <c r="T362"/>
  <c r="R362"/>
  <c r="P362"/>
  <c r="BI356"/>
  <c r="BH356"/>
  <c r="BG356"/>
  <c r="BF356"/>
  <c r="T356"/>
  <c r="R356"/>
  <c r="P356"/>
  <c r="BI353"/>
  <c r="BH353"/>
  <c r="BG353"/>
  <c r="BF353"/>
  <c r="T353"/>
  <c r="R353"/>
  <c r="P353"/>
  <c r="BI351"/>
  <c r="BH351"/>
  <c r="BG351"/>
  <c r="BF351"/>
  <c r="T351"/>
  <c r="R351"/>
  <c r="P351"/>
  <c r="BI348"/>
  <c r="BH348"/>
  <c r="BG348"/>
  <c r="BF348"/>
  <c r="T348"/>
  <c r="R348"/>
  <c r="P348"/>
  <c r="BI345"/>
  <c r="BH345"/>
  <c r="BG345"/>
  <c r="BF345"/>
  <c r="T345"/>
  <c r="R345"/>
  <c r="P345"/>
  <c r="BI343"/>
  <c r="BH343"/>
  <c r="BG343"/>
  <c r="BF343"/>
  <c r="T343"/>
  <c r="R343"/>
  <c r="P343"/>
  <c r="BI337"/>
  <c r="BH337"/>
  <c r="BG337"/>
  <c r="BF337"/>
  <c r="T337"/>
  <c r="R337"/>
  <c r="P337"/>
  <c r="BI332"/>
  <c r="BH332"/>
  <c r="BG332"/>
  <c r="BF332"/>
  <c r="T332"/>
  <c r="R332"/>
  <c r="P332"/>
  <c r="BI327"/>
  <c r="BH327"/>
  <c r="BG327"/>
  <c r="BF327"/>
  <c r="T327"/>
  <c r="R327"/>
  <c r="P327"/>
  <c r="BI321"/>
  <c r="BH321"/>
  <c r="BG321"/>
  <c r="BF321"/>
  <c r="T321"/>
  <c r="R321"/>
  <c r="P321"/>
  <c r="BI315"/>
  <c r="BH315"/>
  <c r="BG315"/>
  <c r="BF315"/>
  <c r="T315"/>
  <c r="R315"/>
  <c r="P315"/>
  <c r="BI309"/>
  <c r="BH309"/>
  <c r="BG309"/>
  <c r="BF309"/>
  <c r="T309"/>
  <c r="R309"/>
  <c r="P309"/>
  <c r="BI303"/>
  <c r="BH303"/>
  <c r="BG303"/>
  <c r="BF303"/>
  <c r="T303"/>
  <c r="R303"/>
  <c r="P303"/>
  <c r="BI297"/>
  <c r="BH297"/>
  <c r="BG297"/>
  <c r="BF297"/>
  <c r="T297"/>
  <c r="R297"/>
  <c r="P297"/>
  <c r="BI291"/>
  <c r="BH291"/>
  <c r="BG291"/>
  <c r="BF291"/>
  <c r="T291"/>
  <c r="R291"/>
  <c r="P291"/>
  <c r="BI286"/>
  <c r="BH286"/>
  <c r="BG286"/>
  <c r="BF286"/>
  <c r="T286"/>
  <c r="R286"/>
  <c r="P286"/>
  <c r="BI281"/>
  <c r="BH281"/>
  <c r="BG281"/>
  <c r="BF281"/>
  <c r="T281"/>
  <c r="R281"/>
  <c r="P281"/>
  <c r="BI275"/>
  <c r="BH275"/>
  <c r="BG275"/>
  <c r="BF275"/>
  <c r="T275"/>
  <c r="R275"/>
  <c r="P275"/>
  <c r="BI269"/>
  <c r="BH269"/>
  <c r="BG269"/>
  <c r="BF269"/>
  <c r="T269"/>
  <c r="R269"/>
  <c r="P269"/>
  <c r="BI264"/>
  <c r="BH264"/>
  <c r="BG264"/>
  <c r="BF264"/>
  <c r="T264"/>
  <c r="R264"/>
  <c r="P264"/>
  <c r="BI258"/>
  <c r="BH258"/>
  <c r="BG258"/>
  <c r="BF258"/>
  <c r="T258"/>
  <c r="R258"/>
  <c r="P258"/>
  <c r="BI252"/>
  <c r="BH252"/>
  <c r="BG252"/>
  <c r="BF252"/>
  <c r="T252"/>
  <c r="R252"/>
  <c r="P252"/>
  <c r="BI246"/>
  <c r="BH246"/>
  <c r="BG246"/>
  <c r="BF246"/>
  <c r="T246"/>
  <c r="R246"/>
  <c r="P246"/>
  <c r="BI240"/>
  <c r="BH240"/>
  <c r="BG240"/>
  <c r="BF240"/>
  <c r="T240"/>
  <c r="R240"/>
  <c r="P240"/>
  <c r="BI238"/>
  <c r="BH238"/>
  <c r="BG238"/>
  <c r="BF238"/>
  <c r="T238"/>
  <c r="R238"/>
  <c r="P238"/>
  <c r="BI235"/>
  <c r="BH235"/>
  <c r="BG235"/>
  <c r="BF235"/>
  <c r="T235"/>
  <c r="R235"/>
  <c r="P235"/>
  <c r="BI231"/>
  <c r="BH231"/>
  <c r="BG231"/>
  <c r="BF231"/>
  <c r="T231"/>
  <c r="R231"/>
  <c r="P231"/>
  <c r="BI227"/>
  <c r="BH227"/>
  <c r="BG227"/>
  <c r="BF227"/>
  <c r="T227"/>
  <c r="R227"/>
  <c r="P227"/>
  <c r="BI224"/>
  <c r="BH224"/>
  <c r="BG224"/>
  <c r="BF224"/>
  <c r="T224"/>
  <c r="R224"/>
  <c r="P224"/>
  <c r="BI220"/>
  <c r="BH220"/>
  <c r="BG220"/>
  <c r="BF220"/>
  <c r="T220"/>
  <c r="R220"/>
  <c r="P220"/>
  <c r="BI216"/>
  <c r="BH216"/>
  <c r="BG216"/>
  <c r="BF216"/>
  <c r="T216"/>
  <c r="R216"/>
  <c r="P216"/>
  <c r="BI212"/>
  <c r="BH212"/>
  <c r="BG212"/>
  <c r="BF212"/>
  <c r="T212"/>
  <c r="R212"/>
  <c r="P212"/>
  <c r="BI208"/>
  <c r="BH208"/>
  <c r="BG208"/>
  <c r="BF208"/>
  <c r="T208"/>
  <c r="R208"/>
  <c r="P208"/>
  <c r="BI204"/>
  <c r="BH204"/>
  <c r="BG204"/>
  <c r="BF204"/>
  <c r="T204"/>
  <c r="R204"/>
  <c r="P204"/>
  <c r="BI200"/>
  <c r="BH200"/>
  <c r="BG200"/>
  <c r="BF200"/>
  <c r="T200"/>
  <c r="R200"/>
  <c r="P200"/>
  <c r="BI196"/>
  <c r="BH196"/>
  <c r="BG196"/>
  <c r="BF196"/>
  <c r="T196"/>
  <c r="R196"/>
  <c r="P196"/>
  <c r="BI192"/>
  <c r="BH192"/>
  <c r="BG192"/>
  <c r="BF192"/>
  <c r="T192"/>
  <c r="R192"/>
  <c r="P192"/>
  <c r="BI188"/>
  <c r="BH188"/>
  <c r="BG188"/>
  <c r="BF188"/>
  <c r="T188"/>
  <c r="R188"/>
  <c r="P188"/>
  <c r="BI185"/>
  <c r="BH185"/>
  <c r="BG185"/>
  <c r="BF185"/>
  <c r="T185"/>
  <c r="R185"/>
  <c r="P185"/>
  <c r="BI179"/>
  <c r="BH179"/>
  <c r="BG179"/>
  <c r="BF179"/>
  <c r="T179"/>
  <c r="R179"/>
  <c r="P179"/>
  <c r="BI176"/>
  <c r="BH176"/>
  <c r="BG176"/>
  <c r="BF176"/>
  <c r="T176"/>
  <c r="R176"/>
  <c r="P176"/>
  <c r="BI174"/>
  <c r="BH174"/>
  <c r="BG174"/>
  <c r="BF174"/>
  <c r="T174"/>
  <c r="R174"/>
  <c r="P174"/>
  <c r="BI169"/>
  <c r="BH169"/>
  <c r="BG169"/>
  <c r="BF169"/>
  <c r="T169"/>
  <c r="R169"/>
  <c r="P169"/>
  <c r="BI166"/>
  <c r="BH166"/>
  <c r="BG166"/>
  <c r="BF166"/>
  <c r="T166"/>
  <c r="R166"/>
  <c r="P166"/>
  <c r="BI161"/>
  <c r="BH161"/>
  <c r="BG161"/>
  <c r="BF161"/>
  <c r="T161"/>
  <c r="R161"/>
  <c r="P161"/>
  <c r="BI153"/>
  <c r="BH153"/>
  <c r="BG153"/>
  <c r="BF153"/>
  <c r="T153"/>
  <c r="R153"/>
  <c r="P153"/>
  <c r="BI145"/>
  <c r="BH145"/>
  <c r="BG145"/>
  <c r="BF145"/>
  <c r="T145"/>
  <c r="R145"/>
  <c r="P145"/>
  <c r="BI142"/>
  <c r="BH142"/>
  <c r="BG142"/>
  <c r="BF142"/>
  <c r="T142"/>
  <c r="R142"/>
  <c r="P142"/>
  <c r="BI137"/>
  <c r="BH137"/>
  <c r="BG137"/>
  <c r="BF137"/>
  <c r="T137"/>
  <c r="R137"/>
  <c r="P137"/>
  <c r="BI134"/>
  <c r="BH134"/>
  <c r="BG134"/>
  <c r="BF134"/>
  <c r="T134"/>
  <c r="R134"/>
  <c r="P134"/>
  <c r="BI128"/>
  <c r="BH128"/>
  <c r="BG128"/>
  <c r="BF128"/>
  <c r="T128"/>
  <c r="R128"/>
  <c r="P128"/>
  <c r="BI123"/>
  <c r="BH123"/>
  <c r="BG123"/>
  <c r="BF123"/>
  <c r="T123"/>
  <c r="R123"/>
  <c r="P123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11"/>
  <c r="BH111"/>
  <c r="BG111"/>
  <c r="BF111"/>
  <c r="T111"/>
  <c r="R111"/>
  <c r="P111"/>
  <c r="BI107"/>
  <c r="BH107"/>
  <c r="BG107"/>
  <c r="BF107"/>
  <c r="T107"/>
  <c r="R107"/>
  <c r="P107"/>
  <c r="BI102"/>
  <c r="BH102"/>
  <c r="BG102"/>
  <c r="BF102"/>
  <c r="T102"/>
  <c r="R102"/>
  <c r="P102"/>
  <c r="BI99"/>
  <c r="BH99"/>
  <c r="BG99"/>
  <c r="BF99"/>
  <c r="T99"/>
  <c r="R99"/>
  <c r="P99"/>
  <c r="BI97"/>
  <c r="BH97"/>
  <c r="BG97"/>
  <c r="BF97"/>
  <c r="T97"/>
  <c r="R97"/>
  <c r="P97"/>
  <c r="BI95"/>
  <c r="BH95"/>
  <c r="BG95"/>
  <c r="BF95"/>
  <c r="T95"/>
  <c r="R95"/>
  <c r="P95"/>
  <c r="J88"/>
  <c r="F88"/>
  <c r="F86"/>
  <c r="E84"/>
  <c r="J58"/>
  <c r="F58"/>
  <c r="F56"/>
  <c r="E54"/>
  <c r="J26"/>
  <c r="E26"/>
  <c r="J89"/>
  <c r="J25"/>
  <c r="J20"/>
  <c r="E20"/>
  <c r="F59"/>
  <c r="J19"/>
  <c r="J14"/>
  <c r="J86"/>
  <c r="E7"/>
  <c r="E80"/>
  <c i="8" r="J39"/>
  <c r="J38"/>
  <c i="1" r="AY62"/>
  <c i="8" r="J37"/>
  <c i="1" r="AX62"/>
  <c i="8"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9"/>
  <c r="BH89"/>
  <c r="BG89"/>
  <c r="BF89"/>
  <c r="T89"/>
  <c r="R89"/>
  <c r="P89"/>
  <c r="BI88"/>
  <c r="BH88"/>
  <c r="BG88"/>
  <c r="BF88"/>
  <c r="T88"/>
  <c r="R88"/>
  <c r="P88"/>
  <c r="J83"/>
  <c r="J82"/>
  <c r="F82"/>
  <c r="F80"/>
  <c r="E78"/>
  <c r="J59"/>
  <c r="J58"/>
  <c r="F58"/>
  <c r="F56"/>
  <c r="E54"/>
  <c r="J20"/>
  <c r="E20"/>
  <c r="F83"/>
  <c r="J19"/>
  <c r="J14"/>
  <c r="J56"/>
  <c r="E7"/>
  <c r="E50"/>
  <c i="7" r="J39"/>
  <c r="J38"/>
  <c i="1" r="AY61"/>
  <c i="7" r="J37"/>
  <c i="1" r="AX61"/>
  <c i="7"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2"/>
  <c r="BH282"/>
  <c r="BG282"/>
  <c r="BF282"/>
  <c r="T282"/>
  <c r="T281"/>
  <c r="R282"/>
  <c r="R281"/>
  <c r="P282"/>
  <c r="P281"/>
  <c r="BI280"/>
  <c r="BH280"/>
  <c r="BG280"/>
  <c r="BF280"/>
  <c r="T280"/>
  <c r="T279"/>
  <c r="R280"/>
  <c r="R279"/>
  <c r="P280"/>
  <c r="P279"/>
  <c r="BI278"/>
  <c r="BH278"/>
  <c r="BG278"/>
  <c r="BF278"/>
  <c r="T278"/>
  <c r="T277"/>
  <c r="R278"/>
  <c r="R277"/>
  <c r="P278"/>
  <c r="P277"/>
  <c r="BI276"/>
  <c r="BH276"/>
  <c r="BG276"/>
  <c r="BF276"/>
  <c r="T276"/>
  <c r="T275"/>
  <c r="R276"/>
  <c r="R275"/>
  <c r="P276"/>
  <c r="P275"/>
  <c r="BI274"/>
  <c r="BH274"/>
  <c r="BG274"/>
  <c r="BF274"/>
  <c r="T274"/>
  <c r="T273"/>
  <c r="R274"/>
  <c r="R273"/>
  <c r="P274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8"/>
  <c r="BH268"/>
  <c r="BG268"/>
  <c r="BF268"/>
  <c r="T268"/>
  <c r="T267"/>
  <c r="R268"/>
  <c r="R267"/>
  <c r="P268"/>
  <c r="P267"/>
  <c r="BI266"/>
  <c r="BH266"/>
  <c r="BG266"/>
  <c r="BF266"/>
  <c r="T266"/>
  <c r="T265"/>
  <c r="R266"/>
  <c r="R265"/>
  <c r="P266"/>
  <c r="P265"/>
  <c r="BI264"/>
  <c r="BH264"/>
  <c r="BG264"/>
  <c r="BF264"/>
  <c r="T264"/>
  <c r="T263"/>
  <c r="R264"/>
  <c r="R263"/>
  <c r="P264"/>
  <c r="P263"/>
  <c r="BI262"/>
  <c r="BH262"/>
  <c r="BG262"/>
  <c r="BF262"/>
  <c r="T262"/>
  <c r="R262"/>
  <c r="P262"/>
  <c r="BI261"/>
  <c r="BH261"/>
  <c r="BG261"/>
  <c r="BF261"/>
  <c r="T261"/>
  <c r="R261"/>
  <c r="P261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5"/>
  <c r="BH255"/>
  <c r="BG255"/>
  <c r="BF255"/>
  <c r="T255"/>
  <c r="T254"/>
  <c r="R255"/>
  <c r="R254"/>
  <c r="P255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6"/>
  <c r="BH246"/>
  <c r="BG246"/>
  <c r="BF246"/>
  <c r="T246"/>
  <c r="R246"/>
  <c r="P246"/>
  <c r="BI245"/>
  <c r="BH245"/>
  <c r="BG245"/>
  <c r="BF245"/>
  <c r="T245"/>
  <c r="R245"/>
  <c r="P245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5"/>
  <c r="BH235"/>
  <c r="BG235"/>
  <c r="BF235"/>
  <c r="T235"/>
  <c r="R235"/>
  <c r="P235"/>
  <c r="BI234"/>
  <c r="BH234"/>
  <c r="BG234"/>
  <c r="BF234"/>
  <c r="T234"/>
  <c r="R234"/>
  <c r="P234"/>
  <c r="BI232"/>
  <c r="BH232"/>
  <c r="BG232"/>
  <c r="BF232"/>
  <c r="T232"/>
  <c r="T231"/>
  <c r="R232"/>
  <c r="R231"/>
  <c r="P232"/>
  <c r="P231"/>
  <c r="BI230"/>
  <c r="BH230"/>
  <c r="BG230"/>
  <c r="BF230"/>
  <c r="T230"/>
  <c r="T229"/>
  <c r="R230"/>
  <c r="R229"/>
  <c r="P230"/>
  <c r="P229"/>
  <c r="BI228"/>
  <c r="BH228"/>
  <c r="BG228"/>
  <c r="BF228"/>
  <c r="T228"/>
  <c r="T227"/>
  <c r="R228"/>
  <c r="R227"/>
  <c r="P228"/>
  <c r="P227"/>
  <c r="BI226"/>
  <c r="BH226"/>
  <c r="BG226"/>
  <c r="BF226"/>
  <c r="T226"/>
  <c r="T225"/>
  <c r="R226"/>
  <c r="R225"/>
  <c r="P226"/>
  <c r="P225"/>
  <c r="BI224"/>
  <c r="BH224"/>
  <c r="BG224"/>
  <c r="BF224"/>
  <c r="T224"/>
  <c r="T223"/>
  <c r="R224"/>
  <c r="R223"/>
  <c r="P224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6"/>
  <c r="BH216"/>
  <c r="BG216"/>
  <c r="BF216"/>
  <c r="T216"/>
  <c r="T215"/>
  <c r="R216"/>
  <c r="R215"/>
  <c r="P216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8"/>
  <c r="BH188"/>
  <c r="BG188"/>
  <c r="BF188"/>
  <c r="T188"/>
  <c r="T187"/>
  <c r="R188"/>
  <c r="R187"/>
  <c r="P188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T179"/>
  <c r="R180"/>
  <c r="R179"/>
  <c r="P180"/>
  <c r="P179"/>
  <c r="BI178"/>
  <c r="BH178"/>
  <c r="BG178"/>
  <c r="BF178"/>
  <c r="T178"/>
  <c r="T177"/>
  <c r="R178"/>
  <c r="R177"/>
  <c r="P178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69"/>
  <c r="BH169"/>
  <c r="BG169"/>
  <c r="BF169"/>
  <c r="T169"/>
  <c r="R169"/>
  <c r="P169"/>
  <c r="BI168"/>
  <c r="BH168"/>
  <c r="BG168"/>
  <c r="BF168"/>
  <c r="T168"/>
  <c r="R168"/>
  <c r="P168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9"/>
  <c r="BH129"/>
  <c r="BG129"/>
  <c r="BF129"/>
  <c r="T129"/>
  <c r="R129"/>
  <c r="P129"/>
  <c r="J123"/>
  <c r="J122"/>
  <c r="F122"/>
  <c r="F120"/>
  <c r="E118"/>
  <c r="J59"/>
  <c r="J58"/>
  <c r="F58"/>
  <c r="F56"/>
  <c r="E54"/>
  <c r="J20"/>
  <c r="E20"/>
  <c r="F59"/>
  <c r="J19"/>
  <c r="J14"/>
  <c r="J120"/>
  <c r="E7"/>
  <c r="E50"/>
  <c i="6" r="J39"/>
  <c r="J38"/>
  <c i="1" r="AY60"/>
  <c i="6" r="J37"/>
  <c i="1" r="AX60"/>
  <c i="6"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J85"/>
  <c r="J84"/>
  <c r="F84"/>
  <c r="F82"/>
  <c r="E80"/>
  <c r="J59"/>
  <c r="J58"/>
  <c r="F58"/>
  <c r="F56"/>
  <c r="E54"/>
  <c r="J20"/>
  <c r="E20"/>
  <c r="F85"/>
  <c r="J19"/>
  <c r="J14"/>
  <c r="J82"/>
  <c r="E7"/>
  <c r="E76"/>
  <c i="5" r="J39"/>
  <c r="J38"/>
  <c i="1" r="AY59"/>
  <c i="5" r="J37"/>
  <c i="1" r="AX59"/>
  <c i="5"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0"/>
  <c r="BH190"/>
  <c r="BG190"/>
  <c r="BF190"/>
  <c r="T190"/>
  <c r="R190"/>
  <c r="P190"/>
  <c r="BI189"/>
  <c r="BH189"/>
  <c r="BG189"/>
  <c r="BF189"/>
  <c r="T189"/>
  <c r="R189"/>
  <c r="P189"/>
  <c r="BI187"/>
  <c r="BH187"/>
  <c r="BG187"/>
  <c r="BF187"/>
  <c r="T187"/>
  <c r="R187"/>
  <c r="P187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T154"/>
  <c r="R155"/>
  <c r="R154"/>
  <c r="P155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J94"/>
  <c r="J93"/>
  <c r="F93"/>
  <c r="F91"/>
  <c r="E89"/>
  <c r="J59"/>
  <c r="J58"/>
  <c r="F58"/>
  <c r="F56"/>
  <c r="E54"/>
  <c r="J20"/>
  <c r="E20"/>
  <c r="F59"/>
  <c r="J19"/>
  <c r="J14"/>
  <c r="J91"/>
  <c r="E7"/>
  <c r="E85"/>
  <c i="4" r="J39"/>
  <c r="J38"/>
  <c i="1" r="AY58"/>
  <c i="4" r="J37"/>
  <c i="1" r="AX58"/>
  <c i="4"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J89"/>
  <c r="J88"/>
  <c r="F88"/>
  <c r="F86"/>
  <c r="E84"/>
  <c r="J59"/>
  <c r="J58"/>
  <c r="F58"/>
  <c r="F56"/>
  <c r="E54"/>
  <c r="J20"/>
  <c r="E20"/>
  <c r="F59"/>
  <c r="J19"/>
  <c r="J14"/>
  <c r="J86"/>
  <c r="E7"/>
  <c r="E50"/>
  <c i="3" r="J39"/>
  <c r="J38"/>
  <c i="1" r="AY57"/>
  <c i="3" r="J37"/>
  <c i="1" r="AX57"/>
  <c i="3"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0"/>
  <c r="BH270"/>
  <c r="BG270"/>
  <c r="BF270"/>
  <c r="T270"/>
  <c r="R270"/>
  <c r="P270"/>
  <c r="BI268"/>
  <c r="BH268"/>
  <c r="BG268"/>
  <c r="BF268"/>
  <c r="T268"/>
  <c r="R268"/>
  <c r="P268"/>
  <c r="BI267"/>
  <c r="BH267"/>
  <c r="BG267"/>
  <c r="BF267"/>
  <c r="T267"/>
  <c r="R267"/>
  <c r="P267"/>
  <c r="BI265"/>
  <c r="BH265"/>
  <c r="BG265"/>
  <c r="BF265"/>
  <c r="T265"/>
  <c r="R265"/>
  <c r="P265"/>
  <c r="BI264"/>
  <c r="BH264"/>
  <c r="BG264"/>
  <c r="BF264"/>
  <c r="T264"/>
  <c r="R264"/>
  <c r="P264"/>
  <c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7"/>
  <c r="BH257"/>
  <c r="BG257"/>
  <c r="BF257"/>
  <c r="T257"/>
  <c r="R257"/>
  <c r="P257"/>
  <c r="BI255"/>
  <c r="BH255"/>
  <c r="BG255"/>
  <c r="BF255"/>
  <c r="T255"/>
  <c r="R255"/>
  <c r="P255"/>
  <c r="BI253"/>
  <c r="BH253"/>
  <c r="BG253"/>
  <c r="BF253"/>
  <c r="T253"/>
  <c r="R253"/>
  <c r="P253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4"/>
  <c r="BH244"/>
  <c r="BG244"/>
  <c r="BF244"/>
  <c r="T244"/>
  <c r="R244"/>
  <c r="P244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1"/>
  <c r="BH221"/>
  <c r="BG221"/>
  <c r="BF221"/>
  <c r="T221"/>
  <c r="R221"/>
  <c r="P221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1"/>
  <c r="BH101"/>
  <c r="BG101"/>
  <c r="BF101"/>
  <c r="T101"/>
  <c r="R101"/>
  <c r="P101"/>
  <c r="BI98"/>
  <c r="BH98"/>
  <c r="BG98"/>
  <c r="BF98"/>
  <c r="T98"/>
  <c r="R98"/>
  <c r="P98"/>
  <c r="BI96"/>
  <c r="BH96"/>
  <c r="BG96"/>
  <c r="BF96"/>
  <c r="T96"/>
  <c r="R96"/>
  <c r="P96"/>
  <c r="BI94"/>
  <c r="BH94"/>
  <c r="BG94"/>
  <c r="BF94"/>
  <c r="T94"/>
  <c r="R94"/>
  <c r="P94"/>
  <c r="J88"/>
  <c r="J87"/>
  <c r="F87"/>
  <c r="F85"/>
  <c r="E83"/>
  <c r="J59"/>
  <c r="J58"/>
  <c r="F58"/>
  <c r="F56"/>
  <c r="E54"/>
  <c r="J20"/>
  <c r="E20"/>
  <c r="F59"/>
  <c r="J19"/>
  <c r="J14"/>
  <c r="J85"/>
  <c r="E7"/>
  <c r="E79"/>
  <c i="2" r="J39"/>
  <c r="J38"/>
  <c i="1" r="AY56"/>
  <c i="2" r="J37"/>
  <c i="1" r="AX56"/>
  <c i="2" r="BI3652"/>
  <c r="BH3652"/>
  <c r="BG3652"/>
  <c r="BF3652"/>
  <c r="T3652"/>
  <c r="T3651"/>
  <c r="R3652"/>
  <c r="R3651"/>
  <c r="P3652"/>
  <c r="P3651"/>
  <c r="BI3647"/>
  <c r="BH3647"/>
  <c r="BG3647"/>
  <c r="BF3647"/>
  <c r="T3647"/>
  <c r="R3647"/>
  <c r="P3647"/>
  <c r="BI3641"/>
  <c r="BH3641"/>
  <c r="BG3641"/>
  <c r="BF3641"/>
  <c r="T3641"/>
  <c r="R3641"/>
  <c r="P3641"/>
  <c r="BI3639"/>
  <c r="BH3639"/>
  <c r="BG3639"/>
  <c r="BF3639"/>
  <c r="T3639"/>
  <c r="R3639"/>
  <c r="P3639"/>
  <c r="BI3633"/>
  <c r="BH3633"/>
  <c r="BG3633"/>
  <c r="BF3633"/>
  <c r="T3633"/>
  <c r="R3633"/>
  <c r="P3633"/>
  <c r="BI3630"/>
  <c r="BH3630"/>
  <c r="BG3630"/>
  <c r="BF3630"/>
  <c r="T3630"/>
  <c r="R3630"/>
  <c r="P3630"/>
  <c r="BI3627"/>
  <c r="BH3627"/>
  <c r="BG3627"/>
  <c r="BF3627"/>
  <c r="T3627"/>
  <c r="R3627"/>
  <c r="P3627"/>
  <c r="BI3623"/>
  <c r="BH3623"/>
  <c r="BG3623"/>
  <c r="BF3623"/>
  <c r="T3623"/>
  <c r="R3623"/>
  <c r="P3623"/>
  <c r="BI3619"/>
  <c r="BH3619"/>
  <c r="BG3619"/>
  <c r="BF3619"/>
  <c r="T3619"/>
  <c r="R3619"/>
  <c r="P3619"/>
  <c r="BI3616"/>
  <c r="BH3616"/>
  <c r="BG3616"/>
  <c r="BF3616"/>
  <c r="T3616"/>
  <c r="R3616"/>
  <c r="P3616"/>
  <c r="BI3610"/>
  <c r="BH3610"/>
  <c r="BG3610"/>
  <c r="BF3610"/>
  <c r="T3610"/>
  <c r="R3610"/>
  <c r="P3610"/>
  <c r="BI3603"/>
  <c r="BH3603"/>
  <c r="BG3603"/>
  <c r="BF3603"/>
  <c r="T3603"/>
  <c r="R3603"/>
  <c r="P3603"/>
  <c r="BI3601"/>
  <c r="BH3601"/>
  <c r="BG3601"/>
  <c r="BF3601"/>
  <c r="T3601"/>
  <c r="R3601"/>
  <c r="P3601"/>
  <c r="BI3596"/>
  <c r="BH3596"/>
  <c r="BG3596"/>
  <c r="BF3596"/>
  <c r="T3596"/>
  <c r="R3596"/>
  <c r="P3596"/>
  <c r="BI3593"/>
  <c r="BH3593"/>
  <c r="BG3593"/>
  <c r="BF3593"/>
  <c r="T3593"/>
  <c r="R3593"/>
  <c r="P3593"/>
  <c r="BI3590"/>
  <c r="BH3590"/>
  <c r="BG3590"/>
  <c r="BF3590"/>
  <c r="T3590"/>
  <c r="R3590"/>
  <c r="P3590"/>
  <c r="BI3587"/>
  <c r="BH3587"/>
  <c r="BG3587"/>
  <c r="BF3587"/>
  <c r="T3587"/>
  <c r="R3587"/>
  <c r="P3587"/>
  <c r="BI3576"/>
  <c r="BH3576"/>
  <c r="BG3576"/>
  <c r="BF3576"/>
  <c r="T3576"/>
  <c r="R3576"/>
  <c r="P3576"/>
  <c r="BI3569"/>
  <c r="BH3569"/>
  <c r="BG3569"/>
  <c r="BF3569"/>
  <c r="T3569"/>
  <c r="R3569"/>
  <c r="P3569"/>
  <c r="BI3548"/>
  <c r="BH3548"/>
  <c r="BG3548"/>
  <c r="BF3548"/>
  <c r="T3548"/>
  <c r="R3548"/>
  <c r="P3548"/>
  <c r="BI3545"/>
  <c r="BH3545"/>
  <c r="BG3545"/>
  <c r="BF3545"/>
  <c r="T3545"/>
  <c r="R3545"/>
  <c r="P3545"/>
  <c r="BI3540"/>
  <c r="BH3540"/>
  <c r="BG3540"/>
  <c r="BF3540"/>
  <c r="T3540"/>
  <c r="R3540"/>
  <c r="P3540"/>
  <c r="BI3537"/>
  <c r="BH3537"/>
  <c r="BG3537"/>
  <c r="BF3537"/>
  <c r="T3537"/>
  <c r="R3537"/>
  <c r="P3537"/>
  <c r="BI3531"/>
  <c r="BH3531"/>
  <c r="BG3531"/>
  <c r="BF3531"/>
  <c r="T3531"/>
  <c r="R3531"/>
  <c r="P3531"/>
  <c r="BI3526"/>
  <c r="BH3526"/>
  <c r="BG3526"/>
  <c r="BF3526"/>
  <c r="T3526"/>
  <c r="R3526"/>
  <c r="P3526"/>
  <c r="BI3521"/>
  <c r="BH3521"/>
  <c r="BG3521"/>
  <c r="BF3521"/>
  <c r="T3521"/>
  <c r="R3521"/>
  <c r="P3521"/>
  <c r="BI3515"/>
  <c r="BH3515"/>
  <c r="BG3515"/>
  <c r="BF3515"/>
  <c r="T3515"/>
  <c r="R3515"/>
  <c r="P3515"/>
  <c r="BI3509"/>
  <c r="BH3509"/>
  <c r="BG3509"/>
  <c r="BF3509"/>
  <c r="T3509"/>
  <c r="R3509"/>
  <c r="P3509"/>
  <c r="BI3503"/>
  <c r="BH3503"/>
  <c r="BG3503"/>
  <c r="BF3503"/>
  <c r="T3503"/>
  <c r="R3503"/>
  <c r="P3503"/>
  <c r="BI3500"/>
  <c r="BH3500"/>
  <c r="BG3500"/>
  <c r="BF3500"/>
  <c r="T3500"/>
  <c r="R3500"/>
  <c r="P3500"/>
  <c r="BI3497"/>
  <c r="BH3497"/>
  <c r="BG3497"/>
  <c r="BF3497"/>
  <c r="T3497"/>
  <c r="R3497"/>
  <c r="P3497"/>
  <c r="BI3466"/>
  <c r="BH3466"/>
  <c r="BG3466"/>
  <c r="BF3466"/>
  <c r="T3466"/>
  <c r="R3466"/>
  <c r="P3466"/>
  <c r="BI3458"/>
  <c r="BH3458"/>
  <c r="BG3458"/>
  <c r="BF3458"/>
  <c r="T3458"/>
  <c r="R3458"/>
  <c r="P3458"/>
  <c r="BI3446"/>
  <c r="BH3446"/>
  <c r="BG3446"/>
  <c r="BF3446"/>
  <c r="T3446"/>
  <c r="R3446"/>
  <c r="P3446"/>
  <c r="BI3443"/>
  <c r="BH3443"/>
  <c r="BG3443"/>
  <c r="BF3443"/>
  <c r="T3443"/>
  <c r="R3443"/>
  <c r="P3443"/>
  <c r="BI3438"/>
  <c r="BH3438"/>
  <c r="BG3438"/>
  <c r="BF3438"/>
  <c r="T3438"/>
  <c r="R3438"/>
  <c r="P3438"/>
  <c r="BI3431"/>
  <c r="BH3431"/>
  <c r="BG3431"/>
  <c r="BF3431"/>
  <c r="T3431"/>
  <c r="R3431"/>
  <c r="P3431"/>
  <c r="BI3428"/>
  <c r="BH3428"/>
  <c r="BG3428"/>
  <c r="BF3428"/>
  <c r="T3428"/>
  <c r="R3428"/>
  <c r="P3428"/>
  <c r="BI3425"/>
  <c r="BH3425"/>
  <c r="BG3425"/>
  <c r="BF3425"/>
  <c r="T3425"/>
  <c r="R3425"/>
  <c r="P3425"/>
  <c r="BI3422"/>
  <c r="BH3422"/>
  <c r="BG3422"/>
  <c r="BF3422"/>
  <c r="T3422"/>
  <c r="R3422"/>
  <c r="P3422"/>
  <c r="BI3419"/>
  <c r="BH3419"/>
  <c r="BG3419"/>
  <c r="BF3419"/>
  <c r="T3419"/>
  <c r="R3419"/>
  <c r="P3419"/>
  <c r="BI3416"/>
  <c r="BH3416"/>
  <c r="BG3416"/>
  <c r="BF3416"/>
  <c r="T3416"/>
  <c r="R3416"/>
  <c r="P3416"/>
  <c r="BI3414"/>
  <c r="BH3414"/>
  <c r="BG3414"/>
  <c r="BF3414"/>
  <c r="T3414"/>
  <c r="R3414"/>
  <c r="P3414"/>
  <c r="BI3409"/>
  <c r="BH3409"/>
  <c r="BG3409"/>
  <c r="BF3409"/>
  <c r="T3409"/>
  <c r="R3409"/>
  <c r="P3409"/>
  <c r="BI3400"/>
  <c r="BH3400"/>
  <c r="BG3400"/>
  <c r="BF3400"/>
  <c r="T3400"/>
  <c r="R3400"/>
  <c r="P3400"/>
  <c r="BI3395"/>
  <c r="BH3395"/>
  <c r="BG3395"/>
  <c r="BF3395"/>
  <c r="T3395"/>
  <c r="R3395"/>
  <c r="P3395"/>
  <c r="BI3389"/>
  <c r="BH3389"/>
  <c r="BG3389"/>
  <c r="BF3389"/>
  <c r="T3389"/>
  <c r="R3389"/>
  <c r="P3389"/>
  <c r="BI3384"/>
  <c r="BH3384"/>
  <c r="BG3384"/>
  <c r="BF3384"/>
  <c r="T3384"/>
  <c r="R3384"/>
  <c r="P3384"/>
  <c r="BI3382"/>
  <c r="BH3382"/>
  <c r="BG3382"/>
  <c r="BF3382"/>
  <c r="T3382"/>
  <c r="R3382"/>
  <c r="P3382"/>
  <c r="BI3377"/>
  <c r="BH3377"/>
  <c r="BG3377"/>
  <c r="BF3377"/>
  <c r="T3377"/>
  <c r="R3377"/>
  <c r="P3377"/>
  <c r="BI3372"/>
  <c r="BH3372"/>
  <c r="BG3372"/>
  <c r="BF3372"/>
  <c r="T3372"/>
  <c r="R3372"/>
  <c r="P3372"/>
  <c r="BI3367"/>
  <c r="BH3367"/>
  <c r="BG3367"/>
  <c r="BF3367"/>
  <c r="T3367"/>
  <c r="R3367"/>
  <c r="P3367"/>
  <c r="BI3362"/>
  <c r="BH3362"/>
  <c r="BG3362"/>
  <c r="BF3362"/>
  <c r="T3362"/>
  <c r="R3362"/>
  <c r="P3362"/>
  <c r="BI3355"/>
  <c r="BH3355"/>
  <c r="BG3355"/>
  <c r="BF3355"/>
  <c r="T3355"/>
  <c r="R3355"/>
  <c r="P3355"/>
  <c r="BI3352"/>
  <c r="BH3352"/>
  <c r="BG3352"/>
  <c r="BF3352"/>
  <c r="T3352"/>
  <c r="R3352"/>
  <c r="P3352"/>
  <c r="BI3349"/>
  <c r="BH3349"/>
  <c r="BG3349"/>
  <c r="BF3349"/>
  <c r="T3349"/>
  <c r="R3349"/>
  <c r="P3349"/>
  <c r="BI3342"/>
  <c r="BH3342"/>
  <c r="BG3342"/>
  <c r="BF3342"/>
  <c r="T3342"/>
  <c r="R3342"/>
  <c r="P3342"/>
  <c r="BI3334"/>
  <c r="BH3334"/>
  <c r="BG3334"/>
  <c r="BF3334"/>
  <c r="T3334"/>
  <c r="R3334"/>
  <c r="P3334"/>
  <c r="BI3330"/>
  <c r="BH3330"/>
  <c r="BG3330"/>
  <c r="BF3330"/>
  <c r="T3330"/>
  <c r="R3330"/>
  <c r="P3330"/>
  <c r="BI3323"/>
  <c r="BH3323"/>
  <c r="BG3323"/>
  <c r="BF3323"/>
  <c r="T3323"/>
  <c r="R3323"/>
  <c r="P3323"/>
  <c r="BI3312"/>
  <c r="BH3312"/>
  <c r="BG3312"/>
  <c r="BF3312"/>
  <c r="T3312"/>
  <c r="R3312"/>
  <c r="P3312"/>
  <c r="BI3309"/>
  <c r="BH3309"/>
  <c r="BG3309"/>
  <c r="BF3309"/>
  <c r="T3309"/>
  <c r="R3309"/>
  <c r="P3309"/>
  <c r="BI3307"/>
  <c r="BH3307"/>
  <c r="BG3307"/>
  <c r="BF3307"/>
  <c r="T3307"/>
  <c r="R3307"/>
  <c r="P3307"/>
  <c r="BI3304"/>
  <c r="BH3304"/>
  <c r="BG3304"/>
  <c r="BF3304"/>
  <c r="T3304"/>
  <c r="R3304"/>
  <c r="P3304"/>
  <c r="BI3301"/>
  <c r="BH3301"/>
  <c r="BG3301"/>
  <c r="BF3301"/>
  <c r="T3301"/>
  <c r="R3301"/>
  <c r="P3301"/>
  <c r="BI3297"/>
  <c r="BH3297"/>
  <c r="BG3297"/>
  <c r="BF3297"/>
  <c r="T3297"/>
  <c r="R3297"/>
  <c r="P3297"/>
  <c r="BI3295"/>
  <c r="BH3295"/>
  <c r="BG3295"/>
  <c r="BF3295"/>
  <c r="T3295"/>
  <c r="R3295"/>
  <c r="P3295"/>
  <c r="BI3289"/>
  <c r="BH3289"/>
  <c r="BG3289"/>
  <c r="BF3289"/>
  <c r="T3289"/>
  <c r="R3289"/>
  <c r="P3289"/>
  <c r="BI3286"/>
  <c r="BH3286"/>
  <c r="BG3286"/>
  <c r="BF3286"/>
  <c r="T3286"/>
  <c r="R3286"/>
  <c r="P3286"/>
  <c r="BI3276"/>
  <c r="BH3276"/>
  <c r="BG3276"/>
  <c r="BF3276"/>
  <c r="T3276"/>
  <c r="R3276"/>
  <c r="P3276"/>
  <c r="BI3271"/>
  <c r="BH3271"/>
  <c r="BG3271"/>
  <c r="BF3271"/>
  <c r="T3271"/>
  <c r="R3271"/>
  <c r="P3271"/>
  <c r="BI3268"/>
  <c r="BH3268"/>
  <c r="BG3268"/>
  <c r="BF3268"/>
  <c r="T3268"/>
  <c r="R3268"/>
  <c r="P3268"/>
  <c r="BI3265"/>
  <c r="BH3265"/>
  <c r="BG3265"/>
  <c r="BF3265"/>
  <c r="T3265"/>
  <c r="R3265"/>
  <c r="P3265"/>
  <c r="BI3261"/>
  <c r="BH3261"/>
  <c r="BG3261"/>
  <c r="BF3261"/>
  <c r="T3261"/>
  <c r="R3261"/>
  <c r="P3261"/>
  <c r="BI3257"/>
  <c r="BH3257"/>
  <c r="BG3257"/>
  <c r="BF3257"/>
  <c r="T3257"/>
  <c r="R3257"/>
  <c r="P3257"/>
  <c r="BI3254"/>
  <c r="BH3254"/>
  <c r="BG3254"/>
  <c r="BF3254"/>
  <c r="T3254"/>
  <c r="R3254"/>
  <c r="P3254"/>
  <c r="BI3251"/>
  <c r="BH3251"/>
  <c r="BG3251"/>
  <c r="BF3251"/>
  <c r="T3251"/>
  <c r="R3251"/>
  <c r="P3251"/>
  <c r="BI3249"/>
  <c r="BH3249"/>
  <c r="BG3249"/>
  <c r="BF3249"/>
  <c r="T3249"/>
  <c r="R3249"/>
  <c r="P3249"/>
  <c r="BI3245"/>
  <c r="BH3245"/>
  <c r="BG3245"/>
  <c r="BF3245"/>
  <c r="T3245"/>
  <c r="R3245"/>
  <c r="P3245"/>
  <c r="BI3242"/>
  <c r="BH3242"/>
  <c r="BG3242"/>
  <c r="BF3242"/>
  <c r="T3242"/>
  <c r="R3242"/>
  <c r="P3242"/>
  <c r="BI3234"/>
  <c r="BH3234"/>
  <c r="BG3234"/>
  <c r="BF3234"/>
  <c r="T3234"/>
  <c r="R3234"/>
  <c r="P3234"/>
  <c r="BI3229"/>
  <c r="BH3229"/>
  <c r="BG3229"/>
  <c r="BF3229"/>
  <c r="T3229"/>
  <c r="R3229"/>
  <c r="P3229"/>
  <c r="BI3218"/>
  <c r="BH3218"/>
  <c r="BG3218"/>
  <c r="BF3218"/>
  <c r="T3218"/>
  <c r="R3218"/>
  <c r="P3218"/>
  <c r="BI3211"/>
  <c r="BH3211"/>
  <c r="BG3211"/>
  <c r="BF3211"/>
  <c r="T3211"/>
  <c r="R3211"/>
  <c r="P3211"/>
  <c r="BI3208"/>
  <c r="BH3208"/>
  <c r="BG3208"/>
  <c r="BF3208"/>
  <c r="T3208"/>
  <c r="R3208"/>
  <c r="P3208"/>
  <c r="BI3205"/>
  <c r="BH3205"/>
  <c r="BG3205"/>
  <c r="BF3205"/>
  <c r="T3205"/>
  <c r="R3205"/>
  <c r="P3205"/>
  <c r="BI3197"/>
  <c r="BH3197"/>
  <c r="BG3197"/>
  <c r="BF3197"/>
  <c r="T3197"/>
  <c r="R3197"/>
  <c r="P3197"/>
  <c r="BI3181"/>
  <c r="BH3181"/>
  <c r="BG3181"/>
  <c r="BF3181"/>
  <c r="T3181"/>
  <c r="R3181"/>
  <c r="P3181"/>
  <c r="BI3164"/>
  <c r="BH3164"/>
  <c r="BG3164"/>
  <c r="BF3164"/>
  <c r="T3164"/>
  <c r="R3164"/>
  <c r="P3164"/>
  <c r="BI3162"/>
  <c r="BH3162"/>
  <c r="BG3162"/>
  <c r="BF3162"/>
  <c r="T3162"/>
  <c r="R3162"/>
  <c r="P3162"/>
  <c r="BI3157"/>
  <c r="BH3157"/>
  <c r="BG3157"/>
  <c r="BF3157"/>
  <c r="T3157"/>
  <c r="R3157"/>
  <c r="P3157"/>
  <c r="BI3153"/>
  <c r="BH3153"/>
  <c r="BG3153"/>
  <c r="BF3153"/>
  <c r="T3153"/>
  <c r="R3153"/>
  <c r="P3153"/>
  <c r="BI3149"/>
  <c r="BH3149"/>
  <c r="BG3149"/>
  <c r="BF3149"/>
  <c r="T3149"/>
  <c r="R3149"/>
  <c r="P3149"/>
  <c r="BI3144"/>
  <c r="BH3144"/>
  <c r="BG3144"/>
  <c r="BF3144"/>
  <c r="T3144"/>
  <c r="R3144"/>
  <c r="P3144"/>
  <c r="BI3139"/>
  <c r="BH3139"/>
  <c r="BG3139"/>
  <c r="BF3139"/>
  <c r="T3139"/>
  <c r="R3139"/>
  <c r="P3139"/>
  <c r="BI3136"/>
  <c r="BH3136"/>
  <c r="BG3136"/>
  <c r="BF3136"/>
  <c r="T3136"/>
  <c r="R3136"/>
  <c r="P3136"/>
  <c r="BI3131"/>
  <c r="BH3131"/>
  <c r="BG3131"/>
  <c r="BF3131"/>
  <c r="T3131"/>
  <c r="R3131"/>
  <c r="P3131"/>
  <c r="BI3129"/>
  <c r="BH3129"/>
  <c r="BG3129"/>
  <c r="BF3129"/>
  <c r="T3129"/>
  <c r="R3129"/>
  <c r="P3129"/>
  <c r="BI3125"/>
  <c r="BH3125"/>
  <c r="BG3125"/>
  <c r="BF3125"/>
  <c r="T3125"/>
  <c r="R3125"/>
  <c r="P3125"/>
  <c r="BI3111"/>
  <c r="BH3111"/>
  <c r="BG3111"/>
  <c r="BF3111"/>
  <c r="T3111"/>
  <c r="R3111"/>
  <c r="P3111"/>
  <c r="BI3105"/>
  <c r="BH3105"/>
  <c r="BG3105"/>
  <c r="BF3105"/>
  <c r="T3105"/>
  <c r="R3105"/>
  <c r="P3105"/>
  <c r="BI3100"/>
  <c r="BH3100"/>
  <c r="BG3100"/>
  <c r="BF3100"/>
  <c r="T3100"/>
  <c r="R3100"/>
  <c r="P3100"/>
  <c r="BI3095"/>
  <c r="BH3095"/>
  <c r="BG3095"/>
  <c r="BF3095"/>
  <c r="T3095"/>
  <c r="R3095"/>
  <c r="P3095"/>
  <c r="BI3092"/>
  <c r="BH3092"/>
  <c r="BG3092"/>
  <c r="BF3092"/>
  <c r="T3092"/>
  <c r="R3092"/>
  <c r="P3092"/>
  <c r="BI3090"/>
  <c r="BH3090"/>
  <c r="BG3090"/>
  <c r="BF3090"/>
  <c r="T3090"/>
  <c r="R3090"/>
  <c r="P3090"/>
  <c r="BI3086"/>
  <c r="BH3086"/>
  <c r="BG3086"/>
  <c r="BF3086"/>
  <c r="T3086"/>
  <c r="R3086"/>
  <c r="P3086"/>
  <c r="BI3082"/>
  <c r="BH3082"/>
  <c r="BG3082"/>
  <c r="BF3082"/>
  <c r="T3082"/>
  <c r="R3082"/>
  <c r="P3082"/>
  <c r="BI3078"/>
  <c r="BH3078"/>
  <c r="BG3078"/>
  <c r="BF3078"/>
  <c r="T3078"/>
  <c r="R3078"/>
  <c r="P3078"/>
  <c r="BI3074"/>
  <c r="BH3074"/>
  <c r="BG3074"/>
  <c r="BF3074"/>
  <c r="T3074"/>
  <c r="R3074"/>
  <c r="P3074"/>
  <c r="BI3070"/>
  <c r="BH3070"/>
  <c r="BG3070"/>
  <c r="BF3070"/>
  <c r="T3070"/>
  <c r="R3070"/>
  <c r="P3070"/>
  <c r="BI3066"/>
  <c r="BH3066"/>
  <c r="BG3066"/>
  <c r="BF3066"/>
  <c r="T3066"/>
  <c r="R3066"/>
  <c r="P3066"/>
  <c r="BI3062"/>
  <c r="BH3062"/>
  <c r="BG3062"/>
  <c r="BF3062"/>
  <c r="T3062"/>
  <c r="R3062"/>
  <c r="P3062"/>
  <c r="BI3058"/>
  <c r="BH3058"/>
  <c r="BG3058"/>
  <c r="BF3058"/>
  <c r="T3058"/>
  <c r="R3058"/>
  <c r="P3058"/>
  <c r="BI3054"/>
  <c r="BH3054"/>
  <c r="BG3054"/>
  <c r="BF3054"/>
  <c r="T3054"/>
  <c r="R3054"/>
  <c r="P3054"/>
  <c r="BI3050"/>
  <c r="BH3050"/>
  <c r="BG3050"/>
  <c r="BF3050"/>
  <c r="T3050"/>
  <c r="R3050"/>
  <c r="P3050"/>
  <c r="BI3046"/>
  <c r="BH3046"/>
  <c r="BG3046"/>
  <c r="BF3046"/>
  <c r="T3046"/>
  <c r="R3046"/>
  <c r="P3046"/>
  <c r="BI3042"/>
  <c r="BH3042"/>
  <c r="BG3042"/>
  <c r="BF3042"/>
  <c r="T3042"/>
  <c r="R3042"/>
  <c r="P3042"/>
  <c r="BI3039"/>
  <c r="BH3039"/>
  <c r="BG3039"/>
  <c r="BF3039"/>
  <c r="T3039"/>
  <c r="R3039"/>
  <c r="P3039"/>
  <c r="BI3035"/>
  <c r="BH3035"/>
  <c r="BG3035"/>
  <c r="BF3035"/>
  <c r="T3035"/>
  <c r="R3035"/>
  <c r="P3035"/>
  <c r="BI3031"/>
  <c r="BH3031"/>
  <c r="BG3031"/>
  <c r="BF3031"/>
  <c r="T3031"/>
  <c r="R3031"/>
  <c r="P3031"/>
  <c r="BI3027"/>
  <c r="BH3027"/>
  <c r="BG3027"/>
  <c r="BF3027"/>
  <c r="T3027"/>
  <c r="R3027"/>
  <c r="P3027"/>
  <c r="BI3023"/>
  <c r="BH3023"/>
  <c r="BG3023"/>
  <c r="BF3023"/>
  <c r="T3023"/>
  <c r="R3023"/>
  <c r="P3023"/>
  <c r="BI3019"/>
  <c r="BH3019"/>
  <c r="BG3019"/>
  <c r="BF3019"/>
  <c r="T3019"/>
  <c r="R3019"/>
  <c r="P3019"/>
  <c r="BI3015"/>
  <c r="BH3015"/>
  <c r="BG3015"/>
  <c r="BF3015"/>
  <c r="T3015"/>
  <c r="R3015"/>
  <c r="P3015"/>
  <c r="BI3011"/>
  <c r="BH3011"/>
  <c r="BG3011"/>
  <c r="BF3011"/>
  <c r="T3011"/>
  <c r="R3011"/>
  <c r="P3011"/>
  <c r="BI3007"/>
  <c r="BH3007"/>
  <c r="BG3007"/>
  <c r="BF3007"/>
  <c r="T3007"/>
  <c r="R3007"/>
  <c r="P3007"/>
  <c r="BI3003"/>
  <c r="BH3003"/>
  <c r="BG3003"/>
  <c r="BF3003"/>
  <c r="T3003"/>
  <c r="R3003"/>
  <c r="P3003"/>
  <c r="BI2999"/>
  <c r="BH2999"/>
  <c r="BG2999"/>
  <c r="BF2999"/>
  <c r="T2999"/>
  <c r="R2999"/>
  <c r="P2999"/>
  <c r="BI2995"/>
  <c r="BH2995"/>
  <c r="BG2995"/>
  <c r="BF2995"/>
  <c r="T2995"/>
  <c r="R2995"/>
  <c r="P2995"/>
  <c r="BI2991"/>
  <c r="BH2991"/>
  <c r="BG2991"/>
  <c r="BF2991"/>
  <c r="T2991"/>
  <c r="R2991"/>
  <c r="P2991"/>
  <c r="BI2985"/>
  <c r="BH2985"/>
  <c r="BG2985"/>
  <c r="BF2985"/>
  <c r="T2985"/>
  <c r="R2985"/>
  <c r="P2985"/>
  <c r="BI2979"/>
  <c r="BH2979"/>
  <c r="BG2979"/>
  <c r="BF2979"/>
  <c r="T2979"/>
  <c r="R2979"/>
  <c r="P2979"/>
  <c r="BI2973"/>
  <c r="BH2973"/>
  <c r="BG2973"/>
  <c r="BF2973"/>
  <c r="T2973"/>
  <c r="R2973"/>
  <c r="P2973"/>
  <c r="BI2967"/>
  <c r="BH2967"/>
  <c r="BG2967"/>
  <c r="BF2967"/>
  <c r="T2967"/>
  <c r="R2967"/>
  <c r="P2967"/>
  <c r="BI2963"/>
  <c r="BH2963"/>
  <c r="BG2963"/>
  <c r="BF2963"/>
  <c r="T2963"/>
  <c r="R2963"/>
  <c r="P2963"/>
  <c r="BI2959"/>
  <c r="BH2959"/>
  <c r="BG2959"/>
  <c r="BF2959"/>
  <c r="T2959"/>
  <c r="R2959"/>
  <c r="P2959"/>
  <c r="BI2955"/>
  <c r="BH2955"/>
  <c r="BG2955"/>
  <c r="BF2955"/>
  <c r="T2955"/>
  <c r="R2955"/>
  <c r="P2955"/>
  <c r="BI2951"/>
  <c r="BH2951"/>
  <c r="BG2951"/>
  <c r="BF2951"/>
  <c r="T2951"/>
  <c r="R2951"/>
  <c r="P2951"/>
  <c r="BI2947"/>
  <c r="BH2947"/>
  <c r="BG2947"/>
  <c r="BF2947"/>
  <c r="T2947"/>
  <c r="R2947"/>
  <c r="P2947"/>
  <c r="BI2943"/>
  <c r="BH2943"/>
  <c r="BG2943"/>
  <c r="BF2943"/>
  <c r="T2943"/>
  <c r="R2943"/>
  <c r="P2943"/>
  <c r="BI2939"/>
  <c r="BH2939"/>
  <c r="BG2939"/>
  <c r="BF2939"/>
  <c r="T2939"/>
  <c r="R2939"/>
  <c r="P2939"/>
  <c r="BI2935"/>
  <c r="BH2935"/>
  <c r="BG2935"/>
  <c r="BF2935"/>
  <c r="T2935"/>
  <c r="R2935"/>
  <c r="P2935"/>
  <c r="BI2931"/>
  <c r="BH2931"/>
  <c r="BG2931"/>
  <c r="BF2931"/>
  <c r="T2931"/>
  <c r="R2931"/>
  <c r="P2931"/>
  <c r="BI2927"/>
  <c r="BH2927"/>
  <c r="BG2927"/>
  <c r="BF2927"/>
  <c r="T2927"/>
  <c r="R2927"/>
  <c r="P2927"/>
  <c r="BI2923"/>
  <c r="BH2923"/>
  <c r="BG2923"/>
  <c r="BF2923"/>
  <c r="T2923"/>
  <c r="R2923"/>
  <c r="P2923"/>
  <c r="BI2919"/>
  <c r="BH2919"/>
  <c r="BG2919"/>
  <c r="BF2919"/>
  <c r="T2919"/>
  <c r="R2919"/>
  <c r="P2919"/>
  <c r="BI2915"/>
  <c r="BH2915"/>
  <c r="BG2915"/>
  <c r="BF2915"/>
  <c r="T2915"/>
  <c r="R2915"/>
  <c r="P2915"/>
  <c r="BI2905"/>
  <c r="BH2905"/>
  <c r="BG2905"/>
  <c r="BF2905"/>
  <c r="T2905"/>
  <c r="R2905"/>
  <c r="P2905"/>
  <c r="BI2898"/>
  <c r="BH2898"/>
  <c r="BG2898"/>
  <c r="BF2898"/>
  <c r="T2898"/>
  <c r="R2898"/>
  <c r="P2898"/>
  <c r="BI2884"/>
  <c r="BH2884"/>
  <c r="BG2884"/>
  <c r="BF2884"/>
  <c r="T2884"/>
  <c r="R2884"/>
  <c r="P2884"/>
  <c r="BI2875"/>
  <c r="BH2875"/>
  <c r="BG2875"/>
  <c r="BF2875"/>
  <c r="T2875"/>
  <c r="R2875"/>
  <c r="P2875"/>
  <c r="BI2871"/>
  <c r="BH2871"/>
  <c r="BG2871"/>
  <c r="BF2871"/>
  <c r="T2871"/>
  <c r="R2871"/>
  <c r="P2871"/>
  <c r="BI2863"/>
  <c r="BH2863"/>
  <c r="BG2863"/>
  <c r="BF2863"/>
  <c r="T2863"/>
  <c r="R2863"/>
  <c r="P2863"/>
  <c r="BI2856"/>
  <c r="BH2856"/>
  <c r="BG2856"/>
  <c r="BF2856"/>
  <c r="T2856"/>
  <c r="R2856"/>
  <c r="P2856"/>
  <c r="BI2854"/>
  <c r="BH2854"/>
  <c r="BG2854"/>
  <c r="BF2854"/>
  <c r="T2854"/>
  <c r="R2854"/>
  <c r="P2854"/>
  <c r="BI2845"/>
  <c r="BH2845"/>
  <c r="BG2845"/>
  <c r="BF2845"/>
  <c r="T2845"/>
  <c r="R2845"/>
  <c r="P2845"/>
  <c r="BI2842"/>
  <c r="BH2842"/>
  <c r="BG2842"/>
  <c r="BF2842"/>
  <c r="T2842"/>
  <c r="R2842"/>
  <c r="P2842"/>
  <c r="BI2840"/>
  <c r="BH2840"/>
  <c r="BG2840"/>
  <c r="BF2840"/>
  <c r="T2840"/>
  <c r="R2840"/>
  <c r="P2840"/>
  <c r="BI2836"/>
  <c r="BH2836"/>
  <c r="BG2836"/>
  <c r="BF2836"/>
  <c r="T2836"/>
  <c r="R2836"/>
  <c r="P2836"/>
  <c r="BI2832"/>
  <c r="BH2832"/>
  <c r="BG2832"/>
  <c r="BF2832"/>
  <c r="T2832"/>
  <c r="R2832"/>
  <c r="P2832"/>
  <c r="BI2828"/>
  <c r="BH2828"/>
  <c r="BG2828"/>
  <c r="BF2828"/>
  <c r="T2828"/>
  <c r="R2828"/>
  <c r="P2828"/>
  <c r="BI2824"/>
  <c r="BH2824"/>
  <c r="BG2824"/>
  <c r="BF2824"/>
  <c r="T2824"/>
  <c r="R2824"/>
  <c r="P2824"/>
  <c r="BI2820"/>
  <c r="BH2820"/>
  <c r="BG2820"/>
  <c r="BF2820"/>
  <c r="T2820"/>
  <c r="R2820"/>
  <c r="P2820"/>
  <c r="BI2816"/>
  <c r="BH2816"/>
  <c r="BG2816"/>
  <c r="BF2816"/>
  <c r="T2816"/>
  <c r="R2816"/>
  <c r="P2816"/>
  <c r="BI2812"/>
  <c r="BH2812"/>
  <c r="BG2812"/>
  <c r="BF2812"/>
  <c r="T2812"/>
  <c r="R2812"/>
  <c r="P2812"/>
  <c r="BI2808"/>
  <c r="BH2808"/>
  <c r="BG2808"/>
  <c r="BF2808"/>
  <c r="T2808"/>
  <c r="R2808"/>
  <c r="P2808"/>
  <c r="BI2804"/>
  <c r="BH2804"/>
  <c r="BG2804"/>
  <c r="BF2804"/>
  <c r="T2804"/>
  <c r="R2804"/>
  <c r="P2804"/>
  <c r="BI2800"/>
  <c r="BH2800"/>
  <c r="BG2800"/>
  <c r="BF2800"/>
  <c r="T2800"/>
  <c r="R2800"/>
  <c r="P2800"/>
  <c r="BI2796"/>
  <c r="BH2796"/>
  <c r="BG2796"/>
  <c r="BF2796"/>
  <c r="T2796"/>
  <c r="R2796"/>
  <c r="P2796"/>
  <c r="BI2792"/>
  <c r="BH2792"/>
  <c r="BG2792"/>
  <c r="BF2792"/>
  <c r="T2792"/>
  <c r="R2792"/>
  <c r="P2792"/>
  <c r="BI2788"/>
  <c r="BH2788"/>
  <c r="BG2788"/>
  <c r="BF2788"/>
  <c r="T2788"/>
  <c r="R2788"/>
  <c r="P2788"/>
  <c r="BI2784"/>
  <c r="BH2784"/>
  <c r="BG2784"/>
  <c r="BF2784"/>
  <c r="T2784"/>
  <c r="R2784"/>
  <c r="P2784"/>
  <c r="BI2780"/>
  <c r="BH2780"/>
  <c r="BG2780"/>
  <c r="BF2780"/>
  <c r="T2780"/>
  <c r="R2780"/>
  <c r="P2780"/>
  <c r="BI2776"/>
  <c r="BH2776"/>
  <c r="BG2776"/>
  <c r="BF2776"/>
  <c r="T2776"/>
  <c r="R2776"/>
  <c r="P2776"/>
  <c r="BI2772"/>
  <c r="BH2772"/>
  <c r="BG2772"/>
  <c r="BF2772"/>
  <c r="T2772"/>
  <c r="R2772"/>
  <c r="P2772"/>
  <c r="BI2767"/>
  <c r="BH2767"/>
  <c r="BG2767"/>
  <c r="BF2767"/>
  <c r="T2767"/>
  <c r="R2767"/>
  <c r="P2767"/>
  <c r="BI2756"/>
  <c r="BH2756"/>
  <c r="BG2756"/>
  <c r="BF2756"/>
  <c r="T2756"/>
  <c r="R2756"/>
  <c r="P2756"/>
  <c r="BI2752"/>
  <c r="BH2752"/>
  <c r="BG2752"/>
  <c r="BF2752"/>
  <c r="T2752"/>
  <c r="R2752"/>
  <c r="P2752"/>
  <c r="BI2747"/>
  <c r="BH2747"/>
  <c r="BG2747"/>
  <c r="BF2747"/>
  <c r="T2747"/>
  <c r="R2747"/>
  <c r="P2747"/>
  <c r="BI2743"/>
  <c r="BH2743"/>
  <c r="BG2743"/>
  <c r="BF2743"/>
  <c r="T2743"/>
  <c r="R2743"/>
  <c r="P2743"/>
  <c r="BI2739"/>
  <c r="BH2739"/>
  <c r="BG2739"/>
  <c r="BF2739"/>
  <c r="T2739"/>
  <c r="R2739"/>
  <c r="P2739"/>
  <c r="BI2734"/>
  <c r="BH2734"/>
  <c r="BG2734"/>
  <c r="BF2734"/>
  <c r="T2734"/>
  <c r="R2734"/>
  <c r="P2734"/>
  <c r="BI2730"/>
  <c r="BH2730"/>
  <c r="BG2730"/>
  <c r="BF2730"/>
  <c r="T2730"/>
  <c r="R2730"/>
  <c r="P2730"/>
  <c r="BI2725"/>
  <c r="BH2725"/>
  <c r="BG2725"/>
  <c r="BF2725"/>
  <c r="T2725"/>
  <c r="R2725"/>
  <c r="P2725"/>
  <c r="BI2721"/>
  <c r="BH2721"/>
  <c r="BG2721"/>
  <c r="BF2721"/>
  <c r="T2721"/>
  <c r="R2721"/>
  <c r="P2721"/>
  <c r="BI2717"/>
  <c r="BH2717"/>
  <c r="BG2717"/>
  <c r="BF2717"/>
  <c r="T2717"/>
  <c r="R2717"/>
  <c r="P2717"/>
  <c r="BI2712"/>
  <c r="BH2712"/>
  <c r="BG2712"/>
  <c r="BF2712"/>
  <c r="T2712"/>
  <c r="R2712"/>
  <c r="P2712"/>
  <c r="BI2708"/>
  <c r="BH2708"/>
  <c r="BG2708"/>
  <c r="BF2708"/>
  <c r="T2708"/>
  <c r="R2708"/>
  <c r="P2708"/>
  <c r="BI2703"/>
  <c r="BH2703"/>
  <c r="BG2703"/>
  <c r="BF2703"/>
  <c r="T2703"/>
  <c r="R2703"/>
  <c r="P2703"/>
  <c r="BI2699"/>
  <c r="BH2699"/>
  <c r="BG2699"/>
  <c r="BF2699"/>
  <c r="T2699"/>
  <c r="R2699"/>
  <c r="P2699"/>
  <c r="BI2695"/>
  <c r="BH2695"/>
  <c r="BG2695"/>
  <c r="BF2695"/>
  <c r="T2695"/>
  <c r="R2695"/>
  <c r="P2695"/>
  <c r="BI2690"/>
  <c r="BH2690"/>
  <c r="BG2690"/>
  <c r="BF2690"/>
  <c r="T2690"/>
  <c r="R2690"/>
  <c r="P2690"/>
  <c r="BI2686"/>
  <c r="BH2686"/>
  <c r="BG2686"/>
  <c r="BF2686"/>
  <c r="T2686"/>
  <c r="R2686"/>
  <c r="P2686"/>
  <c r="BI2681"/>
  <c r="BH2681"/>
  <c r="BG2681"/>
  <c r="BF2681"/>
  <c r="T2681"/>
  <c r="R2681"/>
  <c r="P2681"/>
  <c r="BI2677"/>
  <c r="BH2677"/>
  <c r="BG2677"/>
  <c r="BF2677"/>
  <c r="T2677"/>
  <c r="R2677"/>
  <c r="P2677"/>
  <c r="BI2672"/>
  <c r="BH2672"/>
  <c r="BG2672"/>
  <c r="BF2672"/>
  <c r="T2672"/>
  <c r="R2672"/>
  <c r="P2672"/>
  <c r="BI2667"/>
  <c r="BH2667"/>
  <c r="BG2667"/>
  <c r="BF2667"/>
  <c r="T2667"/>
  <c r="R2667"/>
  <c r="P2667"/>
  <c r="BI2662"/>
  <c r="BH2662"/>
  <c r="BG2662"/>
  <c r="BF2662"/>
  <c r="T2662"/>
  <c r="R2662"/>
  <c r="P2662"/>
  <c r="BI2657"/>
  <c r="BH2657"/>
  <c r="BG2657"/>
  <c r="BF2657"/>
  <c r="T2657"/>
  <c r="R2657"/>
  <c r="P2657"/>
  <c r="BI2652"/>
  <c r="BH2652"/>
  <c r="BG2652"/>
  <c r="BF2652"/>
  <c r="T2652"/>
  <c r="R2652"/>
  <c r="P2652"/>
  <c r="BI2647"/>
  <c r="BH2647"/>
  <c r="BG2647"/>
  <c r="BF2647"/>
  <c r="T2647"/>
  <c r="R2647"/>
  <c r="P2647"/>
  <c r="BI2642"/>
  <c r="BH2642"/>
  <c r="BG2642"/>
  <c r="BF2642"/>
  <c r="T2642"/>
  <c r="R2642"/>
  <c r="P2642"/>
  <c r="BI2638"/>
  <c r="BH2638"/>
  <c r="BG2638"/>
  <c r="BF2638"/>
  <c r="T2638"/>
  <c r="R2638"/>
  <c r="P2638"/>
  <c r="BI2634"/>
  <c r="BH2634"/>
  <c r="BG2634"/>
  <c r="BF2634"/>
  <c r="T2634"/>
  <c r="R2634"/>
  <c r="P2634"/>
  <c r="BI2630"/>
  <c r="BH2630"/>
  <c r="BG2630"/>
  <c r="BF2630"/>
  <c r="T2630"/>
  <c r="R2630"/>
  <c r="P2630"/>
  <c r="BI2625"/>
  <c r="BH2625"/>
  <c r="BG2625"/>
  <c r="BF2625"/>
  <c r="T2625"/>
  <c r="R2625"/>
  <c r="P2625"/>
  <c r="BI2620"/>
  <c r="BH2620"/>
  <c r="BG2620"/>
  <c r="BF2620"/>
  <c r="T2620"/>
  <c r="R2620"/>
  <c r="P2620"/>
  <c r="BI2611"/>
  <c r="BH2611"/>
  <c r="BG2611"/>
  <c r="BF2611"/>
  <c r="T2611"/>
  <c r="R2611"/>
  <c r="P2611"/>
  <c r="BI2607"/>
  <c r="BH2607"/>
  <c r="BG2607"/>
  <c r="BF2607"/>
  <c r="T2607"/>
  <c r="R2607"/>
  <c r="P2607"/>
  <c r="BI2598"/>
  <c r="BH2598"/>
  <c r="BG2598"/>
  <c r="BF2598"/>
  <c r="T2598"/>
  <c r="R2598"/>
  <c r="P2598"/>
  <c r="BI2589"/>
  <c r="BH2589"/>
  <c r="BG2589"/>
  <c r="BF2589"/>
  <c r="T2589"/>
  <c r="R2589"/>
  <c r="P2589"/>
  <c r="BI2581"/>
  <c r="BH2581"/>
  <c r="BG2581"/>
  <c r="BF2581"/>
  <c r="T2581"/>
  <c r="R2581"/>
  <c r="P2581"/>
  <c r="BI2573"/>
  <c r="BH2573"/>
  <c r="BG2573"/>
  <c r="BF2573"/>
  <c r="T2573"/>
  <c r="R2573"/>
  <c r="P2573"/>
  <c r="BI2570"/>
  <c r="BH2570"/>
  <c r="BG2570"/>
  <c r="BF2570"/>
  <c r="T2570"/>
  <c r="R2570"/>
  <c r="P2570"/>
  <c r="BI2559"/>
  <c r="BH2559"/>
  <c r="BG2559"/>
  <c r="BF2559"/>
  <c r="T2559"/>
  <c r="R2559"/>
  <c r="P2559"/>
  <c r="BI2557"/>
  <c r="BH2557"/>
  <c r="BG2557"/>
  <c r="BF2557"/>
  <c r="T2557"/>
  <c r="R2557"/>
  <c r="P2557"/>
  <c r="BI2554"/>
  <c r="BH2554"/>
  <c r="BG2554"/>
  <c r="BF2554"/>
  <c r="T2554"/>
  <c r="R2554"/>
  <c r="P2554"/>
  <c r="BI2552"/>
  <c r="BH2552"/>
  <c r="BG2552"/>
  <c r="BF2552"/>
  <c r="T2552"/>
  <c r="R2552"/>
  <c r="P2552"/>
  <c r="BI2550"/>
  <c r="BH2550"/>
  <c r="BG2550"/>
  <c r="BF2550"/>
  <c r="T2550"/>
  <c r="R2550"/>
  <c r="P2550"/>
  <c r="BI2545"/>
  <c r="BH2545"/>
  <c r="BG2545"/>
  <c r="BF2545"/>
  <c r="T2545"/>
  <c r="R2545"/>
  <c r="P2545"/>
  <c r="BI2540"/>
  <c r="BH2540"/>
  <c r="BG2540"/>
  <c r="BF2540"/>
  <c r="T2540"/>
  <c r="R2540"/>
  <c r="P2540"/>
  <c r="BI2535"/>
  <c r="BH2535"/>
  <c r="BG2535"/>
  <c r="BF2535"/>
  <c r="T2535"/>
  <c r="R2535"/>
  <c r="P2535"/>
  <c r="BI2532"/>
  <c r="BH2532"/>
  <c r="BG2532"/>
  <c r="BF2532"/>
  <c r="T2532"/>
  <c r="R2532"/>
  <c r="P2532"/>
  <c r="BI2530"/>
  <c r="BH2530"/>
  <c r="BG2530"/>
  <c r="BF2530"/>
  <c r="T2530"/>
  <c r="R2530"/>
  <c r="P2530"/>
  <c r="BI2524"/>
  <c r="BH2524"/>
  <c r="BG2524"/>
  <c r="BF2524"/>
  <c r="T2524"/>
  <c r="R2524"/>
  <c r="P2524"/>
  <c r="BI2519"/>
  <c r="BH2519"/>
  <c r="BG2519"/>
  <c r="BF2519"/>
  <c r="T2519"/>
  <c r="R2519"/>
  <c r="P2519"/>
  <c r="BI2508"/>
  <c r="BH2508"/>
  <c r="BG2508"/>
  <c r="BF2508"/>
  <c r="T2508"/>
  <c r="R2508"/>
  <c r="P2508"/>
  <c r="BI2503"/>
  <c r="BH2503"/>
  <c r="BG2503"/>
  <c r="BF2503"/>
  <c r="T2503"/>
  <c r="R2503"/>
  <c r="P2503"/>
  <c r="BI2498"/>
  <c r="BH2498"/>
  <c r="BG2498"/>
  <c r="BF2498"/>
  <c r="T2498"/>
  <c r="R2498"/>
  <c r="P2498"/>
  <c r="BI2493"/>
  <c r="BH2493"/>
  <c r="BG2493"/>
  <c r="BF2493"/>
  <c r="T2493"/>
  <c r="R2493"/>
  <c r="P2493"/>
  <c r="BI2487"/>
  <c r="BH2487"/>
  <c r="BG2487"/>
  <c r="BF2487"/>
  <c r="T2487"/>
  <c r="R2487"/>
  <c r="P2487"/>
  <c r="BI2482"/>
  <c r="BH2482"/>
  <c r="BG2482"/>
  <c r="BF2482"/>
  <c r="T2482"/>
  <c r="R2482"/>
  <c r="P2482"/>
  <c r="BI2477"/>
  <c r="BH2477"/>
  <c r="BG2477"/>
  <c r="BF2477"/>
  <c r="T2477"/>
  <c r="R2477"/>
  <c r="P2477"/>
  <c r="BI2471"/>
  <c r="BH2471"/>
  <c r="BG2471"/>
  <c r="BF2471"/>
  <c r="T2471"/>
  <c r="R2471"/>
  <c r="P2471"/>
  <c r="BI2465"/>
  <c r="BH2465"/>
  <c r="BG2465"/>
  <c r="BF2465"/>
  <c r="T2465"/>
  <c r="R2465"/>
  <c r="P2465"/>
  <c r="BI2462"/>
  <c r="BH2462"/>
  <c r="BG2462"/>
  <c r="BF2462"/>
  <c r="T2462"/>
  <c r="R2462"/>
  <c r="P2462"/>
  <c r="BI2459"/>
  <c r="BH2459"/>
  <c r="BG2459"/>
  <c r="BF2459"/>
  <c r="T2459"/>
  <c r="R2459"/>
  <c r="P2459"/>
  <c r="BI2453"/>
  <c r="BH2453"/>
  <c r="BG2453"/>
  <c r="BF2453"/>
  <c r="T2453"/>
  <c r="R2453"/>
  <c r="P2453"/>
  <c r="BI2445"/>
  <c r="BH2445"/>
  <c r="BG2445"/>
  <c r="BF2445"/>
  <c r="T2445"/>
  <c r="R2445"/>
  <c r="P2445"/>
  <c r="BI2442"/>
  <c r="BH2442"/>
  <c r="BG2442"/>
  <c r="BF2442"/>
  <c r="T2442"/>
  <c r="R2442"/>
  <c r="P2442"/>
  <c r="BI2440"/>
  <c r="BH2440"/>
  <c r="BG2440"/>
  <c r="BF2440"/>
  <c r="T2440"/>
  <c r="R2440"/>
  <c r="P2440"/>
  <c r="BI2437"/>
  <c r="BH2437"/>
  <c r="BG2437"/>
  <c r="BF2437"/>
  <c r="T2437"/>
  <c r="R2437"/>
  <c r="P2437"/>
  <c r="BI2434"/>
  <c r="BH2434"/>
  <c r="BG2434"/>
  <c r="BF2434"/>
  <c r="T2434"/>
  <c r="R2434"/>
  <c r="P2434"/>
  <c r="BI2431"/>
  <c r="BH2431"/>
  <c r="BG2431"/>
  <c r="BF2431"/>
  <c r="T2431"/>
  <c r="R2431"/>
  <c r="P2431"/>
  <c r="BI2428"/>
  <c r="BH2428"/>
  <c r="BG2428"/>
  <c r="BF2428"/>
  <c r="T2428"/>
  <c r="R2428"/>
  <c r="P2428"/>
  <c r="BI2425"/>
  <c r="BH2425"/>
  <c r="BG2425"/>
  <c r="BF2425"/>
  <c r="T2425"/>
  <c r="R2425"/>
  <c r="P2425"/>
  <c r="BI2422"/>
  <c r="BH2422"/>
  <c r="BG2422"/>
  <c r="BF2422"/>
  <c r="T2422"/>
  <c r="R2422"/>
  <c r="P2422"/>
  <c r="BI2418"/>
  <c r="BH2418"/>
  <c r="BG2418"/>
  <c r="BF2418"/>
  <c r="T2418"/>
  <c r="R2418"/>
  <c r="P2418"/>
  <c r="BI2414"/>
  <c r="BH2414"/>
  <c r="BG2414"/>
  <c r="BF2414"/>
  <c r="T2414"/>
  <c r="R2414"/>
  <c r="P2414"/>
  <c r="BI2407"/>
  <c r="BH2407"/>
  <c r="BG2407"/>
  <c r="BF2407"/>
  <c r="T2407"/>
  <c r="R2407"/>
  <c r="P2407"/>
  <c r="BI2403"/>
  <c r="BH2403"/>
  <c r="BG2403"/>
  <c r="BF2403"/>
  <c r="T2403"/>
  <c r="R2403"/>
  <c r="P2403"/>
  <c r="BI2399"/>
  <c r="BH2399"/>
  <c r="BG2399"/>
  <c r="BF2399"/>
  <c r="T2399"/>
  <c r="R2399"/>
  <c r="P2399"/>
  <c r="BI2395"/>
  <c r="BH2395"/>
  <c r="BG2395"/>
  <c r="BF2395"/>
  <c r="T2395"/>
  <c r="R2395"/>
  <c r="P2395"/>
  <c r="BI2391"/>
  <c r="BH2391"/>
  <c r="BG2391"/>
  <c r="BF2391"/>
  <c r="T2391"/>
  <c r="R2391"/>
  <c r="P2391"/>
  <c r="BI2387"/>
  <c r="BH2387"/>
  <c r="BG2387"/>
  <c r="BF2387"/>
  <c r="T2387"/>
  <c r="R2387"/>
  <c r="P2387"/>
  <c r="BI2383"/>
  <c r="BH2383"/>
  <c r="BG2383"/>
  <c r="BF2383"/>
  <c r="T2383"/>
  <c r="R2383"/>
  <c r="P2383"/>
  <c r="BI2379"/>
  <c r="BH2379"/>
  <c r="BG2379"/>
  <c r="BF2379"/>
  <c r="T2379"/>
  <c r="R2379"/>
  <c r="P2379"/>
  <c r="BI2375"/>
  <c r="BH2375"/>
  <c r="BG2375"/>
  <c r="BF2375"/>
  <c r="T2375"/>
  <c r="R2375"/>
  <c r="P2375"/>
  <c r="BI2371"/>
  <c r="BH2371"/>
  <c r="BG2371"/>
  <c r="BF2371"/>
  <c r="T2371"/>
  <c r="R2371"/>
  <c r="P2371"/>
  <c r="BI2368"/>
  <c r="BH2368"/>
  <c r="BG2368"/>
  <c r="BF2368"/>
  <c r="T2368"/>
  <c r="R2368"/>
  <c r="P2368"/>
  <c r="BI2365"/>
  <c r="BH2365"/>
  <c r="BG2365"/>
  <c r="BF2365"/>
  <c r="T2365"/>
  <c r="R2365"/>
  <c r="P2365"/>
  <c r="BI2361"/>
  <c r="BH2361"/>
  <c r="BG2361"/>
  <c r="BF2361"/>
  <c r="T2361"/>
  <c r="R2361"/>
  <c r="P2361"/>
  <c r="BI2358"/>
  <c r="BH2358"/>
  <c r="BG2358"/>
  <c r="BF2358"/>
  <c r="T2358"/>
  <c r="R2358"/>
  <c r="P2358"/>
  <c r="BI2354"/>
  <c r="BH2354"/>
  <c r="BG2354"/>
  <c r="BF2354"/>
  <c r="T2354"/>
  <c r="R2354"/>
  <c r="P2354"/>
  <c r="BI2351"/>
  <c r="BH2351"/>
  <c r="BG2351"/>
  <c r="BF2351"/>
  <c r="T2351"/>
  <c r="R2351"/>
  <c r="P2351"/>
  <c r="BI2347"/>
  <c r="BH2347"/>
  <c r="BG2347"/>
  <c r="BF2347"/>
  <c r="T2347"/>
  <c r="R2347"/>
  <c r="P2347"/>
  <c r="BI2339"/>
  <c r="BH2339"/>
  <c r="BG2339"/>
  <c r="BF2339"/>
  <c r="T2339"/>
  <c r="R2339"/>
  <c r="P2339"/>
  <c r="BI2332"/>
  <c r="BH2332"/>
  <c r="BG2332"/>
  <c r="BF2332"/>
  <c r="T2332"/>
  <c r="R2332"/>
  <c r="P2332"/>
  <c r="BI2327"/>
  <c r="BH2327"/>
  <c r="BG2327"/>
  <c r="BF2327"/>
  <c r="T2327"/>
  <c r="R2327"/>
  <c r="P2327"/>
  <c r="BI2322"/>
  <c r="BH2322"/>
  <c r="BG2322"/>
  <c r="BF2322"/>
  <c r="T2322"/>
  <c r="R2322"/>
  <c r="P2322"/>
  <c r="BI2314"/>
  <c r="BH2314"/>
  <c r="BG2314"/>
  <c r="BF2314"/>
  <c r="T2314"/>
  <c r="R2314"/>
  <c r="P2314"/>
  <c r="BI2310"/>
  <c r="BH2310"/>
  <c r="BG2310"/>
  <c r="BF2310"/>
  <c r="T2310"/>
  <c r="R2310"/>
  <c r="P2310"/>
  <c r="BI2303"/>
  <c r="BH2303"/>
  <c r="BG2303"/>
  <c r="BF2303"/>
  <c r="T2303"/>
  <c r="R2303"/>
  <c r="P2303"/>
  <c r="BI2300"/>
  <c r="BH2300"/>
  <c r="BG2300"/>
  <c r="BF2300"/>
  <c r="T2300"/>
  <c r="R2300"/>
  <c r="P2300"/>
  <c r="BI2296"/>
  <c r="BH2296"/>
  <c r="BG2296"/>
  <c r="BF2296"/>
  <c r="T2296"/>
  <c r="R2296"/>
  <c r="P2296"/>
  <c r="BI2289"/>
  <c r="BH2289"/>
  <c r="BG2289"/>
  <c r="BF2289"/>
  <c r="T2289"/>
  <c r="R2289"/>
  <c r="P2289"/>
  <c r="BI2282"/>
  <c r="BH2282"/>
  <c r="BG2282"/>
  <c r="BF2282"/>
  <c r="T2282"/>
  <c r="R2282"/>
  <c r="P2282"/>
  <c r="BI2278"/>
  <c r="BH2278"/>
  <c r="BG2278"/>
  <c r="BF2278"/>
  <c r="T2278"/>
  <c r="R2278"/>
  <c r="P2278"/>
  <c r="BI2274"/>
  <c r="BH2274"/>
  <c r="BG2274"/>
  <c r="BF2274"/>
  <c r="T2274"/>
  <c r="R2274"/>
  <c r="P2274"/>
  <c r="BI2270"/>
  <c r="BH2270"/>
  <c r="BG2270"/>
  <c r="BF2270"/>
  <c r="T2270"/>
  <c r="R2270"/>
  <c r="P2270"/>
  <c r="BI2269"/>
  <c r="BH2269"/>
  <c r="BG2269"/>
  <c r="BF2269"/>
  <c r="T2269"/>
  <c r="R2269"/>
  <c r="P2269"/>
  <c r="BI2268"/>
  <c r="BH2268"/>
  <c r="BG2268"/>
  <c r="BF2268"/>
  <c r="T2268"/>
  <c r="R2268"/>
  <c r="P2268"/>
  <c r="BI2263"/>
  <c r="BH2263"/>
  <c r="BG2263"/>
  <c r="BF2263"/>
  <c r="T2263"/>
  <c r="R2263"/>
  <c r="P2263"/>
  <c r="BI2260"/>
  <c r="BH2260"/>
  <c r="BG2260"/>
  <c r="BF2260"/>
  <c r="T2260"/>
  <c r="R2260"/>
  <c r="P2260"/>
  <c r="BI2257"/>
  <c r="BH2257"/>
  <c r="BG2257"/>
  <c r="BF2257"/>
  <c r="T2257"/>
  <c r="R2257"/>
  <c r="P2257"/>
  <c r="BI2254"/>
  <c r="BH2254"/>
  <c r="BG2254"/>
  <c r="BF2254"/>
  <c r="T2254"/>
  <c r="R2254"/>
  <c r="P2254"/>
  <c r="BI2242"/>
  <c r="BH2242"/>
  <c r="BG2242"/>
  <c r="BF2242"/>
  <c r="T2242"/>
  <c r="R2242"/>
  <c r="P2242"/>
  <c r="BI2237"/>
  <c r="BH2237"/>
  <c r="BG2237"/>
  <c r="BF2237"/>
  <c r="T2237"/>
  <c r="R2237"/>
  <c r="P2237"/>
  <c r="BI2232"/>
  <c r="BH2232"/>
  <c r="BG2232"/>
  <c r="BF2232"/>
  <c r="T2232"/>
  <c r="R2232"/>
  <c r="P2232"/>
  <c r="BI2226"/>
  <c r="BH2226"/>
  <c r="BG2226"/>
  <c r="BF2226"/>
  <c r="T2226"/>
  <c r="R2226"/>
  <c r="P2226"/>
  <c r="BI2209"/>
  <c r="BH2209"/>
  <c r="BG2209"/>
  <c r="BF2209"/>
  <c r="T2209"/>
  <c r="R2209"/>
  <c r="P2209"/>
  <c r="BI2204"/>
  <c r="BH2204"/>
  <c r="BG2204"/>
  <c r="BF2204"/>
  <c r="T2204"/>
  <c r="R2204"/>
  <c r="P2204"/>
  <c r="BI2200"/>
  <c r="BH2200"/>
  <c r="BG2200"/>
  <c r="BF2200"/>
  <c r="T2200"/>
  <c r="R2200"/>
  <c r="P2200"/>
  <c r="BI2189"/>
  <c r="BH2189"/>
  <c r="BG2189"/>
  <c r="BF2189"/>
  <c r="T2189"/>
  <c r="R2189"/>
  <c r="P2189"/>
  <c r="BI2185"/>
  <c r="BH2185"/>
  <c r="BG2185"/>
  <c r="BF2185"/>
  <c r="T2185"/>
  <c r="R2185"/>
  <c r="P2185"/>
  <c r="BI2173"/>
  <c r="BH2173"/>
  <c r="BG2173"/>
  <c r="BF2173"/>
  <c r="T2173"/>
  <c r="R2173"/>
  <c r="P2173"/>
  <c r="BI2170"/>
  <c r="BH2170"/>
  <c r="BG2170"/>
  <c r="BF2170"/>
  <c r="T2170"/>
  <c r="R2170"/>
  <c r="P2170"/>
  <c r="BI2165"/>
  <c r="BH2165"/>
  <c r="BG2165"/>
  <c r="BF2165"/>
  <c r="T2165"/>
  <c r="R2165"/>
  <c r="P2165"/>
  <c r="BI2162"/>
  <c r="BH2162"/>
  <c r="BG2162"/>
  <c r="BF2162"/>
  <c r="T2162"/>
  <c r="R2162"/>
  <c r="P2162"/>
  <c r="BI2159"/>
  <c r="BH2159"/>
  <c r="BG2159"/>
  <c r="BF2159"/>
  <c r="T2159"/>
  <c r="R2159"/>
  <c r="P2159"/>
  <c r="BI2153"/>
  <c r="BH2153"/>
  <c r="BG2153"/>
  <c r="BF2153"/>
  <c r="T2153"/>
  <c r="R2153"/>
  <c r="P2153"/>
  <c r="BI2138"/>
  <c r="BH2138"/>
  <c r="BG2138"/>
  <c r="BF2138"/>
  <c r="T2138"/>
  <c r="R2138"/>
  <c r="P2138"/>
  <c r="BI2135"/>
  <c r="BH2135"/>
  <c r="BG2135"/>
  <c r="BF2135"/>
  <c r="T2135"/>
  <c r="R2135"/>
  <c r="P2135"/>
  <c r="BI2129"/>
  <c r="BH2129"/>
  <c r="BG2129"/>
  <c r="BF2129"/>
  <c r="T2129"/>
  <c r="R2129"/>
  <c r="P2129"/>
  <c r="BI2122"/>
  <c r="BH2122"/>
  <c r="BG2122"/>
  <c r="BF2122"/>
  <c r="T2122"/>
  <c r="R2122"/>
  <c r="P2122"/>
  <c r="BI2117"/>
  <c r="BH2117"/>
  <c r="BG2117"/>
  <c r="BF2117"/>
  <c r="T2117"/>
  <c r="R2117"/>
  <c r="P2117"/>
  <c r="BI2112"/>
  <c r="BH2112"/>
  <c r="BG2112"/>
  <c r="BF2112"/>
  <c r="T2112"/>
  <c r="R2112"/>
  <c r="P2112"/>
  <c r="BI2107"/>
  <c r="BH2107"/>
  <c r="BG2107"/>
  <c r="BF2107"/>
  <c r="T2107"/>
  <c r="R2107"/>
  <c r="P2107"/>
  <c r="BI2095"/>
  <c r="BH2095"/>
  <c r="BG2095"/>
  <c r="BF2095"/>
  <c r="T2095"/>
  <c r="R2095"/>
  <c r="P2095"/>
  <c r="BI2091"/>
  <c r="BH2091"/>
  <c r="BG2091"/>
  <c r="BF2091"/>
  <c r="T2091"/>
  <c r="R2091"/>
  <c r="P2091"/>
  <c r="BI2078"/>
  <c r="BH2078"/>
  <c r="BG2078"/>
  <c r="BF2078"/>
  <c r="T2078"/>
  <c r="R2078"/>
  <c r="P2078"/>
  <c r="BI2075"/>
  <c r="BH2075"/>
  <c r="BG2075"/>
  <c r="BF2075"/>
  <c r="T2075"/>
  <c r="R2075"/>
  <c r="P2075"/>
  <c r="BI2073"/>
  <c r="BH2073"/>
  <c r="BG2073"/>
  <c r="BF2073"/>
  <c r="T2073"/>
  <c r="R2073"/>
  <c r="P2073"/>
  <c r="BI2067"/>
  <c r="BH2067"/>
  <c r="BG2067"/>
  <c r="BF2067"/>
  <c r="T2067"/>
  <c r="R2067"/>
  <c r="P2067"/>
  <c r="BI2064"/>
  <c r="BH2064"/>
  <c r="BG2064"/>
  <c r="BF2064"/>
  <c r="T2064"/>
  <c r="R2064"/>
  <c r="P2064"/>
  <c r="BI2061"/>
  <c r="BH2061"/>
  <c r="BG2061"/>
  <c r="BF2061"/>
  <c r="T2061"/>
  <c r="R2061"/>
  <c r="P2061"/>
  <c r="BI2058"/>
  <c r="BH2058"/>
  <c r="BG2058"/>
  <c r="BF2058"/>
  <c r="T2058"/>
  <c r="R2058"/>
  <c r="P2058"/>
  <c r="BI2053"/>
  <c r="BH2053"/>
  <c r="BG2053"/>
  <c r="BF2053"/>
  <c r="T2053"/>
  <c r="R2053"/>
  <c r="P2053"/>
  <c r="BI2044"/>
  <c r="BH2044"/>
  <c r="BG2044"/>
  <c r="BF2044"/>
  <c r="T2044"/>
  <c r="R2044"/>
  <c r="P2044"/>
  <c r="BI2039"/>
  <c r="BH2039"/>
  <c r="BG2039"/>
  <c r="BF2039"/>
  <c r="T2039"/>
  <c r="R2039"/>
  <c r="P2039"/>
  <c r="BI2033"/>
  <c r="BH2033"/>
  <c r="BG2033"/>
  <c r="BF2033"/>
  <c r="T2033"/>
  <c r="R2033"/>
  <c r="P2033"/>
  <c r="BI2030"/>
  <c r="BH2030"/>
  <c r="BG2030"/>
  <c r="BF2030"/>
  <c r="T2030"/>
  <c r="R2030"/>
  <c r="P2030"/>
  <c r="BI2027"/>
  <c r="BH2027"/>
  <c r="BG2027"/>
  <c r="BF2027"/>
  <c r="T2027"/>
  <c r="R2027"/>
  <c r="P2027"/>
  <c r="BI2022"/>
  <c r="BH2022"/>
  <c r="BG2022"/>
  <c r="BF2022"/>
  <c r="T2022"/>
  <c r="R2022"/>
  <c r="P2022"/>
  <c r="BI2012"/>
  <c r="BH2012"/>
  <c r="BG2012"/>
  <c r="BF2012"/>
  <c r="T2012"/>
  <c r="R2012"/>
  <c r="P2012"/>
  <c r="BI2006"/>
  <c r="BH2006"/>
  <c r="BG2006"/>
  <c r="BF2006"/>
  <c r="T2006"/>
  <c r="R2006"/>
  <c r="P2006"/>
  <c r="BI2002"/>
  <c r="BH2002"/>
  <c r="BG2002"/>
  <c r="BF2002"/>
  <c r="T2002"/>
  <c r="R2002"/>
  <c r="P2002"/>
  <c r="BI1998"/>
  <c r="BH1998"/>
  <c r="BG1998"/>
  <c r="BF1998"/>
  <c r="T1998"/>
  <c r="R1998"/>
  <c r="P1998"/>
  <c r="BI1994"/>
  <c r="BH1994"/>
  <c r="BG1994"/>
  <c r="BF1994"/>
  <c r="T1994"/>
  <c r="R1994"/>
  <c r="P1994"/>
  <c r="BI1981"/>
  <c r="BH1981"/>
  <c r="BG1981"/>
  <c r="BF1981"/>
  <c r="T1981"/>
  <c r="R1981"/>
  <c r="P1981"/>
  <c r="BI1978"/>
  <c r="BH1978"/>
  <c r="BG1978"/>
  <c r="BF1978"/>
  <c r="T1978"/>
  <c r="R1978"/>
  <c r="P1978"/>
  <c r="BI1973"/>
  <c r="BH1973"/>
  <c r="BG1973"/>
  <c r="BF1973"/>
  <c r="T1973"/>
  <c r="R1973"/>
  <c r="P1973"/>
  <c r="BI1970"/>
  <c r="BH1970"/>
  <c r="BG1970"/>
  <c r="BF1970"/>
  <c r="T1970"/>
  <c r="R1970"/>
  <c r="P1970"/>
  <c r="BI1965"/>
  <c r="BH1965"/>
  <c r="BG1965"/>
  <c r="BF1965"/>
  <c r="T1965"/>
  <c r="R1965"/>
  <c r="P1965"/>
  <c r="BI1962"/>
  <c r="BH1962"/>
  <c r="BG1962"/>
  <c r="BF1962"/>
  <c r="T1962"/>
  <c r="R1962"/>
  <c r="P1962"/>
  <c r="BI1957"/>
  <c r="BH1957"/>
  <c r="BG1957"/>
  <c r="BF1957"/>
  <c r="T1957"/>
  <c r="R1957"/>
  <c r="P1957"/>
  <c r="BI1955"/>
  <c r="BH1955"/>
  <c r="BG1955"/>
  <c r="BF1955"/>
  <c r="T1955"/>
  <c r="R1955"/>
  <c r="P1955"/>
  <c r="BI1949"/>
  <c r="BH1949"/>
  <c r="BG1949"/>
  <c r="BF1949"/>
  <c r="T1949"/>
  <c r="R1949"/>
  <c r="P1949"/>
  <c r="BI1946"/>
  <c r="BH1946"/>
  <c r="BG1946"/>
  <c r="BF1946"/>
  <c r="T1946"/>
  <c r="R1946"/>
  <c r="P1946"/>
  <c r="BI1940"/>
  <c r="BH1940"/>
  <c r="BG1940"/>
  <c r="BF1940"/>
  <c r="T1940"/>
  <c r="R1940"/>
  <c r="P1940"/>
  <c r="BI1934"/>
  <c r="BH1934"/>
  <c r="BG1934"/>
  <c r="BF1934"/>
  <c r="T1934"/>
  <c r="R1934"/>
  <c r="P1934"/>
  <c r="BI1929"/>
  <c r="BH1929"/>
  <c r="BG1929"/>
  <c r="BF1929"/>
  <c r="T1929"/>
  <c r="R1929"/>
  <c r="P1929"/>
  <c r="BI1922"/>
  <c r="BH1922"/>
  <c r="BG1922"/>
  <c r="BF1922"/>
  <c r="T1922"/>
  <c r="R1922"/>
  <c r="P1922"/>
  <c r="BI1917"/>
  <c r="BH1917"/>
  <c r="BG1917"/>
  <c r="BF1917"/>
  <c r="T1917"/>
  <c r="R1917"/>
  <c r="P1917"/>
  <c r="BI1911"/>
  <c r="BH1911"/>
  <c r="BG1911"/>
  <c r="BF1911"/>
  <c r="T1911"/>
  <c r="R1911"/>
  <c r="P1911"/>
  <c r="BI1902"/>
  <c r="BH1902"/>
  <c r="BG1902"/>
  <c r="BF1902"/>
  <c r="T1902"/>
  <c r="R1902"/>
  <c r="P1902"/>
  <c r="BI1889"/>
  <c r="BH1889"/>
  <c r="BG1889"/>
  <c r="BF1889"/>
  <c r="T1889"/>
  <c r="R1889"/>
  <c r="P1889"/>
  <c r="BI1885"/>
  <c r="BH1885"/>
  <c r="BG1885"/>
  <c r="BF1885"/>
  <c r="T1885"/>
  <c r="R1885"/>
  <c r="P1885"/>
  <c r="BI1881"/>
  <c r="BH1881"/>
  <c r="BG1881"/>
  <c r="BF1881"/>
  <c r="T1881"/>
  <c r="R1881"/>
  <c r="P1881"/>
  <c r="BI1877"/>
  <c r="BH1877"/>
  <c r="BG1877"/>
  <c r="BF1877"/>
  <c r="T1877"/>
  <c r="R1877"/>
  <c r="P1877"/>
  <c r="BI1873"/>
  <c r="BH1873"/>
  <c r="BG1873"/>
  <c r="BF1873"/>
  <c r="T1873"/>
  <c r="R1873"/>
  <c r="P1873"/>
  <c r="BI1869"/>
  <c r="BH1869"/>
  <c r="BG1869"/>
  <c r="BF1869"/>
  <c r="T1869"/>
  <c r="R1869"/>
  <c r="P1869"/>
  <c r="BI1863"/>
  <c r="BH1863"/>
  <c r="BG1863"/>
  <c r="BF1863"/>
  <c r="T1863"/>
  <c r="R1863"/>
  <c r="P1863"/>
  <c r="BI1859"/>
  <c r="BH1859"/>
  <c r="BG1859"/>
  <c r="BF1859"/>
  <c r="T1859"/>
  <c r="R1859"/>
  <c r="P1859"/>
  <c r="BI1853"/>
  <c r="BH1853"/>
  <c r="BG1853"/>
  <c r="BF1853"/>
  <c r="T1853"/>
  <c r="R1853"/>
  <c r="P1853"/>
  <c r="BI1850"/>
  <c r="BH1850"/>
  <c r="BG1850"/>
  <c r="BF1850"/>
  <c r="T1850"/>
  <c r="R1850"/>
  <c r="P1850"/>
  <c r="BI1845"/>
  <c r="BH1845"/>
  <c r="BG1845"/>
  <c r="BF1845"/>
  <c r="T1845"/>
  <c r="R1845"/>
  <c r="P1845"/>
  <c r="BI1842"/>
  <c r="BH1842"/>
  <c r="BG1842"/>
  <c r="BF1842"/>
  <c r="T1842"/>
  <c r="R1842"/>
  <c r="P1842"/>
  <c r="BI1836"/>
  <c r="BH1836"/>
  <c r="BG1836"/>
  <c r="BF1836"/>
  <c r="T1836"/>
  <c r="R1836"/>
  <c r="P1836"/>
  <c r="BI1833"/>
  <c r="BH1833"/>
  <c r="BG1833"/>
  <c r="BF1833"/>
  <c r="T1833"/>
  <c r="R1833"/>
  <c r="P1833"/>
  <c r="BI1827"/>
  <c r="BH1827"/>
  <c r="BG1827"/>
  <c r="BF1827"/>
  <c r="T1827"/>
  <c r="R1827"/>
  <c r="P1827"/>
  <c r="BI1824"/>
  <c r="BH1824"/>
  <c r="BG1824"/>
  <c r="BF1824"/>
  <c r="T1824"/>
  <c r="R1824"/>
  <c r="P1824"/>
  <c r="BI1818"/>
  <c r="BH1818"/>
  <c r="BG1818"/>
  <c r="BF1818"/>
  <c r="T1818"/>
  <c r="R1818"/>
  <c r="P1818"/>
  <c r="BI1813"/>
  <c r="BH1813"/>
  <c r="BG1813"/>
  <c r="BF1813"/>
  <c r="T1813"/>
  <c r="R1813"/>
  <c r="P1813"/>
  <c r="BI1810"/>
  <c r="BH1810"/>
  <c r="BG1810"/>
  <c r="BF1810"/>
  <c r="T1810"/>
  <c r="R1810"/>
  <c r="P1810"/>
  <c r="BI1806"/>
  <c r="BH1806"/>
  <c r="BG1806"/>
  <c r="BF1806"/>
  <c r="T1806"/>
  <c r="R1806"/>
  <c r="P1806"/>
  <c r="BI1802"/>
  <c r="BH1802"/>
  <c r="BG1802"/>
  <c r="BF1802"/>
  <c r="T1802"/>
  <c r="R1802"/>
  <c r="P1802"/>
  <c r="BI1796"/>
  <c r="BH1796"/>
  <c r="BG1796"/>
  <c r="BF1796"/>
  <c r="T1796"/>
  <c r="R1796"/>
  <c r="P1796"/>
  <c r="BI1793"/>
  <c r="BH1793"/>
  <c r="BG1793"/>
  <c r="BF1793"/>
  <c r="T1793"/>
  <c r="R1793"/>
  <c r="P1793"/>
  <c r="BI1790"/>
  <c r="BH1790"/>
  <c r="BG1790"/>
  <c r="BF1790"/>
  <c r="T1790"/>
  <c r="R1790"/>
  <c r="P1790"/>
  <c r="BI1780"/>
  <c r="BH1780"/>
  <c r="BG1780"/>
  <c r="BF1780"/>
  <c r="T1780"/>
  <c r="R1780"/>
  <c r="P1780"/>
  <c r="BI1774"/>
  <c r="BH1774"/>
  <c r="BG1774"/>
  <c r="BF1774"/>
  <c r="T1774"/>
  <c r="R1774"/>
  <c r="P1774"/>
  <c r="BI1771"/>
  <c r="BH1771"/>
  <c r="BG1771"/>
  <c r="BF1771"/>
  <c r="T1771"/>
  <c r="R1771"/>
  <c r="P1771"/>
  <c r="BI1768"/>
  <c r="BH1768"/>
  <c r="BG1768"/>
  <c r="BF1768"/>
  <c r="T1768"/>
  <c r="R1768"/>
  <c r="P1768"/>
  <c r="BI1764"/>
  <c r="BH1764"/>
  <c r="BG1764"/>
  <c r="BF1764"/>
  <c r="T1764"/>
  <c r="T1763"/>
  <c r="R1764"/>
  <c r="R1763"/>
  <c r="P1764"/>
  <c r="P1763"/>
  <c r="BI1757"/>
  <c r="BH1757"/>
  <c r="BG1757"/>
  <c r="BF1757"/>
  <c r="T1757"/>
  <c r="R1757"/>
  <c r="P1757"/>
  <c r="BI1752"/>
  <c r="BH1752"/>
  <c r="BG1752"/>
  <c r="BF1752"/>
  <c r="T1752"/>
  <c r="R1752"/>
  <c r="P1752"/>
  <c r="BI1749"/>
  <c r="BH1749"/>
  <c r="BG1749"/>
  <c r="BF1749"/>
  <c r="T1749"/>
  <c r="R1749"/>
  <c r="P1749"/>
  <c r="BI1747"/>
  <c r="BH1747"/>
  <c r="BG1747"/>
  <c r="BF1747"/>
  <c r="T1747"/>
  <c r="R1747"/>
  <c r="P1747"/>
  <c r="BI1744"/>
  <c r="BH1744"/>
  <c r="BG1744"/>
  <c r="BF1744"/>
  <c r="T1744"/>
  <c r="R1744"/>
  <c r="P1744"/>
  <c r="BI1741"/>
  <c r="BH1741"/>
  <c r="BG1741"/>
  <c r="BF1741"/>
  <c r="T1741"/>
  <c r="R1741"/>
  <c r="P1741"/>
  <c r="BI1733"/>
  <c r="BH1733"/>
  <c r="BG1733"/>
  <c r="BF1733"/>
  <c r="T1733"/>
  <c r="R1733"/>
  <c r="P1733"/>
  <c r="BI1731"/>
  <c r="BH1731"/>
  <c r="BG1731"/>
  <c r="BF1731"/>
  <c r="T1731"/>
  <c r="R1731"/>
  <c r="P1731"/>
  <c r="BI1725"/>
  <c r="BH1725"/>
  <c r="BG1725"/>
  <c r="BF1725"/>
  <c r="T1725"/>
  <c r="R1725"/>
  <c r="P1725"/>
  <c r="BI1722"/>
  <c r="BH1722"/>
  <c r="BG1722"/>
  <c r="BF1722"/>
  <c r="T1722"/>
  <c r="R1722"/>
  <c r="P1722"/>
  <c r="BI1718"/>
  <c r="BH1718"/>
  <c r="BG1718"/>
  <c r="BF1718"/>
  <c r="T1718"/>
  <c r="R1718"/>
  <c r="P1718"/>
  <c r="BI1715"/>
  <c r="BH1715"/>
  <c r="BG1715"/>
  <c r="BF1715"/>
  <c r="T1715"/>
  <c r="R1715"/>
  <c r="P1715"/>
  <c r="BI1710"/>
  <c r="BH1710"/>
  <c r="BG1710"/>
  <c r="BF1710"/>
  <c r="T1710"/>
  <c r="R1710"/>
  <c r="P1710"/>
  <c r="BI1699"/>
  <c r="BH1699"/>
  <c r="BG1699"/>
  <c r="BF1699"/>
  <c r="T1699"/>
  <c r="R1699"/>
  <c r="P1699"/>
  <c r="BI1697"/>
  <c r="BH1697"/>
  <c r="BG1697"/>
  <c r="BF1697"/>
  <c r="T1697"/>
  <c r="R1697"/>
  <c r="P1697"/>
  <c r="BI1692"/>
  <c r="BH1692"/>
  <c r="BG1692"/>
  <c r="BF1692"/>
  <c r="T1692"/>
  <c r="R1692"/>
  <c r="P1692"/>
  <c r="BI1689"/>
  <c r="BH1689"/>
  <c r="BG1689"/>
  <c r="BF1689"/>
  <c r="T1689"/>
  <c r="R1689"/>
  <c r="P1689"/>
  <c r="BI1683"/>
  <c r="BH1683"/>
  <c r="BG1683"/>
  <c r="BF1683"/>
  <c r="T1683"/>
  <c r="R1683"/>
  <c r="P1683"/>
  <c r="BI1678"/>
  <c r="BH1678"/>
  <c r="BG1678"/>
  <c r="BF1678"/>
  <c r="T1678"/>
  <c r="R1678"/>
  <c r="P1678"/>
  <c r="BI1673"/>
  <c r="BH1673"/>
  <c r="BG1673"/>
  <c r="BF1673"/>
  <c r="T1673"/>
  <c r="R1673"/>
  <c r="P1673"/>
  <c r="BI1660"/>
  <c r="BH1660"/>
  <c r="BG1660"/>
  <c r="BF1660"/>
  <c r="T1660"/>
  <c r="R1660"/>
  <c r="P1660"/>
  <c r="BI1658"/>
  <c r="BH1658"/>
  <c r="BG1658"/>
  <c r="BF1658"/>
  <c r="T1658"/>
  <c r="R1658"/>
  <c r="P1658"/>
  <c r="BI1652"/>
  <c r="BH1652"/>
  <c r="BG1652"/>
  <c r="BF1652"/>
  <c r="T1652"/>
  <c r="R1652"/>
  <c r="P1652"/>
  <c r="BI1649"/>
  <c r="BH1649"/>
  <c r="BG1649"/>
  <c r="BF1649"/>
  <c r="T1649"/>
  <c r="R1649"/>
  <c r="P1649"/>
  <c r="BI1644"/>
  <c r="BH1644"/>
  <c r="BG1644"/>
  <c r="BF1644"/>
  <c r="T1644"/>
  <c r="R1644"/>
  <c r="P1644"/>
  <c r="BI1641"/>
  <c r="BH1641"/>
  <c r="BG1641"/>
  <c r="BF1641"/>
  <c r="T1641"/>
  <c r="R1641"/>
  <c r="P1641"/>
  <c r="BI1632"/>
  <c r="BH1632"/>
  <c r="BG1632"/>
  <c r="BF1632"/>
  <c r="T1632"/>
  <c r="R1632"/>
  <c r="P1632"/>
  <c r="BI1630"/>
  <c r="BH1630"/>
  <c r="BG1630"/>
  <c r="BF1630"/>
  <c r="T1630"/>
  <c r="R1630"/>
  <c r="P1630"/>
  <c r="BI1624"/>
  <c r="BH1624"/>
  <c r="BG1624"/>
  <c r="BF1624"/>
  <c r="T1624"/>
  <c r="R1624"/>
  <c r="P1624"/>
  <c r="BI1621"/>
  <c r="BH1621"/>
  <c r="BG1621"/>
  <c r="BF1621"/>
  <c r="T1621"/>
  <c r="R1621"/>
  <c r="P1621"/>
  <c r="BI1619"/>
  <c r="BH1619"/>
  <c r="BG1619"/>
  <c r="BF1619"/>
  <c r="T1619"/>
  <c r="R1619"/>
  <c r="P1619"/>
  <c r="BI1616"/>
  <c r="BH1616"/>
  <c r="BG1616"/>
  <c r="BF1616"/>
  <c r="T1616"/>
  <c r="R1616"/>
  <c r="P1616"/>
  <c r="BI1614"/>
  <c r="BH1614"/>
  <c r="BG1614"/>
  <c r="BF1614"/>
  <c r="T1614"/>
  <c r="R1614"/>
  <c r="P1614"/>
  <c r="BI1611"/>
  <c r="BH1611"/>
  <c r="BG1611"/>
  <c r="BF1611"/>
  <c r="T1611"/>
  <c r="R1611"/>
  <c r="P1611"/>
  <c r="BI1608"/>
  <c r="BH1608"/>
  <c r="BG1608"/>
  <c r="BF1608"/>
  <c r="T1608"/>
  <c r="R1608"/>
  <c r="P1608"/>
  <c r="BI1605"/>
  <c r="BH1605"/>
  <c r="BG1605"/>
  <c r="BF1605"/>
  <c r="T1605"/>
  <c r="R1605"/>
  <c r="P1605"/>
  <c r="BI1603"/>
  <c r="BH1603"/>
  <c r="BG1603"/>
  <c r="BF1603"/>
  <c r="T1603"/>
  <c r="R1603"/>
  <c r="P1603"/>
  <c r="BI1598"/>
  <c r="BH1598"/>
  <c r="BG1598"/>
  <c r="BF1598"/>
  <c r="T1598"/>
  <c r="R1598"/>
  <c r="P1598"/>
  <c r="BI1593"/>
  <c r="BH1593"/>
  <c r="BG1593"/>
  <c r="BF1593"/>
  <c r="T1593"/>
  <c r="R1593"/>
  <c r="P1593"/>
  <c r="BI1590"/>
  <c r="BH1590"/>
  <c r="BG1590"/>
  <c r="BF1590"/>
  <c r="T1590"/>
  <c r="R1590"/>
  <c r="P1590"/>
  <c r="BI1587"/>
  <c r="BH1587"/>
  <c r="BG1587"/>
  <c r="BF1587"/>
  <c r="T1587"/>
  <c r="R1587"/>
  <c r="P1587"/>
  <c r="BI1584"/>
  <c r="BH1584"/>
  <c r="BG1584"/>
  <c r="BF1584"/>
  <c r="T1584"/>
  <c r="R1584"/>
  <c r="P1584"/>
  <c r="BI1578"/>
  <c r="BH1578"/>
  <c r="BG1578"/>
  <c r="BF1578"/>
  <c r="T1578"/>
  <c r="R1578"/>
  <c r="P1578"/>
  <c r="BI1575"/>
  <c r="BH1575"/>
  <c r="BG1575"/>
  <c r="BF1575"/>
  <c r="T1575"/>
  <c r="R1575"/>
  <c r="P1575"/>
  <c r="BI1571"/>
  <c r="BH1571"/>
  <c r="BG1571"/>
  <c r="BF1571"/>
  <c r="T1571"/>
  <c r="R1571"/>
  <c r="P1571"/>
  <c r="BI1567"/>
  <c r="BH1567"/>
  <c r="BG1567"/>
  <c r="BF1567"/>
  <c r="T1567"/>
  <c r="R1567"/>
  <c r="P1567"/>
  <c r="BI1563"/>
  <c r="BH1563"/>
  <c r="BG1563"/>
  <c r="BF1563"/>
  <c r="T1563"/>
  <c r="R1563"/>
  <c r="P1563"/>
  <c r="BI1558"/>
  <c r="BH1558"/>
  <c r="BG1558"/>
  <c r="BF1558"/>
  <c r="T1558"/>
  <c r="R1558"/>
  <c r="P1558"/>
  <c r="BI1552"/>
  <c r="BH1552"/>
  <c r="BG1552"/>
  <c r="BF1552"/>
  <c r="T1552"/>
  <c r="R1552"/>
  <c r="P1552"/>
  <c r="BI1548"/>
  <c r="BH1548"/>
  <c r="BG1548"/>
  <c r="BF1548"/>
  <c r="T1548"/>
  <c r="T1547"/>
  <c r="R1548"/>
  <c r="R1547"/>
  <c r="P1548"/>
  <c r="P1547"/>
  <c r="BI1544"/>
  <c r="BH1544"/>
  <c r="BG1544"/>
  <c r="BF1544"/>
  <c r="T1544"/>
  <c r="R1544"/>
  <c r="P1544"/>
  <c r="BI1541"/>
  <c r="BH1541"/>
  <c r="BG1541"/>
  <c r="BF1541"/>
  <c r="T1541"/>
  <c r="R1541"/>
  <c r="P1541"/>
  <c r="BI1539"/>
  <c r="BH1539"/>
  <c r="BG1539"/>
  <c r="BF1539"/>
  <c r="T1539"/>
  <c r="R1539"/>
  <c r="P1539"/>
  <c r="BI1537"/>
  <c r="BH1537"/>
  <c r="BG1537"/>
  <c r="BF1537"/>
  <c r="T1537"/>
  <c r="R1537"/>
  <c r="P1537"/>
  <c r="BI1533"/>
  <c r="BH1533"/>
  <c r="BG1533"/>
  <c r="BF1533"/>
  <c r="T1533"/>
  <c r="R1533"/>
  <c r="P1533"/>
  <c r="BI1530"/>
  <c r="BH1530"/>
  <c r="BG1530"/>
  <c r="BF1530"/>
  <c r="T1530"/>
  <c r="R1530"/>
  <c r="P1530"/>
  <c r="BI1527"/>
  <c r="BH1527"/>
  <c r="BG1527"/>
  <c r="BF1527"/>
  <c r="T1527"/>
  <c r="R1527"/>
  <c r="P1527"/>
  <c r="BI1524"/>
  <c r="BH1524"/>
  <c r="BG1524"/>
  <c r="BF1524"/>
  <c r="T1524"/>
  <c r="R1524"/>
  <c r="P1524"/>
  <c r="BI1514"/>
  <c r="BH1514"/>
  <c r="BG1514"/>
  <c r="BF1514"/>
  <c r="T1514"/>
  <c r="R1514"/>
  <c r="P1514"/>
  <c r="BI1511"/>
  <c r="BH1511"/>
  <c r="BG1511"/>
  <c r="BF1511"/>
  <c r="T1511"/>
  <c r="R1511"/>
  <c r="P1511"/>
  <c r="BI1508"/>
  <c r="BH1508"/>
  <c r="BG1508"/>
  <c r="BF1508"/>
  <c r="T1508"/>
  <c r="R1508"/>
  <c r="P1508"/>
  <c r="BI1504"/>
  <c r="BH1504"/>
  <c r="BG1504"/>
  <c r="BF1504"/>
  <c r="T1504"/>
  <c r="R1504"/>
  <c r="P1504"/>
  <c r="BI1499"/>
  <c r="BH1499"/>
  <c r="BG1499"/>
  <c r="BF1499"/>
  <c r="T1499"/>
  <c r="R1499"/>
  <c r="P1499"/>
  <c r="BI1488"/>
  <c r="BH1488"/>
  <c r="BG1488"/>
  <c r="BF1488"/>
  <c r="T1488"/>
  <c r="R1488"/>
  <c r="P1488"/>
  <c r="BI1474"/>
  <c r="BH1474"/>
  <c r="BG1474"/>
  <c r="BF1474"/>
  <c r="T1474"/>
  <c r="R1474"/>
  <c r="P1474"/>
  <c r="BI1465"/>
  <c r="BH1465"/>
  <c r="BG1465"/>
  <c r="BF1465"/>
  <c r="T1465"/>
  <c r="R1465"/>
  <c r="P1465"/>
  <c r="BI1452"/>
  <c r="BH1452"/>
  <c r="BG1452"/>
  <c r="BF1452"/>
  <c r="T1452"/>
  <c r="R1452"/>
  <c r="P1452"/>
  <c r="BI1446"/>
  <c r="BH1446"/>
  <c r="BG1446"/>
  <c r="BF1446"/>
  <c r="T1446"/>
  <c r="R1446"/>
  <c r="P1446"/>
  <c r="BI1442"/>
  <c r="BH1442"/>
  <c r="BG1442"/>
  <c r="BF1442"/>
  <c r="T1442"/>
  <c r="R1442"/>
  <c r="P1442"/>
  <c r="BI1433"/>
  <c r="BH1433"/>
  <c r="BG1433"/>
  <c r="BF1433"/>
  <c r="T1433"/>
  <c r="R1433"/>
  <c r="P1433"/>
  <c r="BI1430"/>
  <c r="BH1430"/>
  <c r="BG1430"/>
  <c r="BF1430"/>
  <c r="T1430"/>
  <c r="R1430"/>
  <c r="P1430"/>
  <c r="BI1421"/>
  <c r="BH1421"/>
  <c r="BG1421"/>
  <c r="BF1421"/>
  <c r="T1421"/>
  <c r="R1421"/>
  <c r="P1421"/>
  <c r="BI1412"/>
  <c r="BH1412"/>
  <c r="BG1412"/>
  <c r="BF1412"/>
  <c r="T1412"/>
  <c r="R1412"/>
  <c r="P1412"/>
  <c r="BI1408"/>
  <c r="BH1408"/>
  <c r="BG1408"/>
  <c r="BF1408"/>
  <c r="T1408"/>
  <c r="R1408"/>
  <c r="P1408"/>
  <c r="BI1404"/>
  <c r="BH1404"/>
  <c r="BG1404"/>
  <c r="BF1404"/>
  <c r="T1404"/>
  <c r="R1404"/>
  <c r="P1404"/>
  <c r="BI1400"/>
  <c r="BH1400"/>
  <c r="BG1400"/>
  <c r="BF1400"/>
  <c r="T1400"/>
  <c r="R1400"/>
  <c r="P1400"/>
  <c r="BI1396"/>
  <c r="BH1396"/>
  <c r="BG1396"/>
  <c r="BF1396"/>
  <c r="T1396"/>
  <c r="R1396"/>
  <c r="P1396"/>
  <c r="BI1387"/>
  <c r="BH1387"/>
  <c r="BG1387"/>
  <c r="BF1387"/>
  <c r="T1387"/>
  <c r="R1387"/>
  <c r="P1387"/>
  <c r="BI1383"/>
  <c r="BH1383"/>
  <c r="BG1383"/>
  <c r="BF1383"/>
  <c r="T1383"/>
  <c r="R1383"/>
  <c r="P1383"/>
  <c r="BI1379"/>
  <c r="BH1379"/>
  <c r="BG1379"/>
  <c r="BF1379"/>
  <c r="T1379"/>
  <c r="R1379"/>
  <c r="P1379"/>
  <c r="BI1372"/>
  <c r="BH1372"/>
  <c r="BG1372"/>
  <c r="BF1372"/>
  <c r="T1372"/>
  <c r="R1372"/>
  <c r="P1372"/>
  <c r="BI1363"/>
  <c r="BH1363"/>
  <c r="BG1363"/>
  <c r="BF1363"/>
  <c r="T1363"/>
  <c r="R1363"/>
  <c r="P1363"/>
  <c r="BI1356"/>
  <c r="BH1356"/>
  <c r="BG1356"/>
  <c r="BF1356"/>
  <c r="T1356"/>
  <c r="R1356"/>
  <c r="P1356"/>
  <c r="BI1352"/>
  <c r="BH1352"/>
  <c r="BG1352"/>
  <c r="BF1352"/>
  <c r="T1352"/>
  <c r="R1352"/>
  <c r="P1352"/>
  <c r="BI1343"/>
  <c r="BH1343"/>
  <c r="BG1343"/>
  <c r="BF1343"/>
  <c r="T1343"/>
  <c r="R1343"/>
  <c r="P1343"/>
  <c r="BI1339"/>
  <c r="BH1339"/>
  <c r="BG1339"/>
  <c r="BF1339"/>
  <c r="T1339"/>
  <c r="R1339"/>
  <c r="P1339"/>
  <c r="BI1336"/>
  <c r="BH1336"/>
  <c r="BG1336"/>
  <c r="BF1336"/>
  <c r="T1336"/>
  <c r="R1336"/>
  <c r="P1336"/>
  <c r="BI1328"/>
  <c r="BH1328"/>
  <c r="BG1328"/>
  <c r="BF1328"/>
  <c r="T1328"/>
  <c r="R1328"/>
  <c r="P1328"/>
  <c r="BI1320"/>
  <c r="BH1320"/>
  <c r="BG1320"/>
  <c r="BF1320"/>
  <c r="T1320"/>
  <c r="R1320"/>
  <c r="P1320"/>
  <c r="BI1313"/>
  <c r="BH1313"/>
  <c r="BG1313"/>
  <c r="BF1313"/>
  <c r="T1313"/>
  <c r="R1313"/>
  <c r="P1313"/>
  <c r="BI1300"/>
  <c r="BH1300"/>
  <c r="BG1300"/>
  <c r="BF1300"/>
  <c r="T1300"/>
  <c r="R1300"/>
  <c r="P1300"/>
  <c r="BI1296"/>
  <c r="BH1296"/>
  <c r="BG1296"/>
  <c r="BF1296"/>
  <c r="T1296"/>
  <c r="R1296"/>
  <c r="P1296"/>
  <c r="BI1292"/>
  <c r="BH1292"/>
  <c r="BG1292"/>
  <c r="BF1292"/>
  <c r="T1292"/>
  <c r="R1292"/>
  <c r="P1292"/>
  <c r="BI1283"/>
  <c r="BH1283"/>
  <c r="BG1283"/>
  <c r="BF1283"/>
  <c r="T1283"/>
  <c r="R1283"/>
  <c r="P1283"/>
  <c r="BI1278"/>
  <c r="BH1278"/>
  <c r="BG1278"/>
  <c r="BF1278"/>
  <c r="T1278"/>
  <c r="R1278"/>
  <c r="P1278"/>
  <c r="BI1275"/>
  <c r="BH1275"/>
  <c r="BG1275"/>
  <c r="BF1275"/>
  <c r="T1275"/>
  <c r="R1275"/>
  <c r="P1275"/>
  <c r="BI1269"/>
  <c r="BH1269"/>
  <c r="BG1269"/>
  <c r="BF1269"/>
  <c r="T1269"/>
  <c r="R1269"/>
  <c r="P1269"/>
  <c r="BI1260"/>
  <c r="BH1260"/>
  <c r="BG1260"/>
  <c r="BF1260"/>
  <c r="T1260"/>
  <c r="R1260"/>
  <c r="P1260"/>
  <c r="BI1256"/>
  <c r="BH1256"/>
  <c r="BG1256"/>
  <c r="BF1256"/>
  <c r="T1256"/>
  <c r="R1256"/>
  <c r="P1256"/>
  <c r="BI1252"/>
  <c r="BH1252"/>
  <c r="BG1252"/>
  <c r="BF1252"/>
  <c r="T1252"/>
  <c r="R1252"/>
  <c r="P1252"/>
  <c r="BI1245"/>
  <c r="BH1245"/>
  <c r="BG1245"/>
  <c r="BF1245"/>
  <c r="T1245"/>
  <c r="R1245"/>
  <c r="P1245"/>
  <c r="BI1239"/>
  <c r="BH1239"/>
  <c r="BG1239"/>
  <c r="BF1239"/>
  <c r="T1239"/>
  <c r="R1239"/>
  <c r="P1239"/>
  <c r="BI1236"/>
  <c r="BH1236"/>
  <c r="BG1236"/>
  <c r="BF1236"/>
  <c r="T1236"/>
  <c r="R1236"/>
  <c r="P1236"/>
  <c r="BI1232"/>
  <c r="BH1232"/>
  <c r="BG1232"/>
  <c r="BF1232"/>
  <c r="T1232"/>
  <c r="R1232"/>
  <c r="P1232"/>
  <c r="BI1228"/>
  <c r="BH1228"/>
  <c r="BG1228"/>
  <c r="BF1228"/>
  <c r="T1228"/>
  <c r="R1228"/>
  <c r="P1228"/>
  <c r="BI1224"/>
  <c r="BH1224"/>
  <c r="BG1224"/>
  <c r="BF1224"/>
  <c r="T1224"/>
  <c r="R1224"/>
  <c r="P1224"/>
  <c r="BI1221"/>
  <c r="BH1221"/>
  <c r="BG1221"/>
  <c r="BF1221"/>
  <c r="T1221"/>
  <c r="R1221"/>
  <c r="P1221"/>
  <c r="BI1215"/>
  <c r="BH1215"/>
  <c r="BG1215"/>
  <c r="BF1215"/>
  <c r="T1215"/>
  <c r="R1215"/>
  <c r="P1215"/>
  <c r="BI1207"/>
  <c r="BH1207"/>
  <c r="BG1207"/>
  <c r="BF1207"/>
  <c r="T1207"/>
  <c r="R1207"/>
  <c r="P1207"/>
  <c r="BI1199"/>
  <c r="BH1199"/>
  <c r="BG1199"/>
  <c r="BF1199"/>
  <c r="T1199"/>
  <c r="R1199"/>
  <c r="P1199"/>
  <c r="BI1194"/>
  <c r="BH1194"/>
  <c r="BG1194"/>
  <c r="BF1194"/>
  <c r="T1194"/>
  <c r="R1194"/>
  <c r="P1194"/>
  <c r="BI1190"/>
  <c r="BH1190"/>
  <c r="BG1190"/>
  <c r="BF1190"/>
  <c r="T1190"/>
  <c r="R1190"/>
  <c r="P1190"/>
  <c r="BI1186"/>
  <c r="BH1186"/>
  <c r="BG1186"/>
  <c r="BF1186"/>
  <c r="T1186"/>
  <c r="R1186"/>
  <c r="P1186"/>
  <c r="BI1182"/>
  <c r="BH1182"/>
  <c r="BG1182"/>
  <c r="BF1182"/>
  <c r="T1182"/>
  <c r="R1182"/>
  <c r="P1182"/>
  <c r="BI1178"/>
  <c r="BH1178"/>
  <c r="BG1178"/>
  <c r="BF1178"/>
  <c r="T1178"/>
  <c r="R1178"/>
  <c r="P1178"/>
  <c r="BI1174"/>
  <c r="BH1174"/>
  <c r="BG1174"/>
  <c r="BF1174"/>
  <c r="T1174"/>
  <c r="R1174"/>
  <c r="P1174"/>
  <c r="BI1170"/>
  <c r="BH1170"/>
  <c r="BG1170"/>
  <c r="BF1170"/>
  <c r="T1170"/>
  <c r="R1170"/>
  <c r="P1170"/>
  <c r="BI1166"/>
  <c r="BH1166"/>
  <c r="BG1166"/>
  <c r="BF1166"/>
  <c r="T1166"/>
  <c r="R1166"/>
  <c r="P1166"/>
  <c r="BI1162"/>
  <c r="BH1162"/>
  <c r="BG1162"/>
  <c r="BF1162"/>
  <c r="T1162"/>
  <c r="R1162"/>
  <c r="P1162"/>
  <c r="BI1158"/>
  <c r="BH1158"/>
  <c r="BG1158"/>
  <c r="BF1158"/>
  <c r="T1158"/>
  <c r="R1158"/>
  <c r="P1158"/>
  <c r="BI1154"/>
  <c r="BH1154"/>
  <c r="BG1154"/>
  <c r="BF1154"/>
  <c r="T1154"/>
  <c r="R1154"/>
  <c r="P1154"/>
  <c r="BI1150"/>
  <c r="BH1150"/>
  <c r="BG1150"/>
  <c r="BF1150"/>
  <c r="T1150"/>
  <c r="R1150"/>
  <c r="P1150"/>
  <c r="BI1146"/>
  <c r="BH1146"/>
  <c r="BG1146"/>
  <c r="BF1146"/>
  <c r="T1146"/>
  <c r="R1146"/>
  <c r="P1146"/>
  <c r="BI1142"/>
  <c r="BH1142"/>
  <c r="BG1142"/>
  <c r="BF1142"/>
  <c r="T1142"/>
  <c r="R1142"/>
  <c r="P1142"/>
  <c r="BI1138"/>
  <c r="BH1138"/>
  <c r="BG1138"/>
  <c r="BF1138"/>
  <c r="T1138"/>
  <c r="R1138"/>
  <c r="P1138"/>
  <c r="BI1134"/>
  <c r="BH1134"/>
  <c r="BG1134"/>
  <c r="BF1134"/>
  <c r="T1134"/>
  <c r="R1134"/>
  <c r="P1134"/>
  <c r="BI1122"/>
  <c r="BH1122"/>
  <c r="BG1122"/>
  <c r="BF1122"/>
  <c r="T1122"/>
  <c r="R1122"/>
  <c r="P1122"/>
  <c r="BI1120"/>
  <c r="BH1120"/>
  <c r="BG1120"/>
  <c r="BF1120"/>
  <c r="T1120"/>
  <c r="R1120"/>
  <c r="P1120"/>
  <c r="BI1114"/>
  <c r="BH1114"/>
  <c r="BG1114"/>
  <c r="BF1114"/>
  <c r="T1114"/>
  <c r="R1114"/>
  <c r="P1114"/>
  <c r="BI1112"/>
  <c r="BH1112"/>
  <c r="BG1112"/>
  <c r="BF1112"/>
  <c r="T1112"/>
  <c r="R1112"/>
  <c r="P1112"/>
  <c r="BI1100"/>
  <c r="BH1100"/>
  <c r="BG1100"/>
  <c r="BF1100"/>
  <c r="T1100"/>
  <c r="R1100"/>
  <c r="P1100"/>
  <c r="BI1097"/>
  <c r="BH1097"/>
  <c r="BG1097"/>
  <c r="BF1097"/>
  <c r="T1097"/>
  <c r="R1097"/>
  <c r="P1097"/>
  <c r="BI1090"/>
  <c r="BH1090"/>
  <c r="BG1090"/>
  <c r="BF1090"/>
  <c r="T1090"/>
  <c r="R1090"/>
  <c r="P1090"/>
  <c r="BI1086"/>
  <c r="BH1086"/>
  <c r="BG1086"/>
  <c r="BF1086"/>
  <c r="T1086"/>
  <c r="R1086"/>
  <c r="P1086"/>
  <c r="BI1082"/>
  <c r="BH1082"/>
  <c r="BG1082"/>
  <c r="BF1082"/>
  <c r="T1082"/>
  <c r="R1082"/>
  <c r="P1082"/>
  <c r="BI1078"/>
  <c r="BH1078"/>
  <c r="BG1078"/>
  <c r="BF1078"/>
  <c r="T1078"/>
  <c r="R1078"/>
  <c r="P1078"/>
  <c r="BI1066"/>
  <c r="BH1066"/>
  <c r="BG1066"/>
  <c r="BF1066"/>
  <c r="T1066"/>
  <c r="R1066"/>
  <c r="P1066"/>
  <c r="BI1052"/>
  <c r="BH1052"/>
  <c r="BG1052"/>
  <c r="BF1052"/>
  <c r="T1052"/>
  <c r="R1052"/>
  <c r="P1052"/>
  <c r="BI1044"/>
  <c r="BH1044"/>
  <c r="BG1044"/>
  <c r="BF1044"/>
  <c r="T1044"/>
  <c r="R1044"/>
  <c r="P1044"/>
  <c r="BI1037"/>
  <c r="BH1037"/>
  <c r="BG1037"/>
  <c r="BF1037"/>
  <c r="T1037"/>
  <c r="R1037"/>
  <c r="P1037"/>
  <c r="BI1034"/>
  <c r="BH1034"/>
  <c r="BG1034"/>
  <c r="BF1034"/>
  <c r="T1034"/>
  <c r="R1034"/>
  <c r="P1034"/>
  <c r="BI1031"/>
  <c r="BH1031"/>
  <c r="BG1031"/>
  <c r="BF1031"/>
  <c r="T1031"/>
  <c r="R1031"/>
  <c r="P1031"/>
  <c r="BI1029"/>
  <c r="BH1029"/>
  <c r="BG1029"/>
  <c r="BF1029"/>
  <c r="T1029"/>
  <c r="R1029"/>
  <c r="P1029"/>
  <c r="BI1023"/>
  <c r="BH1023"/>
  <c r="BG1023"/>
  <c r="BF1023"/>
  <c r="T1023"/>
  <c r="R1023"/>
  <c r="P1023"/>
  <c r="BI1015"/>
  <c r="BH1015"/>
  <c r="BG1015"/>
  <c r="BF1015"/>
  <c r="T1015"/>
  <c r="R1015"/>
  <c r="P1015"/>
  <c r="BI1012"/>
  <c r="BH1012"/>
  <c r="BG1012"/>
  <c r="BF1012"/>
  <c r="T1012"/>
  <c r="R1012"/>
  <c r="P1012"/>
  <c r="BI1008"/>
  <c r="BH1008"/>
  <c r="BG1008"/>
  <c r="BF1008"/>
  <c r="T1008"/>
  <c r="R1008"/>
  <c r="P1008"/>
  <c r="BI993"/>
  <c r="BH993"/>
  <c r="BG993"/>
  <c r="BF993"/>
  <c r="T993"/>
  <c r="R993"/>
  <c r="P993"/>
  <c r="BI987"/>
  <c r="BH987"/>
  <c r="BG987"/>
  <c r="BF987"/>
  <c r="T987"/>
  <c r="R987"/>
  <c r="P987"/>
  <c r="BI981"/>
  <c r="BH981"/>
  <c r="BG981"/>
  <c r="BF981"/>
  <c r="T981"/>
  <c r="R981"/>
  <c r="P981"/>
  <c r="BI977"/>
  <c r="BH977"/>
  <c r="BG977"/>
  <c r="BF977"/>
  <c r="T977"/>
  <c r="R977"/>
  <c r="P977"/>
  <c r="BI968"/>
  <c r="BH968"/>
  <c r="BG968"/>
  <c r="BF968"/>
  <c r="T968"/>
  <c r="R968"/>
  <c r="P968"/>
  <c r="BI965"/>
  <c r="BH965"/>
  <c r="BG965"/>
  <c r="BF965"/>
  <c r="T965"/>
  <c r="R965"/>
  <c r="P965"/>
  <c r="BI961"/>
  <c r="BH961"/>
  <c r="BG961"/>
  <c r="BF961"/>
  <c r="T961"/>
  <c r="R961"/>
  <c r="P961"/>
  <c r="BI958"/>
  <c r="BH958"/>
  <c r="BG958"/>
  <c r="BF958"/>
  <c r="T958"/>
  <c r="R958"/>
  <c r="P958"/>
  <c r="BI954"/>
  <c r="BH954"/>
  <c r="BG954"/>
  <c r="BF954"/>
  <c r="T954"/>
  <c r="R954"/>
  <c r="P954"/>
  <c r="BI951"/>
  <c r="BH951"/>
  <c r="BG951"/>
  <c r="BF951"/>
  <c r="T951"/>
  <c r="R951"/>
  <c r="P951"/>
  <c r="BI948"/>
  <c r="BH948"/>
  <c r="BG948"/>
  <c r="BF948"/>
  <c r="T948"/>
  <c r="R948"/>
  <c r="P948"/>
  <c r="BI945"/>
  <c r="BH945"/>
  <c r="BG945"/>
  <c r="BF945"/>
  <c r="T945"/>
  <c r="R945"/>
  <c r="P945"/>
  <c r="BI938"/>
  <c r="BH938"/>
  <c r="BG938"/>
  <c r="BF938"/>
  <c r="T938"/>
  <c r="R938"/>
  <c r="P938"/>
  <c r="BI931"/>
  <c r="BH931"/>
  <c r="BG931"/>
  <c r="BF931"/>
  <c r="T931"/>
  <c r="R931"/>
  <c r="P931"/>
  <c r="BI925"/>
  <c r="BH925"/>
  <c r="BG925"/>
  <c r="BF925"/>
  <c r="T925"/>
  <c r="R925"/>
  <c r="P925"/>
  <c r="BI914"/>
  <c r="BH914"/>
  <c r="BG914"/>
  <c r="BF914"/>
  <c r="T914"/>
  <c r="R914"/>
  <c r="P914"/>
  <c r="BI907"/>
  <c r="BH907"/>
  <c r="BG907"/>
  <c r="BF907"/>
  <c r="T907"/>
  <c r="R907"/>
  <c r="P907"/>
  <c r="BI904"/>
  <c r="BH904"/>
  <c r="BG904"/>
  <c r="BF904"/>
  <c r="T904"/>
  <c r="R904"/>
  <c r="P904"/>
  <c r="BI896"/>
  <c r="BH896"/>
  <c r="BG896"/>
  <c r="BF896"/>
  <c r="T896"/>
  <c r="R896"/>
  <c r="P896"/>
  <c r="BI889"/>
  <c r="BH889"/>
  <c r="BG889"/>
  <c r="BF889"/>
  <c r="T889"/>
  <c r="R889"/>
  <c r="P889"/>
  <c r="BI883"/>
  <c r="BH883"/>
  <c r="BG883"/>
  <c r="BF883"/>
  <c r="T883"/>
  <c r="R883"/>
  <c r="P883"/>
  <c r="BI880"/>
  <c r="BH880"/>
  <c r="BG880"/>
  <c r="BF880"/>
  <c r="T880"/>
  <c r="R880"/>
  <c r="P880"/>
  <c r="BI876"/>
  <c r="BH876"/>
  <c r="BG876"/>
  <c r="BF876"/>
  <c r="T876"/>
  <c r="R876"/>
  <c r="P876"/>
  <c r="BI873"/>
  <c r="BH873"/>
  <c r="BG873"/>
  <c r="BF873"/>
  <c r="T873"/>
  <c r="R873"/>
  <c r="P873"/>
  <c r="BI870"/>
  <c r="BH870"/>
  <c r="BG870"/>
  <c r="BF870"/>
  <c r="T870"/>
  <c r="R870"/>
  <c r="P870"/>
  <c r="BI860"/>
  <c r="BH860"/>
  <c r="BG860"/>
  <c r="BF860"/>
  <c r="T860"/>
  <c r="R860"/>
  <c r="P860"/>
  <c r="BI858"/>
  <c r="BH858"/>
  <c r="BG858"/>
  <c r="BF858"/>
  <c r="T858"/>
  <c r="R858"/>
  <c r="P858"/>
  <c r="BI856"/>
  <c r="BH856"/>
  <c r="BG856"/>
  <c r="BF856"/>
  <c r="T856"/>
  <c r="R856"/>
  <c r="P856"/>
  <c r="BI849"/>
  <c r="BH849"/>
  <c r="BG849"/>
  <c r="BF849"/>
  <c r="T849"/>
  <c r="R849"/>
  <c r="P849"/>
  <c r="BI847"/>
  <c r="BH847"/>
  <c r="BG847"/>
  <c r="BF847"/>
  <c r="T847"/>
  <c r="R847"/>
  <c r="P847"/>
  <c r="BI842"/>
  <c r="BH842"/>
  <c r="BG842"/>
  <c r="BF842"/>
  <c r="T842"/>
  <c r="R842"/>
  <c r="P842"/>
  <c r="BI840"/>
  <c r="BH840"/>
  <c r="BG840"/>
  <c r="BF840"/>
  <c r="T840"/>
  <c r="R840"/>
  <c r="P840"/>
  <c r="BI835"/>
  <c r="BH835"/>
  <c r="BG835"/>
  <c r="BF835"/>
  <c r="T835"/>
  <c r="R835"/>
  <c r="P835"/>
  <c r="BI833"/>
  <c r="BH833"/>
  <c r="BG833"/>
  <c r="BF833"/>
  <c r="T833"/>
  <c r="R833"/>
  <c r="P833"/>
  <c r="BI828"/>
  <c r="BH828"/>
  <c r="BG828"/>
  <c r="BF828"/>
  <c r="T828"/>
  <c r="R828"/>
  <c r="P828"/>
  <c r="BI823"/>
  <c r="BH823"/>
  <c r="BG823"/>
  <c r="BF823"/>
  <c r="T823"/>
  <c r="R823"/>
  <c r="P823"/>
  <c r="BI820"/>
  <c r="BH820"/>
  <c r="BG820"/>
  <c r="BF820"/>
  <c r="T820"/>
  <c r="R820"/>
  <c r="P820"/>
  <c r="BI818"/>
  <c r="BH818"/>
  <c r="BG818"/>
  <c r="BF818"/>
  <c r="T818"/>
  <c r="R818"/>
  <c r="P818"/>
  <c r="BI809"/>
  <c r="BH809"/>
  <c r="BG809"/>
  <c r="BF809"/>
  <c r="T809"/>
  <c r="R809"/>
  <c r="P809"/>
  <c r="BI806"/>
  <c r="BH806"/>
  <c r="BG806"/>
  <c r="BF806"/>
  <c r="T806"/>
  <c r="R806"/>
  <c r="P806"/>
  <c r="BI800"/>
  <c r="BH800"/>
  <c r="BG800"/>
  <c r="BF800"/>
  <c r="T800"/>
  <c r="R800"/>
  <c r="P800"/>
  <c r="BI797"/>
  <c r="BH797"/>
  <c r="BG797"/>
  <c r="BF797"/>
  <c r="T797"/>
  <c r="R797"/>
  <c r="P797"/>
  <c r="BI783"/>
  <c r="BH783"/>
  <c r="BG783"/>
  <c r="BF783"/>
  <c r="T783"/>
  <c r="R783"/>
  <c r="P783"/>
  <c r="BI772"/>
  <c r="BH772"/>
  <c r="BG772"/>
  <c r="BF772"/>
  <c r="T772"/>
  <c r="R772"/>
  <c r="P772"/>
  <c r="BI768"/>
  <c r="BH768"/>
  <c r="BG768"/>
  <c r="BF768"/>
  <c r="T768"/>
  <c r="R768"/>
  <c r="P768"/>
  <c r="BI763"/>
  <c r="BH763"/>
  <c r="BG763"/>
  <c r="BF763"/>
  <c r="T763"/>
  <c r="R763"/>
  <c r="P763"/>
  <c r="BI760"/>
  <c r="BH760"/>
  <c r="BG760"/>
  <c r="BF760"/>
  <c r="T760"/>
  <c r="R760"/>
  <c r="P760"/>
  <c r="BI749"/>
  <c r="BH749"/>
  <c r="BG749"/>
  <c r="BF749"/>
  <c r="T749"/>
  <c r="R749"/>
  <c r="P749"/>
  <c r="BI744"/>
  <c r="BH744"/>
  <c r="BG744"/>
  <c r="BF744"/>
  <c r="T744"/>
  <c r="R744"/>
  <c r="P744"/>
  <c r="BI738"/>
  <c r="BH738"/>
  <c r="BG738"/>
  <c r="BF738"/>
  <c r="T738"/>
  <c r="R738"/>
  <c r="P738"/>
  <c r="BI731"/>
  <c r="BH731"/>
  <c r="BG731"/>
  <c r="BF731"/>
  <c r="T731"/>
  <c r="R731"/>
  <c r="P731"/>
  <c r="BI725"/>
  <c r="BH725"/>
  <c r="BG725"/>
  <c r="BF725"/>
  <c r="T725"/>
  <c r="R725"/>
  <c r="P725"/>
  <c r="BI721"/>
  <c r="BH721"/>
  <c r="BG721"/>
  <c r="BF721"/>
  <c r="T721"/>
  <c r="R721"/>
  <c r="P721"/>
  <c r="BI716"/>
  <c r="BH716"/>
  <c r="BG716"/>
  <c r="BF716"/>
  <c r="T716"/>
  <c r="R716"/>
  <c r="P716"/>
  <c r="BI697"/>
  <c r="BH697"/>
  <c r="BG697"/>
  <c r="BF697"/>
  <c r="T697"/>
  <c r="R697"/>
  <c r="P697"/>
  <c r="BI692"/>
  <c r="BH692"/>
  <c r="BG692"/>
  <c r="BF692"/>
  <c r="T692"/>
  <c r="R692"/>
  <c r="P692"/>
  <c r="BI689"/>
  <c r="BH689"/>
  <c r="BG689"/>
  <c r="BF689"/>
  <c r="T689"/>
  <c r="R689"/>
  <c r="P689"/>
  <c r="BI686"/>
  <c r="BH686"/>
  <c r="BG686"/>
  <c r="BF686"/>
  <c r="T686"/>
  <c r="R686"/>
  <c r="P686"/>
  <c r="BI683"/>
  <c r="BH683"/>
  <c r="BG683"/>
  <c r="BF683"/>
  <c r="T683"/>
  <c r="R683"/>
  <c r="P683"/>
  <c r="BI677"/>
  <c r="BH677"/>
  <c r="BG677"/>
  <c r="BF677"/>
  <c r="T677"/>
  <c r="R677"/>
  <c r="P677"/>
  <c r="BI674"/>
  <c r="BH674"/>
  <c r="BG674"/>
  <c r="BF674"/>
  <c r="T674"/>
  <c r="R674"/>
  <c r="P674"/>
  <c r="BI671"/>
  <c r="BH671"/>
  <c r="BG671"/>
  <c r="BF671"/>
  <c r="T671"/>
  <c r="R671"/>
  <c r="P671"/>
  <c r="BI668"/>
  <c r="BH668"/>
  <c r="BG668"/>
  <c r="BF668"/>
  <c r="T668"/>
  <c r="R668"/>
  <c r="P668"/>
  <c r="BI665"/>
  <c r="BH665"/>
  <c r="BG665"/>
  <c r="BF665"/>
  <c r="T665"/>
  <c r="R665"/>
  <c r="P665"/>
  <c r="BI663"/>
  <c r="BH663"/>
  <c r="BG663"/>
  <c r="BF663"/>
  <c r="T663"/>
  <c r="R663"/>
  <c r="P663"/>
  <c r="BI658"/>
  <c r="BH658"/>
  <c r="BG658"/>
  <c r="BF658"/>
  <c r="T658"/>
  <c r="R658"/>
  <c r="P658"/>
  <c r="BI653"/>
  <c r="BH653"/>
  <c r="BG653"/>
  <c r="BF653"/>
  <c r="T653"/>
  <c r="R653"/>
  <c r="P653"/>
  <c r="BI648"/>
  <c r="BH648"/>
  <c r="BG648"/>
  <c r="BF648"/>
  <c r="T648"/>
  <c r="R648"/>
  <c r="P648"/>
  <c r="BI646"/>
  <c r="BH646"/>
  <c r="BG646"/>
  <c r="BF646"/>
  <c r="T646"/>
  <c r="R646"/>
  <c r="P646"/>
  <c r="BI643"/>
  <c r="BH643"/>
  <c r="BG643"/>
  <c r="BF643"/>
  <c r="T643"/>
  <c r="R643"/>
  <c r="P643"/>
  <c r="BI639"/>
  <c r="BH639"/>
  <c r="BG639"/>
  <c r="BF639"/>
  <c r="T639"/>
  <c r="R639"/>
  <c r="P639"/>
  <c r="BI635"/>
  <c r="BH635"/>
  <c r="BG635"/>
  <c r="BF635"/>
  <c r="T635"/>
  <c r="R635"/>
  <c r="P635"/>
  <c r="BI631"/>
  <c r="BH631"/>
  <c r="BG631"/>
  <c r="BF631"/>
  <c r="T631"/>
  <c r="R631"/>
  <c r="P631"/>
  <c r="BI627"/>
  <c r="BH627"/>
  <c r="BG627"/>
  <c r="BF627"/>
  <c r="T627"/>
  <c r="R627"/>
  <c r="P627"/>
  <c r="BI623"/>
  <c r="BH623"/>
  <c r="BG623"/>
  <c r="BF623"/>
  <c r="T623"/>
  <c r="R623"/>
  <c r="P623"/>
  <c r="BI617"/>
  <c r="BH617"/>
  <c r="BG617"/>
  <c r="BF617"/>
  <c r="T617"/>
  <c r="R617"/>
  <c r="P617"/>
  <c r="BI608"/>
  <c r="BH608"/>
  <c r="BG608"/>
  <c r="BF608"/>
  <c r="T608"/>
  <c r="R608"/>
  <c r="P608"/>
  <c r="BI594"/>
  <c r="BH594"/>
  <c r="BG594"/>
  <c r="BF594"/>
  <c r="T594"/>
  <c r="R594"/>
  <c r="P594"/>
  <c r="BI580"/>
  <c r="BH580"/>
  <c r="BG580"/>
  <c r="BF580"/>
  <c r="T580"/>
  <c r="R580"/>
  <c r="P580"/>
  <c r="BI573"/>
  <c r="BH573"/>
  <c r="BG573"/>
  <c r="BF573"/>
  <c r="T573"/>
  <c r="R573"/>
  <c r="P573"/>
  <c r="BI565"/>
  <c r="BH565"/>
  <c r="BG565"/>
  <c r="BF565"/>
  <c r="T565"/>
  <c r="R565"/>
  <c r="P565"/>
  <c r="BI559"/>
  <c r="BH559"/>
  <c r="BG559"/>
  <c r="BF559"/>
  <c r="T559"/>
  <c r="R559"/>
  <c r="P559"/>
  <c r="BI555"/>
  <c r="BH555"/>
  <c r="BG555"/>
  <c r="BF555"/>
  <c r="T555"/>
  <c r="R555"/>
  <c r="P555"/>
  <c r="BI549"/>
  <c r="BH549"/>
  <c r="BG549"/>
  <c r="BF549"/>
  <c r="T549"/>
  <c r="R549"/>
  <c r="P549"/>
  <c r="BI542"/>
  <c r="BH542"/>
  <c r="BG542"/>
  <c r="BF542"/>
  <c r="T542"/>
  <c r="R542"/>
  <c r="P542"/>
  <c r="BI538"/>
  <c r="BH538"/>
  <c r="BG538"/>
  <c r="BF538"/>
  <c r="T538"/>
  <c r="R538"/>
  <c r="P538"/>
  <c r="BI530"/>
  <c r="BH530"/>
  <c r="BG530"/>
  <c r="BF530"/>
  <c r="T530"/>
  <c r="R530"/>
  <c r="P530"/>
  <c r="BI522"/>
  <c r="BH522"/>
  <c r="BG522"/>
  <c r="BF522"/>
  <c r="T522"/>
  <c r="R522"/>
  <c r="P522"/>
  <c r="BI514"/>
  <c r="BH514"/>
  <c r="BG514"/>
  <c r="BF514"/>
  <c r="T514"/>
  <c r="R514"/>
  <c r="P514"/>
  <c r="BI506"/>
  <c r="BH506"/>
  <c r="BG506"/>
  <c r="BF506"/>
  <c r="T506"/>
  <c r="R506"/>
  <c r="P506"/>
  <c r="BI503"/>
  <c r="BH503"/>
  <c r="BG503"/>
  <c r="BF503"/>
  <c r="T503"/>
  <c r="R503"/>
  <c r="P503"/>
  <c r="BI500"/>
  <c r="BH500"/>
  <c r="BG500"/>
  <c r="BF500"/>
  <c r="T500"/>
  <c r="R500"/>
  <c r="P500"/>
  <c r="BI497"/>
  <c r="BH497"/>
  <c r="BG497"/>
  <c r="BF497"/>
  <c r="T497"/>
  <c r="R497"/>
  <c r="P497"/>
  <c r="BI492"/>
  <c r="BH492"/>
  <c r="BG492"/>
  <c r="BF492"/>
  <c r="T492"/>
  <c r="R492"/>
  <c r="P492"/>
  <c r="BI488"/>
  <c r="BH488"/>
  <c r="BG488"/>
  <c r="BF488"/>
  <c r="T488"/>
  <c r="R488"/>
  <c r="P488"/>
  <c r="BI483"/>
  <c r="BH483"/>
  <c r="BG483"/>
  <c r="BF483"/>
  <c r="T483"/>
  <c r="R483"/>
  <c r="P483"/>
  <c r="BI480"/>
  <c r="BH480"/>
  <c r="BG480"/>
  <c r="BF480"/>
  <c r="T480"/>
  <c r="R480"/>
  <c r="P480"/>
  <c r="BI475"/>
  <c r="BH475"/>
  <c r="BG475"/>
  <c r="BF475"/>
  <c r="T475"/>
  <c r="R475"/>
  <c r="P475"/>
  <c r="BI471"/>
  <c r="BH471"/>
  <c r="BG471"/>
  <c r="BF471"/>
  <c r="T471"/>
  <c r="R471"/>
  <c r="P471"/>
  <c r="BI468"/>
  <c r="BH468"/>
  <c r="BG468"/>
  <c r="BF468"/>
  <c r="T468"/>
  <c r="R468"/>
  <c r="P468"/>
  <c r="BI460"/>
  <c r="BH460"/>
  <c r="BG460"/>
  <c r="BF460"/>
  <c r="T460"/>
  <c r="R460"/>
  <c r="P460"/>
  <c r="BI456"/>
  <c r="BH456"/>
  <c r="BG456"/>
  <c r="BF456"/>
  <c r="T456"/>
  <c r="R456"/>
  <c r="P456"/>
  <c r="BI452"/>
  <c r="BH452"/>
  <c r="BG452"/>
  <c r="BF452"/>
  <c r="T452"/>
  <c r="R452"/>
  <c r="P452"/>
  <c r="BI446"/>
  <c r="BH446"/>
  <c r="BG446"/>
  <c r="BF446"/>
  <c r="T446"/>
  <c r="R446"/>
  <c r="P446"/>
  <c r="BI442"/>
  <c r="BH442"/>
  <c r="BG442"/>
  <c r="BF442"/>
  <c r="T442"/>
  <c r="R442"/>
  <c r="P442"/>
  <c r="BI438"/>
  <c r="BH438"/>
  <c r="BG438"/>
  <c r="BF438"/>
  <c r="T438"/>
  <c r="R438"/>
  <c r="P438"/>
  <c r="BI434"/>
  <c r="BH434"/>
  <c r="BG434"/>
  <c r="BF434"/>
  <c r="T434"/>
  <c r="R434"/>
  <c r="P434"/>
  <c r="BI426"/>
  <c r="BH426"/>
  <c r="BG426"/>
  <c r="BF426"/>
  <c r="T426"/>
  <c r="R426"/>
  <c r="P426"/>
  <c r="BI417"/>
  <c r="BH417"/>
  <c r="BG417"/>
  <c r="BF417"/>
  <c r="T417"/>
  <c r="R417"/>
  <c r="P417"/>
  <c r="BI413"/>
  <c r="BH413"/>
  <c r="BG413"/>
  <c r="BF413"/>
  <c r="T413"/>
  <c r="R413"/>
  <c r="P413"/>
  <c r="BI409"/>
  <c r="BH409"/>
  <c r="BG409"/>
  <c r="BF409"/>
  <c r="T409"/>
  <c r="R409"/>
  <c r="P409"/>
  <c r="BI403"/>
  <c r="BH403"/>
  <c r="BG403"/>
  <c r="BF403"/>
  <c r="T403"/>
  <c r="R403"/>
  <c r="P403"/>
  <c r="BI397"/>
  <c r="BH397"/>
  <c r="BG397"/>
  <c r="BF397"/>
  <c r="T397"/>
  <c r="R397"/>
  <c r="P397"/>
  <c r="BI393"/>
  <c r="BH393"/>
  <c r="BG393"/>
  <c r="BF393"/>
  <c r="T393"/>
  <c r="R393"/>
  <c r="P393"/>
  <c r="BI384"/>
  <c r="BH384"/>
  <c r="BG384"/>
  <c r="BF384"/>
  <c r="T384"/>
  <c r="R384"/>
  <c r="P384"/>
  <c r="BI373"/>
  <c r="BH373"/>
  <c r="BG373"/>
  <c r="BF373"/>
  <c r="T373"/>
  <c r="R373"/>
  <c r="P373"/>
  <c r="BI364"/>
  <c r="BH364"/>
  <c r="BG364"/>
  <c r="BF364"/>
  <c r="T364"/>
  <c r="R364"/>
  <c r="P364"/>
  <c r="BI356"/>
  <c r="BH356"/>
  <c r="BG356"/>
  <c r="BF356"/>
  <c r="T356"/>
  <c r="R356"/>
  <c r="P356"/>
  <c r="BI351"/>
  <c r="BH351"/>
  <c r="BG351"/>
  <c r="BF351"/>
  <c r="T351"/>
  <c r="R351"/>
  <c r="P351"/>
  <c r="BI346"/>
  <c r="BH346"/>
  <c r="BG346"/>
  <c r="BF346"/>
  <c r="T346"/>
  <c r="R346"/>
  <c r="P346"/>
  <c r="BI341"/>
  <c r="BH341"/>
  <c r="BG341"/>
  <c r="BF341"/>
  <c r="T341"/>
  <c r="R341"/>
  <c r="P341"/>
  <c r="BI336"/>
  <c r="BH336"/>
  <c r="BG336"/>
  <c r="BF336"/>
  <c r="T336"/>
  <c r="R336"/>
  <c r="P336"/>
  <c r="BI331"/>
  <c r="BH331"/>
  <c r="BG331"/>
  <c r="BF331"/>
  <c r="T331"/>
  <c r="R331"/>
  <c r="P331"/>
  <c r="BI326"/>
  <c r="BH326"/>
  <c r="BG326"/>
  <c r="BF326"/>
  <c r="T326"/>
  <c r="R326"/>
  <c r="P326"/>
  <c r="BI319"/>
  <c r="BH319"/>
  <c r="BG319"/>
  <c r="BF319"/>
  <c r="T319"/>
  <c r="R319"/>
  <c r="P319"/>
  <c r="BI312"/>
  <c r="BH312"/>
  <c r="BG312"/>
  <c r="BF312"/>
  <c r="T312"/>
  <c r="R312"/>
  <c r="P312"/>
  <c r="BI307"/>
  <c r="BH307"/>
  <c r="BG307"/>
  <c r="BF307"/>
  <c r="T307"/>
  <c r="R307"/>
  <c r="P307"/>
  <c r="BI302"/>
  <c r="BH302"/>
  <c r="BG302"/>
  <c r="BF302"/>
  <c r="T302"/>
  <c r="R302"/>
  <c r="P302"/>
  <c r="BI298"/>
  <c r="BH298"/>
  <c r="BG298"/>
  <c r="BF298"/>
  <c r="T298"/>
  <c r="R298"/>
  <c r="P298"/>
  <c r="BI296"/>
  <c r="BH296"/>
  <c r="BG296"/>
  <c r="BF296"/>
  <c r="T296"/>
  <c r="R296"/>
  <c r="P296"/>
  <c r="BI291"/>
  <c r="BH291"/>
  <c r="BG291"/>
  <c r="BF291"/>
  <c r="T291"/>
  <c r="R291"/>
  <c r="P291"/>
  <c r="BI285"/>
  <c r="BH285"/>
  <c r="BG285"/>
  <c r="BF285"/>
  <c r="T285"/>
  <c r="R285"/>
  <c r="P285"/>
  <c r="BI278"/>
  <c r="BH278"/>
  <c r="BG278"/>
  <c r="BF278"/>
  <c r="T278"/>
  <c r="R278"/>
  <c r="P278"/>
  <c r="BI273"/>
  <c r="BH273"/>
  <c r="BG273"/>
  <c r="BF273"/>
  <c r="T273"/>
  <c r="R273"/>
  <c r="P273"/>
  <c r="BI268"/>
  <c r="BH268"/>
  <c r="BG268"/>
  <c r="BF268"/>
  <c r="T268"/>
  <c r="R268"/>
  <c r="P268"/>
  <c r="BI263"/>
  <c r="BH263"/>
  <c r="BG263"/>
  <c r="BF263"/>
  <c r="T263"/>
  <c r="R263"/>
  <c r="P263"/>
  <c r="BI260"/>
  <c r="BH260"/>
  <c r="BG260"/>
  <c r="BF260"/>
  <c r="T260"/>
  <c r="R260"/>
  <c r="P260"/>
  <c r="BI257"/>
  <c r="BH257"/>
  <c r="BG257"/>
  <c r="BF257"/>
  <c r="T257"/>
  <c r="R257"/>
  <c r="P257"/>
  <c r="BI249"/>
  <c r="BH249"/>
  <c r="BG249"/>
  <c r="BF249"/>
  <c r="T249"/>
  <c r="R249"/>
  <c r="P249"/>
  <c r="BI246"/>
  <c r="BH246"/>
  <c r="BG246"/>
  <c r="BF246"/>
  <c r="T246"/>
  <c r="R246"/>
  <c r="P246"/>
  <c r="BI238"/>
  <c r="BH238"/>
  <c r="BG238"/>
  <c r="BF238"/>
  <c r="T238"/>
  <c r="R238"/>
  <c r="P238"/>
  <c r="BI235"/>
  <c r="BH235"/>
  <c r="BG235"/>
  <c r="BF235"/>
  <c r="T235"/>
  <c r="R235"/>
  <c r="P235"/>
  <c r="BI227"/>
  <c r="BH227"/>
  <c r="BG227"/>
  <c r="BF227"/>
  <c r="T227"/>
  <c r="R227"/>
  <c r="P227"/>
  <c r="BI224"/>
  <c r="BH224"/>
  <c r="BG224"/>
  <c r="BF224"/>
  <c r="T224"/>
  <c r="R224"/>
  <c r="P224"/>
  <c r="BI221"/>
  <c r="BH221"/>
  <c r="BG221"/>
  <c r="BF221"/>
  <c r="T221"/>
  <c r="R221"/>
  <c r="P221"/>
  <c r="BI218"/>
  <c r="BH218"/>
  <c r="BG218"/>
  <c r="BF218"/>
  <c r="T218"/>
  <c r="R218"/>
  <c r="P218"/>
  <c r="BI215"/>
  <c r="BH215"/>
  <c r="BG215"/>
  <c r="BF215"/>
  <c r="T215"/>
  <c r="R215"/>
  <c r="P215"/>
  <c r="BI212"/>
  <c r="BH212"/>
  <c r="BG212"/>
  <c r="BF212"/>
  <c r="T212"/>
  <c r="R212"/>
  <c r="P212"/>
  <c r="BI209"/>
  <c r="BH209"/>
  <c r="BG209"/>
  <c r="BF209"/>
  <c r="T209"/>
  <c r="R209"/>
  <c r="P209"/>
  <c r="BI206"/>
  <c r="BH206"/>
  <c r="BG206"/>
  <c r="BF206"/>
  <c r="T206"/>
  <c r="R206"/>
  <c r="P206"/>
  <c r="BI201"/>
  <c r="BH201"/>
  <c r="BG201"/>
  <c r="BF201"/>
  <c r="T201"/>
  <c r="R201"/>
  <c r="P201"/>
  <c r="BI198"/>
  <c r="BH198"/>
  <c r="BG198"/>
  <c r="BF198"/>
  <c r="T198"/>
  <c r="R198"/>
  <c r="P198"/>
  <c r="BI192"/>
  <c r="BH192"/>
  <c r="BG192"/>
  <c r="BF192"/>
  <c r="T192"/>
  <c r="R192"/>
  <c r="P192"/>
  <c r="BI185"/>
  <c r="BH185"/>
  <c r="BG185"/>
  <c r="BF185"/>
  <c r="T185"/>
  <c r="R185"/>
  <c r="P185"/>
  <c r="BI178"/>
  <c r="BH178"/>
  <c r="BG178"/>
  <c r="BF178"/>
  <c r="T178"/>
  <c r="R178"/>
  <c r="P178"/>
  <c r="BI173"/>
  <c r="BH173"/>
  <c r="BG173"/>
  <c r="BF173"/>
  <c r="T173"/>
  <c r="R173"/>
  <c r="P173"/>
  <c r="BI169"/>
  <c r="BH169"/>
  <c r="BG169"/>
  <c r="BF169"/>
  <c r="T169"/>
  <c r="R169"/>
  <c r="P169"/>
  <c r="BI165"/>
  <c r="BH165"/>
  <c r="BG165"/>
  <c r="BF165"/>
  <c r="T165"/>
  <c r="R165"/>
  <c r="P165"/>
  <c r="BI160"/>
  <c r="BH160"/>
  <c r="BG160"/>
  <c r="BF160"/>
  <c r="T160"/>
  <c r="R160"/>
  <c r="P160"/>
  <c r="BI155"/>
  <c r="BH155"/>
  <c r="BG155"/>
  <c r="BF155"/>
  <c r="T155"/>
  <c r="R155"/>
  <c r="P155"/>
  <c r="BI151"/>
  <c r="BH151"/>
  <c r="BG151"/>
  <c r="BF151"/>
  <c r="T151"/>
  <c r="R151"/>
  <c r="P151"/>
  <c r="BI147"/>
  <c r="BH147"/>
  <c r="BG147"/>
  <c r="BF147"/>
  <c r="T147"/>
  <c r="R147"/>
  <c r="P147"/>
  <c r="BI143"/>
  <c r="BH143"/>
  <c r="BG143"/>
  <c r="BF143"/>
  <c r="T143"/>
  <c r="R143"/>
  <c r="P143"/>
  <c r="BI139"/>
  <c r="BH139"/>
  <c r="BG139"/>
  <c r="BF139"/>
  <c r="T139"/>
  <c r="R139"/>
  <c r="P139"/>
  <c r="BI132"/>
  <c r="BH132"/>
  <c r="BG132"/>
  <c r="BF132"/>
  <c r="T132"/>
  <c r="R132"/>
  <c r="P132"/>
  <c r="BI129"/>
  <c r="BH129"/>
  <c r="BG129"/>
  <c r="BF129"/>
  <c r="T129"/>
  <c r="R129"/>
  <c r="P129"/>
  <c r="BI123"/>
  <c r="BH123"/>
  <c r="BG123"/>
  <c r="BF123"/>
  <c r="T123"/>
  <c r="R123"/>
  <c r="P123"/>
  <c r="BI120"/>
  <c r="BH120"/>
  <c r="BG120"/>
  <c r="BF120"/>
  <c r="T120"/>
  <c r="R120"/>
  <c r="P120"/>
  <c r="J113"/>
  <c r="F113"/>
  <c r="F111"/>
  <c r="E109"/>
  <c r="J58"/>
  <c r="F58"/>
  <c r="F56"/>
  <c r="E54"/>
  <c r="J26"/>
  <c r="E26"/>
  <c r="J59"/>
  <c r="J25"/>
  <c r="J20"/>
  <c r="E20"/>
  <c r="F114"/>
  <c r="J19"/>
  <c r="J14"/>
  <c r="J111"/>
  <c r="E7"/>
  <c r="E50"/>
  <c i="1" r="L50"/>
  <c r="AM50"/>
  <c r="AM49"/>
  <c r="L49"/>
  <c r="AM47"/>
  <c r="L47"/>
  <c r="L45"/>
  <c r="L44"/>
  <c i="2" r="J3362"/>
  <c r="BK3066"/>
  <c r="J2856"/>
  <c r="BK2662"/>
  <c r="BK2445"/>
  <c r="BK2358"/>
  <c r="J2122"/>
  <c r="J1965"/>
  <c r="BK1802"/>
  <c r="BK1624"/>
  <c r="J1530"/>
  <c r="BK1296"/>
  <c r="J1100"/>
  <c r="BK809"/>
  <c r="BK623"/>
  <c r="BK483"/>
  <c r="BK298"/>
  <c r="J155"/>
  <c r="BK3307"/>
  <c r="J3074"/>
  <c r="J3003"/>
  <c r="BK2898"/>
  <c r="BK2708"/>
  <c r="BK2508"/>
  <c r="J2434"/>
  <c r="J2332"/>
  <c r="J2075"/>
  <c r="J1962"/>
  <c r="BK1774"/>
  <c r="BK1652"/>
  <c r="J1514"/>
  <c r="J1336"/>
  <c r="J1228"/>
  <c r="BK1097"/>
  <c r="J945"/>
  <c r="BK835"/>
  <c r="J594"/>
  <c r="J452"/>
  <c r="J285"/>
  <c r="J227"/>
  <c r="BK3652"/>
  <c r="BK3601"/>
  <c r="BK3548"/>
  <c r="BK3497"/>
  <c r="J3431"/>
  <c r="J3377"/>
  <c r="J3265"/>
  <c r="J3105"/>
  <c r="J2973"/>
  <c r="BK2836"/>
  <c r="BK2772"/>
  <c r="BK2607"/>
  <c r="J2445"/>
  <c r="J2322"/>
  <c r="BK2209"/>
  <c r="BK2095"/>
  <c r="J1881"/>
  <c r="J1722"/>
  <c r="BK1616"/>
  <c r="BK1514"/>
  <c r="BK1275"/>
  <c r="J1142"/>
  <c r="BK931"/>
  <c r="J674"/>
  <c r="J514"/>
  <c r="J336"/>
  <c r="BK198"/>
  <c r="BK3382"/>
  <c r="BK3249"/>
  <c r="BK3095"/>
  <c r="BK2973"/>
  <c r="BK2800"/>
  <c r="J2662"/>
  <c r="BK2532"/>
  <c r="J2375"/>
  <c r="BK2112"/>
  <c r="BK1869"/>
  <c r="J1733"/>
  <c r="BK1587"/>
  <c r="BK1383"/>
  <c r="J1236"/>
  <c r="J1052"/>
  <c r="BK904"/>
  <c r="BK800"/>
  <c r="J522"/>
  <c r="BK326"/>
  <c r="J165"/>
  <c i="3" r="BK276"/>
  <c r="BK236"/>
  <c r="J196"/>
  <c r="J145"/>
  <c r="J276"/>
  <c r="J224"/>
  <c r="J162"/>
  <c r="BK273"/>
  <c r="BK224"/>
  <c r="J131"/>
  <c r="J262"/>
  <c r="J198"/>
  <c r="J149"/>
  <c i="4" r="J145"/>
  <c r="BK107"/>
  <c r="BK115"/>
  <c r="J141"/>
  <c r="BK105"/>
  <c r="BK131"/>
  <c i="5" r="J184"/>
  <c r="J146"/>
  <c r="BK109"/>
  <c r="BK142"/>
  <c r="J119"/>
  <c r="J189"/>
  <c r="J143"/>
  <c r="BK110"/>
  <c r="J168"/>
  <c r="J138"/>
  <c r="J110"/>
  <c i="6" r="J96"/>
  <c r="J98"/>
  <c i="7" r="BK253"/>
  <c r="BK193"/>
  <c r="BK159"/>
  <c r="J280"/>
  <c r="BK212"/>
  <c r="J188"/>
  <c r="J145"/>
  <c r="BK262"/>
  <c r="BK230"/>
  <c r="J192"/>
  <c r="BK154"/>
  <c r="J257"/>
  <c r="BK219"/>
  <c r="J176"/>
  <c r="J134"/>
  <c i="8" r="J112"/>
  <c r="J132"/>
  <c r="BK97"/>
  <c r="J124"/>
  <c r="J100"/>
  <c r="J97"/>
  <c i="9" r="BK286"/>
  <c r="J501"/>
  <c r="J345"/>
  <c r="BK220"/>
  <c r="J179"/>
  <c r="J460"/>
  <c r="BK188"/>
  <c r="J102"/>
  <c r="BK373"/>
  <c r="BK238"/>
  <c r="BK102"/>
  <c i="10" r="J315"/>
  <c r="J173"/>
  <c r="J504"/>
  <c r="BK352"/>
  <c r="J256"/>
  <c r="BK143"/>
  <c r="J450"/>
  <c r="J344"/>
  <c r="J236"/>
  <c r="BK489"/>
  <c r="J378"/>
  <c r="BK272"/>
  <c r="BK184"/>
  <c i="11" r="BK91"/>
  <c i="12" r="BK108"/>
  <c r="J152"/>
  <c r="BK151"/>
  <c i="13" r="J107"/>
  <c r="BK113"/>
  <c r="BK109"/>
  <c r="BK110"/>
  <c i="14" r="J427"/>
  <c r="BK274"/>
  <c r="J121"/>
  <c r="BK345"/>
  <c r="BK235"/>
  <c r="BK130"/>
  <c r="BK397"/>
  <c r="J253"/>
  <c r="BK121"/>
  <c r="J343"/>
  <c r="J198"/>
  <c i="15" r="BK92"/>
  <c i="16" r="J135"/>
  <c r="BK134"/>
  <c r="J112"/>
  <c i="17" r="BK89"/>
  <c r="J96"/>
  <c r="BK107"/>
  <c r="J118"/>
  <c r="J103"/>
  <c i="18" r="J727"/>
  <c r="J637"/>
  <c r="J482"/>
  <c r="J710"/>
  <c r="BK494"/>
  <c r="BK403"/>
  <c r="BK184"/>
  <c r="BK603"/>
  <c r="BK542"/>
  <c r="BK274"/>
  <c r="J670"/>
  <c r="J494"/>
  <c r="BK388"/>
  <c r="BK245"/>
  <c i="19" r="BK205"/>
  <c r="J156"/>
  <c r="BK200"/>
  <c r="BK128"/>
  <c r="BK226"/>
  <c r="BK158"/>
  <c r="BK193"/>
  <c r="J128"/>
  <c i="20" r="BK88"/>
  <c r="BK106"/>
  <c i="2" r="J3261"/>
  <c r="J3050"/>
  <c r="BK2871"/>
  <c r="BK2677"/>
  <c r="J2459"/>
  <c r="BK2289"/>
  <c r="J2091"/>
  <c r="J1877"/>
  <c r="J1697"/>
  <c r="J1590"/>
  <c r="BK1499"/>
  <c r="J1245"/>
  <c r="BK1034"/>
  <c r="J840"/>
  <c r="BK697"/>
  <c r="BK542"/>
  <c r="J446"/>
  <c r="BK273"/>
  <c r="J3395"/>
  <c r="BK3197"/>
  <c r="J3039"/>
  <c r="BK2947"/>
  <c r="J2667"/>
  <c r="J2530"/>
  <c r="BK2431"/>
  <c r="BK2269"/>
  <c r="BK2073"/>
  <c r="BK1902"/>
  <c r="J1744"/>
  <c r="BK1598"/>
  <c r="J1442"/>
  <c r="J1275"/>
  <c r="J1086"/>
  <c r="J907"/>
  <c r="BK763"/>
  <c r="J623"/>
  <c r="J417"/>
  <c r="J238"/>
  <c r="J129"/>
  <c r="J3610"/>
  <c r="J3593"/>
  <c r="BK3537"/>
  <c r="J3500"/>
  <c r="BK3428"/>
  <c r="BK3367"/>
  <c r="J3197"/>
  <c r="BK3058"/>
  <c r="J2955"/>
  <c r="BK2784"/>
  <c r="J2581"/>
  <c r="J2437"/>
  <c r="BK2327"/>
  <c r="J2189"/>
  <c r="J2064"/>
  <c r="BK1863"/>
  <c r="BK1749"/>
  <c r="J1624"/>
  <c r="J1527"/>
  <c r="BK1278"/>
  <c r="J1134"/>
  <c r="BK945"/>
  <c r="J653"/>
  <c r="J503"/>
  <c r="J356"/>
  <c r="J209"/>
  <c r="J3297"/>
  <c r="BK3139"/>
  <c r="BK3035"/>
  <c r="J2816"/>
  <c r="J2717"/>
  <c r="J2554"/>
  <c r="BK2379"/>
  <c r="J2269"/>
  <c r="J1970"/>
  <c r="J1845"/>
  <c r="BK1741"/>
  <c r="J1575"/>
  <c r="BK1379"/>
  <c r="BK1221"/>
  <c r="J1082"/>
  <c r="J948"/>
  <c r="J820"/>
  <c r="J434"/>
  <c r="BK212"/>
  <c i="3" r="BK277"/>
  <c r="BK253"/>
  <c r="BK214"/>
  <c r="BK161"/>
  <c r="BK119"/>
  <c r="BK257"/>
  <c r="BK184"/>
  <c r="J121"/>
  <c r="BK247"/>
  <c r="J236"/>
  <c r="J226"/>
  <c r="J214"/>
  <c r="BK196"/>
  <c r="J125"/>
  <c r="J257"/>
  <c r="BK202"/>
  <c r="BK168"/>
  <c r="BK133"/>
  <c i="4" r="BK133"/>
  <c r="BK106"/>
  <c r="J102"/>
  <c r="BK139"/>
  <c r="J104"/>
  <c r="J134"/>
  <c r="J115"/>
  <c i="5" r="BK182"/>
  <c r="BK147"/>
  <c r="BK193"/>
  <c r="J122"/>
  <c r="J193"/>
  <c r="J158"/>
  <c r="BK132"/>
  <c r="BK100"/>
  <c r="BK161"/>
  <c r="BK129"/>
  <c i="6" r="BK104"/>
  <c r="BK103"/>
  <c i="7" r="J284"/>
  <c r="J246"/>
  <c r="BK180"/>
  <c r="J149"/>
  <c r="J268"/>
  <c r="BK213"/>
  <c r="BK175"/>
  <c r="BK136"/>
  <c r="BK248"/>
  <c r="BK203"/>
  <c r="J185"/>
  <c r="BK142"/>
  <c r="BK235"/>
  <c r="J221"/>
  <c r="J156"/>
  <c r="BK132"/>
  <c i="8" r="BK111"/>
  <c r="J91"/>
  <c r="J102"/>
  <c r="J121"/>
  <c r="J95"/>
  <c r="BK102"/>
  <c i="9" r="J362"/>
  <c r="BK114"/>
  <c r="J416"/>
  <c r="BK264"/>
  <c r="BK176"/>
  <c r="J449"/>
  <c r="J252"/>
  <c r="BK107"/>
  <c r="J356"/>
  <c r="BK275"/>
  <c r="J161"/>
  <c i="10" r="J470"/>
  <c r="BK393"/>
  <c r="J307"/>
  <c r="J179"/>
  <c r="BK510"/>
  <c r="BK434"/>
  <c r="J332"/>
  <c r="BK219"/>
  <c r="J464"/>
  <c r="J369"/>
  <c r="BK245"/>
  <c r="BK492"/>
  <c r="BK375"/>
  <c r="BK252"/>
  <c r="J169"/>
  <c i="11" r="BK94"/>
  <c i="12" r="J136"/>
  <c r="BK143"/>
  <c r="J114"/>
  <c r="BK112"/>
  <c i="13" r="BK112"/>
  <c r="J90"/>
  <c i="14" r="BK390"/>
  <c r="BK214"/>
  <c r="J445"/>
  <c r="J339"/>
  <c r="J133"/>
  <c r="J400"/>
  <c r="J265"/>
  <c r="BK160"/>
  <c r="J420"/>
  <c r="BK326"/>
  <c r="J235"/>
  <c r="BK125"/>
  <c i="16" r="BK122"/>
  <c r="J139"/>
  <c r="BK116"/>
  <c i="17" r="BK104"/>
  <c r="J105"/>
  <c r="J120"/>
  <c r="BK125"/>
  <c r="BK105"/>
  <c i="18" r="J752"/>
  <c r="BK652"/>
  <c r="BK571"/>
  <c r="J428"/>
  <c r="J216"/>
  <c r="BK704"/>
  <c r="BK594"/>
  <c r="J424"/>
  <c r="BK335"/>
  <c r="J197"/>
  <c r="BK655"/>
  <c r="J529"/>
  <c r="BK382"/>
  <c r="BK171"/>
  <c r="BK607"/>
  <c r="BK452"/>
  <c r="J291"/>
  <c i="19" r="J200"/>
  <c r="J241"/>
  <c r="J170"/>
  <c r="J191"/>
  <c r="J123"/>
  <c r="BK167"/>
  <c r="J136"/>
  <c i="20" r="J131"/>
  <c r="BK103"/>
  <c i="2" r="BK3234"/>
  <c r="BK3023"/>
  <c r="BK2863"/>
  <c r="BK2703"/>
  <c r="J2477"/>
  <c r="J2314"/>
  <c r="BK2117"/>
  <c r="BK1962"/>
  <c r="J1806"/>
  <c r="J1641"/>
  <c r="BK1511"/>
  <c r="J1363"/>
  <c r="BK1174"/>
  <c r="J876"/>
  <c r="J716"/>
  <c r="BK488"/>
  <c r="J319"/>
  <c r="J3652"/>
  <c r="BK3630"/>
  <c r="BK3297"/>
  <c r="J3031"/>
  <c r="J2905"/>
  <c r="J2800"/>
  <c r="J2652"/>
  <c r="J2519"/>
  <c r="J2425"/>
  <c r="J2282"/>
  <c r="J2107"/>
  <c r="BK1889"/>
  <c r="BK1725"/>
  <c r="J1587"/>
  <c r="BK1400"/>
  <c r="J1252"/>
  <c r="BK1122"/>
  <c r="BK965"/>
  <c r="J873"/>
  <c r="BK674"/>
  <c r="BK617"/>
  <c r="BK456"/>
  <c r="BK260"/>
  <c r="BK143"/>
  <c r="J3590"/>
  <c r="J3548"/>
  <c r="BK3521"/>
  <c r="J3497"/>
  <c r="BK3431"/>
  <c r="J3409"/>
  <c r="BK3355"/>
  <c r="J3218"/>
  <c r="BK3082"/>
  <c r="J2931"/>
  <c r="BK2796"/>
  <c r="J2686"/>
  <c r="BK2519"/>
  <c r="J2379"/>
  <c r="BK2254"/>
  <c r="BK2091"/>
  <c r="BK1842"/>
  <c r="J1678"/>
  <c r="BK1611"/>
  <c r="J1356"/>
  <c r="J1154"/>
  <c r="J965"/>
  <c r="J731"/>
  <c r="BK594"/>
  <c r="J302"/>
  <c r="J3349"/>
  <c r="J3211"/>
  <c r="J3062"/>
  <c r="J2927"/>
  <c r="BK2752"/>
  <c r="J2611"/>
  <c r="BK2471"/>
  <c r="J2270"/>
  <c r="J1978"/>
  <c r="J1863"/>
  <c r="J1752"/>
  <c r="J1524"/>
  <c r="BK1245"/>
  <c r="BK1138"/>
  <c r="BK954"/>
  <c r="BK828"/>
  <c r="J677"/>
  <c r="J460"/>
  <c r="BK209"/>
  <c r="J139"/>
  <c i="3" r="BK233"/>
  <c r="BK192"/>
  <c r="J164"/>
  <c r="BK137"/>
  <c r="BK98"/>
  <c r="J233"/>
  <c r="J204"/>
  <c r="BK123"/>
  <c r="BK250"/>
  <c r="BK205"/>
  <c r="J250"/>
  <c r="BK182"/>
  <c r="J143"/>
  <c i="4" r="BK140"/>
  <c r="J111"/>
  <c r="J128"/>
  <c r="BK154"/>
  <c r="BK126"/>
  <c r="J99"/>
  <c r="BK120"/>
  <c r="J107"/>
  <c i="5" r="J166"/>
  <c r="BK124"/>
  <c r="J176"/>
  <c r="BK134"/>
  <c r="BK195"/>
  <c r="BK163"/>
  <c r="BK136"/>
  <c r="J105"/>
  <c r="J182"/>
  <c r="BK160"/>
  <c r="BK126"/>
  <c i="6" r="J103"/>
  <c r="J102"/>
  <c i="7" r="BK282"/>
  <c r="J235"/>
  <c r="BK178"/>
  <c r="BK145"/>
  <c r="BK242"/>
  <c r="BK200"/>
  <c r="BK162"/>
  <c r="BK286"/>
  <c r="BK246"/>
  <c r="BK198"/>
  <c r="BK158"/>
  <c r="BK268"/>
  <c r="J224"/>
  <c r="J180"/>
  <c r="J147"/>
  <c i="8" r="BK114"/>
  <c r="J93"/>
  <c r="J99"/>
  <c r="BK123"/>
  <c r="BK96"/>
  <c r="J108"/>
  <c i="9" r="J444"/>
  <c r="J208"/>
  <c r="BK398"/>
  <c r="J246"/>
  <c r="BK134"/>
  <c r="BK353"/>
  <c r="J196"/>
  <c r="BK111"/>
  <c r="J392"/>
  <c r="BK303"/>
  <c r="BK118"/>
  <c i="10" r="J456"/>
  <c r="J385"/>
  <c r="J279"/>
  <c r="BK165"/>
  <c r="J492"/>
  <c r="BK387"/>
  <c r="J282"/>
  <c r="BK125"/>
  <c r="J431"/>
  <c r="BK348"/>
  <c r="BK241"/>
  <c r="J104"/>
  <c r="J356"/>
  <c r="BK229"/>
  <c r="J123"/>
  <c i="11" r="BK90"/>
  <c i="12" r="J143"/>
  <c r="BK149"/>
  <c r="J118"/>
  <c r="BK113"/>
  <c i="13" r="BK89"/>
  <c r="J108"/>
  <c r="BK97"/>
  <c i="14" r="BK454"/>
  <c r="J298"/>
  <c r="J156"/>
  <c r="J397"/>
  <c r="J295"/>
  <c r="J192"/>
  <c r="BK405"/>
  <c r="BK285"/>
  <c r="BK168"/>
  <c r="BK458"/>
  <c r="BK348"/>
  <c r="J269"/>
  <c r="BK179"/>
  <c i="15" r="J93"/>
  <c i="16" r="BK112"/>
  <c r="BK137"/>
  <c i="17" r="BK102"/>
  <c r="J122"/>
  <c r="BK124"/>
  <c r="J124"/>
  <c r="J106"/>
  <c i="18" r="BK736"/>
  <c r="J607"/>
  <c r="BK469"/>
  <c r="J299"/>
  <c r="J117"/>
  <c r="J640"/>
  <c r="BK487"/>
  <c r="J206"/>
  <c r="BK734"/>
  <c r="J617"/>
  <c r="J479"/>
  <c r="J279"/>
  <c r="J603"/>
  <c r="J455"/>
  <c r="J268"/>
  <c i="19" r="BK238"/>
  <c r="BK161"/>
  <c r="J232"/>
  <c r="BK148"/>
  <c r="J217"/>
  <c r="J130"/>
  <c r="BK177"/>
  <c r="BK119"/>
  <c i="20" r="BK119"/>
  <c r="J88"/>
  <c i="2" r="J3249"/>
  <c r="J3078"/>
  <c r="J2935"/>
  <c r="BK2725"/>
  <c r="BK2581"/>
  <c r="J2403"/>
  <c r="J2232"/>
  <c r="J2006"/>
  <c r="J1889"/>
  <c r="J1715"/>
  <c r="J1593"/>
  <c r="BK1504"/>
  <c r="J1283"/>
  <c r="BK1120"/>
  <c r="BK958"/>
  <c r="BK768"/>
  <c r="BK503"/>
  <c r="BK356"/>
  <c r="J246"/>
  <c r="BK3639"/>
  <c r="J3342"/>
  <c r="BK3149"/>
  <c r="BK3050"/>
  <c r="J2951"/>
  <c r="J2824"/>
  <c r="J2690"/>
  <c r="BK2482"/>
  <c r="J2395"/>
  <c r="J2263"/>
  <c r="BK2067"/>
  <c r="BK1885"/>
  <c r="J1741"/>
  <c r="J1608"/>
  <c r="J1352"/>
  <c r="J1256"/>
  <c r="J1120"/>
  <c r="J904"/>
  <c r="BK760"/>
  <c r="BK522"/>
  <c r="J291"/>
  <c r="BK139"/>
  <c r="J3545"/>
  <c r="J3515"/>
  <c r="BK3446"/>
  <c r="BK3414"/>
  <c r="BK3312"/>
  <c r="BK3276"/>
  <c r="J3125"/>
  <c r="BK3031"/>
  <c r="BK2927"/>
  <c r="BK2638"/>
  <c r="BK2465"/>
  <c r="J2296"/>
  <c r="J2173"/>
  <c r="J2095"/>
  <c r="J1946"/>
  <c r="BK1757"/>
  <c r="BK1644"/>
  <c r="J1474"/>
  <c r="J1221"/>
  <c r="J1112"/>
  <c r="J914"/>
  <c r="BK677"/>
  <c r="J483"/>
  <c r="BK331"/>
  <c r="BK165"/>
  <c r="J3286"/>
  <c r="J3131"/>
  <c r="BK3042"/>
  <c r="J2840"/>
  <c r="J2703"/>
  <c r="BK2545"/>
  <c r="BK2387"/>
  <c r="BK2296"/>
  <c r="J2027"/>
  <c r="BK1881"/>
  <c r="BK1731"/>
  <c r="BK1593"/>
  <c r="BK1352"/>
  <c r="J1207"/>
  <c r="J1097"/>
  <c r="BK914"/>
  <c r="BK744"/>
  <c r="BK506"/>
  <c r="J373"/>
  <c r="J206"/>
  <c r="J151"/>
  <c i="3" r="J231"/>
  <c r="J160"/>
  <c r="BK108"/>
  <c r="BK231"/>
  <c r="J174"/>
  <c r="J119"/>
  <c r="J241"/>
  <c r="J184"/>
  <c r="J267"/>
  <c r="J210"/>
  <c r="BK160"/>
  <c r="J112"/>
  <c i="4" r="BK135"/>
  <c r="BK96"/>
  <c r="J100"/>
  <c r="BK123"/>
  <c r="BK153"/>
  <c r="BK129"/>
  <c r="BK109"/>
  <c i="5" r="BK128"/>
  <c r="BK189"/>
  <c r="BK158"/>
  <c r="J126"/>
  <c r="J100"/>
  <c r="BK164"/>
  <c r="BK133"/>
  <c r="BK104"/>
  <c r="BK180"/>
  <c r="J148"/>
  <c r="BK130"/>
  <c i="6" r="BK94"/>
  <c r="J97"/>
  <c i="7" r="J276"/>
  <c r="J237"/>
  <c r="BK176"/>
  <c r="BK147"/>
  <c r="J253"/>
  <c r="BK207"/>
  <c r="BK171"/>
  <c r="BK137"/>
  <c r="BK261"/>
  <c r="BK224"/>
  <c r="BK194"/>
  <c r="BK152"/>
  <c r="J245"/>
  <c r="J210"/>
  <c r="J175"/>
  <c i="8" r="BK120"/>
  <c r="BK133"/>
  <c r="J107"/>
  <c r="BK128"/>
  <c r="BK109"/>
  <c r="BK118"/>
  <c i="9" r="BK416"/>
  <c r="BK231"/>
  <c r="BK487"/>
  <c r="BK332"/>
  <c r="BK192"/>
  <c r="BK471"/>
  <c r="BK281"/>
  <c r="J176"/>
  <c r="BK485"/>
  <c r="BK449"/>
  <c r="BK382"/>
  <c r="J269"/>
  <c r="J116"/>
  <c i="10" r="BK446"/>
  <c r="J340"/>
  <c r="J222"/>
  <c r="J129"/>
  <c r="BK390"/>
  <c r="J300"/>
  <c r="BK205"/>
  <c r="J472"/>
  <c r="J364"/>
  <c r="BK238"/>
  <c r="J499"/>
  <c r="J406"/>
  <c r="BK256"/>
  <c i="11" r="J91"/>
  <c i="12" r="BK107"/>
  <c r="J145"/>
  <c r="J116"/>
  <c r="J108"/>
  <c i="13" r="J88"/>
  <c r="BK101"/>
  <c r="J95"/>
  <c i="14" r="BK375"/>
  <c r="J188"/>
  <c r="BK436"/>
  <c r="J371"/>
  <c r="BK248"/>
  <c r="J117"/>
  <c r="J408"/>
  <c r="BK279"/>
  <c r="BK164"/>
  <c r="BK432"/>
  <c r="BK295"/>
  <c r="J184"/>
  <c i="15" r="BK90"/>
  <c i="16" r="BK141"/>
  <c r="BK130"/>
  <c r="BK114"/>
  <c i="17" r="BK98"/>
  <c r="J114"/>
  <c r="J121"/>
  <c r="J98"/>
  <c r="BK114"/>
  <c i="18" r="BK752"/>
  <c r="BK619"/>
  <c r="BK455"/>
  <c r="J245"/>
  <c r="J112"/>
  <c r="J634"/>
  <c r="BK466"/>
  <c r="J370"/>
  <c r="BK319"/>
  <c r="J201"/>
  <c r="J718"/>
  <c r="J629"/>
  <c r="J546"/>
  <c r="BK288"/>
  <c r="BK707"/>
  <c r="BK579"/>
  <c r="BK444"/>
  <c r="BK285"/>
  <c r="J161"/>
  <c i="19" r="BK202"/>
  <c r="J146"/>
  <c r="BK187"/>
  <c r="BK117"/>
  <c r="BK183"/>
  <c r="BK217"/>
  <c r="BK150"/>
  <c i="20" r="BK135"/>
  <c r="BK131"/>
  <c i="2" r="J3623"/>
  <c r="J3162"/>
  <c r="BK2955"/>
  <c r="J2788"/>
  <c r="BK2642"/>
  <c r="BK2422"/>
  <c r="J2237"/>
  <c r="BK2027"/>
  <c r="BK1833"/>
  <c r="J1644"/>
  <c r="BK1544"/>
  <c r="J1400"/>
  <c r="J1015"/>
  <c r="J870"/>
  <c r="BK721"/>
  <c r="BK530"/>
  <c r="BK413"/>
  <c r="BK268"/>
  <c r="J3367"/>
  <c r="J3257"/>
  <c r="J3027"/>
  <c r="BK2943"/>
  <c r="J2812"/>
  <c r="BK2611"/>
  <c r="BK2453"/>
  <c r="J2387"/>
  <c r="BK2260"/>
  <c r="BK2058"/>
  <c r="J1929"/>
  <c r="BK1747"/>
  <c r="J1616"/>
  <c r="BK1372"/>
  <c r="J1182"/>
  <c r="BK1052"/>
  <c r="J896"/>
  <c r="BK668"/>
  <c r="BK549"/>
  <c r="BK336"/>
  <c r="J169"/>
  <c r="BK3610"/>
  <c r="BK3590"/>
  <c r="J3531"/>
  <c r="J3466"/>
  <c r="J3419"/>
  <c r="BK3362"/>
  <c r="BK3245"/>
  <c r="J3086"/>
  <c r="J2947"/>
  <c r="BK2824"/>
  <c r="BK2747"/>
  <c r="J2573"/>
  <c r="J2422"/>
  <c r="J2289"/>
  <c r="BK2185"/>
  <c r="BK2053"/>
  <c r="J1802"/>
  <c r="BK1621"/>
  <c r="J1539"/>
  <c r="BK1313"/>
  <c r="BK1207"/>
  <c r="BK1015"/>
  <c r="J768"/>
  <c r="BK635"/>
  <c r="BK373"/>
  <c r="J221"/>
  <c r="BK147"/>
  <c r="J3295"/>
  <c r="J3129"/>
  <c r="BK2939"/>
  <c r="BK2780"/>
  <c r="J2620"/>
  <c r="J2493"/>
  <c r="J2310"/>
  <c r="BK1994"/>
  <c r="J1842"/>
  <c r="BK1718"/>
  <c r="BK1474"/>
  <c r="BK1336"/>
  <c r="J1158"/>
  <c r="J977"/>
  <c r="BK823"/>
  <c r="BK639"/>
  <c r="J456"/>
  <c r="BK238"/>
  <c i="3" r="BK268"/>
  <c r="J242"/>
  <c r="BK188"/>
  <c r="J158"/>
  <c r="BK101"/>
  <c r="J244"/>
  <c r="J137"/>
  <c r="BK265"/>
  <c r="BK206"/>
  <c r="BK158"/>
  <c r="BK272"/>
  <c r="J218"/>
  <c r="BK170"/>
  <c r="BK115"/>
  <c i="4" r="J132"/>
  <c r="BK98"/>
  <c r="J151"/>
  <c r="J114"/>
  <c r="J135"/>
  <c r="J118"/>
  <c i="5" r="J173"/>
  <c r="J134"/>
  <c r="BK101"/>
  <c r="BK125"/>
  <c r="J194"/>
  <c r="J160"/>
  <c r="J130"/>
  <c r="J181"/>
  <c r="J155"/>
  <c r="BK131"/>
  <c i="6" r="BK97"/>
  <c r="J100"/>
  <c i="7" r="J272"/>
  <c r="BK218"/>
  <c r="J174"/>
  <c r="BK141"/>
  <c r="J248"/>
  <c r="J198"/>
  <c r="J158"/>
  <c r="BK276"/>
  <c r="J218"/>
  <c r="J197"/>
  <c r="J132"/>
  <c r="J230"/>
  <c r="J209"/>
  <c r="J162"/>
  <c i="8" r="BK132"/>
  <c r="J103"/>
  <c r="J115"/>
  <c r="J130"/>
  <c r="BK108"/>
  <c r="J110"/>
  <c i="9" r="J455"/>
  <c r="J227"/>
  <c r="J476"/>
  <c r="J327"/>
  <c r="J204"/>
  <c r="BK116"/>
  <c r="BK337"/>
  <c r="J220"/>
  <c r="J114"/>
  <c r="BK412"/>
  <c r="BK327"/>
  <c r="J185"/>
  <c i="10" r="J352"/>
  <c r="J208"/>
  <c r="J112"/>
  <c r="J418"/>
  <c r="BK276"/>
  <c r="BK203"/>
  <c r="J475"/>
  <c r="BK372"/>
  <c r="BK248"/>
  <c r="BK109"/>
  <c r="J412"/>
  <c r="BK304"/>
  <c r="BK201"/>
  <c r="J115"/>
  <c i="12" r="J134"/>
  <c r="BK129"/>
  <c r="BK141"/>
  <c i="13" r="J112"/>
  <c r="BK105"/>
  <c r="BK103"/>
  <c r="BK98"/>
  <c i="14" r="J362"/>
  <c r="BK242"/>
  <c r="BK387"/>
  <c r="BK307"/>
  <c r="BK184"/>
  <c r="J417"/>
  <c r="BK290"/>
  <c r="J172"/>
  <c r="BK357"/>
  <c r="J289"/>
  <c r="BK172"/>
  <c i="15" r="J91"/>
  <c i="16" r="J116"/>
  <c r="BK111"/>
  <c i="17" r="BK116"/>
  <c r="J126"/>
  <c r="J125"/>
  <c r="BK94"/>
  <c r="BK108"/>
  <c i="18" r="BK767"/>
  <c r="J655"/>
  <c r="BK564"/>
  <c r="BK304"/>
  <c r="BK282"/>
  <c r="J199"/>
  <c r="BK107"/>
  <c r="BK629"/>
  <c r="J462"/>
  <c r="BK338"/>
  <c r="BK104"/>
  <c r="BK667"/>
  <c r="BK584"/>
  <c r="BK446"/>
  <c r="J358"/>
  <c r="J128"/>
  <c r="J599"/>
  <c r="J458"/>
  <c r="J304"/>
  <c i="19" r="BK246"/>
  <c r="BK181"/>
  <c r="BK132"/>
  <c r="J183"/>
  <c r="BK115"/>
  <c r="J187"/>
  <c r="BK232"/>
  <c r="J158"/>
  <c r="BK109"/>
  <c i="20" r="J127"/>
  <c r="J85"/>
  <c i="2" r="BK3229"/>
  <c r="BK2905"/>
  <c r="BK2712"/>
  <c r="BK2598"/>
  <c r="J2407"/>
  <c r="J2242"/>
  <c r="J2002"/>
  <c r="BK1911"/>
  <c r="J1731"/>
  <c r="BK1539"/>
  <c r="BK1412"/>
  <c r="J1178"/>
  <c r="BK925"/>
  <c r="J797"/>
  <c r="J646"/>
  <c r="J500"/>
  <c r="BK417"/>
  <c r="BK235"/>
  <c r="J3355"/>
  <c r="BK3086"/>
  <c r="BK2991"/>
  <c r="J2875"/>
  <c r="J2772"/>
  <c r="J2642"/>
  <c r="J2503"/>
  <c r="BK2407"/>
  <c r="BK2322"/>
  <c r="BK2173"/>
  <c r="J1973"/>
  <c r="J1790"/>
  <c r="J1710"/>
  <c r="J1563"/>
  <c r="BK1396"/>
  <c r="J1194"/>
  <c r="BK1008"/>
  <c r="BK818"/>
  <c r="J658"/>
  <c r="BK460"/>
  <c r="J298"/>
  <c r="BK151"/>
  <c r="J3619"/>
  <c r="J3601"/>
  <c r="BK3545"/>
  <c r="J3509"/>
  <c r="J3438"/>
  <c r="BK3416"/>
  <c r="J3330"/>
  <c r="J3229"/>
  <c r="J3092"/>
  <c r="J2991"/>
  <c r="J2871"/>
  <c r="BK2690"/>
  <c r="BK2418"/>
  <c r="J2260"/>
  <c r="BK2135"/>
  <c r="BK2022"/>
  <c r="J1827"/>
  <c r="J1725"/>
  <c r="BK1614"/>
  <c r="J1383"/>
  <c r="BK1162"/>
  <c r="BK987"/>
  <c r="BK716"/>
  <c r="BK580"/>
  <c r="J442"/>
  <c r="BK312"/>
  <c r="BK3633"/>
  <c r="J3251"/>
  <c r="BK3090"/>
  <c r="J2959"/>
  <c r="BK2788"/>
  <c r="BK2686"/>
  <c r="BK2498"/>
  <c r="BK2339"/>
  <c r="BK2075"/>
  <c r="BK1940"/>
  <c r="J1768"/>
  <c r="BK1605"/>
  <c r="BK1404"/>
  <c r="BK1239"/>
  <c r="J1122"/>
  <c r="J968"/>
  <c r="BK847"/>
  <c r="BK663"/>
  <c r="J468"/>
  <c r="BK263"/>
  <c r="J160"/>
  <c i="3" r="BK260"/>
  <c r="BK229"/>
  <c r="BK180"/>
  <c r="BK141"/>
  <c r="J96"/>
  <c r="J235"/>
  <c r="J165"/>
  <c r="J108"/>
  <c r="BK149"/>
  <c r="J270"/>
  <c r="BK242"/>
  <c r="J192"/>
  <c r="J147"/>
  <c r="J113"/>
  <c i="4" r="J122"/>
  <c r="BK99"/>
  <c r="J127"/>
  <c r="BK145"/>
  <c r="BK111"/>
  <c r="J140"/>
  <c r="J124"/>
  <c r="J105"/>
  <c i="5" r="BK169"/>
  <c r="BK116"/>
  <c r="BK174"/>
  <c r="BK139"/>
  <c r="J107"/>
  <c r="J169"/>
  <c r="J147"/>
  <c r="J113"/>
  <c r="J172"/>
  <c r="J137"/>
  <c r="BK111"/>
  <c i="6" r="BK100"/>
  <c r="BK98"/>
  <c i="7" r="J274"/>
  <c r="J219"/>
  <c r="J173"/>
  <c r="BK146"/>
  <c r="BK250"/>
  <c r="BK204"/>
  <c r="BK168"/>
  <c r="J282"/>
  <c r="J228"/>
  <c r="J196"/>
  <c r="J155"/>
  <c r="BK252"/>
  <c r="J213"/>
  <c r="J178"/>
  <c i="8" r="BK122"/>
  <c r="BK95"/>
  <c r="J114"/>
  <c r="BK126"/>
  <c r="J104"/>
  <c r="BK116"/>
  <c i="9" r="J412"/>
  <c r="BK200"/>
  <c r="J466"/>
  <c r="J286"/>
  <c r="BK196"/>
  <c r="J504"/>
  <c r="BK297"/>
  <c r="J174"/>
  <c r="BK504"/>
  <c r="BK407"/>
  <c r="J321"/>
  <c r="J200"/>
  <c r="J95"/>
  <c i="10" r="J429"/>
  <c r="J360"/>
  <c r="J241"/>
  <c r="BK123"/>
  <c r="BK472"/>
  <c r="J372"/>
  <c r="BK286"/>
  <c r="J184"/>
  <c r="BK404"/>
  <c r="J261"/>
  <c r="BK152"/>
  <c r="J458"/>
  <c r="J328"/>
  <c r="BK227"/>
  <c i="11" r="BK95"/>
  <c i="12" r="J112"/>
  <c r="BK121"/>
  <c r="BK134"/>
  <c r="J123"/>
  <c i="13" r="J91"/>
  <c r="BK104"/>
  <c r="BK91"/>
  <c i="14" r="BK343"/>
  <c r="J258"/>
  <c r="BK480"/>
  <c r="J379"/>
  <c r="BK227"/>
  <c r="BK469"/>
  <c r="J384"/>
  <c r="BK238"/>
  <c r="BK117"/>
  <c r="BK439"/>
  <c r="J345"/>
  <c r="J207"/>
  <c i="15" r="J92"/>
  <c i="16" r="J108"/>
  <c r="J114"/>
  <c i="17" r="BK123"/>
  <c r="J90"/>
  <c r="BK88"/>
  <c r="J102"/>
  <c r="J116"/>
  <c r="J88"/>
  <c i="18" r="J724"/>
  <c r="BK622"/>
  <c r="J307"/>
  <c r="J184"/>
  <c r="BK727"/>
  <c r="J631"/>
  <c r="BK546"/>
  <c r="J376"/>
  <c r="BK268"/>
  <c r="J721"/>
  <c r="J594"/>
  <c r="J550"/>
  <c r="BK291"/>
  <c r="J109"/>
  <c r="BK569"/>
  <c r="J408"/>
  <c i="19" r="J150"/>
  <c r="J229"/>
  <c r="J152"/>
  <c r="J112"/>
  <c r="BK222"/>
  <c r="BK139"/>
  <c r="J189"/>
  <c r="BK112"/>
  <c i="20" r="J135"/>
  <c i="2" r="J3307"/>
  <c r="BK3208"/>
  <c r="BK2959"/>
  <c r="J2792"/>
  <c r="BK2647"/>
  <c r="BK2425"/>
  <c r="BK2268"/>
  <c r="BK2012"/>
  <c r="J1902"/>
  <c r="BK1722"/>
  <c r="BK1575"/>
  <c r="BK1488"/>
  <c r="J1278"/>
  <c r="BK1012"/>
  <c r="J818"/>
  <c r="J760"/>
  <c r="BK565"/>
  <c r="BK438"/>
  <c r="J263"/>
  <c r="BK129"/>
  <c r="BK3377"/>
  <c r="BK3092"/>
  <c r="BK2995"/>
  <c r="BK2820"/>
  <c r="J2672"/>
  <c r="J2552"/>
  <c r="BK2437"/>
  <c r="J2358"/>
  <c r="BK2242"/>
  <c r="BK1970"/>
  <c r="BK1845"/>
  <c r="BK1658"/>
  <c r="BK1533"/>
  <c r="BK1363"/>
  <c r="BK1199"/>
  <c r="J1044"/>
  <c r="J889"/>
  <c r="J800"/>
  <c r="J663"/>
  <c r="J492"/>
  <c r="J235"/>
  <c i="1" r="AS65"/>
  <c i="2" r="BK3342"/>
  <c r="BK3153"/>
  <c r="J3042"/>
  <c r="BK2840"/>
  <c r="BK2776"/>
  <c r="J2598"/>
  <c r="J2462"/>
  <c r="BK2300"/>
  <c r="J2170"/>
  <c r="J2117"/>
  <c r="J1922"/>
  <c r="J1793"/>
  <c r="J1718"/>
  <c r="J1619"/>
  <c r="J1452"/>
  <c r="BK1256"/>
  <c r="BK1114"/>
  <c r="BK938"/>
  <c r="J668"/>
  <c r="J409"/>
  <c r="J249"/>
  <c r="BK185"/>
  <c r="J3301"/>
  <c r="J3245"/>
  <c r="BK3111"/>
  <c r="J2963"/>
  <c r="J2836"/>
  <c r="BK2672"/>
  <c r="J2540"/>
  <c r="BK2332"/>
  <c r="J2129"/>
  <c r="J1836"/>
  <c r="BK1678"/>
  <c r="BK1584"/>
  <c r="J1387"/>
  <c r="BK1228"/>
  <c r="BK1112"/>
  <c r="BK880"/>
  <c r="BK797"/>
  <c r="BK492"/>
  <c r="BK307"/>
  <c r="BK173"/>
  <c i="3" r="BK241"/>
  <c r="J208"/>
  <c r="J170"/>
  <c r="BK147"/>
  <c r="J274"/>
  <c r="BK220"/>
  <c r="BK164"/>
  <c r="BK113"/>
  <c r="BK239"/>
  <c r="J188"/>
  <c r="BK129"/>
  <c r="BK240"/>
  <c r="BK174"/>
  <c r="BK127"/>
  <c i="4" r="BK134"/>
  <c r="J101"/>
  <c r="BK138"/>
  <c r="J106"/>
  <c r="BK141"/>
  <c r="BK127"/>
  <c i="5" r="BK181"/>
  <c r="J139"/>
  <c r="BK107"/>
  <c r="BK155"/>
  <c r="J111"/>
  <c r="J187"/>
  <c r="J145"/>
  <c r="BK118"/>
  <c r="BK192"/>
  <c r="BK165"/>
  <c r="J133"/>
  <c i="6" r="J99"/>
  <c r="J93"/>
  <c i="7" r="J271"/>
  <c r="BK195"/>
  <c r="BK165"/>
  <c r="J137"/>
  <c r="BK237"/>
  <c r="J193"/>
  <c r="J154"/>
  <c r="BK270"/>
  <c r="BK221"/>
  <c r="BK184"/>
  <c r="BK140"/>
  <c r="BK232"/>
  <c r="BK191"/>
  <c r="J151"/>
  <c i="8" r="BK124"/>
  <c r="J98"/>
  <c r="BK113"/>
  <c r="J133"/>
  <c r="BK112"/>
  <c r="BK127"/>
  <c r="J101"/>
  <c i="9" r="J303"/>
  <c r="BK97"/>
  <c r="BK433"/>
  <c r="J281"/>
  <c r="BK145"/>
  <c r="BK455"/>
  <c r="J224"/>
  <c r="J128"/>
  <c r="BK402"/>
  <c r="J332"/>
  <c r="BK212"/>
  <c i="10" r="J510"/>
  <c r="BK418"/>
  <c r="J304"/>
  <c r="BK216"/>
  <c r="BK115"/>
  <c r="BK470"/>
  <c r="BK367"/>
  <c r="BK261"/>
  <c r="J478"/>
  <c r="J390"/>
  <c r="BK259"/>
  <c r="J191"/>
  <c r="J426"/>
  <c r="BK300"/>
  <c r="BK208"/>
  <c i="11" r="J97"/>
  <c i="12" r="BK110"/>
  <c r="J110"/>
  <c r="BK131"/>
  <c r="BK126"/>
  <c i="13" r="J104"/>
  <c r="J111"/>
  <c r="BK107"/>
  <c i="14" r="BK400"/>
  <c r="BK269"/>
  <c r="BK133"/>
  <c r="J381"/>
  <c r="J231"/>
  <c r="J458"/>
  <c r="BK339"/>
  <c r="J200"/>
  <c r="J114"/>
  <c r="BK408"/>
  <c r="J302"/>
  <c r="BK202"/>
  <c i="15" r="BK91"/>
  <c i="16" r="BK106"/>
  <c r="J105"/>
  <c r="BK117"/>
  <c i="17" r="J127"/>
  <c r="BK100"/>
  <c r="BK113"/>
  <c r="J89"/>
  <c r="J100"/>
  <c i="18" r="J767"/>
  <c r="J646"/>
  <c r="J510"/>
  <c r="J382"/>
  <c r="BK227"/>
  <c r="BK724"/>
  <c r="BK596"/>
  <c r="BK279"/>
  <c r="J171"/>
  <c r="BK673"/>
  <c r="BK554"/>
  <c r="BK424"/>
  <c r="J174"/>
  <c r="J700"/>
  <c r="BK502"/>
  <c r="J403"/>
  <c i="19" r="BK249"/>
  <c r="J195"/>
  <c r="J246"/>
  <c r="J165"/>
  <c r="BK244"/>
  <c r="J144"/>
  <c r="BK208"/>
  <c r="J139"/>
  <c i="20" r="BK124"/>
  <c r="J103"/>
  <c i="2" r="BK3623"/>
  <c r="BK3211"/>
  <c r="BK2985"/>
  <c r="J2776"/>
  <c r="BK2620"/>
  <c r="BK2434"/>
  <c r="BK2274"/>
  <c r="BK2064"/>
  <c r="J1957"/>
  <c r="BK1818"/>
  <c r="J1630"/>
  <c r="J1379"/>
  <c r="BK1194"/>
  <c r="BK968"/>
  <c r="J806"/>
  <c r="J639"/>
  <c r="BK434"/>
  <c r="BK278"/>
  <c r="J185"/>
  <c r="BK3384"/>
  <c r="BK3131"/>
  <c r="J3011"/>
  <c r="BK2935"/>
  <c r="BK2804"/>
  <c r="BK2657"/>
  <c r="BK2557"/>
  <c r="BK2428"/>
  <c r="BK2354"/>
  <c r="J2204"/>
  <c r="BK1965"/>
  <c r="BK1813"/>
  <c r="BK1683"/>
  <c r="J1511"/>
  <c r="J1320"/>
  <c r="BK1178"/>
  <c r="J1066"/>
  <c r="J951"/>
  <c r="J809"/>
  <c r="BK631"/>
  <c r="BK384"/>
  <c r="BK221"/>
  <c r="BK3596"/>
  <c r="J3569"/>
  <c r="J3526"/>
  <c r="BK3500"/>
  <c r="BK3438"/>
  <c r="BK3400"/>
  <c r="BK3205"/>
  <c r="J3070"/>
  <c r="J2863"/>
  <c r="J2780"/>
  <c r="J2695"/>
  <c r="J2498"/>
  <c r="BK2347"/>
  <c r="BK2204"/>
  <c r="BK2122"/>
  <c r="J2012"/>
  <c r="J1813"/>
  <c r="BK1710"/>
  <c r="J1552"/>
  <c r="BK1292"/>
  <c r="BK1158"/>
  <c r="J954"/>
  <c r="J744"/>
  <c r="J643"/>
  <c r="BK426"/>
  <c r="BK285"/>
  <c r="J3627"/>
  <c r="J3309"/>
  <c r="J3208"/>
  <c r="J3058"/>
  <c r="BK2931"/>
  <c r="J2784"/>
  <c r="J2625"/>
  <c r="J2487"/>
  <c r="BK2314"/>
  <c r="J2053"/>
  <c r="BK1810"/>
  <c r="BK1641"/>
  <c r="BK1465"/>
  <c r="J1300"/>
  <c r="J1146"/>
  <c r="J981"/>
  <c r="BK860"/>
  <c r="J721"/>
  <c r="BK475"/>
  <c r="BK291"/>
  <c r="BK169"/>
  <c i="3" r="BK245"/>
  <c r="BK190"/>
  <c r="J123"/>
  <c r="J251"/>
  <c r="BK200"/>
  <c r="BK139"/>
  <c r="J272"/>
  <c r="BK218"/>
  <c r="BK151"/>
  <c r="J275"/>
  <c r="J220"/>
  <c r="J172"/>
  <c r="J135"/>
  <c i="4" r="J123"/>
  <c r="BK100"/>
  <c r="BK110"/>
  <c r="BK136"/>
  <c r="BK103"/>
  <c r="BK132"/>
  <c r="J103"/>
  <c i="5" r="BK141"/>
  <c r="J102"/>
  <c r="BK146"/>
  <c r="J121"/>
  <c r="J190"/>
  <c r="BK153"/>
  <c r="BK114"/>
  <c r="J195"/>
  <c r="BK143"/>
  <c r="BK112"/>
  <c i="6" r="J101"/>
  <c r="BK101"/>
  <c r="BK93"/>
  <c i="7" r="BK257"/>
  <c r="J186"/>
  <c r="BK151"/>
  <c r="J133"/>
  <c r="J238"/>
  <c r="BK186"/>
  <c r="BK155"/>
  <c r="BK280"/>
  <c r="BK245"/>
  <c r="J199"/>
  <c r="BK157"/>
  <c r="BK258"/>
  <c r="J206"/>
  <c r="J172"/>
  <c r="J136"/>
  <c i="8" r="BK110"/>
  <c r="J94"/>
  <c r="BK98"/>
  <c r="BK92"/>
  <c r="J90"/>
  <c i="9" r="BK345"/>
  <c r="BK185"/>
  <c r="J438"/>
  <c r="J309"/>
  <c r="BK174"/>
  <c r="BK428"/>
  <c r="J235"/>
  <c r="J134"/>
  <c r="BK482"/>
  <c r="BK460"/>
  <c r="J398"/>
  <c r="BK315"/>
  <c r="J192"/>
  <c i="10" r="BK504"/>
  <c r="BK399"/>
  <c r="BK311"/>
  <c r="J205"/>
  <c r="BK104"/>
  <c r="J467"/>
  <c r="J348"/>
  <c r="J245"/>
  <c r="J483"/>
  <c r="J423"/>
  <c r="BK315"/>
  <c r="BK173"/>
  <c r="J446"/>
  <c r="J319"/>
  <c r="J219"/>
  <c i="11" r="J92"/>
  <c i="12" r="BK116"/>
  <c r="BK136"/>
  <c r="J121"/>
  <c i="13" r="J109"/>
  <c r="BK106"/>
  <c r="J105"/>
  <c r="J103"/>
  <c i="14" r="BK445"/>
  <c r="J279"/>
  <c r="J125"/>
  <c r="BK384"/>
  <c r="BK289"/>
  <c r="BK207"/>
  <c r="J456"/>
  <c r="BK366"/>
  <c r="BK219"/>
  <c r="J109"/>
  <c r="J390"/>
  <c r="BK245"/>
  <c r="J160"/>
  <c i="16" r="J137"/>
  <c r="BK120"/>
  <c r="BK139"/>
  <c i="17" r="BK118"/>
  <c r="BK92"/>
  <c r="BK99"/>
  <c r="J111"/>
  <c r="BK122"/>
  <c r="J107"/>
  <c i="18" r="BK782"/>
  <c r="J704"/>
  <c r="J584"/>
  <c r="J431"/>
  <c r="J294"/>
  <c r="J715"/>
  <c r="J502"/>
  <c r="BK439"/>
  <c r="BK352"/>
  <c r="J271"/>
  <c r="BK178"/>
  <c r="BK670"/>
  <c r="J518"/>
  <c r="BK395"/>
  <c r="J193"/>
  <c r="BK617"/>
  <c r="BK460"/>
  <c r="BK307"/>
  <c i="19" r="J251"/>
  <c r="J193"/>
  <c r="J119"/>
  <c r="BK175"/>
  <c r="J109"/>
  <c r="BK154"/>
  <c r="BK195"/>
  <c r="BK144"/>
  <c i="20" r="J110"/>
  <c r="J92"/>
  <c i="2" r="BK3251"/>
  <c r="BK3218"/>
  <c r="J3007"/>
  <c r="BK2739"/>
  <c r="BK2554"/>
  <c r="BK2395"/>
  <c r="BK2159"/>
  <c r="BK1998"/>
  <c r="J1873"/>
  <c r="J1692"/>
  <c r="BK1571"/>
  <c r="J1430"/>
  <c r="J1232"/>
  <c r="BK961"/>
  <c r="J847"/>
  <c r="BK749"/>
  <c r="BK573"/>
  <c r="BK442"/>
  <c r="BK227"/>
  <c r="BK3389"/>
  <c r="J3095"/>
  <c r="J2985"/>
  <c r="BK2845"/>
  <c r="J2677"/>
  <c r="BK2477"/>
  <c r="J2399"/>
  <c r="BK2237"/>
  <c r="BK2002"/>
  <c r="BK1873"/>
  <c r="BK1715"/>
  <c r="J1571"/>
  <c r="J1504"/>
  <c r="BK1300"/>
  <c r="BK1150"/>
  <c r="BK1031"/>
  <c r="J860"/>
  <c r="BK692"/>
  <c r="J627"/>
  <c r="BK393"/>
  <c r="BK249"/>
  <c r="J132"/>
  <c r="J3603"/>
  <c r="BK3576"/>
  <c r="J3521"/>
  <c r="J3425"/>
  <c r="J3400"/>
  <c r="J3304"/>
  <c r="BK3157"/>
  <c r="J3046"/>
  <c r="BK2681"/>
  <c r="BK2493"/>
  <c r="BK2270"/>
  <c r="BK2129"/>
  <c r="BK1981"/>
  <c r="J1824"/>
  <c r="J1658"/>
  <c r="J1446"/>
  <c r="BK1236"/>
  <c r="BK1082"/>
  <c r="BK849"/>
  <c r="BK658"/>
  <c r="J471"/>
  <c r="BK319"/>
  <c r="J3630"/>
  <c r="BK3265"/>
  <c r="J3153"/>
  <c r="BK3019"/>
  <c r="J2842"/>
  <c r="J2712"/>
  <c r="BK2550"/>
  <c r="J2361"/>
  <c r="BK2200"/>
  <c r="BK1949"/>
  <c r="BK1793"/>
  <c r="BK1632"/>
  <c r="BK1567"/>
  <c r="BK1260"/>
  <c r="BK1182"/>
  <c r="BK1090"/>
  <c r="J925"/>
  <c r="BK833"/>
  <c r="J683"/>
  <c r="BK403"/>
  <c r="J192"/>
  <c r="BK120"/>
  <c i="3" r="BK258"/>
  <c r="J228"/>
  <c r="BK172"/>
  <c r="J129"/>
  <c r="J264"/>
  <c r="BK210"/>
  <c r="BK125"/>
  <c r="BK235"/>
  <c r="J186"/>
  <c r="J247"/>
  <c r="J205"/>
  <c r="J159"/>
  <c r="BK96"/>
  <c i="4" r="J120"/>
  <c r="BK150"/>
  <c r="BK104"/>
  <c r="J146"/>
  <c r="J98"/>
  <c r="J126"/>
  <c r="J96"/>
  <c i="5" r="BK151"/>
  <c r="J115"/>
  <c r="BK184"/>
  <c r="BK135"/>
  <c r="BK103"/>
  <c r="J170"/>
  <c r="J135"/>
  <c r="BK194"/>
  <c r="J164"/>
  <c r="BK119"/>
  <c i="6" r="BK102"/>
  <c r="BK92"/>
  <c i="7" r="J261"/>
  <c r="BK208"/>
  <c r="BK169"/>
  <c r="BK134"/>
  <c r="J239"/>
  <c r="J202"/>
  <c r="J165"/>
  <c r="BK285"/>
  <c r="J243"/>
  <c r="J201"/>
  <c r="J159"/>
  <c r="J270"/>
  <c r="BK222"/>
  <c r="BK188"/>
  <c r="J148"/>
  <c i="8" r="BK107"/>
  <c r="J127"/>
  <c r="BK90"/>
  <c r="J113"/>
  <c r="J122"/>
  <c i="9" r="J382"/>
  <c r="J166"/>
  <c r="BK419"/>
  <c r="J297"/>
  <c r="J123"/>
  <c r="J419"/>
  <c r="BK269"/>
  <c r="BK166"/>
  <c r="BK95"/>
  <c r="J395"/>
  <c r="BK309"/>
  <c r="BK153"/>
  <c i="10" r="J290"/>
  <c r="J152"/>
  <c r="BK458"/>
  <c r="BK385"/>
  <c r="BK295"/>
  <c r="J507"/>
  <c r="BK412"/>
  <c r="J264"/>
  <c r="J143"/>
  <c r="BK431"/>
  <c r="J325"/>
  <c r="BK222"/>
  <c i="11" r="BK92"/>
  <c i="12" r="J120"/>
  <c r="J113"/>
  <c r="BK132"/>
  <c r="BK145"/>
  <c i="13" r="J98"/>
  <c r="BK96"/>
  <c r="J113"/>
  <c i="14" r="BK464"/>
  <c r="BK302"/>
  <c r="J177"/>
  <c r="J439"/>
  <c r="J375"/>
  <c r="BK217"/>
  <c r="J464"/>
  <c r="BK371"/>
  <c r="BK231"/>
  <c r="BK156"/>
  <c r="J238"/>
  <c r="J149"/>
  <c i="16" r="J118"/>
  <c r="J122"/>
  <c i="17" r="BK127"/>
  <c r="J95"/>
  <c r="J104"/>
  <c r="BK117"/>
  <c r="J113"/>
  <c r="J94"/>
  <c i="18" r="BK718"/>
  <c r="J589"/>
  <c r="J452"/>
  <c r="J352"/>
  <c r="J236"/>
  <c r="BK174"/>
  <c r="J729"/>
  <c r="BK599"/>
  <c r="J559"/>
  <c r="J388"/>
  <c r="BK199"/>
  <c r="BK710"/>
  <c r="BK631"/>
  <c r="BK485"/>
  <c r="J285"/>
  <c r="J734"/>
  <c r="J542"/>
  <c r="J435"/>
  <c r="J274"/>
  <c i="19" r="BK254"/>
  <c r="J197"/>
  <c r="J226"/>
  <c r="J154"/>
  <c r="BK197"/>
  <c r="BK126"/>
  <c r="J175"/>
  <c i="20" r="BK127"/>
  <c r="J129"/>
  <c i="2" r="J3641"/>
  <c r="J3164"/>
  <c r="J2979"/>
  <c r="BK2756"/>
  <c r="BK2540"/>
  <c r="J2383"/>
  <c r="BK2170"/>
  <c r="J2044"/>
  <c r="J1940"/>
  <c r="BK1796"/>
  <c r="J1621"/>
  <c r="BK1527"/>
  <c r="BK1320"/>
  <c r="BK981"/>
  <c r="J763"/>
  <c r="BK627"/>
  <c r="J475"/>
  <c r="BK302"/>
  <c r="J123"/>
  <c r="J3136"/>
  <c r="J3023"/>
  <c r="J2923"/>
  <c r="BK2808"/>
  <c r="J2559"/>
  <c r="J2440"/>
  <c r="BK2361"/>
  <c r="BK2232"/>
  <c r="BK1957"/>
  <c r="BK1827"/>
  <c r="J1632"/>
  <c r="J1508"/>
  <c r="J1313"/>
  <c r="BK1154"/>
  <c r="J961"/>
  <c r="J858"/>
  <c r="BK671"/>
  <c r="J497"/>
  <c r="J351"/>
  <c r="J224"/>
  <c r="BK3619"/>
  <c r="BK3603"/>
  <c r="BK3569"/>
  <c r="BK3515"/>
  <c r="J3446"/>
  <c r="BK3409"/>
  <c r="J3352"/>
  <c r="BK3261"/>
  <c r="J3111"/>
  <c r="BK3011"/>
  <c r="BK2816"/>
  <c r="BK2730"/>
  <c r="BK2503"/>
  <c r="BK2365"/>
  <c r="J2226"/>
  <c r="BK2107"/>
  <c r="BK1955"/>
  <c r="J1796"/>
  <c r="J1699"/>
  <c r="BK1578"/>
  <c r="J1433"/>
  <c r="BK1190"/>
  <c r="J1031"/>
  <c r="J772"/>
  <c r="J608"/>
  <c r="J403"/>
  <c r="J278"/>
  <c r="J3389"/>
  <c r="J3205"/>
  <c r="BK3046"/>
  <c r="BK2923"/>
  <c r="J2747"/>
  <c r="J2589"/>
  <c r="J2465"/>
  <c r="J2300"/>
  <c r="J2039"/>
  <c r="J1885"/>
  <c r="J1689"/>
  <c r="J1488"/>
  <c r="J1339"/>
  <c r="BK1186"/>
  <c r="BK1044"/>
  <c r="BK907"/>
  <c r="J828"/>
  <c r="J542"/>
  <c r="BK364"/>
  <c r="BK178"/>
  <c i="3" r="BK274"/>
  <c r="BK244"/>
  <c r="J168"/>
  <c r="J133"/>
  <c r="BK270"/>
  <c r="BK221"/>
  <c r="BK157"/>
  <c r="BK267"/>
  <c r="J212"/>
  <c r="BK176"/>
  <c i="4" r="J138"/>
  <c r="J155"/>
  <c r="J95"/>
  <c r="J131"/>
  <c r="J154"/>
  <c r="BK119"/>
  <c i="5" r="J186"/>
  <c r="BK159"/>
  <c r="J104"/>
  <c r="J151"/>
  <c r="BK127"/>
  <c r="BK102"/>
  <c r="J165"/>
  <c r="BK138"/>
  <c r="J125"/>
  <c r="BK177"/>
  <c r="J144"/>
  <c r="J120"/>
  <c i="6" r="J108"/>
  <c r="J91"/>
  <c i="7" r="J252"/>
  <c r="J191"/>
  <c r="J157"/>
  <c r="BK129"/>
  <c r="J232"/>
  <c r="J190"/>
  <c r="J146"/>
  <c r="J258"/>
  <c r="J242"/>
  <c r="J200"/>
  <c r="J160"/>
  <c r="J266"/>
  <c r="J204"/>
  <c r="J184"/>
  <c r="BK150"/>
  <c i="8" r="J126"/>
  <c r="BK99"/>
  <c r="BK94"/>
  <c r="J111"/>
  <c r="BK121"/>
  <c i="9" r="BK466"/>
  <c r="J238"/>
  <c r="BK497"/>
  <c r="J388"/>
  <c r="BK224"/>
  <c r="BK120"/>
  <c r="J348"/>
  <c r="J212"/>
  <c r="BK123"/>
  <c r="BK388"/>
  <c r="J264"/>
  <c r="J107"/>
  <c i="10" r="BK461"/>
  <c r="J415"/>
  <c r="BK328"/>
  <c r="J212"/>
  <c r="BK137"/>
  <c r="J442"/>
  <c r="BK356"/>
  <c r="J272"/>
  <c r="BK132"/>
  <c r="BK438"/>
  <c r="BK340"/>
  <c r="BK212"/>
  <c r="BK423"/>
  <c r="J311"/>
  <c r="J203"/>
  <c r="BK118"/>
  <c i="12" r="J151"/>
  <c r="J147"/>
  <c r="J107"/>
  <c r="BK147"/>
  <c i="13" r="BK99"/>
  <c r="BK94"/>
  <c r="BK100"/>
  <c r="J96"/>
  <c i="14" r="J469"/>
  <c r="J285"/>
  <c r="J136"/>
  <c r="BK392"/>
  <c r="J250"/>
  <c r="BK188"/>
  <c r="BK427"/>
  <c r="BK362"/>
  <c r="BK209"/>
  <c r="BK104"/>
  <c r="J405"/>
  <c r="J290"/>
  <c r="BK192"/>
  <c i="15" r="BK93"/>
  <c i="16" r="J128"/>
  <c r="BK124"/>
  <c r="BK105"/>
  <c i="17" r="BK96"/>
  <c r="BK95"/>
  <c r="BK126"/>
  <c r="BK97"/>
  <c r="BK109"/>
  <c i="18" r="J782"/>
  <c r="J673"/>
  <c r="J596"/>
  <c r="J466"/>
  <c r="J277"/>
  <c r="BK114"/>
  <c r="BK646"/>
  <c r="J485"/>
  <c r="BK358"/>
  <c r="BK216"/>
  <c r="BK117"/>
  <c r="BK634"/>
  <c r="BK464"/>
  <c r="J282"/>
  <c r="J702"/>
  <c r="BK510"/>
  <c r="BK428"/>
  <c r="BK256"/>
  <c i="19" r="BK191"/>
  <c r="J121"/>
  <c r="J185"/>
  <c r="J249"/>
  <c r="J181"/>
  <c r="J211"/>
  <c r="BK141"/>
  <c r="BK123"/>
  <c i="20" r="BK92"/>
  <c i="2" r="BK3647"/>
  <c r="BK3144"/>
  <c r="J2898"/>
  <c r="J2734"/>
  <c r="BK2552"/>
  <c r="BK2399"/>
  <c r="BK2226"/>
  <c r="J2067"/>
  <c r="BK1922"/>
  <c r="BK1780"/>
  <c r="BK1608"/>
  <c r="J1533"/>
  <c r="BK1328"/>
  <c r="J1037"/>
  <c r="J849"/>
  <c r="BK643"/>
  <c r="BK538"/>
  <c r="J393"/>
  <c r="BK224"/>
  <c r="BK3641"/>
  <c r="BK3352"/>
  <c r="BK3181"/>
  <c r="J3019"/>
  <c r="J2939"/>
  <c r="BK2842"/>
  <c r="BK2695"/>
  <c r="BK2634"/>
  <c r="J2471"/>
  <c r="BK2403"/>
  <c r="J2268"/>
  <c r="BK2061"/>
  <c r="J1955"/>
  <c r="BK1752"/>
  <c r="BK1619"/>
  <c r="J1465"/>
  <c r="J1328"/>
  <c r="J1170"/>
  <c r="J1090"/>
  <c r="J931"/>
  <c r="BK840"/>
  <c r="BK646"/>
  <c r="J397"/>
  <c r="J296"/>
  <c r="BK192"/>
  <c r="J3596"/>
  <c r="J3540"/>
  <c r="BK3509"/>
  <c r="J3458"/>
  <c r="BK3425"/>
  <c r="J3416"/>
  <c r="BK3395"/>
  <c r="BK3286"/>
  <c r="BK3100"/>
  <c r="BK2967"/>
  <c r="J2820"/>
  <c r="J2752"/>
  <c r="BK2570"/>
  <c r="BK2414"/>
  <c r="BK2263"/>
  <c r="BK2138"/>
  <c r="BK2006"/>
  <c r="J1818"/>
  <c r="J1764"/>
  <c r="J1652"/>
  <c r="BK1524"/>
  <c r="J1186"/>
  <c r="J1012"/>
  <c r="J856"/>
  <c r="J648"/>
  <c r="J506"/>
  <c r="J326"/>
  <c r="BK132"/>
  <c r="BK3268"/>
  <c r="J3181"/>
  <c r="J3015"/>
  <c r="BK2792"/>
  <c r="J2634"/>
  <c r="J2508"/>
  <c r="J2368"/>
  <c r="BK2165"/>
  <c r="BK1946"/>
  <c r="J1774"/>
  <c r="J1598"/>
  <c r="J1412"/>
  <c r="J1296"/>
  <c r="J1166"/>
  <c r="J1008"/>
  <c r="BK856"/>
  <c r="BK731"/>
  <c r="BK514"/>
  <c r="J384"/>
  <c r="BK155"/>
  <c i="3" r="J249"/>
  <c r="BK226"/>
  <c r="J182"/>
  <c r="BK159"/>
  <c r="BK110"/>
  <c r="J253"/>
  <c r="J180"/>
  <c r="J268"/>
  <c r="J221"/>
  <c r="BK143"/>
  <c r="BK264"/>
  <c r="J200"/>
  <c r="J151"/>
  <c i="4" r="J147"/>
  <c r="J119"/>
  <c r="J149"/>
  <c r="BK101"/>
  <c r="J148"/>
  <c r="BK117"/>
  <c r="J133"/>
  <c i="5" r="J192"/>
  <c r="BK117"/>
  <c r="BK196"/>
  <c r="BK140"/>
  <c r="BK105"/>
  <c r="BK172"/>
  <c r="J157"/>
  <c r="BK106"/>
  <c r="J196"/>
  <c r="BK170"/>
  <c r="J142"/>
  <c r="BK108"/>
  <c i="6" r="J106"/>
  <c r="J94"/>
  <c i="7" r="BK259"/>
  <c r="J212"/>
  <c r="J150"/>
  <c r="J251"/>
  <c r="BK206"/>
  <c r="BK183"/>
  <c r="J285"/>
  <c r="J241"/>
  <c r="J195"/>
  <c r="BK153"/>
  <c r="BK249"/>
  <c r="J208"/>
  <c r="J153"/>
  <c r="J130"/>
  <c i="8" r="J109"/>
  <c r="J131"/>
  <c r="BK93"/>
  <c r="J117"/>
  <c r="BK91"/>
  <c r="BK88"/>
  <c i="9" r="J373"/>
  <c r="BK161"/>
  <c r="J471"/>
  <c r="J315"/>
  <c r="J188"/>
  <c r="J407"/>
  <c r="BK246"/>
  <c r="BK142"/>
  <c r="BK438"/>
  <c r="BK351"/>
  <c r="BK258"/>
  <c r="BK99"/>
  <c i="10" r="BK442"/>
  <c r="BK364"/>
  <c r="J238"/>
  <c r="J134"/>
  <c r="J399"/>
  <c r="BK307"/>
  <c r="J160"/>
  <c r="BK420"/>
  <c r="BK290"/>
  <c r="J234"/>
  <c r="BK475"/>
  <c r="BK323"/>
  <c r="J165"/>
  <c i="11" r="BK97"/>
  <c i="12" r="J127"/>
  <c r="BK123"/>
  <c r="J137"/>
  <c i="13" r="J110"/>
  <c r="J101"/>
  <c r="BK102"/>
  <c r="BK93"/>
  <c i="14" r="J319"/>
  <c r="BK198"/>
  <c r="J432"/>
  <c r="J335"/>
  <c r="J219"/>
  <c r="BK442"/>
  <c r="BK381"/>
  <c r="BK250"/>
  <c r="BK142"/>
  <c r="J436"/>
  <c r="BK335"/>
  <c r="J217"/>
  <c r="J104"/>
  <c i="16" r="J120"/>
  <c r="J132"/>
  <c r="J111"/>
  <c i="17" r="J93"/>
  <c r="J92"/>
  <c r="BK106"/>
  <c r="J119"/>
  <c r="BK112"/>
  <c i="18" r="J785"/>
  <c r="J667"/>
  <c r="BK559"/>
  <c r="J319"/>
  <c r="BK197"/>
  <c r="J690"/>
  <c r="J554"/>
  <c r="BK236"/>
  <c r="BK128"/>
  <c r="J652"/>
  <c r="BK534"/>
  <c r="BK364"/>
  <c r="J114"/>
  <c r="BK637"/>
  <c r="BK482"/>
  <c r="J335"/>
  <c r="BK203"/>
  <c i="19" r="J208"/>
  <c r="BK136"/>
  <c r="J179"/>
  <c r="J254"/>
  <c r="J177"/>
  <c r="BK220"/>
  <c r="J148"/>
  <c i="20" r="J138"/>
  <c r="BK85"/>
  <c i="2" r="BK3309"/>
  <c r="J3157"/>
  <c r="J2828"/>
  <c r="J2657"/>
  <c r="J2453"/>
  <c r="J2327"/>
  <c r="J2112"/>
  <c r="BK1917"/>
  <c r="BK1771"/>
  <c r="J1611"/>
  <c r="J1537"/>
  <c r="BK1343"/>
  <c r="BK1166"/>
  <c r="BK858"/>
  <c r="J725"/>
  <c r="J549"/>
  <c r="BK452"/>
  <c r="J215"/>
  <c r="J3647"/>
  <c r="BK3372"/>
  <c r="J3254"/>
  <c r="J3066"/>
  <c r="BK2915"/>
  <c r="BK2743"/>
  <c r="J2638"/>
  <c r="J2524"/>
  <c r="J2414"/>
  <c r="J2303"/>
  <c r="BK2162"/>
  <c r="J1949"/>
  <c r="BK1768"/>
  <c r="BK1649"/>
  <c r="J1544"/>
  <c r="BK1421"/>
  <c r="BK1224"/>
  <c r="J1029"/>
  <c r="J880"/>
  <c r="J686"/>
  <c r="J565"/>
  <c r="BK446"/>
  <c r="BK246"/>
  <c i="1" r="AS55"/>
  <c i="2" r="J3422"/>
  <c r="BK3349"/>
  <c r="J3242"/>
  <c r="J3090"/>
  <c r="BK2951"/>
  <c r="J2808"/>
  <c r="J2739"/>
  <c r="J2545"/>
  <c r="J2391"/>
  <c r="J2257"/>
  <c r="J2061"/>
  <c r="BK1877"/>
  <c r="BK1790"/>
  <c r="J1673"/>
  <c r="BK1530"/>
  <c r="J1269"/>
  <c r="BK1066"/>
  <c r="BK689"/>
  <c r="J573"/>
  <c r="BK397"/>
  <c r="J307"/>
  <c r="J120"/>
  <c r="BK3254"/>
  <c r="BK3164"/>
  <c r="J2995"/>
  <c r="BK2856"/>
  <c r="J2743"/>
  <c r="BK2559"/>
  <c r="J2347"/>
  <c r="J2078"/>
  <c r="BK1934"/>
  <c r="J1771"/>
  <c r="BK1744"/>
  <c r="BK1558"/>
  <c r="J1396"/>
  <c r="BK1252"/>
  <c r="J1078"/>
  <c r="BK951"/>
  <c r="J833"/>
  <c r="J631"/>
  <c r="J438"/>
  <c r="J257"/>
  <c r="BK123"/>
  <c i="3" r="J265"/>
  <c r="J240"/>
  <c r="BK216"/>
  <c r="BK165"/>
  <c r="J139"/>
  <c r="J260"/>
  <c r="J163"/>
  <c r="BK106"/>
  <c r="BK230"/>
  <c r="J190"/>
  <c r="BK135"/>
  <c r="J255"/>
  <c r="BK204"/>
  <c r="J153"/>
  <c i="4" r="BK155"/>
  <c r="BK118"/>
  <c r="BK142"/>
  <c r="BK147"/>
  <c r="J109"/>
  <c r="J142"/>
  <c r="BK121"/>
  <c i="5" r="J177"/>
  <c r="BK113"/>
  <c r="BK137"/>
  <c r="J106"/>
  <c r="BK168"/>
  <c r="J140"/>
  <c r="J127"/>
  <c r="J101"/>
  <c r="J174"/>
  <c r="J136"/>
  <c r="J109"/>
  <c i="6" r="BK106"/>
  <c r="BK108"/>
  <c i="7" r="BK251"/>
  <c r="J194"/>
  <c r="J171"/>
  <c r="J140"/>
  <c r="BK243"/>
  <c r="BK201"/>
  <c r="J143"/>
  <c r="BK266"/>
  <c r="J234"/>
  <c r="BK202"/>
  <c r="BK163"/>
  <c r="BK271"/>
  <c r="J226"/>
  <c r="BK192"/>
  <c r="J161"/>
  <c r="J129"/>
  <c i="8" r="BK106"/>
  <c r="J129"/>
  <c r="J92"/>
  <c r="J120"/>
  <c r="BK101"/>
  <c r="BK103"/>
  <c i="9" r="BK376"/>
  <c r="J120"/>
  <c r="J367"/>
  <c r="J275"/>
  <c r="BK128"/>
  <c r="J376"/>
  <c r="BK216"/>
  <c r="J490"/>
  <c r="J479"/>
  <c r="J428"/>
  <c r="J353"/>
  <c r="BK235"/>
  <c r="J97"/>
  <c i="10" r="J420"/>
  <c r="J367"/>
  <c r="J259"/>
  <c r="BK147"/>
  <c r="BK483"/>
  <c r="BK369"/>
  <c r="BK279"/>
  <c r="J147"/>
  <c r="J409"/>
  <c r="J252"/>
  <c r="BK134"/>
  <c r="BK467"/>
  <c r="BK360"/>
  <c r="BK234"/>
  <c r="BK179"/>
  <c i="12" r="BK152"/>
  <c r="BK137"/>
  <c r="BK139"/>
  <c i="13" r="J92"/>
  <c r="J89"/>
  <c r="BK111"/>
  <c i="14" r="BK456"/>
  <c r="J307"/>
  <c r="BK149"/>
  <c r="J412"/>
  <c r="BK298"/>
  <c r="BK181"/>
  <c r="J392"/>
  <c r="J242"/>
  <c r="J130"/>
  <c r="J442"/>
  <c r="BK331"/>
  <c r="J227"/>
  <c i="15" r="J90"/>
  <c i="16" r="BK110"/>
  <c r="J141"/>
  <c r="J126"/>
  <c i="17" r="BK110"/>
  <c r="J123"/>
  <c r="BK128"/>
  <c r="BK130"/>
  <c r="BK111"/>
  <c r="J91"/>
  <c i="18" r="BK721"/>
  <c r="J649"/>
  <c r="J487"/>
  <c r="BK347"/>
  <c r="J181"/>
  <c r="J676"/>
  <c r="J564"/>
  <c r="BK458"/>
  <c r="BK299"/>
  <c r="BK189"/>
  <c r="BK700"/>
  <c r="BK589"/>
  <c r="J469"/>
  <c r="J343"/>
  <c r="BK112"/>
  <c r="BK529"/>
  <c r="BK426"/>
  <c r="J265"/>
  <c i="19" r="BK211"/>
  <c r="BK163"/>
  <c r="J220"/>
  <c r="BK130"/>
  <c r="J214"/>
  <c r="J235"/>
  <c r="BK165"/>
  <c r="J132"/>
  <c i="20" r="J133"/>
  <c r="J97"/>
  <c i="2" r="J3276"/>
  <c r="J3082"/>
  <c r="J2884"/>
  <c r="J2708"/>
  <c r="J2532"/>
  <c r="BK2310"/>
  <c r="BK2078"/>
  <c r="J1934"/>
  <c r="J1749"/>
  <c r="J1605"/>
  <c r="BK1508"/>
  <c r="BK1356"/>
  <c r="J1150"/>
  <c r="BK889"/>
  <c r="BK772"/>
  <c r="BK648"/>
  <c r="BK468"/>
  <c r="J331"/>
  <c r="J201"/>
  <c r="BK3334"/>
  <c r="BK3162"/>
  <c r="BK3015"/>
  <c r="BK2919"/>
  <c r="J2730"/>
  <c r="J2550"/>
  <c r="J2418"/>
  <c r="J2278"/>
  <c r="J2185"/>
  <c r="J1833"/>
  <c r="BK1692"/>
  <c r="J1548"/>
  <c r="BK1430"/>
  <c r="J1260"/>
  <c r="J1138"/>
  <c r="J987"/>
  <c r="BK806"/>
  <c r="BK653"/>
  <c r="J488"/>
  <c r="BK206"/>
  <c r="BK3616"/>
  <c r="BK3593"/>
  <c r="BK3540"/>
  <c r="BK3503"/>
  <c r="J3443"/>
  <c r="J3414"/>
  <c r="J3334"/>
  <c r="J3139"/>
  <c r="BK3027"/>
  <c r="J2915"/>
  <c r="BK2812"/>
  <c r="J2699"/>
  <c r="BK2530"/>
  <c r="J2354"/>
  <c r="J2159"/>
  <c r="J2030"/>
  <c r="BK1859"/>
  <c r="J1683"/>
  <c r="J1584"/>
  <c r="BK1387"/>
  <c r="BK1170"/>
  <c r="J958"/>
  <c r="BK725"/>
  <c r="J559"/>
  <c r="BK346"/>
  <c r="BK215"/>
  <c r="J3312"/>
  <c r="J3234"/>
  <c r="BK3054"/>
  <c r="J2919"/>
  <c r="BK2734"/>
  <c r="J2570"/>
  <c r="J2428"/>
  <c r="BK2278"/>
  <c r="J2058"/>
  <c r="BK1929"/>
  <c r="J1757"/>
  <c r="J1603"/>
  <c r="BK1433"/>
  <c r="J1215"/>
  <c r="J1114"/>
  <c r="BK1023"/>
  <c r="BK870"/>
  <c r="J738"/>
  <c r="BK497"/>
  <c r="J273"/>
  <c r="J147"/>
  <c i="3" r="BK251"/>
  <c r="BK212"/>
  <c r="BK162"/>
  <c r="J117"/>
  <c r="J258"/>
  <c r="J194"/>
  <c r="BK112"/>
  <c r="J245"/>
  <c r="BK198"/>
  <c r="J115"/>
  <c r="BK237"/>
  <c r="BK178"/>
  <c r="J141"/>
  <c i="4" r="J139"/>
  <c r="J116"/>
  <c r="J130"/>
  <c r="BK97"/>
  <c r="BK128"/>
  <c r="BK148"/>
  <c r="BK114"/>
  <c i="5" r="BK162"/>
  <c r="BK121"/>
  <c r="BK150"/>
  <c r="J116"/>
  <c r="BK173"/>
  <c r="J152"/>
  <c r="J123"/>
  <c r="BK176"/>
  <c r="BK145"/>
  <c r="J124"/>
  <c i="6" r="BK91"/>
  <c r="BK107"/>
  <c i="7" r="J278"/>
  <c r="BK239"/>
  <c r="BK185"/>
  <c r="BK148"/>
  <c r="BK255"/>
  <c r="BK226"/>
  <c r="BK172"/>
  <c r="BK130"/>
  <c r="J249"/>
  <c r="BK209"/>
  <c r="J168"/>
  <c r="BK143"/>
  <c r="BK238"/>
  <c r="J203"/>
  <c r="J152"/>
  <c i="8" r="J123"/>
  <c r="J96"/>
  <c r="J106"/>
  <c r="J119"/>
  <c r="BK130"/>
  <c i="9" r="J497"/>
  <c r="BK356"/>
  <c r="J111"/>
  <c r="BK392"/>
  <c r="J258"/>
  <c r="J142"/>
  <c r="BK367"/>
  <c r="BK240"/>
  <c r="BK137"/>
  <c r="BK501"/>
  <c r="BK348"/>
  <c r="BK204"/>
  <c i="10" r="BK378"/>
  <c r="J227"/>
  <c r="J132"/>
  <c r="J489"/>
  <c r="J393"/>
  <c r="BK325"/>
  <c r="J229"/>
  <c r="BK429"/>
  <c r="BK319"/>
  <c r="BK194"/>
  <c r="J461"/>
  <c r="BK332"/>
  <c r="BK236"/>
  <c r="BK129"/>
  <c i="11" r="J94"/>
  <c i="12" r="J139"/>
  <c r="BK124"/>
  <c r="J119"/>
  <c i="13" r="BK90"/>
  <c r="J99"/>
  <c i="14" r="J483"/>
  <c r="J322"/>
  <c r="J142"/>
  <c r="BK415"/>
  <c r="BK322"/>
  <c r="J274"/>
  <c r="J454"/>
  <c r="BK353"/>
  <c r="J202"/>
  <c r="J387"/>
  <c r="J312"/>
  <c r="J209"/>
  <c r="BK114"/>
  <c i="16" r="J130"/>
  <c r="J106"/>
  <c r="BK128"/>
  <c i="17" r="J108"/>
  <c r="J115"/>
  <c r="BK91"/>
  <c r="J101"/>
  <c r="J128"/>
  <c i="18" r="BK785"/>
  <c r="J679"/>
  <c r="BK518"/>
  <c r="J398"/>
  <c r="BK649"/>
  <c r="J446"/>
  <c r="J364"/>
  <c r="BK161"/>
  <c r="BK679"/>
  <c r="J569"/>
  <c r="BK408"/>
  <c r="J189"/>
  <c r="J626"/>
  <c r="BK479"/>
  <c r="J338"/>
  <c r="J178"/>
  <c i="19" r="J222"/>
  <c r="J167"/>
  <c r="J238"/>
  <c r="BK172"/>
  <c r="BK251"/>
  <c r="J141"/>
  <c r="BK214"/>
  <c r="BK146"/>
  <c i="20" r="J106"/>
  <c r="BK133"/>
  <c i="2" r="BK3301"/>
  <c r="J3100"/>
  <c r="J2804"/>
  <c r="BK2652"/>
  <c r="BK2440"/>
  <c r="J2339"/>
  <c r="J2135"/>
  <c r="BK1978"/>
  <c r="BK1824"/>
  <c r="J1649"/>
  <c r="BK1563"/>
  <c r="J1372"/>
  <c r="BK1134"/>
  <c r="BK873"/>
  <c r="BK738"/>
  <c r="J580"/>
  <c r="BK341"/>
  <c r="J178"/>
  <c r="J3323"/>
  <c r="BK3070"/>
  <c r="BK3007"/>
  <c r="BK2832"/>
  <c r="BK2699"/>
  <c r="J2630"/>
  <c r="BK2462"/>
  <c r="BK2391"/>
  <c r="BK2257"/>
  <c r="J2033"/>
  <c r="J1853"/>
  <c r="BK1764"/>
  <c r="BK1689"/>
  <c r="J1541"/>
  <c r="BK1339"/>
  <c r="BK1232"/>
  <c r="J1034"/>
  <c r="J883"/>
  <c r="J697"/>
  <c r="BK559"/>
  <c r="J268"/>
  <c r="BK201"/>
  <c r="J3616"/>
  <c r="BK3587"/>
  <c r="BK3526"/>
  <c r="BK3458"/>
  <c r="BK3422"/>
  <c r="J3384"/>
  <c r="BK3295"/>
  <c r="J3144"/>
  <c r="J3035"/>
  <c r="J2943"/>
  <c r="J2756"/>
  <c r="BK2625"/>
  <c r="J2482"/>
  <c r="BK2282"/>
  <c r="J2165"/>
  <c r="BK2044"/>
  <c r="J1917"/>
  <c r="J1780"/>
  <c r="BK1660"/>
  <c r="BK1537"/>
  <c r="J1239"/>
  <c r="BK1100"/>
  <c r="BK896"/>
  <c r="BK683"/>
  <c r="BK555"/>
  <c r="J341"/>
  <c r="BK160"/>
  <c r="BK3271"/>
  <c r="BK3125"/>
  <c r="BK2979"/>
  <c r="J2845"/>
  <c r="BK2630"/>
  <c r="J2535"/>
  <c r="J2365"/>
  <c r="J2162"/>
  <c r="J1998"/>
  <c r="BK1806"/>
  <c r="BK1590"/>
  <c r="BK1452"/>
  <c r="BK1269"/>
  <c r="J1162"/>
  <c r="BK993"/>
  <c r="BK876"/>
  <c r="J689"/>
  <c r="BK500"/>
  <c r="BK409"/>
  <c r="J143"/>
  <c i="3" r="J237"/>
  <c r="BK194"/>
  <c r="J157"/>
  <c r="J106"/>
  <c r="BK208"/>
  <c r="BK131"/>
  <c r="BK94"/>
  <c r="J176"/>
  <c r="J98"/>
  <c r="J230"/>
  <c r="J155"/>
  <c i="4" r="BK151"/>
  <c r="BK113"/>
  <c r="BK137"/>
  <c r="J150"/>
  <c r="BK122"/>
  <c r="BK146"/>
  <c r="BK130"/>
  <c r="BK95"/>
  <c i="5" r="J161"/>
  <c r="J112"/>
  <c r="BK157"/>
  <c r="BK144"/>
  <c r="J117"/>
  <c r="BK186"/>
  <c r="J150"/>
  <c r="J128"/>
  <c r="BK190"/>
  <c r="J153"/>
  <c r="J132"/>
  <c i="6" r="BK99"/>
  <c r="J104"/>
  <c r="BK95"/>
  <c i="7" r="J262"/>
  <c r="J207"/>
  <c r="J164"/>
  <c r="J138"/>
  <c r="BK241"/>
  <c r="BK199"/>
  <c r="BK161"/>
  <c r="BK264"/>
  <c r="BK216"/>
  <c r="J182"/>
  <c r="BK274"/>
  <c r="BK228"/>
  <c r="BK196"/>
  <c r="BK174"/>
  <c r="J142"/>
  <c i="8" r="BK105"/>
  <c r="J125"/>
  <c r="J89"/>
  <c r="J116"/>
  <c r="J88"/>
  <c r="BK89"/>
  <c i="9" r="J291"/>
  <c r="J485"/>
  <c r="BK321"/>
  <c r="J137"/>
  <c r="BK395"/>
  <c r="BK227"/>
  <c r="J145"/>
  <c r="J433"/>
  <c r="BK343"/>
  <c r="J231"/>
  <c i="10" r="BK496"/>
  <c r="BK450"/>
  <c r="J375"/>
  <c r="J286"/>
  <c r="BK160"/>
  <c r="J496"/>
  <c r="BK396"/>
  <c r="J248"/>
  <c r="J109"/>
  <c r="BK426"/>
  <c r="BK269"/>
  <c r="J118"/>
  <c r="BK409"/>
  <c r="J276"/>
  <c r="BK191"/>
  <c i="11" r="J95"/>
  <c i="12" r="J129"/>
  <c r="J124"/>
  <c r="J126"/>
  <c r="BK118"/>
  <c i="13" r="BK108"/>
  <c r="J102"/>
  <c r="BK88"/>
  <c r="J106"/>
  <c i="14" r="J448"/>
  <c r="BK312"/>
  <c r="J168"/>
  <c r="BK417"/>
  <c r="J315"/>
  <c r="J214"/>
  <c r="BK412"/>
  <c r="BK315"/>
  <c r="BK177"/>
  <c r="BK461"/>
  <c r="J366"/>
  <c r="BK258"/>
  <c r="J164"/>
  <c i="16" r="BK135"/>
  <c r="J110"/>
  <c r="BK132"/>
  <c i="17" r="J112"/>
  <c r="BK120"/>
  <c r="J110"/>
  <c r="BK121"/>
  <c r="J97"/>
  <c i="18" r="BK715"/>
  <c r="BK490"/>
  <c r="BK370"/>
  <c r="J104"/>
  <c r="J619"/>
  <c r="J460"/>
  <c r="J288"/>
  <c r="BK181"/>
  <c r="BK690"/>
  <c r="J575"/>
  <c r="J426"/>
  <c r="J256"/>
  <c r="J643"/>
  <c r="BK462"/>
  <c r="J347"/>
  <c r="BK201"/>
  <c i="19" r="BK170"/>
  <c r="J205"/>
  <c r="J126"/>
  <c r="BK152"/>
  <c r="BK229"/>
  <c r="BK156"/>
  <c i="20" r="BK129"/>
  <c r="BK97"/>
  <c i="2" r="J3268"/>
  <c r="BK3074"/>
  <c r="J2767"/>
  <c r="BK2667"/>
  <c r="BK2442"/>
  <c r="BK2368"/>
  <c r="J2153"/>
  <c r="J1994"/>
  <c r="BK1850"/>
  <c r="BK1673"/>
  <c r="BK1541"/>
  <c r="BK1408"/>
  <c r="J1224"/>
  <c r="BK948"/>
  <c r="J783"/>
  <c r="J617"/>
  <c r="BK471"/>
  <c r="BK296"/>
  <c r="J198"/>
  <c r="J3639"/>
  <c r="BK3330"/>
  <c r="BK3062"/>
  <c r="BK2963"/>
  <c r="BK2884"/>
  <c r="J2725"/>
  <c r="BK2573"/>
  <c r="BK2459"/>
  <c r="J2351"/>
  <c r="BK2189"/>
  <c r="J2022"/>
  <c r="J1810"/>
  <c r="BK1699"/>
  <c r="BK1552"/>
  <c r="J1292"/>
  <c r="BK1146"/>
  <c r="J1023"/>
  <c r="J749"/>
  <c r="J555"/>
  <c r="J346"/>
  <c r="BK218"/>
  <c r="J3576"/>
  <c r="BK3531"/>
  <c r="J3503"/>
  <c r="BK3443"/>
  <c r="BK3419"/>
  <c r="J3372"/>
  <c r="BK3257"/>
  <c r="BK3129"/>
  <c r="BK2999"/>
  <c r="BK2828"/>
  <c r="BK2717"/>
  <c r="BK2487"/>
  <c r="BK2351"/>
  <c r="J2200"/>
  <c r="BK2039"/>
  <c r="J1869"/>
  <c r="J1747"/>
  <c r="BK1548"/>
  <c r="J1404"/>
  <c r="BK1215"/>
  <c r="BK1078"/>
  <c r="BK783"/>
  <c r="BK686"/>
  <c r="J538"/>
  <c r="J364"/>
  <c r="J218"/>
  <c r="BK3627"/>
  <c r="J3289"/>
  <c r="BK3136"/>
  <c r="BK3039"/>
  <c r="BK2854"/>
  <c r="BK2721"/>
  <c r="J2557"/>
  <c r="BK2383"/>
  <c r="BK2303"/>
  <c r="J2073"/>
  <c r="J1911"/>
  <c r="BK1630"/>
  <c r="BK1446"/>
  <c r="J1343"/>
  <c r="J1190"/>
  <c r="BK1086"/>
  <c r="J938"/>
  <c r="J823"/>
  <c r="J635"/>
  <c r="J426"/>
  <c r="J260"/>
  <c i="1" r="AS70"/>
  <c i="3" r="BK121"/>
  <c r="BK262"/>
  <c r="BK155"/>
  <c r="J101"/>
  <c r="J229"/>
  <c r="BK163"/>
  <c r="J94"/>
  <c r="BK228"/>
  <c r="J161"/>
  <c r="J110"/>
  <c i="4" r="BK124"/>
  <c r="J97"/>
  <c r="J113"/>
  <c r="J143"/>
  <c r="BK149"/>
  <c r="J137"/>
  <c r="BK116"/>
  <c r="BK102"/>
  <c i="5" r="J149"/>
  <c r="J114"/>
  <c r="J162"/>
  <c r="BK123"/>
  <c r="BK166"/>
  <c r="BK149"/>
  <c r="J131"/>
  <c r="J103"/>
  <c r="J178"/>
  <c r="BK152"/>
  <c r="BK115"/>
  <c i="6" r="J92"/>
  <c r="J107"/>
  <c i="7" r="J250"/>
  <c r="BK190"/>
  <c r="BK156"/>
  <c r="BK278"/>
  <c r="J220"/>
  <c r="J169"/>
  <c r="BK138"/>
  <c r="J259"/>
  <c r="BK210"/>
  <c r="BK164"/>
  <c r="BK284"/>
  <c r="J216"/>
  <c r="BK173"/>
  <c r="J141"/>
  <c i="8" r="BK104"/>
  <c r="BK119"/>
  <c r="BK129"/>
  <c r="J105"/>
  <c r="BK117"/>
  <c i="9" r="BK479"/>
  <c r="J240"/>
  <c r="BK490"/>
  <c r="J351"/>
  <c r="BK208"/>
  <c r="J506"/>
  <c r="BK291"/>
  <c r="BK169"/>
  <c r="J99"/>
  <c r="BK362"/>
  <c r="BK179"/>
  <c i="10" r="BK478"/>
  <c r="J396"/>
  <c r="BK344"/>
  <c r="J201"/>
  <c r="BK507"/>
  <c r="J438"/>
  <c r="J336"/>
  <c r="J216"/>
  <c r="BK456"/>
  <c r="J323"/>
  <c r="J137"/>
  <c r="J404"/>
  <c r="BK264"/>
  <c r="J194"/>
  <c i="11" r="J90"/>
  <c i="12" r="J141"/>
  <c r="J131"/>
  <c r="J149"/>
  <c r="BK120"/>
  <c i="13" r="J94"/>
  <c r="J93"/>
  <c r="BK95"/>
  <c i="14" r="J474"/>
  <c r="J357"/>
  <c r="J245"/>
  <c r="BK448"/>
  <c r="J348"/>
  <c r="BK265"/>
  <c r="J179"/>
  <c r="J415"/>
  <c r="BK222"/>
  <c r="BK483"/>
  <c r="BK379"/>
  <c r="BK253"/>
  <c r="BK136"/>
  <c i="16" r="J134"/>
  <c r="BK126"/>
  <c r="J117"/>
  <c i="17" r="BK119"/>
  <c r="J109"/>
  <c r="J130"/>
  <c r="J99"/>
  <c r="BK115"/>
  <c r="BK93"/>
  <c i="18" r="BK702"/>
  <c r="BK575"/>
  <c r="BK435"/>
  <c r="BK271"/>
  <c r="J99"/>
  <c r="J622"/>
  <c r="J464"/>
  <c r="BK193"/>
  <c r="J707"/>
  <c r="J579"/>
  <c r="J444"/>
  <c r="BK265"/>
  <c r="BK99"/>
  <c r="BK550"/>
  <c r="BK431"/>
  <c r="BK294"/>
  <c r="J107"/>
  <c i="19" r="J172"/>
  <c r="J202"/>
  <c r="BK121"/>
  <c r="BK189"/>
  <c r="J115"/>
  <c r="J161"/>
  <c r="BK134"/>
  <c i="20" r="BK138"/>
  <c r="J124"/>
  <c i="2" r="J3271"/>
  <c r="J3054"/>
  <c r="BK2875"/>
  <c r="J2681"/>
  <c r="BK2535"/>
  <c r="J2371"/>
  <c r="J2138"/>
  <c r="J1981"/>
  <c r="BK1836"/>
  <c r="J1660"/>
  <c r="J1558"/>
  <c r="J1421"/>
  <c r="BK1029"/>
  <c r="BK842"/>
  <c r="J692"/>
  <c r="BK608"/>
  <c r="J480"/>
  <c r="J312"/>
  <c i="1" r="AS63"/>
  <c i="2" r="J3633"/>
  <c r="BK3304"/>
  <c r="BK3078"/>
  <c r="J2999"/>
  <c r="J2854"/>
  <c r="J2721"/>
  <c r="J2607"/>
  <c r="J2442"/>
  <c r="BK2375"/>
  <c r="J2254"/>
  <c r="BK2030"/>
  <c r="J1850"/>
  <c r="BK1697"/>
  <c r="J1567"/>
  <c r="J1499"/>
  <c r="BK1283"/>
  <c r="BK1142"/>
  <c r="BK977"/>
  <c r="J842"/>
  <c r="BK665"/>
  <c r="BK480"/>
  <c r="BK257"/>
  <c r="J173"/>
  <c r="J3587"/>
  <c r="J3537"/>
  <c r="BK3466"/>
  <c r="J3428"/>
  <c r="J3382"/>
  <c r="BK3289"/>
  <c r="J3149"/>
  <c r="BK3003"/>
  <c r="J2832"/>
  <c r="BK2767"/>
  <c r="BK2589"/>
  <c r="J2431"/>
  <c r="J2274"/>
  <c r="BK2153"/>
  <c r="BK2033"/>
  <c r="BK1853"/>
  <c r="BK1733"/>
  <c r="BK1603"/>
  <c r="J1408"/>
  <c r="J1199"/>
  <c r="J993"/>
  <c r="J835"/>
  <c r="J665"/>
  <c r="J530"/>
  <c r="BK351"/>
  <c r="J212"/>
  <c r="BK3323"/>
  <c r="BK3242"/>
  <c r="BK3105"/>
  <c r="J2967"/>
  <c r="J2796"/>
  <c r="J2647"/>
  <c r="BK2524"/>
  <c r="BK2371"/>
  <c r="J2209"/>
  <c r="BK1973"/>
  <c r="J1859"/>
  <c r="J1614"/>
  <c r="J1578"/>
  <c r="BK1442"/>
  <c r="J1174"/>
  <c r="BK1037"/>
  <c r="BK883"/>
  <c r="BK820"/>
  <c r="J671"/>
  <c r="J413"/>
  <c i="3" r="J277"/>
  <c r="BK275"/>
  <c r="BK255"/>
  <c r="J206"/>
  <c r="J178"/>
  <c r="BK153"/>
  <c r="J273"/>
  <c r="J216"/>
  <c r="J127"/>
  <c r="BK249"/>
  <c r="J202"/>
  <c r="BK117"/>
  <c r="J239"/>
  <c r="BK186"/>
  <c r="BK145"/>
  <c i="4" r="BK143"/>
  <c r="J110"/>
  <c r="J129"/>
  <c r="J153"/>
  <c r="J121"/>
  <c r="J136"/>
  <c r="J117"/>
  <c i="5" r="J163"/>
  <c r="BK120"/>
  <c r="J180"/>
  <c r="J141"/>
  <c r="J118"/>
  <c r="BK178"/>
  <c r="BK148"/>
  <c r="J129"/>
  <c r="J108"/>
  <c r="BK187"/>
  <c r="J159"/>
  <c r="BK122"/>
  <c i="6" r="J95"/>
  <c r="BK96"/>
  <c i="7" r="J264"/>
  <c r="J214"/>
  <c r="BK160"/>
  <c r="BK272"/>
  <c r="J222"/>
  <c r="BK197"/>
  <c r="J163"/>
  <c r="J286"/>
  <c r="J255"/>
  <c r="BK214"/>
  <c r="J183"/>
  <c r="BK133"/>
  <c r="BK234"/>
  <c r="BK220"/>
  <c r="BK182"/>
  <c r="BK149"/>
  <c i="8" r="BK125"/>
  <c r="BK100"/>
  <c r="J118"/>
  <c r="BK131"/>
  <c r="BK115"/>
  <c r="J128"/>
  <c i="9" r="J482"/>
  <c r="BK252"/>
  <c r="BK506"/>
  <c r="J402"/>
  <c r="J216"/>
  <c r="J118"/>
  <c r="J343"/>
  <c r="J153"/>
  <c r="J487"/>
  <c r="BK476"/>
  <c r="BK444"/>
  <c r="J337"/>
  <c r="J169"/>
  <c i="10" r="BK464"/>
  <c r="J387"/>
  <c r="J295"/>
  <c r="BK169"/>
  <c r="BK499"/>
  <c r="BK406"/>
  <c r="J269"/>
  <c r="BK112"/>
  <c r="J434"/>
  <c r="BK336"/>
  <c r="J197"/>
  <c r="BK415"/>
  <c r="BK282"/>
  <c r="BK197"/>
  <c r="J125"/>
  <c i="12" r="J132"/>
  <c r="BK119"/>
  <c r="BK127"/>
  <c r="BK114"/>
  <c i="13" r="J100"/>
  <c r="J97"/>
  <c r="BK92"/>
  <c i="14" r="J480"/>
  <c r="J331"/>
  <c r="J248"/>
  <c r="J461"/>
  <c r="BK319"/>
  <c r="J222"/>
  <c r="BK420"/>
  <c r="J326"/>
  <c r="J181"/>
  <c r="BK474"/>
  <c r="J353"/>
  <c r="BK200"/>
  <c r="BK109"/>
  <c i="16" r="J124"/>
  <c r="BK108"/>
  <c r="BK118"/>
  <c i="17" r="J129"/>
  <c r="BK129"/>
  <c r="BK90"/>
  <c r="BK103"/>
  <c r="J117"/>
  <c r="BK101"/>
  <c i="18" r="BK729"/>
  <c r="BK676"/>
  <c r="J534"/>
  <c r="J395"/>
  <c r="J203"/>
  <c r="J736"/>
  <c r="BK626"/>
  <c r="BK398"/>
  <c r="BK343"/>
  <c r="J227"/>
  <c r="BK109"/>
  <c r="BK643"/>
  <c r="J571"/>
  <c r="J439"/>
  <c r="BK277"/>
  <c r="BK640"/>
  <c r="J490"/>
  <c r="BK376"/>
  <c r="BK206"/>
  <c i="19" r="J244"/>
  <c r="BK179"/>
  <c r="BK235"/>
  <c r="J163"/>
  <c r="BK241"/>
  <c r="J134"/>
  <c r="BK185"/>
  <c r="J117"/>
  <c i="20" r="BK110"/>
  <c r="J119"/>
  <c i="18" l="1" r="P226"/>
  <c i="2" r="P1043"/>
  <c r="T1751"/>
  <c i="18" r="T468"/>
  <c i="2" r="R1043"/>
  <c r="R1751"/>
  <c i="18" r="T226"/>
  <c r="P468"/>
  <c i="2" r="T1043"/>
  <c r="P1751"/>
  <c i="18" r="R226"/>
  <c r="R468"/>
  <c i="2" r="T119"/>
  <c r="T138"/>
  <c r="T301"/>
  <c r="R363"/>
  <c r="R487"/>
  <c r="R652"/>
  <c r="P685"/>
  <c r="BK1022"/>
  <c r="J1022"/>
  <c r="J72"/>
  <c r="BK1065"/>
  <c r="J1065"/>
  <c r="J74"/>
  <c r="BK1198"/>
  <c r="J1198"/>
  <c r="J75"/>
  <c r="P1536"/>
  <c r="R1551"/>
  <c r="P1607"/>
  <c r="T1623"/>
  <c r="T1767"/>
  <c r="BK2077"/>
  <c r="J2077"/>
  <c r="J85"/>
  <c r="BK2444"/>
  <c r="J2444"/>
  <c r="J86"/>
  <c r="BK2534"/>
  <c r="J2534"/>
  <c r="J87"/>
  <c r="P2556"/>
  <c r="R2844"/>
  <c r="R3094"/>
  <c r="R3253"/>
  <c r="T3311"/>
  <c r="P3418"/>
  <c r="R3536"/>
  <c i="3" r="T93"/>
  <c r="T92"/>
  <c r="BK105"/>
  <c r="J105"/>
  <c r="J67"/>
  <c r="R167"/>
  <c r="P223"/>
  <c i="4" r="P94"/>
  <c r="T108"/>
  <c r="R112"/>
  <c r="T125"/>
  <c r="T144"/>
  <c r="T152"/>
  <c i="5" r="T156"/>
  <c r="T99"/>
  <c r="T171"/>
  <c r="T167"/>
  <c r="T175"/>
  <c r="T179"/>
  <c r="P185"/>
  <c r="T188"/>
  <c r="T191"/>
  <c i="6" r="BK90"/>
  <c r="J90"/>
  <c r="J65"/>
  <c r="R90"/>
  <c r="P105"/>
  <c i="7" r="T128"/>
  <c r="R131"/>
  <c r="R135"/>
  <c r="P139"/>
  <c r="R144"/>
  <c r="P170"/>
  <c r="BK181"/>
  <c r="J181"/>
  <c r="J75"/>
  <c r="BK189"/>
  <c r="J189"/>
  <c r="J77"/>
  <c r="BK205"/>
  <c r="J205"/>
  <c r="J78"/>
  <c r="R211"/>
  <c r="T217"/>
  <c r="BK233"/>
  <c r="J233"/>
  <c r="J87"/>
  <c r="T236"/>
  <c r="T240"/>
  <c r="T244"/>
  <c r="T247"/>
  <c r="BK256"/>
  <c r="J256"/>
  <c r="J93"/>
  <c r="T260"/>
  <c r="P269"/>
  <c r="R283"/>
  <c i="8" r="P87"/>
  <c r="P86"/>
  <c i="1" r="AU62"/>
  <c i="9" r="R94"/>
  <c r="R93"/>
  <c r="R106"/>
  <c r="T122"/>
  <c r="P178"/>
  <c r="P347"/>
  <c i="10" r="BK103"/>
  <c r="J103"/>
  <c r="J65"/>
  <c r="T142"/>
  <c r="BK159"/>
  <c r="J159"/>
  <c r="J68"/>
  <c r="P200"/>
  <c r="R215"/>
  <c r="P240"/>
  <c r="BK327"/>
  <c r="J327"/>
  <c r="J74"/>
  <c r="BK371"/>
  <c r="J371"/>
  <c r="J75"/>
  <c r="BK408"/>
  <c r="J408"/>
  <c r="J76"/>
  <c r="T433"/>
  <c r="T474"/>
  <c r="T495"/>
  <c i="11" r="R89"/>
  <c r="R88"/>
  <c r="R87"/>
  <c i="12" r="R106"/>
  <c r="T111"/>
  <c r="BK117"/>
  <c r="J117"/>
  <c r="J69"/>
  <c r="BK122"/>
  <c r="J122"/>
  <c r="J70"/>
  <c r="BK125"/>
  <c r="J125"/>
  <c r="J71"/>
  <c r="P130"/>
  <c r="P135"/>
  <c r="P150"/>
  <c i="13" r="T87"/>
  <c r="T86"/>
  <c i="14" r="P108"/>
  <c r="P155"/>
  <c r="R176"/>
  <c r="BK191"/>
  <c r="J191"/>
  <c r="J73"/>
  <c r="BK221"/>
  <c r="J221"/>
  <c r="J74"/>
  <c r="T252"/>
  <c r="BK347"/>
  <c r="J347"/>
  <c r="J76"/>
  <c r="BK383"/>
  <c r="J383"/>
  <c r="J77"/>
  <c r="P419"/>
  <c r="BK460"/>
  <c r="J460"/>
  <c r="J79"/>
  <c i="15" r="P89"/>
  <c r="P88"/>
  <c r="P87"/>
  <c i="1" r="AU72"/>
  <c i="16" r="P104"/>
  <c r="P109"/>
  <c r="T115"/>
  <c r="P133"/>
  <c i="17" r="BK87"/>
  <c r="J87"/>
  <c r="J64"/>
  <c i="18" r="BK103"/>
  <c r="J103"/>
  <c r="J62"/>
  <c r="BK244"/>
  <c r="J244"/>
  <c r="J64"/>
  <c r="P318"/>
  <c r="R394"/>
  <c r="R423"/>
  <c r="P438"/>
  <c r="BK481"/>
  <c r="J481"/>
  <c r="J72"/>
  <c r="T489"/>
  <c r="P598"/>
  <c r="T598"/>
  <c r="P621"/>
  <c r="T621"/>
  <c r="T633"/>
  <c i="19" r="P114"/>
  <c r="P125"/>
  <c r="P143"/>
  <c r="P138"/>
  <c r="R160"/>
  <c r="R169"/>
  <c r="R219"/>
  <c r="R207"/>
  <c r="R204"/>
  <c r="R199"/>
  <c r="R174"/>
  <c i="20" r="P84"/>
  <c i="2" r="P119"/>
  <c r="P138"/>
  <c r="R301"/>
  <c r="T363"/>
  <c r="P487"/>
  <c r="P652"/>
  <c r="T685"/>
  <c r="P1022"/>
  <c r="R1065"/>
  <c r="P1198"/>
  <c r="BK1536"/>
  <c r="J1536"/>
  <c r="J76"/>
  <c r="P1551"/>
  <c r="R1607"/>
  <c r="P1623"/>
  <c r="P1767"/>
  <c r="P2077"/>
  <c r="P2444"/>
  <c r="P2534"/>
  <c r="R2556"/>
  <c r="T2844"/>
  <c r="P3094"/>
  <c r="T3253"/>
  <c r="BK3311"/>
  <c r="J3311"/>
  <c r="J92"/>
  <c r="R3418"/>
  <c r="BK3536"/>
  <c r="J3536"/>
  <c r="J94"/>
  <c i="3" r="R93"/>
  <c r="R92"/>
  <c r="T105"/>
  <c r="T167"/>
  <c r="R223"/>
  <c i="4" r="T94"/>
  <c r="R108"/>
  <c r="BK112"/>
  <c r="J112"/>
  <c r="J67"/>
  <c r="BK125"/>
  <c r="J125"/>
  <c r="J68"/>
  <c r="BK144"/>
  <c r="J144"/>
  <c r="J69"/>
  <c r="BK152"/>
  <c r="J152"/>
  <c r="J70"/>
  <c i="5" r="BK156"/>
  <c r="J156"/>
  <c r="J67"/>
  <c r="P171"/>
  <c r="P175"/>
  <c r="R179"/>
  <c r="R185"/>
  <c r="P188"/>
  <c r="BK191"/>
  <c r="J191"/>
  <c r="J75"/>
  <c i="6" r="BK105"/>
  <c r="J105"/>
  <c r="J66"/>
  <c r="T105"/>
  <c i="7" r="BK128"/>
  <c r="J128"/>
  <c r="J65"/>
  <c r="BK131"/>
  <c r="J131"/>
  <c r="J66"/>
  <c r="BK135"/>
  <c r="J135"/>
  <c r="J67"/>
  <c r="R139"/>
  <c r="BK144"/>
  <c r="J144"/>
  <c r="J69"/>
  <c r="BK170"/>
  <c r="J170"/>
  <c r="J72"/>
  <c r="P181"/>
  <c r="P189"/>
  <c r="P205"/>
  <c r="BK211"/>
  <c r="J211"/>
  <c r="J79"/>
  <c r="R217"/>
  <c r="T233"/>
  <c r="R236"/>
  <c r="BK240"/>
  <c r="J240"/>
  <c r="J89"/>
  <c r="BK244"/>
  <c r="J244"/>
  <c r="J90"/>
  <c r="BK247"/>
  <c r="J247"/>
  <c r="J91"/>
  <c r="R256"/>
  <c r="BK260"/>
  <c r="J260"/>
  <c r="J94"/>
  <c r="R269"/>
  <c r="T283"/>
  <c i="8" r="R87"/>
  <c r="R86"/>
  <c i="9" r="T94"/>
  <c r="T93"/>
  <c r="BK106"/>
  <c r="J106"/>
  <c r="J67"/>
  <c r="R122"/>
  <c r="T178"/>
  <c r="BK347"/>
  <c r="J347"/>
  <c r="J70"/>
  <c i="10" r="R103"/>
  <c r="P142"/>
  <c r="P159"/>
  <c r="BK200"/>
  <c r="J200"/>
  <c r="J69"/>
  <c r="BK215"/>
  <c r="J215"/>
  <c r="J72"/>
  <c r="R240"/>
  <c r="P327"/>
  <c r="P371"/>
  <c r="P408"/>
  <c r="BK433"/>
  <c r="J433"/>
  <c r="J77"/>
  <c r="R474"/>
  <c r="R495"/>
  <c i="11" r="T89"/>
  <c r="T88"/>
  <c r="T87"/>
  <c i="12" r="P106"/>
  <c r="R111"/>
  <c r="T117"/>
  <c r="T122"/>
  <c r="R125"/>
  <c r="BK130"/>
  <c r="J130"/>
  <c r="J73"/>
  <c r="BK135"/>
  <c r="J135"/>
  <c r="J75"/>
  <c r="BK150"/>
  <c r="J150"/>
  <c r="J82"/>
  <c i="13" r="BK87"/>
  <c r="J87"/>
  <c r="J64"/>
  <c i="14" r="BK108"/>
  <c r="J108"/>
  <c r="J66"/>
  <c r="BK155"/>
  <c r="J155"/>
  <c r="J69"/>
  <c r="BK176"/>
  <c r="J176"/>
  <c r="J70"/>
  <c r="P191"/>
  <c r="R221"/>
  <c r="BK252"/>
  <c r="J252"/>
  <c r="J75"/>
  <c r="P347"/>
  <c r="P383"/>
  <c r="T419"/>
  <c r="R460"/>
  <c i="15" r="BK89"/>
  <c r="J89"/>
  <c r="J65"/>
  <c i="16" r="R104"/>
  <c r="R109"/>
  <c r="BK115"/>
  <c r="J115"/>
  <c r="J69"/>
  <c r="R133"/>
  <c i="17" r="R87"/>
  <c r="R86"/>
  <c i="18" r="R103"/>
  <c r="P244"/>
  <c r="R318"/>
  <c r="P394"/>
  <c r="P423"/>
  <c r="T438"/>
  <c r="P481"/>
  <c r="R489"/>
  <c i="19" r="T114"/>
  <c r="T125"/>
  <c r="BK143"/>
  <c r="J143"/>
  <c r="J66"/>
  <c r="BK160"/>
  <c r="J160"/>
  <c r="J67"/>
  <c r="P169"/>
  <c r="BK219"/>
  <c r="J219"/>
  <c r="J76"/>
  <c i="20" r="R84"/>
  <c i="2" r="BK119"/>
  <c r="J119"/>
  <c r="J65"/>
  <c r="BK138"/>
  <c r="J138"/>
  <c r="J66"/>
  <c r="BK301"/>
  <c r="J301"/>
  <c r="J67"/>
  <c r="BK363"/>
  <c r="J363"/>
  <c r="J68"/>
  <c r="T487"/>
  <c r="T652"/>
  <c r="BK685"/>
  <c r="J685"/>
  <c r="J71"/>
  <c r="T1022"/>
  <c r="T1065"/>
  <c r="R1198"/>
  <c r="T1536"/>
  <c r="T1551"/>
  <c r="T1607"/>
  <c r="BK1623"/>
  <c r="J1623"/>
  <c r="J81"/>
  <c r="BK1767"/>
  <c r="J1767"/>
  <c r="J84"/>
  <c r="T2077"/>
  <c r="R2444"/>
  <c r="R2534"/>
  <c r="T2556"/>
  <c r="P2844"/>
  <c r="T3094"/>
  <c r="P3253"/>
  <c r="P3311"/>
  <c r="T3418"/>
  <c r="T3536"/>
  <c i="3" r="BK93"/>
  <c r="J93"/>
  <c r="J65"/>
  <c r="P105"/>
  <c r="BK167"/>
  <c r="J167"/>
  <c r="J68"/>
  <c r="T223"/>
  <c i="4" r="BK94"/>
  <c r="J94"/>
  <c r="J65"/>
  <c r="BK108"/>
  <c r="J108"/>
  <c r="J66"/>
  <c r="P112"/>
  <c r="P125"/>
  <c r="R144"/>
  <c r="R152"/>
  <c i="5" r="R156"/>
  <c r="R99"/>
  <c r="R171"/>
  <c r="R167"/>
  <c r="R175"/>
  <c r="P179"/>
  <c r="BK185"/>
  <c r="J185"/>
  <c r="J73"/>
  <c r="BK188"/>
  <c r="J188"/>
  <c r="J74"/>
  <c r="R191"/>
  <c i="6" r="T90"/>
  <c r="T89"/>
  <c r="T88"/>
  <c r="R105"/>
  <c i="7" r="P128"/>
  <c r="P131"/>
  <c r="P135"/>
  <c r="BK139"/>
  <c r="J139"/>
  <c r="J68"/>
  <c r="P144"/>
  <c r="T170"/>
  <c r="R181"/>
  <c r="R189"/>
  <c r="R205"/>
  <c r="P211"/>
  <c r="BK217"/>
  <c r="J217"/>
  <c r="J81"/>
  <c r="R233"/>
  <c r="P236"/>
  <c r="P240"/>
  <c r="R244"/>
  <c r="P247"/>
  <c r="P256"/>
  <c r="R260"/>
  <c r="BK269"/>
  <c r="J269"/>
  <c r="J98"/>
  <c r="BK283"/>
  <c r="J283"/>
  <c r="J104"/>
  <c i="8" r="BK87"/>
  <c r="J87"/>
  <c r="J64"/>
  <c i="9" r="BK94"/>
  <c r="J94"/>
  <c r="J65"/>
  <c r="T106"/>
  <c r="BK122"/>
  <c r="J122"/>
  <c r="J68"/>
  <c r="BK178"/>
  <c r="J178"/>
  <c r="J69"/>
  <c r="R347"/>
  <c i="10" r="T103"/>
  <c r="R142"/>
  <c r="R159"/>
  <c r="T200"/>
  <c r="T215"/>
  <c r="T240"/>
  <c r="T327"/>
  <c r="T371"/>
  <c r="T408"/>
  <c r="R433"/>
  <c r="BK474"/>
  <c r="J474"/>
  <c r="J78"/>
  <c r="BK495"/>
  <c r="J495"/>
  <c r="J79"/>
  <c i="11" r="P89"/>
  <c r="P88"/>
  <c r="P87"/>
  <c i="1" r="AU67"/>
  <c i="12" r="T106"/>
  <c r="P111"/>
  <c r="P117"/>
  <c r="P122"/>
  <c r="P125"/>
  <c r="T130"/>
  <c r="T135"/>
  <c r="R150"/>
  <c i="13" r="R87"/>
  <c r="R86"/>
  <c i="14" r="R108"/>
  <c r="T155"/>
  <c r="T176"/>
  <c r="R191"/>
  <c r="T221"/>
  <c r="P252"/>
  <c r="T347"/>
  <c r="R383"/>
  <c r="BK419"/>
  <c r="J419"/>
  <c r="J78"/>
  <c r="P460"/>
  <c i="15" r="R89"/>
  <c r="R88"/>
  <c r="R87"/>
  <c i="16" r="T104"/>
  <c r="T109"/>
  <c r="R115"/>
  <c r="BK133"/>
  <c r="J133"/>
  <c r="J77"/>
  <c i="17" r="P87"/>
  <c r="P86"/>
  <c i="1" r="AU74"/>
  <c i="18" r="P103"/>
  <c r="P97"/>
  <c r="R244"/>
  <c r="T318"/>
  <c r="T394"/>
  <c r="T423"/>
  <c r="BK438"/>
  <c r="J438"/>
  <c r="J70"/>
  <c r="T481"/>
  <c r="BK489"/>
  <c r="J489"/>
  <c r="J73"/>
  <c r="BK633"/>
  <c r="J633"/>
  <c r="J76"/>
  <c r="P633"/>
  <c i="19" r="BK114"/>
  <c r="J114"/>
  <c r="J63"/>
  <c r="R125"/>
  <c r="T143"/>
  <c r="T138"/>
  <c r="T160"/>
  <c r="T169"/>
  <c r="P219"/>
  <c r="P207"/>
  <c r="P204"/>
  <c r="P199"/>
  <c r="P174"/>
  <c r="BK243"/>
  <c r="J243"/>
  <c r="J84"/>
  <c r="R243"/>
  <c r="BK248"/>
  <c r="J248"/>
  <c r="J85"/>
  <c r="R248"/>
  <c i="20" r="T84"/>
  <c r="P109"/>
  <c r="R109"/>
  <c i="2" r="R119"/>
  <c r="R138"/>
  <c r="P301"/>
  <c r="P363"/>
  <c r="BK487"/>
  <c r="J487"/>
  <c r="J69"/>
  <c r="BK652"/>
  <c r="J652"/>
  <c r="J70"/>
  <c r="R685"/>
  <c r="R1022"/>
  <c r="P1065"/>
  <c r="T1198"/>
  <c r="R1536"/>
  <c r="BK1551"/>
  <c r="J1551"/>
  <c r="J79"/>
  <c r="BK1607"/>
  <c r="J1607"/>
  <c r="J80"/>
  <c r="R1623"/>
  <c r="R1767"/>
  <c r="R2077"/>
  <c r="T2444"/>
  <c r="T2534"/>
  <c r="BK2556"/>
  <c r="J2556"/>
  <c r="J88"/>
  <c r="BK2844"/>
  <c r="J2844"/>
  <c r="J89"/>
  <c r="BK3094"/>
  <c r="J3094"/>
  <c r="J90"/>
  <c r="BK3253"/>
  <c r="J3253"/>
  <c r="J91"/>
  <c r="R3311"/>
  <c r="BK3418"/>
  <c r="J3418"/>
  <c r="J93"/>
  <c r="P3536"/>
  <c i="3" r="P93"/>
  <c r="P92"/>
  <c r="R105"/>
  <c r="R104"/>
  <c r="P167"/>
  <c r="BK223"/>
  <c r="J223"/>
  <c r="J69"/>
  <c i="4" r="R94"/>
  <c r="P108"/>
  <c r="T112"/>
  <c r="R125"/>
  <c r="P144"/>
  <c r="P152"/>
  <c i="5" r="P156"/>
  <c r="P99"/>
  <c r="BK171"/>
  <c r="J171"/>
  <c r="J69"/>
  <c r="BK175"/>
  <c r="J175"/>
  <c r="J70"/>
  <c r="BK179"/>
  <c r="J179"/>
  <c r="J71"/>
  <c r="T185"/>
  <c r="T183"/>
  <c r="R188"/>
  <c r="P191"/>
  <c i="6" r="P90"/>
  <c r="P89"/>
  <c r="P88"/>
  <c i="1" r="AU60"/>
  <c i="7" r="R128"/>
  <c r="R127"/>
  <c r="T131"/>
  <c r="T135"/>
  <c r="T139"/>
  <c r="T144"/>
  <c r="R170"/>
  <c r="T181"/>
  <c r="T189"/>
  <c r="T205"/>
  <c r="T211"/>
  <c r="P217"/>
  <c r="P233"/>
  <c r="BK236"/>
  <c r="J236"/>
  <c r="J88"/>
  <c r="R240"/>
  <c r="P244"/>
  <c r="R247"/>
  <c r="T256"/>
  <c r="P260"/>
  <c r="T269"/>
  <c r="P283"/>
  <c i="8" r="T87"/>
  <c r="T86"/>
  <c i="9" r="P94"/>
  <c r="P93"/>
  <c r="P106"/>
  <c r="P122"/>
  <c r="R178"/>
  <c r="T347"/>
  <c i="10" r="P103"/>
  <c r="P102"/>
  <c r="BK142"/>
  <c r="J142"/>
  <c r="J66"/>
  <c r="T159"/>
  <c r="R200"/>
  <c r="P215"/>
  <c r="BK240"/>
  <c r="J240"/>
  <c r="J73"/>
  <c r="R327"/>
  <c r="R371"/>
  <c r="R408"/>
  <c r="P433"/>
  <c r="P474"/>
  <c r="P495"/>
  <c i="11" r="BK89"/>
  <c r="J89"/>
  <c r="J65"/>
  <c i="12" r="BK106"/>
  <c r="J106"/>
  <c r="J65"/>
  <c r="BK111"/>
  <c r="J111"/>
  <c r="J67"/>
  <c r="R117"/>
  <c r="R122"/>
  <c r="T125"/>
  <c r="R130"/>
  <c r="R135"/>
  <c r="T150"/>
  <c i="13" r="P87"/>
  <c r="P86"/>
  <c i="1" r="AU69"/>
  <c i="14" r="T108"/>
  <c r="T102"/>
  <c r="R155"/>
  <c r="P176"/>
  <c r="T191"/>
  <c r="P221"/>
  <c r="R252"/>
  <c r="R347"/>
  <c r="T383"/>
  <c r="R419"/>
  <c r="T460"/>
  <c i="15" r="T89"/>
  <c r="T88"/>
  <c r="T87"/>
  <c i="16" r="BK104"/>
  <c r="J104"/>
  <c r="J65"/>
  <c r="BK109"/>
  <c r="J109"/>
  <c r="J67"/>
  <c r="P115"/>
  <c r="T133"/>
  <c i="17" r="T87"/>
  <c r="T86"/>
  <c i="18" r="T103"/>
  <c r="T97"/>
  <c r="T244"/>
  <c r="BK318"/>
  <c r="J318"/>
  <c r="J65"/>
  <c r="BK394"/>
  <c r="J394"/>
  <c r="J66"/>
  <c r="BK423"/>
  <c r="J423"/>
  <c r="J67"/>
  <c r="R438"/>
  <c r="R481"/>
  <c r="P489"/>
  <c r="BK598"/>
  <c r="J598"/>
  <c r="J74"/>
  <c r="R598"/>
  <c r="BK621"/>
  <c r="J621"/>
  <c r="J75"/>
  <c r="R621"/>
  <c r="R633"/>
  <c i="19" r="R114"/>
  <c r="BK125"/>
  <c r="J125"/>
  <c r="J64"/>
  <c r="R143"/>
  <c r="R138"/>
  <c r="P160"/>
  <c r="BK169"/>
  <c r="J169"/>
  <c r="J68"/>
  <c r="T219"/>
  <c r="T207"/>
  <c r="T204"/>
  <c r="T199"/>
  <c r="T174"/>
  <c r="P243"/>
  <c r="T243"/>
  <c r="P248"/>
  <c r="T248"/>
  <c i="20" r="BK84"/>
  <c r="J84"/>
  <c r="J61"/>
  <c r="BK109"/>
  <c r="J109"/>
  <c r="J62"/>
  <c r="T109"/>
  <c i="2" r="BK1547"/>
  <c r="J1547"/>
  <c r="J77"/>
  <c i="7" r="BK177"/>
  <c r="J177"/>
  <c r="J73"/>
  <c r="BK187"/>
  <c r="J187"/>
  <c r="J76"/>
  <c r="BK229"/>
  <c r="J229"/>
  <c r="J85"/>
  <c r="BK231"/>
  <c r="J231"/>
  <c r="J86"/>
  <c r="BK265"/>
  <c r="J265"/>
  <c r="J96"/>
  <c i="12" r="BK128"/>
  <c r="J128"/>
  <c r="J72"/>
  <c r="BK144"/>
  <c r="J144"/>
  <c r="J79"/>
  <c i="14" r="BK103"/>
  <c r="J103"/>
  <c r="J65"/>
  <c i="16" r="BK107"/>
  <c r="J107"/>
  <c r="J66"/>
  <c r="BK123"/>
  <c r="J123"/>
  <c r="J72"/>
  <c r="BK136"/>
  <c r="J136"/>
  <c r="J78"/>
  <c r="BK138"/>
  <c r="J138"/>
  <c r="J79"/>
  <c r="BK140"/>
  <c r="J140"/>
  <c r="J80"/>
  <c i="18" r="BK226"/>
  <c r="J226"/>
  <c r="J63"/>
  <c r="BK468"/>
  <c r="J468"/>
  <c r="J71"/>
  <c i="19" r="BK234"/>
  <c r="J234"/>
  <c r="J81"/>
  <c i="2" r="BK1043"/>
  <c r="J1043"/>
  <c r="J73"/>
  <c i="5" r="BK167"/>
  <c r="J167"/>
  <c r="J68"/>
  <c i="7" r="BK179"/>
  <c r="J179"/>
  <c r="J74"/>
  <c r="BK223"/>
  <c r="J223"/>
  <c r="J82"/>
  <c r="BK225"/>
  <c r="J225"/>
  <c r="J83"/>
  <c r="BK254"/>
  <c r="J254"/>
  <c r="J92"/>
  <c r="BK267"/>
  <c r="J267"/>
  <c r="J97"/>
  <c r="BK281"/>
  <c r="J281"/>
  <c r="J103"/>
  <c i="10" r="BK211"/>
  <c r="J211"/>
  <c r="J70"/>
  <c i="12" r="BK138"/>
  <c r="J138"/>
  <c r="J76"/>
  <c r="BK140"/>
  <c r="J140"/>
  <c r="J77"/>
  <c r="BK142"/>
  <c r="J142"/>
  <c r="J78"/>
  <c i="14" r="BK141"/>
  <c r="J141"/>
  <c r="J67"/>
  <c r="BK148"/>
  <c r="J148"/>
  <c r="J68"/>
  <c i="16" r="BK119"/>
  <c r="J119"/>
  <c r="J70"/>
  <c r="BK121"/>
  <c r="J121"/>
  <c r="J71"/>
  <c i="18" r="BK434"/>
  <c r="J434"/>
  <c r="J68"/>
  <c i="19" r="BK210"/>
  <c r="J210"/>
  <c r="J73"/>
  <c r="BK213"/>
  <c r="J213"/>
  <c r="J74"/>
  <c r="BK216"/>
  <c r="J216"/>
  <c r="J75"/>
  <c r="BK231"/>
  <c r="J231"/>
  <c r="J80"/>
  <c r="BK237"/>
  <c r="J237"/>
  <c r="J82"/>
  <c i="2" r="BK1751"/>
  <c r="J1751"/>
  <c r="J82"/>
  <c r="BK1763"/>
  <c r="J1763"/>
  <c r="J83"/>
  <c i="5" r="BK99"/>
  <c r="J99"/>
  <c r="J65"/>
  <c r="BK154"/>
  <c r="J154"/>
  <c r="J66"/>
  <c i="7" r="BK215"/>
  <c r="J215"/>
  <c r="J80"/>
  <c r="BK263"/>
  <c r="J263"/>
  <c r="J95"/>
  <c r="BK273"/>
  <c r="J273"/>
  <c r="J99"/>
  <c i="10" r="BK151"/>
  <c r="J151"/>
  <c r="J67"/>
  <c i="16" r="BK125"/>
  <c r="J125"/>
  <c r="J73"/>
  <c r="BK127"/>
  <c r="J127"/>
  <c r="J74"/>
  <c r="BK129"/>
  <c r="J129"/>
  <c r="J75"/>
  <c r="BK131"/>
  <c r="J131"/>
  <c r="J76"/>
  <c i="19" r="BK108"/>
  <c r="J108"/>
  <c r="J61"/>
  <c r="BK111"/>
  <c r="J111"/>
  <c r="J62"/>
  <c r="BK225"/>
  <c r="J225"/>
  <c r="J78"/>
  <c r="BK228"/>
  <c r="J228"/>
  <c r="J79"/>
  <c r="BK253"/>
  <c r="J253"/>
  <c r="J86"/>
  <c i="2" r="BK3651"/>
  <c r="J3651"/>
  <c r="J95"/>
  <c i="5" r="BK183"/>
  <c r="J183"/>
  <c r="J72"/>
  <c i="7" r="BK227"/>
  <c r="J227"/>
  <c r="J84"/>
  <c r="BK275"/>
  <c r="J275"/>
  <c r="J100"/>
  <c r="BK277"/>
  <c r="J277"/>
  <c r="J101"/>
  <c r="BK279"/>
  <c r="J279"/>
  <c r="J102"/>
  <c i="12" r="BK109"/>
  <c r="J109"/>
  <c r="J66"/>
  <c r="BK115"/>
  <c r="J115"/>
  <c r="J68"/>
  <c r="BK133"/>
  <c r="J133"/>
  <c r="J74"/>
  <c r="BK146"/>
  <c r="J146"/>
  <c r="J80"/>
  <c r="BK148"/>
  <c r="J148"/>
  <c r="J81"/>
  <c i="14" r="BK187"/>
  <c r="J187"/>
  <c r="J71"/>
  <c i="16" r="BK113"/>
  <c r="J113"/>
  <c r="J68"/>
  <c i="18" r="BK98"/>
  <c r="J98"/>
  <c r="J61"/>
  <c i="19" r="BK138"/>
  <c r="J138"/>
  <c r="J65"/>
  <c r="BK240"/>
  <c r="J240"/>
  <c r="J83"/>
  <c i="20" r="J52"/>
  <c r="E72"/>
  <c r="BE88"/>
  <c r="BE110"/>
  <c r="BE127"/>
  <c r="BE129"/>
  <c r="BE138"/>
  <c r="F55"/>
  <c r="BE85"/>
  <c r="BE106"/>
  <c r="BE119"/>
  <c r="BE124"/>
  <c r="BE133"/>
  <c r="J79"/>
  <c r="BE135"/>
  <c r="BE92"/>
  <c r="BE97"/>
  <c r="BE103"/>
  <c r="BE131"/>
  <c i="19" r="E48"/>
  <c r="BE121"/>
  <c r="BE146"/>
  <c r="BE154"/>
  <c r="BE179"/>
  <c r="BE187"/>
  <c r="BE197"/>
  <c r="BE200"/>
  <c r="BE222"/>
  <c r="BE241"/>
  <c r="BE244"/>
  <c i="18" r="BK437"/>
  <c r="J437"/>
  <c r="J69"/>
  <c i="19" r="J100"/>
  <c r="F103"/>
  <c r="BE109"/>
  <c r="BE112"/>
  <c r="BE117"/>
  <c r="BE128"/>
  <c r="BE130"/>
  <c r="BE134"/>
  <c r="BE148"/>
  <c r="BE161"/>
  <c r="BE163"/>
  <c r="BE170"/>
  <c r="BE172"/>
  <c r="BE185"/>
  <c r="BE193"/>
  <c r="BE202"/>
  <c r="BE205"/>
  <c r="BE208"/>
  <c r="BE229"/>
  <c r="BE235"/>
  <c r="BE238"/>
  <c r="BE254"/>
  <c r="BE132"/>
  <c r="BE136"/>
  <c r="BE158"/>
  <c r="BE165"/>
  <c r="BE167"/>
  <c r="BE177"/>
  <c r="BE181"/>
  <c r="BE183"/>
  <c r="BE189"/>
  <c r="BE191"/>
  <c r="BE195"/>
  <c r="BE211"/>
  <c r="BE220"/>
  <c r="BE246"/>
  <c r="BE249"/>
  <c r="J55"/>
  <c r="BE115"/>
  <c r="BE119"/>
  <c r="BE123"/>
  <c r="BE126"/>
  <c r="BE139"/>
  <c r="BE141"/>
  <c r="BE144"/>
  <c r="BE150"/>
  <c r="BE152"/>
  <c r="BE156"/>
  <c r="BE175"/>
  <c r="BE214"/>
  <c r="BE217"/>
  <c r="BE226"/>
  <c r="BE232"/>
  <c r="BE251"/>
  <c i="18" r="F55"/>
  <c r="BE99"/>
  <c r="BE114"/>
  <c r="BE117"/>
  <c r="BE174"/>
  <c r="BE181"/>
  <c r="BE193"/>
  <c r="BE197"/>
  <c r="BE216"/>
  <c r="BE271"/>
  <c r="BE277"/>
  <c r="BE279"/>
  <c r="BE338"/>
  <c r="BE347"/>
  <c r="BE352"/>
  <c r="BE364"/>
  <c r="BE395"/>
  <c r="BE424"/>
  <c r="BE464"/>
  <c r="BE469"/>
  <c r="BE485"/>
  <c r="BE518"/>
  <c r="BE542"/>
  <c r="BE571"/>
  <c r="BE584"/>
  <c r="BE589"/>
  <c r="BE619"/>
  <c r="BE629"/>
  <c r="BE631"/>
  <c r="BE646"/>
  <c r="BE676"/>
  <c r="BE700"/>
  <c r="BE702"/>
  <c r="BE710"/>
  <c r="BE715"/>
  <c r="BE718"/>
  <c r="BE727"/>
  <c r="E48"/>
  <c r="BE104"/>
  <c r="BE107"/>
  <c r="BE109"/>
  <c r="BE178"/>
  <c r="BE184"/>
  <c r="BE199"/>
  <c r="BE203"/>
  <c r="BE206"/>
  <c r="BE227"/>
  <c r="BE236"/>
  <c r="BE268"/>
  <c r="BE294"/>
  <c r="BE299"/>
  <c r="BE307"/>
  <c r="BE319"/>
  <c r="BE335"/>
  <c r="BE343"/>
  <c r="BE370"/>
  <c r="BE388"/>
  <c r="BE398"/>
  <c r="BE431"/>
  <c r="BE435"/>
  <c r="BE452"/>
  <c r="BE455"/>
  <c r="BE458"/>
  <c r="BE460"/>
  <c r="BE466"/>
  <c r="BE482"/>
  <c r="BE487"/>
  <c r="BE490"/>
  <c r="BE559"/>
  <c r="BE596"/>
  <c r="BE607"/>
  <c r="BE617"/>
  <c r="BE622"/>
  <c r="BE626"/>
  <c r="BE637"/>
  <c r="BE649"/>
  <c r="BE704"/>
  <c r="BE721"/>
  <c r="BE724"/>
  <c r="BE729"/>
  <c r="BE736"/>
  <c r="J52"/>
  <c r="J55"/>
  <c r="BE112"/>
  <c r="BE171"/>
  <c r="BE201"/>
  <c r="BE245"/>
  <c r="BE274"/>
  <c r="BE282"/>
  <c r="BE291"/>
  <c r="BE304"/>
  <c r="BE426"/>
  <c r="BE428"/>
  <c r="BE446"/>
  <c r="BE510"/>
  <c r="BE534"/>
  <c r="BE554"/>
  <c r="BE564"/>
  <c r="BE569"/>
  <c r="BE575"/>
  <c r="BE594"/>
  <c r="BE599"/>
  <c r="BE634"/>
  <c r="BE643"/>
  <c r="BE652"/>
  <c r="BE655"/>
  <c r="BE667"/>
  <c r="BE679"/>
  <c r="BE734"/>
  <c r="BE128"/>
  <c r="BE161"/>
  <c r="BE189"/>
  <c r="BE256"/>
  <c r="BE265"/>
  <c r="BE285"/>
  <c r="BE288"/>
  <c r="BE358"/>
  <c r="BE376"/>
  <c r="BE382"/>
  <c r="BE403"/>
  <c r="BE408"/>
  <c r="BE439"/>
  <c r="BE444"/>
  <c r="BE462"/>
  <c r="BE479"/>
  <c r="BE494"/>
  <c r="BE502"/>
  <c r="BE529"/>
  <c r="BE546"/>
  <c r="BE550"/>
  <c r="BE579"/>
  <c r="BE603"/>
  <c r="BE640"/>
  <c r="BE670"/>
  <c r="BE673"/>
  <c r="BE690"/>
  <c r="BE707"/>
  <c r="BE752"/>
  <c r="BE767"/>
  <c r="BE782"/>
  <c r="BE785"/>
  <c i="17" r="E50"/>
  <c r="BE88"/>
  <c r="BE94"/>
  <c r="BE96"/>
  <c r="BE98"/>
  <c r="BE102"/>
  <c r="BE103"/>
  <c r="BE120"/>
  <c r="BE127"/>
  <c r="BE129"/>
  <c r="BE130"/>
  <c r="BE89"/>
  <c r="BE91"/>
  <c r="BE92"/>
  <c r="BE95"/>
  <c r="BE99"/>
  <c r="BE119"/>
  <c r="BE122"/>
  <c r="BE126"/>
  <c r="BE128"/>
  <c r="J56"/>
  <c r="F59"/>
  <c r="BE93"/>
  <c r="BE97"/>
  <c r="BE101"/>
  <c r="BE104"/>
  <c r="BE105"/>
  <c r="BE107"/>
  <c r="BE109"/>
  <c r="BE110"/>
  <c r="BE111"/>
  <c r="BE112"/>
  <c r="BE117"/>
  <c r="BE118"/>
  <c r="BE123"/>
  <c r="BE124"/>
  <c r="BE90"/>
  <c r="BE100"/>
  <c r="BE106"/>
  <c r="BE108"/>
  <c r="BE113"/>
  <c r="BE114"/>
  <c r="BE115"/>
  <c r="BE116"/>
  <c r="BE121"/>
  <c r="BE125"/>
  <c i="15" r="BK88"/>
  <c r="J88"/>
  <c r="J64"/>
  <c i="16" r="E50"/>
  <c r="F59"/>
  <c r="BE106"/>
  <c r="BE110"/>
  <c r="BE118"/>
  <c r="BE120"/>
  <c r="BE134"/>
  <c r="BE141"/>
  <c r="J96"/>
  <c r="BE105"/>
  <c r="BE117"/>
  <c r="BE122"/>
  <c r="BE124"/>
  <c r="BE128"/>
  <c r="BE130"/>
  <c r="BE132"/>
  <c r="BE135"/>
  <c r="BE137"/>
  <c r="BE108"/>
  <c r="BE111"/>
  <c r="BE112"/>
  <c r="BE114"/>
  <c r="BE116"/>
  <c r="BE126"/>
  <c r="BE139"/>
  <c i="15" r="E50"/>
  <c r="J56"/>
  <c r="F84"/>
  <c r="BE91"/>
  <c r="BE93"/>
  <c r="BE90"/>
  <c r="BE92"/>
  <c i="14" r="E89"/>
  <c r="BE117"/>
  <c r="BE130"/>
  <c r="BE188"/>
  <c r="BE219"/>
  <c r="BE248"/>
  <c r="BE274"/>
  <c r="BE279"/>
  <c r="BE289"/>
  <c r="BE302"/>
  <c r="BE315"/>
  <c r="BE371"/>
  <c r="BE384"/>
  <c r="BE397"/>
  <c r="BE412"/>
  <c r="BE420"/>
  <c r="BE445"/>
  <c r="BE448"/>
  <c r="BE454"/>
  <c r="BE456"/>
  <c r="BE480"/>
  <c r="J59"/>
  <c r="J95"/>
  <c r="F98"/>
  <c r="BE133"/>
  <c r="BE184"/>
  <c r="BE192"/>
  <c r="BE214"/>
  <c r="BE235"/>
  <c r="BE245"/>
  <c r="BE269"/>
  <c r="BE295"/>
  <c r="BE298"/>
  <c r="BE307"/>
  <c r="BE319"/>
  <c r="BE343"/>
  <c r="BE345"/>
  <c r="BE357"/>
  <c r="BE375"/>
  <c r="BE387"/>
  <c r="BE432"/>
  <c r="BE461"/>
  <c r="BE483"/>
  <c r="BE104"/>
  <c r="BE109"/>
  <c r="BE114"/>
  <c r="BE121"/>
  <c r="BE125"/>
  <c r="BE136"/>
  <c r="BE142"/>
  <c r="BE149"/>
  <c r="BE156"/>
  <c r="BE164"/>
  <c r="BE168"/>
  <c r="BE172"/>
  <c r="BE198"/>
  <c r="BE209"/>
  <c r="BE238"/>
  <c r="BE242"/>
  <c r="BE312"/>
  <c r="BE326"/>
  <c r="BE331"/>
  <c r="BE335"/>
  <c r="BE339"/>
  <c r="BE353"/>
  <c r="BE366"/>
  <c r="BE390"/>
  <c r="BE405"/>
  <c r="BE417"/>
  <c r="BE427"/>
  <c r="BE442"/>
  <c r="BE464"/>
  <c r="BE469"/>
  <c r="BE474"/>
  <c r="BE160"/>
  <c r="BE177"/>
  <c r="BE179"/>
  <c r="BE181"/>
  <c r="BE200"/>
  <c r="BE202"/>
  <c r="BE207"/>
  <c r="BE217"/>
  <c r="BE222"/>
  <c r="BE227"/>
  <c r="BE231"/>
  <c r="BE250"/>
  <c r="BE253"/>
  <c r="BE258"/>
  <c r="BE265"/>
  <c r="BE285"/>
  <c r="BE290"/>
  <c r="BE322"/>
  <c r="BE348"/>
  <c r="BE362"/>
  <c r="BE379"/>
  <c r="BE381"/>
  <c r="BE392"/>
  <c r="BE400"/>
  <c r="BE408"/>
  <c r="BE415"/>
  <c r="BE436"/>
  <c r="BE439"/>
  <c r="BE458"/>
  <c i="13" r="E50"/>
  <c r="J80"/>
  <c r="BE88"/>
  <c r="BE99"/>
  <c r="BE100"/>
  <c r="BE104"/>
  <c r="BE109"/>
  <c r="F59"/>
  <c r="BE89"/>
  <c r="BE90"/>
  <c r="BE92"/>
  <c r="BE93"/>
  <c r="BE97"/>
  <c r="BE106"/>
  <c r="BE110"/>
  <c r="BE111"/>
  <c r="BE112"/>
  <c r="BE91"/>
  <c r="BE95"/>
  <c r="BE98"/>
  <c r="BE107"/>
  <c r="BE108"/>
  <c r="BE94"/>
  <c r="BE96"/>
  <c r="BE101"/>
  <c r="BE102"/>
  <c r="BE103"/>
  <c r="BE105"/>
  <c r="BE113"/>
  <c i="12" r="F59"/>
  <c r="J98"/>
  <c r="BE107"/>
  <c r="BE126"/>
  <c r="BE127"/>
  <c r="BE129"/>
  <c r="BE131"/>
  <c r="BE134"/>
  <c r="BE141"/>
  <c r="BE151"/>
  <c r="BE152"/>
  <c i="11" r="BK88"/>
  <c r="BK87"/>
  <c r="J87"/>
  <c r="J63"/>
  <c i="12" r="E50"/>
  <c r="BE108"/>
  <c r="BE110"/>
  <c r="BE112"/>
  <c r="BE120"/>
  <c r="BE121"/>
  <c r="BE139"/>
  <c r="BE147"/>
  <c r="BE114"/>
  <c r="BE116"/>
  <c r="BE118"/>
  <c r="BE124"/>
  <c r="BE132"/>
  <c r="BE149"/>
  <c r="BE113"/>
  <c r="BE119"/>
  <c r="BE123"/>
  <c r="BE136"/>
  <c r="BE137"/>
  <c r="BE143"/>
  <c r="BE145"/>
  <c i="11" r="F59"/>
  <c r="BE92"/>
  <c r="BE95"/>
  <c r="BE94"/>
  <c i="10" r="BK102"/>
  <c r="J102"/>
  <c r="J64"/>
  <c i="11" r="E50"/>
  <c r="BE90"/>
  <c r="BE97"/>
  <c r="J56"/>
  <c r="BE91"/>
  <c i="9" r="BK93"/>
  <c i="10" r="J56"/>
  <c r="E89"/>
  <c r="F98"/>
  <c r="BE109"/>
  <c r="BE132"/>
  <c r="BE137"/>
  <c r="BE147"/>
  <c r="BE152"/>
  <c r="BE212"/>
  <c r="BE238"/>
  <c r="BE259"/>
  <c r="BE290"/>
  <c r="BE304"/>
  <c r="BE336"/>
  <c r="BE344"/>
  <c r="BE348"/>
  <c r="BE352"/>
  <c r="BE369"/>
  <c r="BE385"/>
  <c r="BE390"/>
  <c r="BE399"/>
  <c r="BE418"/>
  <c r="BE426"/>
  <c r="BE438"/>
  <c r="BE470"/>
  <c r="BE478"/>
  <c i="9" r="BK105"/>
  <c r="J105"/>
  <c r="J66"/>
  <c i="10" r="BE112"/>
  <c r="BE118"/>
  <c r="BE125"/>
  <c r="BE129"/>
  <c r="BE143"/>
  <c r="BE160"/>
  <c r="BE165"/>
  <c r="BE179"/>
  <c r="BE201"/>
  <c r="BE205"/>
  <c r="BE216"/>
  <c r="BE227"/>
  <c r="BE245"/>
  <c r="BE256"/>
  <c r="BE272"/>
  <c r="BE276"/>
  <c r="BE279"/>
  <c r="BE282"/>
  <c r="BE295"/>
  <c r="BE307"/>
  <c r="BE325"/>
  <c r="BE328"/>
  <c r="BE356"/>
  <c r="BE364"/>
  <c r="BE367"/>
  <c r="BE378"/>
  <c r="BE393"/>
  <c r="BE396"/>
  <c r="BE415"/>
  <c r="BE442"/>
  <c r="BE458"/>
  <c r="BE464"/>
  <c r="BE467"/>
  <c r="BE492"/>
  <c r="BE496"/>
  <c r="BE499"/>
  <c r="BE504"/>
  <c r="J59"/>
  <c r="BE104"/>
  <c r="BE115"/>
  <c r="BE123"/>
  <c r="BE134"/>
  <c r="BE169"/>
  <c r="BE173"/>
  <c r="BE191"/>
  <c r="BE197"/>
  <c r="BE208"/>
  <c r="BE222"/>
  <c r="BE229"/>
  <c r="BE236"/>
  <c r="BE241"/>
  <c r="BE248"/>
  <c r="BE252"/>
  <c r="BE286"/>
  <c r="BE311"/>
  <c r="BE315"/>
  <c r="BE340"/>
  <c r="BE360"/>
  <c r="BE375"/>
  <c r="BE409"/>
  <c r="BE420"/>
  <c r="BE446"/>
  <c r="BE450"/>
  <c r="BE456"/>
  <c r="BE461"/>
  <c r="BE510"/>
  <c r="BE184"/>
  <c r="BE194"/>
  <c r="BE203"/>
  <c r="BE219"/>
  <c r="BE234"/>
  <c r="BE261"/>
  <c r="BE264"/>
  <c r="BE269"/>
  <c r="BE300"/>
  <c r="BE319"/>
  <c r="BE323"/>
  <c r="BE332"/>
  <c r="BE372"/>
  <c r="BE387"/>
  <c r="BE404"/>
  <c r="BE406"/>
  <c r="BE412"/>
  <c r="BE423"/>
  <c r="BE429"/>
  <c r="BE431"/>
  <c r="BE434"/>
  <c r="BE472"/>
  <c r="BE475"/>
  <c r="BE483"/>
  <c r="BE489"/>
  <c r="BE507"/>
  <c i="9" r="J59"/>
  <c r="BE111"/>
  <c r="BE114"/>
  <c r="BE120"/>
  <c r="BE123"/>
  <c r="BE128"/>
  <c r="BE134"/>
  <c r="BE142"/>
  <c r="BE212"/>
  <c r="BE216"/>
  <c r="BE224"/>
  <c r="BE227"/>
  <c r="BE240"/>
  <c r="BE246"/>
  <c r="BE281"/>
  <c r="BE286"/>
  <c r="BE291"/>
  <c r="BE297"/>
  <c r="BE345"/>
  <c r="BE367"/>
  <c r="BE412"/>
  <c r="BE419"/>
  <c r="BE466"/>
  <c r="BE506"/>
  <c r="J56"/>
  <c r="F89"/>
  <c r="BE116"/>
  <c r="BE118"/>
  <c r="BE153"/>
  <c r="BE179"/>
  <c r="BE185"/>
  <c r="BE192"/>
  <c r="BE252"/>
  <c r="BE303"/>
  <c r="BE321"/>
  <c r="BE343"/>
  <c r="BE382"/>
  <c r="BE398"/>
  <c r="BE407"/>
  <c r="BE416"/>
  <c r="BE428"/>
  <c r="BE433"/>
  <c r="BE460"/>
  <c r="BE476"/>
  <c r="BE479"/>
  <c r="BE482"/>
  <c r="BE485"/>
  <c r="BE490"/>
  <c r="BE497"/>
  <c r="E50"/>
  <c r="BE95"/>
  <c r="BE97"/>
  <c r="BE99"/>
  <c r="BE102"/>
  <c r="BE161"/>
  <c r="BE166"/>
  <c r="BE200"/>
  <c r="BE231"/>
  <c r="BE238"/>
  <c r="BE309"/>
  <c r="BE337"/>
  <c r="BE356"/>
  <c r="BE373"/>
  <c r="BE376"/>
  <c r="BE444"/>
  <c r="BE449"/>
  <c r="BE455"/>
  <c r="BE107"/>
  <c r="BE137"/>
  <c r="BE145"/>
  <c r="BE169"/>
  <c r="BE174"/>
  <c r="BE176"/>
  <c r="BE188"/>
  <c r="BE196"/>
  <c r="BE204"/>
  <c r="BE208"/>
  <c r="BE220"/>
  <c r="BE235"/>
  <c r="BE258"/>
  <c r="BE264"/>
  <c r="BE269"/>
  <c r="BE275"/>
  <c r="BE315"/>
  <c r="BE327"/>
  <c r="BE332"/>
  <c r="BE348"/>
  <c r="BE351"/>
  <c r="BE353"/>
  <c r="BE362"/>
  <c r="BE388"/>
  <c r="BE392"/>
  <c r="BE395"/>
  <c r="BE402"/>
  <c r="BE438"/>
  <c r="BE471"/>
  <c r="BE487"/>
  <c r="BE501"/>
  <c r="BE504"/>
  <c i="8" r="BE91"/>
  <c r="BE92"/>
  <c r="BE94"/>
  <c r="BE99"/>
  <c r="BE104"/>
  <c r="BE105"/>
  <c r="BE109"/>
  <c r="BE110"/>
  <c r="BE112"/>
  <c r="BE114"/>
  <c r="BE119"/>
  <c r="BE124"/>
  <c r="BE131"/>
  <c r="BE133"/>
  <c r="E74"/>
  <c r="BE89"/>
  <c r="BE90"/>
  <c r="BE98"/>
  <c r="BE102"/>
  <c r="BE106"/>
  <c r="BE125"/>
  <c r="BE132"/>
  <c r="F59"/>
  <c r="J80"/>
  <c r="BE95"/>
  <c r="BE96"/>
  <c r="BE100"/>
  <c r="BE103"/>
  <c r="BE107"/>
  <c r="BE108"/>
  <c r="BE111"/>
  <c r="BE115"/>
  <c r="BE116"/>
  <c r="BE117"/>
  <c r="BE118"/>
  <c r="BE120"/>
  <c r="BE121"/>
  <c r="BE122"/>
  <c r="BE123"/>
  <c r="BE127"/>
  <c r="BE130"/>
  <c r="BE88"/>
  <c r="BE93"/>
  <c r="BE97"/>
  <c r="BE101"/>
  <c r="BE113"/>
  <c r="BE126"/>
  <c r="BE128"/>
  <c r="BE129"/>
  <c i="7" r="J56"/>
  <c r="E114"/>
  <c r="BE137"/>
  <c r="BE138"/>
  <c r="BE143"/>
  <c r="BE154"/>
  <c r="BE155"/>
  <c r="BE157"/>
  <c r="BE158"/>
  <c r="BE162"/>
  <c r="BE163"/>
  <c r="BE164"/>
  <c r="BE165"/>
  <c r="BE169"/>
  <c r="BE193"/>
  <c r="BE195"/>
  <c r="BE200"/>
  <c r="BE201"/>
  <c r="BE209"/>
  <c r="BE212"/>
  <c r="BE239"/>
  <c r="BE241"/>
  <c r="BE242"/>
  <c r="BE245"/>
  <c r="BE246"/>
  <c r="BE250"/>
  <c r="BE253"/>
  <c r="BE259"/>
  <c r="BE262"/>
  <c r="BE278"/>
  <c r="BE282"/>
  <c r="BE129"/>
  <c r="BE134"/>
  <c r="BE145"/>
  <c r="BE146"/>
  <c r="BE147"/>
  <c r="BE150"/>
  <c r="BE168"/>
  <c r="BE171"/>
  <c r="BE172"/>
  <c r="BE173"/>
  <c r="BE175"/>
  <c r="BE178"/>
  <c r="BE186"/>
  <c r="BE188"/>
  <c r="BE190"/>
  <c r="BE192"/>
  <c r="BE204"/>
  <c r="BE206"/>
  <c r="BE207"/>
  <c r="BE219"/>
  <c r="BE226"/>
  <c r="BE234"/>
  <c r="BE235"/>
  <c r="BE237"/>
  <c r="BE249"/>
  <c r="BE251"/>
  <c r="BE252"/>
  <c r="BE271"/>
  <c r="BE272"/>
  <c r="BE284"/>
  <c r="BE285"/>
  <c r="BE286"/>
  <c r="F123"/>
  <c r="BE132"/>
  <c r="BE133"/>
  <c r="BE140"/>
  <c r="BE148"/>
  <c r="BE149"/>
  <c r="BE151"/>
  <c r="BE152"/>
  <c r="BE156"/>
  <c r="BE159"/>
  <c r="BE160"/>
  <c r="BE174"/>
  <c r="BE176"/>
  <c r="BE180"/>
  <c r="BE184"/>
  <c r="BE185"/>
  <c r="BE191"/>
  <c r="BE194"/>
  <c r="BE203"/>
  <c r="BE208"/>
  <c r="BE210"/>
  <c r="BE214"/>
  <c r="BE216"/>
  <c r="BE218"/>
  <c r="BE228"/>
  <c r="BE238"/>
  <c r="BE257"/>
  <c r="BE258"/>
  <c r="BE261"/>
  <c r="BE270"/>
  <c r="BE274"/>
  <c r="BE276"/>
  <c r="BE280"/>
  <c r="BE130"/>
  <c r="BE136"/>
  <c r="BE141"/>
  <c r="BE142"/>
  <c r="BE153"/>
  <c r="BE161"/>
  <c r="BE182"/>
  <c r="BE183"/>
  <c r="BE196"/>
  <c r="BE197"/>
  <c r="BE198"/>
  <c r="BE199"/>
  <c r="BE202"/>
  <c r="BE213"/>
  <c r="BE220"/>
  <c r="BE221"/>
  <c r="BE222"/>
  <c r="BE224"/>
  <c r="BE230"/>
  <c r="BE232"/>
  <c r="BE243"/>
  <c r="BE248"/>
  <c r="BE255"/>
  <c r="BE264"/>
  <c r="BE266"/>
  <c r="BE268"/>
  <c i="6" r="J56"/>
  <c r="BE91"/>
  <c r="BE93"/>
  <c r="BE94"/>
  <c r="BE98"/>
  <c r="BE100"/>
  <c r="BE107"/>
  <c r="E50"/>
  <c r="F59"/>
  <c r="BE95"/>
  <c r="BE99"/>
  <c r="BE102"/>
  <c r="BE104"/>
  <c r="BE92"/>
  <c r="BE97"/>
  <c r="BE101"/>
  <c r="BE103"/>
  <c r="BE106"/>
  <c r="BE96"/>
  <c r="BE108"/>
  <c i="5" r="BE116"/>
  <c r="BE120"/>
  <c r="BE124"/>
  <c r="BE127"/>
  <c r="BE140"/>
  <c r="BE144"/>
  <c r="BE146"/>
  <c r="BE148"/>
  <c r="BE150"/>
  <c r="BE162"/>
  <c r="BE163"/>
  <c r="BE168"/>
  <c r="BE169"/>
  <c r="BE172"/>
  <c r="BE184"/>
  <c r="BE195"/>
  <c r="BE196"/>
  <c r="E50"/>
  <c r="BE106"/>
  <c r="BE107"/>
  <c r="BE111"/>
  <c r="BE115"/>
  <c r="BE119"/>
  <c r="BE121"/>
  <c r="BE126"/>
  <c r="BE139"/>
  <c r="BE141"/>
  <c r="BE142"/>
  <c r="BE159"/>
  <c r="BE160"/>
  <c r="BE161"/>
  <c r="BE174"/>
  <c r="BE180"/>
  <c r="BE181"/>
  <c r="BE182"/>
  <c r="J56"/>
  <c r="F94"/>
  <c r="BE100"/>
  <c r="BE101"/>
  <c r="BE108"/>
  <c r="BE109"/>
  <c r="BE112"/>
  <c r="BE113"/>
  <c r="BE114"/>
  <c r="BE128"/>
  <c r="BE129"/>
  <c r="BE130"/>
  <c r="BE143"/>
  <c r="BE145"/>
  <c r="BE147"/>
  <c r="BE152"/>
  <c r="BE157"/>
  <c r="BE158"/>
  <c r="BE164"/>
  <c r="BE165"/>
  <c r="BE166"/>
  <c r="BE170"/>
  <c r="BE177"/>
  <c r="BE186"/>
  <c r="BE189"/>
  <c i="4" r="BK93"/>
  <c r="J93"/>
  <c r="J64"/>
  <c i="5" r="BE102"/>
  <c r="BE103"/>
  <c r="BE104"/>
  <c r="BE105"/>
  <c r="BE110"/>
  <c r="BE117"/>
  <c r="BE118"/>
  <c r="BE122"/>
  <c r="BE123"/>
  <c r="BE125"/>
  <c r="BE131"/>
  <c r="BE132"/>
  <c r="BE133"/>
  <c r="BE134"/>
  <c r="BE135"/>
  <c r="BE136"/>
  <c r="BE137"/>
  <c r="BE138"/>
  <c r="BE149"/>
  <c r="BE151"/>
  <c r="BE153"/>
  <c r="BE155"/>
  <c r="BE173"/>
  <c r="BE176"/>
  <c r="BE178"/>
  <c r="BE187"/>
  <c r="BE190"/>
  <c r="BE192"/>
  <c r="BE193"/>
  <c r="BE194"/>
  <c i="4" r="J56"/>
  <c r="E80"/>
  <c r="BE97"/>
  <c r="BE99"/>
  <c r="BE105"/>
  <c r="BE118"/>
  <c r="BE137"/>
  <c r="BE150"/>
  <c r="F89"/>
  <c r="BE95"/>
  <c r="BE96"/>
  <c r="BE100"/>
  <c r="BE109"/>
  <c r="BE110"/>
  <c r="BE115"/>
  <c r="BE123"/>
  <c r="BE129"/>
  <c r="BE132"/>
  <c r="BE134"/>
  <c r="BE142"/>
  <c r="BE149"/>
  <c r="BE155"/>
  <c r="BE98"/>
  <c r="BE106"/>
  <c r="BE107"/>
  <c r="BE111"/>
  <c r="BE113"/>
  <c r="BE116"/>
  <c r="BE117"/>
  <c r="BE119"/>
  <c r="BE121"/>
  <c r="BE124"/>
  <c r="BE131"/>
  <c r="BE133"/>
  <c r="BE135"/>
  <c r="BE138"/>
  <c r="BE139"/>
  <c r="BE140"/>
  <c r="BE143"/>
  <c r="BE145"/>
  <c r="BE146"/>
  <c r="BE151"/>
  <c r="BE101"/>
  <c r="BE102"/>
  <c r="BE103"/>
  <c r="BE104"/>
  <c r="BE114"/>
  <c r="BE120"/>
  <c r="BE122"/>
  <c r="BE126"/>
  <c r="BE127"/>
  <c r="BE128"/>
  <c r="BE130"/>
  <c r="BE136"/>
  <c r="BE141"/>
  <c r="BE147"/>
  <c r="BE148"/>
  <c r="BE153"/>
  <c r="BE154"/>
  <c i="3" r="E50"/>
  <c r="BE98"/>
  <c r="BE117"/>
  <c r="BE119"/>
  <c r="BE123"/>
  <c r="BE131"/>
  <c r="BE137"/>
  <c r="BE157"/>
  <c r="BE162"/>
  <c r="BE163"/>
  <c r="BE164"/>
  <c r="BE178"/>
  <c r="BE188"/>
  <c r="BE205"/>
  <c r="BE216"/>
  <c r="BE221"/>
  <c r="BE233"/>
  <c r="BE235"/>
  <c r="BE236"/>
  <c r="BE257"/>
  <c r="BE258"/>
  <c r="BE265"/>
  <c r="BE273"/>
  <c r="F88"/>
  <c r="BE94"/>
  <c r="BE101"/>
  <c r="BE106"/>
  <c r="BE110"/>
  <c r="BE121"/>
  <c r="BE139"/>
  <c r="BE145"/>
  <c r="BE153"/>
  <c r="BE155"/>
  <c r="BE159"/>
  <c r="BE161"/>
  <c r="BE165"/>
  <c r="BE168"/>
  <c r="BE170"/>
  <c r="BE172"/>
  <c r="BE174"/>
  <c r="BE176"/>
  <c r="BE180"/>
  <c r="BE192"/>
  <c r="BE208"/>
  <c r="BE210"/>
  <c r="BE214"/>
  <c r="BE220"/>
  <c r="BE226"/>
  <c r="BE231"/>
  <c r="BE240"/>
  <c r="BE241"/>
  <c r="BE251"/>
  <c r="BE262"/>
  <c r="BE270"/>
  <c r="BE274"/>
  <c r="BE96"/>
  <c r="BE108"/>
  <c r="BE115"/>
  <c r="BE129"/>
  <c r="BE133"/>
  <c r="BE141"/>
  <c r="BE143"/>
  <c r="BE147"/>
  <c r="BE151"/>
  <c r="BE158"/>
  <c r="BE160"/>
  <c r="BE182"/>
  <c r="BE186"/>
  <c r="BE190"/>
  <c r="BE194"/>
  <c r="BE196"/>
  <c r="BE206"/>
  <c r="BE212"/>
  <c r="BE224"/>
  <c r="BE228"/>
  <c r="BE229"/>
  <c r="BE230"/>
  <c r="BE237"/>
  <c r="BE239"/>
  <c r="BE242"/>
  <c r="BE244"/>
  <c r="BE245"/>
  <c r="BE247"/>
  <c r="BE249"/>
  <c r="BE253"/>
  <c r="BE255"/>
  <c r="BE267"/>
  <c r="BE275"/>
  <c r="J56"/>
  <c r="BE112"/>
  <c r="BE113"/>
  <c r="BE125"/>
  <c r="BE127"/>
  <c r="BE135"/>
  <c r="BE149"/>
  <c r="BE184"/>
  <c r="BE198"/>
  <c r="BE200"/>
  <c r="BE202"/>
  <c r="BE204"/>
  <c r="BE218"/>
  <c r="BE250"/>
  <c r="BE260"/>
  <c r="BE264"/>
  <c r="BE268"/>
  <c r="BE272"/>
  <c r="BE276"/>
  <c r="BE277"/>
  <c i="2" r="F59"/>
  <c r="J114"/>
  <c r="BE129"/>
  <c r="BE185"/>
  <c r="BE198"/>
  <c r="BE201"/>
  <c r="BE215"/>
  <c r="BE221"/>
  <c r="BE227"/>
  <c r="BE246"/>
  <c r="BE278"/>
  <c r="BE296"/>
  <c r="BE312"/>
  <c r="BE331"/>
  <c r="BE341"/>
  <c r="BE351"/>
  <c r="BE393"/>
  <c r="BE417"/>
  <c r="BE442"/>
  <c r="BE452"/>
  <c r="BE480"/>
  <c r="BE503"/>
  <c r="BE538"/>
  <c r="BE549"/>
  <c r="BE565"/>
  <c r="BE580"/>
  <c r="BE594"/>
  <c r="BE617"/>
  <c r="BE627"/>
  <c r="BE643"/>
  <c r="BE646"/>
  <c r="BE648"/>
  <c r="BE665"/>
  <c r="BE689"/>
  <c r="BE697"/>
  <c r="BE725"/>
  <c r="BE760"/>
  <c r="BE763"/>
  <c r="BE806"/>
  <c r="BE809"/>
  <c r="BE820"/>
  <c r="BE823"/>
  <c r="BE828"/>
  <c r="BE833"/>
  <c r="BE835"/>
  <c r="BE840"/>
  <c r="BE858"/>
  <c r="BE873"/>
  <c r="BE889"/>
  <c r="BE931"/>
  <c r="BE945"/>
  <c r="BE958"/>
  <c r="BE1012"/>
  <c r="BE1029"/>
  <c r="BE1031"/>
  <c r="BE1034"/>
  <c r="BE1066"/>
  <c r="BE1122"/>
  <c r="BE1150"/>
  <c r="BE1154"/>
  <c r="BE1199"/>
  <c r="BE1245"/>
  <c r="BE1275"/>
  <c r="BE1278"/>
  <c r="BE1292"/>
  <c r="BE1313"/>
  <c r="BE1328"/>
  <c r="BE1356"/>
  <c r="BE1396"/>
  <c r="BE1408"/>
  <c r="BE1421"/>
  <c r="BE1499"/>
  <c r="BE1511"/>
  <c r="BE1527"/>
  <c r="BE1530"/>
  <c r="BE1537"/>
  <c r="BE1539"/>
  <c r="BE1544"/>
  <c r="BE1552"/>
  <c r="BE1563"/>
  <c r="BE1608"/>
  <c r="BE1611"/>
  <c r="BE1619"/>
  <c r="BE1624"/>
  <c r="BE1644"/>
  <c r="BE1649"/>
  <c r="BE1658"/>
  <c r="BE1660"/>
  <c r="BE1683"/>
  <c r="BE1692"/>
  <c r="BE1699"/>
  <c r="BE1710"/>
  <c r="BE1747"/>
  <c r="BE1780"/>
  <c r="BE1796"/>
  <c r="BE1813"/>
  <c r="BE1824"/>
  <c r="BE1827"/>
  <c r="BE1850"/>
  <c r="BE1873"/>
  <c r="BE1889"/>
  <c r="BE1917"/>
  <c r="BE1955"/>
  <c r="BE1962"/>
  <c r="BE1978"/>
  <c r="BE2002"/>
  <c r="BE2012"/>
  <c r="BE2033"/>
  <c r="BE2061"/>
  <c r="BE2117"/>
  <c r="BE2138"/>
  <c r="BE2159"/>
  <c r="BE2170"/>
  <c r="BE2185"/>
  <c r="BE2204"/>
  <c r="BE2226"/>
  <c r="BE2242"/>
  <c r="BE2257"/>
  <c r="BE2263"/>
  <c r="BE2282"/>
  <c r="BE2322"/>
  <c r="BE2351"/>
  <c r="BE2354"/>
  <c r="BE2391"/>
  <c r="BE2407"/>
  <c r="BE2418"/>
  <c r="BE2422"/>
  <c r="BE2431"/>
  <c r="BE2437"/>
  <c r="BE2442"/>
  <c r="BE2445"/>
  <c r="BE2459"/>
  <c r="BE2477"/>
  <c r="BE2503"/>
  <c r="BE2530"/>
  <c r="BE2573"/>
  <c r="BE2598"/>
  <c r="BE2638"/>
  <c r="BE2642"/>
  <c r="BE2652"/>
  <c r="BE2677"/>
  <c r="BE2690"/>
  <c r="BE2699"/>
  <c r="BE2708"/>
  <c r="BE2725"/>
  <c r="BE2739"/>
  <c r="BE2756"/>
  <c r="BE2767"/>
  <c r="BE2772"/>
  <c r="BE2804"/>
  <c r="BE2812"/>
  <c r="BE2816"/>
  <c r="BE2828"/>
  <c r="BE2863"/>
  <c r="BE2905"/>
  <c r="BE2943"/>
  <c r="BE2951"/>
  <c r="BE2985"/>
  <c r="BE2999"/>
  <c r="BE3003"/>
  <c r="BE3023"/>
  <c r="BE3027"/>
  <c r="BE3066"/>
  <c r="BE3070"/>
  <c r="BE3078"/>
  <c r="BE3082"/>
  <c r="BE3144"/>
  <c r="BE3157"/>
  <c r="BE3197"/>
  <c r="BE3205"/>
  <c r="BE3218"/>
  <c r="BE3257"/>
  <c r="BE3304"/>
  <c r="BE3330"/>
  <c r="BE3342"/>
  <c r="BE3352"/>
  <c r="BE3362"/>
  <c r="BE3367"/>
  <c r="BE3377"/>
  <c r="BE3384"/>
  <c r="BE3623"/>
  <c r="BE3627"/>
  <c r="BE3630"/>
  <c r="BE3639"/>
  <c r="BE3641"/>
  <c r="BE3647"/>
  <c r="J56"/>
  <c r="BE123"/>
  <c r="BE139"/>
  <c r="BE151"/>
  <c r="BE169"/>
  <c r="BE192"/>
  <c r="BE224"/>
  <c r="BE235"/>
  <c r="BE238"/>
  <c r="BE260"/>
  <c r="BE268"/>
  <c r="BE291"/>
  <c r="BE298"/>
  <c r="BE384"/>
  <c r="BE413"/>
  <c r="BE434"/>
  <c r="BE446"/>
  <c r="BE460"/>
  <c r="BE475"/>
  <c r="BE488"/>
  <c r="BE497"/>
  <c r="BE522"/>
  <c r="BE542"/>
  <c r="BE559"/>
  <c r="BE623"/>
  <c r="BE658"/>
  <c r="BE668"/>
  <c r="BE692"/>
  <c r="BE738"/>
  <c r="BE749"/>
  <c r="BE783"/>
  <c r="BE800"/>
  <c r="BE842"/>
  <c r="BE860"/>
  <c r="BE870"/>
  <c r="BE876"/>
  <c r="BE883"/>
  <c r="BE904"/>
  <c r="BE925"/>
  <c r="BE948"/>
  <c r="BE961"/>
  <c r="BE968"/>
  <c r="BE1023"/>
  <c r="BE1037"/>
  <c r="BE1086"/>
  <c r="BE1097"/>
  <c r="BE1120"/>
  <c r="BE1138"/>
  <c r="BE1146"/>
  <c r="BE1178"/>
  <c r="BE1194"/>
  <c r="BE1224"/>
  <c r="BE1228"/>
  <c r="BE1232"/>
  <c r="BE1260"/>
  <c r="BE1283"/>
  <c r="BE1300"/>
  <c r="BE1336"/>
  <c r="BE1352"/>
  <c r="BE1363"/>
  <c r="BE1372"/>
  <c r="BE1400"/>
  <c r="BE1412"/>
  <c r="BE1430"/>
  <c r="BE1442"/>
  <c r="BE1446"/>
  <c r="BE1488"/>
  <c r="BE1504"/>
  <c r="BE1508"/>
  <c r="BE1533"/>
  <c r="BE1541"/>
  <c r="BE1558"/>
  <c r="BE1567"/>
  <c r="BE1571"/>
  <c r="BE1584"/>
  <c r="BE1590"/>
  <c r="BE1593"/>
  <c r="BE1605"/>
  <c r="BE1689"/>
  <c r="BE1697"/>
  <c r="BE1715"/>
  <c r="BE1725"/>
  <c r="BE1741"/>
  <c r="BE1768"/>
  <c r="BE1771"/>
  <c r="BE1806"/>
  <c r="BE1833"/>
  <c r="BE1845"/>
  <c r="BE1869"/>
  <c r="BE1885"/>
  <c r="BE1902"/>
  <c r="BE1929"/>
  <c r="BE1934"/>
  <c r="BE1949"/>
  <c r="BE1957"/>
  <c r="BE1965"/>
  <c r="BE1973"/>
  <c r="BE1994"/>
  <c r="BE1998"/>
  <c r="BE2058"/>
  <c r="BE2067"/>
  <c r="BE2075"/>
  <c r="BE2078"/>
  <c r="BE2091"/>
  <c r="BE2162"/>
  <c r="BE2232"/>
  <c r="BE2237"/>
  <c r="BE2268"/>
  <c r="BE2303"/>
  <c r="BE2310"/>
  <c r="BE2332"/>
  <c r="BE2358"/>
  <c r="BE2368"/>
  <c r="BE2383"/>
  <c r="BE2395"/>
  <c r="BE2399"/>
  <c r="BE2403"/>
  <c r="BE2425"/>
  <c r="BE2434"/>
  <c r="BE2440"/>
  <c r="BE2453"/>
  <c r="BE2471"/>
  <c r="BE2535"/>
  <c r="BE2550"/>
  <c r="BE2554"/>
  <c r="BE2611"/>
  <c r="BE2630"/>
  <c r="BE2647"/>
  <c r="BE2657"/>
  <c r="BE2662"/>
  <c r="BE2667"/>
  <c r="BE2672"/>
  <c r="BE2703"/>
  <c r="BE2721"/>
  <c r="BE2743"/>
  <c r="BE2788"/>
  <c r="BE2800"/>
  <c r="BE2842"/>
  <c r="BE2854"/>
  <c r="BE2875"/>
  <c r="BE2884"/>
  <c r="BE2898"/>
  <c r="BE2919"/>
  <c r="BE2935"/>
  <c r="BE2959"/>
  <c r="BE2979"/>
  <c r="BE3007"/>
  <c r="BE3015"/>
  <c r="BE3050"/>
  <c r="BE3062"/>
  <c r="BE3074"/>
  <c r="BE3131"/>
  <c r="BE3162"/>
  <c r="BE3164"/>
  <c r="BE3251"/>
  <c r="BE3268"/>
  <c r="BE3297"/>
  <c r="BE3307"/>
  <c r="BE3372"/>
  <c r="BE3389"/>
  <c r="BE3395"/>
  <c r="BE3400"/>
  <c r="BE3409"/>
  <c r="BE3414"/>
  <c r="BE3416"/>
  <c r="BE3419"/>
  <c r="BE3422"/>
  <c r="BE3425"/>
  <c r="BE3428"/>
  <c r="BE3431"/>
  <c r="BE3438"/>
  <c r="BE3443"/>
  <c r="BE3446"/>
  <c r="BE3458"/>
  <c r="BE3466"/>
  <c r="BE3497"/>
  <c r="BE3500"/>
  <c r="BE3503"/>
  <c r="BE3509"/>
  <c r="BE3515"/>
  <c r="BE3521"/>
  <c r="BE3526"/>
  <c r="BE3531"/>
  <c r="BE3537"/>
  <c r="BE3540"/>
  <c r="BE3545"/>
  <c r="BE3548"/>
  <c r="BE3569"/>
  <c r="BE3576"/>
  <c r="BE3587"/>
  <c r="BE3590"/>
  <c r="BE3593"/>
  <c r="BE3596"/>
  <c r="BE3601"/>
  <c r="BE3603"/>
  <c r="BE3610"/>
  <c r="BE3616"/>
  <c r="BE3619"/>
  <c r="E105"/>
  <c r="BE120"/>
  <c r="BE147"/>
  <c r="BE155"/>
  <c r="BE165"/>
  <c r="BE178"/>
  <c r="BE212"/>
  <c r="BE263"/>
  <c r="BE273"/>
  <c r="BE302"/>
  <c r="BE307"/>
  <c r="BE319"/>
  <c r="BE326"/>
  <c r="BE356"/>
  <c r="BE373"/>
  <c r="BE403"/>
  <c r="BE409"/>
  <c r="BE426"/>
  <c r="BE438"/>
  <c r="BE468"/>
  <c r="BE471"/>
  <c r="BE483"/>
  <c r="BE500"/>
  <c r="BE514"/>
  <c r="BE530"/>
  <c r="BE573"/>
  <c r="BE608"/>
  <c r="BE635"/>
  <c r="BE639"/>
  <c r="BE677"/>
  <c r="BE716"/>
  <c r="BE721"/>
  <c r="BE731"/>
  <c r="BE744"/>
  <c r="BE768"/>
  <c r="BE772"/>
  <c r="BE797"/>
  <c r="BE818"/>
  <c r="BE847"/>
  <c r="BE849"/>
  <c r="BE914"/>
  <c r="BE954"/>
  <c r="BE965"/>
  <c r="BE981"/>
  <c r="BE1008"/>
  <c r="BE1015"/>
  <c r="BE1082"/>
  <c r="BE1100"/>
  <c r="BE1112"/>
  <c r="BE1158"/>
  <c r="BE1170"/>
  <c r="BE1174"/>
  <c r="BE1186"/>
  <c r="BE1190"/>
  <c r="BE1215"/>
  <c r="BE1236"/>
  <c r="BE1239"/>
  <c r="BE1320"/>
  <c r="BE1343"/>
  <c r="BE1379"/>
  <c r="BE1383"/>
  <c r="BE1387"/>
  <c r="BE1452"/>
  <c r="BE1524"/>
  <c r="BE1575"/>
  <c r="BE1578"/>
  <c r="BE1603"/>
  <c r="BE1616"/>
  <c r="BE1621"/>
  <c r="BE1630"/>
  <c r="BE1632"/>
  <c r="BE1641"/>
  <c r="BE1673"/>
  <c r="BE1678"/>
  <c r="BE1722"/>
  <c r="BE1731"/>
  <c r="BE1749"/>
  <c r="BE1757"/>
  <c r="BE1793"/>
  <c r="BE1802"/>
  <c r="BE1818"/>
  <c r="BE1836"/>
  <c r="BE1859"/>
  <c r="BE1877"/>
  <c r="BE1911"/>
  <c r="BE1922"/>
  <c r="BE1940"/>
  <c r="BE1981"/>
  <c r="BE2006"/>
  <c r="BE2027"/>
  <c r="BE2044"/>
  <c r="BE2064"/>
  <c r="BE2095"/>
  <c r="BE2112"/>
  <c r="BE2122"/>
  <c r="BE2129"/>
  <c r="BE2135"/>
  <c r="BE2153"/>
  <c r="BE2165"/>
  <c r="BE2209"/>
  <c r="BE2270"/>
  <c r="BE2274"/>
  <c r="BE2289"/>
  <c r="BE2314"/>
  <c r="BE2327"/>
  <c r="BE2339"/>
  <c r="BE2365"/>
  <c r="BE2371"/>
  <c r="BE2379"/>
  <c r="BE2487"/>
  <c r="BE2532"/>
  <c r="BE2540"/>
  <c r="BE2552"/>
  <c r="BE2581"/>
  <c r="BE2589"/>
  <c r="BE2620"/>
  <c r="BE2681"/>
  <c r="BE2712"/>
  <c r="BE2734"/>
  <c r="BE2752"/>
  <c r="BE2776"/>
  <c r="BE2780"/>
  <c r="BE2784"/>
  <c r="BE2792"/>
  <c r="BE2824"/>
  <c r="BE2836"/>
  <c r="BE2856"/>
  <c r="BE2871"/>
  <c r="BE2927"/>
  <c r="BE2955"/>
  <c r="BE2967"/>
  <c r="BE2973"/>
  <c r="BE3035"/>
  <c r="BE3042"/>
  <c r="BE3054"/>
  <c r="BE3090"/>
  <c r="BE3100"/>
  <c r="BE3105"/>
  <c r="BE3125"/>
  <c r="BE3139"/>
  <c r="BE3153"/>
  <c r="BE3208"/>
  <c r="BE3211"/>
  <c r="BE3229"/>
  <c r="BE3234"/>
  <c r="BE3245"/>
  <c r="BE3249"/>
  <c r="BE3261"/>
  <c r="BE3265"/>
  <c r="BE3271"/>
  <c r="BE3276"/>
  <c r="BE3289"/>
  <c r="BE3301"/>
  <c r="BE3309"/>
  <c r="BE3382"/>
  <c r="BE3633"/>
  <c r="BE3652"/>
  <c r="BE132"/>
  <c r="BE143"/>
  <c r="BE160"/>
  <c r="BE173"/>
  <c r="BE206"/>
  <c r="BE209"/>
  <c r="BE218"/>
  <c r="BE249"/>
  <c r="BE257"/>
  <c r="BE285"/>
  <c r="BE336"/>
  <c r="BE346"/>
  <c r="BE364"/>
  <c r="BE397"/>
  <c r="BE456"/>
  <c r="BE492"/>
  <c r="BE506"/>
  <c r="BE555"/>
  <c r="BE631"/>
  <c r="BE653"/>
  <c r="BE663"/>
  <c r="BE671"/>
  <c r="BE674"/>
  <c r="BE683"/>
  <c r="BE686"/>
  <c r="BE856"/>
  <c r="BE880"/>
  <c r="BE896"/>
  <c r="BE907"/>
  <c r="BE938"/>
  <c r="BE951"/>
  <c r="BE977"/>
  <c r="BE987"/>
  <c r="BE993"/>
  <c r="BE1044"/>
  <c r="BE1052"/>
  <c r="BE1078"/>
  <c r="BE1090"/>
  <c r="BE1114"/>
  <c r="BE1134"/>
  <c r="BE1142"/>
  <c r="BE1162"/>
  <c r="BE1166"/>
  <c r="BE1182"/>
  <c r="BE1207"/>
  <c r="BE1221"/>
  <c r="BE1252"/>
  <c r="BE1256"/>
  <c r="BE1269"/>
  <c r="BE1296"/>
  <c r="BE1339"/>
  <c r="BE1404"/>
  <c r="BE1433"/>
  <c r="BE1465"/>
  <c r="BE1474"/>
  <c r="BE1514"/>
  <c r="BE1548"/>
  <c r="BE1587"/>
  <c r="BE1598"/>
  <c r="BE1614"/>
  <c r="BE1652"/>
  <c r="BE1718"/>
  <c r="BE1733"/>
  <c r="BE1744"/>
  <c r="BE1752"/>
  <c r="BE1764"/>
  <c r="BE1774"/>
  <c r="BE1790"/>
  <c r="BE1810"/>
  <c r="BE1842"/>
  <c r="BE1853"/>
  <c r="BE1863"/>
  <c r="BE1881"/>
  <c r="BE1946"/>
  <c r="BE1970"/>
  <c r="BE2022"/>
  <c r="BE2030"/>
  <c r="BE2039"/>
  <c r="BE2053"/>
  <c r="BE2073"/>
  <c r="BE2107"/>
  <c r="BE2173"/>
  <c r="BE2189"/>
  <c r="BE2200"/>
  <c r="BE2254"/>
  <c r="BE2260"/>
  <c r="BE2269"/>
  <c r="BE2278"/>
  <c r="BE2296"/>
  <c r="BE2300"/>
  <c r="BE2347"/>
  <c r="BE2361"/>
  <c r="BE2375"/>
  <c r="BE2387"/>
  <c r="BE2414"/>
  <c r="BE2428"/>
  <c r="BE2462"/>
  <c r="BE2465"/>
  <c r="BE2482"/>
  <c r="BE2493"/>
  <c r="BE2498"/>
  <c r="BE2508"/>
  <c r="BE2519"/>
  <c r="BE2524"/>
  <c r="BE2545"/>
  <c r="BE2557"/>
  <c r="BE2559"/>
  <c r="BE2570"/>
  <c r="BE2607"/>
  <c r="BE2625"/>
  <c r="BE2634"/>
  <c r="BE2686"/>
  <c r="BE2695"/>
  <c r="BE2717"/>
  <c r="BE2730"/>
  <c r="BE2747"/>
  <c r="BE2796"/>
  <c r="BE2808"/>
  <c r="BE2820"/>
  <c r="BE2832"/>
  <c r="BE2840"/>
  <c r="BE2845"/>
  <c r="BE2915"/>
  <c r="BE2923"/>
  <c r="BE2931"/>
  <c r="BE2939"/>
  <c r="BE2947"/>
  <c r="BE2963"/>
  <c r="BE2991"/>
  <c r="BE2995"/>
  <c r="BE3011"/>
  <c r="BE3019"/>
  <c r="BE3031"/>
  <c r="BE3039"/>
  <c r="BE3046"/>
  <c r="BE3058"/>
  <c r="BE3086"/>
  <c r="BE3092"/>
  <c r="BE3095"/>
  <c r="BE3111"/>
  <c r="BE3129"/>
  <c r="BE3136"/>
  <c r="BE3149"/>
  <c r="BE3181"/>
  <c r="BE3242"/>
  <c r="BE3254"/>
  <c r="BE3286"/>
  <c r="BE3295"/>
  <c r="BE3312"/>
  <c r="BE3323"/>
  <c r="BE3334"/>
  <c r="BE3349"/>
  <c r="BE3355"/>
  <c i="4" r="J36"/>
  <c i="1" r="AW58"/>
  <c i="6" r="F37"/>
  <c i="1" r="BB60"/>
  <c i="6" r="F39"/>
  <c i="1" r="BD60"/>
  <c i="7" r="F38"/>
  <c i="1" r="BC61"/>
  <c i="9" r="J36"/>
  <c i="1" r="AW64"/>
  <c i="13" r="F37"/>
  <c i="1" r="BB69"/>
  <c i="13" r="F39"/>
  <c i="1" r="BD69"/>
  <c i="15" r="F39"/>
  <c i="1" r="BD72"/>
  <c i="15" r="F38"/>
  <c i="1" r="BC72"/>
  <c i="16" r="J36"/>
  <c i="1" r="AW73"/>
  <c i="16" r="F39"/>
  <c i="1" r="BD73"/>
  <c i="17" r="J36"/>
  <c i="1" r="AW74"/>
  <c i="19" r="F36"/>
  <c i="1" r="BC76"/>
  <c i="20" r="F36"/>
  <c i="1" r="BC77"/>
  <c i="2" r="F39"/>
  <c i="1" r="BD56"/>
  <c i="8" r="F36"/>
  <c i="1" r="BA62"/>
  <c i="9" r="F38"/>
  <c i="1" r="BC64"/>
  <c r="BC63"/>
  <c r="AY63"/>
  <c i="13" r="F36"/>
  <c i="1" r="BA69"/>
  <c i="13" r="F38"/>
  <c i="1" r="BC69"/>
  <c i="14" r="F37"/>
  <c i="1" r="BB71"/>
  <c i="20" r="J34"/>
  <c i="1" r="AW77"/>
  <c i="2" r="F36"/>
  <c i="1" r="BA56"/>
  <c i="11" r="J36"/>
  <c i="1" r="AW67"/>
  <c i="12" r="F38"/>
  <c i="1" r="BC68"/>
  <c i="16" r="F37"/>
  <c i="1" r="BB73"/>
  <c i="18" r="F36"/>
  <c i="1" r="BC75"/>
  <c i="4" r="F37"/>
  <c i="1" r="BB58"/>
  <c i="5" r="F37"/>
  <c i="1" r="BB59"/>
  <c i="8" r="F38"/>
  <c i="1" r="BC62"/>
  <c i="9" r="F39"/>
  <c i="1" r="BD64"/>
  <c r="BD63"/>
  <c i="12" r="F36"/>
  <c i="1" r="BA68"/>
  <c i="14" r="F36"/>
  <c i="1" r="BA71"/>
  <c i="19" r="F34"/>
  <c i="1" r="BA76"/>
  <c i="20" r="F35"/>
  <c i="1" r="BB77"/>
  <c i="2" r="F38"/>
  <c i="1" r="BC56"/>
  <c i="8" r="F39"/>
  <c i="1" r="BD62"/>
  <c i="10" r="F36"/>
  <c i="1" r="BA66"/>
  <c i="15" r="J36"/>
  <c i="1" r="AW72"/>
  <c i="16" r="F36"/>
  <c i="1" r="BA73"/>
  <c i="16" r="F38"/>
  <c i="1" r="BC73"/>
  <c i="17" r="F36"/>
  <c i="1" r="BA74"/>
  <c i="18" r="J34"/>
  <c i="1" r="AW75"/>
  <c i="19" r="F37"/>
  <c i="1" r="BD76"/>
  <c i="3" r="F37"/>
  <c i="1" r="BB57"/>
  <c i="5" r="J36"/>
  <c i="1" r="AW59"/>
  <c i="5" r="F39"/>
  <c i="1" r="BD59"/>
  <c i="7" r="F39"/>
  <c i="1" r="BD61"/>
  <c i="9" r="F36"/>
  <c i="1" r="BA64"/>
  <c r="BA63"/>
  <c r="AW63"/>
  <c i="10" r="J36"/>
  <c i="1" r="AW66"/>
  <c i="11" r="F36"/>
  <c i="1" r="BA67"/>
  <c i="12" r="J36"/>
  <c i="1" r="AW68"/>
  <c i="12" r="F37"/>
  <c i="1" r="BB68"/>
  <c i="15" r="F36"/>
  <c i="1" r="BA72"/>
  <c i="17" r="F39"/>
  <c i="1" r="BD74"/>
  <c i="2" r="F37"/>
  <c i="1" r="BB56"/>
  <c i="3" r="J36"/>
  <c i="1" r="AW57"/>
  <c i="3" r="F39"/>
  <c i="1" r="BD57"/>
  <c i="4" r="F36"/>
  <c i="1" r="BA58"/>
  <c i="5" r="F36"/>
  <c i="1" r="BA59"/>
  <c i="5" r="F38"/>
  <c i="1" r="BC59"/>
  <c i="7" r="F36"/>
  <c i="1" r="BA61"/>
  <c i="8" r="J36"/>
  <c i="1" r="AW62"/>
  <c i="9" r="F37"/>
  <c i="1" r="BB64"/>
  <c r="BB63"/>
  <c r="AX63"/>
  <c i="10" r="F39"/>
  <c i="1" r="BD66"/>
  <c i="19" r="F35"/>
  <c i="1" r="BB76"/>
  <c r="AS54"/>
  <c i="3" r="F36"/>
  <c i="1" r="BA57"/>
  <c i="3" r="F38"/>
  <c i="1" r="BC57"/>
  <c i="4" r="F39"/>
  <c i="1" r="BD58"/>
  <c i="6" r="F38"/>
  <c i="1" r="BC60"/>
  <c i="7" r="F37"/>
  <c i="1" r="BB61"/>
  <c i="8" r="F37"/>
  <c i="1" r="BB62"/>
  <c i="11" r="F37"/>
  <c i="1" r="BB67"/>
  <c i="11" r="F39"/>
  <c i="1" r="BD67"/>
  <c i="14" r="J36"/>
  <c i="1" r="AW71"/>
  <c i="15" r="F37"/>
  <c i="1" r="BB72"/>
  <c i="18" r="F37"/>
  <c i="1" r="BD75"/>
  <c i="4" r="F38"/>
  <c i="1" r="BC58"/>
  <c i="6" r="F36"/>
  <c i="1" r="BA60"/>
  <c i="6" r="J36"/>
  <c i="1" r="AW60"/>
  <c i="7" r="J36"/>
  <c i="1" r="AW61"/>
  <c i="10" r="F37"/>
  <c i="1" r="BB66"/>
  <c i="10" r="F38"/>
  <c i="1" r="BC66"/>
  <c i="18" r="F34"/>
  <c i="1" r="BA75"/>
  <c i="13" r="J36"/>
  <c i="1" r="AW69"/>
  <c i="14" r="F38"/>
  <c i="1" r="BC71"/>
  <c i="14" r="F39"/>
  <c i="1" r="BD71"/>
  <c i="17" r="F37"/>
  <c i="1" r="BB74"/>
  <c i="18" r="F35"/>
  <c i="1" r="BB75"/>
  <c i="19" r="J34"/>
  <c i="1" r="AW76"/>
  <c i="20" r="F34"/>
  <c i="1" r="BA77"/>
  <c i="20" r="F37"/>
  <c i="1" r="BD77"/>
  <c i="2" r="J36"/>
  <c i="1" r="AW56"/>
  <c i="11" r="F38"/>
  <c i="1" r="BC67"/>
  <c i="12" r="F39"/>
  <c i="1" r="BD68"/>
  <c i="17" r="F38"/>
  <c i="1" r="BC74"/>
  <c i="19" l="1" r="T224"/>
  <c i="5" r="R183"/>
  <c i="14" r="P102"/>
  <c i="7" r="P167"/>
  <c r="P166"/>
  <c i="19" r="P224"/>
  <c r="R224"/>
  <c i="14" r="R102"/>
  <c i="18" r="R97"/>
  <c i="5" r="P167"/>
  <c r="P98"/>
  <c r="P97"/>
  <c i="1" r="AU59"/>
  <c i="7" r="T167"/>
  <c r="T166"/>
  <c i="5" r="P183"/>
  <c i="7" r="R167"/>
  <c r="R166"/>
  <c r="R126"/>
  <c i="19" r="P107"/>
  <c r="P106"/>
  <c i="1" r="AU76"/>
  <c i="19" r="R107"/>
  <c r="R106"/>
  <c i="5" r="R98"/>
  <c r="R97"/>
  <c r="T98"/>
  <c r="T97"/>
  <c i="19" r="T107"/>
  <c r="T106"/>
  <c i="14" r="T190"/>
  <c r="T101"/>
  <c i="4" r="R93"/>
  <c r="R92"/>
  <c i="2" r="R118"/>
  <c i="20" r="T83"/>
  <c r="T82"/>
  <c i="16" r="T103"/>
  <c r="T102"/>
  <c i="9" r="T105"/>
  <c i="7" r="P127"/>
  <c r="P126"/>
  <c i="1" r="AU61"/>
  <c i="9" r="T92"/>
  <c i="20" r="P83"/>
  <c r="P82"/>
  <c i="1" r="AU77"/>
  <c i="4" r="P93"/>
  <c r="P92"/>
  <c i="1" r="AU58"/>
  <c i="10" r="P214"/>
  <c i="14" r="R190"/>
  <c r="R101"/>
  <c i="12" r="T105"/>
  <c r="T104"/>
  <c i="10" r="T102"/>
  <c i="2" r="T1550"/>
  <c i="20" r="R83"/>
  <c r="R82"/>
  <c i="16" r="R103"/>
  <c r="R102"/>
  <c i="2" r="P118"/>
  <c i="18" r="P437"/>
  <c r="P96"/>
  <c i="1" r="AU75"/>
  <c i="12" r="R105"/>
  <c r="R104"/>
  <c i="2" r="R1550"/>
  <c r="T118"/>
  <c r="T117"/>
  <c i="18" r="R437"/>
  <c r="R96"/>
  <c i="10" r="P101"/>
  <c i="1" r="AU66"/>
  <c i="10" r="T214"/>
  <c i="3" r="P104"/>
  <c r="P91"/>
  <c i="1" r="AU57"/>
  <c i="14" r="P190"/>
  <c r="P101"/>
  <c i="1" r="AU71"/>
  <c i="12" r="P105"/>
  <c r="P104"/>
  <c i="1" r="AU68"/>
  <c i="10" r="R102"/>
  <c i="2" r="P1550"/>
  <c i="9" r="R105"/>
  <c r="R92"/>
  <c i="6" r="R89"/>
  <c r="R88"/>
  <c i="9" r="P105"/>
  <c r="P92"/>
  <c i="1" r="AU64"/>
  <c i="18" r="T437"/>
  <c r="T96"/>
  <c i="4" r="T93"/>
  <c r="T92"/>
  <c i="3" r="T104"/>
  <c r="R91"/>
  <c i="16" r="P103"/>
  <c r="P102"/>
  <c i="1" r="AU73"/>
  <c i="10" r="R214"/>
  <c i="7" r="T127"/>
  <c r="T126"/>
  <c i="3" r="T91"/>
  <c i="7" r="BK167"/>
  <c r="BK166"/>
  <c r="J166"/>
  <c r="J70"/>
  <c i="19" r="BK207"/>
  <c r="J207"/>
  <c r="J72"/>
  <c i="2" r="BK1550"/>
  <c r="J1550"/>
  <c r="J78"/>
  <c i="3" r="BK92"/>
  <c r="J92"/>
  <c r="J64"/>
  <c i="8" r="BK86"/>
  <c r="J86"/>
  <c r="J63"/>
  <c i="19" r="BK224"/>
  <c r="J224"/>
  <c r="J77"/>
  <c i="6" r="BK89"/>
  <c r="J89"/>
  <c r="J64"/>
  <c i="10" r="BK214"/>
  <c r="J214"/>
  <c r="J71"/>
  <c i="12" r="BK105"/>
  <c r="J105"/>
  <c r="J64"/>
  <c i="13" r="BK86"/>
  <c r="J86"/>
  <c r="J63"/>
  <c i="17" r="BK86"/>
  <c r="J86"/>
  <c r="J63"/>
  <c i="2" r="BK118"/>
  <c r="BK117"/>
  <c r="J117"/>
  <c r="J63"/>
  <c i="3" r="BK104"/>
  <c r="J104"/>
  <c r="J66"/>
  <c i="14" r="BK102"/>
  <c r="BK190"/>
  <c r="J190"/>
  <c r="J72"/>
  <c i="16" r="BK103"/>
  <c r="J103"/>
  <c r="J64"/>
  <c i="18" r="BK97"/>
  <c r="J97"/>
  <c r="J60"/>
  <c i="20" r="BK83"/>
  <c r="J83"/>
  <c r="J60"/>
  <c i="5" r="BK98"/>
  <c r="J98"/>
  <c r="J64"/>
  <c i="7" r="BK127"/>
  <c r="J127"/>
  <c r="J64"/>
  <c i="18" r="BK96"/>
  <c r="J96"/>
  <c r="J59"/>
  <c i="15" r="BK87"/>
  <c r="J87"/>
  <c i="11" r="J88"/>
  <c r="J64"/>
  <c i="10" r="BK101"/>
  <c r="J101"/>
  <c r="J63"/>
  <c i="9" r="BK92"/>
  <c r="J92"/>
  <c r="J63"/>
  <c r="J93"/>
  <c r="J64"/>
  <c i="4" r="BK92"/>
  <c r="J92"/>
  <c r="J63"/>
  <c i="5" r="F35"/>
  <c i="1" r="AZ59"/>
  <c r="BC55"/>
  <c i="9" r="F35"/>
  <c i="1" r="AZ64"/>
  <c r="AZ63"/>
  <c r="AV63"/>
  <c r="AT63"/>
  <c r="BB70"/>
  <c r="AX70"/>
  <c i="18" r="F33"/>
  <c i="1" r="AZ75"/>
  <c i="10" r="F35"/>
  <c i="1" r="AZ66"/>
  <c i="12" r="J35"/>
  <c i="1" r="AV68"/>
  <c r="AT68"/>
  <c i="13" r="F35"/>
  <c i="1" r="AZ69"/>
  <c i="14" r="J35"/>
  <c i="1" r="AV71"/>
  <c r="AT71"/>
  <c r="BA70"/>
  <c r="AW70"/>
  <c i="17" r="F35"/>
  <c i="1" r="AZ74"/>
  <c i="18" r="J33"/>
  <c i="1" r="AV75"/>
  <c r="AT75"/>
  <c i="3" r="F35"/>
  <c i="1" r="AZ57"/>
  <c i="10" r="J35"/>
  <c i="1" r="AV66"/>
  <c r="AT66"/>
  <c i="19" r="J33"/>
  <c i="1" r="AV76"/>
  <c r="AT76"/>
  <c i="19" r="F33"/>
  <c i="1" r="AZ76"/>
  <c i="20" r="J33"/>
  <c i="1" r="AV77"/>
  <c r="AT77"/>
  <c i="3" r="J35"/>
  <c i="1" r="AV57"/>
  <c r="AT57"/>
  <c i="4" r="F35"/>
  <c i="1" r="AZ58"/>
  <c i="5" r="J35"/>
  <c i="1" r="AV59"/>
  <c r="AT59"/>
  <c i="6" r="F35"/>
  <c i="1" r="AZ60"/>
  <c i="7" r="F35"/>
  <c i="1" r="AZ61"/>
  <c r="BB55"/>
  <c i="8" r="F35"/>
  <c i="1" r="AZ62"/>
  <c r="BD55"/>
  <c i="9" r="J35"/>
  <c i="1" r="AV64"/>
  <c r="AT64"/>
  <c i="11" r="F35"/>
  <c i="1" r="AZ67"/>
  <c i="11" r="J32"/>
  <c i="1" r="AG67"/>
  <c r="BA65"/>
  <c r="AW65"/>
  <c r="BB65"/>
  <c r="AX65"/>
  <c r="BD65"/>
  <c i="15" r="J35"/>
  <c i="1" r="AV72"/>
  <c r="AT72"/>
  <c i="15" r="J32"/>
  <c i="1" r="AG72"/>
  <c i="16" r="F35"/>
  <c i="1" r="AZ73"/>
  <c r="BC70"/>
  <c r="AY70"/>
  <c r="BD70"/>
  <c r="AU63"/>
  <c i="4" r="J35"/>
  <c i="1" r="AV58"/>
  <c r="AT58"/>
  <c r="BA55"/>
  <c i="8" r="J35"/>
  <c i="1" r="AV62"/>
  <c r="AT62"/>
  <c i="11" r="J35"/>
  <c i="1" r="AV67"/>
  <c r="AT67"/>
  <c i="12" r="F35"/>
  <c i="1" r="AZ68"/>
  <c i="14" r="F35"/>
  <c i="1" r="AZ71"/>
  <c i="20" r="F33"/>
  <c i="1" r="AZ77"/>
  <c i="2" r="J35"/>
  <c i="1" r="AV56"/>
  <c r="AT56"/>
  <c i="6" r="J35"/>
  <c i="1" r="AV60"/>
  <c r="AT60"/>
  <c i="7" r="J35"/>
  <c i="1" r="AV61"/>
  <c r="AT61"/>
  <c r="BC65"/>
  <c r="AY65"/>
  <c i="13" r="J35"/>
  <c i="1" r="AV69"/>
  <c r="AT69"/>
  <c i="15" r="F35"/>
  <c i="1" r="AZ72"/>
  <c i="16" r="J35"/>
  <c i="1" r="AV73"/>
  <c r="AT73"/>
  <c i="17" r="J35"/>
  <c i="1" r="AV74"/>
  <c r="AT74"/>
  <c i="2" r="F35"/>
  <c i="1" r="AZ56"/>
  <c i="14" l="1" r="BK101"/>
  <c r="J101"/>
  <c r="J63"/>
  <c i="10" r="T101"/>
  <c i="2" r="R117"/>
  <c i="10" r="R101"/>
  <c i="2" r="P117"/>
  <c i="1" r="AU56"/>
  <c i="7" r="J167"/>
  <c r="J71"/>
  <c i="19" r="BK204"/>
  <c r="J204"/>
  <c r="J71"/>
  <c i="16" r="BK102"/>
  <c r="J102"/>
  <c i="14" r="J102"/>
  <c r="J64"/>
  <c i="6" r="BK88"/>
  <c r="J88"/>
  <c r="J63"/>
  <c i="20" r="BK82"/>
  <c r="J82"/>
  <c i="2" r="J118"/>
  <c r="J64"/>
  <c i="3" r="BK91"/>
  <c r="J91"/>
  <c i="5" r="BK97"/>
  <c r="J97"/>
  <c r="J63"/>
  <c i="12" r="BK104"/>
  <c r="J104"/>
  <c r="J63"/>
  <c i="7" r="BK126"/>
  <c r="J126"/>
  <c r="J63"/>
  <c i="1" r="AN72"/>
  <c i="15" r="J63"/>
  <c r="J41"/>
  <c i="1" r="AN67"/>
  <c i="11" r="J41"/>
  <c i="1" r="AU65"/>
  <c r="AW55"/>
  <c i="13" r="J32"/>
  <c i="1" r="AG69"/>
  <c i="20" r="J30"/>
  <c i="1" r="AG77"/>
  <c i="18" r="J30"/>
  <c i="1" r="AG75"/>
  <c r="AN75"/>
  <c i="4" r="J32"/>
  <c i="1" r="AG58"/>
  <c i="9" r="J32"/>
  <c i="1" r="AG64"/>
  <c r="AG63"/>
  <c r="AN63"/>
  <c r="AZ55"/>
  <c r="AV55"/>
  <c i="8" r="J32"/>
  <c i="1" r="AG62"/>
  <c i="2" r="J32"/>
  <c i="1" r="AG56"/>
  <c r="AZ70"/>
  <c r="AV70"/>
  <c r="AT70"/>
  <c i="17" r="J32"/>
  <c i="1" r="AG74"/>
  <c r="AU55"/>
  <c r="AZ65"/>
  <c r="AV65"/>
  <c r="AT65"/>
  <c i="16" r="J32"/>
  <c i="1" r="AG73"/>
  <c i="10" r="J32"/>
  <c i="1" r="AG66"/>
  <c r="AU70"/>
  <c r="AY55"/>
  <c r="AX55"/>
  <c r="BC54"/>
  <c r="AY54"/>
  <c i="3" r="J32"/>
  <c i="1" r="AG57"/>
  <c r="BB54"/>
  <c r="AX54"/>
  <c r="BD54"/>
  <c r="W33"/>
  <c i="14" r="J32"/>
  <c i="1" r="AG71"/>
  <c r="BA54"/>
  <c r="W30"/>
  <c i="3" l="1" r="J41"/>
  <c i="16" r="J41"/>
  <c i="8" r="J41"/>
  <c i="14" r="J41"/>
  <c i="13" r="J41"/>
  <c i="17" r="J41"/>
  <c i="20" r="J39"/>
  <c i="2" r="J41"/>
  <c i="19" r="BK199"/>
  <c r="J199"/>
  <c r="J70"/>
  <c i="20" r="J59"/>
  <c i="3" r="J63"/>
  <c i="16" r="J63"/>
  <c i="18" r="J39"/>
  <c i="10" r="J41"/>
  <c i="1" r="AN66"/>
  <c i="9" r="J41"/>
  <c i="1" r="AN64"/>
  <c i="4" r="J41"/>
  <c i="1" r="AN58"/>
  <c r="AN62"/>
  <c r="AN69"/>
  <c r="AN73"/>
  <c r="AN74"/>
  <c r="AN56"/>
  <c r="AN77"/>
  <c r="AN57"/>
  <c r="AN71"/>
  <c r="AU54"/>
  <c r="W32"/>
  <c i="5" r="J32"/>
  <c i="1" r="AG59"/>
  <c r="AT55"/>
  <c i="7" r="J32"/>
  <c i="1" r="AG61"/>
  <c r="AN61"/>
  <c r="AG70"/>
  <c i="12" r="J32"/>
  <c i="1" r="AG68"/>
  <c r="AG65"/>
  <c r="AN65"/>
  <c r="AZ54"/>
  <c r="W29"/>
  <c r="AW54"/>
  <c r="AK30"/>
  <c i="6" r="J32"/>
  <c i="1" r="AG60"/>
  <c r="W31"/>
  <c i="6" l="1" r="J41"/>
  <c i="12" r="J41"/>
  <c i="19" r="BK174"/>
  <c r="J174"/>
  <c r="J69"/>
  <c i="7" r="J41"/>
  <c i="5" r="J41"/>
  <c i="1" r="AN60"/>
  <c r="AN59"/>
  <c r="AN68"/>
  <c r="AN70"/>
  <c r="AG55"/>
  <c r="AV54"/>
  <c r="AK29"/>
  <c l="1" r="AN55"/>
  <c i="19" r="BK107"/>
  <c r="J107"/>
  <c r="J60"/>
  <c i="1" r="AT54"/>
  <c i="19" l="1" r="BK106"/>
  <c r="J106"/>
  <c r="J59"/>
  <c l="1" r="J30"/>
  <c i="1" r="AG76"/>
  <c r="AN76"/>
  <c i="19" l="1" r="J39"/>
  <c i="1" r="AG54"/>
  <c r="AK26"/>
  <c l="1" r="AN54"/>
  <c r="AK35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<sst xmlns="http://schemas.openxmlformats.org/spreadsheetml/2006/main">
  <si>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</si>
  <si>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</si>
  <si>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</si>
  <si>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</si>
  <si>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</si>
  <si>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{e8829d27-d1bc-4f15-be31-6379b1c10d09}</t>
  </si>
  <si>
    <t>0,01</t>
  </si>
  <si>
    <t>21</t>
  </si>
  <si>
    <t>15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</si>
  <si>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</si>
  <si>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</si>
  <si>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</si>
  <si>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</si>
  <si>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</si>
  <si>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HRUB-00143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</si>
  <si>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</t>
  </si>
  <si>
    <t>Stavba:</t>
  </si>
  <si>
    <t>Rozvoj odbor. výukových prostor vč. vybavení na zákl. školách v Jihlavě - II. etapa - ZŠ Havlíčkova II.</t>
  </si>
  <si>
    <t>KSO:</t>
  </si>
  <si>
    <t>801 32 14</t>
  </si>
  <si>
    <t>CC-CZ:</t>
  </si>
  <si>
    <t>12631</t>
  </si>
  <si>
    <t>Místo:</t>
  </si>
  <si>
    <t>Jihlava</t>
  </si>
  <si>
    <t>Datum:</t>
  </si>
  <si>
    <t>11. 9. 2024</t>
  </si>
  <si>
    <t>Zadavatel:</t>
  </si>
  <si>
    <t>IČ:</t>
  </si>
  <si>
    <t/>
  </si>
  <si>
    <t>Statutární město Jihlava</t>
  </si>
  <si>
    <t>DIČ:</t>
  </si>
  <si>
    <t>Uchazeč:</t>
  </si>
  <si>
    <t>Vyplň údaj</t>
  </si>
  <si>
    <t>Projektant:</t>
  </si>
  <si>
    <t>Ing. arch. Zuzana Hrubešová projektový atelier</t>
  </si>
  <si>
    <t>True</t>
  </si>
  <si>
    <t>Zpracovatel:</t>
  </si>
  <si>
    <t xml:space="preserve"> 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</si>
  <si>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</si>
  <si>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</si>
  <si>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</si>
  <si>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</si>
  <si>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</si>
  <si>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</si>
  <si>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</si>
  <si>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</si>
  <si>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</si>
  <si>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</si>
  <si>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</si>
  <si>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</si>
  <si>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</si>
  <si>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</si>
  <si>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</si>
  <si>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</si>
  <si>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</si>
  <si>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</si>
  <si>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</si>
  <si>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</si>
  <si>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</si>
  <si>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</si>
  <si>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</si>
  <si>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</si>
  <si>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</si>
  <si>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</si>
  <si>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</si>
  <si>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</si>
  <si>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</si>
  <si>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</si>
  <si>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</si>
  <si>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</si>
  <si>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</si>
  <si>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</si>
  <si>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</si>
  <si>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</si>
  <si>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</si>
  <si>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</si>
  <si>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</si>
  <si>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</si>
  <si>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HRUB-00101</t>
  </si>
  <si>
    <t>D.1.1 a D.1.2 - arch.- stavební část a stavebně konstr. řešení - hlavní způsobilé výdaje</t>
  </si>
  <si>
    <t>STA</t>
  </si>
  <si>
    <t>1</t>
  </si>
  <si>
    <t>{fff3249c-799a-4970-982f-ec26951b75e4}</t>
  </si>
  <si>
    <t>2</t>
  </si>
  <si>
    <t>/</t>
  </si>
  <si>
    <t>D.1.1 a D.1.2</t>
  </si>
  <si>
    <t>stavební část a konstrukční část</t>
  </si>
  <si>
    <t>Soupis</t>
  </si>
  <si>
    <t>{66d2d793-b904-42d9-848d-69494dfb60db}</t>
  </si>
  <si>
    <t>D.1.4.1</t>
  </si>
  <si>
    <t>Zdravotně technické instalace ZTI</t>
  </si>
  <si>
    <t>{a92192db-12f6-4fbe-85f1-6dfcd0599d29}</t>
  </si>
  <si>
    <t>D.1.4.2</t>
  </si>
  <si>
    <t>vytápění</t>
  </si>
  <si>
    <t>{3170dc8b-044a-4d2c-b7a4-07d926ec6a1b}</t>
  </si>
  <si>
    <t>D.1.4.3 - 1</t>
  </si>
  <si>
    <t>vzduchotechnika</t>
  </si>
  <si>
    <t>{8992f8cd-775d-424f-b6a8-646cd8e0e916}</t>
  </si>
  <si>
    <t>D.1.4.3 - 2</t>
  </si>
  <si>
    <t>chlazení</t>
  </si>
  <si>
    <t>{d870a050-3bfe-4329-a645-e54238f860b0}</t>
  </si>
  <si>
    <t>D.1.4.4 - 2</t>
  </si>
  <si>
    <t>silnoproudá eletrotechnika a bleskosvod</t>
  </si>
  <si>
    <t>{74987889-69a7-421d-99da-ec9dbfe26fae}</t>
  </si>
  <si>
    <t>D.1.4.5.6</t>
  </si>
  <si>
    <t>slaboproudé systémy (SLB)</t>
  </si>
  <si>
    <t>{219e6fa0-8fbf-4062-b68c-0b5fb4cad315}</t>
  </si>
  <si>
    <t>HRUB-00102</t>
  </si>
  <si>
    <t>D.1.1 a D 1.2 - arch.- stavební část a stav. - konstrukční řešení - střešní plášť</t>
  </si>
  <si>
    <t>{9cc82099-e60d-4fb3-88f2-580c89674255}</t>
  </si>
  <si>
    <t>01</t>
  </si>
  <si>
    <t>střešní plášť</t>
  </si>
  <si>
    <t>{bf60af1c-84c6-4b4e-bdfd-7c7e6094f706}</t>
  </si>
  <si>
    <t>HRUB-00103</t>
  </si>
  <si>
    <t>D.1.1 a D.1.2 - arch.- stavební část a stav. konstrukční řešení - doprovodné způsobilé výdaje</t>
  </si>
  <si>
    <t>{13ccf3e5-e0cc-4594-870e-25084753cf50}</t>
  </si>
  <si>
    <t>stavení část a konstrukční část</t>
  </si>
  <si>
    <t>{937cd468-a55f-49ca-94f8-9fba0ad7a74a}</t>
  </si>
  <si>
    <t>{dd1fe592-a8f2-4a0f-8f20-b007ca48d832}</t>
  </si>
  <si>
    <t>D.1.4.4</t>
  </si>
  <si>
    <t>silnoproudá elektrotechnika a bleskosvod</t>
  </si>
  <si>
    <t>{3357246e-35ed-4aa8-9bfa-90510f615062}</t>
  </si>
  <si>
    <t>D.1.4.5.7</t>
  </si>
  <si>
    <t>{b43db19b-0dbb-45bc-9f34-9452f89755eb}</t>
  </si>
  <si>
    <t>HRUB-00104</t>
  </si>
  <si>
    <t xml:space="preserve">D.1.1 a D.1.2 - arch. - stavební část a stav. - konstrukční řešení - nezpůsobilé výdaje </t>
  </si>
  <si>
    <t>{f71808ca-d403-406e-8073-56b145d95690}</t>
  </si>
  <si>
    <t>stavební a konstrukční část</t>
  </si>
  <si>
    <t>{f419bfe6-d481-40d4-a925-f0de1676c6e8}</t>
  </si>
  <si>
    <t>{10639e03-d807-44f0-b289-0e5a3998c5e1}</t>
  </si>
  <si>
    <t>{ebed50b5-2609-4703-a1e8-26c1c04304ac}</t>
  </si>
  <si>
    <t>D.1.4.5.8</t>
  </si>
  <si>
    <t>{2038e5a5-5d08-4123-9144-78d30c21e400}</t>
  </si>
  <si>
    <t>HRUB-00201</t>
  </si>
  <si>
    <t xml:space="preserve">D.1.1. a D.1.2./2 - mimo projekt IROP -  oprava fasád</t>
  </si>
  <si>
    <t>{e041b449-7e3b-421e-8d5f-15f55120df6d}</t>
  </si>
  <si>
    <t>8013214</t>
  </si>
  <si>
    <t>HRUB-00202</t>
  </si>
  <si>
    <t>D.1.4.4.1 - mimo projekt IROP - BLESKOSVOD - hromosvod, vyhřívání okapů, osvetlení lávky krovu</t>
  </si>
  <si>
    <t>{788a3fc0-0dc4-4229-a13d-dd1dc47ecde6}</t>
  </si>
  <si>
    <t>VON</t>
  </si>
  <si>
    <t>Vedlejší a ostatní náklady</t>
  </si>
  <si>
    <t>{c986b596-0270-40e7-916e-f2e30ca5b5ec}</t>
  </si>
  <si>
    <t>asf1</t>
  </si>
  <si>
    <t>15,55</t>
  </si>
  <si>
    <t>asf2</t>
  </si>
  <si>
    <t>22,755</t>
  </si>
  <si>
    <t>KRYCÍ LIST SOUPISU PRACÍ</t>
  </si>
  <si>
    <t>asf3</t>
  </si>
  <si>
    <t>6,15</t>
  </si>
  <si>
    <t>bed5</t>
  </si>
  <si>
    <t>5,4</t>
  </si>
  <si>
    <t>bed8</t>
  </si>
  <si>
    <t>52,2</t>
  </si>
  <si>
    <t>bed9</t>
  </si>
  <si>
    <t>157,8</t>
  </si>
  <si>
    <t>Objekt:</t>
  </si>
  <si>
    <t>bmaz11</t>
  </si>
  <si>
    <t>5,175</t>
  </si>
  <si>
    <t>HRUB-00101 - D.1.1 a D.1.2 - arch.- stavební část a stavebně konstr. řešení - hlavní způsobilé výdaje</t>
  </si>
  <si>
    <t>bmaz12</t>
  </si>
  <si>
    <t>Soupis:</t>
  </si>
  <si>
    <t>bmaz2</t>
  </si>
  <si>
    <t>0,144</t>
  </si>
  <si>
    <t>D.1.1 a D.1.2 - stavební část a konstrukční část</t>
  </si>
  <si>
    <t>bobkl1</t>
  </si>
  <si>
    <t>280,8</t>
  </si>
  <si>
    <t>bom1</t>
  </si>
  <si>
    <t>204,871</t>
  </si>
  <si>
    <t>bom2</t>
  </si>
  <si>
    <t>289,8</t>
  </si>
  <si>
    <t>dl1</t>
  </si>
  <si>
    <t>69,1</t>
  </si>
  <si>
    <t>dl11</t>
  </si>
  <si>
    <t>5,04</t>
  </si>
  <si>
    <t>dl4</t>
  </si>
  <si>
    <t>57,6</t>
  </si>
  <si>
    <t>dl5</t>
  </si>
  <si>
    <t>86,391</t>
  </si>
  <si>
    <t>dl51</t>
  </si>
  <si>
    <t>25,056</t>
  </si>
  <si>
    <t>dlb1</t>
  </si>
  <si>
    <t>4,495</t>
  </si>
  <si>
    <t>fol11</t>
  </si>
  <si>
    <t>242,4</t>
  </si>
  <si>
    <t>fol12</t>
  </si>
  <si>
    <t>180,1</t>
  </si>
  <si>
    <t>fol13</t>
  </si>
  <si>
    <t>hra1</t>
  </si>
  <si>
    <t>1,777</t>
  </si>
  <si>
    <t>hra2</t>
  </si>
  <si>
    <t>6,294</t>
  </si>
  <si>
    <t>hra3</t>
  </si>
  <si>
    <t>0,93</t>
  </si>
  <si>
    <t>hra4</t>
  </si>
  <si>
    <t>6,343</t>
  </si>
  <si>
    <t>izo1</t>
  </si>
  <si>
    <t>41,838</t>
  </si>
  <si>
    <t>izo2</t>
  </si>
  <si>
    <t>40,032</t>
  </si>
  <si>
    <t xml:space="preserve">ROZPOČET JE UPRAVEN DLE OFICIÁLNÍHO INDEXU STAVEBNÍCH PRACÍ URS PRAHA 2022/I - 2023/II = index 1,098  - U veškerých dodávek výrobků bude do ceny zahrnuta jejich montáž vč. dodávky potřebného kotvení, doplňkového materiálu, staveništní a mimostaveništní dopravy v případě, že tyto činosti nejsou oceněny v samostatných položkách jednotlivých částí soupisu prací. U vybraných výrobků je nutné do ceny díla zahrnout zpracování dodavatelské, případně dílenské dokumentace, dále výrobu prototypů, provádění barevného a materiálového vzorkování apod. - Položky jsou sestaveny za pomocí Cenové soustavy ÚRS nebo pomocí položek vlastních. Pro všechny položky platí, že do ceny je nutno zahrnout náklady spojené s koordinací, s pokyny vyplývajícími z RDP, zejména TZ. - Uchazeč o veřejnou zakázku je povinen při oceňování soutěžního SOUPISU PRACÍ provést kontrolu funkce aritmetických vzorců jednotlivých položkových soupisů ve vazbě na jednotlivé oddíly, rekapitulace a krycí listy. - Kde není výslovně uvedeno, bude pracovní postup a technologie provádění stanovena oprávněnou osobou zhotovitele. - Výkaz výměr je nutno číst společně s výkresy, tech. zprávou a specifikacemi - Veškeré rozměry budou upřesněny po odkrytí a prozkoumání jednotlivých prvků. </t>
  </si>
  <si>
    <t>izo31</t>
  </si>
  <si>
    <t>28,7</t>
  </si>
  <si>
    <t>izo32</t>
  </si>
  <si>
    <t>17,291</t>
  </si>
  <si>
    <t>jáma1</t>
  </si>
  <si>
    <t>5,412</t>
  </si>
  <si>
    <t>jáma2</t>
  </si>
  <si>
    <t>10,824</t>
  </si>
  <si>
    <t>jáma4</t>
  </si>
  <si>
    <t>18,432</t>
  </si>
  <si>
    <t>jáma5</t>
  </si>
  <si>
    <t>36,864</t>
  </si>
  <si>
    <t>jáma6</t>
  </si>
  <si>
    <t>kot11</t>
  </si>
  <si>
    <t>482</t>
  </si>
  <si>
    <t>kro13</t>
  </si>
  <si>
    <t>35,2</t>
  </si>
  <si>
    <t>kro14</t>
  </si>
  <si>
    <t>124,63</t>
  </si>
  <si>
    <t>kro2</t>
  </si>
  <si>
    <t>221</t>
  </si>
  <si>
    <t>kro3</t>
  </si>
  <si>
    <t>36</t>
  </si>
  <si>
    <t>kro41</t>
  </si>
  <si>
    <t>23,998</t>
  </si>
  <si>
    <t>kro7</t>
  </si>
  <si>
    <t>288,84</t>
  </si>
  <si>
    <t>kro8</t>
  </si>
  <si>
    <t>167</t>
  </si>
  <si>
    <t>kro9</t>
  </si>
  <si>
    <t>28,133</t>
  </si>
  <si>
    <t>kryt2</t>
  </si>
  <si>
    <t>144,42</t>
  </si>
  <si>
    <t>kzs1</t>
  </si>
  <si>
    <t>5,805</t>
  </si>
  <si>
    <t>REKAPITULACE ČLENĚNÍ SOUPISU PRACÍ</t>
  </si>
  <si>
    <t>kzs2</t>
  </si>
  <si>
    <t>43,94</t>
  </si>
  <si>
    <t>kzs21</t>
  </si>
  <si>
    <t>7,74</t>
  </si>
  <si>
    <t>kzs22</t>
  </si>
  <si>
    <t>36,2</t>
  </si>
  <si>
    <t>kzs3</t>
  </si>
  <si>
    <t>243,7</t>
  </si>
  <si>
    <t>kzs31</t>
  </si>
  <si>
    <t>4,623</t>
  </si>
  <si>
    <t>kzs6</t>
  </si>
  <si>
    <t>32,872</t>
  </si>
  <si>
    <t>leš11</t>
  </si>
  <si>
    <t>372</t>
  </si>
  <si>
    <t>li3</t>
  </si>
  <si>
    <t>19,9</t>
  </si>
  <si>
    <t>li31</t>
  </si>
  <si>
    <t>3,2</t>
  </si>
  <si>
    <t>li7</t>
  </si>
  <si>
    <t>16,1</t>
  </si>
  <si>
    <t>lože1</t>
  </si>
  <si>
    <t>1,395</t>
  </si>
  <si>
    <t>mal1</t>
  </si>
  <si>
    <t>2182,768</t>
  </si>
  <si>
    <t>mal11</t>
  </si>
  <si>
    <t>134,227</t>
  </si>
  <si>
    <t>mal12</t>
  </si>
  <si>
    <t>360,284</t>
  </si>
  <si>
    <t>Kód dílu - Popis</t>
  </si>
  <si>
    <t>Cena celkem [CZK]</t>
  </si>
  <si>
    <t>mal13</t>
  </si>
  <si>
    <t>132,3</t>
  </si>
  <si>
    <t>mal6</t>
  </si>
  <si>
    <t>253,487</t>
  </si>
  <si>
    <t>-1</t>
  </si>
  <si>
    <t>mal62</t>
  </si>
  <si>
    <t>174,06</t>
  </si>
  <si>
    <t>HSV - Práce a dodávky HSV</t>
  </si>
  <si>
    <t>mal7</t>
  </si>
  <si>
    <t>2772,007</t>
  </si>
  <si>
    <t xml:space="preserve">    11 - Zemní práce - přípravné a přidružené práce</t>
  </si>
  <si>
    <t>maz1</t>
  </si>
  <si>
    <t>5,124</t>
  </si>
  <si>
    <t xml:space="preserve">    13 - Zemní práce - hloubené vykopávky</t>
  </si>
  <si>
    <t>maz2</t>
  </si>
  <si>
    <t>2,523</t>
  </si>
  <si>
    <t xml:space="preserve">    2 - Zakládání</t>
  </si>
  <si>
    <t>maz3</t>
  </si>
  <si>
    <t>6,84</t>
  </si>
  <si>
    <t xml:space="preserve">    3 - Svislé a kompletní konstrukce</t>
  </si>
  <si>
    <t>maz31</t>
  </si>
  <si>
    <t xml:space="preserve">    4 - Vodorovné konstrukce</t>
  </si>
  <si>
    <t>maz4</t>
  </si>
  <si>
    <t>1,441</t>
  </si>
  <si>
    <t xml:space="preserve">    5 - Komunikace pozemní</t>
  </si>
  <si>
    <t>nát1</t>
  </si>
  <si>
    <t>33,737</t>
  </si>
  <si>
    <t xml:space="preserve">    6 - Úpravy povrchů, podlahy a osazování výplní</t>
  </si>
  <si>
    <t>nát2</t>
  </si>
  <si>
    <t>53,323</t>
  </si>
  <si>
    <t xml:space="preserve">    91 - Doplňující konstrukce a práce pozemních komunikací, letišť a ploch</t>
  </si>
  <si>
    <t>nát3</t>
  </si>
  <si>
    <t>140,965</t>
  </si>
  <si>
    <t xml:space="preserve">    94 - Lešení a stavební výtahy</t>
  </si>
  <si>
    <t>obkl1</t>
  </si>
  <si>
    <t>141</t>
  </si>
  <si>
    <t xml:space="preserve">    95 - Různé dokončovací konstrukce a práce pozemních staveb</t>
  </si>
  <si>
    <t>obkl11</t>
  </si>
  <si>
    <t>34</t>
  </si>
  <si>
    <t xml:space="preserve">    96 - Bourání konstrukcí</t>
  </si>
  <si>
    <t>obkl12</t>
  </si>
  <si>
    <t>107</t>
  </si>
  <si>
    <t xml:space="preserve">    997 - Přesun sutě</t>
  </si>
  <si>
    <t>obkl2</t>
  </si>
  <si>
    <t>75,015</t>
  </si>
  <si>
    <t xml:space="preserve">    998 - Přesun hmot</t>
  </si>
  <si>
    <t>obkl3</t>
  </si>
  <si>
    <t>10,638</t>
  </si>
  <si>
    <t>PSV - Práce a dodávky PSV</t>
  </si>
  <si>
    <t>obkl4</t>
  </si>
  <si>
    <t>120</t>
  </si>
  <si>
    <t xml:space="preserve">    711 - Izolace proti vodě, vlhkosti a plynům</t>
  </si>
  <si>
    <t>obr1</t>
  </si>
  <si>
    <t>10,55</t>
  </si>
  <si>
    <t xml:space="preserve">    712 - Povlakové krytiny</t>
  </si>
  <si>
    <t>obsyp1</t>
  </si>
  <si>
    <t>4,185</t>
  </si>
  <si>
    <t xml:space="preserve">    713 - Izolace tepelné</t>
  </si>
  <si>
    <t>om1</t>
  </si>
  <si>
    <t>24,58</t>
  </si>
  <si>
    <t xml:space="preserve">    714 - Akustická a protiotřesová opatření</t>
  </si>
  <si>
    <t>om3</t>
  </si>
  <si>
    <t>488,568</t>
  </si>
  <si>
    <t xml:space="preserve">    749 - Elektromontáže - ostatní práce a konstrukce</t>
  </si>
  <si>
    <t>om31</t>
  </si>
  <si>
    <t>85,988</t>
  </si>
  <si>
    <t xml:space="preserve">    762 - Konstrukce tesařské</t>
  </si>
  <si>
    <t>om32</t>
  </si>
  <si>
    <t>98,245</t>
  </si>
  <si>
    <t xml:space="preserve">    763 - Konstrukce suché výstavby</t>
  </si>
  <si>
    <t>om4</t>
  </si>
  <si>
    <t>33,272</t>
  </si>
  <si>
    <t xml:space="preserve">    764 - Konstrukce klempířské</t>
  </si>
  <si>
    <t>om5</t>
  </si>
  <si>
    <t xml:space="preserve">    765 - Krytina skládaná</t>
  </si>
  <si>
    <t>om6</t>
  </si>
  <si>
    <t>347,568</t>
  </si>
  <si>
    <t xml:space="preserve">    766 - Konstrukce truhlářské</t>
  </si>
  <si>
    <t>om8</t>
  </si>
  <si>
    <t>30,7</t>
  </si>
  <si>
    <t xml:space="preserve">    767 - Konstrukce zámečnické</t>
  </si>
  <si>
    <t>om9</t>
  </si>
  <si>
    <t>38,965</t>
  </si>
  <si>
    <t xml:space="preserve">    771 - Podlahy z dlaždic</t>
  </si>
  <si>
    <t>osb1</t>
  </si>
  <si>
    <t>72,4</t>
  </si>
  <si>
    <t xml:space="preserve">    776 - Podlahy povlakové</t>
  </si>
  <si>
    <t>pás7</t>
  </si>
  <si>
    <t>390,8</t>
  </si>
  <si>
    <t xml:space="preserve">    781 - Dokončovací práce - obklady</t>
  </si>
  <si>
    <t>paž1</t>
  </si>
  <si>
    <t>100,04</t>
  </si>
  <si>
    <t xml:space="preserve">    783 - Dokončovací práce - nátěry</t>
  </si>
  <si>
    <t>paž11</t>
  </si>
  <si>
    <t>68,42</t>
  </si>
  <si>
    <t xml:space="preserve">    784 - Dokončovací práce - malby a tapety</t>
  </si>
  <si>
    <t>paž2</t>
  </si>
  <si>
    <t>15,81</t>
  </si>
  <si>
    <t>OST - Ostatní</t>
  </si>
  <si>
    <t>per1</t>
  </si>
  <si>
    <t>36,8</t>
  </si>
  <si>
    <t>prof1</t>
  </si>
  <si>
    <t>30,75</t>
  </si>
  <si>
    <t>rýha1</t>
  </si>
  <si>
    <t>22,5</t>
  </si>
  <si>
    <t>řez10</t>
  </si>
  <si>
    <t>0,417</t>
  </si>
  <si>
    <t>řez3</t>
  </si>
  <si>
    <t>10,187</t>
  </si>
  <si>
    <t>řez4</t>
  </si>
  <si>
    <t>4,472</t>
  </si>
  <si>
    <t>řez5</t>
  </si>
  <si>
    <t>3,92</t>
  </si>
  <si>
    <t>SOUPIS PRACÍ</t>
  </si>
  <si>
    <t>řez6</t>
  </si>
  <si>
    <t>7,625</t>
  </si>
  <si>
    <t>řez7</t>
  </si>
  <si>
    <t>0,441</t>
  </si>
  <si>
    <t>řez9</t>
  </si>
  <si>
    <t>1,378</t>
  </si>
  <si>
    <t>řez91</t>
  </si>
  <si>
    <t>2,382</t>
  </si>
  <si>
    <t>řez92</t>
  </si>
  <si>
    <t>0,776</t>
  </si>
  <si>
    <t>sdk1</t>
  </si>
  <si>
    <t>10,8</t>
  </si>
  <si>
    <t>sdk2</t>
  </si>
  <si>
    <t>39,255</t>
  </si>
  <si>
    <t>sdk21</t>
  </si>
  <si>
    <t>93,651</t>
  </si>
  <si>
    <t>sdk3</t>
  </si>
  <si>
    <t>237,17</t>
  </si>
  <si>
    <t>sdk31</t>
  </si>
  <si>
    <t>59,1</t>
  </si>
  <si>
    <t>sdk311</t>
  </si>
  <si>
    <t>26,61</t>
  </si>
  <si>
    <t>sdk312</t>
  </si>
  <si>
    <t>13,305</t>
  </si>
  <si>
    <t>sdk313</t>
  </si>
  <si>
    <t>15,715</t>
  </si>
  <si>
    <t>sdk33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</si>
  <si>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</si>
  <si>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</si>
  <si>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</si>
  <si>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</si>
  <si>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</si>
  <si>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</si>
  <si>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</si>
  <si>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</si>
  <si>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</si>
  <si>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</si>
  <si>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</si>
  <si>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sdk4</t>
  </si>
  <si>
    <t>49</t>
  </si>
  <si>
    <t>Náklady soupisu celkem</t>
  </si>
  <si>
    <t>sdk41</t>
  </si>
  <si>
    <t>55,264</t>
  </si>
  <si>
    <t>HSV</t>
  </si>
  <si>
    <t>Práce a dodávky HSV</t>
  </si>
  <si>
    <t>ROZPOCET</t>
  </si>
  <si>
    <t>sdk51</t>
  </si>
  <si>
    <t>70,889</t>
  </si>
  <si>
    <t>11</t>
  </si>
  <si>
    <t>Zemní práce - přípravné a přidružené práce</t>
  </si>
  <si>
    <t>sdk52</t>
  </si>
  <si>
    <t>36,154</t>
  </si>
  <si>
    <t>K</t>
  </si>
  <si>
    <t>113107024</t>
  </si>
  <si>
    <t>Odstranění podkladů nebo krytů při překopech inženýrských sítí s přemístěním hmot na skládku ve vzdálenosti do 3 m nebo s naložením na dopravní prostředek ručně z kameniva hrubého drceného, o tl. vrstvy přes 300 do 400 mm</t>
  </si>
  <si>
    <t>m2</t>
  </si>
  <si>
    <t>CS ÚRS 2022 01</t>
  </si>
  <si>
    <t>4</t>
  </si>
  <si>
    <t>sdk53</t>
  </si>
  <si>
    <t>37,083</t>
  </si>
  <si>
    <t>-888348610</t>
  </si>
  <si>
    <t>Online PSC</t>
  </si>
  <si>
    <t>https://podminky.urs.cz/item/CS_URS_2022_01/113107024</t>
  </si>
  <si>
    <t>sdk54</t>
  </si>
  <si>
    <t>416,852</t>
  </si>
  <si>
    <t>VV</t>
  </si>
  <si>
    <t>sdk541</t>
  </si>
  <si>
    <t>31,714</t>
  </si>
  <si>
    <t>113107043</t>
  </si>
  <si>
    <t>Odstranění podkladů nebo krytů při překopech inženýrských sítí s přemístěním hmot na skládku ve vzdálenosti do 3 m nebo s naložením na dopravní prostředek ručně živičných, o tl. vrstvy přes 100 do 150 mm</t>
  </si>
  <si>
    <t>sdk542</t>
  </si>
  <si>
    <t>191,5</t>
  </si>
  <si>
    <t>2092911940</t>
  </si>
  <si>
    <t>https://podminky.urs.cz/item/CS_URS_2022_01/113107043</t>
  </si>
  <si>
    <t>sdk543</t>
  </si>
  <si>
    <t>138,23</t>
  </si>
  <si>
    <t>"bezbarierový vstup do budovy"</t>
  </si>
  <si>
    <t>sdk6</t>
  </si>
  <si>
    <t>687,116</t>
  </si>
  <si>
    <t>"v.č. D.1.1.1 - půdorys 1. PP - stavební úpravy, TZ"</t>
  </si>
  <si>
    <t>sdk61</t>
  </si>
  <si>
    <t>175,84</t>
  </si>
  <si>
    <t>6,15*1</t>
  </si>
  <si>
    <t>sdk7</t>
  </si>
  <si>
    <t>384,994</t>
  </si>
  <si>
    <t>Součet</t>
  </si>
  <si>
    <t>sdk71</t>
  </si>
  <si>
    <t>31,31</t>
  </si>
  <si>
    <t>3</t>
  </si>
  <si>
    <t>113107524</t>
  </si>
  <si>
    <t>Odstranění podkladů nebo krytů při překopech inženýrských sítí s přemístěním hmot na skládku ve vzdálenosti do 3 m nebo s naložením na dopravní prostředek strojně plochy jednotlivě přes 15 m2 z kameniva hrubého drceného, o tl. vrstvy přes 300 do 400 mm</t>
  </si>
  <si>
    <t>sdk8</t>
  </si>
  <si>
    <t>410,205</t>
  </si>
  <si>
    <t>-659100008</t>
  </si>
  <si>
    <t>https://podminky.urs.cz/item/CS_URS_2022_01/113107524</t>
  </si>
  <si>
    <t>sdk81</t>
  </si>
  <si>
    <t>512,225</t>
  </si>
  <si>
    <t>sdk82</t>
  </si>
  <si>
    <t>501,425</t>
  </si>
  <si>
    <t>113107543</t>
  </si>
  <si>
    <t>Odstranění podkladů nebo krytů při překopech inženýrských sítí s přemístěním hmot na skládku ve vzdálenosti do 3 m nebo s naložením na dopravní prostředek strojně plochy jednotlivě přes 15 m2 živičných, o tl. vrstvy přes 100 do 150 mm</t>
  </si>
  <si>
    <t>sdk85</t>
  </si>
  <si>
    <t>119,82</t>
  </si>
  <si>
    <t>468890110</t>
  </si>
  <si>
    <t>https://podminky.urs.cz/item/CS_URS_2022_01/113107543</t>
  </si>
  <si>
    <t>sokl21</t>
  </si>
  <si>
    <t>40,632</t>
  </si>
  <si>
    <t>sokl22</t>
  </si>
  <si>
    <t>4,08</t>
  </si>
  <si>
    <t>sokl23</t>
  </si>
  <si>
    <t>8</t>
  </si>
  <si>
    <t>6,15*3,7</t>
  </si>
  <si>
    <t>sokl3</t>
  </si>
  <si>
    <t>8,5</t>
  </si>
  <si>
    <t>spoj1</t>
  </si>
  <si>
    <t>18,579</t>
  </si>
  <si>
    <t>13</t>
  </si>
  <si>
    <t>Zemní práce - hloubené vykopávky</t>
  </si>
  <si>
    <t>šd1</t>
  </si>
  <si>
    <t>19,968</t>
  </si>
  <si>
    <t>5</t>
  </si>
  <si>
    <t>131213711</t>
  </si>
  <si>
    <t>Hloubení zapažených jam ručně s urovnáním dna do předepsaného profilu a spádu v hornině třídy těžitelnosti I skupiny 3 soudržných</t>
  </si>
  <si>
    <t>m3</t>
  </si>
  <si>
    <t>tes11</t>
  </si>
  <si>
    <t>13,468</t>
  </si>
  <si>
    <t>1908100022</t>
  </si>
  <si>
    <t>https://podminky.urs.cz/item/CS_URS_2022_01/131213711</t>
  </si>
  <si>
    <t>tes12</t>
  </si>
  <si>
    <t>524,666</t>
  </si>
  <si>
    <t>jáma1*2</t>
  </si>
  <si>
    <t>tes21</t>
  </si>
  <si>
    <t>487,9</t>
  </si>
  <si>
    <t>jáma3</t>
  </si>
  <si>
    <t>tes22</t>
  </si>
  <si>
    <t>184,8</t>
  </si>
  <si>
    <t>6</t>
  </si>
  <si>
    <t>131253204</t>
  </si>
  <si>
    <t>Hloubení zapažených jam a zářezů strojně s urovnáním dna do předepsaného profilu a spádu v omezeném prostoru v hornině třídy těžitelnosti I skupiny 3 přes 100 m3</t>
  </si>
  <si>
    <t>tes23</t>
  </si>
  <si>
    <t>24</t>
  </si>
  <si>
    <t>324092374</t>
  </si>
  <si>
    <t>https://podminky.urs.cz/item/CS_URS_2022_01/131253204</t>
  </si>
  <si>
    <t>tes24</t>
  </si>
  <si>
    <t>13,75</t>
  </si>
  <si>
    <t>jáma4*2</t>
  </si>
  <si>
    <t>tes25</t>
  </si>
  <si>
    <t>135</t>
  </si>
  <si>
    <t>tes5</t>
  </si>
  <si>
    <t>79</t>
  </si>
  <si>
    <t>7</t>
  </si>
  <si>
    <t>131313711</t>
  </si>
  <si>
    <t>Hloubení zapažených jam ručně s urovnáním dna do předepsaného profilu a spádu v hornině třídy těžitelnosti II skupiny 4 soudržných</t>
  </si>
  <si>
    <t>tes51</t>
  </si>
  <si>
    <t>0,626</t>
  </si>
  <si>
    <t>1728341465</t>
  </si>
  <si>
    <t>https://podminky.urs.cz/item/CS_URS_2022_01/131313711</t>
  </si>
  <si>
    <t>ti1</t>
  </si>
  <si>
    <t>29,96</t>
  </si>
  <si>
    <t>ti11</t>
  </si>
  <si>
    <t>30,515</t>
  </si>
  <si>
    <t>ti2</t>
  </si>
  <si>
    <t>34,032</t>
  </si>
  <si>
    <t>131353204</t>
  </si>
  <si>
    <t>Hloubení zapažených jam a zářezů strojně s urovnáním dna do předepsaného profilu a spádu v omezeném prostoru v hornině třídy těžitelnosti II skupiny 4 přes 100 m3</t>
  </si>
  <si>
    <t>ti3</t>
  </si>
  <si>
    <t>38,763</t>
  </si>
  <si>
    <t>726026333</t>
  </si>
  <si>
    <t>https://podminky.urs.cz/item/CS_URS_2022_01/131353204</t>
  </si>
  <si>
    <t>ti4</t>
  </si>
  <si>
    <t>171,31</t>
  </si>
  <si>
    <t>ti51</t>
  </si>
  <si>
    <t>761,222</t>
  </si>
  <si>
    <t>ti52</t>
  </si>
  <si>
    <t>9,412</t>
  </si>
  <si>
    <t>9</t>
  </si>
  <si>
    <t>131413711</t>
  </si>
  <si>
    <t>Hloubení zapažených jam ručně s urovnáním dna do předepsaného profilu a spádu v hornině třídy těžitelnosti II skupiny 5 soudržných</t>
  </si>
  <si>
    <t>ti55</t>
  </si>
  <si>
    <t>110,44</t>
  </si>
  <si>
    <t>956722221</t>
  </si>
  <si>
    <t>https://podminky.urs.cz/item/CS_URS_2022_01/131413711</t>
  </si>
  <si>
    <t>ti56</t>
  </si>
  <si>
    <t>12</t>
  </si>
  <si>
    <t>ti61</t>
  </si>
  <si>
    <t>285,516</t>
  </si>
  <si>
    <t>6,15*1*4,4*0,2</t>
  </si>
  <si>
    <t>ti62</t>
  </si>
  <si>
    <t>153,38</t>
  </si>
  <si>
    <t>ti63</t>
  </si>
  <si>
    <t>20,84</t>
  </si>
  <si>
    <t>10</t>
  </si>
  <si>
    <t>131453204</t>
  </si>
  <si>
    <t>Hloubení zapažených jam a zářezů strojně s urovnáním dna do předepsaného profilu a spádu v omezeném prostoru v hornině třídy těžitelnosti II skupiny 5 přes 100 m3</t>
  </si>
  <si>
    <t>ti7</t>
  </si>
  <si>
    <t>17,097</t>
  </si>
  <si>
    <t>1440326705</t>
  </si>
  <si>
    <t>https://podminky.urs.cz/item/CS_URS_2022_01/131453204</t>
  </si>
  <si>
    <t>tip1</t>
  </si>
  <si>
    <t>15,212</t>
  </si>
  <si>
    <t>tipo11</t>
  </si>
  <si>
    <t>74,732</t>
  </si>
  <si>
    <t>6,15*3,7*(3,7+4,4)*0,5*0,2</t>
  </si>
  <si>
    <t>tipo12</t>
  </si>
  <si>
    <t>13,251</t>
  </si>
  <si>
    <t>vin1</t>
  </si>
  <si>
    <t>343,3</t>
  </si>
  <si>
    <t>132211401</t>
  </si>
  <si>
    <t>Hloubená vykopávka pod základy ručně s přehozením výkopku na vzdálenost 3 m nebo s naložením na dopravní prostředek v hornině třídy těžitelnosti I skupiny 3</t>
  </si>
  <si>
    <t>vin2</t>
  </si>
  <si>
    <t>211,925</t>
  </si>
  <si>
    <t>-286054143</t>
  </si>
  <si>
    <t>https://podminky.urs.cz/item/CS_URS_2022_01/132211401</t>
  </si>
  <si>
    <t>vodor1</t>
  </si>
  <si>
    <t>25,038</t>
  </si>
  <si>
    <t>vyk1*2</t>
  </si>
  <si>
    <t>vodor2</t>
  </si>
  <si>
    <t>84,802</t>
  </si>
  <si>
    <t>vyk3</t>
  </si>
  <si>
    <t>vodor3</t>
  </si>
  <si>
    <t>13,27</t>
  </si>
  <si>
    <t>132311401</t>
  </si>
  <si>
    <t>Hloubená vykopávka pod základy ručně s přehozením výkopku na vzdálenost 3 m nebo s naložením na dopravní prostředek v hornině třídy těžitelnosti II skupiny 4</t>
  </si>
  <si>
    <t>vyk1</t>
  </si>
  <si>
    <t>0,39</t>
  </si>
  <si>
    <t>-1907323225</t>
  </si>
  <si>
    <t>https://podminky.urs.cz/item/CS_URS_2022_01/132311401</t>
  </si>
  <si>
    <t>vyk2</t>
  </si>
  <si>
    <t>0,78</t>
  </si>
  <si>
    <t>vyk4</t>
  </si>
  <si>
    <t>12,93</t>
  </si>
  <si>
    <t>132411401</t>
  </si>
  <si>
    <t>Hloubená vykopávka pod základy ručně s přehozením výkopku na vzdálenost 3 m nebo s naložením na dopravní prostředek v hornině třídy těžitelnosti II skupiny 5</t>
  </si>
  <si>
    <t>výzt1</t>
  </si>
  <si>
    <t>20,5</t>
  </si>
  <si>
    <t>-2038482188</t>
  </si>
  <si>
    <t>https://podminky.urs.cz/item/CS_URS_2022_01/132411401</t>
  </si>
  <si>
    <t>záb1</t>
  </si>
  <si>
    <t>31,66</t>
  </si>
  <si>
    <t>zám11</t>
  </si>
  <si>
    <t>216,068</t>
  </si>
  <si>
    <t>1,5*2*1*0,65*0,2</t>
  </si>
  <si>
    <t>zás1</t>
  </si>
  <si>
    <t>10,23</t>
  </si>
  <si>
    <t>zás2</t>
  </si>
  <si>
    <t>13,2</t>
  </si>
  <si>
    <t>14</t>
  </si>
  <si>
    <t>139751101</t>
  </si>
  <si>
    <t>Vykopávka v uzavřených prostorech ručně v hornině třídy těžitelnosti I skupiny 1 až 3</t>
  </si>
  <si>
    <t>zd1</t>
  </si>
  <si>
    <t>30,063</t>
  </si>
  <si>
    <t>-713412276</t>
  </si>
  <si>
    <t>https://podminky.urs.cz/item/CS_URS_2022_01/139751101</t>
  </si>
  <si>
    <t>(8+20,7)*0,2*0,4</t>
  </si>
  <si>
    <t>(1,5+2+1)*1*1,7*0,4</t>
  </si>
  <si>
    <t>(1,5*2+0,8+1)*1*1,7*0,4</t>
  </si>
  <si>
    <t>vyk5</t>
  </si>
  <si>
    <t>139752101</t>
  </si>
  <si>
    <t>Vykopávka v uzavřených prostorech ručně v hornině třídy těžitelnosti II skupiny 4 a 5</t>
  </si>
  <si>
    <t>1343127018</t>
  </si>
  <si>
    <t>https://podminky.urs.cz/item/CS_URS_2022_01/139752101</t>
  </si>
  <si>
    <t>(8+20,7)*0,2*0,6</t>
  </si>
  <si>
    <t>(1,5+2+1)*1*1,7*0,6</t>
  </si>
  <si>
    <t>(1,5*2+0,8+1)*1*1,7*0,6</t>
  </si>
  <si>
    <t>16</t>
  </si>
  <si>
    <t>151101201</t>
  </si>
  <si>
    <t>Zřízení pažení stěn výkopu bez rozepření nebo vzepření příložné, hloubky do 4 m</t>
  </si>
  <si>
    <t>1626999328</t>
  </si>
  <si>
    <t>https://podminky.urs.cz/item/CS_URS_2022_01/151101201</t>
  </si>
  <si>
    <t>(6,15+4,7*2)*4,4</t>
  </si>
  <si>
    <t>(1,5+2+1+1,5*2+0,8+1)*1,7*2</t>
  </si>
  <si>
    <t>17</t>
  </si>
  <si>
    <t>151101211</t>
  </si>
  <si>
    <t>Odstranění pažení stěn výkopu bez rozepření nebo vzepření s uložením pažin na vzdálenost do 3 m od okraje výkopu příložné, hloubky do 4 m</t>
  </si>
  <si>
    <t>1483874282</t>
  </si>
  <si>
    <t>https://podminky.urs.cz/item/CS_URS_2022_01/151101211</t>
  </si>
  <si>
    <t>18</t>
  </si>
  <si>
    <t>151101301</t>
  </si>
  <si>
    <t>Zřízení rozepření zapažených stěn výkopů s potřebným přepažováním při pažení příložném, hloubky do 4 m</t>
  </si>
  <si>
    <t>286373702</t>
  </si>
  <si>
    <t>https://podminky.urs.cz/item/CS_URS_2022_01/151101301</t>
  </si>
  <si>
    <t>(1,5+2+1+1,5*2+0,8+1)*1*1,7</t>
  </si>
  <si>
    <t>19</t>
  </si>
  <si>
    <t>151101311</t>
  </si>
  <si>
    <t>Odstranění rozepření stěn výkopů s uložením materiálu na vzdálenost do 3 m od okraje výkopu pažení příložného, hloubky do 4 m</t>
  </si>
  <si>
    <t>1593808298</t>
  </si>
  <si>
    <t>https://podminky.urs.cz/item/CS_URS_2022_01/151101311</t>
  </si>
  <si>
    <t>20</t>
  </si>
  <si>
    <t>151101401</t>
  </si>
  <si>
    <t>Zřízení vzepření zapažených stěn výkopů s potřebným přepažováním při pažení příložném, hloubky do 4 m</t>
  </si>
  <si>
    <t>1930810820</t>
  </si>
  <si>
    <t>https://podminky.urs.cz/item/CS_URS_2022_01/151101401</t>
  </si>
  <si>
    <t>151101411</t>
  </si>
  <si>
    <t>Odstranění vzepření stěn výkopů s uložením materiálu na vzdálenost do 3 m od kraje výkopu při pažení příložném, hloubky do 4 m</t>
  </si>
  <si>
    <t>1319420494</t>
  </si>
  <si>
    <t>https://podminky.urs.cz/item/CS_URS_2022_01/151101411</t>
  </si>
  <si>
    <t>22</t>
  </si>
  <si>
    <t>151401501</t>
  </si>
  <si>
    <t>Přepažování rozepření zapažených stěn výkopů při pažení příložném, hloubky do 4 m</t>
  </si>
  <si>
    <t>842191839</t>
  </si>
  <si>
    <t>https://podminky.urs.cz/item/CS_URS_2022_01/151401501</t>
  </si>
  <si>
    <t>23</t>
  </si>
  <si>
    <t>151401601</t>
  </si>
  <si>
    <t>Přepažování vzepření zapažených stěn výkopů při roubení příložném, hloubky do 4 m</t>
  </si>
  <si>
    <t>604757520</t>
  </si>
  <si>
    <t>https://podminky.urs.cz/item/CS_URS_2022_01/151401601</t>
  </si>
  <si>
    <t>162211211</t>
  </si>
  <si>
    <t>Vodorovné přemístění výkopku nebo sypaniny nošením s vyprázdněním nádoby na hromady nebo do dopravního prostředku na vzdálenost do 10 m z horniny třídy těžitelnosti II, skupiny 4 a 5</t>
  </si>
  <si>
    <t>-1441723316</t>
  </si>
  <si>
    <t>https://podminky.urs.cz/item/CS_URS_2022_01/162211211</t>
  </si>
  <si>
    <t>25</t>
  </si>
  <si>
    <t>162211219</t>
  </si>
  <si>
    <t>Vodorovné přemístění výkopku nebo sypaniny nošením s vyprázdněním nádoby na hromady nebo do dopravního prostředku na vzdálenost do 10 m Příplatek za každých dalších 10 m k ceně -1211</t>
  </si>
  <si>
    <t>-2053464855</t>
  </si>
  <si>
    <t>https://podminky.urs.cz/item/CS_URS_2022_01/162211219</t>
  </si>
  <si>
    <t>vodor3*3</t>
  </si>
  <si>
    <t>26</t>
  </si>
  <si>
    <t>162211321</t>
  </si>
  <si>
    <t>Vodorovné přemístění výkopku nebo sypaniny stavebním kolečkem s vyprázdněním kolečka na hromady nebo do dopravního prostředku na vzdálenost do 10 m z horniny třídy těžitelnosti II, skupiny 4 a 5</t>
  </si>
  <si>
    <t>-307032624</t>
  </si>
  <si>
    <t>https://podminky.urs.cz/item/CS_URS_2022_01/162211321</t>
  </si>
  <si>
    <t>-1,61</t>
  </si>
  <si>
    <t>27</t>
  </si>
  <si>
    <t>162211329</t>
  </si>
  <si>
    <t>Vodorovné přemístění výkopku nebo sypaniny stavebním kolečkem s vyprázdněním kolečka na hromady nebo do dopravního prostředku na vzdálenost do 10 m Příplatek za každých dalších 10 m k ceně -1321</t>
  </si>
  <si>
    <t>-1597668469</t>
  </si>
  <si>
    <t>https://podminky.urs.cz/item/CS_URS_2022_01/162211329</t>
  </si>
  <si>
    <t>28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</si>
  <si>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</si>
  <si>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</si>
  <si>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-1864705220</t>
  </si>
  <si>
    <t>https://podminky.urs.cz/item/CS_URS_2022_01/162751117</t>
  </si>
  <si>
    <t>-zás1</t>
  </si>
  <si>
    <t>-zás2</t>
  </si>
  <si>
    <t>29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</si>
  <si>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</si>
  <si>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</si>
  <si>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1464883357</t>
  </si>
  <si>
    <t>https://podminky.urs.cz/item/CS_URS_2022_01/162751119</t>
  </si>
  <si>
    <t>vodor1*3</t>
  </si>
  <si>
    <t>30</t>
  </si>
  <si>
    <t>162751137</t>
  </si>
  <si>
    <t>Vodorovné přemístění výkopku nebo sypaniny po suchu na obvyklém dopravním prostředku, bez naložení výkopku, avšak se složením bez rozhrnutí z horniny třídy těžitelnosti II skupiny 4 a 5 na vzdálenost přes 9 000 do 10 000 m</t>
  </si>
  <si>
    <t>2069517265</t>
  </si>
  <si>
    <t>https://podminky.urs.cz/item/CS_URS_2022_01/162751137</t>
  </si>
  <si>
    <t>31</t>
  </si>
  <si>
    <t>162751139</t>
  </si>
  <si>
    <t>Vodorovné přemístění výkopku nebo sypaniny po suchu na obvyklém dopravním prostředku, bez naložení výkopku, avšak se složením bez rozhrnutí z horniny třídy těžitelnosti II skupiny 4 a 5 na vzdálenost Příplatek k ceně za každých dalších i započatých 1 000 m</t>
  </si>
  <si>
    <t>863215144</t>
  </si>
  <si>
    <t>https://podminky.urs.cz/item/CS_URS_2022_01/162751139</t>
  </si>
  <si>
    <t>vodor2*3</t>
  </si>
  <si>
    <t>32</t>
  </si>
  <si>
    <t>167111102</t>
  </si>
  <si>
    <t>Nakládání, skládání a překládání neulehlého výkopku nebo sypaniny ručně nakládání, z hornin třídy těžitelnosti II, skupiny 4 a 5</t>
  </si>
  <si>
    <t>-1887380657</t>
  </si>
  <si>
    <t>https://podminky.urs.cz/item/CS_URS_2022_01/167111102</t>
  </si>
  <si>
    <t>33</t>
  </si>
  <si>
    <t>171201231</t>
  </si>
  <si>
    <t>Poplatek za uložení stavebního odpadu na recyklační skládce (skládkovné) zeminy a kamení zatříděného do Katalogu odpadů pod kódem 17 05 04</t>
  </si>
  <si>
    <t>t</t>
  </si>
  <si>
    <t>599520904</t>
  </si>
  <si>
    <t>https://podminky.urs.cz/item/CS_URS_2022_01/171201231</t>
  </si>
  <si>
    <t>vodor1*1,8</t>
  </si>
  <si>
    <t>vodor2*1,8</t>
  </si>
  <si>
    <t>171251201</t>
  </si>
  <si>
    <t>Uložení sypaniny na skládky nebo meziskládky bez hutnění s upravením uložené sypaniny do předepsaného tvaru</t>
  </si>
  <si>
    <t>1785325432</t>
  </si>
  <si>
    <t>https://podminky.urs.cz/item/CS_URS_2022_01/171251201</t>
  </si>
  <si>
    <t>35</t>
  </si>
  <si>
    <t>174111101</t>
  </si>
  <si>
    <t>Zásyp sypaninou z jakékoliv horniny ručně s uložením výkopku ve vrstvách se zhutněním jam, šachet, rýh nebo kolem objektů v těchto vykopávkách</t>
  </si>
  <si>
    <t>-995062748</t>
  </si>
  <si>
    <t>https://podminky.urs.cz/item/CS_URS_2022_01/174111101</t>
  </si>
  <si>
    <t>1*1,5*4,4*2</t>
  </si>
  <si>
    <t>174111102</t>
  </si>
  <si>
    <t>Zásyp sypaninou z jakékoliv horniny ručně s uložením výkopku ve vrstvách se zhutněním v uzavřených prostorách s urovnáním povrchu zásypu</t>
  </si>
  <si>
    <t>-280277647</t>
  </si>
  <si>
    <t>https://podminky.urs.cz/item/CS_URS_2022_01/174111102</t>
  </si>
  <si>
    <t>-obsyp1</t>
  </si>
  <si>
    <t>-lože1</t>
  </si>
  <si>
    <t>37</t>
  </si>
  <si>
    <t>174151101</t>
  </si>
  <si>
    <t>Zásyp sypaninou z jakékoliv horniny strojně s uložením výkopku ve vrstvách se zhutněním jam, šachet, rýh nebo kolem objektů v těchto vykopávkách</t>
  </si>
  <si>
    <t>-764499502</t>
  </si>
  <si>
    <t>https://podminky.urs.cz/item/CS_URS_2022_01/174151101</t>
  </si>
  <si>
    <t>3,7*1,5*(3,7+4,4)*0,5*2</t>
  </si>
  <si>
    <t>6,15*1,5*3,7</t>
  </si>
  <si>
    <t>zás3</t>
  </si>
  <si>
    <t>38</t>
  </si>
  <si>
    <t>175111101</t>
  </si>
  <si>
    <t>Obsypání potrubí ručně sypaninou z vhodných hornin třídy těžitelnosti I a II, skupiny 1 až 4 nebo materiálem připraveným podél výkopu ve vzdálenosti do 3 m od jeho kraje pro jakoukoliv hloubku výkopu a míru zhutnění bez prohození sypaniny</t>
  </si>
  <si>
    <t>-1728860338</t>
  </si>
  <si>
    <t>https://podminky.urs.cz/item/CS_URS_2022_01/175111101</t>
  </si>
  <si>
    <t>(1,5+2+1+1,5*2+0,8+1)*1*0,45</t>
  </si>
  <si>
    <t>39</t>
  </si>
  <si>
    <t>M</t>
  </si>
  <si>
    <t>58341341</t>
  </si>
  <si>
    <t>kamenivo drcené drobné frakce 0/4</t>
  </si>
  <si>
    <t>1131602581</t>
  </si>
  <si>
    <t>obsyp1*2</t>
  </si>
  <si>
    <t>40</t>
  </si>
  <si>
    <t>181913R0112</t>
  </si>
  <si>
    <t>Úprava pláně vyrovnáním výškových rozdílů ručně v hornině třídy těžitelnosti II skupiny 4 se zhutněním v uzavřeném prostoru</t>
  </si>
  <si>
    <t>-1545435237</t>
  </si>
  <si>
    <t>8+20,7</t>
  </si>
  <si>
    <t>Zakládání</t>
  </si>
  <si>
    <t>41</t>
  </si>
  <si>
    <t>273313511</t>
  </si>
  <si>
    <t>Základy z betonu prostého desky z betonu kamenem neprokládaného tř. C 12/15</t>
  </si>
  <si>
    <t>-1860357736</t>
  </si>
  <si>
    <t>https://podminky.urs.cz/item/CS_URS_2022_01/273313511</t>
  </si>
  <si>
    <t>"v.č.D.1.2.c)1 - výtahová šachta, TZ"</t>
  </si>
  <si>
    <t>(3,75*3,5+1,1*0,6)*0,1*1,035</t>
  </si>
  <si>
    <t>42</t>
  </si>
  <si>
    <t>273321411</t>
  </si>
  <si>
    <t>Základy z betonu železového (bez výztuže) desky z betonu bez zvláštních nároků na prostředí tř. C 20/25</t>
  </si>
  <si>
    <t>380692615</t>
  </si>
  <si>
    <t>https://podminky.urs.cz/item/CS_URS_2022_01/273321411</t>
  </si>
  <si>
    <t>(3,15*3,2+0,8*0,3)*0,3</t>
  </si>
  <si>
    <t>43</t>
  </si>
  <si>
    <t>273351121</t>
  </si>
  <si>
    <t>Bednění základů desek zřízení</t>
  </si>
  <si>
    <t>-2082286179</t>
  </si>
  <si>
    <t>https://podminky.urs.cz/item/CS_URS_2022_01/273351121</t>
  </si>
  <si>
    <t>(3,75+3,5*2+0,6*2)*0,1</t>
  </si>
  <si>
    <t>(3,15+3,2*2+0,3*2)*0,3</t>
  </si>
  <si>
    <t>44</t>
  </si>
  <si>
    <t>273351122</t>
  </si>
  <si>
    <t>Bednění základů desek odstranění</t>
  </si>
  <si>
    <t>951012506</t>
  </si>
  <si>
    <t>https://podminky.urs.cz/item/CS_URS_2022_01/273351122</t>
  </si>
  <si>
    <t>45</t>
  </si>
  <si>
    <t>273362021</t>
  </si>
  <si>
    <t>Výztuž základů desek ze svařovaných sítí z drátů typu KARI</t>
  </si>
  <si>
    <t>1073947125</t>
  </si>
  <si>
    <t>https://podminky.urs.cz/item/CS_URS_2022_01/273362021</t>
  </si>
  <si>
    <t>191,8*1,3*0,001</t>
  </si>
  <si>
    <t>46</t>
  </si>
  <si>
    <t>274351121</t>
  </si>
  <si>
    <t>Bednění základů pasů rovné zřízení</t>
  </si>
  <si>
    <t>-956154190</t>
  </si>
  <si>
    <t>https://podminky.urs.cz/item/CS_URS_2022_01/274351121</t>
  </si>
  <si>
    <t>1,5*2*0,65</t>
  </si>
  <si>
    <t>47</t>
  </si>
  <si>
    <t>274351122</t>
  </si>
  <si>
    <t>Bednění základů pasů rovné odstranění</t>
  </si>
  <si>
    <t>466495970</t>
  </si>
  <si>
    <t>https://podminky.urs.cz/item/CS_URS_2022_01/274351122</t>
  </si>
  <si>
    <t>48</t>
  </si>
  <si>
    <t>279113142</t>
  </si>
  <si>
    <t>Základové zdi z tvárnic ztraceného bednění včetně výplně z betonu bez zvláštních nároků na vliv prostředí třídy C 20/25, tloušťky zdiva přes 150 do 200 mm</t>
  </si>
  <si>
    <t>1563943085</t>
  </si>
  <si>
    <t>https://podminky.urs.cz/item/CS_URS_2022_01/279113142</t>
  </si>
  <si>
    <t>tv1</t>
  </si>
  <si>
    <t>1,91*4-1*2,25</t>
  </si>
  <si>
    <t>279113144</t>
  </si>
  <si>
    <t>Základové zdi z tvárnic ztraceného bednění včetně výplně z betonu bez zvláštních nároků na vliv prostředí třídy C 20/25, tloušťky zdiva přes 250 do 300 mm</t>
  </si>
  <si>
    <t>-686939106</t>
  </si>
  <si>
    <t>https://podminky.urs.cz/item/CS_URS_2022_01/279113144</t>
  </si>
  <si>
    <t>tv21</t>
  </si>
  <si>
    <t>(3,5+1,91+2,22+0,3*2)*4</t>
  </si>
  <si>
    <t>50</t>
  </si>
  <si>
    <t>279311115</t>
  </si>
  <si>
    <t>Postupné podbetonování základového zdiva jakékoliv tloušťky, bez výkopu, bez zapažení a bednění, prostým betonem tř. C 20/25</t>
  </si>
  <si>
    <t>1474906625</t>
  </si>
  <si>
    <t>https://podminky.urs.cz/item/CS_URS_2022_01/279311115</t>
  </si>
  <si>
    <t>1,5*2*1*0,65*1,035</t>
  </si>
  <si>
    <t>51</t>
  </si>
  <si>
    <t>279361821</t>
  </si>
  <si>
    <t>Výztuž základových zdí nosných svislých nebo odkloněných od svislice, rovinných nebo oblých, deskových nebo žebrových, včetně výztuže jejich žeber z betonářské oceli 10 505 (R) nebo BSt 500</t>
  </si>
  <si>
    <t>-1329140042</t>
  </si>
  <si>
    <t>https://podminky.urs.cz/item/CS_URS_2022_01/279361821</t>
  </si>
  <si>
    <t>(8+24)*2,45*0,887*1,3*0,001</t>
  </si>
  <si>
    <t>(18,7+11,2+21,3+146,5+8,5+22,4+231,5)*1,3*0,001</t>
  </si>
  <si>
    <t>Svislé a kompletní konstrukce</t>
  </si>
  <si>
    <t>52</t>
  </si>
  <si>
    <t>310236241</t>
  </si>
  <si>
    <t>Zazdívka otvorů ve zdivu nadzákladovém cihlami pálenými plochy přes 0,0225 m2 do 0,09 m2, ve zdi tl. do 300 mm</t>
  </si>
  <si>
    <t>kus</t>
  </si>
  <si>
    <t>-162748657</t>
  </si>
  <si>
    <t>https://podminky.urs.cz/item/CS_URS_2022_01/310236241</t>
  </si>
  <si>
    <t>"v.č. D.1.1.2 - půdorys 1. NP - stavební úpravy, TZ"</t>
  </si>
  <si>
    <t xml:space="preserve">"v.č. D.1.1.5 - půdorys  podkroví - stavební úpravy, TZ"</t>
  </si>
  <si>
    <t>53</t>
  </si>
  <si>
    <t>310238211</t>
  </si>
  <si>
    <t>Zazdívka otvorů ve zdivu nadzákladovém cihlami pálenými plochy přes 0,25 m2 do 1 m2 na maltu vápenocementovou</t>
  </si>
  <si>
    <t>-1740298303</t>
  </si>
  <si>
    <t>https://podminky.urs.cz/item/CS_URS_2022_01/310238211</t>
  </si>
  <si>
    <t>0,2*0,2*3+0,2*0,5*3*2</t>
  </si>
  <si>
    <t>0,2*0,5*3,75*2+0,2*0,2*3,75+0,15*0,15*3,75*2</t>
  </si>
  <si>
    <t>"v.č. D.1.1.3 - půdorys 2. NP - stavební úpravy, TZ"</t>
  </si>
  <si>
    <t>"v.č. D.1.1.4 - půdorys 3. NP - stavební úpravy, TZ"</t>
  </si>
  <si>
    <t>0,2*0,5*3,75*2+0,2*0,2*3,75*2+0,15*0,15*3,75*2</t>
  </si>
  <si>
    <t>54</t>
  </si>
  <si>
    <t>310239211</t>
  </si>
  <si>
    <t>Zazdívka otvorů ve zdivu nadzákladovém cihlami pálenými plochy přes 1 m2 do 4 m2 na maltu vápenocementovou</t>
  </si>
  <si>
    <t>1031994371</t>
  </si>
  <si>
    <t>https://podminky.urs.cz/item/CS_URS_2022_01/310239211</t>
  </si>
  <si>
    <t>0,57*2,25*0,2*2+1,6*1,1*0,57</t>
  </si>
  <si>
    <t>55</t>
  </si>
  <si>
    <t>311113142</t>
  </si>
  <si>
    <t>Nadzákladové zdi z tvárnic ztraceného bednění hladkých, včetně výplně z betonu třídy C 20/25, tloušťky zdiva přes 150 do 200 mm</t>
  </si>
  <si>
    <t>-398485529</t>
  </si>
  <si>
    <t>https://podminky.urs.cz/item/CS_URS_2022_01/311113142</t>
  </si>
  <si>
    <t>"v.č. D.1.2.c)2 - skladba nové stropní kce nad 3. np, TZ"</t>
  </si>
  <si>
    <t>6*4,25</t>
  </si>
  <si>
    <t>56</t>
  </si>
  <si>
    <t>311231118</t>
  </si>
  <si>
    <t>Zdivo z cihel pálených nosné z cihel plných dl. 290 mm P 7 až 15, na maltu MC-15</t>
  </si>
  <si>
    <t>-562844264</t>
  </si>
  <si>
    <t>https://podminky.urs.cz/item/CS_URS_2022_01/311231118</t>
  </si>
  <si>
    <t>"v.č. D.1.1.6 - půdorys podkroví - stropní kce, TZ"</t>
  </si>
  <si>
    <t>(2,76+1,66+3,24+0,7)*0,3*0,3+0,6*0,26*2*0,3</t>
  </si>
  <si>
    <t>(2,7+1,65+0,7+4,17+2,8)*0,5*0,3</t>
  </si>
  <si>
    <t>57</t>
  </si>
  <si>
    <t>311237R0161</t>
  </si>
  <si>
    <t>Zdivo jednovrstvé tepelně izolační z cihel děrovaných broušených na tenkovrstvou maltu, součinitel prostupu tepla U přes 0,14 do 0,18, tl. zdiva 500 mm</t>
  </si>
  <si>
    <t>1511521290</t>
  </si>
  <si>
    <t>"VIZ TECHNICKÉ SPECIFIKACE MATERIÁLU"</t>
  </si>
  <si>
    <t>4,8*3</t>
  </si>
  <si>
    <t>-0,625*2-1,2*2,25</t>
  </si>
  <si>
    <t>58</t>
  </si>
  <si>
    <t>311238R0652</t>
  </si>
  <si>
    <t>Zdivo jednovrstvé tepelně izolační z cihel děrovaných broušených s integrovanou izolací z hydrofobizované minerální vlny na tenkovrstvou maltu, součinitel prostupu tepla U přes 0,14 do 0,18, pevnost cihel P8, tl. zdiva 380 mm</t>
  </si>
  <si>
    <t>-116354908</t>
  </si>
  <si>
    <t>5,8*2,7*2</t>
  </si>
  <si>
    <t>59</t>
  </si>
  <si>
    <t>311361821</t>
  </si>
  <si>
    <t>Výztuž nadzákladových zdí nosných svislých nebo odkloněných od svislice, rovných nebo oblých z betonářské oceli 10 505 (R) nebo BSt 500</t>
  </si>
  <si>
    <t>1338862864</t>
  </si>
  <si>
    <t>https://podminky.urs.cz/item/CS_URS_2022_01/311361821</t>
  </si>
  <si>
    <t>88,9*1,3*0,001</t>
  </si>
  <si>
    <t>60</t>
  </si>
  <si>
    <t>317121101</t>
  </si>
  <si>
    <t>Montáž prefabrikovaných překladů délky do 1500 mm</t>
  </si>
  <si>
    <t>-502679258</t>
  </si>
  <si>
    <t>https://podminky.urs.cz/item/CS_URS_2022_01/317121101</t>
  </si>
  <si>
    <t>61</t>
  </si>
  <si>
    <t>59321071</t>
  </si>
  <si>
    <t>překlad železobetonový RZP 1490x140x140mm</t>
  </si>
  <si>
    <t>576228947</t>
  </si>
  <si>
    <t>62</t>
  </si>
  <si>
    <t>317142438</t>
  </si>
  <si>
    <t>Překlady nenosné z pórobetonu osazené do tenkého maltového lože, výšky do 250 mm, šířky překladu 125 mm, délky překladu přes 2000 do 2500 mm</t>
  </si>
  <si>
    <t>-1779380</t>
  </si>
  <si>
    <t>https://podminky.urs.cz/item/CS_URS_2022_01/317142438</t>
  </si>
  <si>
    <t>63</t>
  </si>
  <si>
    <t>317234410</t>
  </si>
  <si>
    <t>Vyzdívka mezi nosníky cihlami pálenými na maltu cementovou</t>
  </si>
  <si>
    <t>-1193960297</t>
  </si>
  <si>
    <t>https://podminky.urs.cz/item/CS_URS_2022_01/317234410</t>
  </si>
  <si>
    <t>1,6*0,75*0,5</t>
  </si>
  <si>
    <t>64</t>
  </si>
  <si>
    <t>317944323</t>
  </si>
  <si>
    <t>Válcované nosníky dodatečně osazované do připravených otvorů bez zazdění hlav č. 14 až 22</t>
  </si>
  <si>
    <t>816361926</t>
  </si>
  <si>
    <t>https://podminky.urs.cz/item/CS_URS_2022_01/317944323</t>
  </si>
  <si>
    <t>1,6*14,4*6*0,001</t>
  </si>
  <si>
    <t>65</t>
  </si>
  <si>
    <t>342272235</t>
  </si>
  <si>
    <t>Příčky z pórobetonových tvárnic hladkých na tenké maltové lože objemová hmotnost do 500 kg/m3, tloušťka příčky 125 mm</t>
  </si>
  <si>
    <t>189628257</t>
  </si>
  <si>
    <t>https://podminky.urs.cz/item/CS_URS_2022_01/342272235</t>
  </si>
  <si>
    <t>(2,1*2+2,65)*3</t>
  </si>
  <si>
    <t>-2*2,2</t>
  </si>
  <si>
    <t>66</t>
  </si>
  <si>
    <t>342291112</t>
  </si>
  <si>
    <t>Ukotvení příček polyuretanovou pěnou, tl. příčky přes 100 mm</t>
  </si>
  <si>
    <t>m</t>
  </si>
  <si>
    <t>757976608</t>
  </si>
  <si>
    <t>https://podminky.urs.cz/item/CS_URS_2022_01/342291112</t>
  </si>
  <si>
    <t>2,1*2+2,65</t>
  </si>
  <si>
    <t>67</t>
  </si>
  <si>
    <t>342291131</t>
  </si>
  <si>
    <t>Ukotvení příček plochými kotvami, do konstrukce betonové</t>
  </si>
  <si>
    <t>-194295174</t>
  </si>
  <si>
    <t>https://podminky.urs.cz/item/CS_URS_2022_01/342291131</t>
  </si>
  <si>
    <t>3*2</t>
  </si>
  <si>
    <t>68</t>
  </si>
  <si>
    <t>342291R0121</t>
  </si>
  <si>
    <t>Ukotvení zdiva tl. 570 mm 3 x ocelový nerezový trn vč. vrtání a vlepení trnů D+M</t>
  </si>
  <si>
    <t>608480507</t>
  </si>
  <si>
    <t>(2,5+1,1)*2</t>
  </si>
  <si>
    <t>69</t>
  </si>
  <si>
    <t>342291R01211</t>
  </si>
  <si>
    <t>Ukotvení zdiva tl.370 mm 3 x ocelový nerezový trn vč. vrtání a vlepení trnů D+M</t>
  </si>
  <si>
    <t>1154640714</t>
  </si>
  <si>
    <t>2,7*2</t>
  </si>
  <si>
    <t>70</t>
  </si>
  <si>
    <t>346244381</t>
  </si>
  <si>
    <t>Plentování ocelových válcovaných nosníků jednostranné cihlami na maltu, výška stojiny do 200 mm</t>
  </si>
  <si>
    <t>248697865</t>
  </si>
  <si>
    <t>https://podminky.urs.cz/item/CS_URS_2022_01/346244381</t>
  </si>
  <si>
    <t>1,6*0,14*2</t>
  </si>
  <si>
    <t>71</t>
  </si>
  <si>
    <t>346244821</t>
  </si>
  <si>
    <t>Přizdívky izolační a ochranné z cihel pálených na maltu MC-10 včetně vytvoření požlábku v ohybu izolace vodorovné na svislou, se zatřenou cementovou omítkou z malty min. MC 10 tl. 20 mm pod izolaci z cihel plných dl. 290 mm, P 10 až P 20 tl. 140 mm</t>
  </si>
  <si>
    <t>1088850295</t>
  </si>
  <si>
    <t>https://podminky.urs.cz/item/CS_URS_2022_01/346244821</t>
  </si>
  <si>
    <t>(3,05*2+3,15)*(3,1+0,15)</t>
  </si>
  <si>
    <t>72</t>
  </si>
  <si>
    <t>346245999</t>
  </si>
  <si>
    <t>Přizdívky izolační a ochranné z cihel pálených Příplatek k cenám za ochranu svislé izolace před poškozením zaléváním mezi izolací a izolovanou stěnou, včetně zaoblení v ohybu izolace vodorovné na svislou, vrstvy o tl. 25 mm maltou min. MC 10</t>
  </si>
  <si>
    <t>186654242</t>
  </si>
  <si>
    <t>https://podminky.urs.cz/item/CS_URS_2022_01/346245999</t>
  </si>
  <si>
    <t>73</t>
  </si>
  <si>
    <t>349231811</t>
  </si>
  <si>
    <t>Přizdívka z cihel ostění s ozubem ve vybouraných otvorech, s vysekáním kapes pro zavázaní přes 80 do 150 mm</t>
  </si>
  <si>
    <t>-797719466</t>
  </si>
  <si>
    <t>https://podminky.urs.cz/item/CS_URS_2022_01/349231811</t>
  </si>
  <si>
    <t>0,75*2,25*0,1*2</t>
  </si>
  <si>
    <t>Vodorovné konstrukce</t>
  </si>
  <si>
    <t>74</t>
  </si>
  <si>
    <t>411322525</t>
  </si>
  <si>
    <t>Stropy z betonu železového (bez výztuže) trámových, žebrových, kazetových nebo vložkových z tvárnic nebo z hraněných či zaoblených vln zabudovaného plechového bednění tř. C 20/25</t>
  </si>
  <si>
    <t>-1947704269</t>
  </si>
  <si>
    <t>https://podminky.urs.cz/item/CS_URS_2022_01/411322525</t>
  </si>
  <si>
    <t>1*5,4*0,1</t>
  </si>
  <si>
    <t>75</t>
  </si>
  <si>
    <t>411354233</t>
  </si>
  <si>
    <t>Bednění stropů ztracené ocelové žebrované ze širokých tenkostěnných ohýbaných profilů (hraněných trapézových vln), bez úpravy povrchu otevřeného podhledu, bez podpěrné konstrukce, s osazením nasucho na zdech do připravených ozubů, popř. na rovných zdech, trámech, průvlacích, do traverz s povrchem pozinkovaným, výšky vln 40 mm, tl. plechu 0,75 mm</t>
  </si>
  <si>
    <t>-1509375039</t>
  </si>
  <si>
    <t>https://podminky.urs.cz/item/CS_URS_2022_01/411354233</t>
  </si>
  <si>
    <t>1*5,4</t>
  </si>
  <si>
    <t>76</t>
  </si>
  <si>
    <t>411354311</t>
  </si>
  <si>
    <t>Podpěrná konstrukce stropů - desek, kleneb a skořepin výška podepření do 4 m tloušťka stropu přes 5 do 15 cm zřízení</t>
  </si>
  <si>
    <t>1169139546</t>
  </si>
  <si>
    <t>https://podminky.urs.cz/item/CS_URS_2022_01/411354311</t>
  </si>
  <si>
    <t>77</t>
  </si>
  <si>
    <t>411354312</t>
  </si>
  <si>
    <t>Podpěrná konstrukce stropů - desek, kleneb a skořepin výška podepření do 4 m tloušťka stropu přes 5 do 15 cm odstranění</t>
  </si>
  <si>
    <t>922134569</t>
  </si>
  <si>
    <t>https://podminky.urs.cz/item/CS_URS_2022_01/411354312</t>
  </si>
  <si>
    <t>78</t>
  </si>
  <si>
    <t>411362021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</si>
  <si>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ze svařovaných sítí z drátů typu KARI</t>
  </si>
  <si>
    <t>-1029156956</t>
  </si>
  <si>
    <t>https://podminky.urs.cz/item/CS_URS_2022_01/411362021</t>
  </si>
  <si>
    <t>bed5*4,968*1,3*0,001</t>
  </si>
  <si>
    <t>413351121</t>
  </si>
  <si>
    <t>Bednění nosníků a průvlaků - bez podpěrné konstrukce výška nosníku po spodní líc stropní desky přes 100 cm zřízení</t>
  </si>
  <si>
    <t>1423642280</t>
  </si>
  <si>
    <t>https://podminky.urs.cz/item/CS_URS_2022_01/413351121</t>
  </si>
  <si>
    <t>1,2*0,2</t>
  </si>
  <si>
    <t>0,625*0,4+1,2*0,4</t>
  </si>
  <si>
    <t>80</t>
  </si>
  <si>
    <t>413351122</t>
  </si>
  <si>
    <t>Bednění nosníků a průvlaků - bez podpěrné konstrukce výška nosníku po spodní líc stropní desky přes 100 cm odstranění</t>
  </si>
  <si>
    <t>-1927235036</t>
  </si>
  <si>
    <t>https://podminky.urs.cz/item/CS_URS_2022_01/413351122</t>
  </si>
  <si>
    <t>81</t>
  </si>
  <si>
    <t>413352115</t>
  </si>
  <si>
    <t>Podpěrná konstrukce nosníků a průvlaků výšky podepření do 4 m výšky nosníku (po spodní hranu stropní desky) přes 100 cm zřízení</t>
  </si>
  <si>
    <t>600993221</t>
  </si>
  <si>
    <t>https://podminky.urs.cz/item/CS_URS_2022_01/413352115</t>
  </si>
  <si>
    <t>82</t>
  </si>
  <si>
    <t>413352116</t>
  </si>
  <si>
    <t>Podpěrná konstrukce nosníků a průvlaků výšky podepření do 4 m výšky nosníku (po spodní hranu stropní desky) přes 100 cm odstranění</t>
  </si>
  <si>
    <t>-877477794</t>
  </si>
  <si>
    <t>https://podminky.urs.cz/item/CS_URS_2022_01/413352116</t>
  </si>
  <si>
    <t>83</t>
  </si>
  <si>
    <t>413941121</t>
  </si>
  <si>
    <t>Osazování ocelových válcovaných nosníků ve stropech I nebo IE nebo U nebo UE nebo L do č.12 nebo výšky do 120 mm</t>
  </si>
  <si>
    <t>-806056653</t>
  </si>
  <si>
    <t>https://podminky.urs.cz/item/CS_URS_2022_01/413941121</t>
  </si>
  <si>
    <t>(145,64+20,39+7,54+50,04+318,06+230,89)*0,001</t>
  </si>
  <si>
    <t>84</t>
  </si>
  <si>
    <t>413941123</t>
  </si>
  <si>
    <t>Osazování ocelových válcovaných nosníků ve stropech I nebo IE nebo U nebo UE nebo L č. 14 až 22 nebo výšky přes 120 do 220 mm</t>
  </si>
  <si>
    <t>1737015228</t>
  </si>
  <si>
    <t>https://podminky.urs.cz/item/CS_URS_2022_01/413941123</t>
  </si>
  <si>
    <t>(210,8+236,52)*0,001</t>
  </si>
  <si>
    <t>(804,83+214,62+304,3+300,72+158,76+70,4+30,8)*0,001</t>
  </si>
  <si>
    <t>321,3*0,001</t>
  </si>
  <si>
    <t>85</t>
  </si>
  <si>
    <t>413941125</t>
  </si>
  <si>
    <t>Osazování ocelových válcovaných nosníků ve stropech I nebo IE nebo U nebo UE nebo L č. 24 a výše nebo výšky přes 220 mm</t>
  </si>
  <si>
    <t>-254588275</t>
  </si>
  <si>
    <t>https://podminky.urs.cz/item/CS_URS_2022_01/413941125</t>
  </si>
  <si>
    <t>(73,33+48,19+109,91+212,24+102,33+66,33)*0,001</t>
  </si>
  <si>
    <t>(45,48+83,38+152,72)*0,001</t>
  </si>
  <si>
    <t>86</t>
  </si>
  <si>
    <t>413941133</t>
  </si>
  <si>
    <t>Osazování ocelových válcovaných nosníků ve stropech HE-A nebo HE-B, výšky přes 120 do 220 mm</t>
  </si>
  <si>
    <t>-832868662</t>
  </si>
  <si>
    <t>https://podminky.urs.cz/item/CS_URS_2022_01/413941133</t>
  </si>
  <si>
    <t>(815,1+349,41+1689,6+737,28)*0,001</t>
  </si>
  <si>
    <t>87</t>
  </si>
  <si>
    <t>413941135</t>
  </si>
  <si>
    <t>Osazování ocelových válcovaných nosníků ve stropech HE-A nebo HE-B, výšky přes 220 mm</t>
  </si>
  <si>
    <t>894942642</t>
  </si>
  <si>
    <t>https://podminky.urs.cz/item/CS_URS_2022_01/413941135</t>
  </si>
  <si>
    <t>(736,45+664,95+1320,6+4557+1939,05+2912)*0,001</t>
  </si>
  <si>
    <t>474,24*0,001</t>
  </si>
  <si>
    <t>88</t>
  </si>
  <si>
    <t>417321414</t>
  </si>
  <si>
    <t>Ztužující pásy a věnce z betonu železového (bez výztuže) tř. C 20/25</t>
  </si>
  <si>
    <t>1038190800</t>
  </si>
  <si>
    <t>https://podminky.urs.cz/item/CS_URS_2022_01/417321414</t>
  </si>
  <si>
    <t>2,22*0,2*0,25</t>
  </si>
  <si>
    <t>4,8*0,4*0,3</t>
  </si>
  <si>
    <t>89</t>
  </si>
  <si>
    <t>417321R0414</t>
  </si>
  <si>
    <t>Ztužující pásy a věnce z betonu železového (bez výztuže) tř. C 20/25 . podbetonování ocelových nosníků D+M</t>
  </si>
  <si>
    <t>1576839550</t>
  </si>
  <si>
    <t>0,6*0,6*3*0,26+0,6*0,6*0,24+0,6*0,6*0,14</t>
  </si>
  <si>
    <t>1,05*0,6*0,16*2+(1,92*0,4+0,3*0,2)*0,38</t>
  </si>
  <si>
    <t>(1,92*0,4+0,45*0,2)*0,2+(1,2*0,6*2+0,6*0,6*2)*0,2</t>
  </si>
  <si>
    <t>0,6*0,6*4*0,16+0,5*0,6*0,38*2</t>
  </si>
  <si>
    <t>90</t>
  </si>
  <si>
    <t>417351115</t>
  </si>
  <si>
    <t>Bednění bočnic ztužujících pásů a věnců včetně vzpěr zřízení</t>
  </si>
  <si>
    <t>-1088002826</t>
  </si>
  <si>
    <t>https://podminky.urs.cz/item/CS_URS_2022_01/417351115</t>
  </si>
  <si>
    <t>2,22*2*0,25</t>
  </si>
  <si>
    <t>4,8*0,3*2+0,3*0,4*2</t>
  </si>
  <si>
    <t>0,6*0,26*4*3+0,6*0,24*4+0,6*0,14*4</t>
  </si>
  <si>
    <t>(1,05*2*2+0,6*2*2+0,6*4*4)*0,16</t>
  </si>
  <si>
    <t>(1,92*2+0,6*2)*0,38+(1,92*2+0,6*2)*0,2</t>
  </si>
  <si>
    <t>(1,2*2*2+0,6*2*2+0,6*4*2)*0,2+0,6*4*4*0,16</t>
  </si>
  <si>
    <t>(0,05*2+0,6*2)*2*0,38</t>
  </si>
  <si>
    <t>91</t>
  </si>
  <si>
    <t>417351116</t>
  </si>
  <si>
    <t>Bednění bočnic ztužujících pásů a věnců včetně vzpěr odstranění</t>
  </si>
  <si>
    <t>2013449318</t>
  </si>
  <si>
    <t>https://podminky.urs.cz/item/CS_URS_2022_01/417351116</t>
  </si>
  <si>
    <t>92</t>
  </si>
  <si>
    <t>417361821</t>
  </si>
  <si>
    <t>Výztuž ztužujících pásů a věnců z betonářské oceli 10 505 (R) nebo BSt 500</t>
  </si>
  <si>
    <t>67078752</t>
  </si>
  <si>
    <t>https://podminky.urs.cz/item/CS_URS_2022_01/417361821</t>
  </si>
  <si>
    <t>4*2,45*0,887*1,3*0,001</t>
  </si>
  <si>
    <t>1,8*1,3*0,001</t>
  </si>
  <si>
    <t>(16,7+8,1)*1,3*0,001</t>
  </si>
  <si>
    <t>93</t>
  </si>
  <si>
    <t>430321515</t>
  </si>
  <si>
    <t>Schodišťové konstrukce a rampy z betonu železového (bez výztuže) stupně, schodnice, ramena, podesty s nosníky tř. C 20/25</t>
  </si>
  <si>
    <t>1126645145</t>
  </si>
  <si>
    <t>https://podminky.urs.cz/item/CS_URS_2022_01/430321515</t>
  </si>
  <si>
    <t>2,4*4*0,16*2+5,2*2,08*0,25</t>
  </si>
  <si>
    <t>11*2,4*0,185*0,28*0,5*2</t>
  </si>
  <si>
    <t>94</t>
  </si>
  <si>
    <t>430362021</t>
  </si>
  <si>
    <t>Výztuž schodišťových konstrukcí a ramp stupňů, schodnic, ramen, podest s nosníky ze svařovaných sítí z drátů typu KARI</t>
  </si>
  <si>
    <t>-971441260</t>
  </si>
  <si>
    <t>https://podminky.urs.cz/item/CS_URS_2022_01/430362021</t>
  </si>
  <si>
    <t>186,5*1,3*0,001</t>
  </si>
  <si>
    <t>95</t>
  </si>
  <si>
    <t>431351121</t>
  </si>
  <si>
    <t>Bednění podest, podstupňových desek a ramp včetně podpěrné konstrukce výšky do 4 m půdorysně přímočarých zřízení</t>
  </si>
  <si>
    <t>-1673104763</t>
  </si>
  <si>
    <t>https://podminky.urs.cz/item/CS_URS_2022_01/431351121</t>
  </si>
  <si>
    <t>2,4*4*2+5,2*2,08+2,4*0,16*2+0,4*0,25</t>
  </si>
  <si>
    <t>96</t>
  </si>
  <si>
    <t>431351122</t>
  </si>
  <si>
    <t>Bednění podest, podstupňových desek a ramp včetně podpěrné konstrukce výšky do 4 m půdorysně přímočarých odstranění</t>
  </si>
  <si>
    <t>-1807976642</t>
  </si>
  <si>
    <t>https://podminky.urs.cz/item/CS_URS_2022_01/431351122</t>
  </si>
  <si>
    <t>97</t>
  </si>
  <si>
    <t>434351141</t>
  </si>
  <si>
    <t>Bednění stupňů betonovaných na podstupňové desce nebo na terénu půdorysně přímočarých zřízení</t>
  </si>
  <si>
    <t>1947313343</t>
  </si>
  <si>
    <t>https://podminky.urs.cz/item/CS_URS_2022_01/434351141</t>
  </si>
  <si>
    <t>2,4*0,185*11*2+4*0,185*2</t>
  </si>
  <si>
    <t>98</t>
  </si>
  <si>
    <t>434351142</t>
  </si>
  <si>
    <t>Bednění stupňů betonovaných na podstupňové desce nebo na terénu půdorysně přímočarých odstranění</t>
  </si>
  <si>
    <t>1165658882</t>
  </si>
  <si>
    <t>https://podminky.urs.cz/item/CS_URS_2022_01/434351142</t>
  </si>
  <si>
    <t>99</t>
  </si>
  <si>
    <t>451317777</t>
  </si>
  <si>
    <t>Podklad nebo lože pod dlažbu (přídlažbu) v ploše vodorovné nebo ve sklonu do 1:5, tloušťky od 50 do 100 mm z betonu prostého</t>
  </si>
  <si>
    <t>1339962334</t>
  </si>
  <si>
    <t>https://podminky.urs.cz/item/CS_URS_2022_01/451317777</t>
  </si>
  <si>
    <t>100</t>
  </si>
  <si>
    <t>451541R0192</t>
  </si>
  <si>
    <t>Lože pod potrubí, stoky a drobné objekty Příplatek k ceně za práce v uzavřeném prostoru</t>
  </si>
  <si>
    <t>-1243535651</t>
  </si>
  <si>
    <t>101</t>
  </si>
  <si>
    <t>451572R0111</t>
  </si>
  <si>
    <t>Lože pod potrubí, stoky a drobné objekty v otevřeném výkopu z kameniva drobného těženého 0 až 4 mm</t>
  </si>
  <si>
    <t>-585962948</t>
  </si>
  <si>
    <t>(1,5+2+1+1,5*2+0,8+1)*1*0,15</t>
  </si>
  <si>
    <t>Komunikace pozemní</t>
  </si>
  <si>
    <t>102</t>
  </si>
  <si>
    <t>566901R0231</t>
  </si>
  <si>
    <t>Vyspravení podkladu po překopech inženýrských sítí plochy přes 15 m2 s rozprostřením a zhutněním štěrkodrtí fr. 32 - 64 tl. 100 mm D+M</t>
  </si>
  <si>
    <t>49930022</t>
  </si>
  <si>
    <t>-2,93*3,05</t>
  </si>
  <si>
    <t>103</t>
  </si>
  <si>
    <t>566901R02311</t>
  </si>
  <si>
    <t>Vyspravení podkladu po překopech inženýrských sítí plochy přes 15 m2 s rozprostřením a zhutněním štěrkodrtí fr. 0 - 64 tl. 100 mm D+M</t>
  </si>
  <si>
    <t>1074396077</t>
  </si>
  <si>
    <t>104</t>
  </si>
  <si>
    <t>566901R0272</t>
  </si>
  <si>
    <t>Vyspravení podkladu po překopech inženýrských sítí plochy přes 15 m2 s rozprostřením a zhutněním mech. zpevněným kamenivem tl. 150 mm D+M</t>
  </si>
  <si>
    <t>-1624664973</t>
  </si>
  <si>
    <t>105</t>
  </si>
  <si>
    <t>572331111</t>
  </si>
  <si>
    <t>Vyspravení krytu komunikací po překopech inženýrských sítí plochy přes 15 m2 živičnou směsí z kameniva těženého nebo ze štěrkopísku obaleného asfaltem po zhutnění tl. přes 20 do 50 mm</t>
  </si>
  <si>
    <t>216355893</t>
  </si>
  <si>
    <t>https://podminky.urs.cz/item/CS_URS_2022_01/572331111</t>
  </si>
  <si>
    <t>šd1*2</t>
  </si>
  <si>
    <t>106</t>
  </si>
  <si>
    <t>572341111</t>
  </si>
  <si>
    <t>Vyspravení krytu komunikací po překopech inženýrských sítí plochy přes 15 m2 asfaltovým betonem ACO (AB), po zhutnění tl. přes 30 do 50 mm</t>
  </si>
  <si>
    <t>-1476181919</t>
  </si>
  <si>
    <t>https://podminky.urs.cz/item/CS_URS_2022_01/572341111</t>
  </si>
  <si>
    <t>573111115</t>
  </si>
  <si>
    <t>Postřik infiltrační PI z asfaltu silničního s posypem kamenivem, v množství 2,50 kg/m2</t>
  </si>
  <si>
    <t>1751390021</t>
  </si>
  <si>
    <t>https://podminky.urs.cz/item/CS_URS_2022_01/573111115</t>
  </si>
  <si>
    <t>108</t>
  </si>
  <si>
    <t>573211112</t>
  </si>
  <si>
    <t>Postřik spojovací PS bez posypu kamenivem z asfaltu silničního, v množství 0,70 kg/m2</t>
  </si>
  <si>
    <t>999373488</t>
  </si>
  <si>
    <t>https://podminky.urs.cz/item/CS_URS_2022_01/573211112</t>
  </si>
  <si>
    <t>109</t>
  </si>
  <si>
    <t>596841220</t>
  </si>
  <si>
    <t>Kladení dlažby z betonových nebo kameninových dlaždic komunikací pro pěší s vyplněním spár a se smetením přebytečného materiálu na vzdálenost do 3 m s ložem z cementové malty tl. do 30 mm velikosti dlaždic přes 0,09 m2 do 0,25 m2, pro plochy do 50 m2</t>
  </si>
  <si>
    <t>1876345463</t>
  </si>
  <si>
    <t>https://podminky.urs.cz/item/CS_URS_2022_01/596841220</t>
  </si>
  <si>
    <t>3,2*0,5*2+1,82*0,5+1,1*0,35</t>
  </si>
  <si>
    <t>110</t>
  </si>
  <si>
    <t>59245620</t>
  </si>
  <si>
    <t>dlažba desková betonová 500x500x60mm přírodní</t>
  </si>
  <si>
    <t>-1254877175</t>
  </si>
  <si>
    <t>dlb1*1,03</t>
  </si>
  <si>
    <t>Úpravy povrchů, podlahy a osazování výplní</t>
  </si>
  <si>
    <t>111</t>
  </si>
  <si>
    <t>611131125</t>
  </si>
  <si>
    <t>Podkladní a spojovací vrstva vnitřních omítaných ploch penetrace disperzní nanášená ručně schodišťových konstrukcí</t>
  </si>
  <si>
    <t>1687680789</t>
  </si>
  <si>
    <t>https://podminky.urs.cz/item/CS_URS_2022_01/611131125</t>
  </si>
  <si>
    <t>112</t>
  </si>
  <si>
    <t>611142001</t>
  </si>
  <si>
    <t>Potažení vnitřních ploch pletivem v ploše nebo pruzích, na plném podkladu sklovláknitým vtlačením do tmelu stropů</t>
  </si>
  <si>
    <t>1898007356</t>
  </si>
  <si>
    <t>https://podminky.urs.cz/item/CS_URS_2022_01/611142001</t>
  </si>
  <si>
    <t>113</t>
  </si>
  <si>
    <t>611381019</t>
  </si>
  <si>
    <t>Omítka tenkovrstvá minerální vnitřních ploch bez penetrace zatíraná (škrábaná), zrnitost 1,5 mm schodišťových konstrukcí stropů, stěn, ramen nebo nosníků</t>
  </si>
  <si>
    <t>-373105277</t>
  </si>
  <si>
    <t>https://podminky.urs.cz/item/CS_URS_2022_01/611381019</t>
  </si>
  <si>
    <t>(3,91+4,03)*2,4+5,2*2,08+4,25*0,4*2</t>
  </si>
  <si>
    <t>114</t>
  </si>
  <si>
    <t>612131101</t>
  </si>
  <si>
    <t>Podkladní a spojovací vrstva vnitřních omítaných ploch cementový postřik nanášený ručně celoplošně stěn</t>
  </si>
  <si>
    <t>-1576154795</t>
  </si>
  <si>
    <t>https://podminky.urs.cz/item/CS_URS_2022_01/612131101</t>
  </si>
  <si>
    <t>0,75*2,25*2+1,2*0,75</t>
  </si>
  <si>
    <t>(1,2+2,25*2)*0,6</t>
  </si>
  <si>
    <t>(3,91+2,08+7,93+2,08+4,03+0,6+2,3)*3,75</t>
  </si>
  <si>
    <t>Mezisoučet</t>
  </si>
  <si>
    <t>4,8*3-0,625*2-1,2*2,25</t>
  </si>
  <si>
    <t>(0,625*2+2*2+1,2+2,25*2)*0,5</t>
  </si>
  <si>
    <t>5,8*2,7*2+6*4,25*2</t>
  </si>
  <si>
    <t>115</t>
  </si>
  <si>
    <t>612131121</t>
  </si>
  <si>
    <t>Podkladní a spojovací vrstva vnitřních omítaných ploch penetrace disperzní nanášená ručně stěn</t>
  </si>
  <si>
    <t>2127950135</t>
  </si>
  <si>
    <t>https://podminky.urs.cz/item/CS_URS_2022_01/612131121</t>
  </si>
  <si>
    <t>116</t>
  </si>
  <si>
    <t>612135101</t>
  </si>
  <si>
    <t>Hrubá výplň rýh maltou jakékoli šířky rýhy ve stěnách</t>
  </si>
  <si>
    <t>-1833042275</t>
  </si>
  <si>
    <t>https://podminky.urs.cz/item/CS_URS_2022_01/612135101</t>
  </si>
  <si>
    <t>1,5*0,5*2</t>
  </si>
  <si>
    <t>117</t>
  </si>
  <si>
    <t>612142001</t>
  </si>
  <si>
    <t>Potažení vnitřních ploch pletivem v ploše nebo pruzích, na plném podkladu sklovláknitým vtlačením do tmelu stěn</t>
  </si>
  <si>
    <t>-1137902426</t>
  </si>
  <si>
    <t>https://podminky.urs.cz/item/CS_URS_2022_01/612142001</t>
  </si>
  <si>
    <t>(1,19*2+2,22*2)*(3,85+0,15)</t>
  </si>
  <si>
    <t>-1,2*2,25</t>
  </si>
  <si>
    <t>118</t>
  </si>
  <si>
    <t>2045259577</t>
  </si>
  <si>
    <t>(2,1*2+2,65+1,975*2+2,4)*3</t>
  </si>
  <si>
    <t>1*3*2</t>
  </si>
  <si>
    <t>-2*2,2*2</t>
  </si>
  <si>
    <t>119</t>
  </si>
  <si>
    <t>612321311</t>
  </si>
  <si>
    <t>Omítka vápenocementová vnitřních ploch nanášená strojně jednovrstvá, tloušťky do 10 mm hrubá zatřená svislých konstrukcí stěn</t>
  </si>
  <si>
    <t>1745949531</t>
  </si>
  <si>
    <t>https://podminky.urs.cz/item/CS_URS_2022_01/612321311</t>
  </si>
  <si>
    <t>"v.č. D.1.1.21 - kladečský výkres obkladů ŽB zábradlí, TZ"</t>
  </si>
  <si>
    <t>"v.č. D.1.1.22 - kladečský výkres obkladů schodišťový prostor,TZ"</t>
  </si>
  <si>
    <t>34+107</t>
  </si>
  <si>
    <t>612321341</t>
  </si>
  <si>
    <t>Omítka vápenocementová vnitřních ploch nanášená strojně dvouvrstvá, tloušťky jádrové omítky do 10 mm a tloušťky štuku do 3 mm štuková svislých konstrukcí stěn</t>
  </si>
  <si>
    <t>-2105656617</t>
  </si>
  <si>
    <t>https://podminky.urs.cz/item/CS_URS_2022_01/612321341</t>
  </si>
  <si>
    <t>-om5</t>
  </si>
  <si>
    <t>121</t>
  </si>
  <si>
    <t>612325123</t>
  </si>
  <si>
    <t>Vápenocementová omítka rýh štuková ve stěnách, šířky rýhy přes 300 mm</t>
  </si>
  <si>
    <t>1966023066</t>
  </si>
  <si>
    <t>https://podminky.urs.cz/item/CS_URS_2022_01/612325123</t>
  </si>
  <si>
    <t>3*1,2+3*0,5</t>
  </si>
  <si>
    <t>3,75*1,2+3,75*0,5+3,75*0,9</t>
  </si>
  <si>
    <t>3,75*1,2+3,75*0,5*2+3,75*0,9</t>
  </si>
  <si>
    <t>122</t>
  </si>
  <si>
    <t>612325417</t>
  </si>
  <si>
    <t>Oprava vápenocementové omítky vnitřních ploch hladké, tloušťky do 20 mm, s celoplošným přeštukováním, tloušťky štuku 3 mm stěn, v rozsahu opravované plochy přes 10 do 30%</t>
  </si>
  <si>
    <t>-767402341</t>
  </si>
  <si>
    <t>https://podminky.urs.cz/item/CS_URS_2022_01/612325417</t>
  </si>
  <si>
    <t>123</t>
  </si>
  <si>
    <t>612381016</t>
  </si>
  <si>
    <t>Omítka tenkovrstvá minerální vnitřních ploch bez penetrace zatíraná (škrábaná), zrnitost 1,5 mm svislých konstrukcí stěn v podlaží i na schodišti</t>
  </si>
  <si>
    <t>1841246472</t>
  </si>
  <si>
    <t>https://podminky.urs.cz/item/CS_URS_2022_01/612381016</t>
  </si>
  <si>
    <t>124</t>
  </si>
  <si>
    <t>615142012</t>
  </si>
  <si>
    <t>Potažení vnitřních ploch pletivem v ploše nebo pruzích, na plném podkladu rabicovým provizorním přichycením nosníků</t>
  </si>
  <si>
    <t>2062193818</t>
  </si>
  <si>
    <t>https://podminky.urs.cz/item/CS_URS_2022_01/615142012</t>
  </si>
  <si>
    <t>1,6*0,5*2+1,2*0,75</t>
  </si>
  <si>
    <t>125</t>
  </si>
  <si>
    <t>619991001</t>
  </si>
  <si>
    <t>Zakrytí vnitřních ploch před znečištěním včetně pozdějšího odkrytí podlah fólií přilepenou lepící páskou</t>
  </si>
  <si>
    <t>1453864387</t>
  </si>
  <si>
    <t>https://podminky.urs.cz/item/CS_URS_2022_01/619991001</t>
  </si>
  <si>
    <t>103+31,3</t>
  </si>
  <si>
    <t>19,5+85,6+34,5+31,1+71,7</t>
  </si>
  <si>
    <t>50,3*2+79,5</t>
  </si>
  <si>
    <t>126</t>
  </si>
  <si>
    <t>619991011</t>
  </si>
  <si>
    <t>Zakrytí vnitřních ploch před znečištěním včetně pozdějšího odkrytí konstrukcí a prvků obalením fólií a přelepením páskou</t>
  </si>
  <si>
    <t>1055693936</t>
  </si>
  <si>
    <t>https://podminky.urs.cz/item/CS_URS_2022_01/619991011</t>
  </si>
  <si>
    <t>1,2*0,6+0,9*2*2+1,5*0,8*2+1*2+0,8*2+2*2,2*2</t>
  </si>
  <si>
    <t>1,6*1,6*3+0,9*2*8</t>
  </si>
  <si>
    <t>1,2*2,2*4+1,6*2,5*7+0,9*2*16+1,6*2,2*2+4,23*2,55*2</t>
  </si>
  <si>
    <t>1,6*2,5*3+1,2*2,5*2+0,9*2*11+4,23*2,55*4</t>
  </si>
  <si>
    <t>1,6*2,5*3+1,2*2,5*2+0,9*2*12+4,23*2,55*4</t>
  </si>
  <si>
    <t>0,625*2</t>
  </si>
  <si>
    <t>127</t>
  </si>
  <si>
    <t>619991R0011</t>
  </si>
  <si>
    <t>Zakrytí větracích mřížek fólií D+M+dmtž</t>
  </si>
  <si>
    <t>-1154828246</t>
  </si>
  <si>
    <t>0,5*0,5*32</t>
  </si>
  <si>
    <t>128</t>
  </si>
  <si>
    <t>622131101</t>
  </si>
  <si>
    <t>Podkladní a spojovací vrstva vnějších omítaných ploch cementový postřik nanášený ručně celoplošně stěn</t>
  </si>
  <si>
    <t>-31011828</t>
  </si>
  <si>
    <t>https://podminky.urs.cz/item/CS_URS_2022_01/622131101</t>
  </si>
  <si>
    <t>"v.č. D.1.1.16 - pohled severozápadní, TZ"</t>
  </si>
  <si>
    <t>1,81*17,45+4,8*3,6</t>
  </si>
  <si>
    <t>-1,1*2,25*4</t>
  </si>
  <si>
    <t>129</t>
  </si>
  <si>
    <t>622131R0111</t>
  </si>
  <si>
    <t>Podkladní a vyrovnávací vrstva nanášená ručně stěn</t>
  </si>
  <si>
    <t>1504811887</t>
  </si>
  <si>
    <t>4*1,75</t>
  </si>
  <si>
    <t>130</t>
  </si>
  <si>
    <t>622143003</t>
  </si>
  <si>
    <t>Montáž omítkových profilů plastových, pozinkovaných nebo dřevěných upevněných vtlačením do podkladní vrstvy nebo přibitím rohových s tkaninou</t>
  </si>
  <si>
    <t>-1231260255</t>
  </si>
  <si>
    <t>https://podminky.urs.cz/item/CS_URS_2022_01/622143003</t>
  </si>
  <si>
    <t>2,25*2+3*2</t>
  </si>
  <si>
    <t>3,75*4</t>
  </si>
  <si>
    <t>0,625*2+2*2</t>
  </si>
  <si>
    <t>131</t>
  </si>
  <si>
    <t>55343R0021</t>
  </si>
  <si>
    <t xml:space="preserve">profil rohový  pro vnitřní omítky </t>
  </si>
  <si>
    <t>-580999283</t>
  </si>
  <si>
    <t>prof1*1,05</t>
  </si>
  <si>
    <t>132</t>
  </si>
  <si>
    <t>622151001</t>
  </si>
  <si>
    <t>Penetrační nátěr vnějších pastovitých tenkovrstvých omítek akrylátový univerzální stěn</t>
  </si>
  <si>
    <t>-1918919200</t>
  </si>
  <si>
    <t>https://podminky.urs.cz/item/CS_URS_2022_01/622151001</t>
  </si>
  <si>
    <t>133</t>
  </si>
  <si>
    <t>622151011</t>
  </si>
  <si>
    <t>Penetrační nátěr vnějších pastovitých tenkovrstvých omítek silikátový paropropustný stěn</t>
  </si>
  <si>
    <t>177267097</t>
  </si>
  <si>
    <t>https://podminky.urs.cz/item/CS_URS_2022_01/622151011</t>
  </si>
  <si>
    <t>(1,8+1,5)*2*0,16*9*2+2*0,16*4</t>
  </si>
  <si>
    <t>134</t>
  </si>
  <si>
    <t>622211001</t>
  </si>
  <si>
    <t>Montáž kontaktního zateplení lepením a mechanickým kotvením z polystyrenových desek na vnější stěny, na podklad betonový nebo z lehčeného betonu, z tvárnic keramických nebo vápenopískových, tloušťky desek do 40 mm</t>
  </si>
  <si>
    <t>1363601752</t>
  </si>
  <si>
    <t>https://podminky.urs.cz/item/CS_URS_2022_01/622211001</t>
  </si>
  <si>
    <t>(3,32+2,82+0,5*2+0,3*2)*0,75</t>
  </si>
  <si>
    <t>28376414</t>
  </si>
  <si>
    <t>deska z polystyrénu XPS, hrana polodrážková a hladký povrch 300kPA tl 20mm</t>
  </si>
  <si>
    <t>899343620</t>
  </si>
  <si>
    <t>kzs1*1,05</t>
  </si>
  <si>
    <t>136</t>
  </si>
  <si>
    <t>622211011</t>
  </si>
  <si>
    <t>Montáž kontaktního zateplení lepením a mechanickým kotvením z polystyrenových desek na vnější stěny, na podklad betonový nebo z lehčeného betonu, z tvárnic keramických nebo vápenopískových, tloušťky desek přes 40 do 80 mm</t>
  </si>
  <si>
    <t>927645519</t>
  </si>
  <si>
    <t>https://podminky.urs.cz/item/CS_URS_2022_01/622211011</t>
  </si>
  <si>
    <t>4,8*0,35*2+0,5*0,35*2+0,625*0,5+1,2*0,5</t>
  </si>
  <si>
    <t>137</t>
  </si>
  <si>
    <t>28375933</t>
  </si>
  <si>
    <t>deska EPS 70 fasádní λ=0,039 tl 50mm</t>
  </si>
  <si>
    <t>-788545431</t>
  </si>
  <si>
    <t>kzs31*1,1</t>
  </si>
  <si>
    <t>138</t>
  </si>
  <si>
    <t>622211033</t>
  </si>
  <si>
    <t>Montáž kontaktního zateplení lepením a mechanickým kotvením z polystyrenových desek na vnější stěny, na podklad dřevěný nebo kovový, tloušťky desek přes 120 do 160 mm</t>
  </si>
  <si>
    <t>587261762</t>
  </si>
  <si>
    <t>https://podminky.urs.cz/item/CS_URS_2022_01/622211033</t>
  </si>
  <si>
    <t>-1,83*1,5*0,8*9*2</t>
  </si>
  <si>
    <t>139</t>
  </si>
  <si>
    <t>28375952</t>
  </si>
  <si>
    <t>deska EPS 70 fasádní λ=0,039 tl 160mm</t>
  </si>
  <si>
    <t>827701530</t>
  </si>
  <si>
    <t>kzs6*1,1</t>
  </si>
  <si>
    <t>140</t>
  </si>
  <si>
    <t>622252001</t>
  </si>
  <si>
    <t>Montáž profilů kontaktního zateplení zakládacích soklových připevněných hmoždinkami</t>
  </si>
  <si>
    <t>-1912341359</t>
  </si>
  <si>
    <t>https://podminky.urs.cz/item/CS_URS_2022_01/622252001</t>
  </si>
  <si>
    <t>3,32+2,82+0,5*2+0,3*2</t>
  </si>
  <si>
    <t xml:space="preserve">"v.č. D.1.1.7 - půdorys  krovu - stavební úpravy, TZ"</t>
  </si>
  <si>
    <t>18,1*2</t>
  </si>
  <si>
    <t>59051639</t>
  </si>
  <si>
    <t>profil zakládací Al tl 0,7mm pro ETICS pro izolant tl 20mm</t>
  </si>
  <si>
    <t>779686583</t>
  </si>
  <si>
    <t>kzs21*1,05</t>
  </si>
  <si>
    <t>142</t>
  </si>
  <si>
    <t>59051653</t>
  </si>
  <si>
    <t>profil zakládací Al tl 0,7mm pro ETICS pro izolant tl 160mm</t>
  </si>
  <si>
    <t>-2058387764</t>
  </si>
  <si>
    <t>kzs22*1,05</t>
  </si>
  <si>
    <t>143</t>
  </si>
  <si>
    <t>622252002</t>
  </si>
  <si>
    <t>Montáž profilů kontaktního zateplení ostatních stěnových, dilatačních apod. lepených do tmelu</t>
  </si>
  <si>
    <t>803201200</t>
  </si>
  <si>
    <t>https://podminky.urs.cz/item/CS_URS_2022_01/622252002</t>
  </si>
  <si>
    <t>0,75*3</t>
  </si>
  <si>
    <t>0,625*2+1,25*2</t>
  </si>
  <si>
    <t>1,83*2*2*9*2+1,5*2*2*9+2*4</t>
  </si>
  <si>
    <t>144</t>
  </si>
  <si>
    <t>63127R0464</t>
  </si>
  <si>
    <t>profil rohový pro KZS</t>
  </si>
  <si>
    <t>-1503389519</t>
  </si>
  <si>
    <t>kzs3*1,05</t>
  </si>
  <si>
    <t>145</t>
  </si>
  <si>
    <t>622321141</t>
  </si>
  <si>
    <t>Omítka vápenocementová vnějších ploch nanášená ručně dvouvrstvá, tloušťky jádrové omítky do 15 mm a tloušťky štuku do 3 mm štuková stěn</t>
  </si>
  <si>
    <t>-1673950401</t>
  </si>
  <si>
    <t>https://podminky.urs.cz/item/CS_URS_2022_01/622321141</t>
  </si>
  <si>
    <t>146</t>
  </si>
  <si>
    <t>622326252</t>
  </si>
  <si>
    <t>Oprava vápenocementové omítky s celoplošným přeštukováním vnějších ploch stupně členitosti 1, v rozsahu opravované plochy přes 10 do 30%</t>
  </si>
  <si>
    <t>-811337468</t>
  </si>
  <si>
    <t>https://podminky.urs.cz/item/CS_URS_2022_01/622326252</t>
  </si>
  <si>
    <t>1*15,35*2</t>
  </si>
  <si>
    <t>147</t>
  </si>
  <si>
    <t>622511112</t>
  </si>
  <si>
    <t>Omítka tenkovrstvá akrylátová vnějších ploch probarvená bez penetrace mozaiková střednězrnná stěn</t>
  </si>
  <si>
    <t>-154650521</t>
  </si>
  <si>
    <t>https://podminky.urs.cz/item/CS_URS_2022_01/622511112</t>
  </si>
  <si>
    <t>148</t>
  </si>
  <si>
    <t>622531012</t>
  </si>
  <si>
    <t>Omítka tenkovrstvá silikonová vnějších ploch probarvená bez penetrace zatíraná (škrábaná), zrnitost 1,5 mm stěn</t>
  </si>
  <si>
    <t>-442341462</t>
  </si>
  <si>
    <t>https://podminky.urs.cz/item/CS_URS_2022_01/622531012</t>
  </si>
  <si>
    <t>149</t>
  </si>
  <si>
    <t>629135102</t>
  </si>
  <si>
    <t>Vyrovnávací vrstva z cementové malty pod klempířskými prvky šířky přes 150 do 300 mm</t>
  </si>
  <si>
    <t>-405125535</t>
  </si>
  <si>
    <t>https://podminky.urs.cz/item/CS_URS_2022_01/629135102</t>
  </si>
  <si>
    <t>3,32+2,82+0,5*2</t>
  </si>
  <si>
    <t>150</t>
  </si>
  <si>
    <t>629135R0102</t>
  </si>
  <si>
    <t>zapravení hran/bočních stěn ŽB parapetů a šambrán vč. dokotvení a doplnění chybějících částí D+M</t>
  </si>
  <si>
    <t>ks</t>
  </si>
  <si>
    <t>1463402975</t>
  </si>
  <si>
    <t>151</t>
  </si>
  <si>
    <t>629135R0103</t>
  </si>
  <si>
    <t>zapravení hran/bočních stěn ŽB římsy vč. dokotvení a doplnění chybějících částí D+M</t>
  </si>
  <si>
    <t>1736704549</t>
  </si>
  <si>
    <t>152</t>
  </si>
  <si>
    <t>629991011</t>
  </si>
  <si>
    <t>Zakrytí vnějších ploch před znečištěním včetně pozdějšího odkrytí výplní otvorů a svislých ploch fólií přilepenou lepící páskou</t>
  </si>
  <si>
    <t>1357944355</t>
  </si>
  <si>
    <t>https://podminky.urs.cz/item/CS_URS_2022_01/629991011</t>
  </si>
  <si>
    <t>1,2*0,6</t>
  </si>
  <si>
    <t>153</t>
  </si>
  <si>
    <t>631311114</t>
  </si>
  <si>
    <t>Mazanina z betonu prostého bez zvýšených nároků na prostředí tl. přes 50 do 80 mm tř. C 16/20</t>
  </si>
  <si>
    <t>-32655594</t>
  </si>
  <si>
    <t>https://podminky.urs.cz/item/CS_URS_2022_01/631311114</t>
  </si>
  <si>
    <t>(20,7+1,2*1,05)*0,075+8*0,075</t>
  </si>
  <si>
    <t>1,2*1*0,077</t>
  </si>
  <si>
    <t>154</t>
  </si>
  <si>
    <t>631311124</t>
  </si>
  <si>
    <t>Mazanina z betonu prostého bez zvýšených nároků na prostředí tl. přes 80 do 120 mm tř. C 16/20</t>
  </si>
  <si>
    <t>55393660</t>
  </si>
  <si>
    <t>https://podminky.urs.cz/item/CS_URS_2022_01/631311124</t>
  </si>
  <si>
    <t>1*1*0,1*5</t>
  </si>
  <si>
    <t>5,2*2,08*0,087</t>
  </si>
  <si>
    <t>155</t>
  </si>
  <si>
    <t>631311134</t>
  </si>
  <si>
    <t>Mazanina z betonu prostého bez zvýšených nároků na prostředí tl. přes 120 do 240 mm tř. C 16/20</t>
  </si>
  <si>
    <t>1958484132</t>
  </si>
  <si>
    <t>https://podminky.urs.cz/item/CS_URS_2022_01/631311134</t>
  </si>
  <si>
    <t>maz11</t>
  </si>
  <si>
    <t>1,91*2,2*0,15</t>
  </si>
  <si>
    <t>maz12</t>
  </si>
  <si>
    <t>(20,7+1,2*1,05)*0,15</t>
  </si>
  <si>
    <t>maz13</t>
  </si>
  <si>
    <t>8*0,15</t>
  </si>
  <si>
    <t>156</t>
  </si>
  <si>
    <t>631312141</t>
  </si>
  <si>
    <t>Doplnění dosavadních mazanin prostým betonem s dodáním hmot, bez potěru, plochy jednotlivě rýh v dosavadních mazaninách</t>
  </si>
  <si>
    <t>-2052272748</t>
  </si>
  <si>
    <t>https://podminky.urs.cz/item/CS_URS_2022_01/631312141</t>
  </si>
  <si>
    <t>2,4*0,4*0,1</t>
  </si>
  <si>
    <t>2,8*0,4*0,1</t>
  </si>
  <si>
    <t>157</t>
  </si>
  <si>
    <t>631319011</t>
  </si>
  <si>
    <t>Příplatek k cenám mazanin za úpravu povrchu mazaniny přehlazením, mazanina tl. přes 50 do 80 mm</t>
  </si>
  <si>
    <t>-328414287</t>
  </si>
  <si>
    <t>https://podminky.urs.cz/item/CS_URS_2022_01/631319011</t>
  </si>
  <si>
    <t>158</t>
  </si>
  <si>
    <t>631319012</t>
  </si>
  <si>
    <t>Příplatek k cenám mazanin za úpravu povrchu mazaniny přehlazením, mazanina tl. přes 80 do 120 mm</t>
  </si>
  <si>
    <t>2057839445</t>
  </si>
  <si>
    <t>https://podminky.urs.cz/item/CS_URS_2022_01/631319012</t>
  </si>
  <si>
    <t>159</t>
  </si>
  <si>
    <t>631319013</t>
  </si>
  <si>
    <t>Příplatek k cenám mazanin za úpravu povrchu mazaniny přehlazením, mazanina tl. přes 120 do 240 mm</t>
  </si>
  <si>
    <t>-1115710163</t>
  </si>
  <si>
    <t>https://podminky.urs.cz/item/CS_URS_2022_01/631319013</t>
  </si>
  <si>
    <t>160</t>
  </si>
  <si>
    <t>631319022</t>
  </si>
  <si>
    <t>Příplatek k cenám mazanin za úpravu povrchu mazaniny přehlazením s poprášením cementem pro konečnou úpravu, mazanina tl. přes 80 do 120 mm (20 kg/m3)</t>
  </si>
  <si>
    <t>38987290</t>
  </si>
  <si>
    <t>https://podminky.urs.cz/item/CS_URS_2022_01/631319022</t>
  </si>
  <si>
    <t>161</t>
  </si>
  <si>
    <t>631319171</t>
  </si>
  <si>
    <t>Příplatek k cenám mazanin za stržení povrchu spodní vrstvy mazaniny latí před vložením výztuže nebo pletiva pro tl. obou vrstev mazaniny přes 50 do 80 mm</t>
  </si>
  <si>
    <t>559361737</t>
  </si>
  <si>
    <t>https://podminky.urs.cz/item/CS_URS_2022_01/631319171</t>
  </si>
  <si>
    <t>162</t>
  </si>
  <si>
    <t>631319173</t>
  </si>
  <si>
    <t>Příplatek k cenám mazanin za stržení povrchu spodní vrstvy mazaniny latí před vložením výztuže nebo pletiva pro tl. obou vrstev mazaniny přes 80 do 120 mm</t>
  </si>
  <si>
    <t>-947613544</t>
  </si>
  <si>
    <t>https://podminky.urs.cz/item/CS_URS_2022_01/631319173</t>
  </si>
  <si>
    <t>163</t>
  </si>
  <si>
    <t>631319175</t>
  </si>
  <si>
    <t>Příplatek k cenám mazanin za stržení povrchu spodní vrstvy mazaniny latí před vložením výztuže nebo pletiva pro tl. obou vrstev mazaniny přes 120 do 240 mm</t>
  </si>
  <si>
    <t>-1102846858</t>
  </si>
  <si>
    <t>https://podminky.urs.cz/item/CS_URS_2022_01/631319175</t>
  </si>
  <si>
    <t>164</t>
  </si>
  <si>
    <t>631319195</t>
  </si>
  <si>
    <t>Příplatek k cenám mazanin za malou plochu do 5 m2 jednotlivě mazanina tl. přes 50 do 80 mm</t>
  </si>
  <si>
    <t>-55271018</t>
  </si>
  <si>
    <t>https://podminky.urs.cz/item/CS_URS_2022_01/631319195</t>
  </si>
  <si>
    <t>165</t>
  </si>
  <si>
    <t>631319196</t>
  </si>
  <si>
    <t>Příplatek k cenám mazanin za malou plochu do 5 m2 jednotlivě mazanina tl. přes 80 do 120 mm</t>
  </si>
  <si>
    <t>-1978696789</t>
  </si>
  <si>
    <t>https://podminky.urs.cz/item/CS_URS_2022_01/631319196</t>
  </si>
  <si>
    <t>166</t>
  </si>
  <si>
    <t>631351101</t>
  </si>
  <si>
    <t>Bednění v podlahách rýh a hran zřízení</t>
  </si>
  <si>
    <t>318527167</t>
  </si>
  <si>
    <t>https://podminky.urs.cz/item/CS_URS_2022_01/631351101</t>
  </si>
  <si>
    <t>1*4*0,1*5</t>
  </si>
  <si>
    <t>2,4*0,087</t>
  </si>
  <si>
    <t>631351102</t>
  </si>
  <si>
    <t>Bednění v podlahách rýh a hran odstranění</t>
  </si>
  <si>
    <t>-514560405</t>
  </si>
  <si>
    <t>https://podminky.urs.cz/item/CS_URS_2022_01/631351102</t>
  </si>
  <si>
    <t>168</t>
  </si>
  <si>
    <t>631362021</t>
  </si>
  <si>
    <t>Výztuž mazanin ze svařovaných sítí z drátů typu KARI</t>
  </si>
  <si>
    <t>-113162231</t>
  </si>
  <si>
    <t>https://podminky.urs.cz/item/CS_URS_2022_01/631362021</t>
  </si>
  <si>
    <t>1,91*2,22*4,968*1,3*0,001</t>
  </si>
  <si>
    <t>(20,7+1,2*1,05)*4,968*1,3*0,001</t>
  </si>
  <si>
    <t>8*4,968*1,3*0,001</t>
  </si>
  <si>
    <t>1,2*1*4,968*1,3*0,001</t>
  </si>
  <si>
    <t>1*1*5*4,968*1,3*0,001</t>
  </si>
  <si>
    <t>169</t>
  </si>
  <si>
    <t>632450122</t>
  </si>
  <si>
    <t>Potěr cementový vyrovnávací ze suchých směsí v pásu o průměrné (střední) tl. přes 20 do 30 mm</t>
  </si>
  <si>
    <t>-151724342</t>
  </si>
  <si>
    <t>https://podminky.urs.cz/item/CS_URS_2022_01/632450122</t>
  </si>
  <si>
    <t>3,15*1,2</t>
  </si>
  <si>
    <t>170</t>
  </si>
  <si>
    <t>632451101</t>
  </si>
  <si>
    <t>Potěr cementový samonivelační ze suchých směsí tloušťky přes 2 do 5 mm</t>
  </si>
  <si>
    <t>302513026</t>
  </si>
  <si>
    <t>https://podminky.urs.cz/item/CS_URS_2022_01/632451101</t>
  </si>
  <si>
    <t>171</t>
  </si>
  <si>
    <t>633811111</t>
  </si>
  <si>
    <t>Broušení betonových podlah nerovností do 2 mm (stržení šlemu)</t>
  </si>
  <si>
    <t>698551539</t>
  </si>
  <si>
    <t>https://podminky.urs.cz/item/CS_URS_2022_01/633811111</t>
  </si>
  <si>
    <t>2,4*1,975+2,2*0,3</t>
  </si>
  <si>
    <t>2,4*0,6</t>
  </si>
  <si>
    <t>Doplňující konstrukce a práce pozemních komunikací, letišť a ploch</t>
  </si>
  <si>
    <t>172</t>
  </si>
  <si>
    <t>916111113</t>
  </si>
  <si>
    <t>Osazení silniční obruby z dlažebních kostek v jedné řadě s ložem tl. přes 50 do 100 mm, s vyplněním a zatřením spár cementovou maltou z velkých kostek s boční opěrou z betonu prostého, do lože z betonu prostého téže značky</t>
  </si>
  <si>
    <t>1272993491</t>
  </si>
  <si>
    <t>https://podminky.urs.cz/item/CS_URS_2022_01/916111113</t>
  </si>
  <si>
    <t>3,42*2+2,51+0,6*2</t>
  </si>
  <si>
    <t>173</t>
  </si>
  <si>
    <t>58381015</t>
  </si>
  <si>
    <t>kostka řezanoštípaná dlažební žula 10x10x10cm</t>
  </si>
  <si>
    <t>-1779430503</t>
  </si>
  <si>
    <t>obr1*0,1*1,03</t>
  </si>
  <si>
    <t>174</t>
  </si>
  <si>
    <t>916991121</t>
  </si>
  <si>
    <t>Lože pod obrubníky, krajníky nebo obruby z dlažebních kostek z betonu prostého</t>
  </si>
  <si>
    <t>-1514571019</t>
  </si>
  <si>
    <t>https://podminky.urs.cz/item/CS_URS_2022_01/916991121</t>
  </si>
  <si>
    <t>obr1*0,2*0,1</t>
  </si>
  <si>
    <t>175</t>
  </si>
  <si>
    <t>919732221</t>
  </si>
  <si>
    <t>Styčná pracovní spára při napojení nového živičného povrchu na stávající se zalitím za tepla modifikovanou asfaltovou hmotou s posypem vápenným hydrátem šířky do 15 mm, hloubky do 25 mm bez prořezání spáry</t>
  </si>
  <si>
    <t>-1412105431</t>
  </si>
  <si>
    <t>https://podminky.urs.cz/item/CS_URS_2022_01/919732221</t>
  </si>
  <si>
    <t>176</t>
  </si>
  <si>
    <t>919735113</t>
  </si>
  <si>
    <t>Řezání stávajícího živičného krytu nebo podkladu hloubky přes 100 do 150 mm</t>
  </si>
  <si>
    <t>-965930136</t>
  </si>
  <si>
    <t>https://podminky.urs.cz/item/CS_URS_2022_01/919735113</t>
  </si>
  <si>
    <t>6,15+4,7*2</t>
  </si>
  <si>
    <t>Lešení a stavební výtahy</t>
  </si>
  <si>
    <t>177</t>
  </si>
  <si>
    <t>949101111</t>
  </si>
  <si>
    <t>Lešení pomocné pracovní pro objekty pozemních staveb pro zatížení do 150 kg/m2, o výšce lešeňové podlahy do 1,9 m</t>
  </si>
  <si>
    <t>743081954</t>
  </si>
  <si>
    <t>https://podminky.urs.cz/item/CS_URS_2022_01/949101111</t>
  </si>
  <si>
    <t>20,7+8+2,4*1,975+2,2*0,3</t>
  </si>
  <si>
    <t>(2,1*2+2,65+1,5*2)*1,5+(3+2)*1,5</t>
  </si>
  <si>
    <t>96,7+43,2+16,9+44,20+68+3,8+6,9+3,5+3,8+10,7+70+4,3</t>
  </si>
  <si>
    <t>178</t>
  </si>
  <si>
    <t>949101112</t>
  </si>
  <si>
    <t>Lešení pomocné pracovní pro objekty pozemních staveb pro zatížení do 150 kg/m2, o výšce lešeňové podlahy přes 1,9 do 3,5 m</t>
  </si>
  <si>
    <t>1024724020</t>
  </si>
  <si>
    <t>https://podminky.urs.cz/item/CS_URS_2022_01/949101112</t>
  </si>
  <si>
    <t>(1,6+1,5*2)*1,5+(4,23+0,74)*1,5*2+(3+2+0,8)*1,5</t>
  </si>
  <si>
    <t>4,97*1,5*4+2*1,5+(1,2+1,5*2)*1,5+2*1,5</t>
  </si>
  <si>
    <t>(1,6+1,5*2)*1,5</t>
  </si>
  <si>
    <t>26,6+2*1,5*4+2*1,5*2</t>
  </si>
  <si>
    <t>Různé dokončovací konstrukce a práce pozemních staveb</t>
  </si>
  <si>
    <t>179</t>
  </si>
  <si>
    <t>952901111</t>
  </si>
  <si>
    <t>Vyčištění budov nebo objektů před předáním do užívání budov bytové nebo občanské výstavby, světlé výšky podlaží do 4 m</t>
  </si>
  <si>
    <t>57026174</t>
  </si>
  <si>
    <t>https://podminky.urs.cz/item/CS_URS_2022_01/952901111</t>
  </si>
  <si>
    <t>20,7+8+2,7*1,5+103+31,3</t>
  </si>
  <si>
    <t>26,6</t>
  </si>
  <si>
    <t>180</t>
  </si>
  <si>
    <t>952902021</t>
  </si>
  <si>
    <t>Čištění budov při provádění oprav a udržovacích prací podlah hladkých zametením</t>
  </si>
  <si>
    <t>-1390435038</t>
  </si>
  <si>
    <t>https://podminky.urs.cz/item/CS_URS_2022_01/952902021</t>
  </si>
  <si>
    <t>648</t>
  </si>
  <si>
    <t>181</t>
  </si>
  <si>
    <t>953961112</t>
  </si>
  <si>
    <t>Kotvy chemické s vyvrtáním otvoru do betonu, železobetonu nebo tvrdého kamene tmel, velikost M 10, hloubka 90 mm</t>
  </si>
  <si>
    <t>-1086203351</t>
  </si>
  <si>
    <t>https://podminky.urs.cz/item/CS_URS_2022_01/953961112</t>
  </si>
  <si>
    <t>25*2</t>
  </si>
  <si>
    <t>182</t>
  </si>
  <si>
    <t>953961113</t>
  </si>
  <si>
    <t>Kotvy chemické s vyvrtáním otvoru do betonu, železobetonu nebo tvrdého kamene tmel, velikost M 12, hloubka 110 mm</t>
  </si>
  <si>
    <t>-47602239</t>
  </si>
  <si>
    <t>https://podminky.urs.cz/item/CS_URS_2022_01/953961113</t>
  </si>
  <si>
    <t>4*2</t>
  </si>
  <si>
    <t>183</t>
  </si>
  <si>
    <t>953961114</t>
  </si>
  <si>
    <t>Kotvy chemické s vyvrtáním otvoru do betonu, železobetonu nebo tvrdého kamene tmel, velikost M 16, hloubka 125 mm</t>
  </si>
  <si>
    <t>-346811734</t>
  </si>
  <si>
    <t>https://podminky.urs.cz/item/CS_URS_2022_01/953961114</t>
  </si>
  <si>
    <t>184</t>
  </si>
  <si>
    <t>95998R2011</t>
  </si>
  <si>
    <t>utěsnění prostupu potrubí vedených pod stropem v porobetonové příčce D+M</t>
  </si>
  <si>
    <t>-1014547172</t>
  </si>
  <si>
    <t>12*2</t>
  </si>
  <si>
    <t>185</t>
  </si>
  <si>
    <t>95998R202</t>
  </si>
  <si>
    <t>zabezpečení stáv. čidla EZS proti poškození D+M</t>
  </si>
  <si>
    <t>-1741614522</t>
  </si>
  <si>
    <t>2*2</t>
  </si>
  <si>
    <t>186</t>
  </si>
  <si>
    <t>95998R801</t>
  </si>
  <si>
    <t xml:space="preserve">kompletní vyčištění komínových průduchů od sazí DN 200 mm dl. 22 m </t>
  </si>
  <si>
    <t>-2037676432</t>
  </si>
  <si>
    <t>187</t>
  </si>
  <si>
    <t>985331113</t>
  </si>
  <si>
    <t>Dodatečné vlepování betonářské výztuže včetně vyvrtání a vyčištění otvoru cementovou aktivovanou maltou průměr výztuže 12 mm</t>
  </si>
  <si>
    <t>-1027471998</t>
  </si>
  <si>
    <t>https://podminky.urs.cz/item/CS_URS_2022_01/985331113</t>
  </si>
  <si>
    <t>0,25*(30+24+14*2)</t>
  </si>
  <si>
    <t>188</t>
  </si>
  <si>
    <t>13021013</t>
  </si>
  <si>
    <t>tyč ocelová kruhová žebírková DIN 488 jakost B500B (10 505) výztuž do betonu D 12mm</t>
  </si>
  <si>
    <t>-193792046</t>
  </si>
  <si>
    <t>výzt1*2*0,887*1,3*0,001</t>
  </si>
  <si>
    <t>189</t>
  </si>
  <si>
    <t>95998R201</t>
  </si>
  <si>
    <t>utěsnění prostupu potrubí stropem D+M</t>
  </si>
  <si>
    <t>-1029716765</t>
  </si>
  <si>
    <t>190</t>
  </si>
  <si>
    <t>95995R301</t>
  </si>
  <si>
    <t>kompaktní deska s označením učebny 1000 x 1000 mm ozn. O3 vč. všech doplňků vč. dopravy, montáže, systémových, kotvících prvků D+M</t>
  </si>
  <si>
    <t>431607435</t>
  </si>
  <si>
    <t>"tabulky PSV přílohy - ostatní výrobky"</t>
  </si>
  <si>
    <t>191</t>
  </si>
  <si>
    <t>95995R302</t>
  </si>
  <si>
    <t>kompaktní deska s logem školy 2100 x 2040 mm ozn. O4 vč. všech doplňků vč. dopravy, montáže, systémových, kotvících prvků D+M</t>
  </si>
  <si>
    <t>988510762</t>
  </si>
  <si>
    <t>192</t>
  </si>
  <si>
    <t>95995R303</t>
  </si>
  <si>
    <t>piktogram na dveře soc. zařízení nerez 149 x 149 mm ozn. O5 vč. všech doplňků vč. dopravy, montáže, systémových, kotvících prvků D+M</t>
  </si>
  <si>
    <t>241448595</t>
  </si>
  <si>
    <t>193</t>
  </si>
  <si>
    <t>95995R304</t>
  </si>
  <si>
    <t>tabulka - klip pro vložení formátu A4 ozn. O7 vč. všech doplňků vč. dopravy, montáže, systémových, kotvících prvků D+M</t>
  </si>
  <si>
    <t>-2135351390</t>
  </si>
  <si>
    <t>194</t>
  </si>
  <si>
    <t>95995R305</t>
  </si>
  <si>
    <t>nerez zásobník na papírové ručníky 285 x 370 x 105 mm ozn. O9 vč. všech doplňků vč. dopravy, montáže, systémových, kotvících prvků D+M</t>
  </si>
  <si>
    <t>1986364618</t>
  </si>
  <si>
    <t>195</t>
  </si>
  <si>
    <t>95995R306</t>
  </si>
  <si>
    <t>chrom dávkovač tekutého mýdla 63 x 220 x 90 mm ozn. O10 vč. všech doplňků vč. dopravy, montáže, systémových, kotvících prvků D+M</t>
  </si>
  <si>
    <t>1296596223</t>
  </si>
  <si>
    <t>196</t>
  </si>
  <si>
    <t>95995R307</t>
  </si>
  <si>
    <t>zrcadlo lepené na stěnu 900 x 1800 mm ozn. O11 hrany broušené vč. všech doplňků vč. dopravy, montáže, systémových, kotvících prvků D+M</t>
  </si>
  <si>
    <t>1536210259</t>
  </si>
  <si>
    <t>197</t>
  </si>
  <si>
    <t>95995R308</t>
  </si>
  <si>
    <t>teleskopická tyč otočná systémová ke střešním konům ozn. O12 hrany broušené vč. všech doplňků vč. dopravy D+M</t>
  </si>
  <si>
    <t>1996203521</t>
  </si>
  <si>
    <t>198</t>
  </si>
  <si>
    <t>95995R309</t>
  </si>
  <si>
    <t>teleskopická tyč otočná systémová ke stáv. dřev. oknůmm ozn. O13 hrany broušené vč. všech doplňků vč. dopravy D+M</t>
  </si>
  <si>
    <t>389342743</t>
  </si>
  <si>
    <t>199</t>
  </si>
  <si>
    <t>95995R310</t>
  </si>
  <si>
    <t>sada držáků reproduktorů (1 pár) ozn. O14 vč. všech doplňků vč. dopravy, montáže, systémových, kotvících prvků D+M</t>
  </si>
  <si>
    <t>1964367830</t>
  </si>
  <si>
    <t>200</t>
  </si>
  <si>
    <t>95995R311</t>
  </si>
  <si>
    <t>hasicí přístroj PG práškový 6 kg s hasicí schopností 21A ozn. O15 vč. všech doplňků vč. dopravy, montáže, systémových, kotvících prvků D+M</t>
  </si>
  <si>
    <t>-1193805538</t>
  </si>
  <si>
    <t>201</t>
  </si>
  <si>
    <t>95995R312</t>
  </si>
  <si>
    <t>hasicí přístroj CO2 s hasicí schopností 55B ozn. O16 vč. všech doplňků vč. dopravy, montáže, systémových, kotvících prvků D+M</t>
  </si>
  <si>
    <t>805656824</t>
  </si>
  <si>
    <t>202</t>
  </si>
  <si>
    <t>95995R313</t>
  </si>
  <si>
    <t>výstražné a bezpeč. značky a tabulky dle PBŘ ozn. O17 vč. všech doplňků vč. dopravy, montáže, systémových, kotvících prvků D+M</t>
  </si>
  <si>
    <t>1427515025</t>
  </si>
  <si>
    <t>203</t>
  </si>
  <si>
    <t>95995R314</t>
  </si>
  <si>
    <t>elektrický osoušeč rukou ozn. O21 vč. všech doplňků vč. dopravy, montáže, systémových, kotvících prvků D+M</t>
  </si>
  <si>
    <t>-1030433461</t>
  </si>
  <si>
    <t>204</t>
  </si>
  <si>
    <t>95995R401</t>
  </si>
  <si>
    <t>podlahový poklop s kov. rámem pro ker. dlažbu 630 x 630 mm ozn. Z8 vč. všech doplňků vč. dopravy, montáže, systémových, kotvících prvků D+M</t>
  </si>
  <si>
    <t>1918339241</t>
  </si>
  <si>
    <t>"tabulky PSV přílohy - zámečnické výrobky"</t>
  </si>
  <si>
    <t>205</t>
  </si>
  <si>
    <t>95995R402</t>
  </si>
  <si>
    <t>podlahový poklop s kov. rámem pro vinyl 630 x 630 mm ozn. Z14 vč. všech doplňků vč. dopravy, montáže, systémových, kotvících prvků D+M</t>
  </si>
  <si>
    <t>528301257</t>
  </si>
  <si>
    <t>Bourání konstrukcí</t>
  </si>
  <si>
    <t>206</t>
  </si>
  <si>
    <t>962031133</t>
  </si>
  <si>
    <t>Bourání příček z cihel, tvárnic nebo příčkovek z cihel pálených, plných nebo dutých na maltu vápennou nebo vápenocementovou, tl. do 150 mm</t>
  </si>
  <si>
    <t>-262301864</t>
  </si>
  <si>
    <t>https://podminky.urs.cz/item/CS_URS_2022_01/962031133</t>
  </si>
  <si>
    <t>3,15*2,25</t>
  </si>
  <si>
    <t>4,83*1,2</t>
  </si>
  <si>
    <t>3,48*2,55</t>
  </si>
  <si>
    <t>207</t>
  </si>
  <si>
    <t>962032231</t>
  </si>
  <si>
    <t>Bourání zdiva nadzákladového z cihel nebo tvárnic z cihel pálených nebo vápenopískových, na maltu vápennou nebo vápenocementovou, objemu přes 1 m3</t>
  </si>
  <si>
    <t>314358060</t>
  </si>
  <si>
    <t>https://podminky.urs.cz/item/CS_URS_2022_01/962032231</t>
  </si>
  <si>
    <t>2,4*1,5*0,25</t>
  </si>
  <si>
    <t>10,1*5,8*0,5*0,2*2+0,5*0,45*5,8*4</t>
  </si>
  <si>
    <t>5,88*0,38*2,7</t>
  </si>
  <si>
    <t>208</t>
  </si>
  <si>
    <t>962032314</t>
  </si>
  <si>
    <t>Bourání zdiva nadzákladového z cihel nebo tvárnic pilířů cihelných průřezu do 0,36 m2</t>
  </si>
  <si>
    <t>1843321297</t>
  </si>
  <si>
    <t>https://podminky.urs.cz/item/CS_URS_2022_01/962032314</t>
  </si>
  <si>
    <t>1,2*0,8*4*10+1*0,5*4+1,5*0,5*4+1,2*0,5*4</t>
  </si>
  <si>
    <t>1,5*0,5*4*2+0,8*0,5*4</t>
  </si>
  <si>
    <t>209</t>
  </si>
  <si>
    <t>9620323R014</t>
  </si>
  <si>
    <t>příplatek za šetrné bourání komín. těles se zajištěním proti padání materiálu do komín. průduchů</t>
  </si>
  <si>
    <t>192736036</t>
  </si>
  <si>
    <t>1,2*0,8*4*4</t>
  </si>
  <si>
    <t>210</t>
  </si>
  <si>
    <t>963012510</t>
  </si>
  <si>
    <t>Bourání stropů z desek nebo panelů železobetonových prefabrikovaných s dutinami z desek, š. do 300 mm tl. do 140 mm</t>
  </si>
  <si>
    <t>-2096073047</t>
  </si>
  <si>
    <t>https://podminky.urs.cz/item/CS_URS_2022_01/963012510</t>
  </si>
  <si>
    <t>5,6*1,2*0,12</t>
  </si>
  <si>
    <t>211</t>
  </si>
  <si>
    <t>963023712</t>
  </si>
  <si>
    <t>Vybourání schodišťových stupňů oblých, rovných nebo kosých ze zdi cihelné oboustranně</t>
  </si>
  <si>
    <t>-498509349</t>
  </si>
  <si>
    <t>https://podminky.urs.cz/item/CS_URS_2022_01/963023712</t>
  </si>
  <si>
    <t>1,8*5+1,4*17</t>
  </si>
  <si>
    <t>212</t>
  </si>
  <si>
    <t>963051213</t>
  </si>
  <si>
    <t>Bourání železobetonových stropů žebrových s viditelnými trámy</t>
  </si>
  <si>
    <t>858437343</t>
  </si>
  <si>
    <t>https://podminky.urs.cz/item/CS_URS_2022_01/963051213</t>
  </si>
  <si>
    <t>26,6*0,4</t>
  </si>
  <si>
    <t>213</t>
  </si>
  <si>
    <t>963051R0818</t>
  </si>
  <si>
    <t>Demontáž integrovaného podbíjení stropů integr. do ŽB žebírkového stropu vč.omítky stropů</t>
  </si>
  <si>
    <t>-639063381</t>
  </si>
  <si>
    <t>214</t>
  </si>
  <si>
    <t>963053935</t>
  </si>
  <si>
    <t>Bourání železobetonových monolitických schodišťových ramen zazděných oboustranně</t>
  </si>
  <si>
    <t>2003922612</t>
  </si>
  <si>
    <t>https://podminky.urs.cz/item/CS_URS_2022_01/963053935</t>
  </si>
  <si>
    <t>(1,8*1,5+4,2*1,5)*0,15</t>
  </si>
  <si>
    <t>2,8*1*0,15</t>
  </si>
  <si>
    <t>215</t>
  </si>
  <si>
    <t>964011221</t>
  </si>
  <si>
    <t>Vybourání železobetonových prefabrikovaných překladů uložených ve zdivu, délky do 3 m, hmotnosti do 75 kg/m</t>
  </si>
  <si>
    <t>-2059942425</t>
  </si>
  <si>
    <t>https://podminky.urs.cz/item/CS_URS_2022_01/964011221</t>
  </si>
  <si>
    <t>1,6*0,75*0,15</t>
  </si>
  <si>
    <t>1,4*0,2*0,15*2</t>
  </si>
  <si>
    <t>216</t>
  </si>
  <si>
    <t>964051111</t>
  </si>
  <si>
    <t>Bourání samostatných trámů, průvlaků nebo pásů ze železobetonu bez přerušení výztuže, průřezu do 0,10 m2</t>
  </si>
  <si>
    <t>1226118001</t>
  </si>
  <si>
    <t>https://podminky.urs.cz/item/CS_URS_2022_01/964051111</t>
  </si>
  <si>
    <t>10,1*0,2*0,25*2</t>
  </si>
  <si>
    <t>217</t>
  </si>
  <si>
    <t>965031131</t>
  </si>
  <si>
    <t>Bourání podlah z cihel bez podkladního lože, s jakoukoliv výplní spár kladených naplocho, plochy přes 1 m2</t>
  </si>
  <si>
    <t>-2087512442</t>
  </si>
  <si>
    <t>https://podminky.urs.cz/item/CS_URS_2022_01/965031131</t>
  </si>
  <si>
    <t>218</t>
  </si>
  <si>
    <t>965042121</t>
  </si>
  <si>
    <t>Bourání mazanin betonových nebo z litého asfaltu tl. do 100 mm, plochy do 1 m2</t>
  </si>
  <si>
    <t>1999346578</t>
  </si>
  <si>
    <t>https://podminky.urs.cz/item/CS_URS_2022_01/965042121</t>
  </si>
  <si>
    <t>1,6*0,3*0,1</t>
  </si>
  <si>
    <t>219</t>
  </si>
  <si>
    <t>965042241</t>
  </si>
  <si>
    <t>Bourání mazanin betonových nebo z litého asfaltu tl. přes 100 mm, plochy přes 4 m2</t>
  </si>
  <si>
    <t>-1795053278</t>
  </si>
  <si>
    <t>https://podminky.urs.cz/item/CS_URS_2022_01/965042241</t>
  </si>
  <si>
    <t>20,7*(0,15+0,1)</t>
  </si>
  <si>
    <t>8*(0,15+0,1)</t>
  </si>
  <si>
    <t>220</t>
  </si>
  <si>
    <t>965049111</t>
  </si>
  <si>
    <t>Bourání mazanin Příplatek k cenám za bourání mazanin betonových se svařovanou sítí, tl. do 100 mm</t>
  </si>
  <si>
    <t>-2069150635</t>
  </si>
  <si>
    <t>https://podminky.urs.cz/item/CS_URS_2022_01/965049111</t>
  </si>
  <si>
    <t>965049112</t>
  </si>
  <si>
    <t>Bourání mazanin Příplatek k cenám za bourání mazanin betonových se svařovanou sítí, tl. přes 100 mm</t>
  </si>
  <si>
    <t>882632015</t>
  </si>
  <si>
    <t>https://podminky.urs.cz/item/CS_URS_2022_01/965049112</t>
  </si>
  <si>
    <t>222</t>
  </si>
  <si>
    <t>965081212</t>
  </si>
  <si>
    <t>Bourání podlah z dlaždic bez podkladního lože nebo mazaniny, s jakoukoliv výplní spár keramických nebo xylolitových tl. do 10 mm, plochy do 1 m2</t>
  </si>
  <si>
    <t>-1128287545</t>
  </si>
  <si>
    <t>https://podminky.urs.cz/item/CS_URS_2022_01/965081212</t>
  </si>
  <si>
    <t>1,6*0,3</t>
  </si>
  <si>
    <t>223</t>
  </si>
  <si>
    <t>965081213</t>
  </si>
  <si>
    <t>Bourání podlah z dlaždic bez podkladního lože nebo mazaniny, s jakoukoliv výplní spár keramických nebo xylolitových tl. do 10 mm, plochy přes 1 m2</t>
  </si>
  <si>
    <t>-433875839</t>
  </si>
  <si>
    <t>https://podminky.urs.cz/item/CS_URS_2022_01/965081213</t>
  </si>
  <si>
    <t>224</t>
  </si>
  <si>
    <t>965081313</t>
  </si>
  <si>
    <t>Bourání podlah z dlaždic bez podkladního lože nebo mazaniny, s jakoukoliv výplní spár betonových, teracových nebo čedičových tl. do 20 mm, plochy přes 1 m2</t>
  </si>
  <si>
    <t>-1886573058</t>
  </si>
  <si>
    <t>https://podminky.urs.cz/item/CS_URS_2022_01/965081313</t>
  </si>
  <si>
    <t>20,7+8+2,1*2,65+2,2*0,3</t>
  </si>
  <si>
    <t>225</t>
  </si>
  <si>
    <t>965081611</t>
  </si>
  <si>
    <t>Odsekání soklíků včetně otlučení podkladní omítky až na zdivo rovných</t>
  </si>
  <si>
    <t>1113968927</t>
  </si>
  <si>
    <t>https://podminky.urs.cz/item/CS_URS_2022_01/965081611</t>
  </si>
  <si>
    <t>sokl11</t>
  </si>
  <si>
    <t>6,736*2+2,68*2+0,6*2+0,7*2</t>
  </si>
  <si>
    <t>2,7*2+3*2-0,9</t>
  </si>
  <si>
    <t>0,3*2</t>
  </si>
  <si>
    <t>1,6+0,3*2+0,3*2</t>
  </si>
  <si>
    <t>1,6+0,3*2+0,3*4</t>
  </si>
  <si>
    <t>226</t>
  </si>
  <si>
    <t>965082933</t>
  </si>
  <si>
    <t>Odstranění násypu pod podlahami nebo ochranného násypu na střechách tl. do 200 mm, plochy přes 2 m2</t>
  </si>
  <si>
    <t>1684346060</t>
  </si>
  <si>
    <t>https://podminky.urs.cz/item/CS_URS_2022_01/965082933</t>
  </si>
  <si>
    <t>20,7*0,15+8*0,15</t>
  </si>
  <si>
    <t>648*0,2</t>
  </si>
  <si>
    <t>227</t>
  </si>
  <si>
    <t>966054R0121</t>
  </si>
  <si>
    <t>opatrné odříznutí a vybourání ŽB okenní šambrány u vybourávaného okna</t>
  </si>
  <si>
    <t>-1089973407</t>
  </si>
  <si>
    <t>1,9*2</t>
  </si>
  <si>
    <t>228</t>
  </si>
  <si>
    <t>966054R0122</t>
  </si>
  <si>
    <t>opatrné odříznutí a vybourání ŽB okenního oblého parapetu u vybourávaného okna</t>
  </si>
  <si>
    <t>860915863</t>
  </si>
  <si>
    <t>1,9</t>
  </si>
  <si>
    <t>229</t>
  </si>
  <si>
    <t>966054R0123</t>
  </si>
  <si>
    <t>opatrné odříznutí a vybourání ŽB podokpní vykonzolované římsy</t>
  </si>
  <si>
    <t>926883988</t>
  </si>
  <si>
    <t>230</t>
  </si>
  <si>
    <t>967021112</t>
  </si>
  <si>
    <t>Přisekání (špicování) rovných ostění bez odstupu po hrubém vybourání otvorů ve zdivu kamenném nebo smíšeném</t>
  </si>
  <si>
    <t>1140863930</t>
  </si>
  <si>
    <t>https://podminky.urs.cz/item/CS_URS_2022_01/967021112</t>
  </si>
  <si>
    <t>2,25*0,75*2</t>
  </si>
  <si>
    <t>231</t>
  </si>
  <si>
    <t>967031132</t>
  </si>
  <si>
    <t>Přisekání (špicování) plošné nebo rovných ostění zdiva z cihel pálených rovných ostění, bez odstupu, po hrubém vybourání otvorů, na maltu vápennou nebo vápenocementovou</t>
  </si>
  <si>
    <t>-26302922</t>
  </si>
  <si>
    <t>https://podminky.urs.cz/item/CS_URS_2022_01/967031132</t>
  </si>
  <si>
    <t>1*0,57*2</t>
  </si>
  <si>
    <t>232</t>
  </si>
  <si>
    <t>967042713</t>
  </si>
  <si>
    <t>Odsekání zdiva z kamene nebo betonu plošné, tl. do 150 mm</t>
  </si>
  <si>
    <t>-2045025865</t>
  </si>
  <si>
    <t>https://podminky.urs.cz/item/CS_URS_2022_01/967042713</t>
  </si>
  <si>
    <t>3,15*0,8</t>
  </si>
  <si>
    <t>233</t>
  </si>
  <si>
    <t>968062354</t>
  </si>
  <si>
    <t>Vybourání dřevěných rámů oken s křídly, dveřních zárubní, vrat, stěn, ostění nebo obkladů rámů oken s křídly dvojitých, plochy do 1 m2</t>
  </si>
  <si>
    <t>745258315</t>
  </si>
  <si>
    <t>https://podminky.urs.cz/item/CS_URS_2022_01/968062354</t>
  </si>
  <si>
    <t>0,52*0,35</t>
  </si>
  <si>
    <t>234</t>
  </si>
  <si>
    <t>968062356</t>
  </si>
  <si>
    <t>Vybourání dřevěných rámů oken s křídly, dveřních zárubní, vrat, stěn, ostění nebo obkladů rámů oken s křídly dvojitých, plochy do 4 m2</t>
  </si>
  <si>
    <t>-1519221903</t>
  </si>
  <si>
    <t>https://podminky.urs.cz/item/CS_URS_2022_01/968062356</t>
  </si>
  <si>
    <t>1,6*2,5</t>
  </si>
  <si>
    <t>235</t>
  </si>
  <si>
    <t>968072455</t>
  </si>
  <si>
    <t>Vybourání kovových rámů oken s křídly, dveřních zárubní, vrat, stěn, ostění nebo obkladů dveřních zárubní, plochy do 2 m2</t>
  </si>
  <si>
    <t>346966654</t>
  </si>
  <si>
    <t>https://podminky.urs.cz/item/CS_URS_2022_01/968072455</t>
  </si>
  <si>
    <t>1*2</t>
  </si>
  <si>
    <t>1*2*2</t>
  </si>
  <si>
    <t>236</t>
  </si>
  <si>
    <t>971024681</t>
  </si>
  <si>
    <t>Vybourání otvorů ve zdivu základovém nebo nadzákladovém kamenném, smíšeném kamenném, na maltu vápennou nebo vápenocementovou, plochy do 4 m2, tl. do 900 mm</t>
  </si>
  <si>
    <t>-1554633183</t>
  </si>
  <si>
    <t>https://podminky.urs.cz/item/CS_URS_2022_01/971024681</t>
  </si>
  <si>
    <t>1,2*3*0,75</t>
  </si>
  <si>
    <t>237</t>
  </si>
  <si>
    <t>971033341</t>
  </si>
  <si>
    <t>Vybourání otvorů ve zdivu základovém nebo nadzákladovém z cihel, tvárnic, příčkovek z cihel pálených na maltu vápennou nebo vápenocementovou plochy do 0,09 m2, tl. do 300 mm</t>
  </si>
  <si>
    <t>-27858328</t>
  </si>
  <si>
    <t>https://podminky.urs.cz/item/CS_URS_2022_01/971033341</t>
  </si>
  <si>
    <t>238</t>
  </si>
  <si>
    <t>971033651</t>
  </si>
  <si>
    <t>Vybourání otvorů ve zdivu základovém nebo nadzákladovém z cihel, tvárnic, příčkovek z cihel pálených na maltu vápennou nebo vápenocementovou plochy do 4 m2, tl. do 600 mm</t>
  </si>
  <si>
    <t>841940034</t>
  </si>
  <si>
    <t>https://podminky.urs.cz/item/CS_URS_2022_01/971033651</t>
  </si>
  <si>
    <t>1,6*1,15*0,57</t>
  </si>
  <si>
    <t>239</t>
  </si>
  <si>
    <t>974029185</t>
  </si>
  <si>
    <t>Vysekání rýh ve zdivu kamenném do hl. 300 mm a šířky do 200 mm</t>
  </si>
  <si>
    <t>-1845949661</t>
  </si>
  <si>
    <t>https://podminky.urs.cz/item/CS_URS_2022_01/974029185</t>
  </si>
  <si>
    <t>240</t>
  </si>
  <si>
    <t>974029187</t>
  </si>
  <si>
    <t>Vysekání rýh ve zdivu kamenném do hl. 300 mm a šířky do 300 mm</t>
  </si>
  <si>
    <t>1691443771</t>
  </si>
  <si>
    <t>https://podminky.urs.cz/item/CS_URS_2022_01/974029187</t>
  </si>
  <si>
    <t>241</t>
  </si>
  <si>
    <t>974029189</t>
  </si>
  <si>
    <t>Vysekání rýh ve zdivu kamenném do hl. 300 mm a šířky Příplatek k ceně -9187 za každých dalších 100 mm šířky rýhy hl. do 300 mm</t>
  </si>
  <si>
    <t>-1556611082</t>
  </si>
  <si>
    <t>https://podminky.urs.cz/item/CS_URS_2022_01/974029189</t>
  </si>
  <si>
    <t>3*2*2</t>
  </si>
  <si>
    <t>242</t>
  </si>
  <si>
    <t>974029664</t>
  </si>
  <si>
    <t>Vysekání rýh ve zdivu kamenném pro vtahování nosníků, před vybouráním otvoru do hl. 150 mm, při výšce nosníku do 150 mm</t>
  </si>
  <si>
    <t>1018394983</t>
  </si>
  <si>
    <t>https://podminky.urs.cz/item/CS_URS_2022_01/974029664</t>
  </si>
  <si>
    <t>1,6*5</t>
  </si>
  <si>
    <t>243</t>
  </si>
  <si>
    <t>974031165</t>
  </si>
  <si>
    <t>Vysekání rýh ve zdivu cihelném na maltu vápennou nebo vápenocementovou do hl. 150 mm a šířky do 200 mm</t>
  </si>
  <si>
    <t>-767202117</t>
  </si>
  <si>
    <t>https://podminky.urs.cz/item/CS_URS_2022_01/974031165</t>
  </si>
  <si>
    <t>3,75*3</t>
  </si>
  <si>
    <t>rýha2</t>
  </si>
  <si>
    <t>244</t>
  </si>
  <si>
    <t>974031167</t>
  </si>
  <si>
    <t>Vysekání rýh ve zdivu cihelném na maltu vápennou nebo vápenocementovou do hl. 150 mm a šířky do 300 mm</t>
  </si>
  <si>
    <t>-1666130719</t>
  </si>
  <si>
    <t>https://podminky.urs.cz/item/CS_URS_2022_01/974031167</t>
  </si>
  <si>
    <t>3,75*2</t>
  </si>
  <si>
    <t>245</t>
  </si>
  <si>
    <t>974031169</t>
  </si>
  <si>
    <t>Vysekání rýh ve zdivu cihelném na maltu vápennou nebo vápenocementovou do hl. 150 mm a šířky Příplatek k ceně -1167 za každých dalších 100 mm šířky rýhy hl. do 150 mm</t>
  </si>
  <si>
    <t>-1772413042</t>
  </si>
  <si>
    <t>https://podminky.urs.cz/item/CS_URS_2022_01/974031169</t>
  </si>
  <si>
    <t>rýha1*4</t>
  </si>
  <si>
    <t>246</t>
  </si>
  <si>
    <t>975053141</t>
  </si>
  <si>
    <t>Víceřadové podchycení stropů pro osazení nosníků dřevěnou výztuhou v. podchycení do 3,5 m a při zatížení hmotností přes 800 do 1500 kg/m2</t>
  </si>
  <si>
    <t>-1658878709</t>
  </si>
  <si>
    <t>https://podminky.urs.cz/item/CS_URS_2022_01/975053141</t>
  </si>
  <si>
    <t>6,73*2</t>
  </si>
  <si>
    <t>5,1*6+2,4*2</t>
  </si>
  <si>
    <t>(6,42+6,02+3,14+3,51+5,928+6,12)*2*2</t>
  </si>
  <si>
    <t>247</t>
  </si>
  <si>
    <t>975058141</t>
  </si>
  <si>
    <t>Víceřadové podchycení stropů pro osazení nosníků dřevěnou výztuhou Příplatek k cenám za každý další 1 m výšky přes 3,50 m a při zatížení hmotností přes 800 do 1500 kg/m2</t>
  </si>
  <si>
    <t>-1896085096</t>
  </si>
  <si>
    <t>https://podminky.urs.cz/item/CS_URS_2022_01/975058141</t>
  </si>
  <si>
    <t>248</t>
  </si>
  <si>
    <t>976072R0221</t>
  </si>
  <si>
    <t>demontáž větrací mřížky</t>
  </si>
  <si>
    <t>1231669055</t>
  </si>
  <si>
    <t>249</t>
  </si>
  <si>
    <t>977151123</t>
  </si>
  <si>
    <t>Jádrové vrty diamantovými korunkami do stavebních materiálů (železobetonu, betonu, cihel, obkladů, dlažeb, kamene) průměru přes 130 do 150 mm</t>
  </si>
  <si>
    <t>-665340314</t>
  </si>
  <si>
    <t>https://podminky.urs.cz/item/CS_URS_2022_01/977151123</t>
  </si>
  <si>
    <t>0,6</t>
  </si>
  <si>
    <t>0,6*3</t>
  </si>
  <si>
    <t>0,6*4</t>
  </si>
  <si>
    <t>0,6*2</t>
  </si>
  <si>
    <t>250</t>
  </si>
  <si>
    <t>977151125</t>
  </si>
  <si>
    <t>Jádrové vrty diamantovými korunkami do stavebních materiálů (železobetonu, betonu, cihel, obkladů, dlažeb, kamene) průměru přes 180 do 200 mm</t>
  </si>
  <si>
    <t>1527899850</t>
  </si>
  <si>
    <t>https://podminky.urs.cz/item/CS_URS_2022_01/977151125</t>
  </si>
  <si>
    <t>251</t>
  </si>
  <si>
    <t>978013141</t>
  </si>
  <si>
    <t>Otlučení vápenných nebo vápenocementových omítek vnitřních ploch stěn s vyškrabáním spar, s očištěním zdiva, v rozsahu přes 10 do 30 %</t>
  </si>
  <si>
    <t>958788029</t>
  </si>
  <si>
    <t>https://podminky.urs.cz/item/CS_URS_2022_01/978013141</t>
  </si>
  <si>
    <t>(6,736*2+2,68*2)*3+0,6*2,1+0,45*2,1+1,1*0,45</t>
  </si>
  <si>
    <t>0,75*2,1*2+1,1*0,75-0,8*2*2</t>
  </si>
  <si>
    <t>(2,7*2+3*2)*3-0,9*2</t>
  </si>
  <si>
    <t>2,5*3*2</t>
  </si>
  <si>
    <t>1*3,75*2+1*3,75*4</t>
  </si>
  <si>
    <t>1*3,75*4*2+1,*3,75*2</t>
  </si>
  <si>
    <t>252</t>
  </si>
  <si>
    <t>978013191</t>
  </si>
  <si>
    <t>Otlučení vápenných nebo vápenocementových omítek vnitřních ploch stěn s vyškrabáním spar, s očištěním zdiva, v rozsahu přes 50 do 100 %</t>
  </si>
  <si>
    <t>2030943847</t>
  </si>
  <si>
    <t>https://podminky.urs.cz/item/CS_URS_2022_01/978013191</t>
  </si>
  <si>
    <t>84,8</t>
  </si>
  <si>
    <t>55,6</t>
  </si>
  <si>
    <t>55,6+0,6*3,75*4</t>
  </si>
  <si>
    <t>253</t>
  </si>
  <si>
    <t>978015341</t>
  </si>
  <si>
    <t>Otlučení vápenných nebo vápenocementových omítek vnějších ploch s vyškrabáním spar a s očištěním zdiva stupně členitosti 1 a 2, v rozsahu přes 10 do 30 %</t>
  </si>
  <si>
    <t>344765989</t>
  </si>
  <si>
    <t>https://podminky.urs.cz/item/CS_URS_2022_01/978015341</t>
  </si>
  <si>
    <t>bom7</t>
  </si>
  <si>
    <t>254</t>
  </si>
  <si>
    <t>985331112</t>
  </si>
  <si>
    <t>Dodatečné vlepování betonářské výztuže včetně vyvrtání a vyčištění otvoru cementovou aktivovanou maltou průměr výztuže 10 mm</t>
  </si>
  <si>
    <t>-1259521114</t>
  </si>
  <si>
    <t>https://podminky.urs.cz/item/CS_URS_2022_01/985331112</t>
  </si>
  <si>
    <t>12*0,15</t>
  </si>
  <si>
    <t>255</t>
  </si>
  <si>
    <t>13021012</t>
  </si>
  <si>
    <t>tyč ocelová kruhová žebírková DIN 488 jakost B500B (10 505) výztuž do betonu D 10mm</t>
  </si>
  <si>
    <t>-919186858</t>
  </si>
  <si>
    <t>4,8*1,3*0,001</t>
  </si>
  <si>
    <t>256</t>
  </si>
  <si>
    <t>998998R201</t>
  </si>
  <si>
    <t xml:space="preserve">kompletní šetrná demontáž stávajícího venkovního kovového přístřešku 9 x 3 x 2,8 m s odvozem na nové stanoviště </t>
  </si>
  <si>
    <t>2011553707</t>
  </si>
  <si>
    <t>257</t>
  </si>
  <si>
    <t>998998R301</t>
  </si>
  <si>
    <t xml:space="preserve">zakrytí okna z  desek OSB z exteriéru - ochrana před poškozením vč. pozdější demontáže </t>
  </si>
  <si>
    <t>-1060367374</t>
  </si>
  <si>
    <t>1,6*1</t>
  </si>
  <si>
    <t>2*2,9</t>
  </si>
  <si>
    <t>258</t>
  </si>
  <si>
    <t>998998R302</t>
  </si>
  <si>
    <t xml:space="preserve">zakrytí okna z  desek OSB z interiéru - ochrana před poškozením vč. pozdější demontáže </t>
  </si>
  <si>
    <t>211129822</t>
  </si>
  <si>
    <t>1,6*4,6*3</t>
  </si>
  <si>
    <t>259</t>
  </si>
  <si>
    <t>998998R303</t>
  </si>
  <si>
    <t xml:space="preserve">zakrytí parapetu okna z  desek OSB z interiéru - ochrana před poškozením vč. pozdější demontáže </t>
  </si>
  <si>
    <t>-841304202</t>
  </si>
  <si>
    <t>1,6*0,4*3</t>
  </si>
  <si>
    <t>260</t>
  </si>
  <si>
    <t>998998R304</t>
  </si>
  <si>
    <t xml:space="preserve">kompletní zakrytí schodiště a podesty z  desek OSB v interiéru - ochrana před poškozením vč. pozdější demontáže </t>
  </si>
  <si>
    <t>-654990427</t>
  </si>
  <si>
    <t>261</t>
  </si>
  <si>
    <t>998998R305</t>
  </si>
  <si>
    <t xml:space="preserve">kompletní zakrytí svítidel schodiště a podesty z  desek OSB v interiéru - ochrana před poškozením vč. pozdější demontáže </t>
  </si>
  <si>
    <t>-2012914904</t>
  </si>
  <si>
    <t>997</t>
  </si>
  <si>
    <t>Přesun sutě</t>
  </si>
  <si>
    <t>262</t>
  </si>
  <si>
    <t>997013156</t>
  </si>
  <si>
    <t>Vnitrostaveništní doprava suti a vybouraných hmot vodorovně do 50 m svisle s omezením mechanizace pro budovy a haly výšky přes 18 do 21 m</t>
  </si>
  <si>
    <t>1749599640</t>
  </si>
  <si>
    <t>https://podminky.urs.cz/item/CS_URS_2022_01/997013156</t>
  </si>
  <si>
    <t>263</t>
  </si>
  <si>
    <t>997013501</t>
  </si>
  <si>
    <t>Odvoz suti a vybouraných hmot na skládku nebo meziskládku se složením, na vzdálenost do 1 km</t>
  </si>
  <si>
    <t>-437084234</t>
  </si>
  <si>
    <t>https://podminky.urs.cz/item/CS_URS_2022_01/997013501</t>
  </si>
  <si>
    <t>264</t>
  </si>
  <si>
    <t>997013509</t>
  </si>
  <si>
    <t>Odvoz suti a vybouraných hmot na skládku nebo meziskládku se složením, na vzdálenost Příplatek k ceně za každý další i započatý 1 km přes 1 km</t>
  </si>
  <si>
    <t>291603945</t>
  </si>
  <si>
    <t>https://podminky.urs.cz/item/CS_URS_2022_01/997013509</t>
  </si>
  <si>
    <t>590*9</t>
  </si>
  <si>
    <t>265</t>
  </si>
  <si>
    <t>997013871</t>
  </si>
  <si>
    <t>Poplatek za uložení stavebního odpadu na recyklační skládce (skládkovné) směsného stavebního a demoličního zatříděného do Katalogu odpadů pod kódem 17 09 04</t>
  </si>
  <si>
    <t>-1467266958</t>
  </si>
  <si>
    <t>https://podminky.urs.cz/item/CS_URS_2022_01/997013871</t>
  </si>
  <si>
    <t>590,142</t>
  </si>
  <si>
    <t>998</t>
  </si>
  <si>
    <t>Přesun hmot</t>
  </si>
  <si>
    <t>266</t>
  </si>
  <si>
    <t>998017003</t>
  </si>
  <si>
    <t>Přesun hmot pro budovy občanské výstavby, bydlení, výrobu a služby s omezením mechanizace vodorovná dopravní vzdálenost do 100 m pro budovy s jakoukoliv nosnou konstrukcí výšky přes 12 do 24 m</t>
  </si>
  <si>
    <t>-217101631</t>
  </si>
  <si>
    <t>https://podminky.urs.cz/item/CS_URS_2022_01/998017003</t>
  </si>
  <si>
    <t>PSV</t>
  </si>
  <si>
    <t>Práce a dodávky PSV</t>
  </si>
  <si>
    <t>711</t>
  </si>
  <si>
    <t>Izolace proti vodě, vlhkosti a plynům</t>
  </si>
  <si>
    <t>267</t>
  </si>
  <si>
    <t>711111001</t>
  </si>
  <si>
    <t>Provedení izolace proti zemní vlhkosti natěradly a tmely za studena na ploše vodorovné V nátěrem penetračním</t>
  </si>
  <si>
    <t>524874207</t>
  </si>
  <si>
    <t>https://podminky.urs.cz/item/CS_URS_2022_01/711111001</t>
  </si>
  <si>
    <t>3,15*3,25+0,8*0,25</t>
  </si>
  <si>
    <t>20,7+1,2*2,25+8</t>
  </si>
  <si>
    <t>268</t>
  </si>
  <si>
    <t>711112001</t>
  </si>
  <si>
    <t>Provedení izolace proti zemní vlhkosti natěradly a tmely za studena na ploše svislé S nátěrem penetračním</t>
  </si>
  <si>
    <t>-1852274825</t>
  </si>
  <si>
    <t>https://podminky.urs.cz/item/CS_URS_2022_01/711112001</t>
  </si>
  <si>
    <t>(2,9*2+1,91*2+0,3*2*2+0,15*2)*3,6</t>
  </si>
  <si>
    <t>269</t>
  </si>
  <si>
    <t>11163153</t>
  </si>
  <si>
    <t>emulze asfaltová penetrační</t>
  </si>
  <si>
    <t>litr</t>
  </si>
  <si>
    <t>748978736</t>
  </si>
  <si>
    <t>izo1*0,4</t>
  </si>
  <si>
    <t>izo2*0,5</t>
  </si>
  <si>
    <t>270</t>
  </si>
  <si>
    <t>711131811</t>
  </si>
  <si>
    <t>Odstranění izolace proti zemní vlhkosti na ploše vodorovné V</t>
  </si>
  <si>
    <t>169677063</t>
  </si>
  <si>
    <t>https://podminky.urs.cz/item/CS_URS_2022_01/711131811</t>
  </si>
  <si>
    <t>20,7+8</t>
  </si>
  <si>
    <t>271</t>
  </si>
  <si>
    <t>711131821</t>
  </si>
  <si>
    <t>Odstranění izolace proti zemní vlhkosti na ploše svislé S</t>
  </si>
  <si>
    <t>-1804638521</t>
  </si>
  <si>
    <t>https://podminky.urs.cz/item/CS_URS_2022_01/711131821</t>
  </si>
  <si>
    <t>272</t>
  </si>
  <si>
    <t>711141559</t>
  </si>
  <si>
    <t>Provedení izolace proti zemní vlhkosti pásy přitavením NAIP na ploše vodorovné V</t>
  </si>
  <si>
    <t>1507978957</t>
  </si>
  <si>
    <t>https://podminky.urs.cz/item/CS_URS_2022_01/711141559</t>
  </si>
  <si>
    <t>izo1*2</t>
  </si>
  <si>
    <t>273</t>
  </si>
  <si>
    <t>711141R601</t>
  </si>
  <si>
    <t>příplatek za důsledné napojení nové hydroizolace na izolaci stávající pl. V</t>
  </si>
  <si>
    <t>-2033819707</t>
  </si>
  <si>
    <t>3,15</t>
  </si>
  <si>
    <t>274</t>
  </si>
  <si>
    <t>711141R6011</t>
  </si>
  <si>
    <t>příplatek za důsledné napojení nové hydroizolace na izolaci stávající pl. S</t>
  </si>
  <si>
    <t>-1833302926</t>
  </si>
  <si>
    <t>3,6*2</t>
  </si>
  <si>
    <t>275</t>
  </si>
  <si>
    <t>711141R602</t>
  </si>
  <si>
    <t>kompletní provedení všech detailů v místě půchodů izolací hydroizolačním pásem vč. všech souv. dodávek a prací D+M</t>
  </si>
  <si>
    <t>-1944689777</t>
  </si>
  <si>
    <t>276</t>
  </si>
  <si>
    <t>711142559</t>
  </si>
  <si>
    <t>Provedení izolace proti zemní vlhkosti pásy přitavením NAIP na ploše svislé S</t>
  </si>
  <si>
    <t>1420910385</t>
  </si>
  <si>
    <t>https://podminky.urs.cz/item/CS_URS_2022_01/711142559</t>
  </si>
  <si>
    <t>izo2*2</t>
  </si>
  <si>
    <t>277</t>
  </si>
  <si>
    <t>62853R0004</t>
  </si>
  <si>
    <t>pás asfaltový natavitelný modifikovaný SBS tl 4,0mm s jemnozrnným minerálním posypem na horním povrchu</t>
  </si>
  <si>
    <t>592682748</t>
  </si>
  <si>
    <t>izo1*1,2</t>
  </si>
  <si>
    <t>izo2*1,25</t>
  </si>
  <si>
    <t>278</t>
  </si>
  <si>
    <t>62855R0001</t>
  </si>
  <si>
    <t>pás asfaltový natavitelný modifikovaný SBS tl 4,0mm s vložkou z polyesterové rohože a spalitelnou PE fólií nebo jemnozrnným minerálním posypem na horním povrchu</t>
  </si>
  <si>
    <t>1171542703</t>
  </si>
  <si>
    <t>279</t>
  </si>
  <si>
    <t>998711103</t>
  </si>
  <si>
    <t>Přesun hmot pro izolace proti vodě, vlhkosti a plynům stanovený z hmotnosti přesunovaného materiálu vodorovná dopravní vzdálenost do 50 m v objektech výšky přes 12 do 60 m</t>
  </si>
  <si>
    <t>-317158908</t>
  </si>
  <si>
    <t>https://podminky.urs.cz/item/CS_URS_2022_01/998711103</t>
  </si>
  <si>
    <t>280</t>
  </si>
  <si>
    <t>998711181</t>
  </si>
  <si>
    <t>Přesun hmot pro izolace proti vodě, vlhkosti a plynům stanovený z hmotnosti přesunovaného materiálu Příplatek k cenám za přesun prováděný bez použití mechanizace pro jakoukoliv výšku objektu</t>
  </si>
  <si>
    <t>-1875630701</t>
  </si>
  <si>
    <t>https://podminky.urs.cz/item/CS_URS_2022_01/998711181</t>
  </si>
  <si>
    <t>712</t>
  </si>
  <si>
    <t>Povlakové krytiny</t>
  </si>
  <si>
    <t>281</t>
  </si>
  <si>
    <t>712441R0559</t>
  </si>
  <si>
    <t>Provedení povlakové krytiny střech šikmých přes 10° do 30° pásy hydroizolační vrstva - systémová fólie + separační rohož</t>
  </si>
  <si>
    <t>996002108</t>
  </si>
  <si>
    <t>kro7*0,5</t>
  </si>
  <si>
    <t>282</t>
  </si>
  <si>
    <t>62856R0001</t>
  </si>
  <si>
    <t>hydroizolační vrstva - systémová fólie a separační rohož k plechové krytině</t>
  </si>
  <si>
    <t>-958705852</t>
  </si>
  <si>
    <t>kryt2*1,2</t>
  </si>
  <si>
    <t>283</t>
  </si>
  <si>
    <t>712841R0559</t>
  </si>
  <si>
    <t>Provedení povlakové krytiny střech samostatným vytažením izolačního povlaku pásy na konstrukce převyšující úroveň střechy hydroizolační vrstva - systémová fólie + separační rohož</t>
  </si>
  <si>
    <t>-558122627</t>
  </si>
  <si>
    <t>284</t>
  </si>
  <si>
    <t>-28909927</t>
  </si>
  <si>
    <t>bed8*1,2</t>
  </si>
  <si>
    <t>285</t>
  </si>
  <si>
    <t>998712103</t>
  </si>
  <si>
    <t>Přesun hmot pro povlakové krytiny stanovený z hmotnosti přesunovaného materiálu vodorovná dopravní vzdálenost do 50 m v objektech výšky přes 12 do 24 m</t>
  </si>
  <si>
    <t>1589762979</t>
  </si>
  <si>
    <t>https://podminky.urs.cz/item/CS_URS_2022_01/998712103</t>
  </si>
  <si>
    <t>286</t>
  </si>
  <si>
    <t>998712181</t>
  </si>
  <si>
    <t>Přesun hmot pro povlakové krytiny stanovený z hmotnosti přesunovaného materiálu Příplatek k cenám za přesun prováděný bez použití mechanizace pro jakoukoliv výšku objektu</t>
  </si>
  <si>
    <t>488296107</t>
  </si>
  <si>
    <t>https://podminky.urs.cz/item/CS_URS_2022_01/998712181</t>
  </si>
  <si>
    <t>713</t>
  </si>
  <si>
    <t>Izolace tepelné</t>
  </si>
  <si>
    <t>287</t>
  </si>
  <si>
    <t>713121111</t>
  </si>
  <si>
    <t>Montáž tepelné izolace podlah rohožemi, pásy, deskami, dílci, bloky (izolační materiál ve specifikaci) kladenými volně jednovrstvá</t>
  </si>
  <si>
    <t>244959009</t>
  </si>
  <si>
    <t>https://podminky.urs.cz/item/CS_URS_2022_01/713121111</t>
  </si>
  <si>
    <t>20,7+1,2*1,05</t>
  </si>
  <si>
    <t>288</t>
  </si>
  <si>
    <t>28372306</t>
  </si>
  <si>
    <t>deska EPS 100 pro konstrukce s běžným zatížením λ=0,037 tl 60mm</t>
  </si>
  <si>
    <t>239239683</t>
  </si>
  <si>
    <t>ti1*1,05</t>
  </si>
  <si>
    <t>289</t>
  </si>
  <si>
    <t>713121112</t>
  </si>
  <si>
    <t>Montáž tepelné izolace podlah rohožemi, pásy, deskami, dílci, bloky (izolační materiál ve specifikaci) kladenými volně jednovrstvá mezi trámy</t>
  </si>
  <si>
    <t>-2035254178</t>
  </si>
  <si>
    <t>https://podminky.urs.cz/item/CS_URS_2022_01/713121112</t>
  </si>
  <si>
    <t>(1,65+0,5+1,3)*0,2</t>
  </si>
  <si>
    <t>(2,4+2,8+2,093+2,2)*0,4</t>
  </si>
  <si>
    <t>(1,2+1,5+1,47)*0,5</t>
  </si>
  <si>
    <t>1,2*0,6*4*3</t>
  </si>
  <si>
    <t>290</t>
  </si>
  <si>
    <t>63148R0159</t>
  </si>
  <si>
    <t>čedičová vlna tl 60mm</t>
  </si>
  <si>
    <t>-23744809</t>
  </si>
  <si>
    <t>tip1*1,1</t>
  </si>
  <si>
    <t>291</t>
  </si>
  <si>
    <t>713121121</t>
  </si>
  <si>
    <t>Montáž tepelné izolace podlah rohožemi, pásy, deskami, dílci, bloky (izolační materiál ve specifikaci) kladenými volně dvouvrstvá</t>
  </si>
  <si>
    <t>-1226752282</t>
  </si>
  <si>
    <t>https://podminky.urs.cz/item/CS_URS_2022_01/713121121</t>
  </si>
  <si>
    <t>3,14*3,3*3,3*0,5</t>
  </si>
  <si>
    <t>292</t>
  </si>
  <si>
    <t>63148107</t>
  </si>
  <si>
    <t>deska tepelně izolační minerální univerzální λ=0,038-0,039 tl 160mm</t>
  </si>
  <si>
    <t>2122112985</t>
  </si>
  <si>
    <t>ti7*2,04</t>
  </si>
  <si>
    <t>293</t>
  </si>
  <si>
    <t>713121211</t>
  </si>
  <si>
    <t>Montáž tepelné izolace podlah okrajovými pásky kladenými volně</t>
  </si>
  <si>
    <t>2029601083</t>
  </si>
  <si>
    <t>https://podminky.urs.cz/item/CS_URS_2022_01/713121211</t>
  </si>
  <si>
    <t>6,736*2+2,68*2+0,6*2+0,7*2+1,05*2</t>
  </si>
  <si>
    <t>294</t>
  </si>
  <si>
    <t>63152004</t>
  </si>
  <si>
    <t>pásek izolační minerální podlahový λ=0,036 15x100x1000mm</t>
  </si>
  <si>
    <t>-1209434147</t>
  </si>
  <si>
    <t>ti2*1,2</t>
  </si>
  <si>
    <t>295</t>
  </si>
  <si>
    <t>713131121</t>
  </si>
  <si>
    <t>Montáž tepelné izolace stěn rohožemi, pásy, deskami, dílci, bloky (izolační materiál ve specifikaci) přichycením úchytnými dráty a závlačkami</t>
  </si>
  <si>
    <t>-1722582882</t>
  </si>
  <si>
    <t>https://podminky.urs.cz/item/CS_URS_2022_01/713131121</t>
  </si>
  <si>
    <t>(11,3*2+15,5*2+5,37*2+4+5,16*5,2)*1,5*2</t>
  </si>
  <si>
    <t>18,1*3,7*2+3,3*3*4+4,2*3*2</t>
  </si>
  <si>
    <t>-1,4*1,8*18</t>
  </si>
  <si>
    <t>6*1*2+5,2*1+5,2*0,7</t>
  </si>
  <si>
    <t>ti6</t>
  </si>
  <si>
    <t>296</t>
  </si>
  <si>
    <t>63148106</t>
  </si>
  <si>
    <t>deska tepelně izolační minerální univerzální λ=0,038-0,039 tl 140mm</t>
  </si>
  <si>
    <t>-1522162977</t>
  </si>
  <si>
    <t>sdk543*1,05</t>
  </si>
  <si>
    <t>ti62*1,05</t>
  </si>
  <si>
    <t>297</t>
  </si>
  <si>
    <t>-1104360360</t>
  </si>
  <si>
    <t>ti61*1,05</t>
  </si>
  <si>
    <t>ti63*1,05</t>
  </si>
  <si>
    <t>298</t>
  </si>
  <si>
    <t>713131141</t>
  </si>
  <si>
    <t>Montáž tepelné izolace stěn rohožemi, pásy, deskami, dílci, bloky (izolační materiál ve specifikaci) lepením celoplošně</t>
  </si>
  <si>
    <t>-470450320</t>
  </si>
  <si>
    <t>https://podminky.urs.cz/item/CS_URS_2022_01/713131141</t>
  </si>
  <si>
    <t>(2,9*2+1,91+0,3*2)*3,25+1,91*3,25</t>
  </si>
  <si>
    <t>299</t>
  </si>
  <si>
    <t>28376422</t>
  </si>
  <si>
    <t>deska z polystyrénu XPS, hrana polodrážková a hladký povrch 300kPA tl 100mm</t>
  </si>
  <si>
    <t>-217218189</t>
  </si>
  <si>
    <t>ti11*1,05</t>
  </si>
  <si>
    <t>300</t>
  </si>
  <si>
    <t>586309404</t>
  </si>
  <si>
    <t>18,1*0,26*2</t>
  </si>
  <si>
    <t>301</t>
  </si>
  <si>
    <t>59052102</t>
  </si>
  <si>
    <t>deska tepelně izolační z tvrzené PU pěny vnitřní, kapilárně aktivní, prodyšná tl 30mm</t>
  </si>
  <si>
    <t>1640994394</t>
  </si>
  <si>
    <t>ti52*1,1</t>
  </si>
  <si>
    <t>302</t>
  </si>
  <si>
    <t>713151111</t>
  </si>
  <si>
    <t>Montáž tepelné izolace střech šikmých rohožemi, pásy, deskami (izolační materiál ve specifikaci) kladenými volně mezi krokve</t>
  </si>
  <si>
    <t>-1510270884</t>
  </si>
  <si>
    <t>https://podminky.urs.cz/item/CS_URS_2022_01/713151111</t>
  </si>
  <si>
    <t>11,3*7,6+40,26*4,7+10,2*(4,5+1,5)*0,5*2+11,3*7,6</t>
  </si>
  <si>
    <t>10,2*7,6*2+11,5*8*2</t>
  </si>
  <si>
    <t>18,1*2,6*2+4,8*3,4</t>
  </si>
  <si>
    <t>6*2</t>
  </si>
  <si>
    <t>ti57</t>
  </si>
  <si>
    <t>303</t>
  </si>
  <si>
    <t>63141194</t>
  </si>
  <si>
    <t xml:space="preserve">deska tepelně izolační minerální do šikmých střech a stěn  λ=0,035-0,038 tl 160mm</t>
  </si>
  <si>
    <t>965274424</t>
  </si>
  <si>
    <t>ti51*1,02</t>
  </si>
  <si>
    <t>ti56*1,02</t>
  </si>
  <si>
    <t>304</t>
  </si>
  <si>
    <t>63141195</t>
  </si>
  <si>
    <t xml:space="preserve">deska tepelně izolační minerální do šikmých střech a stěn  λ=0,035-0,038 tl 200mm</t>
  </si>
  <si>
    <t>-1856621478</t>
  </si>
  <si>
    <t>ti55*1,02</t>
  </si>
  <si>
    <t>305</t>
  </si>
  <si>
    <t>713151R0121</t>
  </si>
  <si>
    <t>Montáž tepelné izolace střech šikmých rohožemi, pásy, deskami (izolační materiál ve specifikaci) kladenými volně pod krokve s vyvazovacím drátem</t>
  </si>
  <si>
    <t>714970117</t>
  </si>
  <si>
    <t>(11,3*2+15,5*2+5,37*2+4+5,16*5,2)*1,8</t>
  </si>
  <si>
    <t>306</t>
  </si>
  <si>
    <t>-2006148504</t>
  </si>
  <si>
    <t>ti4*1,02</t>
  </si>
  <si>
    <t>307</t>
  </si>
  <si>
    <t>713191114</t>
  </si>
  <si>
    <t>Montáž tepelné izolace stavebních konstrukcí - doplňky a konstrukční součásti podlah, stropů vrchem nebo střech překrytím pásem asfaltovým položeném volně</t>
  </si>
  <si>
    <t>-883281529</t>
  </si>
  <si>
    <t>https://podminky.urs.cz/item/CS_URS_2022_01/713191114</t>
  </si>
  <si>
    <t>ti2*0,1</t>
  </si>
  <si>
    <t>308</t>
  </si>
  <si>
    <t>62811120</t>
  </si>
  <si>
    <t>asfaltový pás separační bez krycí vrstvy (impregnovaná vložka), typu A</t>
  </si>
  <si>
    <t>1940101873</t>
  </si>
  <si>
    <t>ti3*1,2</t>
  </si>
  <si>
    <t>309</t>
  </si>
  <si>
    <t>713411111</t>
  </si>
  <si>
    <t>Montáž izolace tepelné potrubí a ohybů pásy nebo rohožemi bez povrchové úpravy (izolační materiál ve specifikaci) ovinutými kolem potrubí a staženými ocelovým drátem potrubí jednovrstvá</t>
  </si>
  <si>
    <t>-138218296</t>
  </si>
  <si>
    <t>https://podminky.urs.cz/item/CS_URS_2022_01/713411111</t>
  </si>
  <si>
    <t>17*7*3,14*0,2</t>
  </si>
  <si>
    <t>(1,5*2+0,4*2+1,4*2+7*2+6,5+1+0,5+0,7+1,3+6,6+5)*3,14*0,1</t>
  </si>
  <si>
    <t>310</t>
  </si>
  <si>
    <t>-1213173992</t>
  </si>
  <si>
    <t>tipo11*1,1</t>
  </si>
  <si>
    <t>311</t>
  </si>
  <si>
    <t>63148R0160</t>
  </si>
  <si>
    <t>čedičová vlna tl 80mm</t>
  </si>
  <si>
    <t>1366388731</t>
  </si>
  <si>
    <t>tipo12*1,1</t>
  </si>
  <si>
    <t>312</t>
  </si>
  <si>
    <t>998713103</t>
  </si>
  <si>
    <t>Přesun hmot pro izolace tepelné stanovený z hmotnosti přesunovaného materiálu vodorovná dopravní vzdálenost do 50 m v objektech výšky přes 12 m do 24 m</t>
  </si>
  <si>
    <t>640590104</t>
  </si>
  <si>
    <t>https://podminky.urs.cz/item/CS_URS_2022_01/998713103</t>
  </si>
  <si>
    <t>313</t>
  </si>
  <si>
    <t>998713181</t>
  </si>
  <si>
    <t>Přesun hmot pro izolace tepelné stanovený z hmotnosti přesunovaného materiálu Příplatek k cenám za přesun prováděný bez použití mechanizace pro jakoukoliv výšku objektu</t>
  </si>
  <si>
    <t>816178306</t>
  </si>
  <si>
    <t>https://podminky.urs.cz/item/CS_URS_2022_01/998713181</t>
  </si>
  <si>
    <t>714</t>
  </si>
  <si>
    <t>Akustická a protiotřesová opatření</t>
  </si>
  <si>
    <t>314</t>
  </si>
  <si>
    <t>763998R201</t>
  </si>
  <si>
    <t>akustické podhledy lepené na SDK 600 x 600 /40 mm vč. všech souv. dodávek a prací D+M</t>
  </si>
  <si>
    <t>67182025</t>
  </si>
  <si>
    <t>"příloha č. 1 - akustické úpravy učeben - akustiké podhledy a obklady stěn"</t>
  </si>
  <si>
    <t>32,76+19,8+28,08+41</t>
  </si>
  <si>
    <t>315</t>
  </si>
  <si>
    <t>763998R502</t>
  </si>
  <si>
    <t>akustický obklad stěn 2700 x 600 x 40 mm do skrytého roštu vč. lemovacích profilů a lišt vč. všech souv. dodávek a prací D+M</t>
  </si>
  <si>
    <t>-878008770</t>
  </si>
  <si>
    <t>8,1+5,64+5,76+9,72</t>
  </si>
  <si>
    <t>749</t>
  </si>
  <si>
    <t>Elektromontáže - ostatní práce a konstrukce</t>
  </si>
  <si>
    <t>316</t>
  </si>
  <si>
    <t>749998R201</t>
  </si>
  <si>
    <t>přemístění převaděče signálu VIS - koax. kabel, mont. materiál, kontrola, nastavení parametrů, testování vč. všech souv. dodávek a prací D+M</t>
  </si>
  <si>
    <t>-618269878</t>
  </si>
  <si>
    <t>762</t>
  </si>
  <si>
    <t>Konstrukce tesařské</t>
  </si>
  <si>
    <t>317</t>
  </si>
  <si>
    <t>762081R0150</t>
  </si>
  <si>
    <t>Hoblování hraněného řeziva</t>
  </si>
  <si>
    <t>576545220</t>
  </si>
  <si>
    <t xml:space="preserve">"v.č. D.1.1.8 - půdorys  střechy - stavební úpravy, TZ"</t>
  </si>
  <si>
    <t>5*0,06*0,16*8</t>
  </si>
  <si>
    <t>318</t>
  </si>
  <si>
    <t>762081R0352</t>
  </si>
  <si>
    <t>vyfrézování drážek v dřev. trámu 100 x 220 mm - drážka š. 150 mm v. 60 mm</t>
  </si>
  <si>
    <t>1362811861</t>
  </si>
  <si>
    <t>3*7</t>
  </si>
  <si>
    <t>319</t>
  </si>
  <si>
    <t>762083122</t>
  </si>
  <si>
    <t>Impregnace řeziva máčením proti dřevokaznému hmyzu, houbám a plísním, třída ohrožení 3 a 4 (dřevo v exteriéru)</t>
  </si>
  <si>
    <t>1599282856</t>
  </si>
  <si>
    <t>https://podminky.urs.cz/item/CS_URS_2022_01/762083122</t>
  </si>
  <si>
    <t>320</t>
  </si>
  <si>
    <t>762085103</t>
  </si>
  <si>
    <t>Montáž ocelových spojovacích prostředků (materiál ve specifikaci) kotevních želez příložek, patek, táhel</t>
  </si>
  <si>
    <t>-1840931885</t>
  </si>
  <si>
    <t>https://podminky.urs.cz/item/CS_URS_2022_01/762085103</t>
  </si>
  <si>
    <t>(28+53+52+10+19+34+5+18+11+11)*2</t>
  </si>
  <si>
    <t>4+4</t>
  </si>
  <si>
    <t>6*3</t>
  </si>
  <si>
    <t>321</t>
  </si>
  <si>
    <t>31197R0082</t>
  </si>
  <si>
    <t>závitová tyč M16 vč. příslušenství</t>
  </si>
  <si>
    <t>-1802808801</t>
  </si>
  <si>
    <t>322</t>
  </si>
  <si>
    <t>31197R0071</t>
  </si>
  <si>
    <t>hmoždík Bulldog DN 75 mm</t>
  </si>
  <si>
    <t>559146580</t>
  </si>
  <si>
    <t>"v.č. D.1.2.c)3 - skladba upravované kce krovu/4.NP, TZ"</t>
  </si>
  <si>
    <t>323</t>
  </si>
  <si>
    <t>762085112</t>
  </si>
  <si>
    <t>Montáž ocelových spojovacích prostředků (materiál ve specifikaci) svorníků nebo šroubů délky přes 150 do 300 mm</t>
  </si>
  <si>
    <t>1606159193</t>
  </si>
  <si>
    <t>https://podminky.urs.cz/item/CS_URS_2022_01/762085112</t>
  </si>
  <si>
    <t>11*3</t>
  </si>
  <si>
    <t>16*2</t>
  </si>
  <si>
    <t>324</t>
  </si>
  <si>
    <t>762085113</t>
  </si>
  <si>
    <t>Montáž ocelových spojovacích prostředků (materiál ve specifikaci) svorníků nebo šroubů délky přes 300 do 450 mm</t>
  </si>
  <si>
    <t>-641586277</t>
  </si>
  <si>
    <t>https://podminky.urs.cz/item/CS_URS_2022_01/762085113</t>
  </si>
  <si>
    <t>7+12+3*3</t>
  </si>
  <si>
    <t>325</t>
  </si>
  <si>
    <t>762085114</t>
  </si>
  <si>
    <t>Montáž ocelových spojovacích prostředků (materiál ve specifikaci) svorníků nebo šroubů délky přes 450 do 1000 mm</t>
  </si>
  <si>
    <t>-33292492</t>
  </si>
  <si>
    <t>https://podminky.urs.cz/item/CS_URS_2022_01/762085114</t>
  </si>
  <si>
    <t>326</t>
  </si>
  <si>
    <t>31197R007</t>
  </si>
  <si>
    <t xml:space="preserve">svorník  M16 vč. příslušenství</t>
  </si>
  <si>
    <t>868432062</t>
  </si>
  <si>
    <t>12+3*3</t>
  </si>
  <si>
    <t>327</t>
  </si>
  <si>
    <t>31197R008</t>
  </si>
  <si>
    <t xml:space="preserve">svorník  M20 dl. 300 mm vč. příslušenství</t>
  </si>
  <si>
    <t>-49395422</t>
  </si>
  <si>
    <t>328</t>
  </si>
  <si>
    <t>31197R0081</t>
  </si>
  <si>
    <t xml:space="preserve">svorník  M20 dl. 560 mm vč. příslušenství</t>
  </si>
  <si>
    <t>1894394026</t>
  </si>
  <si>
    <t>329</t>
  </si>
  <si>
    <t>762085R201</t>
  </si>
  <si>
    <t>třmen š. 80 mm z pl. tl. 2 mm - tesařské kování výrobek vč. nátěru D+M</t>
  </si>
  <si>
    <t>520846109</t>
  </si>
  <si>
    <t>330</t>
  </si>
  <si>
    <t>762112110</t>
  </si>
  <si>
    <t>Montáž konstrukce stěn a příček na hladko (bez zářezů) z hraněného a polohraněného řeziva, průřezové plochy do 120 cm2</t>
  </si>
  <si>
    <t>-77927794</t>
  </si>
  <si>
    <t>https://podminky.urs.cz/item/CS_URS_2022_01/762112110</t>
  </si>
  <si>
    <t>1,8*10+1,5*10+4,2*7*2</t>
  </si>
  <si>
    <t>3,3*10*2</t>
  </si>
  <si>
    <t>331</t>
  </si>
  <si>
    <t>60514112</t>
  </si>
  <si>
    <t>řezivo jehličnaté lať surová dl 4m</t>
  </si>
  <si>
    <t>-95025374</t>
  </si>
  <si>
    <t>bed9*0,04*0,06*1,1</t>
  </si>
  <si>
    <t>332</t>
  </si>
  <si>
    <t>762131124</t>
  </si>
  <si>
    <t>Montáž bednění stěn z hrubých prken tl. do 32 mm na sraz</t>
  </si>
  <si>
    <t>-657465990</t>
  </si>
  <si>
    <t>https://podminky.urs.cz/item/CS_URS_2022_01/762131124</t>
  </si>
  <si>
    <t>(1,8+1,5)*4</t>
  </si>
  <si>
    <t>3,3*4*0,5*2*2+4,2*3*0,5*2</t>
  </si>
  <si>
    <t>333</t>
  </si>
  <si>
    <t>60511R0081</t>
  </si>
  <si>
    <t>řezivo jehličnaté středové smrk tl 18-32mm dl 4-5m</t>
  </si>
  <si>
    <t>1630445575</t>
  </si>
  <si>
    <t>bed8*0,024*1,1</t>
  </si>
  <si>
    <t>334</t>
  </si>
  <si>
    <t>762195000</t>
  </si>
  <si>
    <t>Spojovací prostředky stěn a příček hřebíky, svory, fixační prkna</t>
  </si>
  <si>
    <t>-1391804693</t>
  </si>
  <si>
    <t>https://podminky.urs.cz/item/CS_URS_2022_01/762195000</t>
  </si>
  <si>
    <t>spoj3</t>
  </si>
  <si>
    <t>335</t>
  </si>
  <si>
    <t>762222R0141</t>
  </si>
  <si>
    <t>dřevěné zábradlí pochozí lávky krovu vč. povrchové úpravy D+M</t>
  </si>
  <si>
    <t>702794640</t>
  </si>
  <si>
    <t>37*2+1*2</t>
  </si>
  <si>
    <t>336</t>
  </si>
  <si>
    <t>762331911</t>
  </si>
  <si>
    <t>Vyřezání části střešní vazby vázané konstrukce krovů průřezové plochy řeziva do 120 cm2, délky vyřezané části krovového prvku do 3 m</t>
  </si>
  <si>
    <t>1109110394</t>
  </si>
  <si>
    <t>https://podminky.urs.cz/item/CS_URS_2022_01/762331911</t>
  </si>
  <si>
    <t>2*1,2*4+1,4*4+1*2+1*2+1,2*4</t>
  </si>
  <si>
    <t>1,4*(16*2+12+11*2+16+19+17)*0,5</t>
  </si>
  <si>
    <t>337</t>
  </si>
  <si>
    <t>762331921</t>
  </si>
  <si>
    <t>Vyřezání části střešní vazby vázané konstrukce krovů průřezové plochy řeziva přes 120 do 224 cm2, délky vyřezané části krovového prvku do 3 m</t>
  </si>
  <si>
    <t>1705629265</t>
  </si>
  <si>
    <t>https://podminky.urs.cz/item/CS_URS_2022_01/762331921</t>
  </si>
  <si>
    <t>2,7*2+2,85*2+2,6</t>
  </si>
  <si>
    <t>338</t>
  </si>
  <si>
    <t>762331922</t>
  </si>
  <si>
    <t>Vyřezání části střešní vazby vázané konstrukce krovů průřezové plochy řeziva přes 120 do 224 cm2, délky vyřezané části krovového prvku přes 3 do 5 m</t>
  </si>
  <si>
    <t>-559174025</t>
  </si>
  <si>
    <t>https://podminky.urs.cz/item/CS_URS_2022_01/762331922</t>
  </si>
  <si>
    <t>2*4,25*4+3,8+3,15*36+4,5*4+3,23*4+3,1*2</t>
  </si>
  <si>
    <t>5*2</t>
  </si>
  <si>
    <t>339</t>
  </si>
  <si>
    <t>762331923</t>
  </si>
  <si>
    <t>Vyřezání části střešní vazby vázané konstrukce krovů průřezové plochy řeziva přes 120 do 224 cm2, délky vyřezané části krovového prvku přes 5 do 8 m</t>
  </si>
  <si>
    <t>-109594898</t>
  </si>
  <si>
    <t>https://podminky.urs.cz/item/CS_URS_2022_01/762331923</t>
  </si>
  <si>
    <t>5,45*4</t>
  </si>
  <si>
    <t>340</t>
  </si>
  <si>
    <t>762331931</t>
  </si>
  <si>
    <t>Vyřezání části střešní vazby vázané konstrukce krovů průřezové plochy řeziva přes 224 do 288 cm2, délky vyřezané části krovového prvku do 3 m</t>
  </si>
  <si>
    <t>-1269872654</t>
  </si>
  <si>
    <t>https://podminky.urs.cz/item/CS_URS_2022_01/762331931</t>
  </si>
  <si>
    <t>2,6*4+2,23+2,85*2+2*2</t>
  </si>
  <si>
    <t>341</t>
  </si>
  <si>
    <t>762331932</t>
  </si>
  <si>
    <t>Vyřezání části střešní vazby vázané konstrukce krovů průřezové plochy řeziva přes 224 do 288 cm2, délky vyřezané části krovového prvku přes 3 do 5 m</t>
  </si>
  <si>
    <t>809506777</t>
  </si>
  <si>
    <t>https://podminky.urs.cz/item/CS_URS_2022_01/762331932</t>
  </si>
  <si>
    <t>3,1*4+3,73*4+3,23*4</t>
  </si>
  <si>
    <t>342</t>
  </si>
  <si>
    <t>762331953</t>
  </si>
  <si>
    <t>Vyřezání části střešní vazby vázané konstrukce krovů průřezové plochy řeziva přes 450 cm2, délky vyřezané části krovového prvku přes 5 do 8 m</t>
  </si>
  <si>
    <t>-1945739373</t>
  </si>
  <si>
    <t>https://podminky.urs.cz/item/CS_URS_2022_01/762331953</t>
  </si>
  <si>
    <t>7*4+5,6</t>
  </si>
  <si>
    <t>343</t>
  </si>
  <si>
    <t>762331954</t>
  </si>
  <si>
    <t>Vyřezání části střešní vazby vázané konstrukce krovů průřezové plochy řeziva přes 450 cm2, délky vyřezané části krovového prvku přes 8 m</t>
  </si>
  <si>
    <t>-1991105367</t>
  </si>
  <si>
    <t>https://podminky.urs.cz/item/CS_URS_2022_01/762331954</t>
  </si>
  <si>
    <t>18,5</t>
  </si>
  <si>
    <t>344</t>
  </si>
  <si>
    <t>762332921</t>
  </si>
  <si>
    <t>Doplnění střešní vazby řezivem (materiál v ceně) průřezové plochy do 120 cm2</t>
  </si>
  <si>
    <t>484355582</t>
  </si>
  <si>
    <t>https://podminky.urs.cz/item/CS_URS_2022_01/762332921</t>
  </si>
  <si>
    <t>30+2,6*2</t>
  </si>
  <si>
    <t>1*54</t>
  </si>
  <si>
    <t>1,4*(16*2+12+11*2+16+1,9+17)*0,5</t>
  </si>
  <si>
    <t>5*84</t>
  </si>
  <si>
    <t>kro16</t>
  </si>
  <si>
    <t>kro17</t>
  </si>
  <si>
    <t>345</t>
  </si>
  <si>
    <t>762332922</t>
  </si>
  <si>
    <t>Doplnění střešní vazby řezivem (materiál v ceně) průřezové plochy přes 120 do 224 cm2</t>
  </si>
  <si>
    <t>637551692</t>
  </si>
  <si>
    <t>https://podminky.urs.cz/item/CS_URS_2022_01/762332922</t>
  </si>
  <si>
    <t>kro11</t>
  </si>
  <si>
    <t>2,5*4</t>
  </si>
  <si>
    <t>kro12</t>
  </si>
  <si>
    <t>3*22</t>
  </si>
  <si>
    <t>3,5*40+4,5*6</t>
  </si>
  <si>
    <t>6*10+6*6</t>
  </si>
  <si>
    <t>346</t>
  </si>
  <si>
    <t>762332923</t>
  </si>
  <si>
    <t>Doplnění střešní vazby řezivem (materiál v ceně) průřezové plochy přes 224 do 288 cm2</t>
  </si>
  <si>
    <t>78243694</t>
  </si>
  <si>
    <t>https://podminky.urs.cz/item/CS_URS_2022_01/762332923</t>
  </si>
  <si>
    <t>kro15</t>
  </si>
  <si>
    <t>347</t>
  </si>
  <si>
    <t>60512125</t>
  </si>
  <si>
    <t>hranol stavební řezivo průřezu do 120cm2 do dl 6m</t>
  </si>
  <si>
    <t>-827641191</t>
  </si>
  <si>
    <t>kro14*0,1*0,12*1,1</t>
  </si>
  <si>
    <t>5*2*0,1*0,12*1,1</t>
  </si>
  <si>
    <t>348</t>
  </si>
  <si>
    <t>60512130</t>
  </si>
  <si>
    <t>hranol stavební řezivo průřezu do 224cm2 do dl 6m</t>
  </si>
  <si>
    <t>-522343469</t>
  </si>
  <si>
    <t>2,5*4*0,14*0,14*1,1</t>
  </si>
  <si>
    <t>3*22*0,12*0,16*1,1</t>
  </si>
  <si>
    <t>41*0,14*0,16*1,1</t>
  </si>
  <si>
    <t>(3,5*40+4,5*6)*0,1*0,2*1,1</t>
  </si>
  <si>
    <t>349</t>
  </si>
  <si>
    <t>60512136</t>
  </si>
  <si>
    <t>hranol stavební řezivo průřezu do 288cm2 dl 6-8m</t>
  </si>
  <si>
    <t>82560897</t>
  </si>
  <si>
    <t>27*0,1*0,26*1,1</t>
  </si>
  <si>
    <t>6*0,12*0,2*1,1</t>
  </si>
  <si>
    <t>350</t>
  </si>
  <si>
    <t>60511130</t>
  </si>
  <si>
    <t>řezivo stavební fošny prismované středové š 160-220mm dl 2-5m</t>
  </si>
  <si>
    <t>-894729757</t>
  </si>
  <si>
    <t>kro13*0,05*0,2*1,1</t>
  </si>
  <si>
    <t>5*84*0,06*0,16*1,1</t>
  </si>
  <si>
    <t>(6*10+6*6)*0,08*0,18*1,1</t>
  </si>
  <si>
    <t>351</t>
  </si>
  <si>
    <t>762341210</t>
  </si>
  <si>
    <t>Montáž bednění střech rovných a šikmých sklonu do 60° s vyřezáním otvorů z prken hrubých na sraz tl. do 32 mm</t>
  </si>
  <si>
    <t>-1146778538</t>
  </si>
  <si>
    <t>https://podminky.urs.cz/item/CS_URS_2022_01/762341210</t>
  </si>
  <si>
    <t>18,7*3,3*2*2</t>
  </si>
  <si>
    <t>5*4,2*2</t>
  </si>
  <si>
    <t>352</t>
  </si>
  <si>
    <t>-1544495432</t>
  </si>
  <si>
    <t>kro7*0,024*1,1</t>
  </si>
  <si>
    <t>353</t>
  </si>
  <si>
    <t>762341660</t>
  </si>
  <si>
    <t>Montáž bednění střech štítových okapových říms, krajnic, závětrných prken a žaluzií ve spádu nebo rovnoběžně s okapem z palubek</t>
  </si>
  <si>
    <t>331521887</t>
  </si>
  <si>
    <t>https://podminky.urs.cz/item/CS_URS_2022_01/762341660</t>
  </si>
  <si>
    <t>18,7*(0,156+0,4)*2</t>
  </si>
  <si>
    <t>3,3*4*(0,156+0,4)</t>
  </si>
  <si>
    <t>354</t>
  </si>
  <si>
    <t>61191R0180</t>
  </si>
  <si>
    <t>palubky obkladové smrk profil klasický 19x146mm jakost A/B</t>
  </si>
  <si>
    <t>-1142407202</t>
  </si>
  <si>
    <t>kro9*1,1</t>
  </si>
  <si>
    <t>355</t>
  </si>
  <si>
    <t>762342511</t>
  </si>
  <si>
    <t>Montáž laťování montáž kontralatí na podklad bez tepelné izolace</t>
  </si>
  <si>
    <t>1923084154</t>
  </si>
  <si>
    <t>https://podminky.urs.cz/item/CS_URS_2022_01/762342511</t>
  </si>
  <si>
    <t>356</t>
  </si>
  <si>
    <t>-2131962758</t>
  </si>
  <si>
    <t>kro8*0,04*0,06*1,1</t>
  </si>
  <si>
    <t>357</t>
  </si>
  <si>
    <t>762353210</t>
  </si>
  <si>
    <t>Montáž nadstřešních konstrukcí střešních vikýřů z hraněného řeziva, pultových, průřezové plochy do 100 cm2</t>
  </si>
  <si>
    <t>868101628</t>
  </si>
  <si>
    <t>https://podminky.urs.cz/item/CS_URS_2022_01/762353210</t>
  </si>
  <si>
    <t>1,5*2*9+2*2*6+3*2*22+1*2*19</t>
  </si>
  <si>
    <t>358</t>
  </si>
  <si>
    <t>61223R0270</t>
  </si>
  <si>
    <t>hranol konstrukční KVH lepený průřezu 70x140-280mm pohledový</t>
  </si>
  <si>
    <t>708030275</t>
  </si>
  <si>
    <t>kro2*0,07*0,14*1,1</t>
  </si>
  <si>
    <t>359</t>
  </si>
  <si>
    <t>762353230</t>
  </si>
  <si>
    <t>Montáž nadstřešních konstrukcí střešních vikýřů z hraněného řeziva, pultových, průřezové plochy přes 144 do 224 cm2</t>
  </si>
  <si>
    <t>-1300588745</t>
  </si>
  <si>
    <t>https://podminky.urs.cz/item/CS_URS_2022_01/762353230</t>
  </si>
  <si>
    <t>2*18</t>
  </si>
  <si>
    <t>360</t>
  </si>
  <si>
    <t>61223272</t>
  </si>
  <si>
    <t>hranol konstrukční KVH lepený průřezu 140x140-240mm pohledový</t>
  </si>
  <si>
    <t>1283920259</t>
  </si>
  <si>
    <t>kro3*0,14*0,14*1,1</t>
  </si>
  <si>
    <t>361</t>
  </si>
  <si>
    <t>762395000</t>
  </si>
  <si>
    <t>Spojovací prostředky krovů, bednění a laťování, nadstřešních konstrukcí svory, prkna, hřebíky, pásová ocel, vruty</t>
  </si>
  <si>
    <t>733896116</t>
  </si>
  <si>
    <t>https://podminky.urs.cz/item/CS_URS_2022_01/762395000</t>
  </si>
  <si>
    <t>kro9*1,1*0,019</t>
  </si>
  <si>
    <t>kro4</t>
  </si>
  <si>
    <t>362</t>
  </si>
  <si>
    <t>762430035</t>
  </si>
  <si>
    <t>Obložení stěn z cementotřískových desek šroubovaných na pero a drážku broušených, tloušťky desky 20 mm</t>
  </si>
  <si>
    <t>1189750338</t>
  </si>
  <si>
    <t>https://podminky.urs.cz/item/CS_URS_2022_01/762430035</t>
  </si>
  <si>
    <t>2,6*0,18*2+0,28*0,18*2+1*2*0,18*2+5,2*0,22</t>
  </si>
  <si>
    <t>363</t>
  </si>
  <si>
    <t>762431036</t>
  </si>
  <si>
    <t>Obložení stěn z dřevoštěpkových desek OSB přibíjených na pero a drážku broušených, tloušťky desky 22 mm</t>
  </si>
  <si>
    <t>-120772909</t>
  </si>
  <si>
    <t>https://podminky.urs.cz/item/CS_URS_2022_01/762431036</t>
  </si>
  <si>
    <t>364</t>
  </si>
  <si>
    <t>762431R0036</t>
  </si>
  <si>
    <t>Obložení stěn z dřevoštěpkových desek OSB přibíjených na pero a drážku broušených, tloušťky desky 25 mm D+M</t>
  </si>
  <si>
    <t>1960490021</t>
  </si>
  <si>
    <t>18,1*2*2</t>
  </si>
  <si>
    <t>365</t>
  </si>
  <si>
    <t>762511277</t>
  </si>
  <si>
    <t>Podlahové konstrukce podkladové z dřevoštěpkových desek OSB jednovrstvých šroubovaných na pero a drážku broušených, tloušťky desky 25 mm</t>
  </si>
  <si>
    <t>-434884198</t>
  </si>
  <si>
    <t>https://podminky.urs.cz/item/CS_URS_2022_01/762511277</t>
  </si>
  <si>
    <t>366</t>
  </si>
  <si>
    <t>762511165</t>
  </si>
  <si>
    <t>Podlahové konstrukce podkladové z cementotřískových desek jednovrstvých šroubovaných na pero a drážku broušených, tloušťky desky 20 mm</t>
  </si>
  <si>
    <t>2134393998</t>
  </si>
  <si>
    <t>2,59*2,6*2</t>
  </si>
  <si>
    <t>-2,59*2,6</t>
  </si>
  <si>
    <t>-53,4-54,2</t>
  </si>
  <si>
    <t>-6,3-2,7</t>
  </si>
  <si>
    <t>tes1</t>
  </si>
  <si>
    <t>367</t>
  </si>
  <si>
    <t>762512261</t>
  </si>
  <si>
    <t>Podlahové konstrukce podkladové montáž roštu podkladového</t>
  </si>
  <si>
    <t>657025995</t>
  </si>
  <si>
    <t>https://podminky.urs.cz/item/CS_URS_2022_01/762512261</t>
  </si>
  <si>
    <t>37*2+1*5</t>
  </si>
  <si>
    <t>368</t>
  </si>
  <si>
    <t>2028980149</t>
  </si>
  <si>
    <t>tes5*0,06*0,12*1,1</t>
  </si>
  <si>
    <t>369</t>
  </si>
  <si>
    <t>762595001</t>
  </si>
  <si>
    <t>Spojovací prostředky podlah a podkladových konstrukcí hřebíky, vruty</t>
  </si>
  <si>
    <t>185974870</t>
  </si>
  <si>
    <t>https://podminky.urs.cz/item/CS_URS_2022_01/762595001</t>
  </si>
  <si>
    <t>370</t>
  </si>
  <si>
    <t>762822110</t>
  </si>
  <si>
    <t>Montáž stropních trámů z hraněného a polohraněného řeziva s trámovými výměnami, průřezové plochy do 144 cm2</t>
  </si>
  <si>
    <t>-1522721996</t>
  </si>
  <si>
    <t>https://podminky.urs.cz/item/CS_URS_2022_01/762822110</t>
  </si>
  <si>
    <t>4,9*1</t>
  </si>
  <si>
    <t>4,2*2</t>
  </si>
  <si>
    <t>371</t>
  </si>
  <si>
    <t>1838071275</t>
  </si>
  <si>
    <t>4,9*1*0,04*0,2*1,1</t>
  </si>
  <si>
    <t>4,2*2*0,06*0,2*1,1</t>
  </si>
  <si>
    <t>řez2</t>
  </si>
  <si>
    <t>762822120</t>
  </si>
  <si>
    <t>Montáž stropních trámů z hraněného a polohraněného řeziva s trámovými výměnami, průřezové plochy přes 144 do 288 cm2</t>
  </si>
  <si>
    <t>-1118495756</t>
  </si>
  <si>
    <t>https://podminky.urs.cz/item/CS_URS_2022_01/762822120</t>
  </si>
  <si>
    <t>2,5*28+3,5*53+3,7*52+4*10</t>
  </si>
  <si>
    <t>3*12+3*7+3,7*24+3,9*10</t>
  </si>
  <si>
    <t>3*8</t>
  </si>
  <si>
    <t>0,625*2*11</t>
  </si>
  <si>
    <t>1,5+2*2+3*2+3,7*8+4*10+4,9*11</t>
  </si>
  <si>
    <t>373</t>
  </si>
  <si>
    <t>60511135</t>
  </si>
  <si>
    <t>řezivo stavební fošny prismované středové š přes 220mm dl 2-5m</t>
  </si>
  <si>
    <t>-2066009473</t>
  </si>
  <si>
    <t>tes21*0,08*0,22*1,1</t>
  </si>
  <si>
    <t>tes23*0,06*0,3*1,1</t>
  </si>
  <si>
    <t>tes24*0,08*0,22*1,1</t>
  </si>
  <si>
    <t>374</t>
  </si>
  <si>
    <t>816514086</t>
  </si>
  <si>
    <t>tes22*0,1*0,22*1,1</t>
  </si>
  <si>
    <t>375</t>
  </si>
  <si>
    <t>1789053425</t>
  </si>
  <si>
    <t>tes25*0,12*0,22*1,1</t>
  </si>
  <si>
    <t>376</t>
  </si>
  <si>
    <t>762894R201</t>
  </si>
  <si>
    <t>kompletní kapotáže/truhlíků z cementotřískových desek tl. 20 mm - 310 x 380 mm v. 70 mm D+M</t>
  </si>
  <si>
    <t>-1804452392</t>
  </si>
  <si>
    <t>377</t>
  </si>
  <si>
    <t>762895000</t>
  </si>
  <si>
    <t>Spojovací prostředky záklopu stropů, stropnic, podbíjení hřebíky, svory</t>
  </si>
  <si>
    <t>2034417187</t>
  </si>
  <si>
    <t>https://podminky.urs.cz/item/CS_URS_2022_01/762895000</t>
  </si>
  <si>
    <t>378</t>
  </si>
  <si>
    <t>998762103</t>
  </si>
  <si>
    <t>Přesun hmot pro konstrukce tesařské stanovený z hmotnosti přesunovaného materiálu vodorovná dopravní vzdálenost do 50 m v objektech výšky přes 12 do 24 m</t>
  </si>
  <si>
    <t>895509271</t>
  </si>
  <si>
    <t>https://podminky.urs.cz/item/CS_URS_2022_01/998762103</t>
  </si>
  <si>
    <t>379</t>
  </si>
  <si>
    <t>998762181</t>
  </si>
  <si>
    <t>Přesun hmot pro konstrukce tesařské stanovený z hmotnosti přesunovaného materiálu Příplatek k cenám za přesun prováděný bez použití mechanizace pro jakoukoliv výšku objektu</t>
  </si>
  <si>
    <t>-1145821595</t>
  </si>
  <si>
    <t>https://podminky.urs.cz/item/CS_URS_2022_01/998762181</t>
  </si>
  <si>
    <t>763</t>
  </si>
  <si>
    <t>Konstrukce suché výstavby</t>
  </si>
  <si>
    <t>380</t>
  </si>
  <si>
    <t>763111718</t>
  </si>
  <si>
    <t>Příčka ze sádrokartonových desek ostatní konstrukce a práce na příčkách ze sádrokartonových desek úprava styku příčky a podhledu (oboustranně) separační páskou s akrylátem</t>
  </si>
  <si>
    <t>-1854006558</t>
  </si>
  <si>
    <t>https://podminky.urs.cz/item/CS_URS_2022_01/763111718</t>
  </si>
  <si>
    <t>4,23+0,74</t>
  </si>
  <si>
    <t>4,97*2</t>
  </si>
  <si>
    <t>3,05+0,15+13,745+1,5+2,5+1,5+2,9+1,75+2,73</t>
  </si>
  <si>
    <t>2*4+1,85*2+0,15*4+2,15+1,155</t>
  </si>
  <si>
    <t>7+1,8*2+7</t>
  </si>
  <si>
    <t>381</t>
  </si>
  <si>
    <t>763111722</t>
  </si>
  <si>
    <t>Příčka ze sádrokartonových desek ostatní konstrukce a práce na příčkách ze sádrokartonových desek ochrana rohů úhelníky pozinkované</t>
  </si>
  <si>
    <t>326739979</t>
  </si>
  <si>
    <t>https://podminky.urs.cz/item/CS_URS_2022_01/763111722</t>
  </si>
  <si>
    <t>3,14*14+1,5*3+1*4</t>
  </si>
  <si>
    <t>382</t>
  </si>
  <si>
    <t>763111R0432</t>
  </si>
  <si>
    <t>Příčka ze sádrokartonových desek s nosnou konstrukcí z jednoduchých ocelových profilů UW, CW dvojitě opláštěná deskami protipožárními DF tl. 2 x 12,5 mm EI 45 min, příčka tl. 150 mm, profil 100, bez izolace s použitím zesílených profilů UH4, UA D+M</t>
  </si>
  <si>
    <t>-1601750841</t>
  </si>
  <si>
    <t>(4,23+0,74)*3,75</t>
  </si>
  <si>
    <t>-4,23*2,55</t>
  </si>
  <si>
    <t>4,97*3,75*2</t>
  </si>
  <si>
    <t>-4,23*2,55*2</t>
  </si>
  <si>
    <t>383</t>
  </si>
  <si>
    <t>763111R04321</t>
  </si>
  <si>
    <t>Příčka ze sádrokartonových desek s nosnou konstrukcí z jednoduchých ocelových profilů UW, CW dvojitě opláštěná deskami protipožárními DF tl. 2 x 12,5 mm EI 30 DP1, příčka tl. 150 mm, profil 100, bez izolace D+M</t>
  </si>
  <si>
    <t>1673932931</t>
  </si>
  <si>
    <t>(3,05+0,15+13,745+1,5+2,5+1,5+2,9+1,75+2,73)*3,14</t>
  </si>
  <si>
    <t>384</t>
  </si>
  <si>
    <t>763111R0447</t>
  </si>
  <si>
    <t>Příčka ze sádrokartonových desek s nosnou konstrukcí z jednoduchých ocelových profilů UW, CW dvojitě opláštěná deskami protipožárními impregnovanými DFH2 tl. 2 x 12,5 mm EI 30 DP1, příčka tl. 150 mm, profil 100 D+M</t>
  </si>
  <si>
    <t>237417275</t>
  </si>
  <si>
    <t>(2*4+1,85*2+0,15*4+2,15+1,155)*3,14</t>
  </si>
  <si>
    <t>385</t>
  </si>
  <si>
    <t>763112R0333</t>
  </si>
  <si>
    <t>Příčka ze sádrokartonových desek s nosnou konstrukcí ze zdvojených ocelových profilů UW, CW dvojitě opláštěná deskami protipožárními DF tl. 2 x 12,5 mm bez izolace, EI 30 DP1, příčka tl. 350 mm, D+M</t>
  </si>
  <si>
    <t>-1974774042</t>
  </si>
  <si>
    <t>(7+1,8*2+7)*3,14</t>
  </si>
  <si>
    <t>386</t>
  </si>
  <si>
    <t>763111717</t>
  </si>
  <si>
    <t>Příčka ze sádrokartonových desek ostatní konstrukce a práce na příčkách ze sádrokartonových desek základní penetrační nátěr (oboustranný)</t>
  </si>
  <si>
    <t>1460436008</t>
  </si>
  <si>
    <t>https://podminky.urs.cz/item/CS_URS_2022_01/763111717</t>
  </si>
  <si>
    <t>387</t>
  </si>
  <si>
    <t>763111741</t>
  </si>
  <si>
    <t>Příčka ze sádrokartonových desek ostatní konstrukce a práce na příčkách ze sádrokartonových desek montáž parotěsné zábrany</t>
  </si>
  <si>
    <t>1149798519</t>
  </si>
  <si>
    <t>https://podminky.urs.cz/item/CS_URS_2022_01/763111741</t>
  </si>
  <si>
    <t>388</t>
  </si>
  <si>
    <t>28329R0276</t>
  </si>
  <si>
    <t>fólie PE vyztužená pro parotěsnou vrstvu</t>
  </si>
  <si>
    <t>1193574693</t>
  </si>
  <si>
    <t>sdk7*1,2</t>
  </si>
  <si>
    <t>389</t>
  </si>
  <si>
    <t>763111742</t>
  </si>
  <si>
    <t>Příčka ze sádrokartonových desek ostatní konstrukce a práce na příčkách ze sádrokartonových desek montáž jedné vrstvy tepelné izolace</t>
  </si>
  <si>
    <t>1299220507</t>
  </si>
  <si>
    <t>https://podminky.urs.cz/item/CS_URS_2022_01/763111742</t>
  </si>
  <si>
    <t>390</t>
  </si>
  <si>
    <t>63231235</t>
  </si>
  <si>
    <t>deska speciální akustická a tepelně izolační z čedičových vláken tl 80mm</t>
  </si>
  <si>
    <t>1989342643</t>
  </si>
  <si>
    <t>sdk2*1,02</t>
  </si>
  <si>
    <t>sdk21*1,02</t>
  </si>
  <si>
    <t>sdk4*1,02</t>
  </si>
  <si>
    <t>391</t>
  </si>
  <si>
    <t>63231220</t>
  </si>
  <si>
    <t>deska speciální akustická a tepelně izolační z čedičových vláken tl 40mm</t>
  </si>
  <si>
    <t>1897426778</t>
  </si>
  <si>
    <t>sdk542*1,1</t>
  </si>
  <si>
    <t>392</t>
  </si>
  <si>
    <t>63231221</t>
  </si>
  <si>
    <t>deska speciální akustická a tepelně izolační z čedičových vláken tl 60mm</t>
  </si>
  <si>
    <t>-1006142040</t>
  </si>
  <si>
    <t>sdk61*1,1</t>
  </si>
  <si>
    <t>393</t>
  </si>
  <si>
    <t>-247197630</t>
  </si>
  <si>
    <t>sdk41*2*1,02</t>
  </si>
  <si>
    <t>sdk543*1,1</t>
  </si>
  <si>
    <t>394</t>
  </si>
  <si>
    <t>763111772</t>
  </si>
  <si>
    <t>Příčka ze sádrokartonových desek Příplatek k cenám za rovinnost celoplošné tmelení kvality Q4</t>
  </si>
  <si>
    <t>-1650205347</t>
  </si>
  <si>
    <t>https://podminky.urs.cz/item/CS_URS_2022_01/763111772</t>
  </si>
  <si>
    <t>sdk3*2</t>
  </si>
  <si>
    <t>395</t>
  </si>
  <si>
    <t>763121715</t>
  </si>
  <si>
    <t>Stěna předsazená ze sádrokartonových desek ostatní konstrukce a práce na předsazených stěnách ze sádrokartonových desek úprava styku stěny a podhledu separační páskou s akrylátem</t>
  </si>
  <si>
    <t>1394990314</t>
  </si>
  <si>
    <t>https://podminky.urs.cz/item/CS_URS_2022_01/763121715</t>
  </si>
  <si>
    <t>1,45+4,788+5,05+5,05*2</t>
  </si>
  <si>
    <t>5,05+0,65+0,205+5,05*2</t>
  </si>
  <si>
    <t>1,8*2+0,7*2+1,5*2+0,28*2+0,6*2*2+0,4*6</t>
  </si>
  <si>
    <t>0,4*2+2,2+1,5</t>
  </si>
  <si>
    <t>18,1*2+3,3*4+4,2*2</t>
  </si>
  <si>
    <t>7,9+0,3*2+4+14,5+1+3,5+1,5+3,3+6,5+8,4+4</t>
  </si>
  <si>
    <t>5+2,17+0,15+2,73+1,5</t>
  </si>
  <si>
    <t>5,2+6+3</t>
  </si>
  <si>
    <t>396</t>
  </si>
  <si>
    <t>763121811</t>
  </si>
  <si>
    <t>Demontáž provizorní předsazené stěny ze sádrokartonových desek s nosnou konstrukcí z ocelových profilů jednoduchých, opláštění jednoduché</t>
  </si>
  <si>
    <t>2140677033</t>
  </si>
  <si>
    <t>https://podminky.urs.cz/item/CS_URS_2022_01/763121811</t>
  </si>
  <si>
    <t>5,8*3,75+5,2*1,53</t>
  </si>
  <si>
    <t>397</t>
  </si>
  <si>
    <t>763121921</t>
  </si>
  <si>
    <t>Zhotovení otvorů v předsazených a šachtových stěnách ze sádrokartonových desek pro prostupy (voda, elektro, topení, VZT), osvětlení, okna, revizní klapky a dvířka včetně vyztužení profily pro stěnu tl. přes 100 mm, velikost do 0,10 m2</t>
  </si>
  <si>
    <t>-303993819</t>
  </si>
  <si>
    <t>https://podminky.urs.cz/item/CS_URS_2022_01/763121921</t>
  </si>
  <si>
    <t>14*5</t>
  </si>
  <si>
    <t>398</t>
  </si>
  <si>
    <t>763121R0411</t>
  </si>
  <si>
    <t>Stěna předsazená ze sádrokartonových desek s nosnou konstrukcí z ocelových profilů CW, UW jednoduše opláštěná deskou standardní A tl. 12,5 mm bez izolace, EI 15, stěna tl. 62,5 mm, profil 50</t>
  </si>
  <si>
    <t>57743983</t>
  </si>
  <si>
    <t>"provizorní stěna"</t>
  </si>
  <si>
    <t>399</t>
  </si>
  <si>
    <t>763121R0453</t>
  </si>
  <si>
    <t>Stěna předsazená ze sádrokartonových desek s nosnou konstrukcí z ocelových profilů CW, UW dvojitě opláštěná deskami A tl. 2 x 12,5 mm bez izolace, D+M</t>
  </si>
  <si>
    <t>-440950716</t>
  </si>
  <si>
    <t>(1,45+4,788+5,05)*3,14*2</t>
  </si>
  <si>
    <t>400</t>
  </si>
  <si>
    <t>763121R0455</t>
  </si>
  <si>
    <t>Stěna předsazená ze sádrokartonových desek s nosnou konstrukcí z ocelových profilů CW, UW dvojitě opláštěná deskami protipožárními DF tl. 2 x 12,5 mm, EI 30 DP1, D+M</t>
  </si>
  <si>
    <t>747217233</t>
  </si>
  <si>
    <t>5,05*3,14*2</t>
  </si>
  <si>
    <t>(1,8*2+0,7*2+1,5*2+0,28*2)*3,14</t>
  </si>
  <si>
    <t>(0,6*2*4+0,4*6)*2</t>
  </si>
  <si>
    <t>(0,4*2+2,2)*3,14</t>
  </si>
  <si>
    <t>1,5*3,14</t>
  </si>
  <si>
    <t>18,1*2*3,5+3,3*3*4+4,2*3*2</t>
  </si>
  <si>
    <t>(7,9+0,3*2+4+14,5+1+3,5+1,5+3,3+6,5+8,4+4)*1,5</t>
  </si>
  <si>
    <t>(5+2,17+0,15+2,73+1,5)*1,8</t>
  </si>
  <si>
    <t>5,2*3,2+6*2,5*0,5*2+3*0,5*2</t>
  </si>
  <si>
    <t>401</t>
  </si>
  <si>
    <t>763121R0466</t>
  </si>
  <si>
    <t>Stěna předsazená ze sádrokartonových desek s nosnou konstrukcí z ocelových profilů CW, UW dvojitě opláštěná deskami impregnovanými H2 tl. 2 x 12,5 mm D+M</t>
  </si>
  <si>
    <t>1225247280</t>
  </si>
  <si>
    <t>5,05*2*3,14</t>
  </si>
  <si>
    <t>1*1,2+0,9*3*1,2</t>
  </si>
  <si>
    <t>402</t>
  </si>
  <si>
    <t>763121R0467</t>
  </si>
  <si>
    <t>Stěna předsazená ze sádrokartonových desek s nosnou konstrukcí z ocelových profilů CW, UW dvojitě opláštěná deskami protipožárními impregnovanými DFH2 tl. 2 x 12,5 mm EI 30 DP1, D+M</t>
  </si>
  <si>
    <t>382675641</t>
  </si>
  <si>
    <t>(5,05+0,65+0,205)*2*3,14</t>
  </si>
  <si>
    <t>403</t>
  </si>
  <si>
    <t>763121590</t>
  </si>
  <si>
    <t>Stěna předsazená ze sádrokartonových desek pro osazení závěsného WC s nosnou konstrukcí z ocelových profilů CW, UW dvojitě opláštěná deskami impregnovanými H2 tl. 2x12,5 mm bez izolace, stěna tl. 150 - 250 mm, profil 50</t>
  </si>
  <si>
    <t>1962918061</t>
  </si>
  <si>
    <t>https://podminky.urs.cz/item/CS_URS_2022_01/763121590</t>
  </si>
  <si>
    <t>404</t>
  </si>
  <si>
    <t>763121714</t>
  </si>
  <si>
    <t>Stěna předsazená ze sádrokartonových desek ostatní konstrukce a práce na předsazených stěnách ze sádrokartonových desek základní penetrační nátěr</t>
  </si>
  <si>
    <t>-506596051</t>
  </si>
  <si>
    <t>https://podminky.urs.cz/item/CS_URS_2022_01/763121714</t>
  </si>
  <si>
    <t>sdk311*0,5</t>
  </si>
  <si>
    <t>sdk312*0,55</t>
  </si>
  <si>
    <t>sdk313*0,65</t>
  </si>
  <si>
    <t>405</t>
  </si>
  <si>
    <t>763121762</t>
  </si>
  <si>
    <t>Stěna předsazená ze sádrokartonových desek Příplatek k cenám za rovinnost kvality celoplošné tmelení kvality Q4</t>
  </si>
  <si>
    <t>2014533888</t>
  </si>
  <si>
    <t>https://podminky.urs.cz/item/CS_URS_2022_01/763121762</t>
  </si>
  <si>
    <t>406</t>
  </si>
  <si>
    <t>763131751</t>
  </si>
  <si>
    <t>Podhled ze sádrokartonových desek ostatní práce a konstrukce na podhledech ze sádrokartonových desek montáž parotěsné zábrany</t>
  </si>
  <si>
    <t>1914797832</t>
  </si>
  <si>
    <t>https://podminky.urs.cz/item/CS_URS_2022_01/763131751</t>
  </si>
  <si>
    <t>407</t>
  </si>
  <si>
    <t>124915939</t>
  </si>
  <si>
    <t>sdk82*1,2</t>
  </si>
  <si>
    <t>408</t>
  </si>
  <si>
    <t>763131752</t>
  </si>
  <si>
    <t>Podhled ze sádrokartonových desek ostatní práce a konstrukce na podhledech ze sádrokartonových desek montáž jedné vrstvy tepelné izolace</t>
  </si>
  <si>
    <t>-124135681</t>
  </si>
  <si>
    <t>https://podminky.urs.cz/item/CS_URS_2022_01/763131752</t>
  </si>
  <si>
    <t>-sdk1</t>
  </si>
  <si>
    <t>409</t>
  </si>
  <si>
    <t>63152100</t>
  </si>
  <si>
    <t>pás tepelně izolační univerzální λ=0,032-0,033 tl 120mm</t>
  </si>
  <si>
    <t>-939095210</t>
  </si>
  <si>
    <t>410</t>
  </si>
  <si>
    <t>63152104</t>
  </si>
  <si>
    <t>pás tepelně izolační univerzální λ=0,032-0,033 tl 160mm</t>
  </si>
  <si>
    <t>694601386</t>
  </si>
  <si>
    <t>411</t>
  </si>
  <si>
    <t>763131913</t>
  </si>
  <si>
    <t>Zhotovení otvorů v podhledech a podkrovích ze sádrokartonových desek pro prostupy (voda, elektro, topení, VZT), osvětlení, sprinklery, revizní klapky a dvířka včetně vyztužení profily, velikost přes 0,25 do 0,50 m2</t>
  </si>
  <si>
    <t>-67055422</t>
  </si>
  <si>
    <t>https://podminky.urs.cz/item/CS_URS_2022_01/763131913</t>
  </si>
  <si>
    <t>412</t>
  </si>
  <si>
    <t>763131914</t>
  </si>
  <si>
    <t>Zhotovení otvorů v podhledech a podkrovích ze sádrokartonových desek pro prostupy (voda, elektro, topení, VZT), osvětlení, sprinklery, revizní klapky a dvířka včetně vyztužení profily, velikost přes 0,50 do 1,00 m2</t>
  </si>
  <si>
    <t>542672195</t>
  </si>
  <si>
    <t>https://podminky.urs.cz/item/CS_URS_2022_01/763131914</t>
  </si>
  <si>
    <t>413</t>
  </si>
  <si>
    <t>763131915</t>
  </si>
  <si>
    <t>Zhotovení otvorů v podhledech a podkrovích ze sádrokartonových desek pro prostupy (voda, elektro, topení, VZT), osvětlení, sprinklery, revizní klapky a dvířka včetně vyztužení profily, velikost přes 1,00 do 2,00 m2</t>
  </si>
  <si>
    <t>-1678848550</t>
  </si>
  <si>
    <t>https://podminky.urs.cz/item/CS_URS_2022_01/763131915</t>
  </si>
  <si>
    <t>12*2+1</t>
  </si>
  <si>
    <t>414</t>
  </si>
  <si>
    <t>763131R0432</t>
  </si>
  <si>
    <t>Podhled ze sádrokartonových desek dvouvrstvá zavěšená spodní konstrukce z ocelových profilů CD, UD jednoduše opláštěná deskou protipožární DF, tl. 15 mm, bez izolace, EI 30 DP1 D+M</t>
  </si>
  <si>
    <t>1139497533</t>
  </si>
  <si>
    <t>5,8</t>
  </si>
  <si>
    <t>415</t>
  </si>
  <si>
    <t>763131714</t>
  </si>
  <si>
    <t>Podhled ze sádrokartonových desek ostatní práce a konstrukce na podhledech ze sádrokartonových desek základní penetrační nátěr</t>
  </si>
  <si>
    <t>354922157</t>
  </si>
  <si>
    <t>https://podminky.urs.cz/item/CS_URS_2022_01/763131714</t>
  </si>
  <si>
    <t>sdk85*0,5</t>
  </si>
  <si>
    <t>416</t>
  </si>
  <si>
    <t>763131721</t>
  </si>
  <si>
    <t>Podhled ze sádrokartonových desek ostatní práce a konstrukce na podhledech ze sádrokartonových desek skokové změny výšky podhledu do 0,5 m</t>
  </si>
  <si>
    <t>1246422530</t>
  </si>
  <si>
    <t>https://podminky.urs.cz/item/CS_URS_2022_01/763131721</t>
  </si>
  <si>
    <t>2,2*0,2</t>
  </si>
  <si>
    <t>417</t>
  </si>
  <si>
    <t>763131772</t>
  </si>
  <si>
    <t>Podhled ze sádrokartonových desek Příplatek k cenám za rovinnost kvality celoplošné tmelení kvality Q4</t>
  </si>
  <si>
    <t>-120254816</t>
  </si>
  <si>
    <t>https://podminky.urs.cz/item/CS_URS_2022_01/763131772</t>
  </si>
  <si>
    <t>418</t>
  </si>
  <si>
    <t>763131911</t>
  </si>
  <si>
    <t>Zhotovení otvorů v podhledech a podkrovích ze sádrokartonových desek pro prostupy (voda, elektro, topení, VZT), osvětlení, sprinklery, revizní klapky a dvířka včetně vyztužení profily, velikost do 0,10 m2</t>
  </si>
  <si>
    <t>1393928792</t>
  </si>
  <si>
    <t>https://podminky.urs.cz/item/CS_URS_2022_01/763131911</t>
  </si>
  <si>
    <t>419</t>
  </si>
  <si>
    <t>763131R04321</t>
  </si>
  <si>
    <t>dveře do provizorní SDK stěny D+M</t>
  </si>
  <si>
    <t>1787017174</t>
  </si>
  <si>
    <t>420</t>
  </si>
  <si>
    <t>763161R0721</t>
  </si>
  <si>
    <t>Podkroví ze sádrokartonových desek dvouvrstvá spodní konstrukce z ocelových profilů CD, UD na krokvových závěsech opláštěná deskou protipožární DF, EI 30 DP3 D+M</t>
  </si>
  <si>
    <t>-103274674</t>
  </si>
  <si>
    <t>7,6*3+7,6*2,5+18,1*7+4*7+10,425*7+4,8*11+2,5*7</t>
  </si>
  <si>
    <t>7,589*5,5</t>
  </si>
  <si>
    <t>10*3*2</t>
  </si>
  <si>
    <t>-sdk71</t>
  </si>
  <si>
    <t>421</t>
  </si>
  <si>
    <t>763161R0741</t>
  </si>
  <si>
    <t>Podkroví ze sádrokartonových desek dvouvrstvá spodní konstrukce z ocelových profilů CD, UD na krokvových závěsech opláštěná deskou impregnovanými protipožárními DFH2 EI 30 DP3 D+M</t>
  </si>
  <si>
    <t>1527215868</t>
  </si>
  <si>
    <t>6,2*5,05</t>
  </si>
  <si>
    <t>422</t>
  </si>
  <si>
    <t>763164537</t>
  </si>
  <si>
    <t>Obklad konstrukcí sádrokartonovými deskami včetně ochranných úhelníků ve tvaru L rozvinuté šíře přes 0,4 do 0,8 m, opláštěný deskou protipožární DF, tl. 2 x 12,5 mm</t>
  </si>
  <si>
    <t>-2092831696</t>
  </si>
  <si>
    <t>https://podminky.urs.cz/item/CS_URS_2022_01/763164537</t>
  </si>
  <si>
    <t>423</t>
  </si>
  <si>
    <t>763164617</t>
  </si>
  <si>
    <t>Obklad konstrukcí sádrokartonovými deskami včetně ochranných úhelníků ve tvaru U rozvinuté šíře do 0,6 m, opláštěný deskou protipožární DF, tl. 2 x 12,5 mm</t>
  </si>
  <si>
    <t>-1475789706</t>
  </si>
  <si>
    <t>https://podminky.urs.cz/item/CS_URS_2022_01/763164617</t>
  </si>
  <si>
    <t>(0,78+3,45+5,05+2,75+1,275)*2</t>
  </si>
  <si>
    <t>0,78+3,45+5,05+2,75+1,275</t>
  </si>
  <si>
    <t>0,78+3,45+6,95+3,22+1,315</t>
  </si>
  <si>
    <t>424</t>
  </si>
  <si>
    <t>763164657</t>
  </si>
  <si>
    <t>Obklad konstrukcí sádrokartonovými deskami včetně ochranných úhelníků ve tvaru U rozvinuté šíře přes 1,2 m, opláštěný deskou protipožární DF, tl. 2 x 12,5 mm</t>
  </si>
  <si>
    <t>-1446556385</t>
  </si>
  <si>
    <t>https://podminky.urs.cz/item/CS_URS_2022_01/763164657</t>
  </si>
  <si>
    <t>3,4*1,25</t>
  </si>
  <si>
    <t>18,1*2*1,25</t>
  </si>
  <si>
    <t>3*2*1,6</t>
  </si>
  <si>
    <t>425</t>
  </si>
  <si>
    <t>763173111</t>
  </si>
  <si>
    <t>Montáž nosičů zařizovacích předmětů pro konstrukce ze sádrokartonových desek úchytu pro umyvadlo</t>
  </si>
  <si>
    <t>-1008755887</t>
  </si>
  <si>
    <t>https://podminky.urs.cz/item/CS_URS_2022_01/763173111</t>
  </si>
  <si>
    <t>426</t>
  </si>
  <si>
    <t>59030729</t>
  </si>
  <si>
    <t>konstrukce pro uchycení umyvadla s nástěnnými bateriemi osová rozteč CW profilů 450-625mm</t>
  </si>
  <si>
    <t>-1275961596</t>
  </si>
  <si>
    <t>427</t>
  </si>
  <si>
    <t>763173112</t>
  </si>
  <si>
    <t>Montáž nosičů zařizovacích předmětů pro konstrukce ze sádrokartonových desek úchytu pro pisoár</t>
  </si>
  <si>
    <t>-1493139374</t>
  </si>
  <si>
    <t>https://podminky.urs.cz/item/CS_URS_2022_01/763173112</t>
  </si>
  <si>
    <t>428</t>
  </si>
  <si>
    <t>59030728</t>
  </si>
  <si>
    <t>konstrukce pro uchycení pisoáru osová rozteč CW profilů 450-625mm</t>
  </si>
  <si>
    <t>-703468840</t>
  </si>
  <si>
    <t>429</t>
  </si>
  <si>
    <t>763173113</t>
  </si>
  <si>
    <t>Montáž nosičů zařizovacích předmětů pro konstrukce ze sádrokartonových desek úchytu pro WC</t>
  </si>
  <si>
    <t>75906414</t>
  </si>
  <si>
    <t>https://podminky.urs.cz/item/CS_URS_2022_01/763173113</t>
  </si>
  <si>
    <t>430</t>
  </si>
  <si>
    <t>59030731</t>
  </si>
  <si>
    <t>konstrukce pro uchycení WC osová rozteč CW profilů 450-625mm</t>
  </si>
  <si>
    <t>1571319212</t>
  </si>
  <si>
    <t>431</t>
  </si>
  <si>
    <t>763173R0113</t>
  </si>
  <si>
    <t>kompletní pomocné podpůrné konstrukce dřevěné , ocelové pro interaktivní tabule, 2 páry reproduktorů, LCD monitorů TV apod. vč. včech souv. dodávek a prací D+M</t>
  </si>
  <si>
    <t>-1433567628</t>
  </si>
  <si>
    <t>432</t>
  </si>
  <si>
    <t>763181311</t>
  </si>
  <si>
    <t>Výplně otvorů konstrukcí ze sádrokartonových desek montáž zárubně kovové s konstrukcí jednokřídlové</t>
  </si>
  <si>
    <t>763527338</t>
  </si>
  <si>
    <t>https://podminky.urs.cz/item/CS_URS_2022_01/763181311</t>
  </si>
  <si>
    <t>11+5</t>
  </si>
  <si>
    <t>433</t>
  </si>
  <si>
    <t>55331595</t>
  </si>
  <si>
    <t>zárubeň jednokřídlá ocelová pro sádrokartonové příčky tl stěny 110-150mm rozměru 800/1970, 2100mm</t>
  </si>
  <si>
    <t>659702091</t>
  </si>
  <si>
    <t>434</t>
  </si>
  <si>
    <t>55331596</t>
  </si>
  <si>
    <t>zárubeň jednokřídlá ocelová pro sádrokartonové příčky tl stěny 110-150mm rozměru 900/1970, 2100mm</t>
  </si>
  <si>
    <t>-515943812</t>
  </si>
  <si>
    <t>435</t>
  </si>
  <si>
    <t>55331701</t>
  </si>
  <si>
    <t>zárubeň jednokřídlá ocelová pro sádrokartonové příčky tl stěny 160-200mm rozměru 900/1970, 2100mm</t>
  </si>
  <si>
    <t>167530749</t>
  </si>
  <si>
    <t>436</t>
  </si>
  <si>
    <t>55331R0597</t>
  </si>
  <si>
    <t>zárubeň jednokřídlá ocelová pro sádrokartonové příčky tl stěny 110-150mm rozměru 1100/1970, 2100mm pro posuvné dveře</t>
  </si>
  <si>
    <t>-1396546033</t>
  </si>
  <si>
    <t>437</t>
  </si>
  <si>
    <t>55331R0562</t>
  </si>
  <si>
    <t>zárubeň jednokřídlá ocelová pro SDK s protipožární úpravou tl stěny 110-150mm rozměru 800/1970, 2100mm</t>
  </si>
  <si>
    <t>-377297750</t>
  </si>
  <si>
    <t>438</t>
  </si>
  <si>
    <t>55331R0563</t>
  </si>
  <si>
    <t>zárubeň jednokřídlá ocelová pro SDK s protipožární úpravou tl stěny 110-150mm rozměru 900/1970, 2100mm</t>
  </si>
  <si>
    <t>2116062129</t>
  </si>
  <si>
    <t>439</t>
  </si>
  <si>
    <t>55331R0564</t>
  </si>
  <si>
    <t>zárubeň jednokřídlá ocelová pro SDK s protipožární úpravou tl stěny 110-150mm rozměru 1000/1970, 2100mm</t>
  </si>
  <si>
    <t>1407494037</t>
  </si>
  <si>
    <t>440</t>
  </si>
  <si>
    <t>763181421</t>
  </si>
  <si>
    <t>Výplně otvorů konstrukcí ze sádrokartonových desek ztužující výplň otvoru pro dveře s UA a UW profilem, výšky příčky přes 2,75 do 3,25 m nebo zátěže dveřního křídla přes 25 kg</t>
  </si>
  <si>
    <t>382324109</t>
  </si>
  <si>
    <t>https://podminky.urs.cz/item/CS_URS_2022_01/763181421</t>
  </si>
  <si>
    <t>441</t>
  </si>
  <si>
    <t>763182411</t>
  </si>
  <si>
    <t>Výplně otvorů konstrukcí ze sádrokartonových desek opláštění obvodu (špalety) střešního okna z desek včetně Al rohu hloubky do 0,5 m</t>
  </si>
  <si>
    <t>1805404580</t>
  </si>
  <si>
    <t>https://podminky.urs.cz/item/CS_URS_2022_01/763182411</t>
  </si>
  <si>
    <t>(0,74+1,4)*2*12</t>
  </si>
  <si>
    <t>(0,74+1,6)*2*12</t>
  </si>
  <si>
    <t>(0,65+1,4)*2*3</t>
  </si>
  <si>
    <t>442</t>
  </si>
  <si>
    <t>763183111</t>
  </si>
  <si>
    <t>Výplně otvorů konstrukcí ze sádrokartonových desek montáž stavebního pouzdra posuvných dveří do sádrokartonové příčky s jednou kapsou pro jedno dveřní křídlo, průchozí šířky do 800 mm</t>
  </si>
  <si>
    <t>-293303600</t>
  </si>
  <si>
    <t>https://podminky.urs.cz/item/CS_URS_2022_01/763183111</t>
  </si>
  <si>
    <t>443</t>
  </si>
  <si>
    <t>55331612</t>
  </si>
  <si>
    <t>pouzdro stavební posuvných dveří jednopouzdrové 800mm standardní rozměr</t>
  </si>
  <si>
    <t>1279289924</t>
  </si>
  <si>
    <t>444</t>
  </si>
  <si>
    <t>763998R601</t>
  </si>
  <si>
    <t>prostupy VZT požárně dělící konstrukcí DN 100 mm vč. všech souv. dodávek a prací D+M</t>
  </si>
  <si>
    <t>342594840</t>
  </si>
  <si>
    <t>"výpomoce pro VZT"</t>
  </si>
  <si>
    <t>445</t>
  </si>
  <si>
    <t>763998R602</t>
  </si>
  <si>
    <t>prostupy VZT požárně dělící konstrukcí DN 140 mm vč. všech souv. dodávek a prací D+M</t>
  </si>
  <si>
    <t>-1068168885</t>
  </si>
  <si>
    <t>446</t>
  </si>
  <si>
    <t>763998R603</t>
  </si>
  <si>
    <t>prostupy VZT požárně dělící konstrukcí DN 160 mm vč. všech souv. dodávek a prací D+M</t>
  </si>
  <si>
    <t>1899628792</t>
  </si>
  <si>
    <t>447</t>
  </si>
  <si>
    <t>763998R604</t>
  </si>
  <si>
    <t>prostupy VZT požárně dělící konstrukcí DN 200 mm vč. všech souv. dodávek a prací D+M</t>
  </si>
  <si>
    <t>-1627182170</t>
  </si>
  <si>
    <t>448</t>
  </si>
  <si>
    <t>763998R605</t>
  </si>
  <si>
    <t>prostupy VZT požárně dělící konstrukcí DN 224 mm vč. všech souv. dodávek a prací D+M</t>
  </si>
  <si>
    <t>976085374</t>
  </si>
  <si>
    <t>449</t>
  </si>
  <si>
    <t>763998R606</t>
  </si>
  <si>
    <t>prostupy VZT požárně zatěsnění prostupu s požární klapkou 800 x 200 mm vč. všech souv. dodávek a prací D+M</t>
  </si>
  <si>
    <t>880881291</t>
  </si>
  <si>
    <t>450</t>
  </si>
  <si>
    <t>998763304</t>
  </si>
  <si>
    <t>Přesun hmot pro konstrukce montované z desek sádrokartonových, sádrovláknitých, cementovláknitých nebo cementových stanovený z hmotnosti přesunovaného materiálu vodorovná dopravní vzdálenost do 50 m v objektech výšky přes 24 do 36 m</t>
  </si>
  <si>
    <t>-764175530</t>
  </si>
  <si>
    <t>https://podminky.urs.cz/item/CS_URS_2022_01/998763304</t>
  </si>
  <si>
    <t>451</t>
  </si>
  <si>
    <t>998763381</t>
  </si>
  <si>
    <t>Přesun hmot pro konstrukce montované z desek sádrokartonových, sádrovláknitých, cementovláknitých nebo cementových Příplatek k cenám za přesun prováděný bez použití mechanizace pro jakoukoliv výšku objektu</t>
  </si>
  <si>
    <t>656315583</t>
  </si>
  <si>
    <t>https://podminky.urs.cz/item/CS_URS_2022_01/998763381</t>
  </si>
  <si>
    <t>764</t>
  </si>
  <si>
    <t>Konstrukce klempířské</t>
  </si>
  <si>
    <t>452</t>
  </si>
  <si>
    <t>764002R0851</t>
  </si>
  <si>
    <t xml:space="preserve">šetrná demontáž části oplechování parapetů </t>
  </si>
  <si>
    <t>-440403263</t>
  </si>
  <si>
    <t>453</t>
  </si>
  <si>
    <t>764111641</t>
  </si>
  <si>
    <t>Krytina ze svitků, ze šablon nebo taškových tabulí z pozinkovaného plechu s povrchovou úpravou s úpravou u okapů, prostupů a výčnělků střechy rovné drážkováním ze svitků do rš 670 mm, sklon střechy do 30°</t>
  </si>
  <si>
    <t>1584419509</t>
  </si>
  <si>
    <t>https://podminky.urs.cz/item/CS_URS_2022_01/764111641</t>
  </si>
  <si>
    <t>"tabulky PSV přílohy - klempířské výrobky"</t>
  </si>
  <si>
    <t>"ozn. K21"</t>
  </si>
  <si>
    <t>1,8</t>
  </si>
  <si>
    <t>454</t>
  </si>
  <si>
    <t>764111R0651</t>
  </si>
  <si>
    <t>Krytina falcovaného vzhledu s prolisy s protihluk. úpravou (ocel, odstín cihl. červený) s úpravou u okapů, prostupů a výčnělků střechy rovné , sklon střechy do 30° D+M</t>
  </si>
  <si>
    <t>-1162286862</t>
  </si>
  <si>
    <t>455</t>
  </si>
  <si>
    <t>764111R0652</t>
  </si>
  <si>
    <t>Krytina falcovaného vzhledu s prolisy s protihluk. úpravou (ocel, odstín cihl. červený) s úpravou u okapů, prostupů a výčnělků střechy rovné , stěny vikýřů D+M</t>
  </si>
  <si>
    <t>372675659</t>
  </si>
  <si>
    <t>456</t>
  </si>
  <si>
    <t>764212635</t>
  </si>
  <si>
    <t>Oplechování střešních prvků z pozinkovaného plechu s povrchovou úpravou štítu závětrnou lištou rš 400 mm</t>
  </si>
  <si>
    <t>-1887831097</t>
  </si>
  <si>
    <t>https://podminky.urs.cz/item/CS_URS_2022_01/764212635</t>
  </si>
  <si>
    <t>"ozn. K22"</t>
  </si>
  <si>
    <t>22,4</t>
  </si>
  <si>
    <t>457</t>
  </si>
  <si>
    <t>764212664</t>
  </si>
  <si>
    <t>Oplechování střešních prvků z pozinkovaného plechu s povrchovou úpravou okapu střechy rovné okapovým plechem rš 330 mm</t>
  </si>
  <si>
    <t>1639421872</t>
  </si>
  <si>
    <t>https://podminky.urs.cz/item/CS_URS_2022_01/764212664</t>
  </si>
  <si>
    <t>"ozn. K15"</t>
  </si>
  <si>
    <t>42,5</t>
  </si>
  <si>
    <t>458</t>
  </si>
  <si>
    <t>764212R0612</t>
  </si>
  <si>
    <t>Oplechování střešních prvků z pozinkovaného plechu s povrchovou úpravou úžlabí rš 750 mm</t>
  </si>
  <si>
    <t>290647956</t>
  </si>
  <si>
    <t>"ozn. K20"</t>
  </si>
  <si>
    <t>2,5</t>
  </si>
  <si>
    <t>459</t>
  </si>
  <si>
    <t>764213R0657</t>
  </si>
  <si>
    <t xml:space="preserve">systém sněhových zachytávačů 2 - trubkový vč. systémových kotvících a doplňkových prvků na střeš. krytinu falc. vzhledu D+M </t>
  </si>
  <si>
    <t>195554529</t>
  </si>
  <si>
    <t>"ozn. K25"</t>
  </si>
  <si>
    <t>18,7*2+4,8</t>
  </si>
  <si>
    <t>460</t>
  </si>
  <si>
    <t>764216603</t>
  </si>
  <si>
    <t>Oplechování parapetů z pozinkovaného plechu s povrchovou úpravou rovných mechanicky kotvené, bez rohů rš 250 mm</t>
  </si>
  <si>
    <t>1747410001</t>
  </si>
  <si>
    <t>https://podminky.urs.cz/item/CS_URS_2022_01/764216603</t>
  </si>
  <si>
    <t>"ozn. K1"</t>
  </si>
  <si>
    <t>27,5</t>
  </si>
  <si>
    <t>461</t>
  </si>
  <si>
    <t>764216R0607</t>
  </si>
  <si>
    <t>Oplechování parapetů z pozinkovaného plechu s povrchovou úpravou rovných mechanicky kotvené, bez rohů rš 600 mm D+M</t>
  </si>
  <si>
    <t>-926828474</t>
  </si>
  <si>
    <t>"ozn. K33"</t>
  </si>
  <si>
    <t>7,5</t>
  </si>
  <si>
    <t>462</t>
  </si>
  <si>
    <t>764217R0404</t>
  </si>
  <si>
    <t>komplet oplechování parapetů z pozinkovaného plechu oblých nebo ze segmentů, včetně rohů mechanicky kotvené rš 330 mm vč. dopojení ke stáv. oplechování a spádové vrstvy D+M</t>
  </si>
  <si>
    <t>komplet</t>
  </si>
  <si>
    <t>491288276</t>
  </si>
  <si>
    <t>"ozn. K35"</t>
  </si>
  <si>
    <t>463</t>
  </si>
  <si>
    <t>764217R0406</t>
  </si>
  <si>
    <t>komplet oplechování parapetů z pozinkovaného plechu oblých nebo ze segmentů, včetně rohů mechanicky kotvené rš 500 mm vč. napojení na stáv. oplechování D+M</t>
  </si>
  <si>
    <t>-1721254719</t>
  </si>
  <si>
    <t>"ozn. K34"</t>
  </si>
  <si>
    <t>464</t>
  </si>
  <si>
    <t>764311614</t>
  </si>
  <si>
    <t>Lemování zdí z pozinkovaného plechu s povrchovou úpravou boční nebo horní rovné, střech s krytinou skládanou mimo prejzovou rš 330 mm</t>
  </si>
  <si>
    <t>-1950282339</t>
  </si>
  <si>
    <t>https://podminky.urs.cz/item/CS_URS_2022_01/764311614</t>
  </si>
  <si>
    <t>"ozn. K23"</t>
  </si>
  <si>
    <t>62,5</t>
  </si>
  <si>
    <t>"ozn. K24"</t>
  </si>
  <si>
    <t>"ozn. K32"</t>
  </si>
  <si>
    <t>465</t>
  </si>
  <si>
    <t>764511R0602</t>
  </si>
  <si>
    <t>Žlab podokapní z pozinkovaného plechu s povrchovou úpravou včetně háků a čel půlkruhový D 150 mm D+M</t>
  </si>
  <si>
    <t>-1177827977</t>
  </si>
  <si>
    <t>"ozn. K9"</t>
  </si>
  <si>
    <t>38,6</t>
  </si>
  <si>
    <t>466</t>
  </si>
  <si>
    <t>764518621</t>
  </si>
  <si>
    <t>Svod z pozinkovaného plechu s upraveným povrchem včetně objímek, kolen a odskoků kruhový, průměru do 90 mm</t>
  </si>
  <si>
    <t>-1566352410</t>
  </si>
  <si>
    <t>https://podminky.urs.cz/item/CS_URS_2022_01/764518621</t>
  </si>
  <si>
    <t>"ozn. K10"</t>
  </si>
  <si>
    <t>467</t>
  </si>
  <si>
    <t>998764103</t>
  </si>
  <si>
    <t>Přesun hmot pro konstrukce klempířské stanovený z hmotnosti přesunovaného materiálu vodorovná dopravní vzdálenost do 50 m v objektech výšky přes 12 do 24 m</t>
  </si>
  <si>
    <t>414798204</t>
  </si>
  <si>
    <t>https://podminky.urs.cz/item/CS_URS_2022_01/998764103</t>
  </si>
  <si>
    <t>468</t>
  </si>
  <si>
    <t>998764181</t>
  </si>
  <si>
    <t>Přesun hmot pro konstrukce klempířské stanovený z hmotnosti přesunovaného materiálu Příplatek k cenám za přesun prováděný bez použití mechanizace pro jakoukoliv výšku objektu</t>
  </si>
  <si>
    <t>-1011219195</t>
  </si>
  <si>
    <t>https://podminky.urs.cz/item/CS_URS_2022_01/998764181</t>
  </si>
  <si>
    <t>765</t>
  </si>
  <si>
    <t>Krytina skládaná</t>
  </si>
  <si>
    <t>469</t>
  </si>
  <si>
    <t>765191001</t>
  </si>
  <si>
    <t>Montáž pojistné hydroizolační nebo parotěsné fólie kladené ve sklonu do 20° lepením (vodotěsné podstřeší) na bednění nebo tepelnou izolaci</t>
  </si>
  <si>
    <t>1631645341</t>
  </si>
  <si>
    <t>https://podminky.urs.cz/item/CS_URS_2022_01/765191001</t>
  </si>
  <si>
    <t>470</t>
  </si>
  <si>
    <t>28329R0037</t>
  </si>
  <si>
    <t xml:space="preserve">fólie  difuzně propustná  200g/m2</t>
  </si>
  <si>
    <t>1797567091</t>
  </si>
  <si>
    <t>471</t>
  </si>
  <si>
    <t>765191031</t>
  </si>
  <si>
    <t>Montáž pojistné hydroizolační nebo parotěsné fólie lepení těsnících pásků pod kontralatě</t>
  </si>
  <si>
    <t>-252077475</t>
  </si>
  <si>
    <t>https://podminky.urs.cz/item/CS_URS_2022_01/765191031</t>
  </si>
  <si>
    <t>1,8*10+1,5*10+4,2*7*2+3,3*10*2*2</t>
  </si>
  <si>
    <t>472</t>
  </si>
  <si>
    <t>28329R0303</t>
  </si>
  <si>
    <t>páska těsnící jednostranně lepící butylkaučuková pod kontralatě</t>
  </si>
  <si>
    <t>1015491994</t>
  </si>
  <si>
    <t>pás7*1,1</t>
  </si>
  <si>
    <t>473</t>
  </si>
  <si>
    <t>998765103</t>
  </si>
  <si>
    <t>Přesun hmot pro krytiny skládané stanovený z hmotnosti přesunovaného materiálu vodorovná dopravní vzdálenost do 50 m na objektech výšky přes 12 do 24 m</t>
  </si>
  <si>
    <t>-365609318</t>
  </si>
  <si>
    <t>https://podminky.urs.cz/item/CS_URS_2022_01/998765103</t>
  </si>
  <si>
    <t>474</t>
  </si>
  <si>
    <t>998765181</t>
  </si>
  <si>
    <t>Přesun hmot pro krytiny skládané stanovený z hmotnosti přesunovaného materiálu Příplatek k cenám za přesun prováděný bez použití mechanizace pro jakoukoliv výšku objektu</t>
  </si>
  <si>
    <t>1474788504</t>
  </si>
  <si>
    <t>https://podminky.urs.cz/item/CS_URS_2022_01/998765181</t>
  </si>
  <si>
    <t>766</t>
  </si>
  <si>
    <t>Konstrukce truhlářské</t>
  </si>
  <si>
    <t>475</t>
  </si>
  <si>
    <t>766311811</t>
  </si>
  <si>
    <t>Demontáž zábradlí dřevěného vnitřního</t>
  </si>
  <si>
    <t>822640256</t>
  </si>
  <si>
    <t>https://podminky.urs.cz/item/CS_URS_2022_01/766311811</t>
  </si>
  <si>
    <t>476</t>
  </si>
  <si>
    <t>766411811</t>
  </si>
  <si>
    <t>Demontáž obložení stěn panely, plochy do 1,5 m2</t>
  </si>
  <si>
    <t>1006385296</t>
  </si>
  <si>
    <t>https://podminky.urs.cz/item/CS_URS_2022_01/766411811</t>
  </si>
  <si>
    <t>477</t>
  </si>
  <si>
    <t>766411822</t>
  </si>
  <si>
    <t>Demontáž obložení stěn podkladových roštů</t>
  </si>
  <si>
    <t>-518273308</t>
  </si>
  <si>
    <t>https://podminky.urs.cz/item/CS_URS_2022_01/766411822</t>
  </si>
  <si>
    <t>478</t>
  </si>
  <si>
    <t>766411R0822</t>
  </si>
  <si>
    <t>šetrná demontáž obložení stěn podkladových roštů pro zpětné použití</t>
  </si>
  <si>
    <t>-1879067194</t>
  </si>
  <si>
    <t>1,2*1,2+1*1,2</t>
  </si>
  <si>
    <t>1,2*1,2+1*1,2+1,6*1,2</t>
  </si>
  <si>
    <t>479</t>
  </si>
  <si>
    <t>766411R811</t>
  </si>
  <si>
    <t>šetrná demontáž obložení stěn panely, plochy do 1,5 m2 pro zpětné použití</t>
  </si>
  <si>
    <t>-14961506</t>
  </si>
  <si>
    <t>480</t>
  </si>
  <si>
    <t>766414232</t>
  </si>
  <si>
    <t>Montáž obložení stěn plochy do 5 m2 panely obkladovými dýhovanými, plochy přes 0,60 do 1,50 m2</t>
  </si>
  <si>
    <t>768112497</t>
  </si>
  <si>
    <t>https://podminky.urs.cz/item/CS_URS_2022_01/766414232</t>
  </si>
  <si>
    <t>1,2*1,2+1*1,2+1,6*2</t>
  </si>
  <si>
    <t>481</t>
  </si>
  <si>
    <t>766417211</t>
  </si>
  <si>
    <t>Montáž obložení stěn rošt podkladový</t>
  </si>
  <si>
    <t>-1074908284</t>
  </si>
  <si>
    <t>https://podminky.urs.cz/item/CS_URS_2022_01/766417211</t>
  </si>
  <si>
    <t>1,2*4+1*4</t>
  </si>
  <si>
    <t>1,2*4+1*4+1,6*4</t>
  </si>
  <si>
    <t>766441812</t>
  </si>
  <si>
    <t>Demontáž parapetních desek dřevěných nebo plastových šířky přes 300 mm, délky do 1000 mm</t>
  </si>
  <si>
    <t>-1455731321</t>
  </si>
  <si>
    <t>https://podminky.urs.cz/item/CS_URS_2022_01/766441812</t>
  </si>
  <si>
    <t>0,52*2</t>
  </si>
  <si>
    <t>483</t>
  </si>
  <si>
    <t>766441822</t>
  </si>
  <si>
    <t>Demontáž parapetních desek dřevěných nebo plastových šířky přes 300 mm, délky přes 1000 do 2000 mm</t>
  </si>
  <si>
    <t>53142402</t>
  </si>
  <si>
    <t>https://podminky.urs.cz/item/CS_URS_2022_01/766441822</t>
  </si>
  <si>
    <t>1,6</t>
  </si>
  <si>
    <t>484</t>
  </si>
  <si>
    <t>766660001</t>
  </si>
  <si>
    <t>Montáž dveřních křídel dřevěných nebo plastových otevíravých do ocelové zárubně povrchově upravených jednokřídlových, šířky do 800 mm</t>
  </si>
  <si>
    <t>-1864138783</t>
  </si>
  <si>
    <t>https://podminky.urs.cz/item/CS_URS_2022_01/766660001</t>
  </si>
  <si>
    <t>"tabulky PSV přílohy - truhlářské výrobky"</t>
  </si>
  <si>
    <t>485</t>
  </si>
  <si>
    <t>766660002</t>
  </si>
  <si>
    <t>Montáž dveřních křídel dřevěných nebo plastových otevíravých do ocelové zárubně povrchově upravených jednokřídlových, šířky přes 800 mm</t>
  </si>
  <si>
    <t>-422963623</t>
  </si>
  <si>
    <t>https://podminky.urs.cz/item/CS_URS_2022_01/766660002</t>
  </si>
  <si>
    <t>486</t>
  </si>
  <si>
    <t>61162086</t>
  </si>
  <si>
    <t xml:space="preserve">dveře jednokřídlé dřevotřískové povrch laminátový plné 800x1970-2100mm </t>
  </si>
  <si>
    <t>291371001</t>
  </si>
  <si>
    <t>487</t>
  </si>
  <si>
    <t>61162087</t>
  </si>
  <si>
    <t>dveře jednokřídlé dřevotřískové povrch laminátový plné 900x1970-2100mm</t>
  </si>
  <si>
    <t>1084099411</t>
  </si>
  <si>
    <t>488</t>
  </si>
  <si>
    <t>61162088</t>
  </si>
  <si>
    <t>dveře jednokřídlé dřevotřískové povrch laminátový plné 1000x1970-2100mm</t>
  </si>
  <si>
    <t>-2085714822</t>
  </si>
  <si>
    <t>489</t>
  </si>
  <si>
    <t>766660021</t>
  </si>
  <si>
    <t>Montáž dveřních křídel dřevěných nebo plastových otevíravých do ocelové zárubně protipožárních jednokřídlových, šířky do 800 mm</t>
  </si>
  <si>
    <t>1947436144</t>
  </si>
  <si>
    <t>https://podminky.urs.cz/item/CS_URS_2022_01/766660021</t>
  </si>
  <si>
    <t>490</t>
  </si>
  <si>
    <t>766660022</t>
  </si>
  <si>
    <t>Montáž dveřních křídel dřevěných nebo plastových otevíravých do ocelové zárubně protipožárních jednokřídlových, šířky přes 800 mm</t>
  </si>
  <si>
    <t>-372367853</t>
  </si>
  <si>
    <t>https://podminky.urs.cz/item/CS_URS_2022_01/766660022</t>
  </si>
  <si>
    <t>6+7+3</t>
  </si>
  <si>
    <t>491</t>
  </si>
  <si>
    <t>611620098</t>
  </si>
  <si>
    <t>dveře jednokřídlé dřevotřískové protipožární EI (EW) 30 D3 povrch laminátový plné 800x1970-2100mm</t>
  </si>
  <si>
    <t>-1415817956</t>
  </si>
  <si>
    <t>"ozn. T8"</t>
  </si>
  <si>
    <t>492</t>
  </si>
  <si>
    <t>61165314</t>
  </si>
  <si>
    <t>dveře jednokřídlé dřevotřískové protipožární EI (EW) 30 D3 povrch laminátový plné 900x1970-2100mm</t>
  </si>
  <si>
    <t>1849101010</t>
  </si>
  <si>
    <t>"ozn. T9"</t>
  </si>
  <si>
    <t>6+7</t>
  </si>
  <si>
    <t>493</t>
  </si>
  <si>
    <t>61162100</t>
  </si>
  <si>
    <t>dveře jednokřídlé dřevotřískové protipožární EI (EW) 30 D3 povrch laminátový plné 1000x1970-2100mm</t>
  </si>
  <si>
    <t>2090034774</t>
  </si>
  <si>
    <t>"ozn. T10"</t>
  </si>
  <si>
    <t>494</t>
  </si>
  <si>
    <t>61165R0314</t>
  </si>
  <si>
    <t>dveře jednokřídlé dřevotřískové protipožární EI (EW) 30 D3 povrch laminátový 2/3 prosklené 900x1970-2100mm</t>
  </si>
  <si>
    <t>-891395899</t>
  </si>
  <si>
    <t>"ozn. T11"</t>
  </si>
  <si>
    <t>495</t>
  </si>
  <si>
    <t>766660311</t>
  </si>
  <si>
    <t>Montáž dveřních křídel dřevěných nebo plastových posuvných dveří do pouzdra zděné příčky s jednou kapsou jednokřídlových, průchozí šířky do 800 mm</t>
  </si>
  <si>
    <t>315746807</t>
  </si>
  <si>
    <t>https://podminky.urs.cz/item/CS_URS_2022_01/766660311</t>
  </si>
  <si>
    <t>496</t>
  </si>
  <si>
    <t>61162086R</t>
  </si>
  <si>
    <t>dveře jednokřídlé dřevotřískové povrch laminátový plné 800x1970-2100mm pro osazení do pouzdra</t>
  </si>
  <si>
    <t>-2093274747</t>
  </si>
  <si>
    <t>497</t>
  </si>
  <si>
    <t>766660717</t>
  </si>
  <si>
    <t>Montáž dveřních doplňků samozavírače na zárubeň ocelovou</t>
  </si>
  <si>
    <t>682230411</t>
  </si>
  <si>
    <t>https://podminky.urs.cz/item/CS_URS_2022_01/766660717</t>
  </si>
  <si>
    <t>498</t>
  </si>
  <si>
    <t>54917R0260</t>
  </si>
  <si>
    <t xml:space="preserve">samozavírač dveří </t>
  </si>
  <si>
    <t>-2010062168</t>
  </si>
  <si>
    <t>499</t>
  </si>
  <si>
    <t>766660720</t>
  </si>
  <si>
    <t>Montáž dveřních doplňků větrací mřížky s vyříznutím otvoru</t>
  </si>
  <si>
    <t>-498606953</t>
  </si>
  <si>
    <t>https://podminky.urs.cz/item/CS_URS_2022_01/766660720</t>
  </si>
  <si>
    <t>500</t>
  </si>
  <si>
    <t>42972R0193</t>
  </si>
  <si>
    <t xml:space="preserve">mřížka větrací do dveří  oboustranná hliníková pro dveře š. 800 mm</t>
  </si>
  <si>
    <t>1042282250</t>
  </si>
  <si>
    <t>501</t>
  </si>
  <si>
    <t>42972R01931</t>
  </si>
  <si>
    <t xml:space="preserve">mřížka větrací do dveří  oboustranná hliníková pro dveře š. 900 mm</t>
  </si>
  <si>
    <t>-422874399</t>
  </si>
  <si>
    <t>502</t>
  </si>
  <si>
    <t>766660728</t>
  </si>
  <si>
    <t>Montáž dveřních doplňků dveřního kování interiérového zámku</t>
  </si>
  <si>
    <t>-1523600941</t>
  </si>
  <si>
    <t>https://podminky.urs.cz/item/CS_URS_2022_01/766660728</t>
  </si>
  <si>
    <t>503</t>
  </si>
  <si>
    <t>54964R0150</t>
  </si>
  <si>
    <t>vložka zámková cylindrická - systém generálního klíče</t>
  </si>
  <si>
    <t>1918815973</t>
  </si>
  <si>
    <t>504</t>
  </si>
  <si>
    <t>766660729</t>
  </si>
  <si>
    <t>Montáž dveřních doplňků dveřního kování interiérového štítku s klikou</t>
  </si>
  <si>
    <t>1517716430</t>
  </si>
  <si>
    <t>https://podminky.urs.cz/item/CS_URS_2022_01/766660729</t>
  </si>
  <si>
    <t>7+1</t>
  </si>
  <si>
    <t>505</t>
  </si>
  <si>
    <t>54914R0610</t>
  </si>
  <si>
    <t xml:space="preserve">kování dveřní vrchní klika včetně hranatého štítu a montážního materiálu nerez </t>
  </si>
  <si>
    <t>-1125597493</t>
  </si>
  <si>
    <t>506</t>
  </si>
  <si>
    <t>54914R0622</t>
  </si>
  <si>
    <t>madlo posuvných dveří</t>
  </si>
  <si>
    <t>1380626056</t>
  </si>
  <si>
    <t>507</t>
  </si>
  <si>
    <t>766660731</t>
  </si>
  <si>
    <t>Montáž dveřních doplňků dveřního kování bezpečnostního zámku</t>
  </si>
  <si>
    <t>874307858</t>
  </si>
  <si>
    <t>https://podminky.urs.cz/item/CS_URS_2022_01/766660731</t>
  </si>
  <si>
    <t>508</t>
  </si>
  <si>
    <t>54964R01501</t>
  </si>
  <si>
    <t>vložka zámková cylindrická - systém generálního klíče pro protipožární dveře</t>
  </si>
  <si>
    <t>-934973417</t>
  </si>
  <si>
    <t>509</t>
  </si>
  <si>
    <t>766660733</t>
  </si>
  <si>
    <t>Montáž dveřních doplňků dveřního kování bezpečnostního štítku s klikou</t>
  </si>
  <si>
    <t>-1156187937</t>
  </si>
  <si>
    <t>https://podminky.urs.cz/item/CS_URS_2022_01/766660733</t>
  </si>
  <si>
    <t>510</t>
  </si>
  <si>
    <t>54914R0620</t>
  </si>
  <si>
    <t>kování dveřní vrchní klika včetně hranatého štítu a montážního materiálu nerez pro protipožární dveře</t>
  </si>
  <si>
    <t>-1173312569</t>
  </si>
  <si>
    <t>511</t>
  </si>
  <si>
    <t>766607R201</t>
  </si>
  <si>
    <t>vodorovné madlonerezové na dveře š. 900 mm D+M</t>
  </si>
  <si>
    <t>180694237</t>
  </si>
  <si>
    <t>512</t>
  </si>
  <si>
    <t>766682111</t>
  </si>
  <si>
    <t>Montáž zárubní dřevěných, plastových nebo z lamina obložkových, pro dveře jednokřídlové, tloušťky stěny do 170 mm</t>
  </si>
  <si>
    <t>-2073756927</t>
  </si>
  <si>
    <t>https://podminky.urs.cz/item/CS_URS_2022_01/766682111</t>
  </si>
  <si>
    <t>513</t>
  </si>
  <si>
    <t>61182307</t>
  </si>
  <si>
    <t>zárubeň jednokřídlá obložková s laminátovým povrchem tl stěny 60-150mm rozměru 600-1100/1970, 2100mm</t>
  </si>
  <si>
    <t>-2005038226</t>
  </si>
  <si>
    <t>514</t>
  </si>
  <si>
    <t>766691914</t>
  </si>
  <si>
    <t>Ostatní práce vyvěšení nebo zavěšení křídel s případným uložením a opětovným zavěšením po provedení stavebních změn dřevěných dveřních, plochy do 2 m2</t>
  </si>
  <si>
    <t>-1045762032</t>
  </si>
  <si>
    <t>https://podminky.urs.cz/item/CS_URS_2022_01/766691914</t>
  </si>
  <si>
    <t>515</t>
  </si>
  <si>
    <t>766694112</t>
  </si>
  <si>
    <t>Montáž ostatních truhlářských konstrukcí parapetních desek dřevěných nebo plastových šířky do 300 mm, délky přes 1000 do 1600 mm</t>
  </si>
  <si>
    <t>-1711215998</t>
  </si>
  <si>
    <t>https://podminky.urs.cz/item/CS_URS_2022_01/766694112</t>
  </si>
  <si>
    <t>516</t>
  </si>
  <si>
    <t>60794R0101</t>
  </si>
  <si>
    <t xml:space="preserve">parapet postforming  š 200mm přední hrana tl. 38 mm</t>
  </si>
  <si>
    <t>934111584</t>
  </si>
  <si>
    <t>517</t>
  </si>
  <si>
    <t>60794R0121</t>
  </si>
  <si>
    <t xml:space="preserve">koncovka PVC k parapetním  deskám 2 ks</t>
  </si>
  <si>
    <t>213579801</t>
  </si>
  <si>
    <t>518</t>
  </si>
  <si>
    <t>766995R201</t>
  </si>
  <si>
    <t>dřevěné 2 - dílné okno 1400 x 1800 mm ozn. T1a vč. dopravy, montáže, systém. a kotvících prvků D+M</t>
  </si>
  <si>
    <t>1230806426</t>
  </si>
  <si>
    <t>519</t>
  </si>
  <si>
    <t>766995R202</t>
  </si>
  <si>
    <t>dřevěné 2 - dílné okno 1400 x 1800 mm ozn. T1b s uzamykatelnou kličkou vč. dopravy, montáže, systém. a kotvících prvků D+M</t>
  </si>
  <si>
    <t>-1460276779</t>
  </si>
  <si>
    <t>520</t>
  </si>
  <si>
    <t>766995R203</t>
  </si>
  <si>
    <t>dřevěné 2 - dílné okno 625 x 2000 mm ozn. T2 s uzamykatelnou kličkou vč. dopravy, montáže, systém. a kotvících prvků D+M</t>
  </si>
  <si>
    <t>1787593816</t>
  </si>
  <si>
    <t>521</t>
  </si>
  <si>
    <t>766995R301</t>
  </si>
  <si>
    <t>obklad ostění - deštění u výtah. šachty/dveří HPL laminát vč. dopravy, montáže, systém. a kotvících prvků D+M</t>
  </si>
  <si>
    <t>151557680</t>
  </si>
  <si>
    <t>522</t>
  </si>
  <si>
    <t>766995R401</t>
  </si>
  <si>
    <t>pracovní linka rohová vč. horních skříněk ozn.T16 vest. odpad. koše, nerez dřezu, nerez. zabudovaného umyvadla/dřezu vč. dopravy, montáže, systém. a kotvících prvků D+M</t>
  </si>
  <si>
    <t>658869549</t>
  </si>
  <si>
    <t>523</t>
  </si>
  <si>
    <t>766995R402</t>
  </si>
  <si>
    <t>pisoárová příčka 450 x 1400 mm ozn.T17 HPL + nosný systém nerezový vč. dopravy, montáže, systém. a kotvících prvků D+M</t>
  </si>
  <si>
    <t>766184421</t>
  </si>
  <si>
    <t>524</t>
  </si>
  <si>
    <t>766995R403</t>
  </si>
  <si>
    <t>sestava/komplet 1 WC kabiny ozn.T18 HPL + nosný systém nerezový vč. dveří a zásobníku toalet papíru vč. dopravy, montáže, systém. a kotvících prvků D+M</t>
  </si>
  <si>
    <t>50706220</t>
  </si>
  <si>
    <t>525</t>
  </si>
  <si>
    <t>766995R404</t>
  </si>
  <si>
    <t>sestava/komplet 2 WC kabiny + hygienické kabiny ozn.T19 HPL + nosný systém nerezový vč. dveří a zásobníku toalet papíru vč. dopravy, montáže, systém. a kotvících prvků D+M</t>
  </si>
  <si>
    <t>693386145</t>
  </si>
  <si>
    <t>526</t>
  </si>
  <si>
    <t>766995R501</t>
  </si>
  <si>
    <t>plně zatemňující roleta vnitřní systémová ke střešním oknům 740 x 1600 mm ozn. O19 vč. dopravy, montáže, systém. a kotvících prvků D+M</t>
  </si>
  <si>
    <t>1928892256</t>
  </si>
  <si>
    <t>527</t>
  </si>
  <si>
    <t>766995R502</t>
  </si>
  <si>
    <t>plně zatemňující roleta vnitřní systémová ke střešním oknům 740 x 1400 mm ozn. O20 vč. dopravy, montáže, systém. a kotvících prvků D+M</t>
  </si>
  <si>
    <t>1063318164</t>
  </si>
  <si>
    <t>528</t>
  </si>
  <si>
    <t>766995R503</t>
  </si>
  <si>
    <t>komplet střešní okno 740 x 1400 mm ozn. P1 vč. všech doplňků vč. dopravy, montáže, systém. a kotvících prvků D+M</t>
  </si>
  <si>
    <t>800783589</t>
  </si>
  <si>
    <t>"tabulky PSV přílohy - plastové výrobky"</t>
  </si>
  <si>
    <t>529</t>
  </si>
  <si>
    <t>766995R504</t>
  </si>
  <si>
    <t>komplet střešní okno 740 x 1600 mm ozn. P2 vč. všech doplňků vč. dopravy, montáže, systém. a kotvících prvků D+M</t>
  </si>
  <si>
    <t>-1035530049</t>
  </si>
  <si>
    <t>530</t>
  </si>
  <si>
    <t>766995R505</t>
  </si>
  <si>
    <t>komplet střešní okno 650 x 1400 mm ozn. P3 vč. všech doplňků vč. dopravy, montáže, systém. a kotvících prvků D+M</t>
  </si>
  <si>
    <t>1726602998</t>
  </si>
  <si>
    <t>531</t>
  </si>
  <si>
    <t>766995R601</t>
  </si>
  <si>
    <t>systémová zarážka dveří kotvená do podlahy D+M</t>
  </si>
  <si>
    <t>1353647774</t>
  </si>
  <si>
    <t>532</t>
  </si>
  <si>
    <t>767995R302</t>
  </si>
  <si>
    <t>dřev. obklad/žardinér z HPL laminátu ozn. T15 vč. vnitřní plast nádoby D+M</t>
  </si>
  <si>
    <t>-1372781503</t>
  </si>
  <si>
    <t xml:space="preserve">"tabulky PSV přílohy -  truhlářské výrobky"</t>
  </si>
  <si>
    <t>533</t>
  </si>
  <si>
    <t>998766103</t>
  </si>
  <si>
    <t>Přesun hmot pro konstrukce truhlářské stanovený z hmotnosti přesunovaného materiálu vodorovná dopravní vzdálenost do 50 m v objektech výšky přes 12 do 24 m</t>
  </si>
  <si>
    <t>-54476543</t>
  </si>
  <si>
    <t>https://podminky.urs.cz/item/CS_URS_2022_01/998766103</t>
  </si>
  <si>
    <t>534</t>
  </si>
  <si>
    <t>998766181</t>
  </si>
  <si>
    <t>Přesun hmot pro konstrukce truhlářské stanovený z hmotnosti přesunovaného materiálu Příplatek k ceně za přesun prováděný bez použití mechanizace pro jakoukoliv výšku objektu</t>
  </si>
  <si>
    <t>1878512926</t>
  </si>
  <si>
    <t>https://podminky.urs.cz/item/CS_URS_2022_01/998766181</t>
  </si>
  <si>
    <t>767</t>
  </si>
  <si>
    <t>Konstrukce zámečnické</t>
  </si>
  <si>
    <t>535</t>
  </si>
  <si>
    <t>767161871</t>
  </si>
  <si>
    <t>Demontáž zábradlí k dalšímu použití madel schodišťových</t>
  </si>
  <si>
    <t>293564414</t>
  </si>
  <si>
    <t>https://podminky.urs.cz/item/CS_URS_2022_01/767161871</t>
  </si>
  <si>
    <t>5,66+0,6*4</t>
  </si>
  <si>
    <t>5,25+0,6*2+5,35</t>
  </si>
  <si>
    <t>536</t>
  </si>
  <si>
    <t>767163R0201</t>
  </si>
  <si>
    <t>zpětná montáž schišťového madla vč. všech souv. dodávek a prací</t>
  </si>
  <si>
    <t>1504879335</t>
  </si>
  <si>
    <t>537</t>
  </si>
  <si>
    <t>767691822</t>
  </si>
  <si>
    <t>Ostatní práce - vyvěšení nebo zavěšení kovových křídel s případným uložením a opětovným zavěšením po provedení stavebních změn dveří, plochy do 2 m2</t>
  </si>
  <si>
    <t>-150617622</t>
  </si>
  <si>
    <t>https://podminky.urs.cz/item/CS_URS_2022_01/767691822</t>
  </si>
  <si>
    <t>538</t>
  </si>
  <si>
    <t>767995111</t>
  </si>
  <si>
    <t>Montáž ostatních atypických zámečnických konstrukcí hmotnosti do 5 kg</t>
  </si>
  <si>
    <t>kg</t>
  </si>
  <si>
    <t>1910754214</t>
  </si>
  <si>
    <t>https://podminky.urs.cz/item/CS_URS_2022_01/767995111</t>
  </si>
  <si>
    <t>20,39+7,54+50,04+318,06+230,89</t>
  </si>
  <si>
    <t>kot11*0,08*4,81</t>
  </si>
  <si>
    <t>(11,67+1,17+10,99)*2</t>
  </si>
  <si>
    <t>539</t>
  </si>
  <si>
    <t>767995112</t>
  </si>
  <si>
    <t>Montáž ostatních atypických zámečnických konstrukcí hmotnosti přes 5 do 10 kg</t>
  </si>
  <si>
    <t>1955017387</t>
  </si>
  <si>
    <t>https://podminky.urs.cz/item/CS_URS_2022_01/767995112</t>
  </si>
  <si>
    <t>(19,2+17,94)*2</t>
  </si>
  <si>
    <t>540</t>
  </si>
  <si>
    <t>767995113</t>
  </si>
  <si>
    <t>Montáž ostatních atypických zámečnických konstrukcí hmotnosti přes 10 do 20 kg</t>
  </si>
  <si>
    <t>1431627464</t>
  </si>
  <si>
    <t>https://podminky.urs.cz/item/CS_URS_2022_01/767995113</t>
  </si>
  <si>
    <t>30,8+145,64</t>
  </si>
  <si>
    <t>12,96*2</t>
  </si>
  <si>
    <t>"v.č. D.1.2.c)4 - ocelové rámy, TZ"</t>
  </si>
  <si>
    <t>(39,47+68,64)*2</t>
  </si>
  <si>
    <t>541</t>
  </si>
  <si>
    <t>767995114</t>
  </si>
  <si>
    <t>Montáž ostatních atypických zámečnických konstrukcí hmotnosti přes 20 do 50 kg</t>
  </si>
  <si>
    <t>-649547676</t>
  </si>
  <si>
    <t>https://podminky.urs.cz/item/CS_URS_2022_01/767995114</t>
  </si>
  <si>
    <t>4,5*9,603</t>
  </si>
  <si>
    <t>4,5*9,603*2</t>
  </si>
  <si>
    <t>48,19+45,48+83,38+70,4</t>
  </si>
  <si>
    <t>(87,32+51,79+64,52+112,2)*2</t>
  </si>
  <si>
    <t>542</t>
  </si>
  <si>
    <t>767995115</t>
  </si>
  <si>
    <t>Montáž ostatních atypických zámečnických konstrukcí hmotnosti přes 50 do 100 kg</t>
  </si>
  <si>
    <t>2144039887</t>
  </si>
  <si>
    <t>https://podminky.urs.cz/item/CS_URS_2022_01/767995115</t>
  </si>
  <si>
    <t>304,3+300,72+73,33+66,33+152,72+321,3</t>
  </si>
  <si>
    <t>(174,57+139,15+306,6+242)*2</t>
  </si>
  <si>
    <t>543</t>
  </si>
  <si>
    <t>767995116</t>
  </si>
  <si>
    <t>Montáž ostatních atypických zámečnických konstrukcí hmotnosti přes 100 do 250 kg</t>
  </si>
  <si>
    <t>-2122627751</t>
  </si>
  <si>
    <t>https://podminky.urs.cz/item/CS_URS_2022_01/767995116</t>
  </si>
  <si>
    <t>737,28+210,8+236,52+804,83+214,62+109,91</t>
  </si>
  <si>
    <t>212,24+102,33+158,76</t>
  </si>
  <si>
    <t>(470,4+329,28+718,52)*2</t>
  </si>
  <si>
    <t>(464+229,08+213,81+255,53+444,4)*2</t>
  </si>
  <si>
    <t>544</t>
  </si>
  <si>
    <t>767995117</t>
  </si>
  <si>
    <t>Montáž ostatních atypických zámečnických konstrukcí hmotnosti přes 250 do 500 kg</t>
  </si>
  <si>
    <t>-421938014</t>
  </si>
  <si>
    <t>https://podminky.urs.cz/item/CS_URS_2022_01/767995117</t>
  </si>
  <si>
    <t>474,24+815,1+349,41+1689,6</t>
  </si>
  <si>
    <t>545</t>
  </si>
  <si>
    <t>767995R0117</t>
  </si>
  <si>
    <t>Montáž ostatních atypických zámečnických konstrukcí hmotnosti přes 500 kg</t>
  </si>
  <si>
    <t>-2052233855</t>
  </si>
  <si>
    <t>736,45+664,95+1320,6+4557+1939,05+2912</t>
  </si>
  <si>
    <t>546</t>
  </si>
  <si>
    <t>13010718</t>
  </si>
  <si>
    <t>ocel profilová jakost S235JR (11 375) průřez I (IPN) 160</t>
  </si>
  <si>
    <t>1989411629</t>
  </si>
  <si>
    <t>(304,3+300,72)*1,1*0,001</t>
  </si>
  <si>
    <t>547</t>
  </si>
  <si>
    <t>13010720</t>
  </si>
  <si>
    <t>ocel profilová jakost S235JR (11 375) průřez I (IPN) 180</t>
  </si>
  <si>
    <t>2066225543</t>
  </si>
  <si>
    <t>(236,52+804,83+214,62)*1,1*0,001</t>
  </si>
  <si>
    <t>548</t>
  </si>
  <si>
    <t>13010724</t>
  </si>
  <si>
    <t>ocel profilová jakost S235JR (11 375) průřez I (IPN) 220</t>
  </si>
  <si>
    <t>2093448231</t>
  </si>
  <si>
    <t>210,8*1,1*0,001</t>
  </si>
  <si>
    <t>549</t>
  </si>
  <si>
    <t>13010978</t>
  </si>
  <si>
    <t>ocel profilová jakost S235JR (11 375) průřez HEB 180</t>
  </si>
  <si>
    <t>799816194</t>
  </si>
  <si>
    <t>(1689,6+737,28)*1,1*0,001</t>
  </si>
  <si>
    <t>550</t>
  </si>
  <si>
    <t>13010980</t>
  </si>
  <si>
    <t>ocel profilová jakost S235JR (11 375) průřez HEB 200</t>
  </si>
  <si>
    <t>638608949</t>
  </si>
  <si>
    <t>349,41*1,1*0,001</t>
  </si>
  <si>
    <t>551</t>
  </si>
  <si>
    <t>13010982</t>
  </si>
  <si>
    <t>ocel profilová jakost S235JR (11 375) průřez HEB 220</t>
  </si>
  <si>
    <t>-1803793840</t>
  </si>
  <si>
    <t>815,1*1,1*0,001</t>
  </si>
  <si>
    <t>552</t>
  </si>
  <si>
    <t>13010984</t>
  </si>
  <si>
    <t>ocel profilová jakost S235JR (11 375) průřez HEB 240</t>
  </si>
  <si>
    <t>260386289</t>
  </si>
  <si>
    <t>(2912+474,24)*1,1*0,001</t>
  </si>
  <si>
    <t>553</t>
  </si>
  <si>
    <t>13010986</t>
  </si>
  <si>
    <t>ocel profilová jakost S235JR (11 375) průřez HEB 260</t>
  </si>
  <si>
    <t>421036199</t>
  </si>
  <si>
    <t>(664,95+1320,6+4557+1939,05)*1,1*0,001</t>
  </si>
  <si>
    <t>554</t>
  </si>
  <si>
    <t>13010988</t>
  </si>
  <si>
    <t>ocel profilová jakost S235JR (11 375) průřez HEB 280</t>
  </si>
  <si>
    <t>-2015037617</t>
  </si>
  <si>
    <t>736,45*1,1*0,001</t>
  </si>
  <si>
    <t>555</t>
  </si>
  <si>
    <t>13010820</t>
  </si>
  <si>
    <t>ocel profilová jakost S235JR (11 375) průřez U (UPN) 140</t>
  </si>
  <si>
    <t>-846165398</t>
  </si>
  <si>
    <t>19,2*1,1*0,001</t>
  </si>
  <si>
    <t>556</t>
  </si>
  <si>
    <t>13010822</t>
  </si>
  <si>
    <t>ocel profilová jakost S235JR (11 375) průřez U (UPN) 160</t>
  </si>
  <si>
    <t>-1396699771</t>
  </si>
  <si>
    <t>321,3*1,1*0,001</t>
  </si>
  <si>
    <t>557</t>
  </si>
  <si>
    <t>13010824</t>
  </si>
  <si>
    <t>ocel profilová jakost S235JR (11 375) průřez U (UPN) 180</t>
  </si>
  <si>
    <t>-1905993537</t>
  </si>
  <si>
    <t>(70,4+30,8)*1,1*0,001</t>
  </si>
  <si>
    <t>(444,4+303,6+242+112,2+68,64)*1,1*0,001</t>
  </si>
  <si>
    <t>558</t>
  </si>
  <si>
    <t>13010826</t>
  </si>
  <si>
    <t>ocel profilová jakost S235JR (11 375) průřez U (UPN) 200</t>
  </si>
  <si>
    <t>623931768</t>
  </si>
  <si>
    <t>718,52*1,1*0,001</t>
  </si>
  <si>
    <t>(255,53+174,57+139,15+64,52+39,47)*1,1*0,001</t>
  </si>
  <si>
    <t>559</t>
  </si>
  <si>
    <t>13010828</t>
  </si>
  <si>
    <t>ocel profilová jakost S235JR (11 375) průřez U (UPN) 220</t>
  </si>
  <si>
    <t>-183978819</t>
  </si>
  <si>
    <t>158,76*1,1*0,001</t>
  </si>
  <si>
    <t>(470,4+329,28)*1,1*0,001</t>
  </si>
  <si>
    <t>560</t>
  </si>
  <si>
    <t>13010830</t>
  </si>
  <si>
    <t>ocel profilová jakost S235JR (11 375) průřez U (UPN) 240</t>
  </si>
  <si>
    <t>547831892</t>
  </si>
  <si>
    <t>152,72*1,1*0,001</t>
  </si>
  <si>
    <t>(464,47+229,08+213,81+87,32+51,79)*1,1*0,001</t>
  </si>
  <si>
    <t>561</t>
  </si>
  <si>
    <t>13010832</t>
  </si>
  <si>
    <t>ocel profilová jakost S235JR (11 375) průřez U (UPN) 260</t>
  </si>
  <si>
    <t>1180139033</t>
  </si>
  <si>
    <t>(109,91+212,24+102,33+63,33+45,48+83,38)*1,1*0,001</t>
  </si>
  <si>
    <t>562</t>
  </si>
  <si>
    <t>13010834</t>
  </si>
  <si>
    <t>ocel profilová jakost S235JR (11 375) průřez U (UPN) 280</t>
  </si>
  <si>
    <t>-358410167</t>
  </si>
  <si>
    <t>(73,33+48,19)*1,1*0,001</t>
  </si>
  <si>
    <t>563</t>
  </si>
  <si>
    <t>13010218</t>
  </si>
  <si>
    <t>tyč ocelová plochá jakost S235JR (11 375) 50x5mm</t>
  </si>
  <si>
    <t>260626414</t>
  </si>
  <si>
    <t>10,99*1,1*0,001</t>
  </si>
  <si>
    <t>564</t>
  </si>
  <si>
    <t>13010240</t>
  </si>
  <si>
    <t>tyč ocelová plochá jakost S235JR (11 375) 60x5mm</t>
  </si>
  <si>
    <t>-1335827768</t>
  </si>
  <si>
    <t>50,04*1,1*0,001</t>
  </si>
  <si>
    <t>565</t>
  </si>
  <si>
    <t>13010302</t>
  </si>
  <si>
    <t>tyč ocelová plochá jakost S235JR (11 375) 120x8mm</t>
  </si>
  <si>
    <t>1191079748</t>
  </si>
  <si>
    <t>7,54*1,1*0,001</t>
  </si>
  <si>
    <t>566</t>
  </si>
  <si>
    <t>13010528</t>
  </si>
  <si>
    <t>úhelník ocelový nerovnostranný jakost S235JR (11 375) 120x80x8mm</t>
  </si>
  <si>
    <t>-752611152</t>
  </si>
  <si>
    <t>11,76*1,1*0,001</t>
  </si>
  <si>
    <t>567</t>
  </si>
  <si>
    <t>13011066</t>
  </si>
  <si>
    <t>úhelník ocelový rovnostranný jakost S235JR (11 375) 60x60x5mm</t>
  </si>
  <si>
    <t>-344229268</t>
  </si>
  <si>
    <t>kot11*0,08*4,81*1,1*0,001</t>
  </si>
  <si>
    <t>568</t>
  </si>
  <si>
    <t>13010432</t>
  </si>
  <si>
    <t>úhelník ocelový rovnostranný jakost S235JR (11 375) 80x80x6mm</t>
  </si>
  <si>
    <t>-835264623</t>
  </si>
  <si>
    <t>1,17*1,1*0,001</t>
  </si>
  <si>
    <t>569</t>
  </si>
  <si>
    <t>13010438</t>
  </si>
  <si>
    <t>úhelník ocelový rovnostranný jakost S235JR (11 375) 100x100x6mm</t>
  </si>
  <si>
    <t>1268787136</t>
  </si>
  <si>
    <t>12,96*1,1*0,001</t>
  </si>
  <si>
    <t>570</t>
  </si>
  <si>
    <t>13611228</t>
  </si>
  <si>
    <t>plech ocelový hladký jakost S235JR tl 10mm tabule</t>
  </si>
  <si>
    <t>654411723</t>
  </si>
  <si>
    <t>(318,06+230,89)*1,1*0,001</t>
  </si>
  <si>
    <t>571</t>
  </si>
  <si>
    <t>14550319</t>
  </si>
  <si>
    <t>profil ocelový svařovaný jakost S235 průřez čtvercový 80x80x6mm</t>
  </si>
  <si>
    <t>260040464</t>
  </si>
  <si>
    <t>17,94*1,1*0,001</t>
  </si>
  <si>
    <t>572</t>
  </si>
  <si>
    <t>14550266</t>
  </si>
  <si>
    <t>profil ocelový svařovaný jakost S235 průřez čtvercový 80x80x3mm</t>
  </si>
  <si>
    <t>-1718000231</t>
  </si>
  <si>
    <t>(145,64+20,39)*1,1*0,001</t>
  </si>
  <si>
    <t>573</t>
  </si>
  <si>
    <t>14550R0438</t>
  </si>
  <si>
    <t>profil ocelový svařovaný jakost S235 průřez obdelníkový 80x180x6mm</t>
  </si>
  <si>
    <t>-197451977</t>
  </si>
  <si>
    <t>zám11*1,1*0,001</t>
  </si>
  <si>
    <t>574</t>
  </si>
  <si>
    <t>767995R201</t>
  </si>
  <si>
    <t>hliníkové 1 - dílné okno fixní 520 x 350 mm ozn. H1 pož. odolnost EI 45 DP1 vč. dopravy, montáže, systém. a kotvících prvků D+M</t>
  </si>
  <si>
    <t>-445462283</t>
  </si>
  <si>
    <t>"tabulky PSV přílohy - hliníkové výrobky"</t>
  </si>
  <si>
    <t>575</t>
  </si>
  <si>
    <t>767995R202</t>
  </si>
  <si>
    <t>hliníkové 2 - dílné dveře vnitřní 2000 x 2200 mm ozn. H2 pož. odolnost EI 30 DP3 - C vč. všech doplňků vč. dopravy, montáže, systémových, kotvících bezpečnostních prvků D+M</t>
  </si>
  <si>
    <t>-1177276975</t>
  </si>
  <si>
    <t>576</t>
  </si>
  <si>
    <t>767995R203</t>
  </si>
  <si>
    <t>hliníková protipož. konstrukce s 2 - kř. atomatický posuvnými dveřmi vnitřní 4230 x 2550 mm ozn. H3 pož. odolnost EI 30 DP3 - C vč. všech doplňků vč. dopravy, montáže, systémových, kotvících bezpečnostních prvků D+M</t>
  </si>
  <si>
    <t>-266711202</t>
  </si>
  <si>
    <t>577</t>
  </si>
  <si>
    <t>767995R204</t>
  </si>
  <si>
    <t>hliníková 1 - dílná horizontál. žaluzie vnitřní 600 x 400 mm ozn. H4 k položce H1vč. všech doplňků vč. dopravy, montáže, systémových, kotvících bezpečnostních prvků D+M</t>
  </si>
  <si>
    <t>-674614206</t>
  </si>
  <si>
    <t>578</t>
  </si>
  <si>
    <t>767995R205</t>
  </si>
  <si>
    <t>samonosná žaluzie venkovní 1400 x 1800 mm ozn. H5 k položce T1 a T2 vč. všech doplňků vč. dopravy, montáže, systémových, kotvících bezpečnostních prvků D+M</t>
  </si>
  <si>
    <t>863760113</t>
  </si>
  <si>
    <t>579</t>
  </si>
  <si>
    <t>767995R301</t>
  </si>
  <si>
    <t>stahovací půdní schody 700 x 1000/3200 mm ozn. O1 pož. odolnost EI 30 DP3 vč. všech doplňků vč. dopravy, montáže, systémových, kotvících prvků D+M</t>
  </si>
  <si>
    <t>-1178939977</t>
  </si>
  <si>
    <t>580</t>
  </si>
  <si>
    <t>767995R303</t>
  </si>
  <si>
    <t>půdní dvířka 600 x 800 mm ozn. O2 pož. odolnost EI 30 DP3 vč. všech doplňků vč. dopravy, montáže, systémových, kotvících prvků D+M</t>
  </si>
  <si>
    <t>1788493084</t>
  </si>
  <si>
    <t>581</t>
  </si>
  <si>
    <t>76795R401</t>
  </si>
  <si>
    <t>schodišťové madlo ocelové dl. 4000 mm ozn. Z9 vč. všech doplňkůa povrchové úpravy vč. dopravy, montáže, systémových, kotvících prvků D+M</t>
  </si>
  <si>
    <t>-1276946824</t>
  </si>
  <si>
    <t>582</t>
  </si>
  <si>
    <t>76795R402</t>
  </si>
  <si>
    <t>schodišťové madlo ocelové dl. 4000 mm ozn. Z10 vč. všech doplňkůa povrchové úpravy vč. dopravy, montáže, systémových, kotvících prvků D+M</t>
  </si>
  <si>
    <t>-236902819</t>
  </si>
  <si>
    <t>583</t>
  </si>
  <si>
    <t>76795R403</t>
  </si>
  <si>
    <t>schodišťové zábradlí ocelové dl. 4000+620 mm ozn. Z11 vč. všech doplňků a povrchové úpravy vč. dopravy, montáže, systémových, kotvících prvků D+M</t>
  </si>
  <si>
    <t>840551401</t>
  </si>
  <si>
    <t>584</t>
  </si>
  <si>
    <t>76795R404</t>
  </si>
  <si>
    <t>schodišťové zábradlí ocelové dl. 4000 + 210 mm ozn. Z12 vč. všech doplňků a povrchové úpravy vč. dopravy, montáže, systémových, kotvících prvků D+M</t>
  </si>
  <si>
    <t>1890452215</t>
  </si>
  <si>
    <t>585</t>
  </si>
  <si>
    <t>76795R405</t>
  </si>
  <si>
    <t>schodišťové zábradlí/výplň ocelové dl. 5200 mm ozn. Z13 vč. všech doplňků a povrchové úpravy vč. dopravy, montáže, systémových, kotvících prvků D+M</t>
  </si>
  <si>
    <t>-1324911163</t>
  </si>
  <si>
    <t>586</t>
  </si>
  <si>
    <t>998767103</t>
  </si>
  <si>
    <t>Přesun hmot pro zámečnické konstrukce stanovený z hmotnosti přesunovaného materiálu vodorovná dopravní vzdálenost do 50 m v objektech výšky přes 12 do 24 m</t>
  </si>
  <si>
    <t>1871238877</t>
  </si>
  <si>
    <t>https://podminky.urs.cz/item/CS_URS_2022_01/998767103</t>
  </si>
  <si>
    <t>587</t>
  </si>
  <si>
    <t>998767181</t>
  </si>
  <si>
    <t>Přesun hmot pro zámečnické konstrukce stanovený z hmotnosti přesunovaného materiálu Příplatek k cenám za přesun prováděný bez použití mechanizace pro jakoukoliv výšku objektu</t>
  </si>
  <si>
    <t>-1748323688</t>
  </si>
  <si>
    <t>https://podminky.urs.cz/item/CS_URS_2022_01/998767181</t>
  </si>
  <si>
    <t>771</t>
  </si>
  <si>
    <t>Podlahy z dlaždic</t>
  </si>
  <si>
    <t>588</t>
  </si>
  <si>
    <t>771111011</t>
  </si>
  <si>
    <t>Příprava podkladu před provedením dlažby vysátí podlah</t>
  </si>
  <si>
    <t>-1750018107</t>
  </si>
  <si>
    <t>https://podminky.urs.cz/item/CS_URS_2022_01/771111011</t>
  </si>
  <si>
    <t>589</t>
  </si>
  <si>
    <t>771111012</t>
  </si>
  <si>
    <t>Příprava podkladu před provedením dlažby vysátí schodišť</t>
  </si>
  <si>
    <t>-1685446510</t>
  </si>
  <si>
    <t>https://podminky.urs.cz/item/CS_URS_2022_01/771111012</t>
  </si>
  <si>
    <t>2,4*(0,185+0,25)*12*2</t>
  </si>
  <si>
    <t>590</t>
  </si>
  <si>
    <t>771121011</t>
  </si>
  <si>
    <t>Příprava podkladu před provedením dlažby nátěr penetrační na podlahu</t>
  </si>
  <si>
    <t>1604070365</t>
  </si>
  <si>
    <t>https://podminky.urs.cz/item/CS_URS_2022_01/771121011</t>
  </si>
  <si>
    <t>2,8*0,4</t>
  </si>
  <si>
    <t>dl52</t>
  </si>
  <si>
    <t>591</t>
  </si>
  <si>
    <t>771161021</t>
  </si>
  <si>
    <t>Příprava podkladu před provedením dlažby montáž profilu ukončujícího profilu pro plynulý přechod (dlažba-koberec apod.)</t>
  </si>
  <si>
    <t>-1900821763</t>
  </si>
  <si>
    <t>https://podminky.urs.cz/item/CS_URS_2022_01/771161021</t>
  </si>
  <si>
    <t>1+0,9*2+1+0,8+2</t>
  </si>
  <si>
    <t>1,2</t>
  </si>
  <si>
    <t>1,2+2,4</t>
  </si>
  <si>
    <t>2,4+0,4*2</t>
  </si>
  <si>
    <t>0,8*4+0,9</t>
  </si>
  <si>
    <t>592</t>
  </si>
  <si>
    <t>553430115</t>
  </si>
  <si>
    <t xml:space="preserve">profil přechodový Al </t>
  </si>
  <si>
    <t>767585860</t>
  </si>
  <si>
    <t>li3*1,1</t>
  </si>
  <si>
    <t>-li31*1,1</t>
  </si>
  <si>
    <t>593</t>
  </si>
  <si>
    <t>59054R0130</t>
  </si>
  <si>
    <t xml:space="preserve">profil přechodový nerezový </t>
  </si>
  <si>
    <t>628801423</t>
  </si>
  <si>
    <t>li31*1,1</t>
  </si>
  <si>
    <t>594</t>
  </si>
  <si>
    <t>771274123</t>
  </si>
  <si>
    <t>Montáž obkladů schodišť z dlaždic keramických lepených flexibilním lepidlem stupnic protiskluzných nebo reliéfních, šířky přes 250 do 300 mm</t>
  </si>
  <si>
    <t>-728152704</t>
  </si>
  <si>
    <t>https://podminky.urs.cz/item/CS_URS_2022_01/771274123</t>
  </si>
  <si>
    <t>2,4*12*2</t>
  </si>
  <si>
    <t>dl3</t>
  </si>
  <si>
    <t>595</t>
  </si>
  <si>
    <t>59761R0339</t>
  </si>
  <si>
    <t>keramická schodová tvarovka 1198 x 298 x 10 povrch hladký mrazuvzdorný chsr. povrchu ABS protiskluz R10/B</t>
  </si>
  <si>
    <t>546993858</t>
  </si>
  <si>
    <t>2*12*2*1,1</t>
  </si>
  <si>
    <t>596</t>
  </si>
  <si>
    <t>771274242</t>
  </si>
  <si>
    <t>Montáž obkladů schodišť z dlaždic keramických lepených flexibilním lepidlem podstupnic protiskluzních nebo reliéfních, výšky přes 150 do 200 mm</t>
  </si>
  <si>
    <t>-521875681</t>
  </si>
  <si>
    <t>https://podminky.urs.cz/item/CS_URS_2022_01/771274242</t>
  </si>
  <si>
    <t>597</t>
  </si>
  <si>
    <t>771474125</t>
  </si>
  <si>
    <t>Montáž soklů z dlaždic keramických lepených flexibilním lepidlem schodišťových šikmých, výšky přes 150 do 200 mm</t>
  </si>
  <si>
    <t>2120554833</t>
  </si>
  <si>
    <t>https://podminky.urs.cz/item/CS_URS_2022_01/771474125</t>
  </si>
  <si>
    <t>4,25*2</t>
  </si>
  <si>
    <t>598</t>
  </si>
  <si>
    <t>771571912</t>
  </si>
  <si>
    <t>Výměna keramické dlaždice kladené do malty velikosti do 9 ks/m2</t>
  </si>
  <si>
    <t>736982183</t>
  </si>
  <si>
    <t>https://podminky.urs.cz/item/CS_URS_2022_01/771571912</t>
  </si>
  <si>
    <t>599</t>
  </si>
  <si>
    <t>59761R0420</t>
  </si>
  <si>
    <t>dlažba velkoformátová keramická slinutá mrazuvzdorná 448 x 448 x 8 mm char. povrchu ABS</t>
  </si>
  <si>
    <t>739528152</t>
  </si>
  <si>
    <t>2,8*0,4*1,1</t>
  </si>
  <si>
    <t>600</t>
  </si>
  <si>
    <t>771573R0913</t>
  </si>
  <si>
    <t>Výměna keramické dlaždice soklů lepené velikosti přes 9 do 12 ks/m2</t>
  </si>
  <si>
    <t>871265470</t>
  </si>
  <si>
    <t>30*4</t>
  </si>
  <si>
    <t>601</t>
  </si>
  <si>
    <t>59761R0003</t>
  </si>
  <si>
    <t>dlažba keramická dle dlažby stávající do interiéru přes 9 do 12ks/m2</t>
  </si>
  <si>
    <t>-1152561272</t>
  </si>
  <si>
    <t>obkl4*0,3*0,3*1,1</t>
  </si>
  <si>
    <t>602</t>
  </si>
  <si>
    <t>771474113</t>
  </si>
  <si>
    <t>Montáž soklů z dlaždic keramických lepených flexibilním lepidlem rovných, výšky přes 90 do 120 mm</t>
  </si>
  <si>
    <t>1128102323</t>
  </si>
  <si>
    <t>https://podminky.urs.cz/item/CS_URS_2022_01/771474113</t>
  </si>
  <si>
    <t>-0,8*3-1</t>
  </si>
  <si>
    <t>0,3*2+0,1*2+1,975*2+2,4+2,1*2+2,65-2*2</t>
  </si>
  <si>
    <t>0,74*2</t>
  </si>
  <si>
    <t>0,74*4</t>
  </si>
  <si>
    <t>0,74*4+0,6</t>
  </si>
  <si>
    <t>0,79+0,5+2,59+0,2</t>
  </si>
  <si>
    <t>sokl2</t>
  </si>
  <si>
    <t>603</t>
  </si>
  <si>
    <t>771574112</t>
  </si>
  <si>
    <t>Montáž podlah z dlaždic keramických lepených flexibilním lepidlem maloformátových hladkých přes 9 do 12 ks/m2</t>
  </si>
  <si>
    <t>-13380643</t>
  </si>
  <si>
    <t>https://podminky.urs.cz/item/CS_URS_2022_01/771574112</t>
  </si>
  <si>
    <t>1,2*1</t>
  </si>
  <si>
    <t>1,2*1+2,4*0,6</t>
  </si>
  <si>
    <t>604</t>
  </si>
  <si>
    <t>59761R0433</t>
  </si>
  <si>
    <t>dlažba keramická slinutá neglaz. 298 x 298 x9 mm protiskluz R9/A mrazuvzdorná</t>
  </si>
  <si>
    <t>822844815</t>
  </si>
  <si>
    <t>ti1*1,1</t>
  </si>
  <si>
    <t>sokl21*0,15*1,1</t>
  </si>
  <si>
    <t>maz31*1,1</t>
  </si>
  <si>
    <t>dl11*1,1</t>
  </si>
  <si>
    <t>sokl23*0,15*1,1</t>
  </si>
  <si>
    <t>605</t>
  </si>
  <si>
    <t>59761R04331</t>
  </si>
  <si>
    <t>dlažba keramická slinutá glaz. 298 x 298 x8 mm charakteristika povrchu ABS</t>
  </si>
  <si>
    <t>2115021645</t>
  </si>
  <si>
    <t>izo31*1,1</t>
  </si>
  <si>
    <t>606</t>
  </si>
  <si>
    <t>771574262</t>
  </si>
  <si>
    <t>Montáž podlah z dlaždic keramických lepených flexibilním lepidlem velkoformátových pro vysoké mechanické zatížení protiskluzných nebo reliéfních (bezbariérových) přes 4 do 6 ks/m2</t>
  </si>
  <si>
    <t>-62295554</t>
  </si>
  <si>
    <t>https://podminky.urs.cz/item/CS_URS_2022_01/771574262</t>
  </si>
  <si>
    <t>607</t>
  </si>
  <si>
    <t>-1645188013</t>
  </si>
  <si>
    <t>sokl3*0,45*0,5*1,15</t>
  </si>
  <si>
    <t>dl4*0,45*0,5*1,15</t>
  </si>
  <si>
    <t>izo32*1,15</t>
  </si>
  <si>
    <t>sokl22*0,45*0,5*1,15</t>
  </si>
  <si>
    <t>608</t>
  </si>
  <si>
    <t>771577111</t>
  </si>
  <si>
    <t>Montáž podlah z dlaždic keramických lepených flexibilním lepidlem Příplatek k cenám za plochu do 5 m2 jednotlivě</t>
  </si>
  <si>
    <t>1221140555</t>
  </si>
  <si>
    <t>https://podminky.urs.cz/item/CS_URS_2022_01/771577111</t>
  </si>
  <si>
    <t>3,8+3,5+3,8</t>
  </si>
  <si>
    <t>609</t>
  </si>
  <si>
    <t>771577114</t>
  </si>
  <si>
    <t>Montáž podlah z dlaždic keramických lepených flexibilním lepidlem Příplatek k cenám za dvousložkový spárovací tmel</t>
  </si>
  <si>
    <t>94928471</t>
  </si>
  <si>
    <t>https://podminky.urs.cz/item/CS_URS_2022_01/771577114</t>
  </si>
  <si>
    <t>610</t>
  </si>
  <si>
    <t>771591112</t>
  </si>
  <si>
    <t>Izolace podlahy pod dlažbu nátěrem nebo stěrkou ve dvou vrstvách</t>
  </si>
  <si>
    <t>680581083</t>
  </si>
  <si>
    <t>https://podminky.urs.cz/item/CS_URS_2022_01/771591112</t>
  </si>
  <si>
    <t>1,91*2,22+20,7+1,2*1,05+2,4*1,975+8</t>
  </si>
  <si>
    <t>3,8+6,9+3,5+3,8+10,7</t>
  </si>
  <si>
    <t>2,08*5,2+2,59*2,5</t>
  </si>
  <si>
    <t>izo3</t>
  </si>
  <si>
    <t>611</t>
  </si>
  <si>
    <t>771998R201</t>
  </si>
  <si>
    <t>signální terčíky na schodišťové stupně D+M</t>
  </si>
  <si>
    <t>1003814094</t>
  </si>
  <si>
    <t>612</t>
  </si>
  <si>
    <t>771591115</t>
  </si>
  <si>
    <t>Podlahy - dilatace trvale pružným tmelem</t>
  </si>
  <si>
    <t>-1181203538</t>
  </si>
  <si>
    <t>https://podminky.urs.cz/item/CS_URS_2022_01/771591115</t>
  </si>
  <si>
    <t>2,4+2,8</t>
  </si>
  <si>
    <t>613</t>
  </si>
  <si>
    <t>998771103</t>
  </si>
  <si>
    <t>Přesun hmot pro podlahy z dlaždic stanovený z hmotnosti přesunovaného materiálu vodorovná dopravní vzdálenost do 50 m v objektech výšky přes 12 do 24 m</t>
  </si>
  <si>
    <t>1071165885</t>
  </si>
  <si>
    <t>https://podminky.urs.cz/item/CS_URS_2022_01/998771103</t>
  </si>
  <si>
    <t>614</t>
  </si>
  <si>
    <t>998771181</t>
  </si>
  <si>
    <t>Přesun hmot pro podlahy z dlaždic stanovený z hmotnosti přesunovaného materiálu Příplatek k ceně za přesun prováděný bez použití mechanizace pro jakoukoliv výšku objektu</t>
  </si>
  <si>
    <t>-1323918378</t>
  </si>
  <si>
    <t>https://podminky.urs.cz/item/CS_URS_2022_01/998771181</t>
  </si>
  <si>
    <t>776</t>
  </si>
  <si>
    <t>Podlahy povlakové</t>
  </si>
  <si>
    <t>615</t>
  </si>
  <si>
    <t>776111311</t>
  </si>
  <si>
    <t>Příprava podkladu vysátí podlah</t>
  </si>
  <si>
    <t>-1837946309</t>
  </si>
  <si>
    <t>https://podminky.urs.cz/item/CS_URS_2022_01/776111311</t>
  </si>
  <si>
    <t>616</t>
  </si>
  <si>
    <t>776111323</t>
  </si>
  <si>
    <t>Příprava podkladu vysátí schodišť</t>
  </si>
  <si>
    <t>-538874220</t>
  </si>
  <si>
    <t>https://podminky.urs.cz/item/CS_URS_2022_01/776111323</t>
  </si>
  <si>
    <t>2,6*0,18*2+2,6*0,28</t>
  </si>
  <si>
    <t>617</t>
  </si>
  <si>
    <t>776231R0111</t>
  </si>
  <si>
    <t>Montáž podlahovin z vinylu zámkového</t>
  </si>
  <si>
    <t>-483196827</t>
  </si>
  <si>
    <t>96,7+43,2+16,9+44,2+68+70+4,3</t>
  </si>
  <si>
    <t>618</t>
  </si>
  <si>
    <t>776341R0111</t>
  </si>
  <si>
    <t>Montáž podlahovin ze zámkového vinylu na stupnice šířky do 300 mm lepením</t>
  </si>
  <si>
    <t>1561025618</t>
  </si>
  <si>
    <t>2,6</t>
  </si>
  <si>
    <t>619</t>
  </si>
  <si>
    <t>776351R0121</t>
  </si>
  <si>
    <t>Montáž podlahovin z přírodního linolea (marmolea) na schodišťové stupně podstupnic, výšky do 200 mm</t>
  </si>
  <si>
    <t>-1219106886</t>
  </si>
  <si>
    <t>2,6*2</t>
  </si>
  <si>
    <t>620</t>
  </si>
  <si>
    <t>28411R0052</t>
  </si>
  <si>
    <t>heterogen. zámkový vinyl v dílcích akustický s integrovanou akustickou podložkou</t>
  </si>
  <si>
    <t>-1036680953</t>
  </si>
  <si>
    <t>vin1*1,1</t>
  </si>
  <si>
    <t>(2,6*0,18*2+2,6*0,28)*1,15</t>
  </si>
  <si>
    <t>621</t>
  </si>
  <si>
    <t>776421111</t>
  </si>
  <si>
    <t>Montáž lišt obvodových lepených</t>
  </si>
  <si>
    <t>-786802504</t>
  </si>
  <si>
    <t>https://podminky.urs.cz/item/CS_URS_2022_01/776421111</t>
  </si>
  <si>
    <t>3,52+0,4+4,788+3,05+0,15+6,755+7,6+4,5+5,05+1,6+4,785</t>
  </si>
  <si>
    <t>1,45+8,87*2+5,05*2+3,646+0,4*2+3,5+4,86+0,65*2</t>
  </si>
  <si>
    <t>5,05*2+2,9+1,5*2+6+1,6+1,6*2+2,73*2+1,75+4,412+0,8</t>
  </si>
  <si>
    <t>3,92+7,589+6,26+5+2,17+13,745+1,5+6+1,5+10,425+5</t>
  </si>
  <si>
    <t>1,32*2+4,8+10,425+0,7*4+0,3*2+1,5*2+5,2+11,485+3,05</t>
  </si>
  <si>
    <t>-0,9*13-0,8*6-0,7-1,8-1</t>
  </si>
  <si>
    <t>622</t>
  </si>
  <si>
    <t>28411R0001</t>
  </si>
  <si>
    <t>lišta soklová systémová</t>
  </si>
  <si>
    <t>285535125</t>
  </si>
  <si>
    <t>vin2*1,1</t>
  </si>
  <si>
    <t>623</t>
  </si>
  <si>
    <t>776421312</t>
  </si>
  <si>
    <t>Montáž lišt přechodových šroubovaných</t>
  </si>
  <si>
    <t>1469308287</t>
  </si>
  <si>
    <t>https://podminky.urs.cz/item/CS_URS_2022_01/776421312</t>
  </si>
  <si>
    <t>0,9+0,8+0,9*13+1+0,9+0,8</t>
  </si>
  <si>
    <t>624</t>
  </si>
  <si>
    <t>116099535</t>
  </si>
  <si>
    <t>li7*1,1</t>
  </si>
  <si>
    <t>625</t>
  </si>
  <si>
    <t>776431211</t>
  </si>
  <si>
    <t>Montáž schodišťových hran kovových nebo plastových šroubovaných</t>
  </si>
  <si>
    <t>-2127250514</t>
  </si>
  <si>
    <t>https://podminky.urs.cz/item/CS_URS_2022_01/776431211</t>
  </si>
  <si>
    <t>626</t>
  </si>
  <si>
    <t>59054R0140</t>
  </si>
  <si>
    <t xml:space="preserve">profil schodový protiskluzový </t>
  </si>
  <si>
    <t>1322460041</t>
  </si>
  <si>
    <t>2,6*2*1,1</t>
  </si>
  <si>
    <t>627</t>
  </si>
  <si>
    <t>-847465026</t>
  </si>
  <si>
    <t>628</t>
  </si>
  <si>
    <t>998776103</t>
  </si>
  <si>
    <t>Přesun hmot pro podlahy povlakové stanovený z hmotnosti přesunovaného materiálu vodorovná dopravní vzdálenost do 50 m v objektech výšky přes 12 do 24 m</t>
  </si>
  <si>
    <t>446573469</t>
  </si>
  <si>
    <t>https://podminky.urs.cz/item/CS_URS_2022_01/998776103</t>
  </si>
  <si>
    <t>629</t>
  </si>
  <si>
    <t>998776181</t>
  </si>
  <si>
    <t>Přesun hmot pro podlahy povlakové stanovený z hmotnosti přesunovaného materiálu Příplatek k cenám za přesun prováděný bez použití mechanizace pro jakoukoliv výšku objektu</t>
  </si>
  <si>
    <t>-2057633022</t>
  </si>
  <si>
    <t>https://podminky.urs.cz/item/CS_URS_2022_01/998776181</t>
  </si>
  <si>
    <t>781</t>
  </si>
  <si>
    <t>Dokončovací práce - obklady</t>
  </si>
  <si>
    <t>630</t>
  </si>
  <si>
    <t>781131112</t>
  </si>
  <si>
    <t>Izolace stěny pod obklad izolace nátěrem nebo stěrkou ve dvou vrstvách</t>
  </si>
  <si>
    <t>-696592214</t>
  </si>
  <si>
    <t>https://podminky.urs.cz/item/CS_URS_2022_01/781131112</t>
  </si>
  <si>
    <t>(1,91*2+2,22*2)*3,85-1,2*2,25</t>
  </si>
  <si>
    <t>(6,736*2+2,68*2+0,6*2+0,7*2)*0,2+1,05*2*0,2</t>
  </si>
  <si>
    <t>(1,975*2+2,4*2-2)*0,2</t>
  </si>
  <si>
    <t>(1,85*2+2*2+1,8*4+2,5*2+3,5*2+3,1*4)*0,2</t>
  </si>
  <si>
    <t>-0,8*0,2*6-0,9*0,2</t>
  </si>
  <si>
    <t>(2,08*2+2,59*2)*0,2</t>
  </si>
  <si>
    <t>631</t>
  </si>
  <si>
    <t>781131241</t>
  </si>
  <si>
    <t>Izolace stěny pod obklad izolace těsnícími izolačními pásy vnitřní kout</t>
  </si>
  <si>
    <t>301626890</t>
  </si>
  <si>
    <t>https://podminky.urs.cz/item/CS_URS_2022_01/781131241</t>
  </si>
  <si>
    <t>5+4</t>
  </si>
  <si>
    <t>10+3*4</t>
  </si>
  <si>
    <t>632</t>
  </si>
  <si>
    <t>781131242</t>
  </si>
  <si>
    <t>Izolace stěny pod obklad izolace těsnícími izolačními pásy vnější roh</t>
  </si>
  <si>
    <t>1232370553</t>
  </si>
  <si>
    <t>https://podminky.urs.cz/item/CS_URS_2022_01/781131242</t>
  </si>
  <si>
    <t>1+6</t>
  </si>
  <si>
    <t>633</t>
  </si>
  <si>
    <t>781131264</t>
  </si>
  <si>
    <t>Izolace stěny pod obklad izolace těsnícími izolačními pásy mezi podlahou a stěnu</t>
  </si>
  <si>
    <t>1659991869</t>
  </si>
  <si>
    <t>https://podminky.urs.cz/item/CS_URS_2022_01/781131264</t>
  </si>
  <si>
    <t>6,736*2+2,68*2+0,6*2+0,7*2+2,7*2+3*2</t>
  </si>
  <si>
    <t>1,85*2+2*2+1,8*4+2,5*2+3,5*2+3,1*4</t>
  </si>
  <si>
    <t>2,08*2+2,59*2</t>
  </si>
  <si>
    <t>634</t>
  </si>
  <si>
    <t>781474153</t>
  </si>
  <si>
    <t>Montáž obkladů vnitřních stěn z dlaždic keramických lepených flexibilním lepidlem velkoformátových hladkých přes 2 do 4 ks/m2</t>
  </si>
  <si>
    <t>-363485206</t>
  </si>
  <si>
    <t>https://podminky.urs.cz/item/CS_URS_2022_01/781474153</t>
  </si>
  <si>
    <t>635</t>
  </si>
  <si>
    <t>59761R0002</t>
  </si>
  <si>
    <t xml:space="preserve">rektif. a mrazuvzdor. dlažba 200 x 1200 mm tl. 10 mm s mat. povrchem  </t>
  </si>
  <si>
    <t>-1976842580</t>
  </si>
  <si>
    <t>obkl11*1,15</t>
  </si>
  <si>
    <t>636</t>
  </si>
  <si>
    <t>59761R00021</t>
  </si>
  <si>
    <t xml:space="preserve">rektif. a mrazuvzdor. dlažba 600 x 600 mm tl. 10 mm s mat. povrchem  </t>
  </si>
  <si>
    <t>1609797152</t>
  </si>
  <si>
    <t>obkl12*1,15</t>
  </si>
  <si>
    <t>637</t>
  </si>
  <si>
    <t>781474164</t>
  </si>
  <si>
    <t>Montáž obkladů vnitřních stěn z dlaždic keramických lepených flexibilním lepidlem velkoformátových reliéfních nebo z dekorů přes 4 do 6 ks/m2</t>
  </si>
  <si>
    <t>1516355004</t>
  </si>
  <si>
    <t>https://podminky.urs.cz/item/CS_URS_2022_01/781474164</t>
  </si>
  <si>
    <t>(1,85*2+2*2+1,8*4+2,5*2+3,5*2+3,1*4)*2,1</t>
  </si>
  <si>
    <t>-0,8*2*6-0,9*2-1,8*0,9*2-1,4*0,9*3</t>
  </si>
  <si>
    <t>(1,6+1,75+2,17+1,75)*1,5</t>
  </si>
  <si>
    <t>638</t>
  </si>
  <si>
    <t>59761R0060</t>
  </si>
  <si>
    <t>obkladačka extra s ornamentem 300 x 600 mm reliefní</t>
  </si>
  <si>
    <t>-1863443614</t>
  </si>
  <si>
    <t>(0,95+2,15+1+1,5+0,9*2)*1,25*1,15</t>
  </si>
  <si>
    <t>639</t>
  </si>
  <si>
    <t>59761R00601</t>
  </si>
  <si>
    <t xml:space="preserve">obkladačka extra  300 x 600 mm reliefní</t>
  </si>
  <si>
    <t>1232813764</t>
  </si>
  <si>
    <t>obkl2*1,15</t>
  </si>
  <si>
    <t>-obkl3</t>
  </si>
  <si>
    <t>640</t>
  </si>
  <si>
    <t>781477111</t>
  </si>
  <si>
    <t>Montáž obkladů vnitřních stěn z dlaždic keramických Příplatek k cenám za plochu do 10 m2 jednotlivě</t>
  </si>
  <si>
    <t>835846551</t>
  </si>
  <si>
    <t>https://podminky.urs.cz/item/CS_URS_2022_01/781477111</t>
  </si>
  <si>
    <t>641</t>
  </si>
  <si>
    <t>781477114</t>
  </si>
  <si>
    <t>Montáž obkladů vnitřních stěn z dlaždic keramických Příplatek k cenám za dvousložkový spárovací tmel</t>
  </si>
  <si>
    <t>449166064</t>
  </si>
  <si>
    <t>https://podminky.urs.cz/item/CS_URS_2022_01/781477114</t>
  </si>
  <si>
    <t>642</t>
  </si>
  <si>
    <t>781477R0112</t>
  </si>
  <si>
    <t>Montáž obkladů vnitřních stěn z dlaždic keramických Příplatek k cenám za obklady oblých stěn</t>
  </si>
  <si>
    <t>-1360440724</t>
  </si>
  <si>
    <t>643</t>
  </si>
  <si>
    <t>781491012</t>
  </si>
  <si>
    <t>Montáž zrcadel lepených silikonovým tmelem na podkladní omítku, plochy přes 1 m2</t>
  </si>
  <si>
    <t>-239564826</t>
  </si>
  <si>
    <t>https://podminky.urs.cz/item/CS_URS_2022_01/781491012</t>
  </si>
  <si>
    <t>0,9*1,8*2</t>
  </si>
  <si>
    <t>644</t>
  </si>
  <si>
    <t>781494R0111</t>
  </si>
  <si>
    <t>Obklad - dokončující práce profily ukončovací lepené flexibilním lepidlem rohové HLINÍKOVÉ</t>
  </si>
  <si>
    <t>491884996</t>
  </si>
  <si>
    <t>1,2*2+0,15*6+1,6*3+1,2*8+0,2*6+1,6*3+1,2*3+0,2*6</t>
  </si>
  <si>
    <t>1,6*3+1,2*4</t>
  </si>
  <si>
    <t>645</t>
  </si>
  <si>
    <t>781494R01112</t>
  </si>
  <si>
    <t>Obklad - dokončující práce profily ukončovací lepené flexibilním lepidlem rohové NEREZ</t>
  </si>
  <si>
    <t>-423448432</t>
  </si>
  <si>
    <t>2,1*1+1,1*2*3</t>
  </si>
  <si>
    <t>1,5*2*4+1,5</t>
  </si>
  <si>
    <t>646</t>
  </si>
  <si>
    <t>781494R0511</t>
  </si>
  <si>
    <t>Obklad - dokončující práce profily ukončovací lepené flexibilním lepidlem ukončovací HLINÍKOVÉ</t>
  </si>
  <si>
    <t>-1428462889</t>
  </si>
  <si>
    <t>1,975*2+2,4-2+5,66+7,93+1,2+0,6*4+1,2*2+0,6+0,4+0,6</t>
  </si>
  <si>
    <t>1,95+0,8+2,15+5,25+0,6+7,93+5,35+0,6+1,6</t>
  </si>
  <si>
    <t>1,4+5,25+0,6+7,93+5,35+0,6+1,6</t>
  </si>
  <si>
    <t>1,4+3,91+2,08+2,08+4,03+0,6*2</t>
  </si>
  <si>
    <t>5,3*6+0,8*6</t>
  </si>
  <si>
    <t>647</t>
  </si>
  <si>
    <t>781494R05111</t>
  </si>
  <si>
    <t>Obklad - dokončující práce profily ukončovací lepené flexibilním lepidlem ukončovací NEREZ</t>
  </si>
  <si>
    <t>-804029621</t>
  </si>
  <si>
    <t>-0,8*2-0,9+1,4*3</t>
  </si>
  <si>
    <t>998781103</t>
  </si>
  <si>
    <t>Přesun hmot pro obklady keramické stanovený z hmotnosti přesunovaného materiálu vodorovná dopravní vzdálenost do 50 m v objektech výšky přes 12 do 24 m</t>
  </si>
  <si>
    <t>836649399</t>
  </si>
  <si>
    <t>https://podminky.urs.cz/item/CS_URS_2022_01/998781103</t>
  </si>
  <si>
    <t>649</t>
  </si>
  <si>
    <t>998781181</t>
  </si>
  <si>
    <t>Přesun hmot pro obklady keramické stanovený z hmotnosti přesunovaného materiálu Příplatek k cenám za přesun prováděný bez použití mechanizace pro jakoukoliv výšku objektu</t>
  </si>
  <si>
    <t>-992747754</t>
  </si>
  <si>
    <t>https://podminky.urs.cz/item/CS_URS_2022_01/998781181</t>
  </si>
  <si>
    <t>783</t>
  </si>
  <si>
    <t>Dokončovací práce - nátěry</t>
  </si>
  <si>
    <t>650</t>
  </si>
  <si>
    <t>783201201</t>
  </si>
  <si>
    <t>Příprava podkladu tesařských konstrukcí před provedením nátěru broušení</t>
  </si>
  <si>
    <t>-29939055</t>
  </si>
  <si>
    <t>https://podminky.urs.cz/item/CS_URS_2022_01/783201201</t>
  </si>
  <si>
    <t>651</t>
  </si>
  <si>
    <t>783201403</t>
  </si>
  <si>
    <t>Příprava podkladu tesařských konstrukcí před provedením nátěru oprášení</t>
  </si>
  <si>
    <t>1676445943</t>
  </si>
  <si>
    <t>https://podminky.urs.cz/item/CS_URS_2022_01/783201403</t>
  </si>
  <si>
    <t>652</t>
  </si>
  <si>
    <t>783218101</t>
  </si>
  <si>
    <t>Lazurovací nátěr tesařských konstrukcí jednonásobný syntetický</t>
  </si>
  <si>
    <t>336714940</t>
  </si>
  <si>
    <t>https://podminky.urs.cz/item/CS_URS_2022_01/783218101</t>
  </si>
  <si>
    <t>653</t>
  </si>
  <si>
    <t>783218111</t>
  </si>
  <si>
    <t>Lazurovací nátěr tesařských konstrukcí dvojnásobný syntetický</t>
  </si>
  <si>
    <t>1871491187</t>
  </si>
  <si>
    <t>https://podminky.urs.cz/item/CS_URS_2022_01/783218111</t>
  </si>
  <si>
    <t>654</t>
  </si>
  <si>
    <t>783226R0101</t>
  </si>
  <si>
    <t xml:space="preserve">Protipožární nátěr tesařských konstrukcí - pož. odolnost EI 30 min D+M </t>
  </si>
  <si>
    <t>1520665051</t>
  </si>
  <si>
    <t>(3,3*22+5,3+2,5*3+3,8*9)*(0,15+0,16)*2</t>
  </si>
  <si>
    <t>1,2*2,6*(0,1+0,12)*2</t>
  </si>
  <si>
    <t>(5,6*10+4,5*8)*(0,08+0,18)*2</t>
  </si>
  <si>
    <t>5*8*(0,06+0,16)*2</t>
  </si>
  <si>
    <t>655</t>
  </si>
  <si>
    <t>783232111</t>
  </si>
  <si>
    <t>Tmelení tesařských konstrukcí lokální, včetně přebroušení tmelených míst rozsahu přes 10 do 30% plochy, tmelem epoxidovým</t>
  </si>
  <si>
    <t>1353805653</t>
  </si>
  <si>
    <t>https://podminky.urs.cz/item/CS_URS_2022_01/783232111</t>
  </si>
  <si>
    <t>tes11*0,5</t>
  </si>
  <si>
    <t>656</t>
  </si>
  <si>
    <t>783301313</t>
  </si>
  <si>
    <t>Příprava podkladu zámečnických konstrukcí před provedením nátěru odmaštění odmašťovačem ředidlovým</t>
  </si>
  <si>
    <t>1242869042</t>
  </si>
  <si>
    <t>https://podminky.urs.cz/item/CS_URS_2022_01/783301313</t>
  </si>
  <si>
    <t>657</t>
  </si>
  <si>
    <t>783306801</t>
  </si>
  <si>
    <t>Odstranění nátěrů ze zámečnických konstrukcí obroušením</t>
  </si>
  <si>
    <t>410297144</t>
  </si>
  <si>
    <t>https://podminky.urs.cz/item/CS_URS_2022_01/783306801</t>
  </si>
  <si>
    <t>záb1*(0,02*2+0,3*2)</t>
  </si>
  <si>
    <t>(0,9+2*2)*(0,15+0,05*2)</t>
  </si>
  <si>
    <t>(0,9+2*2)*(0,15+0,05*2)*6</t>
  </si>
  <si>
    <t>(0,9+2*2)*(0,15+0,05*2)*2</t>
  </si>
  <si>
    <t>658</t>
  </si>
  <si>
    <t>783314101</t>
  </si>
  <si>
    <t>Základní nátěr zámečnických konstrukcí jednonásobný syntetický</t>
  </si>
  <si>
    <t>601798808</t>
  </si>
  <si>
    <t>https://podminky.urs.cz/item/CS_URS_2022_01/783314101</t>
  </si>
  <si>
    <t>(0,8+2*2)*(0,15+0,05*2)*5</t>
  </si>
  <si>
    <t>(0,9+2*2)*(0,15+0,05*2)*5+(0,9+2*2)*(0,205+0,05*2)*2</t>
  </si>
  <si>
    <t>(1+2,1*2)*(0,205+0,05*2)*2+(1+2,1*2)*(0,15+0,05*2)</t>
  </si>
  <si>
    <t>659</t>
  </si>
  <si>
    <t>783314201</t>
  </si>
  <si>
    <t>Základní antikorozní nátěr zámečnických konstrukcí jednonásobný syntetický standardní</t>
  </si>
  <si>
    <t>-1521905340</t>
  </si>
  <si>
    <t>https://podminky.urs.cz/item/CS_URS_2022_01/783314201</t>
  </si>
  <si>
    <t>0,506*1,6*6*2</t>
  </si>
  <si>
    <t>4,5*(0,08+0,18)*2</t>
  </si>
  <si>
    <t>4,5*(0,08+0,18)*2*2</t>
  </si>
  <si>
    <t>1,16*7,15*2+1,041*(7,15+2*7,1+7*7+6,95*3)*2</t>
  </si>
  <si>
    <t>0,922*(5*7+5,7)*2+0,848*2*5,7*2+0,786*5,7*2</t>
  </si>
  <si>
    <t>0,698*(6*5,5+4*3,6)*2+0,777*2*3,4*2</t>
  </si>
  <si>
    <t>0,641*(2*5,4+7*5,25+2*4,9)*2</t>
  </si>
  <si>
    <t>0,574*(4*4,25+4*4,2)*2+0,891*(1,75+1,15)*2</t>
  </si>
  <si>
    <t>0,833*(2,9+2*2,8+2,7+1,75+1,2+2*1,1)*2</t>
  </si>
  <si>
    <t>0,776*2*2,3*2+0,718*5,4*2+0,603*(2*1,6+2*0,7)*2</t>
  </si>
  <si>
    <t>0,545*4*4,25*2+0,08*4*(10*2+20*0,14)*2</t>
  </si>
  <si>
    <t>(0,12+0,1)*2*4*0,25*2+(0,06*2++0,1)*25*0,85*2</t>
  </si>
  <si>
    <t>0,15*0,225*120*2*2+0,15*0,2*98*2*2</t>
  </si>
  <si>
    <t>0,718*(2*8+2*5,6)*2+0,66*4*7,1*2+0,487*2*0,6*2</t>
  </si>
  <si>
    <t>0,08*4*2*0,7*2+0,391*1,4*2+0,402*12*0,08*2</t>
  </si>
  <si>
    <t>0,314*2*0,08*2+(0,05*2+0,1)*8*0,7*2</t>
  </si>
  <si>
    <t>kot11*0,247*0,08*2+25*0,02*0,08*2*2</t>
  </si>
  <si>
    <t>0,776*(2*6,995+2*3,45+2*3,22+2*1,315+2*0,78)*2</t>
  </si>
  <si>
    <t>0,66*(2*5,05+2*3,45+2*2,75+2*1,275+2*0,78)*2</t>
  </si>
  <si>
    <t>0,603*(4*5,05+4*3,45+4*2,75+4*1,275+4*0,78)*2</t>
  </si>
  <si>
    <t>660</t>
  </si>
  <si>
    <t>783315101</t>
  </si>
  <si>
    <t>Mezinátěr zámečnických konstrukcí jednonásobný syntetický standardní</t>
  </si>
  <si>
    <t>-1821286337</t>
  </si>
  <si>
    <t>https://podminky.urs.cz/item/CS_URS_2022_01/783315101</t>
  </si>
  <si>
    <t>661</t>
  </si>
  <si>
    <t>783317101</t>
  </si>
  <si>
    <t>Krycí nátěr (email) zámečnických konstrukcí jednonásobný syntetický standardní</t>
  </si>
  <si>
    <t>743976684</t>
  </si>
  <si>
    <t>https://podminky.urs.cz/item/CS_URS_2022_01/783317101</t>
  </si>
  <si>
    <t>662</t>
  </si>
  <si>
    <t>783414201</t>
  </si>
  <si>
    <t>Základní antikorozní nátěr klempířských konstrukcí jednonásobný syntetický standardní</t>
  </si>
  <si>
    <t>1446819396</t>
  </si>
  <si>
    <t>https://podminky.urs.cz/item/CS_URS_2022_01/783414201</t>
  </si>
  <si>
    <t>0,4*0,3*2*4</t>
  </si>
  <si>
    <t>663</t>
  </si>
  <si>
    <t>783415101</t>
  </si>
  <si>
    <t>Mezinátěr klempířských konstrukcí jednonásobný syntetický standardní</t>
  </si>
  <si>
    <t>-1052544556</t>
  </si>
  <si>
    <t>https://podminky.urs.cz/item/CS_URS_2022_01/783415101</t>
  </si>
  <si>
    <t>664</t>
  </si>
  <si>
    <t>783417101</t>
  </si>
  <si>
    <t>Krycí nátěr (email) klempířských konstrukcí jednonásobný syntetický standardní</t>
  </si>
  <si>
    <t>659696773</t>
  </si>
  <si>
    <t>https://podminky.urs.cz/item/CS_URS_2022_01/783417101</t>
  </si>
  <si>
    <t>665</t>
  </si>
  <si>
    <t>783801401</t>
  </si>
  <si>
    <t>Příprava podkladu omítek před provedením nátěru ometení</t>
  </si>
  <si>
    <t>1276829157</t>
  </si>
  <si>
    <t>https://podminky.urs.cz/item/CS_URS_2022_01/783801401</t>
  </si>
  <si>
    <t>666</t>
  </si>
  <si>
    <t>783823135</t>
  </si>
  <si>
    <t>Penetrační nátěr omítek hladkých omítek hladkých, zrnitých tenkovrstvých nebo štukových stupně členitosti 1 a 2 silikonový</t>
  </si>
  <si>
    <t>-1931218174</t>
  </si>
  <si>
    <t>https://podminky.urs.cz/item/CS_URS_2022_01/783823135</t>
  </si>
  <si>
    <t>667</t>
  </si>
  <si>
    <t>783827425</t>
  </si>
  <si>
    <t>Krycí (ochranný ) nátěr omítek dvojnásobný hladkých omítek hladkých, zrnitých tenkovrstvých nebo štukových stupně členitosti 1 a 2 silikonový</t>
  </si>
  <si>
    <t>1751762431</t>
  </si>
  <si>
    <t>https://podminky.urs.cz/item/CS_URS_2022_01/783827425</t>
  </si>
  <si>
    <t>784</t>
  </si>
  <si>
    <t>Dokončovací práce - malby a tapety</t>
  </si>
  <si>
    <t>668</t>
  </si>
  <si>
    <t>784111001</t>
  </si>
  <si>
    <t>Oprášení (ometení) podkladu v místnostech výšky do 3,80 m</t>
  </si>
  <si>
    <t>1283179437</t>
  </si>
  <si>
    <t>https://podminky.urs.cz/item/CS_URS_2022_01/784111001</t>
  </si>
  <si>
    <t>669</t>
  </si>
  <si>
    <t>784111007</t>
  </si>
  <si>
    <t>Oprášení (ometení) podkladu na schodišti o výšce podlaží přes 3,80 do 5,00 m</t>
  </si>
  <si>
    <t>945129366</t>
  </si>
  <si>
    <t>https://podminky.urs.cz/item/CS_URS_2022_01/784111007</t>
  </si>
  <si>
    <t>670</t>
  </si>
  <si>
    <t>784111009</t>
  </si>
  <si>
    <t>Oprášení (ometení) podkladu na schodišti o výšce podlaží přes 5,00 m</t>
  </si>
  <si>
    <t>541366250</t>
  </si>
  <si>
    <t>https://podminky.urs.cz/item/CS_URS_2022_01/784111009</t>
  </si>
  <si>
    <t>671</t>
  </si>
  <si>
    <t>784121001</t>
  </si>
  <si>
    <t>Oškrabání malby v místnostech výšky do 3,80 m</t>
  </si>
  <si>
    <t>-1509815973</t>
  </si>
  <si>
    <t>https://podminky.urs.cz/item/CS_URS_2022_01/784121001</t>
  </si>
  <si>
    <t>bom1*0,7</t>
  </si>
  <si>
    <t>(2,7*2+1,5*2)*1+(23,9*2+4,85*2)*3</t>
  </si>
  <si>
    <t>-2,5*3*2</t>
  </si>
  <si>
    <t>8+20,7+103</t>
  </si>
  <si>
    <t>(39,21*2+4,23*2+0,74*2)*3,75-1*3,75*6</t>
  </si>
  <si>
    <t>(3*2+6,5*2)*3,75</t>
  </si>
  <si>
    <t>85,6+71,1+19,5</t>
  </si>
  <si>
    <t>(3,5+5,2)*2*3,75+31,1+3*2*3,75</t>
  </si>
  <si>
    <t>(34,45*2+4,97*2)*3,75</t>
  </si>
  <si>
    <t>(3,15*2+6,5*2+2,19*2+1*2)*3,75</t>
  </si>
  <si>
    <t>50,3*2+(5,2+1,4+1,6)*4,97</t>
  </si>
  <si>
    <t>672</t>
  </si>
  <si>
    <t>784121007</t>
  </si>
  <si>
    <t>Oškrabání malby na schodišti o výšce podlaží do 3,80 m</t>
  </si>
  <si>
    <t>-1437243918</t>
  </si>
  <si>
    <t>https://podminky.urs.cz/item/CS_URS_2022_01/784121007</t>
  </si>
  <si>
    <t>(5,66+7,93+1,2+0,6*4+1,2+0,6)*3,3</t>
  </si>
  <si>
    <t>(5,3*2+0,8*2)*3,3</t>
  </si>
  <si>
    <t>31,3</t>
  </si>
  <si>
    <t>673</t>
  </si>
  <si>
    <t>784121009</t>
  </si>
  <si>
    <t>Oškrabání malby na schodišti o výšce podlaží přes 3,80 do 5,00 m</t>
  </si>
  <si>
    <t>2088892998</t>
  </si>
  <si>
    <t>https://podminky.urs.cz/item/CS_URS_2022_01/784121009</t>
  </si>
  <si>
    <t>(5,25+0,6+7,93+5,35)*4,3</t>
  </si>
  <si>
    <t>(5,3*2+0,8*2)*4,3</t>
  </si>
  <si>
    <t>2*2*4,4+34,5</t>
  </si>
  <si>
    <t>79,5-(5,2+1,4+1,6)*4,97</t>
  </si>
  <si>
    <t>674</t>
  </si>
  <si>
    <t>784121011</t>
  </si>
  <si>
    <t>Rozmývání podkladu po oškrabání malby v místnostech výšky do 3,80 m</t>
  </si>
  <si>
    <t>-1717775067</t>
  </si>
  <si>
    <t>https://podminky.urs.cz/item/CS_URS_2022_01/784121011</t>
  </si>
  <si>
    <t>675</t>
  </si>
  <si>
    <t>784121017</t>
  </si>
  <si>
    <t>Rozmývání podkladu po oškrabání malby na schodišti o výšce podlaží do 3,80 m</t>
  </si>
  <si>
    <t>1745793730</t>
  </si>
  <si>
    <t>https://podminky.urs.cz/item/CS_URS_2022_01/784121017</t>
  </si>
  <si>
    <t>676</t>
  </si>
  <si>
    <t>784121019</t>
  </si>
  <si>
    <t>Rozmývání podkladu po oškrabání malby na schodišti o výšce podlaží přes 3,80 do 5,00 m</t>
  </si>
  <si>
    <t>-2002303379</t>
  </si>
  <si>
    <t>https://podminky.urs.cz/item/CS_URS_2022_01/784121019</t>
  </si>
  <si>
    <t>677</t>
  </si>
  <si>
    <t>784121R0009</t>
  </si>
  <si>
    <t>Oškrabání malby na schodišti o výšce podlaží přes 5,00 m</t>
  </si>
  <si>
    <t>-273381202</t>
  </si>
  <si>
    <t>(2,9*2+6,5*2)*6</t>
  </si>
  <si>
    <t>19,5</t>
  </si>
  <si>
    <t>678</t>
  </si>
  <si>
    <t>784121R0019</t>
  </si>
  <si>
    <t>Rozmývání podkladu po oškrabání malby na schodišti o výšce podlaží přes 5,00 m</t>
  </si>
  <si>
    <t>-1153450881</t>
  </si>
  <si>
    <t>679</t>
  </si>
  <si>
    <t>784181111</t>
  </si>
  <si>
    <t>Penetrace podkladu jednonásobná základní silikátová bezbarvá v místnostech výšky do 3,80 m</t>
  </si>
  <si>
    <t>1714413595</t>
  </si>
  <si>
    <t>https://podminky.urs.cz/item/CS_URS_2022_01/784181111</t>
  </si>
  <si>
    <t>680</t>
  </si>
  <si>
    <t>784181117</t>
  </si>
  <si>
    <t>Penetrace podkladu jednonásobná základní silikátová bezbarvá na schodišti o výšce podlaží do 3,80 m</t>
  </si>
  <si>
    <t>865351878</t>
  </si>
  <si>
    <t>https://podminky.urs.cz/item/CS_URS_2022_01/784181117</t>
  </si>
  <si>
    <t>681</t>
  </si>
  <si>
    <t>784181119</t>
  </si>
  <si>
    <t>Penetrace podkladu jednonásobná základní silikátová bezbarvá na schodišti o výšce podlaží přes 3,80 do 5,00 m</t>
  </si>
  <si>
    <t>-1917507998</t>
  </si>
  <si>
    <t>https://podminky.urs.cz/item/CS_URS_2022_01/784181119</t>
  </si>
  <si>
    <t>682</t>
  </si>
  <si>
    <t>784181R0119</t>
  </si>
  <si>
    <t>Penetrace podkladu jednonásobná základní silikátová bezbarvá na schodišti o výšce podlaží přes 5,00 m D+M</t>
  </si>
  <si>
    <t>-1349203988</t>
  </si>
  <si>
    <t>5,8*3,6*2</t>
  </si>
  <si>
    <t>683</t>
  </si>
  <si>
    <t>784211111</t>
  </si>
  <si>
    <t>Malby z malířských směsí oděruvzdorných za mokra dvojnásobné, bílé za mokra oděruvzdorné velmi dobře v místnostech výšky do 3,80 m</t>
  </si>
  <si>
    <t>1888124606</t>
  </si>
  <si>
    <t>https://podminky.urs.cz/item/CS_URS_2022_01/784211111</t>
  </si>
  <si>
    <t>684</t>
  </si>
  <si>
    <t>784211117</t>
  </si>
  <si>
    <t>Malby z malířských směsí oděruvzdorných za mokra dvojnásobné, bílé za mokra oděruvzdorné velmi dobře na schodišti o výšce podlaží do 3,80 m</t>
  </si>
  <si>
    <t>1469541992</t>
  </si>
  <si>
    <t>https://podminky.urs.cz/item/CS_URS_2022_01/784211117</t>
  </si>
  <si>
    <t>685</t>
  </si>
  <si>
    <t>784211119</t>
  </si>
  <si>
    <t>Malby z malířských směsí oděruvzdorných za mokra dvojnásobné, bílé za mokra oděruvzdorné velmi dobře na schodišti o výšce podlaží přes 3,80 do 5,00 m</t>
  </si>
  <si>
    <t>-995099362</t>
  </si>
  <si>
    <t>https://podminky.urs.cz/item/CS_URS_2022_01/784211119</t>
  </si>
  <si>
    <t>686</t>
  </si>
  <si>
    <t>784211163</t>
  </si>
  <si>
    <t>Malby z malířských směsí oděruvzdorných za mokra Příplatek k cenám dvojnásobných maleb za provádění barevné malby tónované na tónovacích automatech, v odstínu středně sytém</t>
  </si>
  <si>
    <t>626152316</t>
  </si>
  <si>
    <t>https://podminky.urs.cz/item/CS_URS_2022_01/784211163</t>
  </si>
  <si>
    <t>mal7*0,7</t>
  </si>
  <si>
    <t>-om31</t>
  </si>
  <si>
    <t>om32*0,3</t>
  </si>
  <si>
    <t>687</t>
  </si>
  <si>
    <t>784211R0119</t>
  </si>
  <si>
    <t>Malby z malířských směsí oděruvzdorných za mokra dvojnásobné, bílé za mokra oděruvzdorné velmi dobře na schodišti o výšce podlaží přes 5,00 m</t>
  </si>
  <si>
    <t>1556270120</t>
  </si>
  <si>
    <t>688</t>
  </si>
  <si>
    <t>784211R0113</t>
  </si>
  <si>
    <t>Malby z malířských směsí oděruvzdorných pro SDK dvojnásobné, bílé oděruvzdorné velmi dobře v místnostech výšky do 3,80 D+M</t>
  </si>
  <si>
    <t>-1199723208</t>
  </si>
  <si>
    <t>689</t>
  </si>
  <si>
    <t>784211R0165</t>
  </si>
  <si>
    <t>Malby z malířských směsí oděruvzdorných pro SDK Příplatek k cenám dvojnásobných maleb za provádění barevné malby tónované na tónovacích automatech, v odstínu středně sytém</t>
  </si>
  <si>
    <t>1059769363</t>
  </si>
  <si>
    <t>sdk6*0,3</t>
  </si>
  <si>
    <t>sdk81*0,3</t>
  </si>
  <si>
    <t>OST</t>
  </si>
  <si>
    <t>Ostatní</t>
  </si>
  <si>
    <t>690</t>
  </si>
  <si>
    <t>OST100R201</t>
  </si>
  <si>
    <t>kompletní osobní výtah typ TOV P BS 630 6 st. kabina š1100 x h1400 x v2100 mm s šachtou přistavěnou k budově š1650 x h1960 mm D+M</t>
  </si>
  <si>
    <t>92956617</t>
  </si>
  <si>
    <t>D.1.4.1 - Zdravotně technické instalace ZTI</t>
  </si>
  <si>
    <t>Jaroslav Caha (import do KROS4)</t>
  </si>
  <si>
    <t>ROZPOČET JE UPRAVEN DLE OFICIÁLNÍHO INDEXU STAVEBNÍCH PRACÍ URS PRAHA 2022/I - 2023/II = index 1,098</t>
  </si>
  <si>
    <t xml:space="preserve">    721 - Zdravotechnika - vnitřní kanalizace</t>
  </si>
  <si>
    <t xml:space="preserve">    722 - Zdravotechnika - vnitřní vodovod</t>
  </si>
  <si>
    <t xml:space="preserve">    725 - Zdravotechnika - zařizovací předměty</t>
  </si>
  <si>
    <t>-805238075</t>
  </si>
  <si>
    <t>-229751769</t>
  </si>
  <si>
    <t>-1993079343</t>
  </si>
  <si>
    <t>0,46*9 'Přepočtené koeficientem množství</t>
  </si>
  <si>
    <t>-559929230</t>
  </si>
  <si>
    <t>0,46</t>
  </si>
  <si>
    <t>721</t>
  </si>
  <si>
    <t>Zdravotechnika - vnitřní kanalizace</t>
  </si>
  <si>
    <t>721110806</t>
  </si>
  <si>
    <t>Demontáž potrubí z kameninových trub do DN 200 (vnitřní + venkovní drenážní)</t>
  </si>
  <si>
    <t>https://podminky.urs.cz/item/CS_URS_2022_01/721110806</t>
  </si>
  <si>
    <t>721171809</t>
  </si>
  <si>
    <t>Demontáž potrubí z PVC do D 160</t>
  </si>
  <si>
    <t>https://podminky.urs.cz/item/CS_URS_2022_01/721171809</t>
  </si>
  <si>
    <t>721290823</t>
  </si>
  <si>
    <t>Přemístění vnitrostaveništní demont. hmot vnitřní kanalizace v objektech výšky do 24 m</t>
  </si>
  <si>
    <t>https://podminky.urs.cz/item/CS_URS_2022_01/721290823</t>
  </si>
  <si>
    <t>spc721000</t>
  </si>
  <si>
    <t>Naložení demontovaných rozvodů kanalizace s odvozem na skládku</t>
  </si>
  <si>
    <t>soubor</t>
  </si>
  <si>
    <t>721173402</t>
  </si>
  <si>
    <t>Potrubí kanalizační z PVC hrdlové ležaté vnitřní DN 125 systém KG (SN 4)</t>
  </si>
  <si>
    <t>https://podminky.urs.cz/item/CS_URS_2022_01/721173402</t>
  </si>
  <si>
    <t>721173403</t>
  </si>
  <si>
    <t>Potrubí kanalizační z PVC hrdlové ležaté vnitřní DN 160 systém KG (SN 4)</t>
  </si>
  <si>
    <t>https://podminky.urs.cz/item/CS_URS_2022_01/721173403</t>
  </si>
  <si>
    <t>721174042</t>
  </si>
  <si>
    <t>Potrubí kanalizační z PP hrdlové připojovací odpadní DN 40 - systém HT</t>
  </si>
  <si>
    <t>https://podminky.urs.cz/item/CS_URS_2022_01/721174042</t>
  </si>
  <si>
    <t>721174043</t>
  </si>
  <si>
    <t>Potrubí kanalizační z PP hrdlové připojovací odpadní DN 50 - systém HT</t>
  </si>
  <si>
    <t>https://podminky.urs.cz/item/CS_URS_2022_01/721174043</t>
  </si>
  <si>
    <t>721174044</t>
  </si>
  <si>
    <t>Potrubí kanalizační z PP hrdlové připojovací odpadní DN 75 - systém HT</t>
  </si>
  <si>
    <t>https://podminky.urs.cz/item/CS_URS_2022_01/721174044</t>
  </si>
  <si>
    <t>721174025</t>
  </si>
  <si>
    <t>Potrubí kanaliz.z PP hrdlové odpadní DN 110 - systém HT</t>
  </si>
  <si>
    <t>https://podminky.urs.cz/item/CS_URS_2022_01/721174025</t>
  </si>
  <si>
    <t>721194104</t>
  </si>
  <si>
    <t>Vyvedení a upevnění odpadních výpustek DN 40</t>
  </si>
  <si>
    <t>https://podminky.urs.cz/item/CS_URS_2022_01/721194104</t>
  </si>
  <si>
    <t>721194105</t>
  </si>
  <si>
    <t>Vyvedení a upevnění odpadních výpustek DN 50</t>
  </si>
  <si>
    <t>https://podminky.urs.cz/item/CS_URS_2022_01/721194105</t>
  </si>
  <si>
    <t>721194109</t>
  </si>
  <si>
    <t>Vyvedení a upevnění odpadních výpustek DN 110</t>
  </si>
  <si>
    <t>https://podminky.urs.cz/item/CS_URS_2022_01/721194109</t>
  </si>
  <si>
    <t>721110973</t>
  </si>
  <si>
    <t>Opravy kameninového potrubí - krácení trub do DN 150</t>
  </si>
  <si>
    <t>https://podminky.urs.cz/item/CS_URS_2022_01/721110973</t>
  </si>
  <si>
    <t>721110963</t>
  </si>
  <si>
    <t>Opravy kameninového potrubí - propojení dosavadního potrubí do DN 150</t>
  </si>
  <si>
    <t>https://podminky.urs.cz/item/CS_URS_2022_01/721110963</t>
  </si>
  <si>
    <t>721100911</t>
  </si>
  <si>
    <t>Zazátkování hrdla kameninového potrubí do DN 150 (drenážní potrubí)</t>
  </si>
  <si>
    <t>https://podminky.urs.cz/item/CS_URS_2022_01/721100911</t>
  </si>
  <si>
    <t>721300922</t>
  </si>
  <si>
    <t>Pročištění ležatých svodů do DN300</t>
  </si>
  <si>
    <t>https://podminky.urs.cz/item/CS_URS_2022_01/721300922</t>
  </si>
  <si>
    <t>894812204</t>
  </si>
  <si>
    <t>Šachtové dno DN 425/150 - sběrné tvaru X</t>
  </si>
  <si>
    <t>https://podminky.urs.cz/item/CS_URS_2022_01/894812204</t>
  </si>
  <si>
    <t>894812231</t>
  </si>
  <si>
    <t>Šachtová roura DN 425 korugovaná bez hrdla - 1500mm</t>
  </si>
  <si>
    <t>https://podminky.urs.cz/item/CS_URS_2022_01/894812231</t>
  </si>
  <si>
    <t>894812249</t>
  </si>
  <si>
    <t>Příplatek za uříznutí šachtové roury DN 425</t>
  </si>
  <si>
    <t>https://podminky.urs.cz/item/CS_URS_2022_01/894812249</t>
  </si>
  <si>
    <t>894812261</t>
  </si>
  <si>
    <t>Poklop litinový 3,0 tuny s teleskopickou rourou pro DN 425 - pachotěsný</t>
  </si>
  <si>
    <t>https://podminky.urs.cz/item/CS_URS_2022_01/894812261</t>
  </si>
  <si>
    <t>721290111</t>
  </si>
  <si>
    <t>Zkouška těsnosti potrubí kanalizace vodou do DN 125</t>
  </si>
  <si>
    <t>https://podminky.urs.cz/item/CS_URS_2022_01/721290111</t>
  </si>
  <si>
    <t>721290112</t>
  </si>
  <si>
    <t>Zkouška těsnosti potrubí kanalizace vodou DN 150</t>
  </si>
  <si>
    <t>https://podminky.urs.cz/item/CS_URS_2022_01/721290112</t>
  </si>
  <si>
    <t>721273151</t>
  </si>
  <si>
    <t>Ventilační hlavice z polypropylenu DN 50</t>
  </si>
  <si>
    <t>https://podminky.urs.cz/item/CS_URS_2022_01/721273151</t>
  </si>
  <si>
    <t>721273152</t>
  </si>
  <si>
    <t>Ventilační hlavice z polypropylenu DN 75</t>
  </si>
  <si>
    <t>https://podminky.urs.cz/item/CS_URS_2022_01/721273152</t>
  </si>
  <si>
    <t>721273153</t>
  </si>
  <si>
    <t>Ventilační hlavice z polypropylenu DN 110</t>
  </si>
  <si>
    <t>https://podminky.urs.cz/item/CS_URS_2022_01/721273153</t>
  </si>
  <si>
    <t>spc721001</t>
  </si>
  <si>
    <t>Upínáky pro upevnění zavěšeného a stoupacího potrubí do DN 150 + MTZ</t>
  </si>
  <si>
    <t>spc721002</t>
  </si>
  <si>
    <t>Ochrana odvětrávacího potrubí plstěnými pásy proti vzniku kondenzátu do DN 100 + MTZ</t>
  </si>
  <si>
    <t>spc721003</t>
  </si>
  <si>
    <t>Zaslepení stávajícího potrubí u zařizovacích předmětů (stoup.) i provizorní a vše s materiálem</t>
  </si>
  <si>
    <t>hzs721001</t>
  </si>
  <si>
    <t>Otevření stávajících šachet, vybourání šachetních konstrukcí pro osazení nových šachet</t>
  </si>
  <si>
    <t>hod</t>
  </si>
  <si>
    <t>hzs721002</t>
  </si>
  <si>
    <t>Detailní průzkum a odhalení DN a hl.kanalizace, dopojení na stáv.kanalizaci po průzkumu</t>
  </si>
  <si>
    <t>spc721004</t>
  </si>
  <si>
    <t>Přechodka KAM/PVC-KG DN 150 + MTZ</t>
  </si>
  <si>
    <t>spc721005</t>
  </si>
  <si>
    <t>Přechodka PVC-KG/KAMENINA DN 150 + MTZ</t>
  </si>
  <si>
    <t>hzs721003</t>
  </si>
  <si>
    <t>Drobné dosekání drážek do DN 50 a začištění již vytvořených prostupů či drážek stavbou</t>
  </si>
  <si>
    <t>998721103</t>
  </si>
  <si>
    <t>Přesun hmot pro vnitřní kanalizace v objektech přes 12 m</t>
  </si>
  <si>
    <t>https://podminky.urs.cz/item/CS_URS_2022_01/998721103</t>
  </si>
  <si>
    <t>722</t>
  </si>
  <si>
    <t>Zdravotechnika - vnitřní vodovod</t>
  </si>
  <si>
    <t>722130233</t>
  </si>
  <si>
    <t>Potrubí z ocelových trubek pozinkovaných závitových DN 25</t>
  </si>
  <si>
    <t>https://podminky.urs.cz/item/CS_URS_2022_01/722130233</t>
  </si>
  <si>
    <t>722181113</t>
  </si>
  <si>
    <t>Ochrana potrubí plstěnými pásy DN 25</t>
  </si>
  <si>
    <t>https://podminky.urs.cz/item/CS_URS_2022_01/722181113</t>
  </si>
  <si>
    <t>722174022</t>
  </si>
  <si>
    <t>Potrubí z polypropylenu PPR - PN 20 - svařovaných polyfuzně D 20 x 3,4</t>
  </si>
  <si>
    <t>https://podminky.urs.cz/item/CS_URS_2022_01/722174022</t>
  </si>
  <si>
    <t>722174023</t>
  </si>
  <si>
    <t>Potrubí z polypropylenu PPR - PN 20 - svařovaných polyfuzně D 25 x 4,2</t>
  </si>
  <si>
    <t>https://podminky.urs.cz/item/CS_URS_2022_01/722174023</t>
  </si>
  <si>
    <t>722174024</t>
  </si>
  <si>
    <t>Potrubí z polypropylenu PPR - PN 20 - svařovaných polyfuzně D 32 x 5,4</t>
  </si>
  <si>
    <t>https://podminky.urs.cz/item/CS_URS_2022_01/722174024</t>
  </si>
  <si>
    <t>722174062</t>
  </si>
  <si>
    <t>Křížení potrubí z polypropylenu PPR - PN 20 - D 20 x 3,4</t>
  </si>
  <si>
    <t>https://podminky.urs.cz/item/CS_URS_2022_01/722174062</t>
  </si>
  <si>
    <t>722181211</t>
  </si>
  <si>
    <t>Ochrana vodovodního potrubí z plastů izolačními trubkami z PE tl.6mm do D 22 mm</t>
  </si>
  <si>
    <t>https://podminky.urs.cz/item/CS_URS_2022_01/722181211</t>
  </si>
  <si>
    <t>722181212</t>
  </si>
  <si>
    <t>Ochrana vodovodního potrubí z plastů izolačními trubkami z PE tl.6mm do D 32 mm</t>
  </si>
  <si>
    <t>https://podminky.urs.cz/item/CS_URS_2022_01/722181212</t>
  </si>
  <si>
    <t>722181241</t>
  </si>
  <si>
    <t>Ochrana vodovodního potrubí z plastů izolačními trubkami z PE tl.20mm do D 25 mm</t>
  </si>
  <si>
    <t>https://podminky.urs.cz/item/CS_URS_2022_01/722181241</t>
  </si>
  <si>
    <t>722182012</t>
  </si>
  <si>
    <t>Podpůrný žlab pro potrubí průměru D 25</t>
  </si>
  <si>
    <t>https://podminky.urs.cz/item/CS_URS_2022_01/722182012</t>
  </si>
  <si>
    <t>722190401</t>
  </si>
  <si>
    <t>Zřízení přípojek na potrubí - vyvedení a upevnění výpustek do DN 25</t>
  </si>
  <si>
    <t>https://podminky.urs.cz/item/CS_URS_2022_01/722190401</t>
  </si>
  <si>
    <t>722220152</t>
  </si>
  <si>
    <t>Nástěnky plastové PPR PN 20 DN 20 x G 1/2"</t>
  </si>
  <si>
    <t>https://podminky.urs.cz/item/CS_URS_2022_01/722220152</t>
  </si>
  <si>
    <t>722232043</t>
  </si>
  <si>
    <t>Kohout kulový přímý chromovaný DN 15 - 1/2" - PN42 do 185st.C, vnitřní závit</t>
  </si>
  <si>
    <t>https://podminky.urs.cz/item/CS_URS_2022_01/722232043</t>
  </si>
  <si>
    <t>722232044</t>
  </si>
  <si>
    <t>Kohout kulový přímý chromovaný DN 20 - 3/4" - PN42 do 185st.C, vnitřní závit</t>
  </si>
  <si>
    <t>https://podminky.urs.cz/item/CS_URS_2022_01/722232044</t>
  </si>
  <si>
    <t>722232045</t>
  </si>
  <si>
    <t>Kohout kulový přímý chromovaný DN 25 - 1" s vypouštěním - PN42 do 185st.C,vnitřní závit</t>
  </si>
  <si>
    <t>https://podminky.urs.cz/item/CS_URS_2022_01/722232045</t>
  </si>
  <si>
    <t>722250133</t>
  </si>
  <si>
    <t>Hydrantový systém s tvarově stálou hadicí D 25 x 30 m - celoplechový komplet</t>
  </si>
  <si>
    <t>https://podminky.urs.cz/item/CS_URS_2022_01/722250133</t>
  </si>
  <si>
    <t>722290226</t>
  </si>
  <si>
    <t>Zkouška těsnosti vodovodního potrubí do DN 50</t>
  </si>
  <si>
    <t>https://podminky.urs.cz/item/CS_URS_2022_01/722290226</t>
  </si>
  <si>
    <t>722290234</t>
  </si>
  <si>
    <t>Proplach a dezinfekce vodovodního potrubí do DN 80</t>
  </si>
  <si>
    <t>https://podminky.urs.cz/item/CS_URS_2022_01/722290234</t>
  </si>
  <si>
    <t>spc722001</t>
  </si>
  <si>
    <t>Objímky pro upevnění (zavěšení) 25-40 + MTZ</t>
  </si>
  <si>
    <t>hzs722001</t>
  </si>
  <si>
    <t>Detailní průzkum k napojení a dopojení na stáv.potrubí stud.vody a TUV po průzkumu</t>
  </si>
  <si>
    <t>722130913</t>
  </si>
  <si>
    <t>Přeřezání ocel.poz.trubky do DN 25</t>
  </si>
  <si>
    <t>https://podminky.urs.cz/item/CS_URS_2022_01/722130913</t>
  </si>
  <si>
    <t>722131913</t>
  </si>
  <si>
    <t>Vsazení odbočky do ocel.poz.trubky DN 25</t>
  </si>
  <si>
    <t>https://podminky.urs.cz/item/CS_URS_2022_01/722131913</t>
  </si>
  <si>
    <t>722171912</t>
  </si>
  <si>
    <t>Přeřezání plastové trubky do 20mm</t>
  </si>
  <si>
    <t>https://podminky.urs.cz/item/CS_URS_2022_01/722171912</t>
  </si>
  <si>
    <t>722171917</t>
  </si>
  <si>
    <t>Přeřezání plastové trubky do 63mm</t>
  </si>
  <si>
    <t>https://podminky.urs.cz/item/CS_URS_2022_01/722171917</t>
  </si>
  <si>
    <t>722171932</t>
  </si>
  <si>
    <t>Prodloužení trubky, tvarovky, vsazení odbočky na rozvodu vody z plastu do 20mm</t>
  </si>
  <si>
    <t>https://podminky.urs.cz/item/CS_URS_2022_01/722171932</t>
  </si>
  <si>
    <t>722171934</t>
  </si>
  <si>
    <t>Prodloužení trubky, tvarovky, vsazení odbočky na rozvodu vody z plastu do 32mm</t>
  </si>
  <si>
    <t>https://podminky.urs.cz/item/CS_URS_2022_01/722171934</t>
  </si>
  <si>
    <t>722190901</t>
  </si>
  <si>
    <t>Uzavření nebo otevření vod.potrubí včetně vypuštění a napuštění</t>
  </si>
  <si>
    <t>https://podminky.urs.cz/item/CS_URS_2022_01/722190901</t>
  </si>
  <si>
    <t>hzs722002</t>
  </si>
  <si>
    <t>Drobné dosekání drážek pro PPR 20 a začištění již vytvořených prostupů či drážek stavbou</t>
  </si>
  <si>
    <t>998722103</t>
  </si>
  <si>
    <t>Přesun hmot pro vnitřní vodovod v objektech přes 12 m</t>
  </si>
  <si>
    <t>https://podminky.urs.cz/item/CS_URS_2022_01/998722103</t>
  </si>
  <si>
    <t>725</t>
  </si>
  <si>
    <t>Zdravotechnika - zařizovací předměty</t>
  </si>
  <si>
    <t>726111041</t>
  </si>
  <si>
    <t>WC - předstěnový systém do lehkých stěn (nádržka závěsného WC) s ovl.zepředu vč.tlačítka. Splachovací nádrž s max.6-ti litrový objemem a max.průměrným objemem splachovací vody 3,5 l</t>
  </si>
  <si>
    <t>https://podminky.urs.cz/item/CS_URS_2022_01/726111041</t>
  </si>
  <si>
    <t>726191001</t>
  </si>
  <si>
    <t>WC - Souprava zvukoizolační mezi klozet a stěnu</t>
  </si>
  <si>
    <t>https://podminky.urs.cz/item/CS_URS_2022_01/726191001</t>
  </si>
  <si>
    <t>spc725001</t>
  </si>
  <si>
    <t>WC - WC závěsný klozet - cca 360/525/350mm-hluboké splach.-bílé provedení vč.mont. sady</t>
  </si>
  <si>
    <t>spc725002</t>
  </si>
  <si>
    <t>WCi - WC závěsný klozet pro TP - cca 360/700/380mm-hlub.splach.-bílé prov. vč.mont. sady</t>
  </si>
  <si>
    <t>spc725003</t>
  </si>
  <si>
    <t>WC - WC duroplastové sedátko s poklopem a s antib.úpravou, plast.úchty a zpomal.mech.</t>
  </si>
  <si>
    <t>726111204</t>
  </si>
  <si>
    <t>WC - Montáž klozetových mís závěsných</t>
  </si>
  <si>
    <t>https://podminky.urs.cz/item/CS_URS_2022_01/726111204</t>
  </si>
  <si>
    <t>725211602</t>
  </si>
  <si>
    <t>U - Umyvadlo šířky 550 mm s otvorem vč.montážní sady - bílé provedení</t>
  </si>
  <si>
    <t>https://podminky.urs.cz/item/CS_URS_2022_01/725211602</t>
  </si>
  <si>
    <t>spc725004</t>
  </si>
  <si>
    <t>Ui - Umyvadlo zdravotní pro TP šířky 550/délky 640 mm s otvorem vč.mont.sady - bílé + MTZ</t>
  </si>
  <si>
    <t>spc725005</t>
  </si>
  <si>
    <t>U1 - Koupelnévá skříňka s keram.umyvadlem 555/425mm s otvorem - bílé provedení +MTZ</t>
  </si>
  <si>
    <t>725851325</t>
  </si>
  <si>
    <t>U - Umyvadlový odpadní ventil pro zař.předmět do DN40</t>
  </si>
  <si>
    <t>https://podminky.urs.cz/item/CS_URS_2022_01/725851325</t>
  </si>
  <si>
    <t>spc725006</t>
  </si>
  <si>
    <t>U - Umyvadlový keramický kryt sifonu - bílá barva + MTZ</t>
  </si>
  <si>
    <t>spc725007</t>
  </si>
  <si>
    <t>U,U1,U2 - Umyvadlový sifon lahvový 5/4" - 32mm - plastový, bílá barva</t>
  </si>
  <si>
    <t>spc725008</t>
  </si>
  <si>
    <t>Ui - Umyvadlový podomítkový odpadní ventil pro zař.předmět do DN40</t>
  </si>
  <si>
    <t>725869101</t>
  </si>
  <si>
    <t>U - Montáž zápachových uzávěrek umyvadlových do DN 40</t>
  </si>
  <si>
    <t>https://podminky.urs.cz/item/CS_URS_2022_01/725869101</t>
  </si>
  <si>
    <t>spc725009</t>
  </si>
  <si>
    <t>U,U1,U2,Ui - Baterie um.stoj.páková bez otvírání odpadu s otočným ústím 150mm s keram.kartuší s výškou baterie 120mm - mosaz / chrom s max.průtokem nastaveným od výrobce 6 litrů/min</t>
  </si>
  <si>
    <t>725829131</t>
  </si>
  <si>
    <t>U - Montáž stojánkových baterií</t>
  </si>
  <si>
    <t>https://podminky.urs.cz/item/CS_URS_2022_01/725829131</t>
  </si>
  <si>
    <t>spc725010</t>
  </si>
  <si>
    <t>PZ -Urinál s autom.radarovým splachováním pro síť.napájení , 430/315/665mm vč.inst.sady s nastavením splachování na max.objem 1,0 litr - maximální spotřeba vody 2l/hodinu/mísu</t>
  </si>
  <si>
    <t>spc725011</t>
  </si>
  <si>
    <t>PZ -Zdroj napětí - senzor 24V- napájecí zdroj na DIN lištu - montáž dopojí část elektro</t>
  </si>
  <si>
    <t>spc725012</t>
  </si>
  <si>
    <t>PZ -Dálkové ovládání od výrobce</t>
  </si>
  <si>
    <t>725129102</t>
  </si>
  <si>
    <t>PZ - Montáž pisoárů automatických</t>
  </si>
  <si>
    <t>https://podminky.urs.cz/item/CS_URS_2022_01/725129102</t>
  </si>
  <si>
    <t>725231203</t>
  </si>
  <si>
    <t>B - Bidet závěsný keramický se zápachovou uzávěrkou</t>
  </si>
  <si>
    <t>https://podminky.urs.cz/item/CS_URS_2022_01/725231203</t>
  </si>
  <si>
    <t>725823111</t>
  </si>
  <si>
    <t>B - Baterie bidetová stojánková páková bez výpusti s keram.kartuší - mosaz/chrom s maximálním průtokem 6 litrů/min</t>
  </si>
  <si>
    <t>https://podminky.urs.cz/item/CS_URS_2022_01/725823111</t>
  </si>
  <si>
    <t>spc725016</t>
  </si>
  <si>
    <t>D - Baterie dřezová stojánková chrom s keram.kartuší, mosaz / chrom s max.průtokem nastaveným od výrobce 6 litrů/min</t>
  </si>
  <si>
    <t>725829111</t>
  </si>
  <si>
    <t>D - Montáž stojánkové baterie chrom dřezové</t>
  </si>
  <si>
    <t>https://podminky.urs.cz/item/CS_URS_2022_01/725829111</t>
  </si>
  <si>
    <t>725851315</t>
  </si>
  <si>
    <t>D - Dřezový odpadní ventil pro zař.předmět DN50</t>
  </si>
  <si>
    <t>https://podminky.urs.cz/item/CS_URS_2022_01/725851315</t>
  </si>
  <si>
    <t>725862103</t>
  </si>
  <si>
    <t>D - Dřezová zápachová uzávěrka - sifon plastový lahvový</t>
  </si>
  <si>
    <t>https://podminky.urs.cz/item/CS_URS_2022_01/725862103</t>
  </si>
  <si>
    <t>725532113</t>
  </si>
  <si>
    <t>EO - Elektrický ohřívač zásobníkový 50 litrů / 2,2 kW o objemu 51 litrů</t>
  </si>
  <si>
    <t>721226511</t>
  </si>
  <si>
    <t>Zápachová uzávěrka podomítková DN 50 s krycí deskou - pračkový sifon</t>
  </si>
  <si>
    <t>https://podminky.urs.cz/item/CS_URS_2022_01/721226511</t>
  </si>
  <si>
    <t>spc725017</t>
  </si>
  <si>
    <t>Kondenzační sifon s vodní uzávěrkou a přídavnou mechanickou uz. DN 40 + MTZ</t>
  </si>
  <si>
    <t>725813111</t>
  </si>
  <si>
    <t>Rohový ventil s filtrem G 1/2" bez připojovací trubičky pro stoj.baterie, ventily a nádržky</t>
  </si>
  <si>
    <t>https://podminky.urs.cz/item/CS_URS_2022_01/725813111</t>
  </si>
  <si>
    <t>725980123</t>
  </si>
  <si>
    <t>Dvířka plast do 300/300 ( čistící kusy, uzávěry)</t>
  </si>
  <si>
    <t>https://podminky.urs.cz/item/CS_URS_2022_01/725980123</t>
  </si>
  <si>
    <t>spc725018</t>
  </si>
  <si>
    <t>Opatrná demontáž a zpětná montáž nástěnné výlevky vč.sifonu ve 3.NP - m.č.3.13</t>
  </si>
  <si>
    <t>spc725019</t>
  </si>
  <si>
    <t>TP - Madlo toaletní sklopné s držákem TP délky 834mm, nerez AISI 430, pr.trubky 28mm + MTZ</t>
  </si>
  <si>
    <t>spc725020</t>
  </si>
  <si>
    <t>TP - Madlo toaletní pevné délky 900mm, nerez AISI 430, pr.trubky 28mm + MTZ</t>
  </si>
  <si>
    <t>spc725021</t>
  </si>
  <si>
    <t>TP - Madlo k umyvadlu tvaru L - rozměr 750/450mm,levé, provedení nerez AISI 430 + MTZ</t>
  </si>
  <si>
    <t>spc725022</t>
  </si>
  <si>
    <t>TP - Zrcadlo s páčkou nastavitelné, nerez, 500/450mm + MTZ</t>
  </si>
  <si>
    <t>998725103</t>
  </si>
  <si>
    <t>Přesun hmot pro zařizovací předměty v objektech přes 12 m</t>
  </si>
  <si>
    <t>https://podminky.urs.cz/item/CS_URS_2022_01/998725103</t>
  </si>
  <si>
    <t>D.1.4.2 - vytápění</t>
  </si>
  <si>
    <t>Ing.Jiří Jánský (import do KROS4)</t>
  </si>
  <si>
    <t>PSV - Práce a dodávky PSV - vytápění</t>
  </si>
  <si>
    <t xml:space="preserve">    D2 - 733 - rozvodné potrubí</t>
  </si>
  <si>
    <t xml:space="preserve">    D3 - 732 - strojovny</t>
  </si>
  <si>
    <t xml:space="preserve">    D4 - 734 - armatury</t>
  </si>
  <si>
    <t xml:space="preserve">    D5 - 735 - otopná tělesa</t>
  </si>
  <si>
    <t xml:space="preserve">    D6 - 713 - izolace tepelné</t>
  </si>
  <si>
    <t>D7 - Hodinové zúčtovací sazby</t>
  </si>
  <si>
    <t>Práce a dodávky PSV - vytápění</t>
  </si>
  <si>
    <t>D2</t>
  </si>
  <si>
    <t>733 - rozvodné potrubí</t>
  </si>
  <si>
    <t>733121212</t>
  </si>
  <si>
    <t>Potrubí ocelové hladké bezešvé v kotelnách nebo strojovnách spojované svařováním D 28x2,6</t>
  </si>
  <si>
    <t>733123112</t>
  </si>
  <si>
    <t>Příplatek k potrubí ocelovému hladkému za zhotovení přípojky z trubek ocelových hladkých D 28x2,6</t>
  </si>
  <si>
    <t>Pol143</t>
  </si>
  <si>
    <t>Potrubí ušlechtilé oceli, spojované lisováním, tř. 1.4520 (AISI 430Ti), 15 x 1,0 mm</t>
  </si>
  <si>
    <t>Pol144</t>
  </si>
  <si>
    <t>Potrubí , z ušlechtilé oceli, spojované lisováním, tř. 1.4520 (AISI 430Ti), 18 x 1,0 mm</t>
  </si>
  <si>
    <t>Pol145</t>
  </si>
  <si>
    <t>Potrubí z ušlechtilé oceli, spojované lisováním, tř. 1.4520 (AISI 430Ti), 22 x 1,2 mm</t>
  </si>
  <si>
    <t>Pol146</t>
  </si>
  <si>
    <t>Potrubí z ušlechtilé oceli, spojované lisováním, tř. 1.4520 (AISI 430Ti), 28 x 1,2 mm</t>
  </si>
  <si>
    <t>Pol147</t>
  </si>
  <si>
    <t>Potrubí z ušlechtilé oceli, spojované lisováním, tř. 1.4520 (AISI 430Ti), 35 x 1,5 mm</t>
  </si>
  <si>
    <t>Pol148</t>
  </si>
  <si>
    <t>Příplatek k potrubí z ušlechtilé oceli, spojované lisováním, tř. 1.4520 (AISI 430Ti), 35 x 1,5 mm vedené v kotelnách nebo strojovnách D 35x1,5 mm</t>
  </si>
  <si>
    <t>733110803</t>
  </si>
  <si>
    <t>Demontáž potrubí ocelového závitového DN do 15</t>
  </si>
  <si>
    <t>733191913</t>
  </si>
  <si>
    <t>Zaslepení potrubí ocelového závitového zavařením a skováním DN 15</t>
  </si>
  <si>
    <t>33191925</t>
  </si>
  <si>
    <t>Navaření odbočky na potrubí ocelové závitové DN 25</t>
  </si>
  <si>
    <t>733291101</t>
  </si>
  <si>
    <t>Zkouška těsnosti potrubí měděné D do 35x1,5</t>
  </si>
  <si>
    <t>998733203</t>
  </si>
  <si>
    <t>Přesun hmot pro rozvody potrubí stanovený procentní sazbou z ceny vodorovná dopravní vzdálenost do 50 m v objektech výšky přes 12 do 24 m</t>
  </si>
  <si>
    <t>%</t>
  </si>
  <si>
    <t>D3</t>
  </si>
  <si>
    <t>732 - strojovny</t>
  </si>
  <si>
    <t>732199100</t>
  </si>
  <si>
    <t>Montáž orientačních štítků</t>
  </si>
  <si>
    <t>732421411</t>
  </si>
  <si>
    <t>Čerpadlo teplovodní mokroběžné závitové oběhové DN 25 výtlak do 6,0 m průtok 3,6 m3/h PN 10 pro vytápění</t>
  </si>
  <si>
    <t>998732202</t>
  </si>
  <si>
    <t>Přesun hmot pro strojovny stanovený procentní sazbou (%) z ceny vodorovná dopravní vzdálenost do 50 m v objektech výšky přes 6 do 12 m</t>
  </si>
  <si>
    <t>D4</t>
  </si>
  <si>
    <t>734 - armatury</t>
  </si>
  <si>
    <t>734291123</t>
  </si>
  <si>
    <t>Kohout plnící a vypouštěcí G 1/2 PN 10 do 90°C závitový</t>
  </si>
  <si>
    <t>734261403</t>
  </si>
  <si>
    <t>Armatura připojovací rohová G 3/4x18 PN 10 do 110°C radiátorů typu VK</t>
  </si>
  <si>
    <t>734221682</t>
  </si>
  <si>
    <t>Termostatická hlavice kapalinová PN 10 do 110°C otopných těles VK</t>
  </si>
  <si>
    <t>734291256</t>
  </si>
  <si>
    <t>Filtr závitový pro topné a chladicí systémy přímý G 1 1/4 PN 16 do 160°C s vnitřními závity</t>
  </si>
  <si>
    <t>734242415</t>
  </si>
  <si>
    <t>Ventil závitový zpětný přímý G 5/4 PN 16 do 110°C</t>
  </si>
  <si>
    <t>734292715</t>
  </si>
  <si>
    <t>Kohout kulový přímý G 1 PN 42 do 185°C vnitřní závit</t>
  </si>
  <si>
    <t>734292716</t>
  </si>
  <si>
    <t>Kohout kulový přímý G 1 1/4 PN 42 do 185°C vnitřní závit</t>
  </si>
  <si>
    <t>734295011</t>
  </si>
  <si>
    <t>Směšovací ventil otopných a chladicích systémů závitový třícestný G 3/4" s ručním ovládáním, KVS=4</t>
  </si>
  <si>
    <t>734295265</t>
  </si>
  <si>
    <t>Pohon směšovacích ventilů solárních a otopných systémů ovládání ekvitermní tři čidla 230/3,5 VA 6 Nm/120sec</t>
  </si>
  <si>
    <t>734411102</t>
  </si>
  <si>
    <t>Teploměr technický s pevným stonkem a jímkou zadní připojení průměr 63 mm délky 75 mm</t>
  </si>
  <si>
    <t>34421102</t>
  </si>
  <si>
    <t>Tlakoměr s pevným stonkem a zpětnou klapkou tlak 0-16 bar průměr 63 mm spodní připojení</t>
  </si>
  <si>
    <t>998734203</t>
  </si>
  <si>
    <t>Přesun hmot pro armatury stanovený procentní sazbou (%) z ceny vodorovná dopravní vzdálenost do 50 m v objektech výšky přes 12 do 24 m</t>
  </si>
  <si>
    <t>D5</t>
  </si>
  <si>
    <t>735 - otopná tělesa</t>
  </si>
  <si>
    <t>735152151</t>
  </si>
  <si>
    <t>Otopné těleso panel VK jednodeskové bez přídavné přestupní plochy výška/délka 500/400 mm výkon 206 W</t>
  </si>
  <si>
    <t>735152156</t>
  </si>
  <si>
    <t>Otopné těleso panel VK jednodeskové bez přídavné přestupní plochy výška/délka 500/900 mm výkon 463 W</t>
  </si>
  <si>
    <t>735152159</t>
  </si>
  <si>
    <t>Otopné těleso panel VK jednodeskové bez přídavné přestupní plochy výška/délka 500/1200 mm výkon 617 W</t>
  </si>
  <si>
    <t>735152160</t>
  </si>
  <si>
    <t>Otopné těleso panel VK jednodeskové bez přídavné přestupní plochy výška/délka 500/1400 mm výkon 720 W</t>
  </si>
  <si>
    <t>735152162</t>
  </si>
  <si>
    <t>Otopné těleso panel VK jednodeskové bez přídavné přestupní plochy výška/délka 500/1800 mm výkon 925 W</t>
  </si>
  <si>
    <t>735152163</t>
  </si>
  <si>
    <t>Otopné těleso panel VK jednodeskové bez přídavné přestupní plochy výška/délka 500/2000 mm výkon 1028W</t>
  </si>
  <si>
    <t>735152256</t>
  </si>
  <si>
    <t>Otopné těleso panelové VKL jednodeskové 1 přídavná přestupní plocha výška/délka 500/900 mm výkon 772 W</t>
  </si>
  <si>
    <t>735152359</t>
  </si>
  <si>
    <t>Otopné těleso panel VK dvoudeskové bez přídavné přestupní plochy výška/délka 500/1200 mm výkon 1006 W</t>
  </si>
  <si>
    <t>735152361</t>
  </si>
  <si>
    <t>Otopné těleso panel VK dvoudeskové bez přídavné přestupní plochy výška/délka 500/1600 mm výkon 1341 W</t>
  </si>
  <si>
    <t>735152555</t>
  </si>
  <si>
    <t>Otopné těleso panelové VK dvoudeskové 2 přídavné přestupní plochy výška/délka 500/800 mm výkon 1162 W</t>
  </si>
  <si>
    <t>735152693</t>
  </si>
  <si>
    <t>Otopné těleso panelové VK třídeskové 3 přídavné přestupní plochy výška/délka 900/600 mm výkon 1997 W</t>
  </si>
  <si>
    <t>Pol149</t>
  </si>
  <si>
    <t>Otopné těleso panelové VK dvoudeskové 2 přídavné přestupní plochy výška/délka 554/1200 mm výkon 1005W-NÁHRADA LITINOVÉHO TĚLESA K1 8/500/160</t>
  </si>
  <si>
    <t>735159220</t>
  </si>
  <si>
    <t>Montáž otopných těles panelových dvouřadých dl přes 1140 do 1500 mm</t>
  </si>
  <si>
    <t>Pol150</t>
  </si>
  <si>
    <t>STOJÁNKOVÁ KONZOLA VNĚJŠÍ, H=500</t>
  </si>
  <si>
    <t>KS</t>
  </si>
  <si>
    <t>Pol151</t>
  </si>
  <si>
    <t>STOJÁNKOVÁ KONZOLA VNĚJŠÍ, H=900</t>
  </si>
  <si>
    <t>Pol152</t>
  </si>
  <si>
    <t>POMOCNÉ OCELOVÉ KONSTRUKCE</t>
  </si>
  <si>
    <t>KG</t>
  </si>
  <si>
    <t>735111810</t>
  </si>
  <si>
    <t>Demontáž otopného tělesa litinového článkového</t>
  </si>
  <si>
    <t>998735203</t>
  </si>
  <si>
    <t>Přesun hmot pro otopná tělesa stanovený procentní sazbou (%) z ceny vodorovná dopravní vzdálenost do 50 m v objektech výšky přes 12 do 24 m</t>
  </si>
  <si>
    <t>D6</t>
  </si>
  <si>
    <t>713 - izolace tepelné</t>
  </si>
  <si>
    <t>713463211</t>
  </si>
  <si>
    <t>Montáž izolace tepelné potrubí potrubními pouzdry s Al fólií staženými Al páskou 1x D do 50 mm</t>
  </si>
  <si>
    <t>63154002</t>
  </si>
  <si>
    <t>pouzdro izolační potrubní z minerální vlny s Al fólií max. 250/100°C 15/20mm</t>
  </si>
  <si>
    <t>63154003</t>
  </si>
  <si>
    <t>pouzdro izolační potrubní z minerální vlny s Al fólií max. 250/100°C 18/20mm</t>
  </si>
  <si>
    <t>63154004</t>
  </si>
  <si>
    <t>pouzdro izolační potrubní z minerální vlny s Al fólií max. 250/100°C 22/20mm</t>
  </si>
  <si>
    <t>63154531</t>
  </si>
  <si>
    <t>pouzdro izolační potrubní z minerální vlny s Al fólií max. 250/100°C 28/30mm</t>
  </si>
  <si>
    <t>63154572</t>
  </si>
  <si>
    <t>pouzdro izolační potrubní z minerální vlny s Al fólií max. 250/100°C 35/40mm</t>
  </si>
  <si>
    <t>998713203</t>
  </si>
  <si>
    <t>Přesun hmot pro izolace tepelné stanovený procentní sazbou (%) z ceny vodorovná dopravní vzdálenost do 50 m v objektech výšky přes 12 do 24 m</t>
  </si>
  <si>
    <t>496102830</t>
  </si>
  <si>
    <t>D7</t>
  </si>
  <si>
    <t>Hodinové zúčtovací sazby</t>
  </si>
  <si>
    <t>Pol153</t>
  </si>
  <si>
    <t>TOPNÁ ZKOUŠKA</t>
  </si>
  <si>
    <t>HOD</t>
  </si>
  <si>
    <t>Pol154</t>
  </si>
  <si>
    <t>ODVZDUŠNĚNÍ ROZVODU, NAPUŠTĚNÍ VODOU</t>
  </si>
  <si>
    <t>Pol155</t>
  </si>
  <si>
    <t>VYPUŠTĚNÍ A NAPUŠTĚNÍ ROZDĚLOVAČE A SBĚRAČE V KOTELNĚ</t>
  </si>
  <si>
    <t>D.1.4.3 - 1 - vzduchotechnika</t>
  </si>
  <si>
    <t>D1 - 751 - Vzduchotechnika</t>
  </si>
  <si>
    <t xml:space="preserve">    D2 - Zařízení 1.1 - větrání učeben vestavby</t>
  </si>
  <si>
    <t xml:space="preserve">      D3 - potrubí čtyřhranné, sk. I. Pozinkovaný plech-třída těsnosti C</t>
  </si>
  <si>
    <t xml:space="preserve">      D4 - potrubí kruhové, třída těsnosti D /SAFE/</t>
  </si>
  <si>
    <t xml:space="preserve">    D5 - 713 - Izolace požární a tepelné</t>
  </si>
  <si>
    <t xml:space="preserve">      D6 - Izolace požární a tepelná</t>
  </si>
  <si>
    <t xml:space="preserve">      D7 - Izolace požární a tepelná - doizolace požární klapky</t>
  </si>
  <si>
    <t xml:space="preserve">      D8 - Izolace tepelná tl.60 mm</t>
  </si>
  <si>
    <t xml:space="preserve">    D9 - 783 - Nátěry</t>
  </si>
  <si>
    <t xml:space="preserve">      D10 - Nátěr viditelných rozvodů VZD v učebnách a sociálním zázemí - barva bílá</t>
  </si>
  <si>
    <t xml:space="preserve">      D11 - Nátěr viditelných rozvodů VZD na střeše - barva cihlová RAL8004</t>
  </si>
  <si>
    <t xml:space="preserve">    D12 - Hodinové zúčtovací sazby</t>
  </si>
  <si>
    <t>D1</t>
  </si>
  <si>
    <t>751 - Vzduchotechnika</t>
  </si>
  <si>
    <t>Zařízení 1.1 - větrání učeben vestavby</t>
  </si>
  <si>
    <t>Pol92</t>
  </si>
  <si>
    <t>VZDUCHOTECHNICKÁ JEDNOTKA S RETAČNÍM VÝMĚNÍKEM A PŘENOSEM VLHKOSTI, VZDUCHOVÝ VÝKON 3100 M3/H, DISPOZIČNÍ TLAK 575 Pa, VYTÁPĚNÍ A CHLAZENÍ TEPELNÝM ČERPADLEM S REVERNÍM CHODEM, OHŘEV 7 kW, CHLAZENÍ 14 kW, FILTRACE G4 VČETNĚ 4 KS SMART BOXŮ, KOMPLETNÍM ŘÍZENÍM A REGULACÍ, DODÁVKA DÍLECH, VČETNĚ ŠEFMONTÁŽE A ZPROVOZNĚNÍ. / 60/0 - M.109.EC3 - RE - Fe.K4 - Fi.K4 - CHF.4 - CO.CHT - Ke.LM24A - Ki.LM24A - H.710/710.P - HINGLESS - dodávka v dílech-RD5 - RD4-IO - PFe - PFi - SW - EXTCM.5 - CPTOUCH.B.Wh - ADS 100 ABB barva bílá + 2x SMART Box 200/200/RD5 + 2x SMART Box 250/250/RD5 - ErP 2016, 2018;</t>
  </si>
  <si>
    <t>SB</t>
  </si>
  <si>
    <t>Pol93</t>
  </si>
  <si>
    <t>2xSMART Box 200/200/RD5 - CPTOUCH.B.Wh - ADS CO2-24;</t>
  </si>
  <si>
    <t>Pol94</t>
  </si>
  <si>
    <t>2xSMART Box 250/250/RD5 - CPTOUCH.B.Wh - ADS CO2-24</t>
  </si>
  <si>
    <t>751612116</t>
  </si>
  <si>
    <t>Montáž centrální vzduchotechnické jednotky s rekuperací tepla a vlhkosti stojaté s výměnou vzduchu přes 1000 do 5000 m3/h</t>
  </si>
  <si>
    <t>Pol95</t>
  </si>
  <si>
    <t>MONTÁŽ SMARTBOXŮ</t>
  </si>
  <si>
    <t>Pol96</t>
  </si>
  <si>
    <t>ZPROVOZNĚNÍ JEDNOTKY</t>
  </si>
  <si>
    <t>Pol97</t>
  </si>
  <si>
    <t>ZPROVOZNĚNÍ SMART BOXŮ</t>
  </si>
  <si>
    <t>Pol98</t>
  </si>
  <si>
    <t>ŠÉFMONTÁŽ-KOMPLETACE JEDNOTKY 8HOD PO 2 LIDECH</t>
  </si>
  <si>
    <t>Pol99</t>
  </si>
  <si>
    <t>DOPRAVA MONTÉRŮ</t>
  </si>
  <si>
    <t>KM</t>
  </si>
  <si>
    <t>Pol100</t>
  </si>
  <si>
    <t>DOBA NA CESTĚ 2X MONTÉR</t>
  </si>
  <si>
    <t>Pol101</t>
  </si>
  <si>
    <t>ELASTON-ELTEC GR 850 FS - ELASTICKÉ TLUMÍCÍ DESKY 2000x1000-tl 10 mm-černá</t>
  </si>
  <si>
    <t>sb</t>
  </si>
  <si>
    <t>Pol102</t>
  </si>
  <si>
    <t>TLUMIČ HLUKU BUŇKOVÝ GE 200x500-1500.1 S NÁBĚHOVÝMI PLECHY</t>
  </si>
  <si>
    <t>Pol103</t>
  </si>
  <si>
    <t>TLUMIČ HLUKU BUŇKOVÝ GE 250X500-1000.1 S NÁBĚHOVÝMI PLECHY</t>
  </si>
  <si>
    <t>751344122</t>
  </si>
  <si>
    <t>Montáž tlumiče hluku pro čtyřhranné potrubí přes 0,150 do 0,300 m2</t>
  </si>
  <si>
    <t>Pol104</t>
  </si>
  <si>
    <t>TLUMIČ KULISOVÝ SLRS-200-200-1200-200-1000 S NABĚH A VÝBĚH PLECHY</t>
  </si>
  <si>
    <t>Pol105</t>
  </si>
  <si>
    <t>TLUMIČ KULISOVÝ SLRS-200-150-1400-200-2000S NABĚH A VÝBĚH PLECHY</t>
  </si>
  <si>
    <t>Pol106</t>
  </si>
  <si>
    <t>TLUMIČ DO KRUHOVÉHO POTRUBÍ D200-900</t>
  </si>
  <si>
    <t>Pol107</t>
  </si>
  <si>
    <t>TLUMIČ DO KRUHOVÉHO POTRUBÍ D250-900</t>
  </si>
  <si>
    <t>751344112</t>
  </si>
  <si>
    <t>Montáž tlumiče hluku pro kruhové potrubí D přes 100 do 200 mm</t>
  </si>
  <si>
    <t>751344113</t>
  </si>
  <si>
    <t>Montáž tlumiče hluku pro kruhové potrubí D přes 200 do 300 mm</t>
  </si>
  <si>
    <t>Pol108</t>
  </si>
  <si>
    <t>HLAVICE- STŘÍŠKA DN 100</t>
  </si>
  <si>
    <t>751514775</t>
  </si>
  <si>
    <t>Montáž protidešťové stříšky nebo výfukové hlavice do plechového potrubí kruhové bez příruby D do 100 mm</t>
  </si>
  <si>
    <t>Pol109</t>
  </si>
  <si>
    <t>PROTIDEŠŤOVÁ ŽALUZIE SE SÍTEM 1250X630</t>
  </si>
  <si>
    <t>Pol110</t>
  </si>
  <si>
    <t>PROTIDEŠŤOVÁ ŽALUZIE SE SÍTEM 1000X800</t>
  </si>
  <si>
    <t>751398056</t>
  </si>
  <si>
    <t>Mtž protidešťové žaluzie potrubí přes 0,750 m2</t>
  </si>
  <si>
    <t>Pol111</t>
  </si>
  <si>
    <t>KLAPKY REGULAČNÍ DO KRUHOVÉHO POTRUBÍ SE ZVÝŠENOU TĚSNOSTÍ -d 200</t>
  </si>
  <si>
    <t>Pol112</t>
  </si>
  <si>
    <t>KLAPKY REGULAČNÍ DO KRUHOVÉHO POTRUBÍ SE ZVÝŠENOU TĚSNOSTÍ - d 225</t>
  </si>
  <si>
    <t>Pol113</t>
  </si>
  <si>
    <t>KLAPKY REGULAČNÍ DO KRUHOVÉHO POTRUBÍ SE ZVÝŠENOU TĚSNOSTÍ - d 250</t>
  </si>
  <si>
    <t>751514680</t>
  </si>
  <si>
    <t>Montáž škrtící klapky nebo zpětné klapky do plechového potrubí kruhové bez příruby D přes 200 do 300 mm</t>
  </si>
  <si>
    <t>Pol114</t>
  </si>
  <si>
    <t>POŽÁRNÍ KLAPKA 800X200.11, PRO POŽÁRNÍ ODOLNOST 3O MIN</t>
  </si>
  <si>
    <t>Pol115</t>
  </si>
  <si>
    <t>MONTÁŽ POŽÁRNÍ KLAPKY</t>
  </si>
  <si>
    <t>42972206</t>
  </si>
  <si>
    <t>ventil talířový pro přívod vzduchu kovový D 100mm</t>
  </si>
  <si>
    <t>42972212</t>
  </si>
  <si>
    <t>talířový ventil pro odvod vzduchu kovový D 100mm</t>
  </si>
  <si>
    <t>42972213</t>
  </si>
  <si>
    <t>ventil talířový pro odvod vzduchu kovový D 125mm</t>
  </si>
  <si>
    <t>42972216</t>
  </si>
  <si>
    <t>ventil talířový pro odvod vzduchu kovový D 200mm</t>
  </si>
  <si>
    <t>751322011</t>
  </si>
  <si>
    <t>Mtž talířového ventilu D do 100 mm</t>
  </si>
  <si>
    <t>751322012</t>
  </si>
  <si>
    <t>Mtž talířového ventilu D do 200 mm</t>
  </si>
  <si>
    <t>poz 1</t>
  </si>
  <si>
    <t>textilní výústka - čtvrtkruh, r 400, tečné napojení d160, celková délka 2,275, průtok 275 m3/h</t>
  </si>
  <si>
    <t>poz.2</t>
  </si>
  <si>
    <t>textilní výústka - půlkuh, D 500, připojení d 224, celková délka 10 m, průtok 750 m3/h</t>
  </si>
  <si>
    <t>poz 3</t>
  </si>
  <si>
    <t>textilní výústka - čtvrtkruh, r 200, napojení d160, celková délka 3 m, průtok 250 m3/h</t>
  </si>
  <si>
    <t>poz.4</t>
  </si>
  <si>
    <t>textilní výústka - půlkruh, D 500, celková délka 4. m, průtok 800 m3/h</t>
  </si>
  <si>
    <t>Pol116</t>
  </si>
  <si>
    <t>montáž textilních výústek</t>
  </si>
  <si>
    <t>751511022</t>
  </si>
  <si>
    <t>Montáž potrubí plechového skupiny I čtyřhranného s přírubou tloušťky plechu 0,8 mm přes 0,13 do 0,28 m2</t>
  </si>
  <si>
    <t>751511023</t>
  </si>
  <si>
    <t>Montáž potrubí plechového skupiny I čtyřhranného s přírubou tloušťky plechu 0,8 mm přes 0,28 do 0,50 m2</t>
  </si>
  <si>
    <t>751511024</t>
  </si>
  <si>
    <t>Montáž potrubí plechového skupiny I čtyřhranného s přírubou tloušťky plechu 0,8 mm přes 0,50 do 0,79 m2</t>
  </si>
  <si>
    <t>751511025</t>
  </si>
  <si>
    <t>Montáž potrubí plechového skupiny I čtyřhranného s přírubou tloušťky plechu 0,8 mm přes 0,79 do 1,13 m2</t>
  </si>
  <si>
    <t>751511181</t>
  </si>
  <si>
    <t>Montáž potrubí plechového skupiny I kruhového bez příruby tloušťky plechu 0,6 mm D do 100 mm</t>
  </si>
  <si>
    <t>751511182</t>
  </si>
  <si>
    <t>Montáž potrubí plechového skupiny I kruhového bez příruby tloušťky plechu 0,6 mm D přes 100 do 200 mm</t>
  </si>
  <si>
    <t>751511183</t>
  </si>
  <si>
    <t>Montáž potrubí plechového skupiny I kruhového bez příruby tloušťky plechu 0,6 mm D přes 200 do 300 mm</t>
  </si>
  <si>
    <t>751511184</t>
  </si>
  <si>
    <t>Montáž potrubí plechového skupiny I kruhového bez příruby tloušťky plechu 0,6 mm D přes 300 do 400 mm</t>
  </si>
  <si>
    <t>751571061</t>
  </si>
  <si>
    <t>Uchycení potrubí čtyřhranného pomocí závěsu kotveného do trapézového plechu</t>
  </si>
  <si>
    <t>751571071</t>
  </si>
  <si>
    <t>Uchycení potrubí čtyřhranného pomocí závěsu kotveného do betonu</t>
  </si>
  <si>
    <t>751572131</t>
  </si>
  <si>
    <t>Uchycení potrubí kruhového pomocí závěsu kotveného do trapézového plechu</t>
  </si>
  <si>
    <t>potrubí čtyřhranné, sk. I. Pozinkovaný plech-třída těsnosti C</t>
  </si>
  <si>
    <t>Pol117</t>
  </si>
  <si>
    <t>do délky hrany 1500 mm, 40% tvarovek 355x630-1,7m, 250x630-8,5m, 250x800-8m, 200x800-27m, 1200x200-2m, 1400x200-3m, 710x710-2m, 250x710-0,5m, 8000x500-4,5m, 1000x800-0,5m, 1250x630-5m, prořez 15%</t>
  </si>
  <si>
    <t>potrubí kruhové, třída těsnosti D /SAFE/</t>
  </si>
  <si>
    <t>Pol118</t>
  </si>
  <si>
    <t>d 100-50% tvar</t>
  </si>
  <si>
    <t>Pol119</t>
  </si>
  <si>
    <t>d 125-50%tvar</t>
  </si>
  <si>
    <t>Pol120</t>
  </si>
  <si>
    <t>d 160-30%tvar</t>
  </si>
  <si>
    <t>Pol121</t>
  </si>
  <si>
    <t>d 180-30%tvar</t>
  </si>
  <si>
    <t>Pol122</t>
  </si>
  <si>
    <t>d 200-40%tvar</t>
  </si>
  <si>
    <t>Pol123</t>
  </si>
  <si>
    <t>d 224-40%tvar</t>
  </si>
  <si>
    <t>Pol124</t>
  </si>
  <si>
    <t>d 250-40%tvar</t>
  </si>
  <si>
    <t>Pol125</t>
  </si>
  <si>
    <t>d 280-20%tvar</t>
  </si>
  <si>
    <t>Pol126</t>
  </si>
  <si>
    <t>d 315-15%tvar</t>
  </si>
  <si>
    <t>Pol127</t>
  </si>
  <si>
    <t>d 355-20%tvar</t>
  </si>
  <si>
    <t>713 - Izolace požární a tepelné</t>
  </si>
  <si>
    <t>713381311</t>
  </si>
  <si>
    <t>Montáž izolace tepelné vzduchotechnických kanálů izolacemi v pletivu připevněnými na trny, ( IZOLACE POŽÁRNÍ, POŽÁRNÍ ODOLNODT 30 MINUT Z MINERÁLNÍ VATY S AL POLEPEM, KOTVENÁ NA TRNY TL.40 mm )</t>
  </si>
  <si>
    <t>Pol128</t>
  </si>
  <si>
    <t>ORSTECH LSP PYRO 40mm 65X1,2=77</t>
  </si>
  <si>
    <t>M2</t>
  </si>
  <si>
    <t>Pol129</t>
  </si>
  <si>
    <t>alu lepící páska 100m/50 mm</t>
  </si>
  <si>
    <t>Izolace požární a tepelná</t>
  </si>
  <si>
    <t>713381311.1</t>
  </si>
  <si>
    <t>Montáž izolace tepelné vzduchotechnických kanálů izolacemi v pletivu připevněnými na trny, ( IZOLACE POŽÁRNÍ, POŽÁRNÍ ODOLNODT 30 MINUT Z MINERÁLNÍ VATY S AL POLEPEM, KOTVENÁ NA TRNY TL. 60 mm )</t>
  </si>
  <si>
    <t>Pol130</t>
  </si>
  <si>
    <t>ORSTECH LSP PYRO 60mm 181X1,2=217</t>
  </si>
  <si>
    <t>Izolace požární a tepelná - doizolace požární klapky</t>
  </si>
  <si>
    <t>713381311.2</t>
  </si>
  <si>
    <t>Montáž izolace tepelné vzduchotechnických kanálů izolacemi v pletivu připevněnými na trny, ( IZOLACE POŽÁRNÍ, POŽÁRNÍ ODOLNOST 30 MINUT Z MINERÁLNÍ VATY S AL POLEPEM, KOTVENÁ NA TRNY TL. 60 mm )</t>
  </si>
  <si>
    <t>Pol131</t>
  </si>
  <si>
    <t>Izolační deska z kamenné vlny s povrchovou úpravou z hliníkové fólie - min. tl. 80 mm, min. hustota 66 kg/m³ 2,3X1,2=2,8</t>
  </si>
  <si>
    <t>D8</t>
  </si>
  <si>
    <t>Izolace tepelná tl.60 mm</t>
  </si>
  <si>
    <t>713381511</t>
  </si>
  <si>
    <t>Montáž izolace tepelné vzduchotechnických kanálů deskami připevněnými na trny tepelná izolace tl 60 mm)</t>
  </si>
  <si>
    <t>Pol132</t>
  </si>
  <si>
    <t>ORSTECH LSP H 60mm 54x1,2=</t>
  </si>
  <si>
    <t>D9</t>
  </si>
  <si>
    <t>783 - Nátěry</t>
  </si>
  <si>
    <t>783401313</t>
  </si>
  <si>
    <t>Odmaštění klempířských konstrukcí ředidlovým odmašťovačem před provedením nátěru</t>
  </si>
  <si>
    <t>D10</t>
  </si>
  <si>
    <t>Nátěr viditelných rozvodů VZD v učebnách a sociálním zázemí - barva bílá</t>
  </si>
  <si>
    <t>783414101</t>
  </si>
  <si>
    <t>Základní jednonásobný syntetický nátěr klempířských konstrukcí</t>
  </si>
  <si>
    <t>Krycí jednonásobný syntetický nátěr klempířských konstrukcí</t>
  </si>
  <si>
    <t>D11</t>
  </si>
  <si>
    <t>Nátěr viditelných rozvodů VZD na střeše - barva cihlová RAL8004</t>
  </si>
  <si>
    <t>D12</t>
  </si>
  <si>
    <t>Pol133</t>
  </si>
  <si>
    <t>ZAREGULOVÁNÍ SYSTÉMU VZD</t>
  </si>
  <si>
    <t>Pol134</t>
  </si>
  <si>
    <t>ZAŠKOLENÍ OBSLUHY</t>
  </si>
  <si>
    <t>Pol135</t>
  </si>
  <si>
    <t>DOKUMENTACE SKUTEČNÉHO PROVEDENÍ</t>
  </si>
  <si>
    <t>Pol136</t>
  </si>
  <si>
    <t>ZTÍŽENÁ MONTÁŽ V PROSTORU PŮDY</t>
  </si>
  <si>
    <t>Pol137</t>
  </si>
  <si>
    <t>SPOLUPRÁCE S OSTATNÍMI PROFESEMI</t>
  </si>
  <si>
    <t>D.1.4.3 - 2 - chlazení</t>
  </si>
  <si>
    <t>D1 - Chlazení</t>
  </si>
  <si>
    <t xml:space="preserve">    D2 - Chladící a topná jednotka pro VZD jednotku</t>
  </si>
  <si>
    <t xml:space="preserve">    D3 - Hodinové zúčtovací sazby</t>
  </si>
  <si>
    <t>Chlazení</t>
  </si>
  <si>
    <t>Chladící a topná jednotka pro VZD jednotku</t>
  </si>
  <si>
    <t>Pol156</t>
  </si>
  <si>
    <t>Venkovní kondenzační jednotka, chladící výkon 14,0 Kw, topný výkon 7 kW</t>
  </si>
  <si>
    <t>Pol157</t>
  </si>
  <si>
    <t>montáž jednotky</t>
  </si>
  <si>
    <t>Pol158</t>
  </si>
  <si>
    <t>Kit do VZT</t>
  </si>
  <si>
    <t>Pol159</t>
  </si>
  <si>
    <t>montáž Kitu</t>
  </si>
  <si>
    <t>Pol160</t>
  </si>
  <si>
    <t>propojovací potrubí + kabel</t>
  </si>
  <si>
    <t>Pol161</t>
  </si>
  <si>
    <t>montáž potrubí</t>
  </si>
  <si>
    <t>Pol162</t>
  </si>
  <si>
    <t>pomocmý kotevní a montážní materiál</t>
  </si>
  <si>
    <t>Pol162a</t>
  </si>
  <si>
    <t>přemístění 3 ks chladících jednotek vysátí chladiva</t>
  </si>
  <si>
    <t>310490094</t>
  </si>
  <si>
    <t>Pol162b</t>
  </si>
  <si>
    <t>-291037349</t>
  </si>
  <si>
    <t>Pol163</t>
  </si>
  <si>
    <t>demontáž stávajícíh ch. jednotek</t>
  </si>
  <si>
    <t>Pol164</t>
  </si>
  <si>
    <t>zpětná montáž</t>
  </si>
  <si>
    <t>Pol165</t>
  </si>
  <si>
    <t>doplnění chladiva, vakuace</t>
  </si>
  <si>
    <t>Pol166</t>
  </si>
  <si>
    <t>Pol167</t>
  </si>
  <si>
    <t>Vstupní revize chladícího okruhu vč. založení revizní knihy</t>
  </si>
  <si>
    <t>Pol168</t>
  </si>
  <si>
    <t>Předávací dokumentace, zaškolení obsluhy</t>
  </si>
  <si>
    <t>Pol169</t>
  </si>
  <si>
    <t>koordinace realiazčních prací</t>
  </si>
  <si>
    <t>D.1.4.4 - 2 - silnoproudá eletrotechnika a bleskosvod</t>
  </si>
  <si>
    <t>Ing.Zbyněk Pecina (import do KROS4)</t>
  </si>
  <si>
    <t>Rozpočet zpracován v SW ASTRA Zlín - rozpočtování v oboru elektro. Aktuální cenová úroveň 2023.</t>
  </si>
  <si>
    <t>D1 - rozvaděče</t>
  </si>
  <si>
    <t xml:space="preserve">    D2 - Doplnění rozvaděče R0</t>
  </si>
  <si>
    <t xml:space="preserve">    D3 - Doplnění rozvaděče R1</t>
  </si>
  <si>
    <t xml:space="preserve">    D4 - Doplnění rozvaděče R2</t>
  </si>
  <si>
    <t xml:space="preserve">    D5 - Doplnění rozvaděče R3</t>
  </si>
  <si>
    <t xml:space="preserve">    D6 - Rozvaděč R4</t>
  </si>
  <si>
    <t>D7 - Elektromontáže</t>
  </si>
  <si>
    <t xml:space="preserve">    D8 - Montáž rozvaděčů</t>
  </si>
  <si>
    <t xml:space="preserve">      D9 - Svítidlo</t>
  </si>
  <si>
    <t xml:space="preserve">      D10 - NOUZOVÁ SVÍTIDLA</t>
  </si>
  <si>
    <t xml:space="preserve">      D11 - RECYKLACE</t>
  </si>
  <si>
    <t xml:space="preserve">      D12 - KRABICE</t>
  </si>
  <si>
    <t xml:space="preserve">      D13 -  SVORKOVNICE KRABICOVÁ</t>
  </si>
  <si>
    <t xml:space="preserve">      D14 - TRUBKY, LIŠTY, ŽLABY</t>
  </si>
  <si>
    <t xml:space="preserve">      D15 - VYPÍNAČE, SPÍNAČE, ZÁSUVKY</t>
  </si>
  <si>
    <t xml:space="preserve">      D16 -  KRYT SPÍNAČE</t>
  </si>
  <si>
    <t xml:space="preserve">      D17 -  ZÁSUVKA NN</t>
  </si>
  <si>
    <t xml:space="preserve">      D18 -  RÁMEČEK</t>
  </si>
  <si>
    <t xml:space="preserve">      D19 -  SNÍMAČ POHYBU PRO STROPNÍ MONTÁŽ, KOMPLETNÍ</t>
  </si>
  <si>
    <t xml:space="preserve">      D20 - ZÁSUVKA NN,  IP44 (plast, bezšroubové svorky)</t>
  </si>
  <si>
    <t xml:space="preserve">      D21 - SPÍNAČ TROJPÓLOVÝ PÁČKOVÝ</t>
  </si>
  <si>
    <t xml:space="preserve">      D22 - SADA PRO NOUZOVOU SIGNALIZACI</t>
  </si>
  <si>
    <t xml:space="preserve">      D23 - TLAČÍTKO (nouzový signalizační systém)</t>
  </si>
  <si>
    <t xml:space="preserve">      D24 - POŽÁRNÍ TLAČÍTKA</t>
  </si>
  <si>
    <t xml:space="preserve">      D25 - Zařízení vnějších žaluzií</t>
  </si>
  <si>
    <t xml:space="preserve">      D26 -  VODIČ PRO POSPOJOVÁNÍ</t>
  </si>
  <si>
    <t xml:space="preserve">      D27 -  KABEL SILOVÝ,IZOLACE PVC BEZ VODIČE PE</t>
  </si>
  <si>
    <t xml:space="preserve">      D28 -  KABEL SILOVÝ,IZOLACE PVC S VODIČEM PE</t>
  </si>
  <si>
    <t xml:space="preserve">      D29 -  KABEL SDĚLOVACÍ STÍNĚNÝ</t>
  </si>
  <si>
    <t xml:space="preserve">      D30 -  KABEL SE SNÍŽENOU HOŘLAVOSTÍ, S FUNKČNÍ SCHOPNOSTÍ PŘI POŽÁRU P60-R,  TŘÍDA REAKCE NA OHEŇ - B2 ca,</t>
  </si>
  <si>
    <t xml:space="preserve">      D31 - POŽÁRNÍ PŘEPÁŽKY</t>
  </si>
  <si>
    <t xml:space="preserve">      D32 -  VYBOURANI OTVORU VE ZDIVU  CIHELNEM DO PRUMERU 60mm</t>
  </si>
  <si>
    <t xml:space="preserve">      D33 -  BETONOVE DO PRUMERU 60mm</t>
  </si>
  <si>
    <t xml:space="preserve">      D34 -  VYSEKANI KAPES VE ZDIVU,  CIHELNEM PRO KRABICE</t>
  </si>
  <si>
    <t xml:space="preserve">      D35 -  VYSEKANI RYH VE ZDIVU,  CIHELNEM - HLOUBKA 30mm</t>
  </si>
  <si>
    <t xml:space="preserve">      D36 -  HRUBA VYPLN RYH MALTOU</t>
  </si>
  <si>
    <t xml:space="preserve">      D37 -  OMITKA RYH VE STENACH MALTOU</t>
  </si>
  <si>
    <t xml:space="preserve">      D38 - ODVOZ SUTI NA SKLÁDKU, RECYKLACE</t>
  </si>
  <si>
    <t xml:space="preserve">      D39 - HODINOVE ZUCTOVACI SAZBY</t>
  </si>
  <si>
    <t xml:space="preserve">      D40 -  PROVEDENI REVIZNICH ZKOUSEK,  DLE ČSN 33 2000-6 ed.2</t>
  </si>
  <si>
    <t xml:space="preserve">    D41 - Ostatní náklady</t>
  </si>
  <si>
    <t>rozvaděče</t>
  </si>
  <si>
    <t>Doplnění rozvaděče R0</t>
  </si>
  <si>
    <t>1182-15625</t>
  </si>
  <si>
    <t>10B-1 Jistič</t>
  </si>
  <si>
    <t>Ks</t>
  </si>
  <si>
    <t>1182-15627</t>
  </si>
  <si>
    <t>16B-1 Jistič</t>
  </si>
  <si>
    <t>Doplnění rozvaděče R1</t>
  </si>
  <si>
    <t>1182-16278</t>
  </si>
  <si>
    <t>Požární kouřotěsné dveře 100x100cm - 30/DP1- S</t>
  </si>
  <si>
    <t>Doplnění rozvaděče R2</t>
  </si>
  <si>
    <t>Doplnění rozvaděče R3</t>
  </si>
  <si>
    <t>1182-15761</t>
  </si>
  <si>
    <t>50B-3 Jistič</t>
  </si>
  <si>
    <t>Rozvaděč R4</t>
  </si>
  <si>
    <t>1182-15362</t>
  </si>
  <si>
    <t>ZAPUŠTĚNÁ OCELOPLECHOVÁ ROZVODNICE, 510 x 1350 x 165 mm, IP43/20</t>
  </si>
  <si>
    <t>1182-16356</t>
  </si>
  <si>
    <t>63-3 Vypínač</t>
  </si>
  <si>
    <t>1228-23</t>
  </si>
  <si>
    <t>svodič přepětí, vhodné pro 3-fázový systém TN-S, 160 kA (8/20)</t>
  </si>
  <si>
    <t>1182-15623</t>
  </si>
  <si>
    <t>4B-1 Jistič</t>
  </si>
  <si>
    <t>1182-15624</t>
  </si>
  <si>
    <t>6B-1 Jistič</t>
  </si>
  <si>
    <t>1182-15643</t>
  </si>
  <si>
    <t>10C-1 Jistič</t>
  </si>
  <si>
    <t>1182-18554</t>
  </si>
  <si>
    <t>PS-1100 Pomocný spínač</t>
  </si>
  <si>
    <t>1182-14567</t>
  </si>
  <si>
    <t>16-001-A230 Impulzní relé</t>
  </si>
  <si>
    <t>1182-10263</t>
  </si>
  <si>
    <t>25-31-A230 Instalační stykač</t>
  </si>
  <si>
    <t>1182-10256</t>
  </si>
  <si>
    <t>20-11-A230 Instalační stykač</t>
  </si>
  <si>
    <t>1182-15645</t>
  </si>
  <si>
    <t>16C-1 Jistič</t>
  </si>
  <si>
    <t>1182-20010</t>
  </si>
  <si>
    <t>16B-1N-030A Proudový chránič s nadproudovou ochranou, In 16 A, Ue AC 230 V, charakteristika B, Idn 30 mA, 1+N-pól, šířka 1 modul, Icn 6 kA, typ A</t>
  </si>
  <si>
    <t>1182-15757</t>
  </si>
  <si>
    <t>20B-3 Jistič</t>
  </si>
  <si>
    <t>1182-15756</t>
  </si>
  <si>
    <t>16B-3 Jistič</t>
  </si>
  <si>
    <t>1182-10254</t>
  </si>
  <si>
    <t>20-20-A230 Instalační stykač</t>
  </si>
  <si>
    <t>1035-82</t>
  </si>
  <si>
    <t>Regulátor ohřevu venkovních ploch a okapů, dvouzónový</t>
  </si>
  <si>
    <t>1182-15774</t>
  </si>
  <si>
    <t>LTN-16C-3 Jistič</t>
  </si>
  <si>
    <t>1042-228</t>
  </si>
  <si>
    <t>RSA 2,5 A Řadová svorka bílá</t>
  </si>
  <si>
    <t>1042-405</t>
  </si>
  <si>
    <t>RSA 6 A Řadová svorka bílá</t>
  </si>
  <si>
    <t>Elektromontáže</t>
  </si>
  <si>
    <t>Montáž rozvaděčů</t>
  </si>
  <si>
    <t>1191-292</t>
  </si>
  <si>
    <t>Úprava a doplnění stávajícího rozvaděče na stavbě, instalace požárních dveří, zapojení nových obvodů</t>
  </si>
  <si>
    <t>1191-292.1</t>
  </si>
  <si>
    <t>motáž rozvaděčů OCEP, nebo plastových, na stavbě, včetně zapojení rozvodů</t>
  </si>
  <si>
    <t>Svítidlo</t>
  </si>
  <si>
    <t>1263-8158</t>
  </si>
  <si>
    <t>"A" - Nízké interiérové svítidlo LED, optický mikroprizmatický kryt, Lakovaný ocelový plech RAL 9016, 1080,00 x 160,00 x 55,00 mm, IP20, 1 x LED, 48W, 5318lm, Ra80, 3000K</t>
  </si>
  <si>
    <t>1263-8190</t>
  </si>
  <si>
    <t>"B" - Nízké interiérové svítidlo LED, optický opálový kryt, Lakovaný ocelový plech RAL 9016, 600,00 x 600,00 x 55,00 mm, IP40, 1 x LED, 33W, 3710lm, Ra80, 3000K</t>
  </si>
  <si>
    <t>1263-8169</t>
  </si>
  <si>
    <t>"C" - Nízké interiérové svítidlo LED, asymetrické provedení, Lakovaný ocelový plech RAL 9016, 1080,00 x 160,00 x 55,00 mm, IP40, 1 x LED, 48W, 4118lm, Ra80, 3000K</t>
  </si>
  <si>
    <t>1263-2888</t>
  </si>
  <si>
    <t>PŘÍSLUŠENSTVÍ Lankový závěs 2 m pro svítidla "A", "B", "C" - Y (1 ks)</t>
  </si>
  <si>
    <t>1185-20425</t>
  </si>
  <si>
    <t>"E" - LED stropní nebo nástěnné, kruhové svítidlo, 2 x LED modul L43C07, 35W, plechová montura, d-500mm, stínidlo PC, IP40, 1 x LED, 35W, 5050lm, Ra80, 3000K</t>
  </si>
  <si>
    <t>1185-20287</t>
  </si>
  <si>
    <t>"K" - Válcové polovestavné svítidlo s průměrem stínidla Ø400 mm. Svítidlo se skládá z lakované ocelové základny se speciálními držáky pro polovestavnou montáž a opálového polykarbonátového nebo PMMA stínidla s dekorativním černým pruhem. Stínidlo je uchyceno za pomoci sklapovacích držáků, IP54, 1 x LED, 33W, 4850lm, Ra80, 3000K</t>
  </si>
  <si>
    <t>NOUZOVÁ SVÍTIDLA</t>
  </si>
  <si>
    <t>1157-14314</t>
  </si>
  <si>
    <t>"N" - Nouzové svítidlo - bílé polykarbonátové tělo, čirý polykarbonátový kryt, 3 hod, akumulátor, 350x120x75mm, včetně piktogramu, IP65, LED - 1W, 110lm, 4000K</t>
  </si>
  <si>
    <t>RECYKLACE</t>
  </si>
  <si>
    <t>1184-445</t>
  </si>
  <si>
    <t>příspěvek na recyklaci svítidla</t>
  </si>
  <si>
    <t>KRABICE</t>
  </si>
  <si>
    <t>1123-4</t>
  </si>
  <si>
    <t>KU 68-1903_KA KRABICE ODBOČNÁ</t>
  </si>
  <si>
    <t>1123-4041</t>
  </si>
  <si>
    <t>8110 KRABICE</t>
  </si>
  <si>
    <t>1123-9228</t>
  </si>
  <si>
    <t>KUL 68-45/LD_NA KRABICE UNIVERZÁLNÍ</t>
  </si>
  <si>
    <t>1123-7271</t>
  </si>
  <si>
    <t>KO 125 E/EQ02 KRABICE ODB. S EQ SVORK.</t>
  </si>
  <si>
    <t>1123-9229</t>
  </si>
  <si>
    <t>KUL 68-45/LD2_NA KRABICE ODBOČNÁ</t>
  </si>
  <si>
    <t>D13</t>
  </si>
  <si>
    <t xml:space="preserve"> SVORKOVNICE KRABICOVÁ</t>
  </si>
  <si>
    <t>1265-19</t>
  </si>
  <si>
    <t>2273-204 4x0,5-2,5mm2</t>
  </si>
  <si>
    <t>D14</t>
  </si>
  <si>
    <t>TRUBKY, LIŠTY, ŽLABY</t>
  </si>
  <si>
    <t>1123-64</t>
  </si>
  <si>
    <t>2323_H100 TRUBKA OHEBNÁ - LPFLEX</t>
  </si>
  <si>
    <t>1123-66</t>
  </si>
  <si>
    <t>2336_H50 TRUBKA OHEBNÁ - LPFLEX</t>
  </si>
  <si>
    <t>1123-4894</t>
  </si>
  <si>
    <t>8025HF TRUBKA TUHÁ 1250 N HF</t>
  </si>
  <si>
    <t>1123-4118</t>
  </si>
  <si>
    <t>LV 18X13_HA LIŠTA VKLÁDACÍ (3m)</t>
  </si>
  <si>
    <t>1123-7747</t>
  </si>
  <si>
    <t>LHD 40X20_HC LIŠTA HRANATÁ</t>
  </si>
  <si>
    <t>1123-7751</t>
  </si>
  <si>
    <t>LHD 40X40_HC LIŠTA HRANATÁ</t>
  </si>
  <si>
    <t>1123-8139</t>
  </si>
  <si>
    <t>PP 80/K-5_LB KRABICE PROTAH. PODLAHOVÁ</t>
  </si>
  <si>
    <t>1123-8140</t>
  </si>
  <si>
    <t>PUK 38X150 S1_S KANÁL PODLAHOVÝ UNIVERZ.</t>
  </si>
  <si>
    <t>1123-8803</t>
  </si>
  <si>
    <t>PLUK_XX PROPOJOVACÍ LANKO 250 MM</t>
  </si>
  <si>
    <t>1123-8223</t>
  </si>
  <si>
    <t>SPUK_S SPOJKA PODLAHOVÉHO KANÁLU</t>
  </si>
  <si>
    <t>1123-6336</t>
  </si>
  <si>
    <t>KOPOBOX 80_LB RÁM PODLAHOVÝ</t>
  </si>
  <si>
    <t>1123-6345</t>
  </si>
  <si>
    <t>KPP 80_LB KRABICE PŘÍSTR. PODLAHOVÁ</t>
  </si>
  <si>
    <t>1123-9236</t>
  </si>
  <si>
    <t>PP 80/45/6_LB PODLOŽKA PŘÍSTROJOVÁ</t>
  </si>
  <si>
    <t>1123-6364</t>
  </si>
  <si>
    <t>PKUP_LB PŘEPÁŽKA</t>
  </si>
  <si>
    <t>1123-8978</t>
  </si>
  <si>
    <t>QP 45X45_HB ZÁSUVKA QUADRO 45X45</t>
  </si>
  <si>
    <t>D15</t>
  </si>
  <si>
    <t>VYPÍNAČE, SPÍNAČE, ZÁSUVKY</t>
  </si>
  <si>
    <t>1002-4448</t>
  </si>
  <si>
    <t>Přístroj spínače jednopólového (bezšroubové svorky); řazení 1, 1So (do hořl. podkladů B až E)</t>
  </si>
  <si>
    <t>1002-4450</t>
  </si>
  <si>
    <t>Přístroj přepínače sériového (bezšroubové svorky); řazení 5 (do hořl. podkladů B až E)</t>
  </si>
  <si>
    <t>1002-4451</t>
  </si>
  <si>
    <t>Přístroj přepínače střídavého (bezšroubové svorky); řazení 6, 6So (do hořl. podkladů B až E)</t>
  </si>
  <si>
    <t>1002-4456</t>
  </si>
  <si>
    <t>Přístroj ovládače zapínacího se svorkou N (bezšroubové svorky); řazení 1/0, 1/0So, 1/0S (do hořl. podkladů B až E)</t>
  </si>
  <si>
    <t>1002-7162</t>
  </si>
  <si>
    <t>Přístroj spínače žaluziového, jednopólového kolébkového; řazení 1+1 s blokováním (do hořl. podkladů B až E)</t>
  </si>
  <si>
    <t>D16</t>
  </si>
  <si>
    <t xml:space="preserve"> KRYT SPÍNAČE</t>
  </si>
  <si>
    <t>1002-14</t>
  </si>
  <si>
    <t>3558A-A651 B Kryt spínače kolébkového; b. bílá (do hořl. podkladů B až E - při použití bezšroubových přístrojů)</t>
  </si>
  <si>
    <t>1002-15</t>
  </si>
  <si>
    <t>3558A-A652 B Kryt spínače kolébkového, dělený; b. bílá (do hořl. podkladů B až E - při použití bezšroubových přístrojů)</t>
  </si>
  <si>
    <t>1002-585</t>
  </si>
  <si>
    <t>3558A-A662 B Kryt spínače žaluziového kolébkového, dělený, s potiskem; b. bílá (do hořl. podkladů B až E - při použití bezšroubových přístrojů)</t>
  </si>
  <si>
    <t>D17</t>
  </si>
  <si>
    <t xml:space="preserve"> ZÁSUVKA NN</t>
  </si>
  <si>
    <t>1002-4593</t>
  </si>
  <si>
    <t>Zásuvka jednonásobná (bezšroubové svorky), s ochranným kolíkem, s clonkami; řazení 2P+PE; b. bílá</t>
  </si>
  <si>
    <t>D18</t>
  </si>
  <si>
    <t xml:space="preserve"> RÁMEČEK</t>
  </si>
  <si>
    <t>1002-24</t>
  </si>
  <si>
    <t>Rámeček pro elektroinstalační přístroje, jednonásobný;b. bílá (do hořl. podkladů B až E - při použití bezšroubových přístrojů)</t>
  </si>
  <si>
    <t>1002-25</t>
  </si>
  <si>
    <t>Rámeček pro elektroinstalační přístroje, dvojnásobný vodorovný; b. bílá (do hořl. podkladů B až E - při použití bezšroubových přístrojů)</t>
  </si>
  <si>
    <t>1002-27</t>
  </si>
  <si>
    <t>Rámeček pro elektroinstalační přístroje, trojnásobný vodorovný; b. bílá (do hořl. podkladů B až E - při použití bezšroubových přístrojů)</t>
  </si>
  <si>
    <t>1002-698</t>
  </si>
  <si>
    <t>Rámeček pro elektroinstalační přístroje, čtyřnásobný vodorovný; b. bílá (do hořl. podkladů B až E - při použití bezšroubových přístrojů)</t>
  </si>
  <si>
    <t>1002-710</t>
  </si>
  <si>
    <t>Rámeček pro elektroinstalační přístroje, pětinásobný vodorovný; b. bílá (do hořl. podkladů B až E - při použití bezšroubových přístrojů)</t>
  </si>
  <si>
    <t>D19</t>
  </si>
  <si>
    <t xml:space="preserve"> SNÍMAČ POHYBU PRO STROPNÍ MONTÁŽ, KOMPLETNÍ</t>
  </si>
  <si>
    <t>1002-11293</t>
  </si>
  <si>
    <t>3299-22103 Snímač pohybu, povrchová montáž; b. bílá</t>
  </si>
  <si>
    <t>D20</t>
  </si>
  <si>
    <t xml:space="preserve">ZÁSUVKA NN,  IP44 (plast, bezšroubové svorky)</t>
  </si>
  <si>
    <t>1002-12773</t>
  </si>
  <si>
    <t>Zásuvka jednonásobná IP54, s ochranným kolíkem, s víčkem, pro průběžnou montáž; řazení 2P+PE; b. bílá, bezšroubové svorky (na hořl. podklady B až E)</t>
  </si>
  <si>
    <t>D21</t>
  </si>
  <si>
    <t>SPÍNAČ TROJPÓLOVÝ PÁČKOVÝ</t>
  </si>
  <si>
    <t>1002-383</t>
  </si>
  <si>
    <t>Spínač trojpólový páčkový, zapuštěná montáž; řazení 3; b. bílá</t>
  </si>
  <si>
    <t>D22</t>
  </si>
  <si>
    <t>SADA PRO NOUZOVOU SIGNALIZACI</t>
  </si>
  <si>
    <t>1002-12223</t>
  </si>
  <si>
    <t>Sada pro nouzovou signalizaci; b. alpská bílá</t>
  </si>
  <si>
    <t>D23</t>
  </si>
  <si>
    <t>TLAČÍTKO (nouzový signalizační systém)</t>
  </si>
  <si>
    <t>1002-2858</t>
  </si>
  <si>
    <t>Tlačítko signální, tahové; b. alpská bílá</t>
  </si>
  <si>
    <t>D24</t>
  </si>
  <si>
    <t>POŽÁRNÍ TLAČÍTKA</t>
  </si>
  <si>
    <t>1002-8325</t>
  </si>
  <si>
    <t>Vypínací tlačítko se sklem - požární stěny CHÚC</t>
  </si>
  <si>
    <t>1002-8400</t>
  </si>
  <si>
    <t>Kouřové čidlo požární stěny</t>
  </si>
  <si>
    <t>D25</t>
  </si>
  <si>
    <t>Zařízení vnějších žaluzií</t>
  </si>
  <si>
    <t>1161-5620</t>
  </si>
  <si>
    <t>řídící skříň pro vněšjí žaluzie - 1-zónová, D+M</t>
  </si>
  <si>
    <t>1161-3310</t>
  </si>
  <si>
    <t>rozvodnice - ovládač motorů pro max 4 motory, 4 ovládání, D+M</t>
  </si>
  <si>
    <t>1161-3310.1</t>
  </si>
  <si>
    <t>čidlo slunce vítr, D+M</t>
  </si>
  <si>
    <t>D26</t>
  </si>
  <si>
    <t xml:space="preserve"> VODIČ PRO POSPOJOVÁNÍ</t>
  </si>
  <si>
    <t>7004-22022</t>
  </si>
  <si>
    <t>CY4 Žlutozelený, volně</t>
  </si>
  <si>
    <t>7004-22023</t>
  </si>
  <si>
    <t>CY6 Žlutozelený, volně</t>
  </si>
  <si>
    <t>7004-22025</t>
  </si>
  <si>
    <t>CY16 Žlutozelený, volně</t>
  </si>
  <si>
    <t>D27</t>
  </si>
  <si>
    <t xml:space="preserve"> KABEL SILOVÝ,IZOLACE PVC BEZ VODIČE PE</t>
  </si>
  <si>
    <t>7004-8054</t>
  </si>
  <si>
    <t>CYKY-O 2x1.5 mm2 , pod omítkou</t>
  </si>
  <si>
    <t>7004-8056</t>
  </si>
  <si>
    <t>CYKY-O 3x1.5 mm2 , pod omítkou</t>
  </si>
  <si>
    <t>D28</t>
  </si>
  <si>
    <t xml:space="preserve"> KABEL SILOVÝ,IZOLACE PVC S VODIČEM PE</t>
  </si>
  <si>
    <t>7004-8068</t>
  </si>
  <si>
    <t>CYKY-J 3x1.5 mm2 , pod omítkou</t>
  </si>
  <si>
    <t>7004-8069</t>
  </si>
  <si>
    <t>CYKY-J 3x2.5 mm2 , pod omítkou</t>
  </si>
  <si>
    <t>7004-8078</t>
  </si>
  <si>
    <t>CYKY-J 5x1,5 , pod omítkou</t>
  </si>
  <si>
    <t>7004-8079</t>
  </si>
  <si>
    <t>CYKY-J 5x2.5 mm2 , pod omítkou</t>
  </si>
  <si>
    <t>7004-8081</t>
  </si>
  <si>
    <t>CYKY-J 5x6 , pod omítkou</t>
  </si>
  <si>
    <t>7004-8083</t>
  </si>
  <si>
    <t>CYKY-J 5x16 , pod omítkou</t>
  </si>
  <si>
    <t>D29</t>
  </si>
  <si>
    <t xml:space="preserve"> KABEL SDĚLOVACÍ STÍNĚNÝ</t>
  </si>
  <si>
    <t>7004-8225</t>
  </si>
  <si>
    <t>SYKFY 2x2x0.5 , volně</t>
  </si>
  <si>
    <t>D30</t>
  </si>
  <si>
    <t xml:space="preserve"> KABEL SE SNÍŽENOU HOŘLAVOSTÍ, S FUNKČNÍ SCHOPNOSTÍ PŘI POŽÁRU P60-R,  TŘÍDA REAKCE NA OHEŇ - B2 ca,</t>
  </si>
  <si>
    <t>7004-8183</t>
  </si>
  <si>
    <t>-O 3x1,5 , pod omítkou</t>
  </si>
  <si>
    <t>7004-8187</t>
  </si>
  <si>
    <t>-J 3x1,5 , pod omítkou</t>
  </si>
  <si>
    <t>7004-8189</t>
  </si>
  <si>
    <t>-J 4x1,5 , pod omítkou</t>
  </si>
  <si>
    <t>D31</t>
  </si>
  <si>
    <t>POŽÁRNÍ PŘEPÁŽKY</t>
  </si>
  <si>
    <t>1197-1</t>
  </si>
  <si>
    <t>EI 30 Kabel. přepážka PROMASTOP - I</t>
  </si>
  <si>
    <t>1197-2</t>
  </si>
  <si>
    <t>EI 60 Kabel. přepážka PROMASTOP - I</t>
  </si>
  <si>
    <t>D32</t>
  </si>
  <si>
    <t xml:space="preserve"> VYBOURANI OTVORU VE ZDIVU  CIHELNEM DO PRUMERU 60mm</t>
  </si>
  <si>
    <t>9999-1305</t>
  </si>
  <si>
    <t>Stena do 450mm</t>
  </si>
  <si>
    <t>D33</t>
  </si>
  <si>
    <t xml:space="preserve"> BETONOVE DO PRUMERU 60mm</t>
  </si>
  <si>
    <t>9999-1320</t>
  </si>
  <si>
    <t>D34</t>
  </si>
  <si>
    <t xml:space="preserve"> VYSEKANI KAPES VE ZDIVU,  CIHELNEM PRO KRABICE</t>
  </si>
  <si>
    <t>9999-1350</t>
  </si>
  <si>
    <t>50x50x50 mm</t>
  </si>
  <si>
    <t>D35</t>
  </si>
  <si>
    <t xml:space="preserve"> VYSEKANI RYH VE ZDIVU,  CIHELNEM - HLOUBKA 30mm</t>
  </si>
  <si>
    <t>9999-1388</t>
  </si>
  <si>
    <t>Sire 30 mm</t>
  </si>
  <si>
    <t>9999-1389</t>
  </si>
  <si>
    <t>Sire 70 mm</t>
  </si>
  <si>
    <t>9999-1390</t>
  </si>
  <si>
    <t>Sire 100 mm</t>
  </si>
  <si>
    <t>D36</t>
  </si>
  <si>
    <t xml:space="preserve"> HRUBA VYPLN RYH MALTOU</t>
  </si>
  <si>
    <t>9999-1492</t>
  </si>
  <si>
    <t>Jakekoliv sire</t>
  </si>
  <si>
    <t>D37</t>
  </si>
  <si>
    <t xml:space="preserve"> OMITKA RYH VE STENACH MALTOU</t>
  </si>
  <si>
    <t>9999-1494</t>
  </si>
  <si>
    <t>Sire do 150 mm</t>
  </si>
  <si>
    <t>D38</t>
  </si>
  <si>
    <t>ODVOZ SUTI NA SKLÁDKU, RECYKLACE</t>
  </si>
  <si>
    <t>1184-526</t>
  </si>
  <si>
    <t>odvoz suti na skládku včetně poplatku za uložení</t>
  </si>
  <si>
    <t>D39</t>
  </si>
  <si>
    <t>HODINOVE ZUCTOVACI SAZBY</t>
  </si>
  <si>
    <t>9999-1281</t>
  </si>
  <si>
    <t>Demontaz stavajiciho zarizeni</t>
  </si>
  <si>
    <t>D40</t>
  </si>
  <si>
    <t xml:space="preserve"> PROVEDENI REVIZNICH ZKOUSEK,  DLE ČSN 33 2000-6 ed.2</t>
  </si>
  <si>
    <t>9999-1298</t>
  </si>
  <si>
    <t>Revizni technik</t>
  </si>
  <si>
    <t>D41</t>
  </si>
  <si>
    <t>Ostatní náklady</t>
  </si>
  <si>
    <t>Pol3</t>
  </si>
  <si>
    <t>doprava</t>
  </si>
  <si>
    <t>kpl</t>
  </si>
  <si>
    <t>Pol4</t>
  </si>
  <si>
    <t>přesun</t>
  </si>
  <si>
    <t>-1568982710</t>
  </si>
  <si>
    <t>Pol5</t>
  </si>
  <si>
    <t>podružný materiál</t>
  </si>
  <si>
    <t>-249592282</t>
  </si>
  <si>
    <t>D.1.4.5.6 - slaboproudé systémy (SLB)</t>
  </si>
  <si>
    <t>import do KROS4</t>
  </si>
  <si>
    <t>D1 - ESL</t>
  </si>
  <si>
    <t>ESL</t>
  </si>
  <si>
    <t>Pol7</t>
  </si>
  <si>
    <t>Datová zásuvka, 2xRJ45, cat.5E, zápustná montáž, stejný vzhled se silnoproudými komponenty, montáž do rámečku, včetně montážní krabice</t>
  </si>
  <si>
    <t>Pol8</t>
  </si>
  <si>
    <t>Datová zásuvka (modul), 1xRJ45, cat.5E, montáž do podlahové krabice (boxu), stejný vzhled se silnoproudými komponenty</t>
  </si>
  <si>
    <t>Pol9</t>
  </si>
  <si>
    <t>Keystone, cat.5E</t>
  </si>
  <si>
    <t>Pol10</t>
  </si>
  <si>
    <t>RJ45 konektor cat.5E</t>
  </si>
  <si>
    <t>Pol11</t>
  </si>
  <si>
    <t>Patch kabel cat.5E, 2m</t>
  </si>
  <si>
    <t>Pol12</t>
  </si>
  <si>
    <t>Patch kabel cat.5E, 6m</t>
  </si>
  <si>
    <t>Pol13</t>
  </si>
  <si>
    <t>Analogové hodiny jednotného času, oboustrané, montáž na strop, kompatibilní se stávajícím systémem</t>
  </si>
  <si>
    <t>Pol14</t>
  </si>
  <si>
    <t>Školní zvonek, montáž na stěnu, kompatibilní se stávajícím systémem</t>
  </si>
  <si>
    <t>Pol15</t>
  </si>
  <si>
    <t>Otevření, přepojení a opětovné závření stávajících hodin jednotného času</t>
  </si>
  <si>
    <t>Pol16</t>
  </si>
  <si>
    <t>Otevření, přepojení a opětovné závření stávajícího školního zvonku jednotného času</t>
  </si>
  <si>
    <t>Pol17</t>
  </si>
  <si>
    <t>Reproduktor školního rozhlasu, kompatibilní se stávajícím systémem, volitelná hlasitelnost (1,5W / 3W / 6W)</t>
  </si>
  <si>
    <t>Pol18</t>
  </si>
  <si>
    <t>Připojení nové odbočky školního rozhlasu pro nové reproduktory školního rozhlasu</t>
  </si>
  <si>
    <t>Pol19</t>
  </si>
  <si>
    <t>Kabel UTP cat.5E</t>
  </si>
  <si>
    <t>Pol20</t>
  </si>
  <si>
    <t>Kabel CYKY 4x1,5</t>
  </si>
  <si>
    <t>Pol21</t>
  </si>
  <si>
    <t>Kabel PRAFlaDur 4x1,5 B2ca s1 d1 s funkční integritou při požáru 30minut (P30-R, PH30-R)</t>
  </si>
  <si>
    <t>Pol22</t>
  </si>
  <si>
    <t>Aktivní USB kabel 15m</t>
  </si>
  <si>
    <t>Pol23</t>
  </si>
  <si>
    <t>Aktivní USB kabel 20m</t>
  </si>
  <si>
    <t>Pol24</t>
  </si>
  <si>
    <t>HDMI kabel 15m</t>
  </si>
  <si>
    <t>Pol25</t>
  </si>
  <si>
    <t>HDMI kabel 20m</t>
  </si>
  <si>
    <t>Pol26</t>
  </si>
  <si>
    <t>Eletroinstalační trubka ohebná o vnějším průměru 25mm, včetně spojovacího a upevňovacího materiálu</t>
  </si>
  <si>
    <t>Pol27</t>
  </si>
  <si>
    <t>Eletroinstalační trubka ohebná o vnějším průměru 40mm, včetně spojovacího a upevňovacího materiálu</t>
  </si>
  <si>
    <t>Pol28</t>
  </si>
  <si>
    <t>Vysekání drážky do stěny</t>
  </si>
  <si>
    <t>Pol29</t>
  </si>
  <si>
    <t>Zapravení vysekané drážky ve stěně (malba a omítka je součástí dodávky stavby)</t>
  </si>
  <si>
    <t>Pol30</t>
  </si>
  <si>
    <t>Skupinová příchytka pro svazek kabelů (2-8 UTP kabelů), včetně spojpovacího a připevňovacího materiálu (připevnění k podlaze)</t>
  </si>
  <si>
    <t>Pol31</t>
  </si>
  <si>
    <t>Kabelový žlab, drátěný, 100mm x 50mm (š x v), včetně spojovacího a upevňovacího materiálu</t>
  </si>
  <si>
    <t>Pol32</t>
  </si>
  <si>
    <t>Podpěra pro připevnění kabelového žlabu - vodorovné vedení (připevnění k podlaze), včetně spojovacího a upevňovacího materiálu</t>
  </si>
  <si>
    <t>Pol33</t>
  </si>
  <si>
    <t>Podpěra pro připevnění kabelového žlabu - svislé vedení (připevnění k podlaze), včetně spojovacího a upevňovacího materiálu</t>
  </si>
  <si>
    <t>Pol34</t>
  </si>
  <si>
    <t>Eletroinstalační trubka ohebná o vnějším průměru 40mm, včetně spojovacího a upevňovacího materiálu, s protahovacím provázkem</t>
  </si>
  <si>
    <t>Pol35</t>
  </si>
  <si>
    <t>Stahovací spirála pro kabely, 1-8 kabelů</t>
  </si>
  <si>
    <t>Pol36</t>
  </si>
  <si>
    <t>Držák kabelového svazku, 1-8 kabelů, montáž na konstrukci strolu</t>
  </si>
  <si>
    <t>Pol37</t>
  </si>
  <si>
    <t>Certifikovaná protipožární ucpávka</t>
  </si>
  <si>
    <t>Pol38</t>
  </si>
  <si>
    <t>Drobný elektroinstalační materiál</t>
  </si>
  <si>
    <t>Pol39</t>
  </si>
  <si>
    <t>Drobný instalační materiál</t>
  </si>
  <si>
    <t>Pol40</t>
  </si>
  <si>
    <t>Oživení a odzkoušení systému SSK / DATA</t>
  </si>
  <si>
    <t>Pol41</t>
  </si>
  <si>
    <t>Oživení a odzkoušení systému ŠR</t>
  </si>
  <si>
    <t>Pol42</t>
  </si>
  <si>
    <t>Oživení a odzkoušení systému JČ</t>
  </si>
  <si>
    <t>Pol43</t>
  </si>
  <si>
    <t>Zaškolení obsluhy</t>
  </si>
  <si>
    <t>Pol44</t>
  </si>
  <si>
    <t>Výchozí revize</t>
  </si>
  <si>
    <t>Pol45</t>
  </si>
  <si>
    <t>Certifikační měření, vystavení systémové záruky na 25 let</t>
  </si>
  <si>
    <t>Pol47</t>
  </si>
  <si>
    <t>Pomocné zednické práce</t>
  </si>
  <si>
    <t>Pol48</t>
  </si>
  <si>
    <t>Úklid stavby</t>
  </si>
  <si>
    <t>Pol49</t>
  </si>
  <si>
    <t>Likvidace odpadů</t>
  </si>
  <si>
    <t>Pol50</t>
  </si>
  <si>
    <t>Staveništní a mimostaveništní doprava</t>
  </si>
  <si>
    <t>Pol51</t>
  </si>
  <si>
    <t>Projekční poradenství</t>
  </si>
  <si>
    <t>Pol52</t>
  </si>
  <si>
    <t>Dokumentace skutečného stavu</t>
  </si>
  <si>
    <t>2009010662</t>
  </si>
  <si>
    <t>Pol53</t>
  </si>
  <si>
    <t>Koordinační činnost</t>
  </si>
  <si>
    <t>fol1</t>
  </si>
  <si>
    <t>hř11</t>
  </si>
  <si>
    <t>39,76</t>
  </si>
  <si>
    <t>hř12</t>
  </si>
  <si>
    <t>lat1</t>
  </si>
  <si>
    <t>838</t>
  </si>
  <si>
    <t>řez1</t>
  </si>
  <si>
    <t>29,844</t>
  </si>
  <si>
    <t>10,831</t>
  </si>
  <si>
    <t>st1</t>
  </si>
  <si>
    <t>HRUB-00102 - D.1.1 a D 1.2 - arch.- stavební část a stav. - konstrukční řešení - střešní plášť</t>
  </si>
  <si>
    <t>stř21</t>
  </si>
  <si>
    <t>199,232</t>
  </si>
  <si>
    <t>stř22</t>
  </si>
  <si>
    <t>01 - střešní plášť</t>
  </si>
  <si>
    <t>1130,464</t>
  </si>
  <si>
    <t>tes2</t>
  </si>
  <si>
    <t>925,2</t>
  </si>
  <si>
    <t>2113180709</t>
  </si>
  <si>
    <t>512022239</t>
  </si>
  <si>
    <t>1348974886</t>
  </si>
  <si>
    <t>52,036*9</t>
  </si>
  <si>
    <t>1278987282</t>
  </si>
  <si>
    <t>52,036</t>
  </si>
  <si>
    <t>712441559</t>
  </si>
  <si>
    <t>Provedení povlakové krytiny střech šikmých přes 10° do 30° pásy přitavením NAIP v plné ploše</t>
  </si>
  <si>
    <t>702358360</t>
  </si>
  <si>
    <t>https://podminky.urs.cz/item/CS_URS_2022_01/712441559</t>
  </si>
  <si>
    <t>62856001</t>
  </si>
  <si>
    <t xml:space="preserve">pás asfaltový samolepicí modifikovaný SBS tl 2,2mm s vložkou z hliníkové fólie, hliníkové fólie s textilií se  spalitelnou fólií nebo jemnozrnným minerálním posypem nebo textilií na horním povrchu</t>
  </si>
  <si>
    <t>-1837112309</t>
  </si>
  <si>
    <t>fol1*1,2</t>
  </si>
  <si>
    <t>896877790</t>
  </si>
  <si>
    <t>1859029192</t>
  </si>
  <si>
    <t>stř21*1,2</t>
  </si>
  <si>
    <t>1568638151</t>
  </si>
  <si>
    <t>1084570955</t>
  </si>
  <si>
    <t>-1113473023</t>
  </si>
  <si>
    <t>743608240</t>
  </si>
  <si>
    <t>stř21*2</t>
  </si>
  <si>
    <t>stř22*2</t>
  </si>
  <si>
    <t>1281269243</t>
  </si>
  <si>
    <t>tes1*0,024*1,1</t>
  </si>
  <si>
    <t>762341811</t>
  </si>
  <si>
    <t>Demontáž bednění a laťování bednění střech rovných, obloukových, sklonu do 60° se všemi nadstřešními konstrukcemi z prken hrubých, hoblovaných tl. do 32 mm</t>
  </si>
  <si>
    <t>-2005394410</t>
  </si>
  <si>
    <t>https://podminky.urs.cz/item/CS_URS_2022_01/762341811</t>
  </si>
  <si>
    <t>762342314</t>
  </si>
  <si>
    <t>Montáž laťování střech složitých sklonu do 60° při osové vzdálenosti latí přes 150 do 360 mm</t>
  </si>
  <si>
    <t>1728653423</t>
  </si>
  <si>
    <t>https://podminky.urs.cz/item/CS_URS_2022_01/762342314</t>
  </si>
  <si>
    <t>1965090090</t>
  </si>
  <si>
    <t>"V.č. D.1.1.8 - půdorys střechy - stavební úpravy, TZ"</t>
  </si>
  <si>
    <t>8,5*11*0,5*2+1,4*11*2</t>
  </si>
  <si>
    <t>8,5*(5,*3+8+4+17)+4*22</t>
  </si>
  <si>
    <t>20*3,5*2</t>
  </si>
  <si>
    <t>11,05*9*2</t>
  </si>
  <si>
    <t>500618339</t>
  </si>
  <si>
    <t>(12,14*34*0,5*2+6,5*2*34*0,5)*0,04*0,06*1,1</t>
  </si>
  <si>
    <t>(8,5+3,4+16,5)*34*0,04*0,06*1,1</t>
  </si>
  <si>
    <t>(18,7*12*2+3,18*34+11*31*0,5*2)*0,04*0,06*1,1</t>
  </si>
  <si>
    <t>20*17*2*0,04*0,06*1,1</t>
  </si>
  <si>
    <t>tes2*0,04*0,06*1,1</t>
  </si>
  <si>
    <t>762342812</t>
  </si>
  <si>
    <t>Demontáž bednění a laťování laťování střech sklonu do 60° se všemi nadstřešními konstrukcemi, z latí průřezové plochy do 25 cm2 při osové vzdálenosti přes 0,22 do 0,50 m</t>
  </si>
  <si>
    <t>2038226540</t>
  </si>
  <si>
    <t>https://podminky.urs.cz/item/CS_URS_2022_01/762342812</t>
  </si>
  <si>
    <t>762342813</t>
  </si>
  <si>
    <t>Demontáž bednění a laťování laťování střech sklonu do 60° se všemi nadstřešními konstrukcemi, z latí průřezové plochy do 25 cm2 při osové vzdálenosti přes 0,50 m</t>
  </si>
  <si>
    <t>-513266538</t>
  </si>
  <si>
    <t>https://podminky.urs.cz/item/CS_URS_2022_01/762342813</t>
  </si>
  <si>
    <t>-794345656</t>
  </si>
  <si>
    <t>1189487244</t>
  </si>
  <si>
    <t>-363392556</t>
  </si>
  <si>
    <t>764001821</t>
  </si>
  <si>
    <t>Demontáž klempířských konstrukcí krytiny ze svitků nebo tabulí do suti</t>
  </si>
  <si>
    <t>715050762</t>
  </si>
  <si>
    <t>https://podminky.urs.cz/item/CS_URS_2022_01/764001821</t>
  </si>
  <si>
    <t>(7,4+10,63)*0,5*11,05*2</t>
  </si>
  <si>
    <t>stř2</t>
  </si>
  <si>
    <t>764001851</t>
  </si>
  <si>
    <t>Demontáž klempířských konstrukcí oplechování hřebene s větrací mřížkou nebo podkladním plechem do suti</t>
  </si>
  <si>
    <t>-790561404</t>
  </si>
  <si>
    <t>https://podminky.urs.cz/item/CS_URS_2022_01/764001851</t>
  </si>
  <si>
    <t>764001891</t>
  </si>
  <si>
    <t>Demontáž klempířských konstrukcí oplechování úžlabí do suti</t>
  </si>
  <si>
    <t>277047188</t>
  </si>
  <si>
    <t>https://podminky.urs.cz/item/CS_URS_2022_01/764001891</t>
  </si>
  <si>
    <t>23,4</t>
  </si>
  <si>
    <t>764002801</t>
  </si>
  <si>
    <t>Demontáž klempířských konstrukcí závětrné lišty do suti</t>
  </si>
  <si>
    <t>270485144</t>
  </si>
  <si>
    <t>https://podminky.urs.cz/item/CS_URS_2022_01/764002801</t>
  </si>
  <si>
    <t>22,6</t>
  </si>
  <si>
    <t>764002812</t>
  </si>
  <si>
    <t>Demontáž klempířských konstrukcí okapového plechu do suti, v krytině skládané</t>
  </si>
  <si>
    <t>-32453130</t>
  </si>
  <si>
    <t>https://podminky.urs.cz/item/CS_URS_2022_01/764002812</t>
  </si>
  <si>
    <t>107,4</t>
  </si>
  <si>
    <t>764002831</t>
  </si>
  <si>
    <t>Demontáž klempířských konstrukcí sněhového zachytávače do suti</t>
  </si>
  <si>
    <t>-1975159828</t>
  </si>
  <si>
    <t>https://podminky.urs.cz/item/CS_URS_2022_01/764002831</t>
  </si>
  <si>
    <t>72,7</t>
  </si>
  <si>
    <t>764002841</t>
  </si>
  <si>
    <t>Demontáž klempířských konstrukcí oplechování horních ploch zdí a nadezdívek do suti</t>
  </si>
  <si>
    <t>-1932883611</t>
  </si>
  <si>
    <t>https://podminky.urs.cz/item/CS_URS_2022_01/764002841</t>
  </si>
  <si>
    <t>764002861</t>
  </si>
  <si>
    <t>Demontáž klempířských konstrukcí oplechování říms do suti</t>
  </si>
  <si>
    <t>1936419559</t>
  </si>
  <si>
    <t>https://podminky.urs.cz/item/CS_URS_2022_01/764002861</t>
  </si>
  <si>
    <t>16,8</t>
  </si>
  <si>
    <t>764002871</t>
  </si>
  <si>
    <t>Demontáž klempířských konstrukcí lemování zdí do suti</t>
  </si>
  <si>
    <t>-226297382</t>
  </si>
  <si>
    <t>https://podminky.urs.cz/item/CS_URS_2022_01/764002871</t>
  </si>
  <si>
    <t>764002881</t>
  </si>
  <si>
    <t>Demontáž klempířských konstrukcí lemování střešních prostupů do suti</t>
  </si>
  <si>
    <t>655246798</t>
  </si>
  <si>
    <t>https://podminky.urs.cz/item/CS_URS_2022_01/764002881</t>
  </si>
  <si>
    <t>18,6*0,5</t>
  </si>
  <si>
    <t>764003801</t>
  </si>
  <si>
    <t>Demontáž klempířských konstrukcí lemování trub, konzol, držáků, ventilačních nástavců a ostatních kusových prvků do suti</t>
  </si>
  <si>
    <t>562951382</t>
  </si>
  <si>
    <t>https://podminky.urs.cz/item/CS_URS_2022_01/764003801</t>
  </si>
  <si>
    <t>764003R0801</t>
  </si>
  <si>
    <t>Demontáž nefunkčního stožáru do suti</t>
  </si>
  <si>
    <t>-1316228752</t>
  </si>
  <si>
    <t>764004801</t>
  </si>
  <si>
    <t>Demontáž klempířských konstrukcí žlabu podokapního do suti</t>
  </si>
  <si>
    <t>-2134637659</t>
  </si>
  <si>
    <t>https://podminky.urs.cz/item/CS_URS_2022_01/764004801</t>
  </si>
  <si>
    <t>138,20+9,5</t>
  </si>
  <si>
    <t>764004861</t>
  </si>
  <si>
    <t>Demontáž klempířských konstrukcí svodu do suti</t>
  </si>
  <si>
    <t>-4560738</t>
  </si>
  <si>
    <t>https://podminky.urs.cz/item/CS_URS_2022_01/764004861</t>
  </si>
  <si>
    <t>144,2</t>
  </si>
  <si>
    <t>-354636780</t>
  </si>
  <si>
    <t>244123442</t>
  </si>
  <si>
    <t>764211624</t>
  </si>
  <si>
    <t>Oplechování střešních prvků z pozinkovaného plechu s povrchovou úpravou hřebene větraného s použitím hřebenového plechu s větracím pásem rš 330 mm</t>
  </si>
  <si>
    <t>-1510255552</t>
  </si>
  <si>
    <t>https://podminky.urs.cz/item/CS_URS_2022_01/764211624</t>
  </si>
  <si>
    <t>"ozn. K19"</t>
  </si>
  <si>
    <t>764212607</t>
  </si>
  <si>
    <t>Oplechování střešních prvků z pozinkovaného plechu s povrchovou úpravou úžlabí rš 670 mm</t>
  </si>
  <si>
    <t>91832673</t>
  </si>
  <si>
    <t>https://podminky.urs.cz/item/CS_URS_2022_01/764212607</t>
  </si>
  <si>
    <t>"ozn. K4"</t>
  </si>
  <si>
    <t>764212634</t>
  </si>
  <si>
    <t>Oplechování střešních prvků z pozinkovaného plechu s povrchovou úpravou štítu závětrnou lištou rš 330 mm</t>
  </si>
  <si>
    <t>1152662508</t>
  </si>
  <si>
    <t>https://podminky.urs.cz/item/CS_URS_2022_01/764212634</t>
  </si>
  <si>
    <t>"ozn. K16"</t>
  </si>
  <si>
    <t>-1924927282</t>
  </si>
  <si>
    <t>"ozn. K3"</t>
  </si>
  <si>
    <t>1308982635</t>
  </si>
  <si>
    <t>72,5-42,4</t>
  </si>
  <si>
    <t>764214611</t>
  </si>
  <si>
    <t>Oplechování horních ploch zdí a nadezdívek (atik) z pozinkovaného plechu s povrchovou úpravou mechanicky kotvené přes rš 800 mm</t>
  </si>
  <si>
    <t>-1639405810</t>
  </si>
  <si>
    <t>https://podminky.urs.cz/item/CS_URS_2022_01/764214611</t>
  </si>
  <si>
    <t>"ozn. K2"</t>
  </si>
  <si>
    <t>2,5*0,9</t>
  </si>
  <si>
    <t>764218611</t>
  </si>
  <si>
    <t>Oplechování říms a ozdobných prvků z pozinkovaného plechu s povrchovou úpravou rovných, bez rohů mechanicky kotvené přes rš 670 mm</t>
  </si>
  <si>
    <t>-1180763399</t>
  </si>
  <si>
    <t>https://podminky.urs.cz/item/CS_URS_2022_01/764218611</t>
  </si>
  <si>
    <t>"ozn. K18"</t>
  </si>
  <si>
    <t>16,8*0,75</t>
  </si>
  <si>
    <t>764306R0142</t>
  </si>
  <si>
    <t>Montáž ventilační hlavice na střeše s krytinou skládanou mimo prejzovou nebo z plechu</t>
  </si>
  <si>
    <t>1624208110</t>
  </si>
  <si>
    <t>"ozn. K13"</t>
  </si>
  <si>
    <t>48477R0156</t>
  </si>
  <si>
    <t xml:space="preserve">ventilační hlavice  D 200 mm - střešní, samotahová z Pz plechů</t>
  </si>
  <si>
    <t>1770165231</t>
  </si>
  <si>
    <t>764311615</t>
  </si>
  <si>
    <t>Lemování zdí z pozinkovaného plechu s povrchovou úpravou boční nebo horní rovné, střech s krytinou skládanou mimo prejzovou rš 400 mm</t>
  </si>
  <si>
    <t>-2066160332</t>
  </si>
  <si>
    <t>https://podminky.urs.cz/item/CS_URS_2022_01/764311615</t>
  </si>
  <si>
    <t>"ozn. K17"</t>
  </si>
  <si>
    <t>764311616</t>
  </si>
  <si>
    <t>Lemování zdí z pozinkovaného plechu s povrchovou úpravou boční nebo horní rovné, střech s krytinou skládanou mimo prejzovou rš 500 mm</t>
  </si>
  <si>
    <t>457166455</t>
  </si>
  <si>
    <t>https://podminky.urs.cz/item/CS_URS_2022_01/764311616</t>
  </si>
  <si>
    <t>"ozn. K11"</t>
  </si>
  <si>
    <t>18,6</t>
  </si>
  <si>
    <t>764315622</t>
  </si>
  <si>
    <t>Lemování trub, konzol, držáků a ostatních kusových prvků z pozinkovaného plechu s povrchovou úpravou střech s krytinou skládanou mimo prejzovou nebo z plechu, průměr přes 75 do 100 mm</t>
  </si>
  <si>
    <t>899712861</t>
  </si>
  <si>
    <t>https://podminky.urs.cz/item/CS_URS_2022_01/764315622</t>
  </si>
  <si>
    <t>"ozn. K12"</t>
  </si>
  <si>
    <t>764315623</t>
  </si>
  <si>
    <t>Lemování trub, konzol, držáků a ostatních kusových prvků z pozinkovaného plechu s povrchovou úpravou střech s krytinou skládanou mimo prejzovou nebo z plechu, průměr přes 100 do 150 mm</t>
  </si>
  <si>
    <t>26569986</t>
  </si>
  <si>
    <t>https://podminky.urs.cz/item/CS_URS_2022_01/764315623</t>
  </si>
  <si>
    <t>764315624</t>
  </si>
  <si>
    <t>Lemování trub, konzol, držáků a ostatních kusových prvků z pozinkovaného plechu s povrchovou úpravou střech s krytinou skládanou mimo prejzovou nebo z plechu, průměr přes 150 do 200 mm</t>
  </si>
  <si>
    <t>1930371573</t>
  </si>
  <si>
    <t>https://podminky.urs.cz/item/CS_URS_2022_01/764315624</t>
  </si>
  <si>
    <t>"ozn. K14"</t>
  </si>
  <si>
    <t>764511643</t>
  </si>
  <si>
    <t>Žlab podokapní z pozinkovaného plechu s povrchovou úpravou včetně háků a čel kotlík oválný (trychtýřový), rš žlabu/průměr svodu 330/120 mm</t>
  </si>
  <si>
    <t>-730708398</t>
  </si>
  <si>
    <t>https://podminky.urs.cz/item/CS_URS_2022_01/764511643</t>
  </si>
  <si>
    <t>"ozn. K8"</t>
  </si>
  <si>
    <t>Žlab podokapní z pozinkovaného plechu s povrchovou úpravou včetně háků a čel půlkruhový d 150 mm D+M</t>
  </si>
  <si>
    <t>-128139051</t>
  </si>
  <si>
    <t>"ozn. K5"</t>
  </si>
  <si>
    <t>138,2</t>
  </si>
  <si>
    <t>764511R0603</t>
  </si>
  <si>
    <t xml:space="preserve">Žlab podokapní z pozinkovaného plechu s povrchovou úpravou včetně háků a čel půlkruhový d 150 mm do segmentů/částí tvořící oblouk D+M </t>
  </si>
  <si>
    <t>1828743682</t>
  </si>
  <si>
    <t>"ozn. K6"</t>
  </si>
  <si>
    <t>9,5</t>
  </si>
  <si>
    <t>764518623</t>
  </si>
  <si>
    <t>Svod z pozinkovaného plechu s upraveným povrchem včetně objímek, kolen a odskoků kruhový, průměru 120 mm</t>
  </si>
  <si>
    <t>-115810299</t>
  </si>
  <si>
    <t>https://podminky.urs.cz/item/CS_URS_2022_01/764518623</t>
  </si>
  <si>
    <t>"ozn. K7"</t>
  </si>
  <si>
    <t>289421360</t>
  </si>
  <si>
    <t>735617251</t>
  </si>
  <si>
    <t>765111015</t>
  </si>
  <si>
    <t>Montáž krytiny keramické sklonu do 30° drážkové na sucho, počet kusů přes 11 do 12 ks/m2</t>
  </si>
  <si>
    <t>1120830085</t>
  </si>
  <si>
    <t>https://podminky.urs.cz/item/CS_URS_2022_01/765111015</t>
  </si>
  <si>
    <t>59660400</t>
  </si>
  <si>
    <t>střešní taška pálená dle tašky stávající</t>
  </si>
  <si>
    <t>2018849588</t>
  </si>
  <si>
    <t>st1*0,1*12*1,1</t>
  </si>
  <si>
    <t>765111504</t>
  </si>
  <si>
    <t>Montáž krytiny keramické Příplatek k cenám včetně připevňovacích prostředků za sklon přes 40 do 50°</t>
  </si>
  <si>
    <t>2006441584</t>
  </si>
  <si>
    <t>https://podminky.urs.cz/item/CS_URS_2022_01/765111504</t>
  </si>
  <si>
    <t>765111801</t>
  </si>
  <si>
    <t>Demontáž krytiny keramické drážkové, sklonu do 30° na sucho do suti</t>
  </si>
  <si>
    <t>2115380696</t>
  </si>
  <si>
    <t>https://podminky.urs.cz/item/CS_URS_2022_01/765111801</t>
  </si>
  <si>
    <t>-st1</t>
  </si>
  <si>
    <t>765111803</t>
  </si>
  <si>
    <t>Demontáž krytiny keramické drážkové, sklonu do 30° na sucho k dalšímu použití</t>
  </si>
  <si>
    <t>1433351705</t>
  </si>
  <si>
    <t>https://podminky.urs.cz/item/CS_URS_2022_01/765111803</t>
  </si>
  <si>
    <t>765111811</t>
  </si>
  <si>
    <t>Demontáž krytiny keramické Příplatek k cenám za sklon přes 30° do suti</t>
  </si>
  <si>
    <t>-897392266</t>
  </si>
  <si>
    <t>https://podminky.urs.cz/item/CS_URS_2022_01/765111811</t>
  </si>
  <si>
    <t>765111813</t>
  </si>
  <si>
    <t>Demontáž krytiny keramické Příplatek k cenám za sklon přes 30° k dalšímu použití</t>
  </si>
  <si>
    <t>-1164088056</t>
  </si>
  <si>
    <t>https://podminky.urs.cz/item/CS_URS_2022_01/765111813</t>
  </si>
  <si>
    <t>765111869</t>
  </si>
  <si>
    <t>Demontáž krytiny keramické hřebenů a nároží, sklonu do 30° z hřebenáčů s tvrdou maltou do suti</t>
  </si>
  <si>
    <t>-1585656876</t>
  </si>
  <si>
    <t>https://podminky.urs.cz/item/CS_URS_2022_01/765111869</t>
  </si>
  <si>
    <t>8,5*4</t>
  </si>
  <si>
    <t>765111881</t>
  </si>
  <si>
    <t>-1725225124</t>
  </si>
  <si>
    <t>https://podminky.urs.cz/item/CS_URS_2022_01/765111881</t>
  </si>
  <si>
    <t>765113112</t>
  </si>
  <si>
    <t>Krytina keramická drážková sklonu střechy do 30° okapová hrana s větracím pásem kovovým</t>
  </si>
  <si>
    <t>1833014596</t>
  </si>
  <si>
    <t>https://podminky.urs.cz/item/CS_URS_2022_01/765113112</t>
  </si>
  <si>
    <t>765113251</t>
  </si>
  <si>
    <t>Krytina keramická drážková sklonu střechy do 30° nárožní hrana do malty z hřebenáčů režných</t>
  </si>
  <si>
    <t>306133576</t>
  </si>
  <si>
    <t>https://podminky.urs.cz/item/CS_URS_2022_01/765113251</t>
  </si>
  <si>
    <t>765113311</t>
  </si>
  <si>
    <t>Krytina keramická drážková sklonu střechy do 30° hřeben na sucho s větracím pásem olověným z hřebenáčů režných</t>
  </si>
  <si>
    <t>-301479647</t>
  </si>
  <si>
    <t>https://podminky.urs.cz/item/CS_URS_2022_01/765113311</t>
  </si>
  <si>
    <t>765113412</t>
  </si>
  <si>
    <t>Krytina keramická drážková sklonu střechy do 30° úžlabí na plech na sucho s těsnícími pásy</t>
  </si>
  <si>
    <t>-447037151</t>
  </si>
  <si>
    <t>https://podminky.urs.cz/item/CS_URS_2022_01/765113412</t>
  </si>
  <si>
    <t>765115R0011</t>
  </si>
  <si>
    <t>Montáž střešních doplňků krytiny keramické - systém komplet pro odvětrání</t>
  </si>
  <si>
    <t>510365359</t>
  </si>
  <si>
    <t>"ozn. K31"</t>
  </si>
  <si>
    <t>59660R0301</t>
  </si>
  <si>
    <t>systém. komplet pro odvětrání - prostup. taška, krytka komínku, prostup. roura, flexi hadice, těsnící manžety, těs. tmel vč. kotvícího materiálu a systém. doplňků</t>
  </si>
  <si>
    <t>2133471035</t>
  </si>
  <si>
    <t>765115111</t>
  </si>
  <si>
    <t>Montáž střešních doplňků krytiny keramické doplňků hřebene rozdělovacího hřebenáče</t>
  </si>
  <si>
    <t>-1744784918</t>
  </si>
  <si>
    <t>https://podminky.urs.cz/item/CS_URS_2022_01/765115111</t>
  </si>
  <si>
    <t>59660R835</t>
  </si>
  <si>
    <t xml:space="preserve">hřebenáč rozdělovací </t>
  </si>
  <si>
    <t>1368019424</t>
  </si>
  <si>
    <t>765115302</t>
  </si>
  <si>
    <t>Montáž střešních doplňků krytiny keramické střešního výlezu plochy jednotlivě přes 0,25 m2</t>
  </si>
  <si>
    <t>-1301453410</t>
  </si>
  <si>
    <t>https://podminky.urs.cz/item/CS_URS_2022_01/765115302</t>
  </si>
  <si>
    <t>"ozn. K29"</t>
  </si>
  <si>
    <t>"ozn. K30"</t>
  </si>
  <si>
    <t>55351R0066</t>
  </si>
  <si>
    <t xml:space="preserve">výlez střešní  tepelně izolační 540 x 980 mm vč. systém. lemování, al. lemování, zateplovacího bloku, vč. kotvícího materiálu a systém doplňků</t>
  </si>
  <si>
    <t>1497305</t>
  </si>
  <si>
    <t>55351R0067</t>
  </si>
  <si>
    <t xml:space="preserve">výlez střešní  do nevytápěných prostor 730 x 980 mm vč. systém. lemování, al. lemování, zateplovacího bloku, vč. kotvícího materiálu a systém doplňků</t>
  </si>
  <si>
    <t>-1372202380</t>
  </si>
  <si>
    <t>765115351</t>
  </si>
  <si>
    <t>Montáž střešních doplňků krytiny keramické stoupací plošiny délky do 400 mm</t>
  </si>
  <si>
    <t>-649281091</t>
  </si>
  <si>
    <t>https://podminky.urs.cz/item/CS_URS_2022_01/765115351</t>
  </si>
  <si>
    <t>"ozn. K28"</t>
  </si>
  <si>
    <t>2*3</t>
  </si>
  <si>
    <t>59660R0034</t>
  </si>
  <si>
    <t>stoupací komplet rovný pro keramickou krytinu rošt š 250mm d 400mm vč. kotvícího materiálu a systém doplňků</t>
  </si>
  <si>
    <t>sada</t>
  </si>
  <si>
    <t>-951794743</t>
  </si>
  <si>
    <t>765115401</t>
  </si>
  <si>
    <t>Montáž střešních doplňků krytiny keramické protisněhové zábrany háku</t>
  </si>
  <si>
    <t>262941277</t>
  </si>
  <si>
    <t>https://podminky.urs.cz/item/CS_URS_2022_01/765115401</t>
  </si>
  <si>
    <t>"ozn. K27"</t>
  </si>
  <si>
    <t>59660R0885</t>
  </si>
  <si>
    <t xml:space="preserve">hák protisněhový keramické drážkové  krytiny</t>
  </si>
  <si>
    <t>-2102803</t>
  </si>
  <si>
    <t>765115403</t>
  </si>
  <si>
    <t>Montáž střešních doplňků krytiny keramické protisněhové zábrany mříže sněholamu</t>
  </si>
  <si>
    <t>1369410929</t>
  </si>
  <si>
    <t>https://podminky.urs.cz/item/CS_URS_2022_01/765115403</t>
  </si>
  <si>
    <t>"ozn. K26"</t>
  </si>
  <si>
    <t>59660033</t>
  </si>
  <si>
    <t>komplet protisněhový (4x držák mříže, sněhová mříž d 3000mm, 2x spojka mříže)</t>
  </si>
  <si>
    <t>2005869304</t>
  </si>
  <si>
    <t>-993038040</t>
  </si>
  <si>
    <t>163808412</t>
  </si>
  <si>
    <t>28329030</t>
  </si>
  <si>
    <t xml:space="preserve">fólie kontaktní difuzně propustná pro doplňkovou hydroizolační vrstvu,  integrovaná samolepící páska</t>
  </si>
  <si>
    <t>170393391</t>
  </si>
  <si>
    <t>st1*1,2</t>
  </si>
  <si>
    <t>-1587177082</t>
  </si>
  <si>
    <t>-1727740645</t>
  </si>
  <si>
    <t>tes2*1,2</t>
  </si>
  <si>
    <t>765191091</t>
  </si>
  <si>
    <t>Montáž pojistné hydroizolační nebo parotěsné fólie Příplatek k cenám montáže na bednění nebo tepelnou izolaci za sklon přes 30°</t>
  </si>
  <si>
    <t>604001278</t>
  </si>
  <si>
    <t>https://podminky.urs.cz/item/CS_URS_2022_01/765191091</t>
  </si>
  <si>
    <t>765191911</t>
  </si>
  <si>
    <t>Demontáž pojistné hydroizolační fólie kladené ve sklonu přes 30°</t>
  </si>
  <si>
    <t>-1545280389</t>
  </si>
  <si>
    <t>https://podminky.urs.cz/item/CS_URS_2022_01/765191911</t>
  </si>
  <si>
    <t>765192811</t>
  </si>
  <si>
    <t>Demontáž střešního výlezu jakékoliv plochy</t>
  </si>
  <si>
    <t>589866465</t>
  </si>
  <si>
    <t>https://podminky.urs.cz/item/CS_URS_2022_01/765192811</t>
  </si>
  <si>
    <t>765998R201</t>
  </si>
  <si>
    <t>ochrana stožáru VIS před poškozením</t>
  </si>
  <si>
    <t>-1418253414</t>
  </si>
  <si>
    <t>-377265728</t>
  </si>
  <si>
    <t>782340826</t>
  </si>
  <si>
    <t>61,177</t>
  </si>
  <si>
    <t>2,7</t>
  </si>
  <si>
    <t>74,677</t>
  </si>
  <si>
    <t>0,878</t>
  </si>
  <si>
    <t>13,5</t>
  </si>
  <si>
    <t>1,225</t>
  </si>
  <si>
    <t>HRUB-00103 - D.1.1 a D.1.2 - arch.- stavební část a stav. konstrukční řešení - doprovodné způsobilé výdaje</t>
  </si>
  <si>
    <t>2,4</t>
  </si>
  <si>
    <t>11,092</t>
  </si>
  <si>
    <t>D.1.1 a D.1.2 - stavení část a konstrukční část</t>
  </si>
  <si>
    <t>pás1</t>
  </si>
  <si>
    <t>16,26</t>
  </si>
  <si>
    <t>11,4</t>
  </si>
  <si>
    <t>10,582</t>
  </si>
  <si>
    <t>sdk34</t>
  </si>
  <si>
    <t>3,75</t>
  </si>
  <si>
    <t>sdk35</t>
  </si>
  <si>
    <t>3,14</t>
  </si>
  <si>
    <t>2,944</t>
  </si>
  <si>
    <t>3,894</t>
  </si>
  <si>
    <t>15,126</t>
  </si>
  <si>
    <t>611131101</t>
  </si>
  <si>
    <t>Podkladní a spojovací vrstva vnitřních omítaných ploch cementový postřik nanášený ručně celoplošně stropů</t>
  </si>
  <si>
    <t>648720240</t>
  </si>
  <si>
    <t>https://podminky.urs.cz/item/CS_URS_2022_01/611131101</t>
  </si>
  <si>
    <t>611321341</t>
  </si>
  <si>
    <t>Omítka vápenocementová vnitřních ploch nanášená strojně dvouvrstvá, tloušťky jádrové omítky do 10 mm a tloušťky štuku do 3 mm štuková vodorovných konstrukcí stropů rovných</t>
  </si>
  <si>
    <t>368650160</t>
  </si>
  <si>
    <t>https://podminky.urs.cz/item/CS_URS_2022_01/611321341</t>
  </si>
  <si>
    <t>-1381385084</t>
  </si>
  <si>
    <t>-1452488982</t>
  </si>
  <si>
    <t>1978114008</t>
  </si>
  <si>
    <t>2,1*2+1,2*2+2,4*2</t>
  </si>
  <si>
    <t>-2084419900</t>
  </si>
  <si>
    <t>-1561521026</t>
  </si>
  <si>
    <t>maz3*0,065</t>
  </si>
  <si>
    <t>2058165629</t>
  </si>
  <si>
    <t>631319R0233</t>
  </si>
  <si>
    <t>Příplatek k cenám betonových mazanin za vyztužení skleněnými vlákny D+M</t>
  </si>
  <si>
    <t>681468395</t>
  </si>
  <si>
    <t>-791682994</t>
  </si>
  <si>
    <t>1018758232</t>
  </si>
  <si>
    <t>-1283858871</t>
  </si>
  <si>
    <t>"v.č. D.1.1.5 - půdorys 4. NP - stavební úpravy, TZ"</t>
  </si>
  <si>
    <t>1290767176</t>
  </si>
  <si>
    <t>-68957730</t>
  </si>
  <si>
    <t>-1949363390</t>
  </si>
  <si>
    <t>13,5*0,15</t>
  </si>
  <si>
    <t>-522930988</t>
  </si>
  <si>
    <t>-243583322</t>
  </si>
  <si>
    <t>744808893</t>
  </si>
  <si>
    <t>4,83*2+2,8*2+0,5*2</t>
  </si>
  <si>
    <t>-0,9</t>
  </si>
  <si>
    <t>978011191</t>
  </si>
  <si>
    <t>Otlučení vápenných nebo vápenocementových omítek vnitřních ploch stropů, v rozsahu přes 50 do 100 %</t>
  </si>
  <si>
    <t>-1605230694</t>
  </si>
  <si>
    <t>https://podminky.urs.cz/item/CS_URS_2022_01/978011191</t>
  </si>
  <si>
    <t>1,8*4,83</t>
  </si>
  <si>
    <t>-826802798</t>
  </si>
  <si>
    <t>(2,8*2+4,83*2)*3,95</t>
  </si>
  <si>
    <t>-0,9*2</t>
  </si>
  <si>
    <t>(1,2+2,1*2)*0,5</t>
  </si>
  <si>
    <t>989889R201</t>
  </si>
  <si>
    <t xml:space="preserve">kompletní zabezpečení rozvodů stáv. klimatické jednotky proti poškození </t>
  </si>
  <si>
    <t>-301986838</t>
  </si>
  <si>
    <t>-1606511830</t>
  </si>
  <si>
    <t>1,2*2,4</t>
  </si>
  <si>
    <t>320547999</t>
  </si>
  <si>
    <t>1,2*0,4</t>
  </si>
  <si>
    <t>1774159612</t>
  </si>
  <si>
    <t>-622955822</t>
  </si>
  <si>
    <t>-1646082007</t>
  </si>
  <si>
    <t>8,77*9</t>
  </si>
  <si>
    <t>-783961224</t>
  </si>
  <si>
    <t>8,77</t>
  </si>
  <si>
    <t>-688509344</t>
  </si>
  <si>
    <t>-1616276471</t>
  </si>
  <si>
    <t>28372312</t>
  </si>
  <si>
    <t>deska EPS 100 pro konstrukce s běžným zatížením λ=0,037 tl 120mm</t>
  </si>
  <si>
    <t>-1327007746</t>
  </si>
  <si>
    <t>maz3*1,02</t>
  </si>
  <si>
    <t>-1947844611</t>
  </si>
  <si>
    <t>2,8*2+4,83*2+0,5*2</t>
  </si>
  <si>
    <t>-1655262768</t>
  </si>
  <si>
    <t>pás1*1,2</t>
  </si>
  <si>
    <t>842304590</t>
  </si>
  <si>
    <t>pás1*0,1</t>
  </si>
  <si>
    <t>-484876353</t>
  </si>
  <si>
    <t>1854424588</t>
  </si>
  <si>
    <t>800711201</t>
  </si>
  <si>
    <t>-1853355371</t>
  </si>
  <si>
    <t>(1,77+1,6)*3,14</t>
  </si>
  <si>
    <t>792831766</t>
  </si>
  <si>
    <t>-1479426294</t>
  </si>
  <si>
    <t>1,77*2+1,6*2</t>
  </si>
  <si>
    <t>1369963550</t>
  </si>
  <si>
    <t>3,14*2</t>
  </si>
  <si>
    <t>1991067914</t>
  </si>
  <si>
    <t>2021053260</t>
  </si>
  <si>
    <t>sdk1*1,1</t>
  </si>
  <si>
    <t>-1504402459</t>
  </si>
  <si>
    <t>sdk1*2</t>
  </si>
  <si>
    <t>342479396</t>
  </si>
  <si>
    <t>sdk34*0,45</t>
  </si>
  <si>
    <t>sdk35*0,4</t>
  </si>
  <si>
    <t>487973139</t>
  </si>
  <si>
    <t>-157205433</t>
  </si>
  <si>
    <t>-1548777189</t>
  </si>
  <si>
    <t>-1946909638</t>
  </si>
  <si>
    <t>1026893823</t>
  </si>
  <si>
    <t>913364271</t>
  </si>
  <si>
    <t>2,2*1,77</t>
  </si>
  <si>
    <t>763164611</t>
  </si>
  <si>
    <t>Obklad konstrukcí sádrokartonovými deskami včetně ochranných úhelníků ve tvaru U rozvinuté šíře do 0,6 m, opláštěný deskou standardní A, tl. 12,5 mm</t>
  </si>
  <si>
    <t>1041671702</t>
  </si>
  <si>
    <t>https://podminky.urs.cz/item/CS_URS_2022_01/763164611</t>
  </si>
  <si>
    <t>763164627</t>
  </si>
  <si>
    <t>Obklad konstrukcí sádrokartonovými deskami včetně ochranných úhelníků ve tvaru U rozvinuté šíře do 0,6 m, opláštěný deskou protipožární impregnovanou DFH2, tl. 2 x 12,5 mm</t>
  </si>
  <si>
    <t>-1810344161</t>
  </si>
  <si>
    <t>https://podminky.urs.cz/item/CS_URS_2022_01/763164627</t>
  </si>
  <si>
    <t>421629288</t>
  </si>
  <si>
    <t>55331594</t>
  </si>
  <si>
    <t>zárubeň jednokřídlá ocelová pro sádrokartonové příčky tl stěny 110-150mm rozměru 700/1970, 2100mm</t>
  </si>
  <si>
    <t>-1650105388</t>
  </si>
  <si>
    <t>-1993293301</t>
  </si>
  <si>
    <t>763431011</t>
  </si>
  <si>
    <t>Montáž podhledu minerálního včetně zavěšeného roštu polozapuštěného s panely vyjímatelnými, velikosti panelů do 0,36 m2</t>
  </si>
  <si>
    <t>49531133</t>
  </si>
  <si>
    <t>https://podminky.urs.cz/item/CS_URS_2022_01/763431011</t>
  </si>
  <si>
    <t>59036024</t>
  </si>
  <si>
    <t>panel akustický z části zapuštěný rošt bílá tl 20mm</t>
  </si>
  <si>
    <t>-1662239289</t>
  </si>
  <si>
    <t>13,5*1,05</t>
  </si>
  <si>
    <t>763431201</t>
  </si>
  <si>
    <t>Montáž podhledu minerálního napojení na stěnu lištou obvodovou</t>
  </si>
  <si>
    <t>-1464434822</t>
  </si>
  <si>
    <t>https://podminky.urs.cz/item/CS_URS_2022_01/763431201</t>
  </si>
  <si>
    <t>998763303</t>
  </si>
  <si>
    <t>Přesun hmot pro konstrukce montované z desek sádrokartonových, sádrovláknitých, cementovláknitých nebo cementových stanovený z hmotnosti přesunovaného materiálu vodorovná dopravní vzdálenost do 50 m v objektech výšky přes 12 do 24 m</t>
  </si>
  <si>
    <t>-1790732304</t>
  </si>
  <si>
    <t>https://podminky.urs.cz/item/CS_URS_2022_01/998763303</t>
  </si>
  <si>
    <t>-814361174</t>
  </si>
  <si>
    <t>1664970680</t>
  </si>
  <si>
    <t>61162085</t>
  </si>
  <si>
    <t>dveře jednokřídlé dřevotřískové povrch laminátový plné 700x1970-2100mm</t>
  </si>
  <si>
    <t>-797693989</t>
  </si>
  <si>
    <t>481747306</t>
  </si>
  <si>
    <t>42972R01934</t>
  </si>
  <si>
    <t xml:space="preserve">mřížka větrací do dveří  oboustranná hliníková pro dveře š. 700 mm</t>
  </si>
  <si>
    <t>-492282182</t>
  </si>
  <si>
    <t>-702069664</t>
  </si>
  <si>
    <t>1855215060</t>
  </si>
  <si>
    <t>-2013421824</t>
  </si>
  <si>
    <t>-189268778</t>
  </si>
  <si>
    <t>-1342817715</t>
  </si>
  <si>
    <t>799691R201</t>
  </si>
  <si>
    <t>uložení dveří pro zpětné použití</t>
  </si>
  <si>
    <t>2022514061</t>
  </si>
  <si>
    <t>1357008441</t>
  </si>
  <si>
    <t>531587761</t>
  </si>
  <si>
    <t>-1841126031</t>
  </si>
  <si>
    <t>-1703450480</t>
  </si>
  <si>
    <t>1610193003</t>
  </si>
  <si>
    <t>0,9</t>
  </si>
  <si>
    <t>0,7</t>
  </si>
  <si>
    <t>-1995914291</t>
  </si>
  <si>
    <t>-2105601135</t>
  </si>
  <si>
    <t>-2031532980</t>
  </si>
  <si>
    <t>izo3*1,1</t>
  </si>
  <si>
    <t>646948070</t>
  </si>
  <si>
    <t>623944806</t>
  </si>
  <si>
    <t>56255475</t>
  </si>
  <si>
    <t>-874653421</t>
  </si>
  <si>
    <t>1762373377</t>
  </si>
  <si>
    <t>-725754558</t>
  </si>
  <si>
    <t>776121321</t>
  </si>
  <si>
    <t>Příprava podkladu penetrace neředěná podlah</t>
  </si>
  <si>
    <t>516848773</t>
  </si>
  <si>
    <t>https://podminky.urs.cz/item/CS_URS_2022_01/776121321</t>
  </si>
  <si>
    <t>776141124</t>
  </si>
  <si>
    <t>Příprava podkladu vyrovnání samonivelační stěrkou podlah min.pevnosti 30 MPa, tloušťky přes 8 do 10 mm</t>
  </si>
  <si>
    <t>123553448</t>
  </si>
  <si>
    <t>https://podminky.urs.cz/item/CS_URS_2022_01/776141124</t>
  </si>
  <si>
    <t>1402058884</t>
  </si>
  <si>
    <t>-1066626706</t>
  </si>
  <si>
    <t>maz3*1,1</t>
  </si>
  <si>
    <t>-2111987162</t>
  </si>
  <si>
    <t>-2006065051</t>
  </si>
  <si>
    <t>pás1*1,1</t>
  </si>
  <si>
    <t>644124840</t>
  </si>
  <si>
    <t>1961244442</t>
  </si>
  <si>
    <t>1119329651</t>
  </si>
  <si>
    <t>(1,77*2+1,6*2)*0,2</t>
  </si>
  <si>
    <t>-1493986750</t>
  </si>
  <si>
    <t>2127840323</t>
  </si>
  <si>
    <t>-1020043956</t>
  </si>
  <si>
    <t>-2024763837</t>
  </si>
  <si>
    <t>(1,77*2+1,6*2+0,1*2)*1,8</t>
  </si>
  <si>
    <t>-0,7*2</t>
  </si>
  <si>
    <t>1310941531</t>
  </si>
  <si>
    <t>obkl1*1,15</t>
  </si>
  <si>
    <t>1077741490</t>
  </si>
  <si>
    <t>-978421076</t>
  </si>
  <si>
    <t>-1027244726</t>
  </si>
  <si>
    <t>1,8*2</t>
  </si>
  <si>
    <t>-1119462869</t>
  </si>
  <si>
    <t>1,77*2+1,6*2-0,7</t>
  </si>
  <si>
    <t>1244139586</t>
  </si>
  <si>
    <t>1148731133</t>
  </si>
  <si>
    <t>-1069244216</t>
  </si>
  <si>
    <t>1670595141</t>
  </si>
  <si>
    <t>-992984428</t>
  </si>
  <si>
    <t>(0,7+2*2)*(0,15+0,05*2)</t>
  </si>
  <si>
    <t>1404336633</t>
  </si>
  <si>
    <t>1133821980</t>
  </si>
  <si>
    <t>1008635251</t>
  </si>
  <si>
    <t>844276133</t>
  </si>
  <si>
    <t>90878034</t>
  </si>
  <si>
    <t>43754124</t>
  </si>
  <si>
    <t>mal1*0,7</t>
  </si>
  <si>
    <t>228241988</t>
  </si>
  <si>
    <t>spc725013</t>
  </si>
  <si>
    <t>V - Výlevka stojící keramická s plastovou mřížkou - 425/500/450 mm, instalační sada</t>
  </si>
  <si>
    <t>spc725014</t>
  </si>
  <si>
    <t>V - Výlevková plastová nádržka splachovací + potrubí a těsnění + MTZ</t>
  </si>
  <si>
    <t>725339111</t>
  </si>
  <si>
    <t>V - Montáž výlevky</t>
  </si>
  <si>
    <t>https://podminky.urs.cz/item/CS_URS_2022_01/725339111</t>
  </si>
  <si>
    <t>spc725015</t>
  </si>
  <si>
    <t xml:space="preserve">V - Baterie dřezová páková nástěnná rozteč 150mm, páková s plochým ramínkem 200 mm, chrom s keram.kartuší s max. průtokem 6 litrů/min - mosaz/chrom </t>
  </si>
  <si>
    <t>725829101</t>
  </si>
  <si>
    <t>V - Montáž nástěnné baterie chrom dřezové pro výlevku</t>
  </si>
  <si>
    <t>https://podminky.urs.cz/item/CS_URS_2022_01/725829101</t>
  </si>
  <si>
    <t>D.1.4.4 - silnoproudá elektrotechnika a bleskosvod</t>
  </si>
  <si>
    <t>D1 - Elektromontáže</t>
  </si>
  <si>
    <t xml:space="preserve">    D2 - Svítidlo</t>
  </si>
  <si>
    <t xml:space="preserve">    D3 - RECYKLACE</t>
  </si>
  <si>
    <t xml:space="preserve">    D4 - KRABICE</t>
  </si>
  <si>
    <t xml:space="preserve">    D5 -  SVORKOVNICE KRABICOVÁ</t>
  </si>
  <si>
    <t xml:space="preserve">    D6 - TRUBKY, LIŠTY, ŽLABY</t>
  </si>
  <si>
    <t xml:space="preserve">    D7 - VYPÍNAČE, SPÍNAČE, ZÁSUVKY</t>
  </si>
  <si>
    <t xml:space="preserve">    D8 -  KRYT SPÍNAČE</t>
  </si>
  <si>
    <t xml:space="preserve">    D9 -  ZÁSUVKA NN</t>
  </si>
  <si>
    <t xml:space="preserve">    D10 -  RÁMEČEK</t>
  </si>
  <si>
    <t xml:space="preserve">    D11 -  KABEL SILOVÝ,IZOLACE PVC BEZ VODIČE PE</t>
  </si>
  <si>
    <t xml:space="preserve">    D12 -  KABEL SILOVÝ,IZOLACE PVC S VODIČEM PE</t>
  </si>
  <si>
    <t xml:space="preserve">    D13 -  VYBOURANI OTVORU VE ZDIVU  CIHELNEM DO PRUMERU 60mm</t>
  </si>
  <si>
    <t xml:space="preserve">    D14 -  VYSEKANI KAPES VE ZDIVU  CIHELNEM PRO KRABICE</t>
  </si>
  <si>
    <t xml:space="preserve">    D15 -  VYSEKANI RYH VE ZDIVU  CIHELNEM - HLOUBKA 30mm</t>
  </si>
  <si>
    <t xml:space="preserve">    D16 -  HRUBA VYPLN RYH MALTOU</t>
  </si>
  <si>
    <t xml:space="preserve">    D17 -  OMITKA RYH VE STENACH MALTOU</t>
  </si>
  <si>
    <t xml:space="preserve">    D18 - ODVOZ SUTI NA SKLÁDKU, RECYKLACE</t>
  </si>
  <si>
    <t xml:space="preserve">    D19 -  PROVEDENI REVIZNICH ZKOUSEK  DLE ČSN 33 2000-6 ed.2</t>
  </si>
  <si>
    <t>1185-20417</t>
  </si>
  <si>
    <t>"D" - LED stropní nebo nástěnné, kruhové svítidlo, 1 x LED modul L16C07, 27W, plechová montura, d-400mm, stínidlo PC, 1 x LED, 27W, 3690lm, Ra80, 3000K</t>
  </si>
  <si>
    <t>1263-8024</t>
  </si>
  <si>
    <t>"F" - Vestavné svítidlo, Lakovaný ocelový plech RAL 9016, optický opálový plexi kryt, montáž do stropních podhledových modulů 600 s viditelnými systémy nosných lišt a do sádrokartonu, 595x595x55mm, 1 x LED, 36W, 4001lm, Ra80, 3000K</t>
  </si>
  <si>
    <t>1123-2</t>
  </si>
  <si>
    <t>KU 68-1901_KA KRABICE UNIVERZÁLNÍ</t>
  </si>
  <si>
    <t>Kryt spínače kolébkového; b. bílá (do hořl. podkladů B až E - při použití bezšroubových přístrojů)</t>
  </si>
  <si>
    <t>Kryt spínače kolébkového, dělený; b. bílá (do hořl. podkladů B až E - při použití bezšroubových přístrojů)</t>
  </si>
  <si>
    <t>3901A-B10 B Rámeček pro elektroinstalační přístroje, jednonásobný;b. bílá (do hořl. podkladů B až E - při použití bezšroubových přístrojů)</t>
  </si>
  <si>
    <t xml:space="preserve"> VYSEKANI KAPES VE ZDIVU  CIHELNEM PRO KRABICE</t>
  </si>
  <si>
    <t xml:space="preserve"> VYSEKANI RYH VE ZDIVU  CIHELNEM - HLOUBKA 30mm</t>
  </si>
  <si>
    <t xml:space="preserve"> PROVEDENI REVIZNICH ZKOUSEK  DLE ČSN 33 2000-6 ed.2</t>
  </si>
  <si>
    <t>Pol1</t>
  </si>
  <si>
    <t>Podružný materiál</t>
  </si>
  <si>
    <t>D.1.4.5.7 - slaboproudé systémy (SLB)</t>
  </si>
  <si>
    <t>Pol54</t>
  </si>
  <si>
    <t>Demontáž stávajícího datového rozvaděče</t>
  </si>
  <si>
    <t>Pol55</t>
  </si>
  <si>
    <t>Pol56</t>
  </si>
  <si>
    <t>Držák kabelového svazku, 1-8 kabelů, montáž na konstrukci stolu</t>
  </si>
  <si>
    <t>Pol57</t>
  </si>
  <si>
    <t>Pol58</t>
  </si>
  <si>
    <t>Pol59</t>
  </si>
  <si>
    <t>Pol60</t>
  </si>
  <si>
    <t>Pol61</t>
  </si>
  <si>
    <t>1023219449</t>
  </si>
  <si>
    <t>Pol62</t>
  </si>
  <si>
    <t>mal2</t>
  </si>
  <si>
    <t>64,47</t>
  </si>
  <si>
    <t>98,6</t>
  </si>
  <si>
    <t>1,3</t>
  </si>
  <si>
    <t>38,173</t>
  </si>
  <si>
    <t>17,2</t>
  </si>
  <si>
    <t xml:space="preserve">HRUB-00104 - D.1.1 a D.1.2 - arch. - stavební část a stav. - konstrukční řešení - nezpůsobilé výdaje </t>
  </si>
  <si>
    <t>24,618</t>
  </si>
  <si>
    <t>41,818</t>
  </si>
  <si>
    <t>D.1.1 a D.1.2 - stavební a konstrukční část</t>
  </si>
  <si>
    <t>23,538</t>
  </si>
  <si>
    <t>ti111</t>
  </si>
  <si>
    <t>6,3</t>
  </si>
  <si>
    <t>ti112</t>
  </si>
  <si>
    <t>20,893</t>
  </si>
  <si>
    <t>ti12</t>
  </si>
  <si>
    <t>8,6</t>
  </si>
  <si>
    <t>9,98</t>
  </si>
  <si>
    <t>317944321</t>
  </si>
  <si>
    <t>Válcované nosníky dodatečně osazované do připravených otvorů bez zazdění hlav do č. 12</t>
  </si>
  <si>
    <t>-102791267</t>
  </si>
  <si>
    <t>https://podminky.urs.cz/item/CS_URS_2022_01/317944321</t>
  </si>
  <si>
    <t>"v.č. D.1.1.5 - půdorrys podkroví - stavební úpravy, TZ"</t>
  </si>
  <si>
    <t>1,4*9,26*0,001</t>
  </si>
  <si>
    <t>1418035320</t>
  </si>
  <si>
    <t>7*3*2</t>
  </si>
  <si>
    <t>-350609125</t>
  </si>
  <si>
    <t>1339998114</t>
  </si>
  <si>
    <t>2,955*2,2</t>
  </si>
  <si>
    <t>81647648</t>
  </si>
  <si>
    <t>1,4*0,5</t>
  </si>
  <si>
    <t>150953212</t>
  </si>
  <si>
    <t>961769216</t>
  </si>
  <si>
    <t>-76335314</t>
  </si>
  <si>
    <t>-1930231784</t>
  </si>
  <si>
    <t>53,4+45,2</t>
  </si>
  <si>
    <t>-489587362</t>
  </si>
  <si>
    <t>(53,4+54,2)*0,5</t>
  </si>
  <si>
    <t>-2128846489</t>
  </si>
  <si>
    <t>53,4+54,2</t>
  </si>
  <si>
    <t>971033531</t>
  </si>
  <si>
    <t>Vybourání otvorů ve zdivu základovém nebo nadzákladovém z cihel, tvárnic, příčkovek z cihel pálených na maltu vápennou nebo vápenocementovou plochy do 1 m2, tl. do 150 mm</t>
  </si>
  <si>
    <t>-1280270947</t>
  </si>
  <si>
    <t>https://podminky.urs.cz/item/CS_URS_2022_01/971033531</t>
  </si>
  <si>
    <t>1*0,6</t>
  </si>
  <si>
    <t>974031664</t>
  </si>
  <si>
    <t>Vysekání rýh ve zdivu cihelném na maltu vápennou nebo vápenocementovou pro vtahování nosníků do zdí, před vybouráním otvoru do hl. 150 mm, při v. nosníku do 150 mm</t>
  </si>
  <si>
    <t>1607843872</t>
  </si>
  <si>
    <t>https://podminky.urs.cz/item/CS_URS_2022_01/974031664</t>
  </si>
  <si>
    <t>1,4</t>
  </si>
  <si>
    <t>-1160009119</t>
  </si>
  <si>
    <t>0,6*0,15*2</t>
  </si>
  <si>
    <t>-1866347074</t>
  </si>
  <si>
    <t>978015391</t>
  </si>
  <si>
    <t>Otlučení vápenných nebo vápenocementových omítek vnějších ploch s vyškrabáním spar a s očištěním zdiva stupně členitosti 1 a 2, v rozsahu přes 80 do 100 %</t>
  </si>
  <si>
    <t>378562216</t>
  </si>
  <si>
    <t>https://podminky.urs.cz/item/CS_URS_2022_01/978015391</t>
  </si>
  <si>
    <t>-388747270</t>
  </si>
  <si>
    <t>1749640750</t>
  </si>
  <si>
    <t>-561923857</t>
  </si>
  <si>
    <t>2,129*9</t>
  </si>
  <si>
    <t>-751720372</t>
  </si>
  <si>
    <t>2,129</t>
  </si>
  <si>
    <t>1858062066</t>
  </si>
  <si>
    <t>-1914061475</t>
  </si>
  <si>
    <t>3,425*3,73+3,425*2,37</t>
  </si>
  <si>
    <t>-1402846133</t>
  </si>
  <si>
    <t>ti111*1,1</t>
  </si>
  <si>
    <t>63148R0163</t>
  </si>
  <si>
    <t>čedičová vlna tl 140mm</t>
  </si>
  <si>
    <t>1834215072</t>
  </si>
  <si>
    <t>ti112*1,1</t>
  </si>
  <si>
    <t>-194079239</t>
  </si>
  <si>
    <t>-2047275453</t>
  </si>
  <si>
    <t>ti12*1,1</t>
  </si>
  <si>
    <t>946789664</t>
  </si>
  <si>
    <t>8,6*1</t>
  </si>
  <si>
    <t>1548033627</t>
  </si>
  <si>
    <t>ti3*1,1</t>
  </si>
  <si>
    <t>999432707</t>
  </si>
  <si>
    <t>1971998697</t>
  </si>
  <si>
    <t>762430R0035</t>
  </si>
  <si>
    <t>rošt podlahy z cementotřískových desek šroubovaných broušených, tloušťky desky 20 mm D+M</t>
  </si>
  <si>
    <t>-1304278701</t>
  </si>
  <si>
    <t>(3,29*6+2,55*7)*0,19*2</t>
  </si>
  <si>
    <t>(3,19*6+2,8*7)*0,43*2</t>
  </si>
  <si>
    <t>762430R00351</t>
  </si>
  <si>
    <t>vykrývací čelo z cementotřískových desek šroubovaných broušených, tloušťky desky 20 mm D+M</t>
  </si>
  <si>
    <t>66319311</t>
  </si>
  <si>
    <t>(3,425+6,42)*0,5</t>
  </si>
  <si>
    <t>762430R00352</t>
  </si>
  <si>
    <t>vykrývací čelo z cementotřískových desek - zohlednění prostupů a zatmelení D+M</t>
  </si>
  <si>
    <t>-1833190528</t>
  </si>
  <si>
    <t>762431R00361</t>
  </si>
  <si>
    <t>rošt podlahy ze zdvojených  dřevoštěpkových desek OSB , tloušťky desky 20 mm D+M</t>
  </si>
  <si>
    <t>-517066231</t>
  </si>
  <si>
    <t>(8,12*4+1,7*9)*0,19*2</t>
  </si>
  <si>
    <t>1419220309</t>
  </si>
  <si>
    <t>(6,3+9+10,5)*2</t>
  </si>
  <si>
    <t>762511R0276</t>
  </si>
  <si>
    <t>Podlahové konstrukce podkladové z dřevoštěpkových desek OSB jednovrstvých šroubovaných na pero a drážku broušených, tloušťky desky 20 mm D+M</t>
  </si>
  <si>
    <t>1435236430</t>
  </si>
  <si>
    <t>13*2</t>
  </si>
  <si>
    <t>762998R201</t>
  </si>
  <si>
    <t>dřevěný vyrovnávací schůdek dl. 1500 mm D+M</t>
  </si>
  <si>
    <t>-1863632649</t>
  </si>
  <si>
    <t>-1639331800</t>
  </si>
  <si>
    <t>-384365205</t>
  </si>
  <si>
    <t>167020284</t>
  </si>
  <si>
    <t>1554462613</t>
  </si>
  <si>
    <t>2,55*2+0,15*2+2,44</t>
  </si>
  <si>
    <t>684230438</t>
  </si>
  <si>
    <t>1,1*4+3,14</t>
  </si>
  <si>
    <t>-1880655408</t>
  </si>
  <si>
    <t>7949697</t>
  </si>
  <si>
    <t>sdk1*1,2</t>
  </si>
  <si>
    <t>sdk52*1,2</t>
  </si>
  <si>
    <t>-911829689</t>
  </si>
  <si>
    <t>670808142</t>
  </si>
  <si>
    <t>sdk2*1,1</t>
  </si>
  <si>
    <t>-515695434</t>
  </si>
  <si>
    <t>857567654</t>
  </si>
  <si>
    <t>sdk52*1,1</t>
  </si>
  <si>
    <t>32424070</t>
  </si>
  <si>
    <t>763111921</t>
  </si>
  <si>
    <t>Zhotovení otvorů v příčkách ze sádrokartonových desek pro prostupy (voda, elektro, topení, VZT), osvětlení, okna, revizní klapky a dvířka včetně vyztužení profily pro příčku tl. přes 100 mm, velikost do 0,10 m2</t>
  </si>
  <si>
    <t>531566153</t>
  </si>
  <si>
    <t>https://podminky.urs.cz/item/CS_URS_2022_01/763111921</t>
  </si>
  <si>
    <t>-696795629</t>
  </si>
  <si>
    <t>(2,55*2+0,15*2+2,44)*3,14</t>
  </si>
  <si>
    <t>-2030890464</t>
  </si>
  <si>
    <t>8,6*2</t>
  </si>
  <si>
    <t>251548955</t>
  </si>
  <si>
    <t>1866127617</t>
  </si>
  <si>
    <t>2,8+6,42</t>
  </si>
  <si>
    <t>-988551666</t>
  </si>
  <si>
    <t>-282395021</t>
  </si>
  <si>
    <t>-1014580707</t>
  </si>
  <si>
    <t>2,995*(2+3)*0,5+6,42*(3+2)*0,5</t>
  </si>
  <si>
    <t>1987431834</t>
  </si>
  <si>
    <t>55331597</t>
  </si>
  <si>
    <t>zárubeň jednokřídlá ocelová pro sádrokartonové příčky tl stěny 110-150mm rozměru 1100/1970, 2100mm</t>
  </si>
  <si>
    <t>-1245462964</t>
  </si>
  <si>
    <t>394884194</t>
  </si>
  <si>
    <t>-679239563</t>
  </si>
  <si>
    <t>443609521</t>
  </si>
  <si>
    <t>58399627</t>
  </si>
  <si>
    <t>-258740195</t>
  </si>
  <si>
    <t>1781479157</t>
  </si>
  <si>
    <t>-2037457870</t>
  </si>
  <si>
    <t>320234008</t>
  </si>
  <si>
    <t>601277426</t>
  </si>
  <si>
    <t>766995R405</t>
  </si>
  <si>
    <t>půdní dvířka 700 x 1100 mm ozn. T20 supertermoizolační uzamykatelná vč. rámu a krycích lišt vč. dopravy, montáže, systém. a kotvících prvků D+M</t>
  </si>
  <si>
    <t>-1603960660</t>
  </si>
  <si>
    <t>-961184794</t>
  </si>
  <si>
    <t>-2072808095</t>
  </si>
  <si>
    <t>-1478599507</t>
  </si>
  <si>
    <t>950726877</t>
  </si>
  <si>
    <t>776141R0124</t>
  </si>
  <si>
    <t>Příprava podkladu hydroizolační vyrovnávací stěrkou podlah , tloušťky 16 mm D+M</t>
  </si>
  <si>
    <t>1520776927</t>
  </si>
  <si>
    <t>776231111</t>
  </si>
  <si>
    <t>Montáž podlahovin z vinylu lepením lamel nebo čtverců standardním lepidlem</t>
  </si>
  <si>
    <t>-1586837995</t>
  </si>
  <si>
    <t>https://podminky.urs.cz/item/CS_URS_2022_01/776231111</t>
  </si>
  <si>
    <t>28411R00521</t>
  </si>
  <si>
    <t xml:space="preserve">antistatický vinyl v dílcích </t>
  </si>
  <si>
    <t>10586178</t>
  </si>
  <si>
    <t>-1151165692</t>
  </si>
  <si>
    <t>2,55*2+2,44*2</t>
  </si>
  <si>
    <t>2012467681</t>
  </si>
  <si>
    <t>-2138906639</t>
  </si>
  <si>
    <t>1*3</t>
  </si>
  <si>
    <t>841369299</t>
  </si>
  <si>
    <t>1*3*1,1</t>
  </si>
  <si>
    <t>-248572955</t>
  </si>
  <si>
    <t>698675715</t>
  </si>
  <si>
    <t>1650950901</t>
  </si>
  <si>
    <t>6,3+9+10,5+13</t>
  </si>
  <si>
    <t>1,5*(0,3+0,2)</t>
  </si>
  <si>
    <t>tmel1</t>
  </si>
  <si>
    <t>1552032195</t>
  </si>
  <si>
    <t>(1+2,1*2)*(0,15+0,05*2)</t>
  </si>
  <si>
    <t>5129024</t>
  </si>
  <si>
    <t>0,391*1,4</t>
  </si>
  <si>
    <t>-1930494039</t>
  </si>
  <si>
    <t>-595051709</t>
  </si>
  <si>
    <t>-1781973631</t>
  </si>
  <si>
    <t>-118760055</t>
  </si>
  <si>
    <t>783913R0101</t>
  </si>
  <si>
    <t>Napouštěcí nátěr dřevěných podlah jednonásobný včetně broušení D+M</t>
  </si>
  <si>
    <t>-971469404</t>
  </si>
  <si>
    <t>9+10,5+13</t>
  </si>
  <si>
    <t>783917R0111</t>
  </si>
  <si>
    <t>Krycí (uzavírací) nátěr dřevěných podlah dvojnásobný voděodolný D+M</t>
  </si>
  <si>
    <t>-1444101864</t>
  </si>
  <si>
    <t>783933R151</t>
  </si>
  <si>
    <t>Penetrační nátěr betonových podlah hladkých (z pohledového nebo gletovaného betonu, stěrky apod.) D+M</t>
  </si>
  <si>
    <t>-1763349436</t>
  </si>
  <si>
    <t>783937R0153</t>
  </si>
  <si>
    <t>Krycí (uzavírací) nátěr betonových podlah jednonásobný voděodolný D+M</t>
  </si>
  <si>
    <t>1871503908</t>
  </si>
  <si>
    <t>maz3*2</t>
  </si>
  <si>
    <t>-1661425273</t>
  </si>
  <si>
    <t>1880737472</t>
  </si>
  <si>
    <t>6,42*(2,5+1)*0,5*2</t>
  </si>
  <si>
    <t>-1507797890</t>
  </si>
  <si>
    <t>-2030077101</t>
  </si>
  <si>
    <t>-1556905442</t>
  </si>
  <si>
    <t>-320084416</t>
  </si>
  <si>
    <t xml:space="preserve">    D2 - Chlazení servrovny č.m.: 4.03</t>
  </si>
  <si>
    <t>Chlazení servrovny č.m.: 4.03</t>
  </si>
  <si>
    <t>Pol170</t>
  </si>
  <si>
    <t>sestava vnitřní a venkovní jednotky, vnitční jednotka nístěnná</t>
  </si>
  <si>
    <t>Pol171</t>
  </si>
  <si>
    <t>montáž</t>
  </si>
  <si>
    <t>D.1.4.4 - silnoproudá eletrotechnika a bleskosvod</t>
  </si>
  <si>
    <t xml:space="preserve">    D11 - SPÍNAČ, PŘEPÍNAČ, IP44 (plast, bezšroubové svorky)</t>
  </si>
  <si>
    <t xml:space="preserve">    D12 - ZÁSUVKA NN, VARIANT+ IP44 (plast, bezšroubové svorky)</t>
  </si>
  <si>
    <t xml:space="preserve">    D13 -  KABEL SILOVÝ,IZOLACE PVC BEZ VODIČE PE</t>
  </si>
  <si>
    <t xml:space="preserve">    D14 -  KABEL SILOVÝ,IZOLACE PVC S VODIČEM PE</t>
  </si>
  <si>
    <t xml:space="preserve">    D15 -  VYBOURANI OTVORU VE ZDIVU,  CIHELNEM DO PRUMERU 60mm</t>
  </si>
  <si>
    <t xml:space="preserve">    D16 -  PROVEDENI REVIZNICH ZKOUSEK,  DLE ČSN 33 2000-6 ed.2</t>
  </si>
  <si>
    <t xml:space="preserve">    D17 - Ostatní náklady</t>
  </si>
  <si>
    <t>1263-8991</t>
  </si>
  <si>
    <t>"H" - Prachotěsné svítidlo s odolností proti stříkající vodě, těleso -Plastový materiál PC (polykarbonát), barva šedá RAL 7035, kryt PC (polykarbonát) opálový, 1580,00 x 152,00 x 102,00 mm , IP66, 1 x LED, 50W, 6836lm, Ra80, 4000K</t>
  </si>
  <si>
    <t>1123-4613</t>
  </si>
  <si>
    <t>5325_FB PŘÍCHYTKY TRUBEK 8025</t>
  </si>
  <si>
    <t>SPÍNAČ, PŘEPÍNAČ, IP44 (plast, bezšroubové svorky)</t>
  </si>
  <si>
    <t>1002-12725</t>
  </si>
  <si>
    <t>Spínač jednopólový IP54; řazení 1; b. bílá, bezšroubové svorky (na hořl. podklady B až E)</t>
  </si>
  <si>
    <t>ZÁSUVKA NN, VARIANT+ IP44 (plast, bezšroubové svorky)</t>
  </si>
  <si>
    <t>5519N-C02540 B Zásuvka jednonásobná IP54, s ochranným kolíkem, s víčkem, pro průběžnou montáž; řazení 2P+PE; d. Variant+; b. bílá, bezšroubové svorky (na hořl. podklady B až E)</t>
  </si>
  <si>
    <t xml:space="preserve"> VYBOURANI OTVORU VE ZDIVU,  CIHELNEM DO PRUMERU 60mm</t>
  </si>
  <si>
    <t>Pol6</t>
  </si>
  <si>
    <t>D.1.4.5.8 - slaboproudé systémy (SLB)</t>
  </si>
  <si>
    <t>Pol63</t>
  </si>
  <si>
    <t>Datový rozvaděč, 19", 42U, stojanové provedení, skleněné dveře, šedá barva, nosnost 400kg, vyklápěcí kryt (1x zadní, 2x boční), uzamykatelné dveře, šířka 800mm x výška 1970mm x hloubka 900mm, včetně spojovacího a upevňovacího materiálu</t>
  </si>
  <si>
    <t>Pol64</t>
  </si>
  <si>
    <t>Chladící jednotka, 19", 1U, 3 ventilátory s bimetalovým termostatem, kompatibilní s datovým rozvaděčem</t>
  </si>
  <si>
    <t>Pol65</t>
  </si>
  <si>
    <t>Vyvazovací panel, 19", 1U, kompatibilní s datovým rozvaděčem</t>
  </si>
  <si>
    <t>Pol66</t>
  </si>
  <si>
    <t>Vyvazovací háčky, kompatibilní s datovým rozvaděčem</t>
  </si>
  <si>
    <t>Pol67</t>
  </si>
  <si>
    <t>Uzemnění datového rozvaděče - komplet (zemnící lišta měděná, svroky, …)</t>
  </si>
  <si>
    <t>Pol68</t>
  </si>
  <si>
    <t>Napájecí panel, 19", 1U, kompatibilní s datovým rozvaděčem, alespoň 6x230V</t>
  </si>
  <si>
    <t>Pol69</t>
  </si>
  <si>
    <t>Komplet vybavená optická vana, kompatibilní s datovým rozvaděčem, 19", 1U, kompatibilní s optickým kablem OS 9/125 12vl., včetně spojovacího a upevňovacího materiálu</t>
  </si>
  <si>
    <t>Pol70</t>
  </si>
  <si>
    <t>Svaření optických vláken stávajícího optického kabelů s novým optickým kabelem ((OS) 9/125, 12vl.)</t>
  </si>
  <si>
    <t>Pol71</t>
  </si>
  <si>
    <t>Optický patch kabel OS 9/125 duplex, 1m</t>
  </si>
  <si>
    <t>Pol72</t>
  </si>
  <si>
    <t>Zásuvka 2x230V pro ukončení přívodu napětí 230V, přepěťová ochraba</t>
  </si>
  <si>
    <t>Pol73</t>
  </si>
  <si>
    <t>Police, 19", 1U, kompatibilní s datovým rozvaděčem</t>
  </si>
  <si>
    <t>Pol74</t>
  </si>
  <si>
    <t>Patch panel, 24xRJ45, cat.5E, svorkovnice, vyvazovací lišta, 19", 1U, kompatibilní s datovým rozvaděčem</t>
  </si>
  <si>
    <t>Pol75</t>
  </si>
  <si>
    <t>Switch, 19", kompatibilní s datovým rozvaděčem, 48 portů RJ45 10/100/1000 Mb (všechny PoE+), 4 porty SFP 1/10 GbE, PoE power 370W (PoE+), propustnost 130,95 Mpps (64-byte pakety), 512 MB SDRAM, packet buffer size: 1.5 MB, 256 MB flash, switching capacity 176 Gbps, MAC address table size 16000 entries, provozní teplota 0°C až 40°C, web management, SNMP (v1, v2c), port mirroring, dual flash images, Network Time Protocol (NTP), Manual network time configuration, Quality of Service (QoS), Traffic prioritization (VOIP), Broadcast control, IEEE 802.1p/Q, IEEE 802.3Xflow control, IGMP snooping, VLAN support and tagging (celkem 256 VLAN, VLAN ID rozsah 2-4093), Jumbo packet support, IEEE 802.1D Spanning Tree Protocol (STP) and IEEE 802.1W Rapid Spanning Tree (RSTP), podpora centrální správy přes cloudový portál nebo mobilní aplikaci</t>
  </si>
  <si>
    <t>Pol76</t>
  </si>
  <si>
    <t>Přesunutí stávajících komponentů ze stávajícího datového rozvaděče, respektive datové místnosti do nového datového rozvaděče, respektive do nové serverovny (záložní PC, monitor, 1x server, UPS k serveru, UPS, ústředna VOIP, metro router, metro SW, patch panel optiky)</t>
  </si>
  <si>
    <t>Pol77</t>
  </si>
  <si>
    <t>Instalační krabice pro propojení stávajících metalických rozvodů s novými (prostor pro 8x keystone cat.5E, prostor pro práci s rozvody, rezervní prostor pro více spojek)</t>
  </si>
  <si>
    <t>Pol78</t>
  </si>
  <si>
    <t>Pol79</t>
  </si>
  <si>
    <t>Pol80</t>
  </si>
  <si>
    <t>Rozvaděč (plastový kryt) pro propojení stávajícího optického kabelu s novým, komplet vybavený rozvaděč pro spojení až 24 vláken</t>
  </si>
  <si>
    <t>Pol81</t>
  </si>
  <si>
    <t>Pol82</t>
  </si>
  <si>
    <t>Optický kabel zafukovací, singlemode (OS) 9/125, 12vl.</t>
  </si>
  <si>
    <t>Pol83</t>
  </si>
  <si>
    <t>Podpěra pro připevnění kabelového žlabu - stoupací vedení, včetně spojovacího a upevňovacího materiálu</t>
  </si>
  <si>
    <t>Pol84</t>
  </si>
  <si>
    <t>Pol85</t>
  </si>
  <si>
    <t>Pol86</t>
  </si>
  <si>
    <t>Pol87</t>
  </si>
  <si>
    <t>Pol46</t>
  </si>
  <si>
    <t>Zařízení staveniště</t>
  </si>
  <si>
    <t>Pol88</t>
  </si>
  <si>
    <t>Pol89</t>
  </si>
  <si>
    <t>Projekční pořadenství</t>
  </si>
  <si>
    <t>Pol90</t>
  </si>
  <si>
    <t>Pol91</t>
  </si>
  <si>
    <t>el11</t>
  </si>
  <si>
    <t>2877</t>
  </si>
  <si>
    <t>10,7</t>
  </si>
  <si>
    <t>kle11</t>
  </si>
  <si>
    <t>154,1</t>
  </si>
  <si>
    <t>kle12</t>
  </si>
  <si>
    <t>11,3</t>
  </si>
  <si>
    <t>kle13</t>
  </si>
  <si>
    <t>108,55</t>
  </si>
  <si>
    <t>kle14</t>
  </si>
  <si>
    <t>11,163</t>
  </si>
  <si>
    <t xml:space="preserve">HRUB-00201 - D.1.1. a D.1.2./2 - mimo projekt IROP -  oprava fasád</t>
  </si>
  <si>
    <t>kle16</t>
  </si>
  <si>
    <t>40,7</t>
  </si>
  <si>
    <t>kle17</t>
  </si>
  <si>
    <t>26,05</t>
  </si>
  <si>
    <t>kle18</t>
  </si>
  <si>
    <t>15,98</t>
  </si>
  <si>
    <t>kle19</t>
  </si>
  <si>
    <t>25,05</t>
  </si>
  <si>
    <t>kle20</t>
  </si>
  <si>
    <t>povl11</t>
  </si>
  <si>
    <t>44,8</t>
  </si>
  <si>
    <t>om2</t>
  </si>
  <si>
    <t>54,3</t>
  </si>
  <si>
    <t>leš2</t>
  </si>
  <si>
    <t>864,552</t>
  </si>
  <si>
    <t>leš41</t>
  </si>
  <si>
    <t>leš4</t>
  </si>
  <si>
    <t>3204,84</t>
  </si>
  <si>
    <t>leš5</t>
  </si>
  <si>
    <t>4069,392</t>
  </si>
  <si>
    <t>povl1</t>
  </si>
  <si>
    <t>49,08</t>
  </si>
  <si>
    <t>Ing.arch. Zuzana Hrubešová projektový atelier</t>
  </si>
  <si>
    <t>64,2</t>
  </si>
  <si>
    <t>povl12</t>
  </si>
  <si>
    <t>4,28</t>
  </si>
  <si>
    <t>pen1</t>
  </si>
  <si>
    <t>55,5</t>
  </si>
  <si>
    <t>kle2</t>
  </si>
  <si>
    <t>62,75</t>
  </si>
  <si>
    <t>nát7</t>
  </si>
  <si>
    <t>7,2</t>
  </si>
  <si>
    <t>71,59</t>
  </si>
  <si>
    <t>336,918</t>
  </si>
  <si>
    <t>368,293</t>
  </si>
  <si>
    <t>nát61</t>
  </si>
  <si>
    <t>18,1</t>
  </si>
  <si>
    <t>nát6</t>
  </si>
  <si>
    <t xml:space="preserve">    8 - Trubní vedení</t>
  </si>
  <si>
    <t xml:space="preserve">    741 - Elektroinstalace - silnoproud</t>
  </si>
  <si>
    <t>317235811</t>
  </si>
  <si>
    <t>Doplnění zdiva hlavních a kordonových říms s dodáním hmot, cihlami pálenými na maltu</t>
  </si>
  <si>
    <t>1657887727</t>
  </si>
  <si>
    <t>https://podminky.urs.cz/item/CS_URS_2022_01/317235811</t>
  </si>
  <si>
    <t>"v.č. D.1.1.32 - pohled severovýchodní, TZ"</t>
  </si>
  <si>
    <t>21,143*0,2*0,1*0,5</t>
  </si>
  <si>
    <t>612315111</t>
  </si>
  <si>
    <t>Vápenná omítka rýh hladká ve stěnách, šířky rýhy do 150 mm</t>
  </si>
  <si>
    <t>-1941378480</t>
  </si>
  <si>
    <t>https://podminky.urs.cz/item/CS_URS_2022_01/612315111</t>
  </si>
  <si>
    <t>el11*0,07</t>
  </si>
  <si>
    <t>Podkladní a spojovací vrstva vnějších omítaných ploch adhézní spojovací můstek nanášený ručně stěn D+M</t>
  </si>
  <si>
    <t>40800492</t>
  </si>
  <si>
    <t>622321111</t>
  </si>
  <si>
    <t>Omítka vápenocementová vnějších ploch nanášená ručně jednovrstvá, tloušťky do 15 mm hrubá zatřená stěn</t>
  </si>
  <si>
    <t>-544650227</t>
  </si>
  <si>
    <t>https://podminky.urs.cz/item/CS_URS_2022_01/622321111</t>
  </si>
  <si>
    <t>622325R0312</t>
  </si>
  <si>
    <t>Oprava omítky vnějších ploch stupně členitosti 2 hladká 1 vrstvá, v rozsahu opravované plochy přes 10 do 30% - jádrová omítka s drobnou příměsí vysokopev. cementu a plav. písku vč. doplnění střík. struktury - technické parametry viz. poznámka D+M</t>
  </si>
  <si>
    <t>340400345</t>
  </si>
  <si>
    <t>624635R0351</t>
  </si>
  <si>
    <t xml:space="preserve">Úpravy vnějších vodorovných a svislých spár mezi schodišťovými stupni tmelem kamenickým, pružným, mrazuvzdorným D+M </t>
  </si>
  <si>
    <t>1720448349</t>
  </si>
  <si>
    <t>"v.č. D.1.1.30 - pohled jihovýchodní, TZ"</t>
  </si>
  <si>
    <t>10,1</t>
  </si>
  <si>
    <t>629991001</t>
  </si>
  <si>
    <t>Zakrytí vnějších ploch před znečištěním včetně pozdějšího odkrytí ploch podélných rovných (např. chodníků) fólií položenou volně</t>
  </si>
  <si>
    <t>10402565</t>
  </si>
  <si>
    <t>https://podminky.urs.cz/item/CS_URS_2022_01/629991001</t>
  </si>
  <si>
    <t>(71,85+2,5*4)*2,5</t>
  </si>
  <si>
    <t>"v.č. D.1.1.31 - pohled severozápadní, TZ"</t>
  </si>
  <si>
    <t>(71,875+2,5*4+11)*2,5</t>
  </si>
  <si>
    <t>(31,6+2,5*2+10,2+2,5)*2,5</t>
  </si>
  <si>
    <t>"v.č. D.1.1.33 - pohled jihozápadní, TZ"</t>
  </si>
  <si>
    <t>1103257494</t>
  </si>
  <si>
    <t>1,4*3*3+1,6*1,6*19+1,6*1,8*2+1,8*1,8+1,8*2,4*(9*4+6)</t>
  </si>
  <si>
    <t>1,8*2,8+1,8*3,2+2,5*1,5</t>
  </si>
  <si>
    <t>(8,3*2+8,8*2*14+9,8+1,6*21+1,8)*0,5</t>
  </si>
  <si>
    <t>11,3*2*0,5</t>
  </si>
  <si>
    <t>1*0,6+0,65*0,18*4</t>
  </si>
  <si>
    <t>1,4*1,6*2+0,5*1,6+1,2*2,8+1,6*2,4*9+1,2*2*12</t>
  </si>
  <si>
    <t>1*0,6*4+1,6*4,5*3+1,6*2,8*3+1,6*1,6*3+1,6*2,4*12</t>
  </si>
  <si>
    <t>1,6*1,6*3+1,6*0,6+2,6*2,1+1,1*2,2+1*0,6*4+1,6*0,6</t>
  </si>
  <si>
    <t>0,65*0,5</t>
  </si>
  <si>
    <t>(5,4*2+0,5+6+2+7*5+3,2*5+4*2+1,2*6+2,5*2*3)*0,5</t>
  </si>
  <si>
    <t>(1,6*9+1,2*6+13*2*3+8,5*2)*0,5</t>
  </si>
  <si>
    <t>(11,231+11,094)*0,5</t>
  </si>
  <si>
    <t>kle15</t>
  </si>
  <si>
    <t>0,6*0,6</t>
  </si>
  <si>
    <t>2*1,1*2*2+(2,5+6+2+2*2)*1,1*2</t>
  </si>
  <si>
    <t>1,2*3*3+1,8*1,6*3+0,9*1,6*2+1,4*1,6+0,6*1,6+1,4*2,5</t>
  </si>
  <si>
    <t>1,1*3,4*3+0,4*2*12*3,14*0,3*0,3</t>
  </si>
  <si>
    <t>(8,8+8*2+1,8*3+0,9*2+1,4+0,6+1,1*3+0,4*12+5*2)*0,5</t>
  </si>
  <si>
    <t>(10,5+21,46)*0,5</t>
  </si>
  <si>
    <t>0,6*1,8*3+2,4*1,6+0,4*2*12+1,1*3,4*3+1,6*2,1+1,2*3*7</t>
  </si>
  <si>
    <t>1,2*2,2+1*0,6+1,5*0,3</t>
  </si>
  <si>
    <t>(3+2,4*2+5+0,4*12+1,1*3+7*4+1,2)*0,5</t>
  </si>
  <si>
    <t>(10,2+22)*0,5</t>
  </si>
  <si>
    <t>kle21</t>
  </si>
  <si>
    <t>(1,2+3)*1,1*2</t>
  </si>
  <si>
    <t>0,6*0,2*3</t>
  </si>
  <si>
    <t>629991R0011</t>
  </si>
  <si>
    <t xml:space="preserve">Zakrytí vnějších schodišť deskami včetně pozdějšího odkrytí </t>
  </si>
  <si>
    <t>-1665970404</t>
  </si>
  <si>
    <t>2*(0,3+0,2)*14+1,4*(0,3+0,2)*7</t>
  </si>
  <si>
    <t>(1,5+2,8)*(0,3+0,2)</t>
  </si>
  <si>
    <t>1,2*(0,3+0,2)</t>
  </si>
  <si>
    <t>629991R0012</t>
  </si>
  <si>
    <t xml:space="preserve">Zakrytíí skříně HUP včetně pozdějšího odkrytí </t>
  </si>
  <si>
    <t>12178477</t>
  </si>
  <si>
    <t>629995213</t>
  </si>
  <si>
    <t>Očištění vnějších ploch tryskáním křemičitým pískem nesušeným ( metodou torbo tryskání), povrchu kamenného přírodního tvrdého</t>
  </si>
  <si>
    <t>-13328021</t>
  </si>
  <si>
    <t>https://podminky.urs.cz/item/CS_URS_2022_01/629995213</t>
  </si>
  <si>
    <t>631341151</t>
  </si>
  <si>
    <t>Doplnění dosavadních mazanin betonem lehkým keramickým (s dodáním hmot) plochy jednotlivě do 1 m2 a tl. do 80 mm</t>
  </si>
  <si>
    <t>1272804727</t>
  </si>
  <si>
    <t>https://podminky.urs.cz/item/CS_URS_2022_01/631341151</t>
  </si>
  <si>
    <t>povl11*0,3*0,08</t>
  </si>
  <si>
    <t>632450133</t>
  </si>
  <si>
    <t>Potěr cementový vyrovnávací ze suchých směsí v ploše o průměrné (střední) tl. přes 30 do 40 mm</t>
  </si>
  <si>
    <t>-1690237015</t>
  </si>
  <si>
    <t>https://podminky.urs.cz/item/CS_URS_2022_01/632450133</t>
  </si>
  <si>
    <t>644941112</t>
  </si>
  <si>
    <t>Montáž průvětrníků nebo mřížek odvětrávacích velikosti přes 150 x 200 do 300 x 300 mm</t>
  </si>
  <si>
    <t>1535930725</t>
  </si>
  <si>
    <t>https://podminky.urs.cz/item/CS_URS_2022_01/644941112</t>
  </si>
  <si>
    <t>"zámečnické prvky"</t>
  </si>
  <si>
    <t>"ozn.Z2"</t>
  </si>
  <si>
    <t>56245R0603</t>
  </si>
  <si>
    <t>mřížka větrací hranatá žárový pozink se síťovinou 200x200mm</t>
  </si>
  <si>
    <t>-1456792206</t>
  </si>
  <si>
    <t>644941R0112</t>
  </si>
  <si>
    <t>demontáž průvětrníků nebo mřížek odvětrávacích velikosti přes 150 x 200 do 300 x 300 mm</t>
  </si>
  <si>
    <t>-2009321042</t>
  </si>
  <si>
    <t>673999R0091</t>
  </si>
  <si>
    <t>oprava pemrlovaného teraca D+M</t>
  </si>
  <si>
    <t>2099287926</t>
  </si>
  <si>
    <t>om2*0,2</t>
  </si>
  <si>
    <t>673999R0092</t>
  </si>
  <si>
    <t>kolorované mramorování v dezénu šikmého kamene D+M</t>
  </si>
  <si>
    <t>295541173</t>
  </si>
  <si>
    <t>673999R0093</t>
  </si>
  <si>
    <t>fixování horní vrstvy kolorovaných omítek hydrofobizačním transparentním nátěrem D+M</t>
  </si>
  <si>
    <t>-1225892592</t>
  </si>
  <si>
    <t>673999R0094</t>
  </si>
  <si>
    <t>štukatérská oprava erbu nad hlavním vchodem vč. zpevňujícího nátěru a vrchního nátěru D+M</t>
  </si>
  <si>
    <t>815302315</t>
  </si>
  <si>
    <t>688908R201</t>
  </si>
  <si>
    <t>zapravení otvorů po kotevních prvcích bleskosvodů D+M</t>
  </si>
  <si>
    <t>-1365991820</t>
  </si>
  <si>
    <t>15,5*3</t>
  </si>
  <si>
    <t>15*4+16,5*2</t>
  </si>
  <si>
    <t>7*2+15*2</t>
  </si>
  <si>
    <t>6,85+7,05</t>
  </si>
  <si>
    <t>688908R301</t>
  </si>
  <si>
    <t>větrací otvory - obnovení, vyčištění, vykrytí před nátěrem D+M</t>
  </si>
  <si>
    <t>1087724746</t>
  </si>
  <si>
    <t>8*2+4</t>
  </si>
  <si>
    <t>4+9+5*2+1</t>
  </si>
  <si>
    <t>Trubní vedení</t>
  </si>
  <si>
    <t>892273922</t>
  </si>
  <si>
    <t>Proplach vodovodního potrubí při opravách jednoduchý (bez dezinfekce) DN od 80 do 125</t>
  </si>
  <si>
    <t>1061095280</t>
  </si>
  <si>
    <t>https://podminky.urs.cz/item/CS_URS_2022_01/892273922</t>
  </si>
  <si>
    <t>892998R201</t>
  </si>
  <si>
    <t>vyčištění a zprůchodnění lapačů střešních splavenin</t>
  </si>
  <si>
    <t>-352113757</t>
  </si>
  <si>
    <t>941111131</t>
  </si>
  <si>
    <t>Montáž lešení řadového trubkového lehkého pracovního s podlahami s provozním zatížením tř. 3 do 200 kg/m2 šířky tř. W12 přes 1,2 do 1,5 m, výšky do 10 m</t>
  </si>
  <si>
    <t>1851957703</t>
  </si>
  <si>
    <t>https://podminky.urs.cz/item/CS_URS_2022_01/941111131</t>
  </si>
  <si>
    <t>(11,231+1,5*2)*7,4+(11,94+1,5*2)*7,2</t>
  </si>
  <si>
    <t>(11,231+1,5*2)*5,2+(11,94+1,5*2)*5,2</t>
  </si>
  <si>
    <t>(21,43+1,5*2)*6,85+(9,85+1,5)*7,25</t>
  </si>
  <si>
    <t>(10,2+1,5)*6,85+(21,143+1,5*2)*7,05</t>
  </si>
  <si>
    <t>941111132</t>
  </si>
  <si>
    <t>Montáž lešení řadového trubkového lehkého pracovního s podlahami s provozním zatížením tř. 3 do 200 kg/m2 šířky tř. W12 přes 1,2 do 1,5 m, výšky přes 10 do 25 m</t>
  </si>
  <si>
    <t>-77640324</t>
  </si>
  <si>
    <t>https://podminky.urs.cz/item/CS_URS_2022_01/941111132</t>
  </si>
  <si>
    <t>"hlavní budova"</t>
  </si>
  <si>
    <t>(51,84+1,5*2)*20</t>
  </si>
  <si>
    <t>(15,5+7,28*2+20,84+15,5+2,12*2+1,5*6)*20</t>
  </si>
  <si>
    <t>3,14*6,6*20*0,5</t>
  </si>
  <si>
    <t>(12,4+1,5*2)*20</t>
  </si>
  <si>
    <t>941111231</t>
  </si>
  <si>
    <t>Montáž lešení řadového trubkového lehkého pracovního s podlahami s provozním zatížením tř. 3 do 200 kg/m2 Příplatek za první a každý další den použití lešení k ceně -1131</t>
  </si>
  <si>
    <t>1751942942</t>
  </si>
  <si>
    <t>https://podminky.urs.cz/item/CS_URS_2022_01/941111231</t>
  </si>
  <si>
    <t>leš2*30</t>
  </si>
  <si>
    <t>941111232</t>
  </si>
  <si>
    <t>Montáž lešení řadového trubkového lehkého pracovního s podlahami s provozním zatížením tř. 3 do 200 kg/m2 Příplatek za první a každý další den použití lešení k ceně -1132</t>
  </si>
  <si>
    <t>-1710064240</t>
  </si>
  <si>
    <t>https://podminky.urs.cz/item/CS_URS_2022_01/941111232</t>
  </si>
  <si>
    <t>leš4*120</t>
  </si>
  <si>
    <t>941111831</t>
  </si>
  <si>
    <t>Demontáž lešení řadového trubkového lehkého pracovního s podlahami s provozním zatížením tř. 3 do 200 kg/m2 šířky tř. W12 přes 1,2 do 1,5 m, výšky do 10 m</t>
  </si>
  <si>
    <t>-1695993306</t>
  </si>
  <si>
    <t>https://podminky.urs.cz/item/CS_URS_2022_01/941111831</t>
  </si>
  <si>
    <t>941111832</t>
  </si>
  <si>
    <t>Demontáž lešení řadového trubkového lehkého pracovního s podlahami s provozním zatížením tř. 3 do 200 kg/m2 šířky tř. W12 přes 1,2 do 1,5 m, výšky přes 10 do 25 m</t>
  </si>
  <si>
    <t>-452216794</t>
  </si>
  <si>
    <t>https://podminky.urs.cz/item/CS_URS_2022_01/941111832</t>
  </si>
  <si>
    <t>94111R833</t>
  </si>
  <si>
    <t>příplatek k lešení řadovému 10 - 25 m přes střechu sousední budovy</t>
  </si>
  <si>
    <t>1842728321</t>
  </si>
  <si>
    <t>94111R8331</t>
  </si>
  <si>
    <t>kompletní příplatek k lešení řadovému do10 m přes střechu přístřešku nad vstupem a schodiště</t>
  </si>
  <si>
    <t>1496579478</t>
  </si>
  <si>
    <t>94111R8332</t>
  </si>
  <si>
    <t>kompletní příplatek k lešení řadovému do10 m přes střechu garáže</t>
  </si>
  <si>
    <t>-1275028592</t>
  </si>
  <si>
    <t>94111R8333</t>
  </si>
  <si>
    <t>kompletní příplatek k lešení řadovému do10 m přes zkosenou střechu schodiště zásobování</t>
  </si>
  <si>
    <t>-938208412</t>
  </si>
  <si>
    <t>94111R8334</t>
  </si>
  <si>
    <t>kompletní příplatek k lešení řadovému do10 m přes venkovní schodiště u nového výtahu</t>
  </si>
  <si>
    <t>1508602673</t>
  </si>
  <si>
    <t>94111R8335</t>
  </si>
  <si>
    <t>kompletní příplatek k lešení řadovému do10 m přes rampu a 2 x schodiště u anglického dvorku</t>
  </si>
  <si>
    <t>-2103869095</t>
  </si>
  <si>
    <t>944511111</t>
  </si>
  <si>
    <t>Montáž ochranné sítě zavěšené na konstrukci lešení z textilie z umělých vláken</t>
  </si>
  <si>
    <t>-748739978</t>
  </si>
  <si>
    <t>https://podminky.urs.cz/item/CS_URS_2022_01/944511111</t>
  </si>
  <si>
    <t>944511211</t>
  </si>
  <si>
    <t>Montáž ochranné sítě Příplatek za první a každý další den použití sítě k ceně -1111</t>
  </si>
  <si>
    <t>422932773</t>
  </si>
  <si>
    <t>https://podminky.urs.cz/item/CS_URS_2022_01/944511211</t>
  </si>
  <si>
    <t>944511811</t>
  </si>
  <si>
    <t>Demontáž ochranné sítě zavěšené na konstrukci lešení z textilie z umělých vláken</t>
  </si>
  <si>
    <t>-2123986592</t>
  </si>
  <si>
    <t>https://podminky.urs.cz/item/CS_URS_2022_01/944511811</t>
  </si>
  <si>
    <t>949511112</t>
  </si>
  <si>
    <t>Montáž podchodu u trubkových lešení zřizovaného současně s lehkým nebo těžkým pracovním lešením, šířky do 2,0 m</t>
  </si>
  <si>
    <t>-1717105188</t>
  </si>
  <si>
    <t>https://podminky.urs.cz/item/CS_URS_2022_01/949511112</t>
  </si>
  <si>
    <t>2+11</t>
  </si>
  <si>
    <t>2,5+2</t>
  </si>
  <si>
    <t>952901R0107</t>
  </si>
  <si>
    <t>Čištění budov při provádění oprav a udržovacích prací oken omytím, z vnější strany</t>
  </si>
  <si>
    <t>-1227737431</t>
  </si>
  <si>
    <t>952902501</t>
  </si>
  <si>
    <t>Čištění budov při provádění oprav a udržovacích prací střešních nebo nadstřešních konstrukcí, střech plochých</t>
  </si>
  <si>
    <t>-1078038008</t>
  </si>
  <si>
    <t>https://podminky.urs.cz/item/CS_URS_2022_01/952902501</t>
  </si>
  <si>
    <t>953942627</t>
  </si>
  <si>
    <t>Osazování drobných kovových předmětů se zalitím maltou cementovou, do vysekaných kapes nebo připravených otvorů praporových konzol</t>
  </si>
  <si>
    <t>1771123026</t>
  </si>
  <si>
    <t>https://podminky.urs.cz/item/CS_URS_2022_01/953942627</t>
  </si>
  <si>
    <t>"ozn.Z1"</t>
  </si>
  <si>
    <t>95394R201</t>
  </si>
  <si>
    <t>fasádní držák vlajky nerez antracit</t>
  </si>
  <si>
    <t>-401109898</t>
  </si>
  <si>
    <t>953951313</t>
  </si>
  <si>
    <t>Dodání a osazení jednotlivých dřevěných výrobků latí do zdiva, betonu, mazanin nebo potěrů, o průřezu přes 90 do 250 mm2</t>
  </si>
  <si>
    <t>-731571333</t>
  </si>
  <si>
    <t>https://podminky.urs.cz/item/CS_URS_2022_01/953951313</t>
  </si>
  <si>
    <t>12,6*3+8,8*3</t>
  </si>
  <si>
    <t>prvky na fasádě - vitrina - demontáž + uložení na bezpečném místě + zpětná montáž</t>
  </si>
  <si>
    <t>46873951</t>
  </si>
  <si>
    <t>prvky na fasádě - cedule - demontáž + uložení na bezpečném místě + zpětná montáž</t>
  </si>
  <si>
    <t>-626592899</t>
  </si>
  <si>
    <t>95998R2021</t>
  </si>
  <si>
    <t>prvky na fasádě - velkoplošné logo - demontáž + uložení na bezpečném místě + zpětná montáž</t>
  </si>
  <si>
    <t>-1098699593</t>
  </si>
  <si>
    <t>95998R203</t>
  </si>
  <si>
    <t>prvky na fasádě - zvonkové tablo vč. zajištění přívodu el. energie - demontáž + uložení na bezpečném místě + zpětná montáž</t>
  </si>
  <si>
    <t>1925294113</t>
  </si>
  <si>
    <t>95998R204</t>
  </si>
  <si>
    <t>prvky na fasádě - světlo/reflektor vč. zajištění přívodu el. energie - demontáž + uložení na bezpečném místě + zpětná montáž</t>
  </si>
  <si>
    <t>-1388597370</t>
  </si>
  <si>
    <t>95998R205</t>
  </si>
  <si>
    <t>prvky na fasádě - kamera vč. zajištění přívodu el. energie - demontáž + uložení na bezpečném místě + zpětná montáž</t>
  </si>
  <si>
    <t>57253778</t>
  </si>
  <si>
    <t>95998R206</t>
  </si>
  <si>
    <t>prvky na fasádě - kamera - zkouška funkčnosti po zpětném osazení</t>
  </si>
  <si>
    <t>-1992690748</t>
  </si>
  <si>
    <t>974031132</t>
  </si>
  <si>
    <t>Vysekání rýh ve zdivu cihelném na maltu vápennou nebo vápenocementovou do hl. 50 mm a šířky do 70 mm</t>
  </si>
  <si>
    <t>-1429913865</t>
  </si>
  <si>
    <t>https://podminky.urs.cz/item/CS_URS_2022_01/974031132</t>
  </si>
  <si>
    <t>976082131</t>
  </si>
  <si>
    <t>Vybourání drobných zámečnických a jiných konstrukcí objímek, držáků, věšáků, záclonových konzol, lustrových skob apod., ze zdiva cihelného</t>
  </si>
  <si>
    <t>1132510970</t>
  </si>
  <si>
    <t>https://podminky.urs.cz/item/CS_URS_2022_01/976082131</t>
  </si>
  <si>
    <t>-105304106</t>
  </si>
  <si>
    <t>(12,6+8,8)*0,3</t>
  </si>
  <si>
    <t>978019331</t>
  </si>
  <si>
    <t>Otlučení vápenných nebo vápenocementových omítek vnějších ploch s vyškrabáním spar a s očištěním zdiva stupně členitosti 3 až 5, v rozsahu přes 10 do 20 %</t>
  </si>
  <si>
    <t>-348934036</t>
  </si>
  <si>
    <t>https://podminky.urs.cz/item/CS_URS_2022_01/978019331</t>
  </si>
  <si>
    <t>"v.č. D.1.1.35 - pohled jihovýchodní, TZ"</t>
  </si>
  <si>
    <t>584+355</t>
  </si>
  <si>
    <t>"v.č. D.1.1.36 - pohled severozápadní, TZ"</t>
  </si>
  <si>
    <t>768+286</t>
  </si>
  <si>
    <t>"v.č. D.1.1.37 - pohled severovýchodní, TZ"</t>
  </si>
  <si>
    <t>305+145</t>
  </si>
  <si>
    <t>"v.č. D.1.1.38 - pohled jihozápadní, TZ"</t>
  </si>
  <si>
    <t>309+125</t>
  </si>
  <si>
    <t>1851414951</t>
  </si>
  <si>
    <t>-340801783</t>
  </si>
  <si>
    <t>935373162</t>
  </si>
  <si>
    <t>43,359*9</t>
  </si>
  <si>
    <t>-1271974987</t>
  </si>
  <si>
    <t>43,359</t>
  </si>
  <si>
    <t>1696844128</t>
  </si>
  <si>
    <t>712311101</t>
  </si>
  <si>
    <t>Provedení povlakové krytiny střech plochých do 10° natěradly a tmely za studena nátěrem lakem penetračním nebo asfaltovým</t>
  </si>
  <si>
    <t>546797596</t>
  </si>
  <si>
    <t>https://podminky.urs.cz/item/CS_URS_2022_01/712311101</t>
  </si>
  <si>
    <t>1641278285</t>
  </si>
  <si>
    <t>pen1*0,4</t>
  </si>
  <si>
    <t>712340833</t>
  </si>
  <si>
    <t>Odstranění povlakové krytiny střech plochých do 10° z přitavených pásů NAIP v plné ploše třívrstvé</t>
  </si>
  <si>
    <t>-439366151</t>
  </si>
  <si>
    <t>https://podminky.urs.cz/item/CS_URS_2022_01/712340833</t>
  </si>
  <si>
    <t>26,30+18,5</t>
  </si>
  <si>
    <t>12,6*0,2+8,8*0,2</t>
  </si>
  <si>
    <t>712340834</t>
  </si>
  <si>
    <t>Odstranění povlakové krytiny střech plochých do 10° z přitavených pásů NAIP v plné ploše Příplatek k ceně - 0833 za každou další vrstvu</t>
  </si>
  <si>
    <t>-634497128</t>
  </si>
  <si>
    <t>https://podminky.urs.cz/item/CS_URS_2022_01/712340834</t>
  </si>
  <si>
    <t>712341559</t>
  </si>
  <si>
    <t>Provedení povlakové krytiny střech plochých do 10° pásy přitavením NAIP v plné ploše</t>
  </si>
  <si>
    <t>791077890</t>
  </si>
  <si>
    <t>https://podminky.urs.cz/item/CS_URS_2022_01/712341559</t>
  </si>
  <si>
    <t>pen1*3</t>
  </si>
  <si>
    <t>62856R0011</t>
  </si>
  <si>
    <t>parotěsnící vzduchotěsný hydroizolační pás z SBS modifik. asfaltu s hliníkovou vložkou a jemnozrným posypem tl. 3 mm</t>
  </si>
  <si>
    <t>-2066780003</t>
  </si>
  <si>
    <t>pen1*1,2</t>
  </si>
  <si>
    <t>62856R0012</t>
  </si>
  <si>
    <t>hydroizolační podkladní pás pás z SBS modifik. asfaltu s jemnozrným posypem tl. 3 mm</t>
  </si>
  <si>
    <t>60025544</t>
  </si>
  <si>
    <t>62855R0011</t>
  </si>
  <si>
    <t>hydroizolační pás asfaltový natavitelný modifikovaný SBS tl 5,3mm s hrubozrnným břidličným posypem na horním povrchu</t>
  </si>
  <si>
    <t>-72707359</t>
  </si>
  <si>
    <t>96941781</t>
  </si>
  <si>
    <t>478280899</t>
  </si>
  <si>
    <t>741</t>
  </si>
  <si>
    <t>Elektroinstalace - silnoproud</t>
  </si>
  <si>
    <t>741112801</t>
  </si>
  <si>
    <t>Demotáž elektroinstalačních lišt a kanálů nástěnných uložených pevně vkládacích</t>
  </si>
  <si>
    <t>216337989</t>
  </si>
  <si>
    <t>https://podminky.urs.cz/item/CS_URS_2022_01/741112801</t>
  </si>
  <si>
    <t>"nefunkční a nevyužívané trasy"</t>
  </si>
  <si>
    <t>el1</t>
  </si>
  <si>
    <t>741128R201</t>
  </si>
  <si>
    <t>přeložení kabelů z lišt do drážek vč. případného prostavení</t>
  </si>
  <si>
    <t>1651667955</t>
  </si>
  <si>
    <t>762361R0322</t>
  </si>
  <si>
    <t>Konstrukční vrstva pod klempířské prvky pro oplechování horních ploch zdí a nadezdívek (atik) z desek z vodovzdorné překližky šroubovaných do podkladu, tloušťky desky 22 mm</t>
  </si>
  <si>
    <t>1492717385</t>
  </si>
  <si>
    <t>12,6*0,3+8,8*0,3</t>
  </si>
  <si>
    <t>1641186060</t>
  </si>
  <si>
    <t>637543578</t>
  </si>
  <si>
    <t>-1175353490</t>
  </si>
  <si>
    <t>1,6*2</t>
  </si>
  <si>
    <t>1181688756</t>
  </si>
  <si>
    <t>2,8</t>
  </si>
  <si>
    <t>"klempířské prvky"</t>
  </si>
  <si>
    <t>14,7</t>
  </si>
  <si>
    <t>-1583116140</t>
  </si>
  <si>
    <t>12,6</t>
  </si>
  <si>
    <t>8,8</t>
  </si>
  <si>
    <t>311273853</t>
  </si>
  <si>
    <t>10,6</t>
  </si>
  <si>
    <t>764002R0861</t>
  </si>
  <si>
    <t>Demontáž klempířských konstrukcí oplechování říms a parapetů do suti</t>
  </si>
  <si>
    <t>-1493422709</t>
  </si>
  <si>
    <t>(8,3*2+8,8*2*14+9,8+1,6*21+1,8)*0,1</t>
  </si>
  <si>
    <t>(5,4*2+0,5+6+2+7*5+3,2*5+4*2+1,2*6+2,5*2*3)*0,1</t>
  </si>
  <si>
    <t>(1,6*9+1,2*6+13*2*3+8,5*2)*0,1</t>
  </si>
  <si>
    <t>(8,8+8*2+1,8*3+0,9*2+1,4+0,6+1,1*3+0,4*12+5*2)*0,1</t>
  </si>
  <si>
    <t>(3+2,4*2+5+0,4*12+1,1*3+7*4+1,2)*0,1</t>
  </si>
  <si>
    <t>994657073</t>
  </si>
  <si>
    <t>13,3</t>
  </si>
  <si>
    <t>-222183171</t>
  </si>
  <si>
    <t>32,6</t>
  </si>
  <si>
    <t>5,2</t>
  </si>
  <si>
    <t>764212633</t>
  </si>
  <si>
    <t>Oplechování střešních prvků z pozinkovaného plechu s povrchovou úpravou štítu závětrnou lištou rš 250 mm</t>
  </si>
  <si>
    <t>500231892</t>
  </si>
  <si>
    <t>https://podminky.urs.cz/item/CS_URS_2022_01/764212633</t>
  </si>
  <si>
    <t>764212663</t>
  </si>
  <si>
    <t>Oplechování střešních prvků z pozinkovaného plechu s povrchovou úpravou okapu střechy rovné okapovým plechem rš 250 mm</t>
  </si>
  <si>
    <t>1424334698</t>
  </si>
  <si>
    <t>https://podminky.urs.cz/item/CS_URS_2022_01/764212663</t>
  </si>
  <si>
    <t>764212R0663</t>
  </si>
  <si>
    <t>Oplechování střešních prvků z pozinkovaného plechu s povrchovou úpravou okapu střechy rovné okapovým plechem rš 250 mm D+M</t>
  </si>
  <si>
    <t>2000319267</t>
  </si>
  <si>
    <t>764214604</t>
  </si>
  <si>
    <t>Oplechování horních ploch zdí a nadezdívek (atik) z pozinkovaného plechu s povrchovou úpravou mechanicky kotvené rš 330 mm</t>
  </si>
  <si>
    <t>-1514069657</t>
  </si>
  <si>
    <t>https://podminky.urs.cz/item/CS_URS_2022_01/764214604</t>
  </si>
  <si>
    <t>764214606</t>
  </si>
  <si>
    <t>Oplechování horních ploch zdí a nadezdívek (atik) z pozinkovaného plechu s povrchovou úpravou mechanicky kotvené rš 500 mm</t>
  </si>
  <si>
    <t>462101025</t>
  </si>
  <si>
    <t>https://podminky.urs.cz/item/CS_URS_2022_01/764214606</t>
  </si>
  <si>
    <t>644700337</t>
  </si>
  <si>
    <t>764218R0404</t>
  </si>
  <si>
    <t>Oplechování říms a parapetů z pozinkovaného plechu rovných, bez rohů mechanicky kotvené rš 330 mm s napojením na stávající konstrukce D+M</t>
  </si>
  <si>
    <t>-228303105</t>
  </si>
  <si>
    <t>764311R0404</t>
  </si>
  <si>
    <t>Lemování zdí z pozinkovaného plechu boční nebo horní s výřezy pro vlnitou střeš. krytinu, střech s krytinou prejzovou nebo vlnitou rš 330 mm</t>
  </si>
  <si>
    <t>-1314148486</t>
  </si>
  <si>
    <t>764311R0604</t>
  </si>
  <si>
    <t>Lemování zdí z pozinkovaného plechu s povrchovou úpravou boční nebo horní rovné s přítlačnou lištou, střech s krytinou prejzovou nebo vlnitou rš 330 mm D+M</t>
  </si>
  <si>
    <t>1829594348</t>
  </si>
  <si>
    <t>764511602</t>
  </si>
  <si>
    <t>Žlab podokapní z pozinkovaného plechu s povrchovou úpravou včetně háků a čel půlkruhový rš 330 mm</t>
  </si>
  <si>
    <t>1268928570</t>
  </si>
  <si>
    <t>https://podminky.urs.cz/item/CS_URS_2022_01/764511602</t>
  </si>
  <si>
    <t>302046625</t>
  </si>
  <si>
    <t>-569247909</t>
  </si>
  <si>
    <t>863818868</t>
  </si>
  <si>
    <t>-535567948</t>
  </si>
  <si>
    <t>765131851</t>
  </si>
  <si>
    <t>Demontáž vláknocementové krytiny vlnité sklonu do 30° do suti</t>
  </si>
  <si>
    <t>975060377</t>
  </si>
  <si>
    <t>https://podminky.urs.cz/item/CS_URS_2022_01/765131851</t>
  </si>
  <si>
    <t>4,5</t>
  </si>
  <si>
    <t>765154111</t>
  </si>
  <si>
    <t>Krytina bitumenová z vlnitých desek na laťování, rozestup latí do 400 mm, sklonu střechy do 15°</t>
  </si>
  <si>
    <t>-393943984</t>
  </si>
  <si>
    <t>https://podminky.urs.cz/item/CS_URS_2022_01/765154111</t>
  </si>
  <si>
    <t>765191R0013</t>
  </si>
  <si>
    <t>zakrytí střech - ochrana krytiny před poškozením D+M+DMTŽ</t>
  </si>
  <si>
    <t>-1016599654</t>
  </si>
  <si>
    <t>7*2*2</t>
  </si>
  <si>
    <t>7*2*2+4,5+26,3+5,5*2</t>
  </si>
  <si>
    <t>7*2*2+7*2+5,5*2</t>
  </si>
  <si>
    <t>-831848418</t>
  </si>
  <si>
    <t>-1498117221</t>
  </si>
  <si>
    <t>781473927</t>
  </si>
  <si>
    <t>Výměna keramické obkladačky lepené, velikosti přes 50 do 85 ks/m2</t>
  </si>
  <si>
    <t>973832326</t>
  </si>
  <si>
    <t>https://podminky.urs.cz/item/CS_URS_2022_01/781473927</t>
  </si>
  <si>
    <t>59761R0626</t>
  </si>
  <si>
    <t>obklad kabřincové pásky dle obkladů stávajících</t>
  </si>
  <si>
    <t>-1451626216</t>
  </si>
  <si>
    <t>1,2*1,1</t>
  </si>
  <si>
    <t>632307517</t>
  </si>
  <si>
    <t>1143363041</t>
  </si>
  <si>
    <t>783101403</t>
  </si>
  <si>
    <t>Příprava podkladu truhlářských konstrukcí před provedením nátěru oprášení</t>
  </si>
  <si>
    <t>-371685576</t>
  </si>
  <si>
    <t>https://podminky.urs.cz/item/CS_URS_2022_01/783101403</t>
  </si>
  <si>
    <t>783106807</t>
  </si>
  <si>
    <t>Odstranění nátěrů z truhlářských konstrukcí odstraňovačem nátěrů s obroušením</t>
  </si>
  <si>
    <t>1333569951</t>
  </si>
  <si>
    <t>https://podminky.urs.cz/item/CS_URS_2022_01/783106807</t>
  </si>
  <si>
    <t>783118101</t>
  </si>
  <si>
    <t>Lazurovací nátěr truhlářských konstrukcí jednonásobný syntetický</t>
  </si>
  <si>
    <t>1675540810</t>
  </si>
  <si>
    <t>https://podminky.urs.cz/item/CS_URS_2022_01/783118101</t>
  </si>
  <si>
    <t>783118211</t>
  </si>
  <si>
    <t>Lakovací nátěr truhlářských konstrukcí dvojnásobný s mezibroušením syntetický</t>
  </si>
  <si>
    <t>1013838976</t>
  </si>
  <si>
    <t>https://podminky.urs.cz/item/CS_URS_2022_01/783118211</t>
  </si>
  <si>
    <t>783122101</t>
  </si>
  <si>
    <t>Tmelení truhlářských konstrukcí lokální, včetně přebroušení tmelených míst rozsahu do 10% plochy, tmelem disperzním akrylátovým nebo latexovým</t>
  </si>
  <si>
    <t>-1378071736</t>
  </si>
  <si>
    <t>https://podminky.urs.cz/item/CS_URS_2022_01/783122101</t>
  </si>
  <si>
    <t>783213021</t>
  </si>
  <si>
    <t>Preventivní napouštěcí nátěr tesařských prvků proti dřevokazným houbám, hmyzu a plísním nezabudovaných do konstrukce dvojnásobný syntetický</t>
  </si>
  <si>
    <t>814149989</t>
  </si>
  <si>
    <t>https://podminky.urs.cz/item/CS_URS_2022_01/783213021</t>
  </si>
  <si>
    <t>hra1*0,1*4</t>
  </si>
  <si>
    <t>783301311</t>
  </si>
  <si>
    <t>Příprava podkladu zámečnických konstrukcí před provedením nátěru odmaštění odmašťovačem vodou ředitelným</t>
  </si>
  <si>
    <t>1737935695</t>
  </si>
  <si>
    <t>https://podminky.urs.cz/item/CS_URS_2022_01/783301311</t>
  </si>
  <si>
    <t>-923130676</t>
  </si>
  <si>
    <t>1*0,5</t>
  </si>
  <si>
    <t>2,6*2,1*2+(2,6+2,1*2)*(0,15+0,05*2)</t>
  </si>
  <si>
    <t>1,6*2,1*2+(1,6+2,1*2)*(0,15+0,05*2)</t>
  </si>
  <si>
    <t>453719503</t>
  </si>
  <si>
    <t>-495919398</t>
  </si>
  <si>
    <t>-1979783528</t>
  </si>
  <si>
    <t>783401311</t>
  </si>
  <si>
    <t>Příprava podkladu klempířských konstrukcí před provedením nátěru odmaštěním odmašťovačem vodou ředitelným</t>
  </si>
  <si>
    <t>-1269805360</t>
  </si>
  <si>
    <t>https://podminky.urs.cz/item/CS_URS_2022_01/783401311</t>
  </si>
  <si>
    <t>783406801</t>
  </si>
  <si>
    <t>Odstranění nátěrů z klempířských konstrukcí obroušením</t>
  </si>
  <si>
    <t>1160099951</t>
  </si>
  <si>
    <t>https://podminky.urs.cz/item/CS_URS_2022_01/783406801</t>
  </si>
  <si>
    <t>kle11*0,9</t>
  </si>
  <si>
    <t>kle13*0,9</t>
  </si>
  <si>
    <t>kle17*0,9</t>
  </si>
  <si>
    <t>kle19*0,9</t>
  </si>
  <si>
    <t>783414R0101</t>
  </si>
  <si>
    <t>Základní nátěr klempířských konstrukcí jednonásobný syntetický - na pozinkované plechy D+M</t>
  </si>
  <si>
    <t>748126445</t>
  </si>
  <si>
    <t>783415R0101</t>
  </si>
  <si>
    <t>Mezinátěr klempířských konstrukcí jednonásobný syntetický standardní - na pozinkované plechy D+M</t>
  </si>
  <si>
    <t>1612081929</t>
  </si>
  <si>
    <t>783417R0101</t>
  </si>
  <si>
    <t>Krycí nátěr (email) klempířských konstrukcí jednonásobný syntetický standardní - na pozinkované plechy D+M</t>
  </si>
  <si>
    <t>1437217423</t>
  </si>
  <si>
    <t>783601731</t>
  </si>
  <si>
    <t>Příprava podkladu armatur a kovových potrubí před provedením nátěru potrubí přes DN 50 do DN 100 mm odmaštěním, odmašťovačem vodou ředitelným</t>
  </si>
  <si>
    <t>-1572979292</t>
  </si>
  <si>
    <t>https://podminky.urs.cz/item/CS_URS_2022_01/783601731</t>
  </si>
  <si>
    <t>783606866</t>
  </si>
  <si>
    <t>Odstranění nátěrů z armatur a kovových potrubí potrubí přes DN 50 do DN 100 mm obroušením</t>
  </si>
  <si>
    <t>17059590</t>
  </si>
  <si>
    <t>https://podminky.urs.cz/item/CS_URS_2022_01/783606866</t>
  </si>
  <si>
    <t>783614561</t>
  </si>
  <si>
    <t>Základní nátěr armatur a kovových potrubí jednonásobný potrubí přes DN 50 do DN 100 mm syntetický</t>
  </si>
  <si>
    <t>261748958</t>
  </si>
  <si>
    <t>https://podminky.urs.cz/item/CS_URS_2022_01/783614561</t>
  </si>
  <si>
    <t>15,5+2,6</t>
  </si>
  <si>
    <t>783615501</t>
  </si>
  <si>
    <t>Mezinátěr armatur a kovových potrubí armatur do DN 100 mm syntetický standardní</t>
  </si>
  <si>
    <t>421337655</t>
  </si>
  <si>
    <t>https://podminky.urs.cz/item/CS_URS_2022_01/783615501</t>
  </si>
  <si>
    <t>783615561</t>
  </si>
  <si>
    <t>Mezinátěr armatur a kovových potrubí potrubí přes DN 50 do DN 100 mm syntetický standardní</t>
  </si>
  <si>
    <t>-1578125721</t>
  </si>
  <si>
    <t>https://podminky.urs.cz/item/CS_URS_2022_01/783615561</t>
  </si>
  <si>
    <t>783617621</t>
  </si>
  <si>
    <t>Krycí nátěr (email) armatur a kovových potrubí potrubí přes DN 50 do DN 100 mm jednonásobný syntetický standardní</t>
  </si>
  <si>
    <t>1660509917</t>
  </si>
  <si>
    <t>https://podminky.urs.cz/item/CS_URS_2022_01/783617621</t>
  </si>
  <si>
    <t>783801503</t>
  </si>
  <si>
    <t>Příprava podkladu omítek před provedením nátěru omytí tlakovou vodou</t>
  </si>
  <si>
    <t>-2049818938</t>
  </si>
  <si>
    <t>https://podminky.urs.cz/item/CS_URS_2022_01/783801503</t>
  </si>
  <si>
    <t>783806R0807</t>
  </si>
  <si>
    <t>chemické očištění vstupního portálu</t>
  </si>
  <si>
    <t>1906351168</t>
  </si>
  <si>
    <t>783806R0811</t>
  </si>
  <si>
    <t>šetrné ruční odstranění nátěrů akrylátových z omítek - oškrábáním špachtlí</t>
  </si>
  <si>
    <t>-674002183</t>
  </si>
  <si>
    <t>"v.č. D.1.1.34 - detail - portál u hlavního vstupu, pohled jihovýchodní, TZ"</t>
  </si>
  <si>
    <t>783827R0443</t>
  </si>
  <si>
    <t>Krycí (ochranný ) nátěr omítek dvojnásobný - 2 x stříkaný nátěr fasádní barvou disperzně silikátová barva se schpností dvojího prokřemenění vč. příplatku za hrubou strukturu - tech. parametry viz poznámka stupně členitosti 3 D+M</t>
  </si>
  <si>
    <t>1179965029</t>
  </si>
  <si>
    <t>783897603</t>
  </si>
  <si>
    <t>Krycí (ochranný ) nátěr omítek Příplatek k cenám za zvýšenou pracnost provádění styku 2 barev dvojnásobného nátěru</t>
  </si>
  <si>
    <t>-832034290</t>
  </si>
  <si>
    <t>https://podminky.urs.cz/item/CS_URS_2022_01/783897603</t>
  </si>
  <si>
    <t>11,231+3,5*2+50,041+4,6*2+8,8*2*14+3,5*2*14+8,5*2+2,6*2</t>
  </si>
  <si>
    <t xml:space="preserve">11,23+50,41+11,094+11+6*2+7*5+3,2*5+3,4*6+4*2*2 </t>
  </si>
  <si>
    <t>11,3*10+2,5*6+12*6+3,4*6+8,5*2+2,8*2+5,5*2+3,14*3,51</t>
  </si>
  <si>
    <t>10,2+4+1,8*2+31,6+4,4+5,5*2+9+5*2+11,5</t>
  </si>
  <si>
    <t>10,2+3,3*2+31,6+5*2+7*2+2,5*2+11,5*2+3,6*2</t>
  </si>
  <si>
    <t>783897607</t>
  </si>
  <si>
    <t>Krycí (ochranný ) nátěr omítek Příplatek k cenám za provádění barevného nátěru v odstínu světlém dvojnásobného</t>
  </si>
  <si>
    <t>1885364205</t>
  </si>
  <si>
    <t>https://podminky.urs.cz/item/CS_URS_2022_01/783897607</t>
  </si>
  <si>
    <t>768</t>
  </si>
  <si>
    <t>783897615</t>
  </si>
  <si>
    <t>Krycí (ochranný ) nátěr omítek Příplatek k cenám za provádění barevného nátěru v odstínu sytém dvojnásobného</t>
  </si>
  <si>
    <t>-1561211085</t>
  </si>
  <si>
    <t>https://podminky.urs.cz/item/CS_URS_2022_01/783897615</t>
  </si>
  <si>
    <t>783998R201</t>
  </si>
  <si>
    <t>vyvzorkování stříkaných nátěrů přímo na stavbě (na přední ploše fasády) 1 vzorek = 500 x 500 mm</t>
  </si>
  <si>
    <t>814628450</t>
  </si>
  <si>
    <t>783998R202</t>
  </si>
  <si>
    <t>vyvzorkování kolorovaného mramorování přímo na stavbě (na přední ploše fasády) 1 vzorek = 500 x 500 mm</t>
  </si>
  <si>
    <t>753277908</t>
  </si>
  <si>
    <t>HRUB-00202 - D.1.4.4.1 - mimo projekt IROP - BLESKOSVOD - hromosvod, vyhřívání okapů, osvetlení lávky krovu</t>
  </si>
  <si>
    <t>D1 - Elektromontáže - hromosvod, vyhřívání okapů</t>
  </si>
  <si>
    <t xml:space="preserve">    D10 -  DRÁT</t>
  </si>
  <si>
    <t xml:space="preserve">    D11 - OCELOVÝ DRÁT POZINKOVANÝ</t>
  </si>
  <si>
    <t xml:space="preserve">    D12 - DRŽÁK JÍMACÍ TYČE A OCHRANNÉ TRUBKY</t>
  </si>
  <si>
    <t xml:space="preserve">    D13 - SVORKA HROMOSVODNÍ,UZEMŇOVACÍ</t>
  </si>
  <si>
    <t xml:space="preserve">    D14 - JÍMACÍ TYČ A OCHRANNÁ TRUBKA</t>
  </si>
  <si>
    <t xml:space="preserve">      D141 - DRŽÁK JÍMACÍ TYČE A O CHRANNNÉ TRUBKY</t>
  </si>
  <si>
    <t xml:space="preserve">    D15 - MONTÁŽNÍ PRÁCE</t>
  </si>
  <si>
    <t xml:space="preserve">    D16 - PROVEDENI REVIZNICH ZKOUSEK DLE CSN 33 2000-6 ed.2</t>
  </si>
  <si>
    <t xml:space="preserve">    D2 - Vyhřívání okapů</t>
  </si>
  <si>
    <t xml:space="preserve">      D3 - Svítidlo</t>
  </si>
  <si>
    <t xml:space="preserve">        D4 - KRYT SPÍNAČE</t>
  </si>
  <si>
    <t xml:space="preserve">          D5 - RÁMEČEK</t>
  </si>
  <si>
    <t xml:space="preserve">            D6 - DOUTNAVKA PRO SPÍNAČE A OVLÁDAČE</t>
  </si>
  <si>
    <t xml:space="preserve">            D7 - ZÁSUVKA NN,  IP44 (plast, bezšroubové svorky)</t>
  </si>
  <si>
    <t xml:space="preserve">            D8 -  VODIČ PRO POSPOJOVÁNÍ</t>
  </si>
  <si>
    <t xml:space="preserve">            D9 -  KABEL SILOVÝ,IZOLACE PVC BEZ VODIČE PE</t>
  </si>
  <si>
    <t>D17 - Zemní práce pro hromosvod</t>
  </si>
  <si>
    <t xml:space="preserve">    D18 - VYTÝČENÍ TRATI</t>
  </si>
  <si>
    <t xml:space="preserve">    D19 - VYTRHÁNÍ DLAŽBY</t>
  </si>
  <si>
    <t xml:space="preserve">    D20 - ROZBOURÁNÍ BETONOVÉHO ZÁKLADU</t>
  </si>
  <si>
    <t xml:space="preserve">    D21 - HLOUBENÍ KABELOVÉ RÝHY</t>
  </si>
  <si>
    <t xml:space="preserve">    D22 - ZÁHOZ KABELOVÉ RÝHY</t>
  </si>
  <si>
    <t xml:space="preserve">    D23 - ÚPRAVA POVRCHU</t>
  </si>
  <si>
    <t xml:space="preserve">    D24 - PODKLADOVÁ VRSTVA</t>
  </si>
  <si>
    <t xml:space="preserve">    D25 - ÚPRAVA POVRCHU - POLOŽENÍ DLAŽBY, BETONOVÝ OKAPOVÝ CHODNÍK</t>
  </si>
  <si>
    <t xml:space="preserve">    D26 - ODVOZ ZEMINY</t>
  </si>
  <si>
    <t>Elektromontáže - hromosvod, vyhřívání okapů</t>
  </si>
  <si>
    <t xml:space="preserve"> DRÁT</t>
  </si>
  <si>
    <t>1244-370</t>
  </si>
  <si>
    <t>Drát 8 AlMgSi T/4 drát ø 8mm AlMgSi T/4 (0,135kg/m) měkký, pevně, včetně montáže podpěr</t>
  </si>
  <si>
    <t>-2122155684</t>
  </si>
  <si>
    <t>OCELOVÝ DRÁT POZINKOVANÝ</t>
  </si>
  <si>
    <t>1244-3</t>
  </si>
  <si>
    <t>Drát 10 drát o 10mm(0,62kg/m), volně</t>
  </si>
  <si>
    <t>4150515</t>
  </si>
  <si>
    <t>DRŽÁK JÍMACÍ TYČE A OCHRANNÉ TRUBKY</t>
  </si>
  <si>
    <t>1244-1169</t>
  </si>
  <si>
    <t>PV 11b N podpěra vedení pod tašky</t>
  </si>
  <si>
    <t>-121697989</t>
  </si>
  <si>
    <t>1244-1177</t>
  </si>
  <si>
    <t>PV 17 N podpěra vedení</t>
  </si>
  <si>
    <t>-1757457376</t>
  </si>
  <si>
    <t>1244-1236</t>
  </si>
  <si>
    <t>JR PV 15 jímací tyč na hřebenáče 1m</t>
  </si>
  <si>
    <t>-311742520</t>
  </si>
  <si>
    <t>1244-390</t>
  </si>
  <si>
    <t>PV 15a N na hřebenáče nerez, L/H 190-220/100mm</t>
  </si>
  <si>
    <t>-1159127009</t>
  </si>
  <si>
    <t>1244-770</t>
  </si>
  <si>
    <t>SUG svorka falcová - zahnutá</t>
  </si>
  <si>
    <t>75383338</t>
  </si>
  <si>
    <t>SVORKA HROMOSVODNÍ,UZEMŇOVACÍ</t>
  </si>
  <si>
    <t>1244-1103</t>
  </si>
  <si>
    <t>SK N svorka křížová</t>
  </si>
  <si>
    <t>-1944263314</t>
  </si>
  <si>
    <t>1244-1113</t>
  </si>
  <si>
    <t>SJ 1b N svorka k jímací tyči</t>
  </si>
  <si>
    <t>-1595497509</t>
  </si>
  <si>
    <t>1244-239</t>
  </si>
  <si>
    <t>SR 3a svorka páska-drát</t>
  </si>
  <si>
    <t>621430088</t>
  </si>
  <si>
    <t>1244-412</t>
  </si>
  <si>
    <t>SS N spojovací nerez</t>
  </si>
  <si>
    <t>-1060478828</t>
  </si>
  <si>
    <t>1244-414</t>
  </si>
  <si>
    <t>SZc N zkušební nerez</t>
  </si>
  <si>
    <t>-1218210365</t>
  </si>
  <si>
    <t>1244-419</t>
  </si>
  <si>
    <t>SOc N na okapové žlaby nerez</t>
  </si>
  <si>
    <t>1305533134</t>
  </si>
  <si>
    <t>JÍMACÍ TYČ A OCHRANNÁ TRUBKA</t>
  </si>
  <si>
    <t>1244-124</t>
  </si>
  <si>
    <t>OT 1,7 ochranná trubka, L 1700mm</t>
  </si>
  <si>
    <t>-1477196749</t>
  </si>
  <si>
    <t>1244-1252</t>
  </si>
  <si>
    <t>JR 3,0 18/10 AlMgSi jímací tyč s rovným koncem 18/10</t>
  </si>
  <si>
    <t>-1280797963</t>
  </si>
  <si>
    <t>D141</t>
  </si>
  <si>
    <t>DRŽÁK JÍMACÍ TYČE A O CHRANNNÉ TRUBKY</t>
  </si>
  <si>
    <t>1030-201008</t>
  </si>
  <si>
    <t>410 219 Svorka PA (pro HVI light)</t>
  </si>
  <si>
    <t>-1174635478</t>
  </si>
  <si>
    <t>1030-201184</t>
  </si>
  <si>
    <t>819 125 Vodič HVI light tmavošedá D 20 mm</t>
  </si>
  <si>
    <t>-1272059641</t>
  </si>
  <si>
    <t>1030-201268</t>
  </si>
  <si>
    <t>105 280 Podpůrná trubka GFK/AL pro HVIlight L=2,64 m, jímač L= 1,0 m</t>
  </si>
  <si>
    <t>470082483</t>
  </si>
  <si>
    <t>1030-201303</t>
  </si>
  <si>
    <t>819 271 Připojovací sada pro vodič HVI light uvnitř GFK podpůrné trubky</t>
  </si>
  <si>
    <t>1072093546</t>
  </si>
  <si>
    <t>1030-201458</t>
  </si>
  <si>
    <t>105 162 Uchycení pro trubku D 40-50mm na trubku 45-65 mm s distanční vložkou 95mm</t>
  </si>
  <si>
    <t>-436942874</t>
  </si>
  <si>
    <t>1244-1202</t>
  </si>
  <si>
    <t>DJDc N držák jímače a trubky</t>
  </si>
  <si>
    <t>-1346268717</t>
  </si>
  <si>
    <t>1244-926</t>
  </si>
  <si>
    <t>DJDc držák jímače a trubky</t>
  </si>
  <si>
    <t>772140031</t>
  </si>
  <si>
    <t>1244-971</t>
  </si>
  <si>
    <t>ZT 2,0s zemnící tyč se svorkou</t>
  </si>
  <si>
    <t>-843752630</t>
  </si>
  <si>
    <t>MONTÁŽNÍ PRÁCE</t>
  </si>
  <si>
    <t>9999-839</t>
  </si>
  <si>
    <t>Štítek pro označení svodu</t>
  </si>
  <si>
    <t>964896168</t>
  </si>
  <si>
    <t>9999-840</t>
  </si>
  <si>
    <t>Tvarování mont.dílu</t>
  </si>
  <si>
    <t>1605157359</t>
  </si>
  <si>
    <t>9999-840.1</t>
  </si>
  <si>
    <t>bezpečnostní tabulka</t>
  </si>
  <si>
    <t>-1631961166</t>
  </si>
  <si>
    <t>9999-840.2</t>
  </si>
  <si>
    <t>Smršťovací návlek - přechod ze země na vzduch, z betonu na vzduch</t>
  </si>
  <si>
    <t>1536184922</t>
  </si>
  <si>
    <t>PROVEDENI REVIZNICH ZKOUSEK DLE CSN 33 2000-6 ed.2</t>
  </si>
  <si>
    <t>Revizni technik - výchozí revize, vypracování revizní zprávy</t>
  </si>
  <si>
    <t>-1203826303</t>
  </si>
  <si>
    <t>Pol2</t>
  </si>
  <si>
    <t>celkem</t>
  </si>
  <si>
    <t>-2074560360</t>
  </si>
  <si>
    <t>Vyhřívání okapů</t>
  </si>
  <si>
    <t>1078-21</t>
  </si>
  <si>
    <t>ADPSV s lineárním příkonem 20 W/m, 17,2m, 340 W</t>
  </si>
  <si>
    <t>2125279091</t>
  </si>
  <si>
    <t>1078-22</t>
  </si>
  <si>
    <t>ADPSV s lineárním příkonem 20 W/m, 43,8m, 870 W</t>
  </si>
  <si>
    <t>111236094</t>
  </si>
  <si>
    <t>1078-23</t>
  </si>
  <si>
    <t>ADPSV s lineárním příkonem 20 W/m, 64,4m, 1290 W</t>
  </si>
  <si>
    <t>1057300026</t>
  </si>
  <si>
    <t>1078-24</t>
  </si>
  <si>
    <t>příchytka do žlabu 150mm, 25ks/bal</t>
  </si>
  <si>
    <t>bal</t>
  </si>
  <si>
    <t>-256715006</t>
  </si>
  <si>
    <t>1078-25</t>
  </si>
  <si>
    <t>Svodová příchytka (BAL=25ks)</t>
  </si>
  <si>
    <t>-2046048621</t>
  </si>
  <si>
    <t>1078-26</t>
  </si>
  <si>
    <t>Plastový řetěz do střešního svodu, balení obsahuje 10 metrů</t>
  </si>
  <si>
    <t>-1322517620</t>
  </si>
  <si>
    <t>1078-27</t>
  </si>
  <si>
    <t>Vlhkostní senzor do střešních okapů a žlabů</t>
  </si>
  <si>
    <t>1853625869</t>
  </si>
  <si>
    <t>1078-28</t>
  </si>
  <si>
    <t>Senzor teploty vzduchu do vnějšího prostředí</t>
  </si>
  <si>
    <t>-1875682498</t>
  </si>
  <si>
    <t>1419278971</t>
  </si>
  <si>
    <t>1123-6805</t>
  </si>
  <si>
    <t>8106_KA KRABICE PANCÉŘOVÁ</t>
  </si>
  <si>
    <t>1189914154</t>
  </si>
  <si>
    <t>1123-9026</t>
  </si>
  <si>
    <t>KRAB. DO ZAT.S OTV. VÍKEM - 170x210x146mm, IP44</t>
  </si>
  <si>
    <t>751035581</t>
  </si>
  <si>
    <t>1228-989</t>
  </si>
  <si>
    <t>kombinovaný svodič bleskových proudů a přepětí, vhodné pro systémy TN a TT, instalace na vstupu do budovy, 25 kA (10/350)</t>
  </si>
  <si>
    <t>-1191452319</t>
  </si>
  <si>
    <t>1002-4453</t>
  </si>
  <si>
    <t>Přístroj spínače jednopólového se svorkou N (bezšroubové svorky); řazení 1S, 1So (1) (do hořl. podkladů B až E)</t>
  </si>
  <si>
    <t>907238905</t>
  </si>
  <si>
    <t>1263-6059</t>
  </si>
  <si>
    <t>"M" - Prachotěsné svítidlo s odolností proti stříkající vodě, těleso -Plastový materiál PC (polykarbonát), barva šedá RAL 7035, kryt PC (polykarbonát) opálový, 1280,00 x 152,00 x 102,00 mm, IP66, 1 x LED, 17W, 2278lm, Ra80, 4000K</t>
  </si>
  <si>
    <t>741807718</t>
  </si>
  <si>
    <t>KRYT SPÍNAČE</t>
  </si>
  <si>
    <t>1002-16</t>
  </si>
  <si>
    <t>Kryt spínače kolébkového, s čirým průzorem; b. bílá (do hořl. podkladů B až E - při použití bezšroubových přístrojů)</t>
  </si>
  <si>
    <t>1691496095</t>
  </si>
  <si>
    <t>RÁMEČEK</t>
  </si>
  <si>
    <t>Rámeček pro elektroinstalační přístroje, jednonásobný; b. bílá (do hořl. podkladů B až E - při použití bezšroubových přístrojů)</t>
  </si>
  <si>
    <t>1516981290</t>
  </si>
  <si>
    <t>DOUTNAVKA PRO SPÍNAČE A OVLÁDAČE</t>
  </si>
  <si>
    <t>1002-5968</t>
  </si>
  <si>
    <t>Doutnavka signalizační, světlo oranžové, pro spínače kolébkové řazení S</t>
  </si>
  <si>
    <t>-2030276849</t>
  </si>
  <si>
    <t>-69377655</t>
  </si>
  <si>
    <t>1448957931</t>
  </si>
  <si>
    <t>CYKY-J 3x1,5 , pod omítkou</t>
  </si>
  <si>
    <t>1458454674</t>
  </si>
  <si>
    <t>1045795432</t>
  </si>
  <si>
    <t>Zemní práce pro hromosvod</t>
  </si>
  <si>
    <t>VYTÝČENÍ TRATI</t>
  </si>
  <si>
    <t>9999-890</t>
  </si>
  <si>
    <t>Kabelové vedení v zastaveném prostoru</t>
  </si>
  <si>
    <t>km</t>
  </si>
  <si>
    <t>928381717</t>
  </si>
  <si>
    <t>0,04</t>
  </si>
  <si>
    <t>VYTRHÁNÍ DLAŽBY</t>
  </si>
  <si>
    <t>9999-906</t>
  </si>
  <si>
    <t>betonová dlažba,spáry nezalité</t>
  </si>
  <si>
    <t>1050417272</t>
  </si>
  <si>
    <t>ROZBOURÁNÍ BETONOVÉHO ZÁKLADU</t>
  </si>
  <si>
    <t>9999-964</t>
  </si>
  <si>
    <t>Premist.mater.nalozeni,odvoz</t>
  </si>
  <si>
    <t>-1800935745</t>
  </si>
  <si>
    <t>HLOUBENÍ KABELOVÉ RÝHY</t>
  </si>
  <si>
    <t>9999-1005</t>
  </si>
  <si>
    <t>Zemina třídy 5, Šíře 350mm,hloubka 1000mm</t>
  </si>
  <si>
    <t>412701154</t>
  </si>
  <si>
    <t>ZÁHOZ KABELOVÉ RÝHY</t>
  </si>
  <si>
    <t>9999-1184</t>
  </si>
  <si>
    <t>Zemina třídy 5, šíře 350mm,hloubka 1000mm</t>
  </si>
  <si>
    <t>1717356797</t>
  </si>
  <si>
    <t>ÚPRAVA POVRCHU</t>
  </si>
  <si>
    <t>9999-1196</t>
  </si>
  <si>
    <t>Provizorní úprava terénu v zemina třídy 4</t>
  </si>
  <si>
    <t>1374066655</t>
  </si>
  <si>
    <t>PODKLADOVÁ VRSTVA</t>
  </si>
  <si>
    <t>9999-1202</t>
  </si>
  <si>
    <t>Ze šterkodrti fr. 0-32</t>
  </si>
  <si>
    <t>1619303863</t>
  </si>
  <si>
    <t>0,45</t>
  </si>
  <si>
    <t>9999-1202.1</t>
  </si>
  <si>
    <t>Ze šterkopísku</t>
  </si>
  <si>
    <t>1967693494</t>
  </si>
  <si>
    <t>ÚPRAVA POVRCHU - POLOŽENÍ DLAŽBY, BETONOVÝ OKAPOVÝ CHODNÍK</t>
  </si>
  <si>
    <t>9999-1206</t>
  </si>
  <si>
    <t>dlažba betonová, kladení do drtě, 30% nové dlažby</t>
  </si>
  <si>
    <t>811801829</t>
  </si>
  <si>
    <t>9999-1206.1</t>
  </si>
  <si>
    <t>Vrstva betonu 10cm</t>
  </si>
  <si>
    <t>1304898684</t>
  </si>
  <si>
    <t>ODVOZ ZEMINY</t>
  </si>
  <si>
    <t>9999-1186</t>
  </si>
  <si>
    <t>odvoz zeminy a suti na skládku, včetně poplatku za uložení</t>
  </si>
  <si>
    <t>-1054202740</t>
  </si>
  <si>
    <t>8,7</t>
  </si>
  <si>
    <t>VON - Vedlejší a ostatní náklady</t>
  </si>
  <si>
    <t xml:space="preserve">    O01 - Ostatní</t>
  </si>
  <si>
    <t xml:space="preserve">    O02 - Vedlejší náklady</t>
  </si>
  <si>
    <t>O01</t>
  </si>
  <si>
    <t>R10002</t>
  </si>
  <si>
    <t xml:space="preserve">dokumentace skutečného provedení díla </t>
  </si>
  <si>
    <t>soub</t>
  </si>
  <si>
    <t>-1469191560</t>
  </si>
  <si>
    <t xml:space="preserve">"dokumentace skutečného provedení díla </t>
  </si>
  <si>
    <t>R10003</t>
  </si>
  <si>
    <t>geometrický plán</t>
  </si>
  <si>
    <t>805082951</t>
  </si>
  <si>
    <t>geometrický plán objektů podléhající vkladu do katastru nemovitostí (budovy, inženýrské sítě, věcná břemena k částem pozemků</t>
  </si>
  <si>
    <t>v 6ti tištěných vyhotoveních + 1 x elektronicky CD</t>
  </si>
  <si>
    <t>R1000711</t>
  </si>
  <si>
    <t xml:space="preserve">pamětní deska - tabulka z elox. hliníku - grafické provedení dle požadavku investora D+M </t>
  </si>
  <si>
    <t>-1120604242</t>
  </si>
  <si>
    <t xml:space="preserve">"náklady na zhotovení a osazení pamětní desky , osazení na fasádu objektu před dokončením  stavby"</t>
  </si>
  <si>
    <t>"o rozměrech min. 0,3 x 0,4 m "</t>
  </si>
  <si>
    <t>"text, grafické provedení a umístění pamětní desky bude určeno investorem"</t>
  </si>
  <si>
    <t>R1000712</t>
  </si>
  <si>
    <t xml:space="preserve">billboard po dobu opravy fasády - grafické provedení dle požadavku investora D+M </t>
  </si>
  <si>
    <t>-1075391708</t>
  </si>
  <si>
    <t>"náklady na zhotovení a osazení informačního billboardu "</t>
  </si>
  <si>
    <t xml:space="preserve">"o rozměrech  2,1 x 2,2 m umístění na lešení včetně nákladů na jeho údržbu po dobu trvání stavby"</t>
  </si>
  <si>
    <t>"demontáž billboardu po ukončení stavby"</t>
  </si>
  <si>
    <t>"text a umístění panelu bude určeno investorem"</t>
  </si>
  <si>
    <t>R100072</t>
  </si>
  <si>
    <t>náklady na kompletaci dokladů</t>
  </si>
  <si>
    <t>-370754301</t>
  </si>
  <si>
    <t xml:space="preserve">"náklady na vyhotovení a kompletaci dokladů předávaných při předání a převzetí díla nebo nutných  ke kolaudaci -  2 x v tištěné podobě"</t>
  </si>
  <si>
    <t>R1000721</t>
  </si>
  <si>
    <t xml:space="preserve">náklady na předepsané zkoušky a měření </t>
  </si>
  <si>
    <t>2074075380</t>
  </si>
  <si>
    <t xml:space="preserve">"náklady na předepsané zkoušky a měření nutných k předání a převzetí díla nebo nutných  ke kolaudaci -  2 x v tištěné podobě"</t>
  </si>
  <si>
    <t>O02</t>
  </si>
  <si>
    <t>Vedlejší náklady</t>
  </si>
  <si>
    <t>R20001</t>
  </si>
  <si>
    <t>vybudování a odstranění staveniště</t>
  </si>
  <si>
    <t>-871028690</t>
  </si>
  <si>
    <t>"veškeré náklady a činnosti související s vybudováním a likvidací staveniště"</t>
  </si>
  <si>
    <t>"včetně zajištění připojení na elektrickou energii, vodu a odvodnění staveniště"</t>
  </si>
  <si>
    <t>"včetně provádění každodenního hrubého úklidu staveniště"</t>
  </si>
  <si>
    <t>"včetně průběžné likvidace vznikajících odpadů oprávněnou osobou"</t>
  </si>
  <si>
    <t>"jedná se standartní prvky BOZP (mobilní oplocení, výstražné označení, přechody výkopů, vč. oplocení, zábradlí atd,"</t>
  </si>
  <si>
    <t>"ochranná stříška nad vstupem do budovy, provizorní zakrytí výtahové šachty"</t>
  </si>
  <si>
    <t>"včetně jejich dodávky, montáže, údržby a demontáže, resp. likvidace a povinosti vyplývající z plánu BOZP, vč. připomínek příslušných úřadů"</t>
  </si>
  <si>
    <t>R20005</t>
  </si>
  <si>
    <t>dopravně inženýrská opatření</t>
  </si>
  <si>
    <t>-6426469</t>
  </si>
  <si>
    <t>"náklady na vyhotovení návrhu dočasného dopravního značení, jeho projednání s dotčenými orgány a organizacemi"</t>
  </si>
  <si>
    <t xml:space="preserve">"dodání dopravních značek, semafory,  jejich rozmístění, přemis´tování a údržba v průběhu stavby, provoz semaforů"</t>
  </si>
  <si>
    <t>" vč. následného odstranění po skončení stavby"</t>
  </si>
  <si>
    <t>R20008</t>
  </si>
  <si>
    <t>ochrana stávajících vedení a zařízení před poškozením</t>
  </si>
  <si>
    <t>-1484876057</t>
  </si>
  <si>
    <t xml:space="preserve">"ochrana stávajících inženýrských sítí a stavebních objektů před poškozením" </t>
  </si>
  <si>
    <t>R95290002</t>
  </si>
  <si>
    <t>průběžný denní úklid prostor dotčených stavebním provozem vnitřních i vnějších</t>
  </si>
  <si>
    <t>-357901031</t>
  </si>
  <si>
    <t>R95290003</t>
  </si>
  <si>
    <t>kompletní úklid okolí stavby dotčených stavebním provozem - zvýšené nároky - veřejný prostor</t>
  </si>
  <si>
    <t>-104184659</t>
  </si>
  <si>
    <t>R95290004</t>
  </si>
  <si>
    <t>kompletní zakrytí podlah a zařízení budovy před poškozením po dobu realizace stavebních prací</t>
  </si>
  <si>
    <t>-1354769412</t>
  </si>
  <si>
    <t>R95290005</t>
  </si>
  <si>
    <t>kompletní opatření proti šíření prachu a hluku po budově a mimo budovu po dobu realizace stavebních prací</t>
  </si>
  <si>
    <t>-1623247303</t>
  </si>
  <si>
    <t>R95290006</t>
  </si>
  <si>
    <t xml:space="preserve">kompletní ochrana střešních konstrukcí před zatečením a klimatickými vlivy </t>
  </si>
  <si>
    <t>1950212070</t>
  </si>
  <si>
    <t>"provizorní zakrytí objektu např. plachtami, součástí opatření a ceny jsou i veškeré pomocné konstrukce a další materiál a práce"</t>
  </si>
  <si>
    <t>R95290008</t>
  </si>
  <si>
    <t>provizorní rozebrání střešního pláště a laťování a jejich zpětná montáž po provedení instalace ocelových rámů krovu</t>
  </si>
  <si>
    <t>778022558</t>
  </si>
  <si>
    <t>SEZNAM FIGUR</t>
  </si>
  <si>
    <t>Výměra</t>
  </si>
  <si>
    <t>tv2</t>
  </si>
  <si>
    <t>HRUB-00101/ D.1.1 a D.1.2</t>
  </si>
  <si>
    <t>Použití figury:</t>
  </si>
  <si>
    <t>Řezání stávajícího živičného krytu hl přes 100 do 150 mm</t>
  </si>
  <si>
    <t>Styčná spára napojení nového živičného povrchu na stávající za tepla š 15 mm hl 25 mm bez prořezání</t>
  </si>
  <si>
    <t>Odstranění podkladu živičných tl přes 100 do 150 mm při překopech strojně pl přes 15 m2</t>
  </si>
  <si>
    <t>Odstranění podkladu z kameniva drceného tl přes 300 do 400 mm při překopech strojně pl přes 15 m2</t>
  </si>
  <si>
    <t>Vyspravení podkladu po překopech inženýrských sítí plochy přes 15 m2 štěrkodrtí tl. 100 mm</t>
  </si>
  <si>
    <t>Odstranění podkladu živičných tl přes 100 do 150 mm při překopech ručně</t>
  </si>
  <si>
    <t>Odstranění podkladu z kameniva drceného tl přes 300 do 400 mm při překopech ručně</t>
  </si>
  <si>
    <t>Bednění stropů ztracené z hraněných trapézových vln v 40 mm plech pozinkovaný tl 0,75 mm</t>
  </si>
  <si>
    <t>Zřízení podpěrné konstrukce stropů výšky do 4 m tl přes 5 do 15 cm</t>
  </si>
  <si>
    <t>Odstranění podpěrné konstrukce stropů výšky do 4 m tl přes 5 do 15 cm</t>
  </si>
  <si>
    <t>Výztuž stropů svařovanými sítěmi Kari</t>
  </si>
  <si>
    <t>bed51</t>
  </si>
  <si>
    <t>Montáž bednění stěn z hrubých prken tl do 32 mm na sraz</t>
  </si>
  <si>
    <t>Provedení povlakové krytiny vytažením na konstrukce pásy přitavením NAIP</t>
  </si>
  <si>
    <t>Krytina střechy rovné z taškových tabulí z Pz plechu s povrchovou úpravou sklonu do 30°</t>
  </si>
  <si>
    <t>Montáž pojistné hydroizolační nebo parotěsné fólie kladené ve sklonu do 20° lepením na bednění nebo izolaci</t>
  </si>
  <si>
    <t>fólie kontaktní difuzně propustná pro doplňkovou hydroizolační vrstvu, čtyřvrstvá mikroporézní PP 210g/m2</t>
  </si>
  <si>
    <t xml:space="preserve">hydroizolační vrstva - </t>
  </si>
  <si>
    <t>Montáž tesařských stěn na hladko z hraněného řeziva průřezové pl do 120 cm2</t>
  </si>
  <si>
    <t>Bourání podkladů pod dlažby nebo mazanin betonových nebo z litého asfaltu tl přes 100 mm pl přes 4 m2</t>
  </si>
  <si>
    <t>Příplatek k bourání betonových mazanin za bourání mazanin se svařovanou sítí tl přes 100 mm</t>
  </si>
  <si>
    <t>Bourání podkladů pod dlažby nebo mazanin betonových nebo z litého asfaltu tl do 100 mm pl do 1 m2</t>
  </si>
  <si>
    <t>Příplatek k bourání betonových mazanin za bourání mazanin se svařovanou sítí tl do 100 mm</t>
  </si>
  <si>
    <t>Demontáž truhlářského obložení stěn z panelů plochy do 1,5 m2</t>
  </si>
  <si>
    <t>Demontáž truhlářského obložení stěn podkladových roštů</t>
  </si>
  <si>
    <t>Otlučení (osekání) vnitřní vápenné nebo vápenocementové omítky stěn v rozsahu přes 10 do 30 %</t>
  </si>
  <si>
    <t xml:space="preserve">Oprava vnitřní vápenocementové hladké omítky stěn v rozsahu plochy přes 10 do 30 %  s celoplošným přeštukováním</t>
  </si>
  <si>
    <t>Oškrabání malby v mísnostech v do 3,80 m</t>
  </si>
  <si>
    <t>Základní silikátová jednonásobná bezbarvá penetrace podkladu v místnostech v do 3,80 m</t>
  </si>
  <si>
    <t>Otlučení (osekání) vnitřní vápenné nebo vápenocementové omítky stěn v rozsahu přes 50 do 100 %</t>
  </si>
  <si>
    <t>Cementový postřik vnitřních stěn nanášený celoplošně ručně</t>
  </si>
  <si>
    <t>Montáž podlah keramických hladkých lepených flexibilním lepidlem přes 9 do 12 ks/m2</t>
  </si>
  <si>
    <t>Vysátí podkladu před pokládkou dlažby</t>
  </si>
  <si>
    <t>Příplatek k montáži podlah keramických lepených flexibilním lepidlem za spárování tmelem dvousložkovým</t>
  </si>
  <si>
    <t>dlažba keramická slinutá hladká do interiéru i exteriéru pro vysoké mechanické namáhání přes 9 do 12ks/m2 tl 15mm</t>
  </si>
  <si>
    <t>dl2</t>
  </si>
  <si>
    <t>Montáž obkladů podstupnic z dlaždic reliéfních keramických flexibilní lepidlo v přes 150 do 200 mm</t>
  </si>
  <si>
    <t>dlažba velkoformátová keramická slinutá protiskluzná do interiéru i exteriéru pro vysoké mechanické namáhání přes 4 do 6ks/m2</t>
  </si>
  <si>
    <t>Nátěr penetrační na podlahu</t>
  </si>
  <si>
    <t>Vysátí schodiště před pokládkou dlažby</t>
  </si>
  <si>
    <t>Kladení betonové dlažby komunikací pro pěší do lože z cement malty velikosti přes 0,09 do 0,25 m2 pl do 50 m2</t>
  </si>
  <si>
    <t>Podklad nebo lože pod dlažbu vodorovný nebo do sklonu 1:5 z betonu prostého tl přes 50 do 100 mm</t>
  </si>
  <si>
    <t>Zakrytí podlah fólií přilepenou lepící páskou</t>
  </si>
  <si>
    <t>Vyčištění budov bytové a občanské výstavby při výšce podlaží do 4 m</t>
  </si>
  <si>
    <t>Spojovací prostředky krovů, bednění, laťování, nadstřešních konstrukcí</t>
  </si>
  <si>
    <t>Provedení izolace proti zemní vlhkosti vodorovné za studena nátěrem penetračním</t>
  </si>
  <si>
    <t>Provedení izolace proti zemní vlhkosti pásy přitavením vodorovné NAIP</t>
  </si>
  <si>
    <t>pás asfaltový natavitelný modifikovaný SBS tl 4,0mm s vložkou ze skleněné tkaniny a spalitelnou PE fólií nebo jemnozrnným minerálním posypem na horním povrchu</t>
  </si>
  <si>
    <t>Provedení izolace proti zemní vlhkosti svislé za studena nátěrem penetračním</t>
  </si>
  <si>
    <t>Provedení izolace proti zemní vlhkosti pásy přitavením svislé NAIP</t>
  </si>
  <si>
    <t>Izolace pod dlažbu nátěrem nebo stěrkou ve dvou vrstvách</t>
  </si>
  <si>
    <t>Montáž podlah keramických velkoformát pro mechanické zatížení protiskluzných lepených flexibilním lepidlem přes 4 do 6 ks/m2</t>
  </si>
  <si>
    <t>Hloubení zapažených jam v soudržných horninách třídy těžitelnosti II skupiny 5 ručně</t>
  </si>
  <si>
    <t>Hloubení zapažených jam v soudržných horninách třídy těžitelnosti I skupiny 3 ručně</t>
  </si>
  <si>
    <t>Hloubení zapažených jam v soudržných horninách třídy těžitelnosti II skupiny 4 ručně</t>
  </si>
  <si>
    <t>Vodorovné přemístění přes 9 000 do 10000 m výkopku/sypaniny z horniny třídy těžitelnosti II skupiny 4 a 5</t>
  </si>
  <si>
    <t>Vodorovné přemístění přes 9 000 do 10000 m výkopku/sypaniny z horniny třídy těžitelnosti I skupiny 1 až 3</t>
  </si>
  <si>
    <t>Hloubení jam zapažených v hornině třídy těžitelnosti II skupiny 5 objem přes 100 m3 strojně v omezeném prostoru</t>
  </si>
  <si>
    <t>Hloubení jam zapažených v hornině třídy těžitelnosti I skupiny 3 objem přes 100 m3 strojně v omezeném prostoru</t>
  </si>
  <si>
    <t>Hloubení jam zapažených v hornině třídy těžitelnosti II skupiny 4 objem přes 100 m3 strojně v omezeném prostoru</t>
  </si>
  <si>
    <t>Montáž kotevních želez, příložek, patek nebo táhel</t>
  </si>
  <si>
    <t>Montáž atypických zámečnických konstrukcí hm do 5 kg</t>
  </si>
  <si>
    <t>Základní antikorozní jednonásobný syntetický standardní nátěr zámečnických konstrukcí</t>
  </si>
  <si>
    <t>Doplnění části střešní vazby hranoly průřezové pl do 120 cm2 včetně materiálu</t>
  </si>
  <si>
    <t>Montáž střešního vikýře pultového z hraněného řeziva pl do 100 cm2</t>
  </si>
  <si>
    <t>hranol konstrukční KVH lepený průřezu 100x100-280mm pohledový</t>
  </si>
  <si>
    <t>Montáž střešního vikýře pultového z hraněného řeziva pl přes 144 do 224 cm2</t>
  </si>
  <si>
    <t>Impregnace řeziva proti dřevokaznému hmyzu, houbám a plísním máčením třída ohrožení 3 a 4</t>
  </si>
  <si>
    <t>Montáž bednění střech rovných a šikmých sklonu do 60° z hrubých prken na sraz tl do 32 mm</t>
  </si>
  <si>
    <t>Provedení povlakové krytiny střech přes 10° do 30° pásy přitavením NAIP v plné ploše</t>
  </si>
  <si>
    <t>Montáž kontralatí na podklad bez tepelné izolace</t>
  </si>
  <si>
    <t>Lepení těsnících pásků pod kontralatě</t>
  </si>
  <si>
    <t>Montáž bednění štítových okapových říms z palubek</t>
  </si>
  <si>
    <t>Lazurovací jednonásobný syntetický nátěr tesařských konstrukcí</t>
  </si>
  <si>
    <t>Lazurovací dvojnásobný syntetický nátěr tesařských konstrukcí</t>
  </si>
  <si>
    <t>Montáž kontaktního zateplení vnějších stěn lepením a mechanickým kotvením polystyrénových desek do betonu a zdiva tl do 40 mm</t>
  </si>
  <si>
    <t>Penetrační akrylátový nátěr vnějších pastovitých tenkovrstvých omítek stěn</t>
  </si>
  <si>
    <t>Tenkovrstvá akrylátová mozaiková střednězrnná omítka vnějších stěn</t>
  </si>
  <si>
    <t>Montáž profilů kontaktního zateplení připevněných mechanicky</t>
  </si>
  <si>
    <t>Montáž profilů kontaktního zateplení lepených</t>
  </si>
  <si>
    <t>profil rohový Al 15x15mm s výztužnou tkaninou š 100mm pro ETICS</t>
  </si>
  <si>
    <t>Montáž kontaktního zateplení vnějších stěn lepením a mechanickým kotvením polystyrénových desek do betonu a zdiva tl přes 40 do 80 mm</t>
  </si>
  <si>
    <t>Montáž kontaktního zateplení vnějších stěn lepením a mechanickým kotvením polystyrénových desek do dřeva tl přes 120 do 160 mm</t>
  </si>
  <si>
    <t>Penetrační silikátový nátěr vnějších pastovitých tenkovrstvých omítek stěn</t>
  </si>
  <si>
    <t>Tenkovrstvá silikonová zrnitá omítka zrnitost 1,5 mm vnějších stěn</t>
  </si>
  <si>
    <t>Lešení pomocné pro objekty pozemních staveb s lešeňovou podlahou v do 1,9 m zatížení do 150 kg/m2</t>
  </si>
  <si>
    <t>Montáž profilu ukončujícího pro plynulý přechod (dlažby s kobercem apod.)</t>
  </si>
  <si>
    <t>profil přechodový Al narážecí 30mm dub, buk, javor, třešeň</t>
  </si>
  <si>
    <t>profil přechodový nerezový samolepící 35mm</t>
  </si>
  <si>
    <t>Montáž přechodových šroubovaných lišt</t>
  </si>
  <si>
    <t>Lože pod potrubí otevřený výkop z kameniva drobného těženého</t>
  </si>
  <si>
    <t>Zásyp v uzavřených prostorech sypaninou se zhutněním ručně</t>
  </si>
  <si>
    <t>Příplatek za práce ve štole při zřizování lože pod potrubí</t>
  </si>
  <si>
    <t>Rozmývání podkladu po oškrabání malby v místnostech v do 3,80 m</t>
  </si>
  <si>
    <t>Oškrabání malby na schodišti podlaží v do 3,80 m</t>
  </si>
  <si>
    <t>Rozmývání podkladu po oškrabání malby na schodišti podlaží v do 3,80 m</t>
  </si>
  <si>
    <t>Základní silikátová jednonásobná bezbarvá penetrace podkladu na schodišti podlaží v do 3,80 m</t>
  </si>
  <si>
    <t>Oškrabání malby na schodišti podlaží v přes 3,80 do 5,00 m</t>
  </si>
  <si>
    <t>Oprášení (ometení ) podkladu na schodišti podlaží v do 3,80 m</t>
  </si>
  <si>
    <t>Rozmývání podkladu po oškrabání malby na schodišti podlaží v přes 3,80 do 5,00 m</t>
  </si>
  <si>
    <t>Základní silikátová jednonásobná bezbarvá penetrace podkladu na schodišti podlaží v přes 3,80 do 5,00 m</t>
  </si>
  <si>
    <t>Dvojnásobné bílé malby ze směsí za mokra velmi dobře oděruvzdorných na schodišti v přes 3,80 do 5,00 m</t>
  </si>
  <si>
    <t>Dvojnásobné bílé malby ze směsí za mokra velmi dobře oděruvzdorných na schodišti v do 3,80 m</t>
  </si>
  <si>
    <t>Oprášení (ometení ) podkladu na schodišti podlaží v přes 3,80 do 5,00 m</t>
  </si>
  <si>
    <t>Oprášení (ometení ) podkladu v místnostech v do 3,80 m</t>
  </si>
  <si>
    <t>Dvojnásobné bílé malby ze směsí za mokra velmi dobře oděruvzdorných v místnostech v do 3,80 m</t>
  </si>
  <si>
    <t>Příplatek k cenám 2x maleb ze směsí za mokra oděruvzdorných za barevnou malbu středně sytého odstínu</t>
  </si>
  <si>
    <t>Mazanina tl přes 120 do 240 mm z betonu prostého bez zvýšených nároků na prostředí tř. C 16/20</t>
  </si>
  <si>
    <t>Příplatek k mazanině tl přes 120 do 240 mm za přehlazení povrchu</t>
  </si>
  <si>
    <t>Příplatek k mazanině tl přes 120 do 240 mm za stržení povrchu spodní vrstvy před vložením výztuže</t>
  </si>
  <si>
    <t>Mazanina tl přes 50 do 80 mm z betonu prostého bez zvýšených nároků na prostředí tř. C 16/20</t>
  </si>
  <si>
    <t>Příplatek k mazanině tl přes 50 do 80 mm za přehlazení povrchu</t>
  </si>
  <si>
    <t>Příplatek k mazanině tl přes 50 do 80 mm za stržení povrchu spodní vrstvy před vložením výztuže</t>
  </si>
  <si>
    <t>Broušení nerovností betonových podlah do 2 mm - stržení šlemu</t>
  </si>
  <si>
    <t>Cementový samonivelační potěr ze suchých směsí tl přes 2 do 5 mm</t>
  </si>
  <si>
    <t>Montáž izolace tepelné podlah, stropů vrchem nebo střech překrytí pásem asfaltovým položeným volně</t>
  </si>
  <si>
    <t>Mazanina tl přes 80 do 120 mm z betonu prostého bez zvýšených nároků na prostředí tř. C 16/20</t>
  </si>
  <si>
    <t>Příplatek k mazanině tl přes 80 do 120 mm za přehlazení povrchu</t>
  </si>
  <si>
    <t>Odstranění nátěru ze zámečnických konstrukcí obroušením</t>
  </si>
  <si>
    <t>Odmaštění zámečnických konstrukcí ředidlovým odmašťovačem</t>
  </si>
  <si>
    <t>Základní jednonásobný syntetický nátěr zámečnických konstrukcí</t>
  </si>
  <si>
    <t>Mezinátěr jednonásobný syntetický standardní zámečnických konstrukcí</t>
  </si>
  <si>
    <t>Krycí jednonásobný syntetický standardní nátěr zámečnických konstrukcí</t>
  </si>
  <si>
    <t>Protipožární akrylátový nátěr tesařských konstrukcí</t>
  </si>
  <si>
    <t>Obroušení tesařských konstrukcí před provedením nátěru</t>
  </si>
  <si>
    <t>Oprášení tesařských konstrukcí před provedením nátěru</t>
  </si>
  <si>
    <t>Montáž obkladů vnitřních keramických velkoformátových hladkých přes 2 do 4 ks/m2 lepených flexibilním lepidlem</t>
  </si>
  <si>
    <t>Příplatek k montáži obkladů vnitřních keramických hladkých za plochu do 10 m2</t>
  </si>
  <si>
    <t>Příplatek k montáži obkladů vnitřních keramických hladkých za spárování tmelem dvousložkovým</t>
  </si>
  <si>
    <t>Příplatek k montáži obkladů vnitřních keramických hladkých za omezený prostor</t>
  </si>
  <si>
    <t>obklad velkoformátový keramický hladký přes 2 do 4ks/m2</t>
  </si>
  <si>
    <t>Montáž obkladů vnitřních keramických velkoformátových z dekorů přes 4 do 6 ks/m2 lepených flexibilním lepidlem</t>
  </si>
  <si>
    <t>dekor keramický pro interiér i exteriér do 6ks/m2</t>
  </si>
  <si>
    <t>Výměna dlaždice keramické lepené velikosti přes 9 do 12 ks/m2</t>
  </si>
  <si>
    <t>dlažba keramická hutná hladká do interiéru přes 9 do 12ks/m2</t>
  </si>
  <si>
    <t>Osazení obruby z velkých kostek s boční opěrou do lože z betonu prostého</t>
  </si>
  <si>
    <t>Lože pod obrubníky, krajníky nebo obruby z dlažebních kostek z betonu prostého</t>
  </si>
  <si>
    <t>Obsypání potrubí ručně sypaninou bez prohození, uloženou do 3 m</t>
  </si>
  <si>
    <t>Potažení vnitřních stěn sklovláknitým pletivem vtlačeným do tenkovrstvé hmoty</t>
  </si>
  <si>
    <t>Penetrační disperzní nátěr vnitřních stěn nanášený ručně</t>
  </si>
  <si>
    <t>Tenkovrstvá minerální zatíraná (škrábaná) omítka zrnitost 1,5 mm vnitřních stěn</t>
  </si>
  <si>
    <t>om21</t>
  </si>
  <si>
    <t>om22</t>
  </si>
  <si>
    <t>Vápenocementová omítka štuková dvouvrstvá vnitřních stěn nanášená strojně</t>
  </si>
  <si>
    <t>Tenkovrstvá minerální zatíraná (škrábaná) omítka zrnitost 1,5 mm vnitřních schodišťových konstrukcí</t>
  </si>
  <si>
    <t>Penetrační disperzní nátěr vnitřních schodišťových konstrukcí nanášený ručně</t>
  </si>
  <si>
    <t>Potažení vnitřních stropů sklovláknitým pletivem vtlačeným do tenkovrstvé hmoty</t>
  </si>
  <si>
    <t>Vápenocementová omítka hrubá jednovrstvá zatřená vnitřních stěn nanášená strojně</t>
  </si>
  <si>
    <t>Oprava vnější vápenocementové omítky s celoplošným přeštukováním členitosti 1 v rozsahu přes 10 do 30 %</t>
  </si>
  <si>
    <t>Ometení omítek před provedením nátěru</t>
  </si>
  <si>
    <t>Penetrační silikonový nátěr hladkých, tenkovrstvých zrnitých nebo štukových omítek</t>
  </si>
  <si>
    <t>Krycí dvojnásobný silikonový nátěr omítek stupně členitosti 1 a 2</t>
  </si>
  <si>
    <t>Cementový postřik vnějších stěn nanášený celoplošně ručně</t>
  </si>
  <si>
    <t>Vápenocementová omítka štuková dvouvrstvá vnějších stěn nanášená ručně</t>
  </si>
  <si>
    <t>Obložení stěn z desek OSB tl 22 mm broušených na pero a drážku přibíjených</t>
  </si>
  <si>
    <t>páska těsnící jednostranně lepící butylkaučuková pod kontralatě š 50mm</t>
  </si>
  <si>
    <t>Zřízení příložného pažení stěn výkopu hl do 4 m</t>
  </si>
  <si>
    <t>Odstranění příložného pažení stěn hl do 4 m</t>
  </si>
  <si>
    <t>Zřízení vzepření stěn při pažení příložném hl do 4 m</t>
  </si>
  <si>
    <t>Odstranění vzepření stěn při pažení příložném hl do 4 m</t>
  </si>
  <si>
    <t>Přepažování vzepření při pažení příložném hl do 4 m</t>
  </si>
  <si>
    <t>Zřízení rozepření stěn při pažení příložném hl do 4 m</t>
  </si>
  <si>
    <t>Odstranění rozepření stěn při pažení příložném hl do 4 m</t>
  </si>
  <si>
    <t>Přepažování rozepření při pažení příložném hl do 4 m</t>
  </si>
  <si>
    <t>Montáž omítkových plastových nebo pozinkovaných rohových profilů s tkaninou</t>
  </si>
  <si>
    <t>profil rohový Pz s kulatou hlavou pro vnitřní omítky tl 12mm</t>
  </si>
  <si>
    <t>Vysekání rýh ve zdivu cihelném hl do 150 mm š do 300 mm</t>
  </si>
  <si>
    <t>Příplatek k vysekání rýh ve zdivu cihelném hl do 150 mm ZKD 100 mm š rýhy</t>
  </si>
  <si>
    <t>Spojovací prostředky pro montáž stěn, příček, bednění stěn</t>
  </si>
  <si>
    <t>Spojovací prostředky pro montáž záklopu, stropnice a podbíjení</t>
  </si>
  <si>
    <t>SDK podhled deska 1xDF 15 bez izolace dvouvrstvá spodní kce profil CD+UD REI 90</t>
  </si>
  <si>
    <t>SDK podhled základní penetrační nátěr</t>
  </si>
  <si>
    <t>Montáž jedné vrstvy tepelné izolace do SDK podhledu</t>
  </si>
  <si>
    <t>Dvojnásobné bílé malby ze směsí za mokra velmi dobře oděruvzdorných v místnostech v přes 3,80 do 5,00 m</t>
  </si>
  <si>
    <t>SDK příčka tl 150 mm profil CW+UW 100 desky 2xDF 12,5 bez izolace EI 90</t>
  </si>
  <si>
    <t>SDK příčka základní penetrační nátěr (oboustranně)</t>
  </si>
  <si>
    <t>Montáž jedné vrstvy tepelné izolace do SDK příčky</t>
  </si>
  <si>
    <t>Příplatek k SDK příčce za rovinnost kvality Q4</t>
  </si>
  <si>
    <t>SDK obklad kcí tvaru U š přes 1,2 m desky 2xDF 12,5</t>
  </si>
  <si>
    <t>SDK stěna předsazená základní penetrační nátěr</t>
  </si>
  <si>
    <t>SDK obklad kcí tvaru U š do 0,6 m desky 2xDF 12,5</t>
  </si>
  <si>
    <t>SDK obklad kcí tvaru L š do 0,8 m desky 2xDF 12,5</t>
  </si>
  <si>
    <t>SDK příčka tl 150 mm profil CW+UW 100 desky 2xDFH2 12,5 s izolací EI 90 Rw do 59 dB</t>
  </si>
  <si>
    <t>SDK příčka mezibytová tl 255 mm zdvojený profil CW+UW 100 desky 2xDF 15 bez izolace EI 120</t>
  </si>
  <si>
    <t>Montáž parotěsné zábrany do SDK příčky</t>
  </si>
  <si>
    <t>SDK stěna předsazená tl 100 mm profil CW+UW 75 desky 2xDF 12,5 bez izolace EI 30</t>
  </si>
  <si>
    <t>SDK stěna předsazená tl 100 mm profil CW+UW 75 desky 2xDFH2 12,5 s izolací EI 45</t>
  </si>
  <si>
    <t>SDK stěna předsazená tl 125 mm profil CW+UW 100 desky 2xDFH2 12,5 s izolací EI 45</t>
  </si>
  <si>
    <t>SDK stěna předsazená tl 125 mm profil CW+UW 100 desky 2xDF 12,5 bez izolace EI 30</t>
  </si>
  <si>
    <t>Montáž izolace tepelné stěn přichycením dráty rohoží, pásů, dílců, desek</t>
  </si>
  <si>
    <t>Příplatek k SDK stěně předsazené za rovinnost kvality Q4</t>
  </si>
  <si>
    <t>Příplatek k cenám 2x maleb ze směsí za mokra oděruvzdorných za barevnou malbu v sytém odstínu</t>
  </si>
  <si>
    <t>fólie PE vyztužená pro parotěsnou vrstvu (reakce na oheň - třída E) 140g/m2</t>
  </si>
  <si>
    <t>SDK podkroví deska 1xDFH2 12,5 bez TI REI 30 dvouvrstvá spodní kce profil CD+UD na krokvových závěsech</t>
  </si>
  <si>
    <t>SDK podkroví deska 1xDF 12,5 bez TI REI 15 dvouvrstvá spodní kce profil CD+UD na krokvových závěsech</t>
  </si>
  <si>
    <t>Příplatek k SDK podhledu za rovinnost kvality Q4</t>
  </si>
  <si>
    <t>Montáž parotěsné zábrany do SDK podhledu</t>
  </si>
  <si>
    <t>sdk83</t>
  </si>
  <si>
    <t>4,8*3,4*1,1</t>
  </si>
  <si>
    <t>18,1*2,6*2*1,1</t>
  </si>
  <si>
    <t>SDK opláštění obvodu střešního okna hl do 0,5 m</t>
  </si>
  <si>
    <t>Montáž soklů z dlaždic keramických rovných flexibilní lepidlo v přes 90 do 120 mm</t>
  </si>
  <si>
    <t>Montáž soklů z dlaždic keramických schodišťových šikmých flexibilní lepidlo v přes 150 do 200 mm</t>
  </si>
  <si>
    <t>Vyspravení podkladu po překopech inženýrských sítí plochy přes 15 m2 směsí stmelenou cementem SC20/25 tl 150 mm</t>
  </si>
  <si>
    <t>Vyspravení krytu komunikací po překopech pl přes 15 m2 obalovaným kamenivem tl přes 20 do 50 mm</t>
  </si>
  <si>
    <t>Vyspravení krytu komunikací po překopech pl přes 15 m2 asfalt betonem ACO (AB) tl přes 30 do 50 mm</t>
  </si>
  <si>
    <t>Postřik živičný infiltrační s posypem z asfaltu množství 2,5 kg/m2</t>
  </si>
  <si>
    <t>Postřik živičný spojovací z asfaltu v množství 0,70 kg/m2</t>
  </si>
  <si>
    <t>Podlahové kce podkladové z cementotřískových desek tl 20 mm na broušených na pero a drážku šroubovaných</t>
  </si>
  <si>
    <t>Lokální tmelení tesařských kcí přes 10 do 30 % pl epoxidovým tmelem</t>
  </si>
  <si>
    <t>Podlahové kce podkladové z desek OSB tl 25 mm broušených na pero a drážku šroubovaných</t>
  </si>
  <si>
    <t>Montáž stropního trámu z hraněného řeziva průřezové pl přes 144 do 288 cm2 s výměnami</t>
  </si>
  <si>
    <t>Montáž podlahové kce podkladového roštu</t>
  </si>
  <si>
    <t>Spojovací prostředky pro položení dřevěných podlah a zakrytí kanálů</t>
  </si>
  <si>
    <t>Montáž izolace tepelné podlah volně kladenými rohožemi, pásy, dílci, deskami 1 vrstva</t>
  </si>
  <si>
    <t>Montáž izolace tepelné stěn a základů lepením celoplošně rohoží, pásů, dílců, desek</t>
  </si>
  <si>
    <t>Montáž izolace tepelné podlah volně kladenými okrajovými pásky</t>
  </si>
  <si>
    <t>Montáž izolace tepelné střech šikmých kladené volně pod krokve rohoží, pásů, desek</t>
  </si>
  <si>
    <t>Montáž izolace tepelné střech šikmých kladené volně mezi krokve rohoží, pásů, desek</t>
  </si>
  <si>
    <t>Montáž izolace tepelné podlah volně kladenými rohožemi, pásy, dílci, deskami 2 vrstvy</t>
  </si>
  <si>
    <t>Montáž izolace tepelné podlah volně kladenými mezi trámy nebo hranoly rohožemi, pásy, dílci, deskami 1 vrstva</t>
  </si>
  <si>
    <t>deska tepelně izolační minerální provětrávaných fasád λ=0,034-0,035 tl 60mm</t>
  </si>
  <si>
    <t>tipo1</t>
  </si>
  <si>
    <t>Montáž izolace tepelné potrubí pásy nebo rohožemi bez úpravy staženými drátem 1x</t>
  </si>
  <si>
    <t>deska tepelně izolační minerální provětrávaných fasád λ=0,034-0,035 tl 80mm</t>
  </si>
  <si>
    <t>Lepení lamel a čtverců z vinylu standardním lepidlem</t>
  </si>
  <si>
    <t>Vysátí podkladu povlakových podlah</t>
  </si>
  <si>
    <t>dílce vinylové tl 3,0mm, nášlapná vrstva 0,70mm, úprava PUR, třída zátěže 23/34/43, otlak 0,05mm, R10, třída otěru T, hořlavost Bfl S1, bez ftalátů</t>
  </si>
  <si>
    <t>Montáž obvodových lišt lepením</t>
  </si>
  <si>
    <t>lišta soklová PVC 9,7x58mm</t>
  </si>
  <si>
    <t>Příplatek k vodorovnému přemístění výkopku/sypaniny z horniny třídy těžitelnosti I skupiny 1 až 3 ZKD 1000 m přes 10000 m</t>
  </si>
  <si>
    <t>Poplatek za uložení zeminy a kamení na recyklační skládce (skládkovné) kód odpadu 17 05 04</t>
  </si>
  <si>
    <t>Uložení sypaniny na skládky nebo meziskládky</t>
  </si>
  <si>
    <t>Příplatek k vodorovnému přemístění výkopku/sypaniny z horniny třídy těžitelnosti II skupiny 4 a 5 ZKD 1000 m přes 10000 m</t>
  </si>
  <si>
    <t>Vodorovné přemístění výkopku z horniny třídy těžitelnosti II skupiny 4 a 5 stavebním kolečkem do 10 m</t>
  </si>
  <si>
    <t>Vodorovné přemístění do 10 m nošením výkopku z horniny třídy těžitelnosti II skupiny 4 a 5</t>
  </si>
  <si>
    <t>Příplatek k vodorovnému přemístění nošením za každých dalších 10 m nošení výkopku z horniny třídy těžitelnosti II skupiny 4 a 5</t>
  </si>
  <si>
    <t>Příplatek k vodorovnému přemístění výkopku z horniny třídy těžitelnosti II skupiny 4 a 5 stavebním kolečkem za každých dalších 10 m</t>
  </si>
  <si>
    <t>Nakládání výkopku z hornin třídy těžitelnosti II skupiny 4 a 5 ručně</t>
  </si>
  <si>
    <t>Hloubená vykopávka pod základy v hornině třídy těžitelnosti I skupiny 5 ručně</t>
  </si>
  <si>
    <t>Hloubená vykopávka pod základy v hornině třídy těžitelnosti I skupiny 3 ručně</t>
  </si>
  <si>
    <t>Hloubená vykopávka pod základy v hornině třídy těžitelnosti I skupiny 4 ručně</t>
  </si>
  <si>
    <t>Vykopávky v uzavřených prostorech v hornině třídy těžitelnosti II skupiny 4 až 5 ručně</t>
  </si>
  <si>
    <t>Dodatečné vlepování betonářské výztuže D 12 mm do cementové aktivované malty včetně vyvrtání otvoru</t>
  </si>
  <si>
    <t>Demontáž madel schodišťových k dalšímu použití</t>
  </si>
  <si>
    <t>Montáž přímého kovového zábradlí z dílců do zdiva nebo lehčeného betonu na schodišti</t>
  </si>
  <si>
    <t>Montáž atypických zámečnických konstrukcí hm přes 20 do 50 kg</t>
  </si>
  <si>
    <t>profil ocelový svařovaný jakost S235 průřez obdelníkový 120x100x3mm</t>
  </si>
  <si>
    <t>Zásyp jam, šachet rýh nebo kolem objektů sypaninou se zhutněním ručně</t>
  </si>
  <si>
    <t>Přizdívky izolační tl 140 mm z cihel dl 290 mm pevnosti P 10 až P 20 na MC 10</t>
  </si>
  <si>
    <t>Příplatek k přizdívkám izolačním za ochranu svislé izolace zaléváním maltou min MC 10</t>
  </si>
  <si>
    <t>HRUB-00102/ 01</t>
  </si>
  <si>
    <t>Demontáž krytiny keramické hřebenů a nároží sklonu do 30° s tvrdou maltou do suti</t>
  </si>
  <si>
    <t>Krytina keramická drážková hřeben z hřebenáčů režných na sucho s větracím pásem olověným</t>
  </si>
  <si>
    <t>Krytina keramická drážková nárožní hrana z hřebenáčů režných do malty</t>
  </si>
  <si>
    <t>Demontáž laťování střech z latí osové vzdálenosti do 0,50 m</t>
  </si>
  <si>
    <t>Demontáž laťování střech z latí osové vzdálenosti přes 0,50 m</t>
  </si>
  <si>
    <t>Demontáž krytiny keramické drážkové sklonu do 30° na sucho k dalšímu použití</t>
  </si>
  <si>
    <t>Montáž laťování na střechách složitých sklonu do 60° osové vzdálenosti přes 150 do 360 mm</t>
  </si>
  <si>
    <t>Montáž krytiny keramické drážkové sklonu do 30° na sucho přes 11 do 12 ks/m2</t>
  </si>
  <si>
    <t>Příplatek k montáži krytiny keramické za připevňovací prostředky za sklon přes 40° do 50°</t>
  </si>
  <si>
    <t>Demontáž krytiny keramické drážkové sklonu do 30° na sucho do suti</t>
  </si>
  <si>
    <t>Příplatek k demontáži krytiny keramické drážkové do suti za sklon přes 30°</t>
  </si>
  <si>
    <t>Příplatek k demontáži krytiny keramické drážkové k dalšímu použití za sklon nad 30°</t>
  </si>
  <si>
    <t>Příplatek k cenám montáž pojistné hydroizolační nebo parotěsné fólie za sklon přes 30°</t>
  </si>
  <si>
    <t>fólie kontaktní difuzně propustná pro doplňkovou hydroizolační vrstvu, monolitická třívrstvá PES/PP 150-160g/m2, integrovaná samolepící páska</t>
  </si>
  <si>
    <t>taška ražená drážková režná velkoformátová (do 12 ks/m2) základní</t>
  </si>
  <si>
    <t>Demontáž krytiny ze svitků nebo tabulí do suti</t>
  </si>
  <si>
    <t>Demontáž bednění střech z prken</t>
  </si>
  <si>
    <t>Krytina střechy rovné drážkováním ze svitků z Pz plechu s povrchovou úpravou do rš 670 mm sklonu do 30°</t>
  </si>
  <si>
    <t>HRUB-00103/ D.1.1 a D.1.2</t>
  </si>
  <si>
    <t>Příplatek k montáži podlah keramických lepených flexibilním lepidlem za plochu do 5 m2</t>
  </si>
  <si>
    <t>Příplatek k mazaninám za přidání skleněných vláken pro objemové vyztužení 4 kg/m3</t>
  </si>
  <si>
    <t>Neředěná penetrace savého podkladu povlakových podlah</t>
  </si>
  <si>
    <t>Vyrovnání podkladu povlakových podlah stěrkou pevnosti 30 MPa tl přes 8 do 10 mm</t>
  </si>
  <si>
    <t>Cementový postřik vnitřních stropů nanášený celoplošně ručně</t>
  </si>
  <si>
    <t>Vápenocementová omítka štuková dvouvrstvá vnitřních stropů rovných nanášená strojně</t>
  </si>
  <si>
    <t>SDK obklad kcí tvaru U š do 0,6 m desky 1xA 12,5</t>
  </si>
  <si>
    <t>SDK obklad kcí tvaru U š do 0,6 m desky 2xDFH2 12,5</t>
  </si>
  <si>
    <t>HRUB-00104/ D.1.1 a D.1.2</t>
  </si>
  <si>
    <t>Penetrační epoxidový nátěr hladkých betonových podlah</t>
  </si>
  <si>
    <t>Krycí jednonásobný epoxidový rozpouštědlový nátěr betonové podlahy</t>
  </si>
  <si>
    <t>Napouštěcí jednonásobný syntetický nátěr dřevěných podlah</t>
  </si>
  <si>
    <t>Krycí dvojnásobný syntetický nátěr dřevěné podlahy</t>
  </si>
  <si>
    <t>deska tepelně izolační minerální provětrávaných fasád λ=0,034-0,035 tl 140mm</t>
  </si>
  <si>
    <t>Demontáž elektroinstalačních lišt nástěnných vkládacích uložených pevně</t>
  </si>
  <si>
    <t>Vápenná hladká omítka rýh ve stěnách š do 150 mm</t>
  </si>
  <si>
    <t>Vysekání rýh ve zdivu cihelném hl do 50 mm š do 70 mm</t>
  </si>
  <si>
    <t>Dodání a osazení dřevěných latí do 50x50 mm do betonových konstrukcí</t>
  </si>
  <si>
    <t>Napouštěcí dvojnásobný syntetický biodní nátěr tesařských prvků nezabudovaných do konstrukce</t>
  </si>
  <si>
    <t>Zakrytí výplní otvorů a svislých ploch fólií přilepenou lepící páskou</t>
  </si>
  <si>
    <t>Demontáž oplechování říms a ozdobných prvků do suti</t>
  </si>
  <si>
    <t>Oplechování rovné římsy mechanicky kotvené z Pz plechu rš 330 mm</t>
  </si>
  <si>
    <t>Montáž lešení řadového trubkového lehkého s podlahami zatížení do 200 kg/m2 š přes 1,2 do 1,5 m v do 10 m</t>
  </si>
  <si>
    <t>Příplatek k lešení řadovému trubkovému lehkému s podlahami š 1,5 m v 10 m za první a ZKD den použití</t>
  </si>
  <si>
    <t>Demontáž lešení řadového trubkového lehkého s podlahami zatížení do 200 kg/m2 š přes 1,2 do 1,5 m v do 10 m</t>
  </si>
  <si>
    <t>Montáž ochranné sítě z textilie z umělých vláken</t>
  </si>
  <si>
    <t>Příplatek k ochranné síti za první a ZKD den použití</t>
  </si>
  <si>
    <t>Montáž lešení řadového trubkového lehkého s podlahami zatížení do 200 kg/m2 š přes 1,2 do 1,5 m v přes 10 do 25 m</t>
  </si>
  <si>
    <t>Příplatek k lešení řadovému trubkovému lehkému s podlahami š 1,5 m v 25 m za první a ZKD den použití</t>
  </si>
  <si>
    <t>Demontáž lešení řadového trubkového lehkého s podlahami zatížení do 200 kg/m2 š přes 1,2 do 1,5 m v přes 10 do 25 m</t>
  </si>
  <si>
    <t>Demontáž ochranné sítě z textilie z umělých vláken</t>
  </si>
  <si>
    <t>Odmaštění klempířských konstrukcí vodou ředitelným odmašťovačem před provedením nátěru</t>
  </si>
  <si>
    <t>Mezinátěr syntetický jednonásobný mezinátěr klempířských konstrukcí</t>
  </si>
  <si>
    <t>Odmaštění zámečnických konstrukcí vodou ředitelným odmašťovačem</t>
  </si>
  <si>
    <t>Mezinátěr jednonásobný syntetický nátěr armatur DN do 100 mm</t>
  </si>
  <si>
    <t>Základní jednonásobný syntetický nátěr potrubí přes DN 50 do DN 100 mm</t>
  </si>
  <si>
    <t>Odmaštění vodou ředitelným odmašťovačem potrubí přes DN 50 do DN 100 mm</t>
  </si>
  <si>
    <t>Odstranění nátěrů z potrubí přes DN 50 do DN 100 mm obroušením</t>
  </si>
  <si>
    <t>Mezinátěr jednonásobný syntetický nátěr potrubí přes DN 50 do DN 100 mm</t>
  </si>
  <si>
    <t>Krycí jednonásobný syntetický nátěr potrubí přes DN 50 do DN 100 mm</t>
  </si>
  <si>
    <t>Oprášení podkladu truhlářských konstrukcí před provedením nátěru</t>
  </si>
  <si>
    <t>Odstranění nátěrů z truhlářských konstrukcí odstraňovačem nátěrů</t>
  </si>
  <si>
    <t>Lazurovací jednonásobný syntetický nátěr truhlářských konstrukcí</t>
  </si>
  <si>
    <t>Lakovací dvojnásobný syntetický nátěr truhlářských konstrukcí s mezibroušením</t>
  </si>
  <si>
    <t>Lokální tmelení truhlářských konstrukcí včetně přebroušení disperzním tmelem plochy do 10%</t>
  </si>
  <si>
    <t>Otlučení (osekání) vnější vápenné nebo vápenocementové omítky stupně členitosti 3 až 5 v rozsahu přes 10 do 20 %</t>
  </si>
  <si>
    <t>Polymercementový spojovací můstek vnějších stěn nanášený ručně</t>
  </si>
  <si>
    <t>Oprava vnější vápenocementové štukové omítky složitosti 2 v rozsahu přes 10 do 30 %</t>
  </si>
  <si>
    <t>Omytí omítek tlakovou vodou před provedením nátěru</t>
  </si>
  <si>
    <t>Krycí dvojnásobný silikátový nátěr omítek stupně členitosti 3</t>
  </si>
  <si>
    <t>Odstranění nátěrů z omítek oškrábáním</t>
  </si>
  <si>
    <t>Kamenické opracování pemrlováním povrchu z litého teraca</t>
  </si>
  <si>
    <t>Odstranění nátěrů z omítek odstraňovačem nátěrů</t>
  </si>
  <si>
    <t>Otlučení (osekání) vnější vápenné nebo vápenocementové omítky stupně členitosti 1 a 2 v rozsahu přes 80 do 100 %</t>
  </si>
  <si>
    <t>Vápenocementová omítka hrubá jednovrstvá zatřená vnějších stěn nanášená ručně</t>
  </si>
  <si>
    <t>Provedení povlakové krytiny střech do 10° za studena lakem penetračním nebo asfaltovým</t>
  </si>
  <si>
    <t>Provedení povlakové krytiny střech do 10° pásy NAIP přitavením v plné ploše</t>
  </si>
  <si>
    <t>pás asfaltový natavitelný modifikovaný SBS tl 5,3mm s vložkou z polyesterové rohože a hrubozrnným břidličným posypem na horním povrchu</t>
  </si>
  <si>
    <t>pás asfaltový natavitelný modifikovaný SBS tl 4,0mm s vložkou z hliníkové fólie, hliníkové fólie s textilií a spalitelnou PE fólií nebo jemnozrnným minerálním posypem na horním povrchu</t>
  </si>
  <si>
    <t>Odstranění povlakové krytiny střech do 10° z pásů NAIP přitavených v plné ploše třívrstvé</t>
  </si>
  <si>
    <t>Příplatek k odstranění povlakové krytiny střech do 10° z pásů NAIP přitavených v plné ploše ZKD vrstvu</t>
  </si>
  <si>
    <t>Čištění střešních nebo nadstřešních konstrukcí plochých střech budov</t>
  </si>
  <si>
    <t>Doplnění dosavadních mazanin plochy do 1 m2 betonem lehkým keramickým tl do 80 mm</t>
  </si>
  <si>
    <t>Vyrovnávací cementový potěr tl přes 30 do 40 mm ze suchých směsí provedený v ploše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</si>
  <si>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</si>
  <si>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</si>
  <si>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</si>
  <si>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</si>
  <si>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</si>
  <si>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</si>
  <si>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uchazeče.</t>
  </si>
  <si>
    <t xml:space="preserve">Termínem "uchazeč"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</si>
  <si>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</si>
  <si>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</si>
  <si>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</si>
  <si>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</si>
  <si>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</si>
  <si>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</si>
  <si>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</si>
  <si>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</si>
  <si>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</si>
  <si>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</si>
  <si>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</si>
  <si>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</si>
  <si>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uchazeče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</si>
  <si>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</si>
  <si>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</si>
  <si>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</si>
  <si>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</si>
  <si>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</si>
  <si>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</si>
  <si>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</si>
  <si>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</si>
  <si>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</si>
  <si>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</si>
  <si>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</si>
  <si>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</si>
  <si>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</si>
  <si>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</si>
  <si>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</si>
  <si>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</si>
  <si>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</si>
  <si>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</si>
  <si>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</si>
  <si>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</si>
  <si>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</si>
  <si>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</si>
  <si>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</si>
  <si>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</si>
  <si>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</si>
  <si>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</si>
  <si>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Uchazeč je pro podání nabídky povinen vyplnit žlutě podbarvená pole: </t>
  </si>
  <si>
    <t xml:space="preserve">Pole Uchazeč v sestavě Rekapitulace stavby - zde uchazeč vyplní svůj název (název subjektu) </t>
  </si>
  <si>
    <t>Pole IČ a DIČ v sestavě Rekapitulace stavby - zde uchazeč vyplní svoje IČ a DIČ</t>
  </si>
  <si>
    <t>Datum v sestavě Rekapitulace stavby - zde uchazeč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</si>
  <si>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</si>
  <si>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</si>
  <si>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</si>
  <si>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</si>
  <si>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</si>
  <si>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</si>
  <si>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Uchazeč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</si>
  <si>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</si>
  <si>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</si>
  <si>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</si>
  <si>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</si>
  <si>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</si>
  <si>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</si>
  <si>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</si>
  <si>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</si>
  <si>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</si>
  <si>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</si>
  <si>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</si>
  <si>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</si>
  <si>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</si>
  <si>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</si>
  <si>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</si>
  <si>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</si>
  <si>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</si>
  <si>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</si>
  <si>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</si>
  <si>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</si>
  <si>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</si>
  <si>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</si>
  <si>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</si>
  <si>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</si>
  <si>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</si>
  <si>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</si>
  <si>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</si>
  <si>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</si>
  <si>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</si>
  <si>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</si>
  <si>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</si>
  <si>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</si>
  <si>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</si>
  <si>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</si>
  <si>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Uchazeč</t>
  </si>
  <si>
    <t>Uchazeč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</si>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</sst>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9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800080"/>
      <name val="Arial CE"/>
    </font>
    <font>
      <sz val="8"/>
      <color rgb="FFFF0000"/>
      <name val="Arial CE"/>
    </font>
    <font>
      <sz val="8"/>
      <color rgb="FF0000A8"/>
      <name val="Arial CE"/>
    </font>
    <font>
      <i/>
      <sz val="8"/>
      <color rgb="FF003366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12"/>
      <color rgb="FF000000"/>
      <name val="Arial CE"/>
    </font>
    <font>
      <sz val="10"/>
      <color rgb="FF0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b/>
      <sz val="9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7" fillId="0" borderId="0" applyNumberFormat="0" applyFill="0" applyBorder="0" applyAlignment="0" applyProtection="0"/>
  </cellStyleXfs>
  <cellXfs count="426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/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5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6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9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9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20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20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21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21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20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2" fillId="0" borderId="12" xfId="0" applyFont="1" applyBorder="1" applyAlignment="1">
      <alignment horizontal="center" vertical="center"/>
    </xf>
    <xf numFmtId="0" fontId="22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3" fillId="0" borderId="15" xfId="0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3" fillId="0" borderId="15" xfId="0" applyFont="1" applyBorder="1" applyAlignment="1" applyProtection="1">
      <alignment horizontal="left" vertical="center"/>
    </xf>
    <xf numFmtId="0" fontId="23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4" fillId="4" borderId="7" xfId="0" applyFont="1" applyFill="1" applyBorder="1" applyAlignment="1" applyProtection="1">
      <alignment horizontal="center" vertical="center"/>
    </xf>
    <xf numFmtId="0" fontId="24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4" fillId="4" borderId="8" xfId="0" applyFont="1" applyFill="1" applyBorder="1" applyAlignment="1" applyProtection="1">
      <alignment horizontal="center" vertical="center"/>
    </xf>
    <xf numFmtId="0" fontId="24" fillId="4" borderId="8" xfId="0" applyFont="1" applyFill="1" applyBorder="1" applyAlignment="1" applyProtection="1">
      <alignment horizontal="right" vertical="center"/>
    </xf>
    <xf numFmtId="0" fontId="24" fillId="4" borderId="9" xfId="0" applyFont="1" applyFill="1" applyBorder="1" applyAlignment="1" applyProtection="1">
      <alignment horizontal="center" vertical="center"/>
    </xf>
    <xf numFmtId="0" fontId="25" fillId="0" borderId="17" xfId="0" applyFont="1" applyBorder="1" applyAlignment="1" applyProtection="1">
      <alignment horizontal="center" vertical="center" wrapText="1"/>
    </xf>
    <xf numFmtId="0" fontId="25" fillId="0" borderId="18" xfId="0" applyFont="1" applyBorder="1" applyAlignment="1" applyProtection="1">
      <alignment horizontal="center" vertical="center" wrapText="1"/>
    </xf>
    <xf numFmtId="0" fontId="25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6" fillId="0" borderId="0" xfId="0" applyFont="1" applyAlignment="1" applyProtection="1">
      <alignment horizontal="left" vertical="center"/>
    </xf>
    <xf numFmtId="0" fontId="26" fillId="0" borderId="0" xfId="0" applyFont="1" applyAlignment="1" applyProtection="1">
      <alignment vertical="center"/>
    </xf>
    <xf numFmtId="4" fontId="26" fillId="0" borderId="0" xfId="0" applyNumberFormat="1" applyFont="1" applyAlignment="1" applyProtection="1">
      <alignment horizontal="right" vertical="center"/>
    </xf>
    <xf numFmtId="4" fontId="26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2" fillId="0" borderId="15" xfId="0" applyNumberFormat="1" applyFont="1" applyBorder="1" applyAlignment="1" applyProtection="1">
      <alignment vertical="center"/>
    </xf>
    <xf numFmtId="4" fontId="22" fillId="0" borderId="0" xfId="0" applyNumberFormat="1" applyFont="1" applyBorder="1" applyAlignment="1" applyProtection="1">
      <alignment vertical="center"/>
    </xf>
    <xf numFmtId="166" fontId="22" fillId="0" borderId="0" xfId="0" applyNumberFormat="1" applyFont="1" applyBorder="1" applyAlignment="1" applyProtection="1">
      <alignment vertical="center"/>
    </xf>
    <xf numFmtId="4" fontId="22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8" fillId="0" borderId="0" xfId="0" applyFont="1" applyAlignment="1" applyProtection="1">
      <alignment vertical="center"/>
    </xf>
    <xf numFmtId="0" fontId="28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vertical="center"/>
    </xf>
    <xf numFmtId="4" fontId="29" fillId="0" borderId="0" xfId="0" applyNumberFormat="1" applyFont="1" applyAlignment="1" applyProtection="1">
      <alignment horizontal="right" vertical="center"/>
    </xf>
    <xf numFmtId="4" fontId="29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30" fillId="0" borderId="15" xfId="0" applyNumberFormat="1" applyFont="1" applyBorder="1" applyAlignment="1" applyProtection="1">
      <alignment vertical="center"/>
    </xf>
    <xf numFmtId="4" fontId="30" fillId="0" borderId="0" xfId="0" applyNumberFormat="1" applyFont="1" applyBorder="1" applyAlignment="1" applyProtection="1">
      <alignment vertical="center"/>
    </xf>
    <xf numFmtId="166" fontId="30" fillId="0" borderId="0" xfId="0" applyNumberFormat="1" applyFont="1" applyBorder="1" applyAlignment="1" applyProtection="1">
      <alignment vertical="center"/>
    </xf>
    <xf numFmtId="4" fontId="30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31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2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30" fillId="0" borderId="20" xfId="0" applyNumberFormat="1" applyFont="1" applyBorder="1" applyAlignment="1" applyProtection="1">
      <alignment vertical="center"/>
    </xf>
    <xf numFmtId="4" fontId="30" fillId="0" borderId="21" xfId="0" applyNumberFormat="1" applyFont="1" applyBorder="1" applyAlignment="1" applyProtection="1">
      <alignment vertical="center"/>
    </xf>
    <xf numFmtId="166" fontId="30" fillId="0" borderId="21" xfId="0" applyNumberFormat="1" applyFont="1" applyBorder="1" applyAlignment="1" applyProtection="1">
      <alignment vertical="center"/>
    </xf>
    <xf numFmtId="4" fontId="30" fillId="0" borderId="22" xfId="0" applyNumberFormat="1" applyFont="1" applyBorder="1" applyAlignment="1" applyProtection="1">
      <alignment vertical="center"/>
    </xf>
    <xf numFmtId="0" fontId="33" fillId="0" borderId="0" xfId="0" applyFont="1" applyAlignment="1">
      <alignment horizontal="left" vertical="center"/>
    </xf>
    <xf numFmtId="0" fontId="0" fillId="0" borderId="2" xfId="0" applyBorder="1"/>
    <xf numFmtId="0" fontId="0" fillId="0" borderId="3" xfId="0" applyBorder="1"/>
    <xf numFmtId="0" fontId="16" fillId="0" borderId="0" xfId="0" applyFont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33" fillId="0" borderId="0" xfId="0" applyFont="1" applyAlignment="1">
      <alignment horizontal="left" vertical="center" wrapText="1"/>
    </xf>
    <xf numFmtId="0" fontId="0" fillId="0" borderId="13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4" fontId="26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3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4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4" fillId="4" borderId="0" xfId="0" applyFont="1" applyFill="1" applyAlignment="1" applyProtection="1">
      <alignment horizontal="right" vertical="center"/>
    </xf>
    <xf numFmtId="0" fontId="35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36" fillId="0" borderId="0" xfId="0" applyFont="1" applyAlignment="1">
      <alignment horizontal="left"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37" fillId="0" borderId="0" xfId="0" applyFont="1" applyAlignment="1">
      <alignment horizontal="left"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4" fillId="4" borderId="17" xfId="0" applyFont="1" applyFill="1" applyBorder="1" applyAlignment="1" applyProtection="1">
      <alignment horizontal="center" vertical="center" wrapText="1"/>
    </xf>
    <xf numFmtId="0" fontId="24" fillId="4" borderId="18" xfId="0" applyFont="1" applyFill="1" applyBorder="1" applyAlignment="1" applyProtection="1">
      <alignment horizontal="center" vertical="center" wrapText="1"/>
    </xf>
    <xf numFmtId="0" fontId="24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6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8" fillId="0" borderId="13" xfId="0" applyNumberFormat="1" applyFont="1" applyBorder="1" applyAlignment="1" applyProtection="1"/>
    <xf numFmtId="166" fontId="38" fillId="0" borderId="14" xfId="0" applyNumberFormat="1" applyFont="1" applyBorder="1" applyAlignment="1" applyProtection="1"/>
    <xf numFmtId="4" fontId="39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4" fillId="0" borderId="23" xfId="0" applyFont="1" applyBorder="1" applyAlignment="1" applyProtection="1">
      <alignment horizontal="center" vertical="center"/>
    </xf>
    <xf numFmtId="49" fontId="24" fillId="0" borderId="23" xfId="0" applyNumberFormat="1" applyFont="1" applyBorder="1" applyAlignment="1" applyProtection="1">
      <alignment horizontal="left" vertical="center" wrapText="1"/>
    </xf>
    <xf numFmtId="0" fontId="24" fillId="0" borderId="23" xfId="0" applyFont="1" applyBorder="1" applyAlignment="1" applyProtection="1">
      <alignment horizontal="left" vertical="center" wrapText="1"/>
    </xf>
    <xf numFmtId="0" fontId="24" fillId="0" borderId="23" xfId="0" applyFont="1" applyBorder="1" applyAlignment="1" applyProtection="1">
      <alignment horizontal="center" vertical="center" wrapText="1"/>
    </xf>
    <xf numFmtId="167" fontId="24" fillId="0" borderId="23" xfId="0" applyNumberFormat="1" applyFont="1" applyBorder="1" applyAlignment="1" applyProtection="1">
      <alignment vertical="center"/>
    </xf>
    <xf numFmtId="4" fontId="24" fillId="2" borderId="23" xfId="0" applyNumberFormat="1" applyFont="1" applyFill="1" applyBorder="1" applyAlignment="1" applyProtection="1">
      <alignment vertical="center"/>
      <protection locked="0"/>
    </xf>
    <xf numFmtId="4" fontId="24" fillId="0" borderId="23" xfId="0" applyNumberFormat="1" applyFont="1" applyBorder="1" applyAlignment="1" applyProtection="1">
      <alignment vertical="center"/>
    </xf>
    <xf numFmtId="0" fontId="25" fillId="2" borderId="15" xfId="0" applyFont="1" applyFill="1" applyBorder="1" applyAlignment="1" applyProtection="1">
      <alignment horizontal="left" vertical="center"/>
      <protection locked="0"/>
    </xf>
    <xf numFmtId="0" fontId="25" fillId="0" borderId="0" xfId="0" applyFont="1" applyBorder="1" applyAlignment="1" applyProtection="1">
      <alignment horizontal="center" vertical="center"/>
    </xf>
    <xf numFmtId="166" fontId="25" fillId="0" borderId="0" xfId="0" applyNumberFormat="1" applyFont="1" applyBorder="1" applyAlignment="1" applyProtection="1">
      <alignment vertical="center"/>
    </xf>
    <xf numFmtId="166" fontId="25" fillId="0" borderId="16" xfId="0" applyNumberFormat="1" applyFont="1" applyBorder="1" applyAlignment="1" applyProtection="1">
      <alignment vertical="center"/>
    </xf>
    <xf numFmtId="0" fontId="24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40" fillId="0" borderId="0" xfId="0" applyFont="1" applyAlignment="1" applyProtection="1">
      <alignment horizontal="left" vertical="center"/>
    </xf>
    <xf numFmtId="0" fontId="41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42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43" fillId="0" borderId="23" xfId="0" applyFont="1" applyBorder="1" applyAlignment="1" applyProtection="1">
      <alignment horizontal="center" vertical="center"/>
    </xf>
    <xf numFmtId="49" fontId="43" fillId="0" borderId="23" xfId="0" applyNumberFormat="1" applyFont="1" applyBorder="1" applyAlignment="1" applyProtection="1">
      <alignment horizontal="left" vertical="center" wrapText="1"/>
    </xf>
    <xf numFmtId="0" fontId="43" fillId="0" borderId="23" xfId="0" applyFont="1" applyBorder="1" applyAlignment="1" applyProtection="1">
      <alignment horizontal="left" vertical="center" wrapText="1"/>
    </xf>
    <xf numFmtId="0" fontId="43" fillId="0" borderId="23" xfId="0" applyFont="1" applyBorder="1" applyAlignment="1" applyProtection="1">
      <alignment horizontal="center" vertical="center" wrapText="1"/>
    </xf>
    <xf numFmtId="167" fontId="43" fillId="0" borderId="23" xfId="0" applyNumberFormat="1" applyFont="1" applyBorder="1" applyAlignment="1" applyProtection="1">
      <alignment vertical="center"/>
    </xf>
    <xf numFmtId="4" fontId="43" fillId="2" borderId="23" xfId="0" applyNumberFormat="1" applyFont="1" applyFill="1" applyBorder="1" applyAlignment="1" applyProtection="1">
      <alignment vertical="center"/>
      <protection locked="0"/>
    </xf>
    <xf numFmtId="4" fontId="43" fillId="0" borderId="23" xfId="0" applyNumberFormat="1" applyFont="1" applyBorder="1" applyAlignment="1" applyProtection="1">
      <alignment vertical="center"/>
    </xf>
    <xf numFmtId="0" fontId="44" fillId="0" borderId="4" xfId="0" applyFont="1" applyBorder="1" applyAlignment="1">
      <alignment vertical="center"/>
    </xf>
    <xf numFmtId="0" fontId="43" fillId="2" borderId="15" xfId="0" applyFont="1" applyFill="1" applyBorder="1" applyAlignment="1" applyProtection="1">
      <alignment horizontal="left" vertical="center"/>
      <protection locked="0"/>
    </xf>
    <xf numFmtId="0" fontId="43" fillId="0" borderId="0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9" fillId="0" borderId="20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vertical="center"/>
    </xf>
    <xf numFmtId="0" fontId="9" fillId="0" borderId="22" xfId="0" applyFont="1" applyBorder="1" applyAlignment="1" applyProtection="1">
      <alignment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167" fontId="24" fillId="2" borderId="23" xfId="0" applyNumberFormat="1" applyFont="1" applyFill="1" applyBorder="1" applyAlignment="1" applyProtection="1">
      <alignment vertical="center"/>
      <protection locked="0"/>
    </xf>
    <xf numFmtId="0" fontId="25" fillId="2" borderId="20" xfId="0" applyFont="1" applyFill="1" applyBorder="1" applyAlignment="1" applyProtection="1">
      <alignment horizontal="left" vertical="center"/>
      <protection locked="0"/>
    </xf>
    <xf numFmtId="0" fontId="25" fillId="0" borderId="21" xfId="0" applyFont="1" applyBorder="1" applyAlignment="1" applyProtection="1">
      <alignment horizontal="center" vertical="center"/>
    </xf>
    <xf numFmtId="166" fontId="25" fillId="0" borderId="21" xfId="0" applyNumberFormat="1" applyFont="1" applyBorder="1" applyAlignment="1" applyProtection="1">
      <alignment vertical="center"/>
    </xf>
    <xf numFmtId="166" fontId="25" fillId="0" borderId="22" xfId="0" applyNumberFormat="1" applyFont="1" applyBorder="1" applyAlignment="1" applyProtection="1">
      <alignment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11" fillId="0" borderId="22" xfId="0" applyFont="1" applyBorder="1" applyAlignment="1" applyProtection="1">
      <alignment vertical="center"/>
    </xf>
    <xf numFmtId="0" fontId="13" fillId="0" borderId="4" xfId="0" applyFont="1" applyBorder="1" applyAlignment="1" applyProtection="1"/>
    <xf numFmtId="0" fontId="13" fillId="0" borderId="0" xfId="0" applyFont="1" applyAlignment="1" applyProtection="1"/>
    <xf numFmtId="0" fontId="13" fillId="0" borderId="0" xfId="0" applyFont="1" applyAlignment="1" applyProtection="1">
      <alignment horizontal="left"/>
    </xf>
    <xf numFmtId="0" fontId="13" fillId="0" borderId="0" xfId="0" applyFont="1" applyAlignment="1" applyProtection="1">
      <protection locked="0"/>
    </xf>
    <xf numFmtId="4" fontId="13" fillId="0" borderId="0" xfId="0" applyNumberFormat="1" applyFont="1" applyAlignment="1" applyProtection="1"/>
    <xf numFmtId="0" fontId="13" fillId="0" borderId="4" xfId="0" applyFont="1" applyBorder="1" applyAlignment="1"/>
    <xf numFmtId="0" fontId="13" fillId="0" borderId="15" xfId="0" applyFont="1" applyBorder="1" applyAlignment="1" applyProtection="1"/>
    <xf numFmtId="0" fontId="13" fillId="0" borderId="0" xfId="0" applyFont="1" applyBorder="1" applyAlignment="1" applyProtection="1"/>
    <xf numFmtId="166" fontId="13" fillId="0" borderId="0" xfId="0" applyNumberFormat="1" applyFont="1" applyBorder="1" applyAlignment="1" applyProtection="1"/>
    <xf numFmtId="166" fontId="13" fillId="0" borderId="16" xfId="0" applyNumberFormat="1" applyFont="1" applyBorder="1" applyAlignment="1" applyProtection="1"/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4" fontId="13" fillId="0" borderId="0" xfId="0" applyNumberFormat="1" applyFont="1" applyAlignment="1">
      <alignment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0" fillId="0" borderId="4" xfId="0" applyFont="1" applyBorder="1" applyAlignment="1">
      <alignment horizontal="center" vertical="center" wrapText="1"/>
    </xf>
    <xf numFmtId="0" fontId="24" fillId="4" borderId="17" xfId="0" applyFont="1" applyFill="1" applyBorder="1" applyAlignment="1">
      <alignment horizontal="center" vertical="center" wrapText="1"/>
    </xf>
    <xf numFmtId="0" fontId="24" fillId="4" borderId="18" xfId="0" applyFont="1" applyFill="1" applyBorder="1" applyAlignment="1">
      <alignment horizontal="center" vertical="center" wrapText="1"/>
    </xf>
    <xf numFmtId="0" fontId="24" fillId="4" borderId="1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5" fillId="0" borderId="17" xfId="0" applyFont="1" applyBorder="1" applyAlignment="1">
      <alignment horizontal="left" vertical="center" wrapText="1"/>
    </xf>
    <xf numFmtId="0" fontId="45" fillId="0" borderId="23" xfId="0" applyFont="1" applyBorder="1" applyAlignment="1">
      <alignment horizontal="left" vertical="center" wrapText="1"/>
    </xf>
    <xf numFmtId="0" fontId="45" fillId="0" borderId="23" xfId="0" applyFont="1" applyBorder="1" applyAlignment="1">
      <alignment horizontal="left" vertical="center"/>
    </xf>
    <xf numFmtId="167" fontId="45" fillId="0" borderId="19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9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46" fillId="0" borderId="24" xfId="0" applyFont="1" applyBorder="1" applyAlignment="1">
      <alignment vertical="center" wrapText="1"/>
    </xf>
    <xf numFmtId="0" fontId="46" fillId="0" borderId="25" xfId="0" applyFont="1" applyBorder="1" applyAlignment="1">
      <alignment vertical="center" wrapText="1"/>
    </xf>
    <xf numFmtId="0" fontId="46" fillId="0" borderId="26" xfId="0" applyFont="1" applyBorder="1" applyAlignment="1">
      <alignment vertical="center" wrapText="1"/>
    </xf>
    <xf numFmtId="0" fontId="46" fillId="0" borderId="27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46" fillId="0" borderId="28" xfId="0" applyFont="1" applyBorder="1" applyAlignment="1">
      <alignment horizontal="center" vertical="center" wrapText="1"/>
    </xf>
    <xf numFmtId="0" fontId="46" fillId="0" borderId="27" xfId="0" applyFont="1" applyBorder="1" applyAlignment="1">
      <alignment vertical="center" wrapText="1"/>
    </xf>
    <xf numFmtId="0" fontId="48" fillId="0" borderId="29" xfId="0" applyFont="1" applyBorder="1" applyAlignment="1">
      <alignment horizontal="left" wrapText="1"/>
    </xf>
    <xf numFmtId="0" fontId="46" fillId="0" borderId="28" xfId="0" applyFont="1" applyBorder="1" applyAlignment="1">
      <alignment vertical="center" wrapText="1"/>
    </xf>
    <xf numFmtId="0" fontId="48" fillId="0" borderId="1" xfId="0" applyFont="1" applyBorder="1" applyAlignment="1">
      <alignment horizontal="left" vertical="center" wrapText="1"/>
    </xf>
    <xf numFmtId="0" fontId="49" fillId="0" borderId="1" xfId="0" applyFont="1" applyBorder="1" applyAlignment="1">
      <alignment horizontal="left" vertical="center" wrapText="1"/>
    </xf>
    <xf numFmtId="0" fontId="50" fillId="0" borderId="27" xfId="0" applyFont="1" applyBorder="1" applyAlignment="1">
      <alignment vertical="center" wrapText="1"/>
    </xf>
    <xf numFmtId="0" fontId="49" fillId="0" borderId="1" xfId="0" applyFont="1" applyBorder="1" applyAlignment="1">
      <alignment vertical="center" wrapText="1"/>
    </xf>
    <xf numFmtId="0" fontId="49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vertical="center"/>
    </xf>
    <xf numFmtId="49" fontId="49" fillId="0" borderId="1" xfId="0" applyNumberFormat="1" applyFont="1" applyBorder="1" applyAlignment="1">
      <alignment horizontal="left" vertical="center" wrapText="1"/>
    </xf>
    <xf numFmtId="49" fontId="49" fillId="0" borderId="1" xfId="0" applyNumberFormat="1" applyFont="1" applyBorder="1" applyAlignment="1">
      <alignment vertical="center" wrapText="1"/>
    </xf>
    <xf numFmtId="0" fontId="46" fillId="0" borderId="30" xfId="0" applyFont="1" applyBorder="1" applyAlignment="1">
      <alignment vertical="center" wrapText="1"/>
    </xf>
    <xf numFmtId="0" fontId="51" fillId="0" borderId="29" xfId="0" applyFont="1" applyBorder="1" applyAlignment="1">
      <alignment vertical="center" wrapText="1"/>
    </xf>
    <xf numFmtId="0" fontId="46" fillId="0" borderId="31" xfId="0" applyFont="1" applyBorder="1" applyAlignment="1">
      <alignment vertical="center" wrapText="1"/>
    </xf>
    <xf numFmtId="0" fontId="46" fillId="0" borderId="1" xfId="0" applyFont="1" applyBorder="1" applyAlignment="1">
      <alignment vertical="top"/>
    </xf>
    <xf numFmtId="0" fontId="46" fillId="0" borderId="0" xfId="0" applyFont="1" applyAlignment="1">
      <alignment vertical="top"/>
    </xf>
    <xf numFmtId="0" fontId="46" fillId="0" borderId="24" xfId="0" applyFont="1" applyBorder="1" applyAlignment="1">
      <alignment horizontal="left" vertical="center"/>
    </xf>
    <xf numFmtId="0" fontId="46" fillId="0" borderId="25" xfId="0" applyFont="1" applyBorder="1" applyAlignment="1">
      <alignment horizontal="left" vertical="center"/>
    </xf>
    <xf numFmtId="0" fontId="46" fillId="0" borderId="26" xfId="0" applyFont="1" applyBorder="1" applyAlignment="1">
      <alignment horizontal="left" vertical="center"/>
    </xf>
    <xf numFmtId="0" fontId="46" fillId="0" borderId="27" xfId="0" applyFont="1" applyBorder="1" applyAlignment="1">
      <alignment horizontal="left" vertical="center"/>
    </xf>
    <xf numFmtId="0" fontId="47" fillId="0" borderId="1" xfId="0" applyFont="1" applyBorder="1" applyAlignment="1">
      <alignment horizontal="center" vertical="center"/>
    </xf>
    <xf numFmtId="0" fontId="46" fillId="0" borderId="28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48" fillId="0" borderId="29" xfId="0" applyFont="1" applyBorder="1" applyAlignment="1">
      <alignment horizontal="left" vertical="center"/>
    </xf>
    <xf numFmtId="0" fontId="48" fillId="0" borderId="29" xfId="0" applyFont="1" applyBorder="1" applyAlignment="1">
      <alignment horizontal="center" vertical="center"/>
    </xf>
    <xf numFmtId="0" fontId="52" fillId="0" borderId="29" xfId="0" applyFont="1" applyBorder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54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center" vertical="center"/>
    </xf>
    <xf numFmtId="0" fontId="49" fillId="0" borderId="0" xfId="0" applyFont="1" applyAlignment="1">
      <alignment horizontal="left" vertical="center"/>
    </xf>
    <xf numFmtId="0" fontId="50" fillId="0" borderId="27" xfId="0" applyFont="1" applyBorder="1" applyAlignment="1">
      <alignment horizontal="left" vertical="center"/>
    </xf>
    <xf numFmtId="0" fontId="49" fillId="0" borderId="1" xfId="0" applyFont="1" applyFill="1" applyBorder="1" applyAlignment="1">
      <alignment horizontal="left" vertical="center"/>
    </xf>
    <xf numFmtId="0" fontId="49" fillId="0" borderId="1" xfId="0" applyFont="1" applyFill="1" applyBorder="1" applyAlignment="1">
      <alignment horizontal="center" vertical="center"/>
    </xf>
    <xf numFmtId="0" fontId="46" fillId="0" borderId="30" xfId="0" applyFont="1" applyBorder="1" applyAlignment="1">
      <alignment horizontal="left" vertical="center"/>
    </xf>
    <xf numFmtId="0" fontId="51" fillId="0" borderId="29" xfId="0" applyFont="1" applyBorder="1" applyAlignment="1">
      <alignment horizontal="left" vertical="center"/>
    </xf>
    <xf numFmtId="0" fontId="46" fillId="0" borderId="31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51" fillId="0" borderId="1" xfId="0" applyFont="1" applyBorder="1" applyAlignment="1">
      <alignment horizontal="left" vertical="center"/>
    </xf>
    <xf numFmtId="0" fontId="52" fillId="0" borderId="1" xfId="0" applyFont="1" applyBorder="1" applyAlignment="1">
      <alignment horizontal="left" vertical="center"/>
    </xf>
    <xf numFmtId="0" fontId="50" fillId="0" borderId="29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 wrapText="1"/>
    </xf>
    <xf numFmtId="0" fontId="50" fillId="0" borderId="1" xfId="0" applyFont="1" applyBorder="1" applyAlignment="1">
      <alignment horizontal="left" vertical="center" wrapText="1"/>
    </xf>
    <xf numFmtId="0" fontId="50" fillId="0" borderId="1" xfId="0" applyFont="1" applyBorder="1" applyAlignment="1">
      <alignment horizontal="center" vertical="center" wrapText="1"/>
    </xf>
    <xf numFmtId="0" fontId="46" fillId="0" borderId="24" xfId="0" applyFont="1" applyBorder="1" applyAlignment="1">
      <alignment horizontal="left" vertical="center" wrapText="1"/>
    </xf>
    <xf numFmtId="0" fontId="46" fillId="0" borderId="25" xfId="0" applyFont="1" applyBorder="1" applyAlignment="1">
      <alignment horizontal="left" vertical="center" wrapText="1"/>
    </xf>
    <xf numFmtId="0" fontId="46" fillId="0" borderId="26" xfId="0" applyFont="1" applyBorder="1" applyAlignment="1">
      <alignment horizontal="left" vertical="center" wrapText="1"/>
    </xf>
    <xf numFmtId="0" fontId="46" fillId="0" borderId="27" xfId="0" applyFont="1" applyBorder="1" applyAlignment="1">
      <alignment horizontal="left" vertical="center" wrapText="1"/>
    </xf>
    <xf numFmtId="0" fontId="46" fillId="0" borderId="28" xfId="0" applyFont="1" applyBorder="1" applyAlignment="1">
      <alignment horizontal="left" vertical="center" wrapText="1"/>
    </xf>
    <xf numFmtId="0" fontId="52" fillId="0" borderId="27" xfId="0" applyFont="1" applyBorder="1" applyAlignment="1">
      <alignment horizontal="left" vertical="center" wrapText="1"/>
    </xf>
    <xf numFmtId="0" fontId="52" fillId="0" borderId="28" xfId="0" applyFont="1" applyBorder="1" applyAlignment="1">
      <alignment horizontal="left" vertical="center" wrapText="1"/>
    </xf>
    <xf numFmtId="0" fontId="50" fillId="0" borderId="27" xfId="0" applyFont="1" applyBorder="1" applyAlignment="1">
      <alignment horizontal="left" vertical="center" wrapText="1"/>
    </xf>
    <xf numFmtId="0" fontId="50" fillId="0" borderId="1" xfId="0" applyFont="1" applyBorder="1" applyAlignment="1">
      <alignment horizontal="left" vertical="center"/>
    </xf>
    <xf numFmtId="0" fontId="50" fillId="0" borderId="28" xfId="0" applyFont="1" applyBorder="1" applyAlignment="1">
      <alignment horizontal="left" vertical="center" wrapText="1"/>
    </xf>
    <xf numFmtId="0" fontId="50" fillId="0" borderId="28" xfId="0" applyFont="1" applyBorder="1" applyAlignment="1">
      <alignment horizontal="left" vertical="center"/>
    </xf>
    <xf numFmtId="0" fontId="50" fillId="0" borderId="30" xfId="0" applyFont="1" applyBorder="1" applyAlignment="1">
      <alignment horizontal="left" vertical="center" wrapText="1"/>
    </xf>
    <xf numFmtId="0" fontId="50" fillId="0" borderId="29" xfId="0" applyFont="1" applyBorder="1" applyAlignment="1">
      <alignment horizontal="left" vertical="center" wrapText="1"/>
    </xf>
    <xf numFmtId="0" fontId="50" fillId="0" borderId="31" xfId="0" applyFont="1" applyBorder="1" applyAlignment="1">
      <alignment horizontal="left" vertical="center" wrapText="1"/>
    </xf>
    <xf numFmtId="0" fontId="49" fillId="0" borderId="1" xfId="0" applyFont="1" applyBorder="1" applyAlignment="1">
      <alignment horizontal="left" vertical="top"/>
    </xf>
    <xf numFmtId="0" fontId="49" fillId="0" borderId="1" xfId="0" applyFont="1" applyBorder="1" applyAlignment="1">
      <alignment horizontal="center" vertical="top"/>
    </xf>
    <xf numFmtId="0" fontId="50" fillId="0" borderId="30" xfId="0" applyFont="1" applyBorder="1" applyAlignment="1">
      <alignment horizontal="left" vertical="center"/>
    </xf>
    <xf numFmtId="0" fontId="50" fillId="0" borderId="31" xfId="0" applyFont="1" applyBorder="1" applyAlignment="1">
      <alignment horizontal="left" vertical="center"/>
    </xf>
    <xf numFmtId="0" fontId="50" fillId="0" borderId="1" xfId="0" applyFont="1" applyBorder="1" applyAlignment="1">
      <alignment horizontal="center" vertical="center"/>
    </xf>
    <xf numFmtId="0" fontId="52" fillId="0" borderId="0" xfId="0" applyFont="1" applyAlignment="1">
      <alignment vertical="center"/>
    </xf>
    <xf numFmtId="0" fontId="48" fillId="0" borderId="1" xfId="0" applyFont="1" applyBorder="1" applyAlignment="1">
      <alignment vertical="center"/>
    </xf>
    <xf numFmtId="0" fontId="52" fillId="0" borderId="29" xfId="0" applyFont="1" applyBorder="1" applyAlignment="1">
      <alignment vertical="center"/>
    </xf>
    <xf numFmtId="0" fontId="48" fillId="0" borderId="29" xfId="0" applyFont="1" applyBorder="1" applyAlignment="1">
      <alignment vertical="center"/>
    </xf>
    <xf numFmtId="0" fontId="49" fillId="0" borderId="1" xfId="0" applyFont="1" applyBorder="1" applyAlignment="1">
      <alignment vertical="top"/>
    </xf>
    <xf numFmtId="49" fontId="49" fillId="0" borderId="1" xfId="0" applyNumberFormat="1" applyFont="1" applyBorder="1" applyAlignment="1">
      <alignment horizontal="left" vertical="center"/>
    </xf>
    <xf numFmtId="0" fontId="55" fillId="0" borderId="27" xfId="0" applyFont="1" applyBorder="1" applyAlignment="1" applyProtection="1">
      <alignment horizontal="left" vertical="center"/>
    </xf>
    <xf numFmtId="0" fontId="56" fillId="0" borderId="1" xfId="0" applyFont="1" applyBorder="1" applyAlignment="1" applyProtection="1">
      <alignment vertical="top"/>
    </xf>
    <xf numFmtId="0" fontId="56" fillId="0" borderId="1" xfId="0" applyFont="1" applyBorder="1" applyAlignment="1" applyProtection="1">
      <alignment horizontal="left" vertical="center"/>
    </xf>
    <xf numFmtId="0" fontId="56" fillId="0" borderId="1" xfId="0" applyFont="1" applyBorder="1" applyAlignment="1" applyProtection="1">
      <alignment horizontal="center" vertical="center"/>
    </xf>
    <xf numFmtId="49" fontId="56" fillId="0" borderId="1" xfId="0" applyNumberFormat="1" applyFont="1" applyBorder="1" applyAlignment="1" applyProtection="1">
      <alignment horizontal="left" vertical="center"/>
    </xf>
    <xf numFmtId="0" fontId="55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8" fillId="0" borderId="29" xfId="0" applyFont="1" applyBorder="1" applyAlignment="1">
      <alignment horizontal="left"/>
    </xf>
    <xf numFmtId="0" fontId="52" fillId="0" borderId="29" xfId="0" applyFont="1" applyBorder="1" applyAlignment="1"/>
    <xf numFmtId="0" fontId="46" fillId="0" borderId="27" xfId="0" applyFont="1" applyBorder="1" applyAlignment="1">
      <alignment vertical="top"/>
    </xf>
    <xf numFmtId="0" fontId="46" fillId="0" borderId="28" xfId="0" applyFont="1" applyBorder="1" applyAlignment="1">
      <alignment vertical="top"/>
    </xf>
    <xf numFmtId="0" fontId="46" fillId="0" borderId="30" xfId="0" applyFont="1" applyBorder="1" applyAlignment="1">
      <alignment vertical="top"/>
    </xf>
    <xf numFmtId="0" fontId="46" fillId="0" borderId="29" xfId="0" applyFont="1" applyBorder="1" applyAlignment="1">
      <alignment vertical="top"/>
    </xf>
    <xf numFmtId="0" fontId="46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styles" Target="styles.xml" /><Relationship Id="rId24" Type="http://schemas.openxmlformats.org/officeDocument/2006/relationships/theme" Target="theme/theme1.xml" /><Relationship Id="rId25" Type="http://schemas.openxmlformats.org/officeDocument/2006/relationships/calcChain" Target="calcChain.xml" /><Relationship Id="rId26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2_01/611131101" TargetMode="External" /><Relationship Id="rId2" Type="http://schemas.openxmlformats.org/officeDocument/2006/relationships/hyperlink" Target="https://podminky.urs.cz/item/CS_URS_2022_01/611321341" TargetMode="External" /><Relationship Id="rId3" Type="http://schemas.openxmlformats.org/officeDocument/2006/relationships/hyperlink" Target="https://podminky.urs.cz/item/CS_URS_2022_01/612131101" TargetMode="External" /><Relationship Id="rId4" Type="http://schemas.openxmlformats.org/officeDocument/2006/relationships/hyperlink" Target="https://podminky.urs.cz/item/CS_URS_2022_01/612321341" TargetMode="External" /><Relationship Id="rId5" Type="http://schemas.openxmlformats.org/officeDocument/2006/relationships/hyperlink" Target="https://podminky.urs.cz/item/CS_URS_2022_01/622143003" TargetMode="External" /><Relationship Id="rId6" Type="http://schemas.openxmlformats.org/officeDocument/2006/relationships/hyperlink" Target="https://podminky.urs.cz/item/CS_URS_2022_01/631311114" TargetMode="External" /><Relationship Id="rId7" Type="http://schemas.openxmlformats.org/officeDocument/2006/relationships/hyperlink" Target="https://podminky.urs.cz/item/CS_URS_2022_01/631319011" TargetMode="External" /><Relationship Id="rId8" Type="http://schemas.openxmlformats.org/officeDocument/2006/relationships/hyperlink" Target="https://podminky.urs.cz/item/CS_URS_2022_01/632451101" TargetMode="External" /><Relationship Id="rId9" Type="http://schemas.openxmlformats.org/officeDocument/2006/relationships/hyperlink" Target="https://podminky.urs.cz/item/CS_URS_2022_01/633811111" TargetMode="External" /><Relationship Id="rId10" Type="http://schemas.openxmlformats.org/officeDocument/2006/relationships/hyperlink" Target="https://podminky.urs.cz/item/CS_URS_2022_01/949101111" TargetMode="External" /><Relationship Id="rId11" Type="http://schemas.openxmlformats.org/officeDocument/2006/relationships/hyperlink" Target="https://podminky.urs.cz/item/CS_URS_2022_01/949101112" TargetMode="External" /><Relationship Id="rId12" Type="http://schemas.openxmlformats.org/officeDocument/2006/relationships/hyperlink" Target="https://podminky.urs.cz/item/CS_URS_2022_01/952901111" TargetMode="External" /><Relationship Id="rId13" Type="http://schemas.openxmlformats.org/officeDocument/2006/relationships/hyperlink" Target="https://podminky.urs.cz/item/CS_URS_2022_01/965042241" TargetMode="External" /><Relationship Id="rId14" Type="http://schemas.openxmlformats.org/officeDocument/2006/relationships/hyperlink" Target="https://podminky.urs.cz/item/CS_URS_2022_01/965049112" TargetMode="External" /><Relationship Id="rId15" Type="http://schemas.openxmlformats.org/officeDocument/2006/relationships/hyperlink" Target="https://podminky.urs.cz/item/CS_URS_2022_01/965081313" TargetMode="External" /><Relationship Id="rId16" Type="http://schemas.openxmlformats.org/officeDocument/2006/relationships/hyperlink" Target="https://podminky.urs.cz/item/CS_URS_2022_01/965081611" TargetMode="External" /><Relationship Id="rId17" Type="http://schemas.openxmlformats.org/officeDocument/2006/relationships/hyperlink" Target="https://podminky.urs.cz/item/CS_URS_2022_01/978011191" TargetMode="External" /><Relationship Id="rId18" Type="http://schemas.openxmlformats.org/officeDocument/2006/relationships/hyperlink" Target="https://podminky.urs.cz/item/CS_URS_2022_01/978013191" TargetMode="External" /><Relationship Id="rId19" Type="http://schemas.openxmlformats.org/officeDocument/2006/relationships/hyperlink" Target="https://podminky.urs.cz/item/CS_URS_2022_01/997013156" TargetMode="External" /><Relationship Id="rId20" Type="http://schemas.openxmlformats.org/officeDocument/2006/relationships/hyperlink" Target="https://podminky.urs.cz/item/CS_URS_2022_01/997013501" TargetMode="External" /><Relationship Id="rId21" Type="http://schemas.openxmlformats.org/officeDocument/2006/relationships/hyperlink" Target="https://podminky.urs.cz/item/CS_URS_2022_01/997013509" TargetMode="External" /><Relationship Id="rId22" Type="http://schemas.openxmlformats.org/officeDocument/2006/relationships/hyperlink" Target="https://podminky.urs.cz/item/CS_URS_2022_01/997013871" TargetMode="External" /><Relationship Id="rId23" Type="http://schemas.openxmlformats.org/officeDocument/2006/relationships/hyperlink" Target="https://podminky.urs.cz/item/CS_URS_2022_01/998017003" TargetMode="External" /><Relationship Id="rId24" Type="http://schemas.openxmlformats.org/officeDocument/2006/relationships/hyperlink" Target="https://podminky.urs.cz/item/CS_URS_2022_01/713121111" TargetMode="External" /><Relationship Id="rId25" Type="http://schemas.openxmlformats.org/officeDocument/2006/relationships/hyperlink" Target="https://podminky.urs.cz/item/CS_URS_2022_01/713121211" TargetMode="External" /><Relationship Id="rId26" Type="http://schemas.openxmlformats.org/officeDocument/2006/relationships/hyperlink" Target="https://podminky.urs.cz/item/CS_URS_2022_01/713191114" TargetMode="External" /><Relationship Id="rId27" Type="http://schemas.openxmlformats.org/officeDocument/2006/relationships/hyperlink" Target="https://podminky.urs.cz/item/CS_URS_2022_01/998713103" TargetMode="External" /><Relationship Id="rId28" Type="http://schemas.openxmlformats.org/officeDocument/2006/relationships/hyperlink" Target="https://podminky.urs.cz/item/CS_URS_2022_01/998713181" TargetMode="External" /><Relationship Id="rId29" Type="http://schemas.openxmlformats.org/officeDocument/2006/relationships/hyperlink" Target="https://podminky.urs.cz/item/CS_URS_2022_01/763111717" TargetMode="External" /><Relationship Id="rId30" Type="http://schemas.openxmlformats.org/officeDocument/2006/relationships/hyperlink" Target="https://podminky.urs.cz/item/CS_URS_2022_01/763111718" TargetMode="External" /><Relationship Id="rId31" Type="http://schemas.openxmlformats.org/officeDocument/2006/relationships/hyperlink" Target="https://podminky.urs.cz/item/CS_URS_2022_01/763111722" TargetMode="External" /><Relationship Id="rId32" Type="http://schemas.openxmlformats.org/officeDocument/2006/relationships/hyperlink" Target="https://podminky.urs.cz/item/CS_URS_2022_01/763111742" TargetMode="External" /><Relationship Id="rId33" Type="http://schemas.openxmlformats.org/officeDocument/2006/relationships/hyperlink" Target="https://podminky.urs.cz/item/CS_URS_2022_01/763111772" TargetMode="External" /><Relationship Id="rId34" Type="http://schemas.openxmlformats.org/officeDocument/2006/relationships/hyperlink" Target="https://podminky.urs.cz/item/CS_URS_2022_01/763121714" TargetMode="External" /><Relationship Id="rId35" Type="http://schemas.openxmlformats.org/officeDocument/2006/relationships/hyperlink" Target="https://podminky.urs.cz/item/CS_URS_2022_01/763121762" TargetMode="External" /><Relationship Id="rId36" Type="http://schemas.openxmlformats.org/officeDocument/2006/relationships/hyperlink" Target="https://podminky.urs.cz/item/CS_URS_2022_01/763121921" TargetMode="External" /><Relationship Id="rId37" Type="http://schemas.openxmlformats.org/officeDocument/2006/relationships/hyperlink" Target="https://podminky.urs.cz/item/CS_URS_2022_01/763131714" TargetMode="External" /><Relationship Id="rId38" Type="http://schemas.openxmlformats.org/officeDocument/2006/relationships/hyperlink" Target="https://podminky.urs.cz/item/CS_URS_2022_01/763131772" TargetMode="External" /><Relationship Id="rId39" Type="http://schemas.openxmlformats.org/officeDocument/2006/relationships/hyperlink" Target="https://podminky.urs.cz/item/CS_URS_2022_01/763131911" TargetMode="External" /><Relationship Id="rId40" Type="http://schemas.openxmlformats.org/officeDocument/2006/relationships/hyperlink" Target="https://podminky.urs.cz/item/CS_URS_2022_01/763164611" TargetMode="External" /><Relationship Id="rId41" Type="http://schemas.openxmlformats.org/officeDocument/2006/relationships/hyperlink" Target="https://podminky.urs.cz/item/CS_URS_2022_01/763164627" TargetMode="External" /><Relationship Id="rId42" Type="http://schemas.openxmlformats.org/officeDocument/2006/relationships/hyperlink" Target="https://podminky.urs.cz/item/CS_URS_2022_01/763181311" TargetMode="External" /><Relationship Id="rId43" Type="http://schemas.openxmlformats.org/officeDocument/2006/relationships/hyperlink" Target="https://podminky.urs.cz/item/CS_URS_2022_01/763181421" TargetMode="External" /><Relationship Id="rId44" Type="http://schemas.openxmlformats.org/officeDocument/2006/relationships/hyperlink" Target="https://podminky.urs.cz/item/CS_URS_2022_01/763431011" TargetMode="External" /><Relationship Id="rId45" Type="http://schemas.openxmlformats.org/officeDocument/2006/relationships/hyperlink" Target="https://podminky.urs.cz/item/CS_URS_2022_01/763431201" TargetMode="External" /><Relationship Id="rId46" Type="http://schemas.openxmlformats.org/officeDocument/2006/relationships/hyperlink" Target="https://podminky.urs.cz/item/CS_URS_2022_01/998763303" TargetMode="External" /><Relationship Id="rId47" Type="http://schemas.openxmlformats.org/officeDocument/2006/relationships/hyperlink" Target="https://podminky.urs.cz/item/CS_URS_2022_01/998763381" TargetMode="External" /><Relationship Id="rId48" Type="http://schemas.openxmlformats.org/officeDocument/2006/relationships/hyperlink" Target="https://podminky.urs.cz/item/CS_URS_2022_01/766660001" TargetMode="External" /><Relationship Id="rId49" Type="http://schemas.openxmlformats.org/officeDocument/2006/relationships/hyperlink" Target="https://podminky.urs.cz/item/CS_URS_2022_01/766660720" TargetMode="External" /><Relationship Id="rId50" Type="http://schemas.openxmlformats.org/officeDocument/2006/relationships/hyperlink" Target="https://podminky.urs.cz/item/CS_URS_2022_01/766660728" TargetMode="External" /><Relationship Id="rId51" Type="http://schemas.openxmlformats.org/officeDocument/2006/relationships/hyperlink" Target="https://podminky.urs.cz/item/CS_URS_2022_01/766660729" TargetMode="External" /><Relationship Id="rId52" Type="http://schemas.openxmlformats.org/officeDocument/2006/relationships/hyperlink" Target="https://podminky.urs.cz/item/CS_URS_2022_01/766691914" TargetMode="External" /><Relationship Id="rId53" Type="http://schemas.openxmlformats.org/officeDocument/2006/relationships/hyperlink" Target="https://podminky.urs.cz/item/CS_URS_2022_01/998766103" TargetMode="External" /><Relationship Id="rId54" Type="http://schemas.openxmlformats.org/officeDocument/2006/relationships/hyperlink" Target="https://podminky.urs.cz/item/CS_URS_2022_01/998766181" TargetMode="External" /><Relationship Id="rId55" Type="http://schemas.openxmlformats.org/officeDocument/2006/relationships/hyperlink" Target="https://podminky.urs.cz/item/CS_URS_2022_01/771111011" TargetMode="External" /><Relationship Id="rId56" Type="http://schemas.openxmlformats.org/officeDocument/2006/relationships/hyperlink" Target="https://podminky.urs.cz/item/CS_URS_2022_01/771121011" TargetMode="External" /><Relationship Id="rId57" Type="http://schemas.openxmlformats.org/officeDocument/2006/relationships/hyperlink" Target="https://podminky.urs.cz/item/CS_URS_2022_01/771161021" TargetMode="External" /><Relationship Id="rId58" Type="http://schemas.openxmlformats.org/officeDocument/2006/relationships/hyperlink" Target="https://podminky.urs.cz/item/CS_URS_2022_01/771574112" TargetMode="External" /><Relationship Id="rId59" Type="http://schemas.openxmlformats.org/officeDocument/2006/relationships/hyperlink" Target="https://podminky.urs.cz/item/CS_URS_2022_01/771577111" TargetMode="External" /><Relationship Id="rId60" Type="http://schemas.openxmlformats.org/officeDocument/2006/relationships/hyperlink" Target="https://podminky.urs.cz/item/CS_URS_2022_01/771577114" TargetMode="External" /><Relationship Id="rId61" Type="http://schemas.openxmlformats.org/officeDocument/2006/relationships/hyperlink" Target="https://podminky.urs.cz/item/CS_URS_2022_01/771591112" TargetMode="External" /><Relationship Id="rId62" Type="http://schemas.openxmlformats.org/officeDocument/2006/relationships/hyperlink" Target="https://podminky.urs.cz/item/CS_URS_2022_01/998771103" TargetMode="External" /><Relationship Id="rId63" Type="http://schemas.openxmlformats.org/officeDocument/2006/relationships/hyperlink" Target="https://podminky.urs.cz/item/CS_URS_2022_01/998771181" TargetMode="External" /><Relationship Id="rId64" Type="http://schemas.openxmlformats.org/officeDocument/2006/relationships/hyperlink" Target="https://podminky.urs.cz/item/CS_URS_2022_01/776111311" TargetMode="External" /><Relationship Id="rId65" Type="http://schemas.openxmlformats.org/officeDocument/2006/relationships/hyperlink" Target="https://podminky.urs.cz/item/CS_URS_2022_01/776121321" TargetMode="External" /><Relationship Id="rId66" Type="http://schemas.openxmlformats.org/officeDocument/2006/relationships/hyperlink" Target="https://podminky.urs.cz/item/CS_URS_2022_01/776141124" TargetMode="External" /><Relationship Id="rId67" Type="http://schemas.openxmlformats.org/officeDocument/2006/relationships/hyperlink" Target="https://podminky.urs.cz/item/CS_URS_2022_01/776421111" TargetMode="External" /><Relationship Id="rId68" Type="http://schemas.openxmlformats.org/officeDocument/2006/relationships/hyperlink" Target="https://podminky.urs.cz/item/CS_URS_2022_01/998776103" TargetMode="External" /><Relationship Id="rId69" Type="http://schemas.openxmlformats.org/officeDocument/2006/relationships/hyperlink" Target="https://podminky.urs.cz/item/CS_URS_2022_01/998776181" TargetMode="External" /><Relationship Id="rId70" Type="http://schemas.openxmlformats.org/officeDocument/2006/relationships/hyperlink" Target="https://podminky.urs.cz/item/CS_URS_2022_01/781131112" TargetMode="External" /><Relationship Id="rId71" Type="http://schemas.openxmlformats.org/officeDocument/2006/relationships/hyperlink" Target="https://podminky.urs.cz/item/CS_URS_2022_01/781131241" TargetMode="External" /><Relationship Id="rId72" Type="http://schemas.openxmlformats.org/officeDocument/2006/relationships/hyperlink" Target="https://podminky.urs.cz/item/CS_URS_2022_01/781131242" TargetMode="External" /><Relationship Id="rId73" Type="http://schemas.openxmlformats.org/officeDocument/2006/relationships/hyperlink" Target="https://podminky.urs.cz/item/CS_URS_2022_01/781131264" TargetMode="External" /><Relationship Id="rId74" Type="http://schemas.openxmlformats.org/officeDocument/2006/relationships/hyperlink" Target="https://podminky.urs.cz/item/CS_URS_2022_01/781474164" TargetMode="External" /><Relationship Id="rId75" Type="http://schemas.openxmlformats.org/officeDocument/2006/relationships/hyperlink" Target="https://podminky.urs.cz/item/CS_URS_2022_01/781477111" TargetMode="External" /><Relationship Id="rId76" Type="http://schemas.openxmlformats.org/officeDocument/2006/relationships/hyperlink" Target="https://podminky.urs.cz/item/CS_URS_2022_01/781477114" TargetMode="External" /><Relationship Id="rId77" Type="http://schemas.openxmlformats.org/officeDocument/2006/relationships/hyperlink" Target="https://podminky.urs.cz/item/CS_URS_2022_01/998781103" TargetMode="External" /><Relationship Id="rId78" Type="http://schemas.openxmlformats.org/officeDocument/2006/relationships/hyperlink" Target="https://podminky.urs.cz/item/CS_URS_2022_01/998781181" TargetMode="External" /><Relationship Id="rId79" Type="http://schemas.openxmlformats.org/officeDocument/2006/relationships/hyperlink" Target="https://podminky.urs.cz/item/CS_URS_2022_01/783301313" TargetMode="External" /><Relationship Id="rId80" Type="http://schemas.openxmlformats.org/officeDocument/2006/relationships/hyperlink" Target="https://podminky.urs.cz/item/CS_URS_2022_01/783306801" TargetMode="External" /><Relationship Id="rId81" Type="http://schemas.openxmlformats.org/officeDocument/2006/relationships/hyperlink" Target="https://podminky.urs.cz/item/CS_URS_2022_01/783314101" TargetMode="External" /><Relationship Id="rId82" Type="http://schemas.openxmlformats.org/officeDocument/2006/relationships/hyperlink" Target="https://podminky.urs.cz/item/CS_URS_2022_01/783315101" TargetMode="External" /><Relationship Id="rId83" Type="http://schemas.openxmlformats.org/officeDocument/2006/relationships/hyperlink" Target="https://podminky.urs.cz/item/CS_URS_2022_01/783317101" TargetMode="External" /><Relationship Id="rId84" Type="http://schemas.openxmlformats.org/officeDocument/2006/relationships/hyperlink" Target="https://podminky.urs.cz/item/CS_URS_2022_01/784111001" TargetMode="External" /><Relationship Id="rId85" Type="http://schemas.openxmlformats.org/officeDocument/2006/relationships/hyperlink" Target="https://podminky.urs.cz/item/CS_URS_2022_01/784181111" TargetMode="External" /><Relationship Id="rId86" Type="http://schemas.openxmlformats.org/officeDocument/2006/relationships/hyperlink" Target="https://podminky.urs.cz/item/CS_URS_2022_01/784211111" TargetMode="External" /><Relationship Id="rId87" Type="http://schemas.openxmlformats.org/officeDocument/2006/relationships/hyperlink" Target="https://podminky.urs.cz/item/CS_URS_2022_01/784211163" TargetMode="External" /><Relationship Id="rId88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2_01/725339111" TargetMode="External" /><Relationship Id="rId2" Type="http://schemas.openxmlformats.org/officeDocument/2006/relationships/hyperlink" Target="https://podminky.urs.cz/item/CS_URS_2022_01/725829101" TargetMode="External" /><Relationship Id="rId3" Type="http://schemas.openxmlformats.org/officeDocument/2006/relationships/hyperlink" Target="https://podminky.urs.cz/item/CS_URS_2022_01/998725103" TargetMode="External" /><Relationship Id="rId4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2_01/317944321" TargetMode="External" /><Relationship Id="rId2" Type="http://schemas.openxmlformats.org/officeDocument/2006/relationships/hyperlink" Target="https://podminky.urs.cz/item/CS_URS_2022_01/612131101" TargetMode="External" /><Relationship Id="rId3" Type="http://schemas.openxmlformats.org/officeDocument/2006/relationships/hyperlink" Target="https://podminky.urs.cz/item/CS_URS_2022_01/612321341" TargetMode="External" /><Relationship Id="rId4" Type="http://schemas.openxmlformats.org/officeDocument/2006/relationships/hyperlink" Target="https://podminky.urs.cz/item/CS_URS_2022_01/612325417" TargetMode="External" /><Relationship Id="rId5" Type="http://schemas.openxmlformats.org/officeDocument/2006/relationships/hyperlink" Target="https://podminky.urs.cz/item/CS_URS_2022_01/615142012" TargetMode="External" /><Relationship Id="rId6" Type="http://schemas.openxmlformats.org/officeDocument/2006/relationships/hyperlink" Target="https://podminky.urs.cz/item/CS_URS_2022_01/622131101" TargetMode="External" /><Relationship Id="rId7" Type="http://schemas.openxmlformats.org/officeDocument/2006/relationships/hyperlink" Target="https://podminky.urs.cz/item/CS_URS_2022_01/622321141" TargetMode="External" /><Relationship Id="rId8" Type="http://schemas.openxmlformats.org/officeDocument/2006/relationships/hyperlink" Target="https://podminky.urs.cz/item/CS_URS_2022_01/632451101" TargetMode="External" /><Relationship Id="rId9" Type="http://schemas.openxmlformats.org/officeDocument/2006/relationships/hyperlink" Target="https://podminky.urs.cz/item/CS_URS_2022_01/633811111" TargetMode="External" /><Relationship Id="rId10" Type="http://schemas.openxmlformats.org/officeDocument/2006/relationships/hyperlink" Target="https://podminky.urs.cz/item/CS_URS_2022_01/949101111" TargetMode="External" /><Relationship Id="rId11" Type="http://schemas.openxmlformats.org/officeDocument/2006/relationships/hyperlink" Target="https://podminky.urs.cz/item/CS_URS_2022_01/952901111" TargetMode="External" /><Relationship Id="rId12" Type="http://schemas.openxmlformats.org/officeDocument/2006/relationships/hyperlink" Target="https://podminky.urs.cz/item/CS_URS_2022_01/971033531" TargetMode="External" /><Relationship Id="rId13" Type="http://schemas.openxmlformats.org/officeDocument/2006/relationships/hyperlink" Target="https://podminky.urs.cz/item/CS_URS_2022_01/974031664" TargetMode="External" /><Relationship Id="rId14" Type="http://schemas.openxmlformats.org/officeDocument/2006/relationships/hyperlink" Target="https://podminky.urs.cz/item/CS_URS_2022_01/967031132" TargetMode="External" /><Relationship Id="rId15" Type="http://schemas.openxmlformats.org/officeDocument/2006/relationships/hyperlink" Target="https://podminky.urs.cz/item/CS_URS_2022_01/978013141" TargetMode="External" /><Relationship Id="rId16" Type="http://schemas.openxmlformats.org/officeDocument/2006/relationships/hyperlink" Target="https://podminky.urs.cz/item/CS_URS_2022_01/978015391" TargetMode="External" /><Relationship Id="rId17" Type="http://schemas.openxmlformats.org/officeDocument/2006/relationships/hyperlink" Target="https://podminky.urs.cz/item/CS_URS_2022_01/997013156" TargetMode="External" /><Relationship Id="rId18" Type="http://schemas.openxmlformats.org/officeDocument/2006/relationships/hyperlink" Target="https://podminky.urs.cz/item/CS_URS_2022_01/997013501" TargetMode="External" /><Relationship Id="rId19" Type="http://schemas.openxmlformats.org/officeDocument/2006/relationships/hyperlink" Target="https://podminky.urs.cz/item/CS_URS_2022_01/997013509" TargetMode="External" /><Relationship Id="rId20" Type="http://schemas.openxmlformats.org/officeDocument/2006/relationships/hyperlink" Target="https://podminky.urs.cz/item/CS_URS_2022_01/997013871" TargetMode="External" /><Relationship Id="rId21" Type="http://schemas.openxmlformats.org/officeDocument/2006/relationships/hyperlink" Target="https://podminky.urs.cz/item/CS_URS_2022_01/998017003" TargetMode="External" /><Relationship Id="rId22" Type="http://schemas.openxmlformats.org/officeDocument/2006/relationships/hyperlink" Target="https://podminky.urs.cz/item/CS_URS_2022_01/713121111" TargetMode="External" /><Relationship Id="rId23" Type="http://schemas.openxmlformats.org/officeDocument/2006/relationships/hyperlink" Target="https://podminky.urs.cz/item/CS_URS_2022_01/713121112" TargetMode="External" /><Relationship Id="rId24" Type="http://schemas.openxmlformats.org/officeDocument/2006/relationships/hyperlink" Target="https://podminky.urs.cz/item/CS_URS_2022_01/713131121" TargetMode="External" /><Relationship Id="rId25" Type="http://schemas.openxmlformats.org/officeDocument/2006/relationships/hyperlink" Target="https://podminky.urs.cz/item/CS_URS_2022_01/998713103" TargetMode="External" /><Relationship Id="rId26" Type="http://schemas.openxmlformats.org/officeDocument/2006/relationships/hyperlink" Target="https://podminky.urs.cz/item/CS_URS_2022_01/998713181" TargetMode="External" /><Relationship Id="rId27" Type="http://schemas.openxmlformats.org/officeDocument/2006/relationships/hyperlink" Target="https://podminky.urs.cz/item/CS_URS_2022_01/998762103" TargetMode="External" /><Relationship Id="rId28" Type="http://schemas.openxmlformats.org/officeDocument/2006/relationships/hyperlink" Target="https://podminky.urs.cz/item/CS_URS_2022_01/998762181" TargetMode="External" /><Relationship Id="rId29" Type="http://schemas.openxmlformats.org/officeDocument/2006/relationships/hyperlink" Target="https://podminky.urs.cz/item/CS_URS_2022_01/763111717" TargetMode="External" /><Relationship Id="rId30" Type="http://schemas.openxmlformats.org/officeDocument/2006/relationships/hyperlink" Target="https://podminky.urs.cz/item/CS_URS_2022_01/763111718" TargetMode="External" /><Relationship Id="rId31" Type="http://schemas.openxmlformats.org/officeDocument/2006/relationships/hyperlink" Target="https://podminky.urs.cz/item/CS_URS_2022_01/763111722" TargetMode="External" /><Relationship Id="rId32" Type="http://schemas.openxmlformats.org/officeDocument/2006/relationships/hyperlink" Target="https://podminky.urs.cz/item/CS_URS_2022_01/763111741" TargetMode="External" /><Relationship Id="rId33" Type="http://schemas.openxmlformats.org/officeDocument/2006/relationships/hyperlink" Target="https://podminky.urs.cz/item/CS_URS_2022_01/763111742" TargetMode="External" /><Relationship Id="rId34" Type="http://schemas.openxmlformats.org/officeDocument/2006/relationships/hyperlink" Target="https://podminky.urs.cz/item/CS_URS_2022_01/763111772" TargetMode="External" /><Relationship Id="rId35" Type="http://schemas.openxmlformats.org/officeDocument/2006/relationships/hyperlink" Target="https://podminky.urs.cz/item/CS_URS_2022_01/763111921" TargetMode="External" /><Relationship Id="rId36" Type="http://schemas.openxmlformats.org/officeDocument/2006/relationships/hyperlink" Target="https://podminky.urs.cz/item/CS_URS_2022_01/763121714" TargetMode="External" /><Relationship Id="rId37" Type="http://schemas.openxmlformats.org/officeDocument/2006/relationships/hyperlink" Target="https://podminky.urs.cz/item/CS_URS_2022_01/763121715" TargetMode="External" /><Relationship Id="rId38" Type="http://schemas.openxmlformats.org/officeDocument/2006/relationships/hyperlink" Target="https://podminky.urs.cz/item/CS_URS_2022_01/763121762" TargetMode="External" /><Relationship Id="rId39" Type="http://schemas.openxmlformats.org/officeDocument/2006/relationships/hyperlink" Target="https://podminky.urs.cz/item/CS_URS_2022_01/763121921" TargetMode="External" /><Relationship Id="rId40" Type="http://schemas.openxmlformats.org/officeDocument/2006/relationships/hyperlink" Target="https://podminky.urs.cz/item/CS_URS_2022_01/763181311" TargetMode="External" /><Relationship Id="rId41" Type="http://schemas.openxmlformats.org/officeDocument/2006/relationships/hyperlink" Target="https://podminky.urs.cz/item/CS_URS_2022_01/763181421" TargetMode="External" /><Relationship Id="rId42" Type="http://schemas.openxmlformats.org/officeDocument/2006/relationships/hyperlink" Target="https://podminky.urs.cz/item/CS_URS_2022_01/998763303" TargetMode="External" /><Relationship Id="rId43" Type="http://schemas.openxmlformats.org/officeDocument/2006/relationships/hyperlink" Target="https://podminky.urs.cz/item/CS_URS_2022_01/998763381" TargetMode="External" /><Relationship Id="rId44" Type="http://schemas.openxmlformats.org/officeDocument/2006/relationships/hyperlink" Target="https://podminky.urs.cz/item/CS_URS_2022_01/766660002" TargetMode="External" /><Relationship Id="rId45" Type="http://schemas.openxmlformats.org/officeDocument/2006/relationships/hyperlink" Target="https://podminky.urs.cz/item/CS_URS_2022_01/766660728" TargetMode="External" /><Relationship Id="rId46" Type="http://schemas.openxmlformats.org/officeDocument/2006/relationships/hyperlink" Target="https://podminky.urs.cz/item/CS_URS_2022_01/766660729" TargetMode="External" /><Relationship Id="rId47" Type="http://schemas.openxmlformats.org/officeDocument/2006/relationships/hyperlink" Target="https://podminky.urs.cz/item/CS_URS_2022_01/998766103" TargetMode="External" /><Relationship Id="rId48" Type="http://schemas.openxmlformats.org/officeDocument/2006/relationships/hyperlink" Target="https://podminky.urs.cz/item/CS_URS_2022_01/998766181" TargetMode="External" /><Relationship Id="rId49" Type="http://schemas.openxmlformats.org/officeDocument/2006/relationships/hyperlink" Target="https://podminky.urs.cz/item/CS_URS_2022_01/776111311" TargetMode="External" /><Relationship Id="rId50" Type="http://schemas.openxmlformats.org/officeDocument/2006/relationships/hyperlink" Target="https://podminky.urs.cz/item/CS_URS_2022_01/776121321" TargetMode="External" /><Relationship Id="rId51" Type="http://schemas.openxmlformats.org/officeDocument/2006/relationships/hyperlink" Target="https://podminky.urs.cz/item/CS_URS_2022_01/776231111" TargetMode="External" /><Relationship Id="rId52" Type="http://schemas.openxmlformats.org/officeDocument/2006/relationships/hyperlink" Target="https://podminky.urs.cz/item/CS_URS_2022_01/776421111" TargetMode="External" /><Relationship Id="rId53" Type="http://schemas.openxmlformats.org/officeDocument/2006/relationships/hyperlink" Target="https://podminky.urs.cz/item/CS_URS_2022_01/776421312" TargetMode="External" /><Relationship Id="rId54" Type="http://schemas.openxmlformats.org/officeDocument/2006/relationships/hyperlink" Target="https://podminky.urs.cz/item/CS_URS_2022_01/998776103" TargetMode="External" /><Relationship Id="rId55" Type="http://schemas.openxmlformats.org/officeDocument/2006/relationships/hyperlink" Target="https://podminky.urs.cz/item/CS_URS_2022_01/998776181" TargetMode="External" /><Relationship Id="rId56" Type="http://schemas.openxmlformats.org/officeDocument/2006/relationships/hyperlink" Target="https://podminky.urs.cz/item/CS_URS_2022_01/783232111" TargetMode="External" /><Relationship Id="rId57" Type="http://schemas.openxmlformats.org/officeDocument/2006/relationships/hyperlink" Target="https://podminky.urs.cz/item/CS_URS_2022_01/783314101" TargetMode="External" /><Relationship Id="rId58" Type="http://schemas.openxmlformats.org/officeDocument/2006/relationships/hyperlink" Target="https://podminky.urs.cz/item/CS_URS_2022_01/783314201" TargetMode="External" /><Relationship Id="rId59" Type="http://schemas.openxmlformats.org/officeDocument/2006/relationships/hyperlink" Target="https://podminky.urs.cz/item/CS_URS_2022_01/783315101" TargetMode="External" /><Relationship Id="rId60" Type="http://schemas.openxmlformats.org/officeDocument/2006/relationships/hyperlink" Target="https://podminky.urs.cz/item/CS_URS_2022_01/783317101" TargetMode="External" /><Relationship Id="rId61" Type="http://schemas.openxmlformats.org/officeDocument/2006/relationships/hyperlink" Target="https://podminky.urs.cz/item/CS_URS_2022_01/783823135" TargetMode="External" /><Relationship Id="rId62" Type="http://schemas.openxmlformats.org/officeDocument/2006/relationships/hyperlink" Target="https://podminky.urs.cz/item/CS_URS_2022_01/783827425" TargetMode="External" /><Relationship Id="rId63" Type="http://schemas.openxmlformats.org/officeDocument/2006/relationships/hyperlink" Target="https://podminky.urs.cz/item/CS_URS_2022_01/784111001" TargetMode="External" /><Relationship Id="rId64" Type="http://schemas.openxmlformats.org/officeDocument/2006/relationships/hyperlink" Target="https://podminky.urs.cz/item/CS_URS_2022_01/784121001" TargetMode="External" /><Relationship Id="rId65" Type="http://schemas.openxmlformats.org/officeDocument/2006/relationships/hyperlink" Target="https://podminky.urs.cz/item/CS_URS_2022_01/784121017" TargetMode="External" /><Relationship Id="rId66" Type="http://schemas.openxmlformats.org/officeDocument/2006/relationships/hyperlink" Target="https://podminky.urs.cz/item/CS_URS_2022_01/784181111" TargetMode="External" /><Relationship Id="rId67" Type="http://schemas.openxmlformats.org/officeDocument/2006/relationships/hyperlink" Target="https://podminky.urs.cz/item/CS_URS_2022_01/784211111" TargetMode="External" /><Relationship Id="rId68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2_01/317235811" TargetMode="External" /><Relationship Id="rId2" Type="http://schemas.openxmlformats.org/officeDocument/2006/relationships/hyperlink" Target="https://podminky.urs.cz/item/CS_URS_2022_01/612315111" TargetMode="External" /><Relationship Id="rId3" Type="http://schemas.openxmlformats.org/officeDocument/2006/relationships/hyperlink" Target="https://podminky.urs.cz/item/CS_URS_2022_01/622321111" TargetMode="External" /><Relationship Id="rId4" Type="http://schemas.openxmlformats.org/officeDocument/2006/relationships/hyperlink" Target="https://podminky.urs.cz/item/CS_URS_2022_01/629991001" TargetMode="External" /><Relationship Id="rId5" Type="http://schemas.openxmlformats.org/officeDocument/2006/relationships/hyperlink" Target="https://podminky.urs.cz/item/CS_URS_2022_01/629991011" TargetMode="External" /><Relationship Id="rId6" Type="http://schemas.openxmlformats.org/officeDocument/2006/relationships/hyperlink" Target="https://podminky.urs.cz/item/CS_URS_2022_01/629995213" TargetMode="External" /><Relationship Id="rId7" Type="http://schemas.openxmlformats.org/officeDocument/2006/relationships/hyperlink" Target="https://podminky.urs.cz/item/CS_URS_2022_01/631341151" TargetMode="External" /><Relationship Id="rId8" Type="http://schemas.openxmlformats.org/officeDocument/2006/relationships/hyperlink" Target="https://podminky.urs.cz/item/CS_URS_2022_01/632450133" TargetMode="External" /><Relationship Id="rId9" Type="http://schemas.openxmlformats.org/officeDocument/2006/relationships/hyperlink" Target="https://podminky.urs.cz/item/CS_URS_2022_01/644941112" TargetMode="External" /><Relationship Id="rId10" Type="http://schemas.openxmlformats.org/officeDocument/2006/relationships/hyperlink" Target="https://podminky.urs.cz/item/CS_URS_2022_01/892273922" TargetMode="External" /><Relationship Id="rId11" Type="http://schemas.openxmlformats.org/officeDocument/2006/relationships/hyperlink" Target="https://podminky.urs.cz/item/CS_URS_2022_01/941111131" TargetMode="External" /><Relationship Id="rId12" Type="http://schemas.openxmlformats.org/officeDocument/2006/relationships/hyperlink" Target="https://podminky.urs.cz/item/CS_URS_2022_01/941111132" TargetMode="External" /><Relationship Id="rId13" Type="http://schemas.openxmlformats.org/officeDocument/2006/relationships/hyperlink" Target="https://podminky.urs.cz/item/CS_URS_2022_01/941111231" TargetMode="External" /><Relationship Id="rId14" Type="http://schemas.openxmlformats.org/officeDocument/2006/relationships/hyperlink" Target="https://podminky.urs.cz/item/CS_URS_2022_01/941111232" TargetMode="External" /><Relationship Id="rId15" Type="http://schemas.openxmlformats.org/officeDocument/2006/relationships/hyperlink" Target="https://podminky.urs.cz/item/CS_URS_2022_01/941111831" TargetMode="External" /><Relationship Id="rId16" Type="http://schemas.openxmlformats.org/officeDocument/2006/relationships/hyperlink" Target="https://podminky.urs.cz/item/CS_URS_2022_01/941111832" TargetMode="External" /><Relationship Id="rId17" Type="http://schemas.openxmlformats.org/officeDocument/2006/relationships/hyperlink" Target="https://podminky.urs.cz/item/CS_URS_2022_01/944511111" TargetMode="External" /><Relationship Id="rId18" Type="http://schemas.openxmlformats.org/officeDocument/2006/relationships/hyperlink" Target="https://podminky.urs.cz/item/CS_URS_2022_01/944511211" TargetMode="External" /><Relationship Id="rId19" Type="http://schemas.openxmlformats.org/officeDocument/2006/relationships/hyperlink" Target="https://podminky.urs.cz/item/CS_URS_2022_01/944511811" TargetMode="External" /><Relationship Id="rId20" Type="http://schemas.openxmlformats.org/officeDocument/2006/relationships/hyperlink" Target="https://podminky.urs.cz/item/CS_URS_2022_01/949511112" TargetMode="External" /><Relationship Id="rId21" Type="http://schemas.openxmlformats.org/officeDocument/2006/relationships/hyperlink" Target="https://podminky.urs.cz/item/CS_URS_2022_01/952902501" TargetMode="External" /><Relationship Id="rId22" Type="http://schemas.openxmlformats.org/officeDocument/2006/relationships/hyperlink" Target="https://podminky.urs.cz/item/CS_URS_2022_01/953942627" TargetMode="External" /><Relationship Id="rId23" Type="http://schemas.openxmlformats.org/officeDocument/2006/relationships/hyperlink" Target="https://podminky.urs.cz/item/CS_URS_2022_01/953951313" TargetMode="External" /><Relationship Id="rId24" Type="http://schemas.openxmlformats.org/officeDocument/2006/relationships/hyperlink" Target="https://podminky.urs.cz/item/CS_URS_2022_01/974031132" TargetMode="External" /><Relationship Id="rId25" Type="http://schemas.openxmlformats.org/officeDocument/2006/relationships/hyperlink" Target="https://podminky.urs.cz/item/CS_URS_2022_01/976082131" TargetMode="External" /><Relationship Id="rId26" Type="http://schemas.openxmlformats.org/officeDocument/2006/relationships/hyperlink" Target="https://podminky.urs.cz/item/CS_URS_2022_01/978015391" TargetMode="External" /><Relationship Id="rId27" Type="http://schemas.openxmlformats.org/officeDocument/2006/relationships/hyperlink" Target="https://podminky.urs.cz/item/CS_URS_2022_01/978019331" TargetMode="External" /><Relationship Id="rId28" Type="http://schemas.openxmlformats.org/officeDocument/2006/relationships/hyperlink" Target="https://podminky.urs.cz/item/CS_URS_2022_01/997013156" TargetMode="External" /><Relationship Id="rId29" Type="http://schemas.openxmlformats.org/officeDocument/2006/relationships/hyperlink" Target="https://podminky.urs.cz/item/CS_URS_2022_01/997013501" TargetMode="External" /><Relationship Id="rId30" Type="http://schemas.openxmlformats.org/officeDocument/2006/relationships/hyperlink" Target="https://podminky.urs.cz/item/CS_URS_2022_01/997013509" TargetMode="External" /><Relationship Id="rId31" Type="http://schemas.openxmlformats.org/officeDocument/2006/relationships/hyperlink" Target="https://podminky.urs.cz/item/CS_URS_2022_01/997013871" TargetMode="External" /><Relationship Id="rId32" Type="http://schemas.openxmlformats.org/officeDocument/2006/relationships/hyperlink" Target="https://podminky.urs.cz/item/CS_URS_2022_01/998017003" TargetMode="External" /><Relationship Id="rId33" Type="http://schemas.openxmlformats.org/officeDocument/2006/relationships/hyperlink" Target="https://podminky.urs.cz/item/CS_URS_2022_01/712311101" TargetMode="External" /><Relationship Id="rId34" Type="http://schemas.openxmlformats.org/officeDocument/2006/relationships/hyperlink" Target="https://podminky.urs.cz/item/CS_URS_2022_01/712340833" TargetMode="External" /><Relationship Id="rId35" Type="http://schemas.openxmlformats.org/officeDocument/2006/relationships/hyperlink" Target="https://podminky.urs.cz/item/CS_URS_2022_01/712340834" TargetMode="External" /><Relationship Id="rId36" Type="http://schemas.openxmlformats.org/officeDocument/2006/relationships/hyperlink" Target="https://podminky.urs.cz/item/CS_URS_2022_01/712341559" TargetMode="External" /><Relationship Id="rId37" Type="http://schemas.openxmlformats.org/officeDocument/2006/relationships/hyperlink" Target="https://podminky.urs.cz/item/CS_URS_2022_01/998712103" TargetMode="External" /><Relationship Id="rId38" Type="http://schemas.openxmlformats.org/officeDocument/2006/relationships/hyperlink" Target="https://podminky.urs.cz/item/CS_URS_2022_01/998712181" TargetMode="External" /><Relationship Id="rId39" Type="http://schemas.openxmlformats.org/officeDocument/2006/relationships/hyperlink" Target="https://podminky.urs.cz/item/CS_URS_2022_01/741112801" TargetMode="External" /><Relationship Id="rId40" Type="http://schemas.openxmlformats.org/officeDocument/2006/relationships/hyperlink" Target="https://podminky.urs.cz/item/CS_URS_2022_01/998762103" TargetMode="External" /><Relationship Id="rId41" Type="http://schemas.openxmlformats.org/officeDocument/2006/relationships/hyperlink" Target="https://podminky.urs.cz/item/CS_URS_2022_01/998762181" TargetMode="External" /><Relationship Id="rId42" Type="http://schemas.openxmlformats.org/officeDocument/2006/relationships/hyperlink" Target="https://podminky.urs.cz/item/CS_URS_2022_01/764002801" TargetMode="External" /><Relationship Id="rId43" Type="http://schemas.openxmlformats.org/officeDocument/2006/relationships/hyperlink" Target="https://podminky.urs.cz/item/CS_URS_2022_01/764002812" TargetMode="External" /><Relationship Id="rId44" Type="http://schemas.openxmlformats.org/officeDocument/2006/relationships/hyperlink" Target="https://podminky.urs.cz/item/CS_URS_2022_01/764002841" TargetMode="External" /><Relationship Id="rId45" Type="http://schemas.openxmlformats.org/officeDocument/2006/relationships/hyperlink" Target="https://podminky.urs.cz/item/CS_URS_2022_01/764002871" TargetMode="External" /><Relationship Id="rId46" Type="http://schemas.openxmlformats.org/officeDocument/2006/relationships/hyperlink" Target="https://podminky.urs.cz/item/CS_URS_2022_01/764004801" TargetMode="External" /><Relationship Id="rId47" Type="http://schemas.openxmlformats.org/officeDocument/2006/relationships/hyperlink" Target="https://podminky.urs.cz/item/CS_URS_2022_01/764004861" TargetMode="External" /><Relationship Id="rId48" Type="http://schemas.openxmlformats.org/officeDocument/2006/relationships/hyperlink" Target="https://podminky.urs.cz/item/CS_URS_2022_01/764212633" TargetMode="External" /><Relationship Id="rId49" Type="http://schemas.openxmlformats.org/officeDocument/2006/relationships/hyperlink" Target="https://podminky.urs.cz/item/CS_URS_2022_01/764212663" TargetMode="External" /><Relationship Id="rId50" Type="http://schemas.openxmlformats.org/officeDocument/2006/relationships/hyperlink" Target="https://podminky.urs.cz/item/CS_URS_2022_01/764214604" TargetMode="External" /><Relationship Id="rId51" Type="http://schemas.openxmlformats.org/officeDocument/2006/relationships/hyperlink" Target="https://podminky.urs.cz/item/CS_URS_2022_01/764214606" TargetMode="External" /><Relationship Id="rId52" Type="http://schemas.openxmlformats.org/officeDocument/2006/relationships/hyperlink" Target="https://podminky.urs.cz/item/CS_URS_2022_01/764216603" TargetMode="External" /><Relationship Id="rId53" Type="http://schemas.openxmlformats.org/officeDocument/2006/relationships/hyperlink" Target="https://podminky.urs.cz/item/CS_URS_2022_01/764511602" TargetMode="External" /><Relationship Id="rId54" Type="http://schemas.openxmlformats.org/officeDocument/2006/relationships/hyperlink" Target="https://podminky.urs.cz/item/CS_URS_2022_01/764518621" TargetMode="External" /><Relationship Id="rId55" Type="http://schemas.openxmlformats.org/officeDocument/2006/relationships/hyperlink" Target="https://podminky.urs.cz/item/CS_URS_2022_01/764518623" TargetMode="External" /><Relationship Id="rId56" Type="http://schemas.openxmlformats.org/officeDocument/2006/relationships/hyperlink" Target="https://podminky.urs.cz/item/CS_URS_2022_01/998764103" TargetMode="External" /><Relationship Id="rId57" Type="http://schemas.openxmlformats.org/officeDocument/2006/relationships/hyperlink" Target="https://podminky.urs.cz/item/CS_URS_2022_01/998764181" TargetMode="External" /><Relationship Id="rId58" Type="http://schemas.openxmlformats.org/officeDocument/2006/relationships/hyperlink" Target="https://podminky.urs.cz/item/CS_URS_2022_01/765131851" TargetMode="External" /><Relationship Id="rId59" Type="http://schemas.openxmlformats.org/officeDocument/2006/relationships/hyperlink" Target="https://podminky.urs.cz/item/CS_URS_2022_01/765154111" TargetMode="External" /><Relationship Id="rId60" Type="http://schemas.openxmlformats.org/officeDocument/2006/relationships/hyperlink" Target="https://podminky.urs.cz/item/CS_URS_2022_01/998765103" TargetMode="External" /><Relationship Id="rId61" Type="http://schemas.openxmlformats.org/officeDocument/2006/relationships/hyperlink" Target="https://podminky.urs.cz/item/CS_URS_2022_01/998765181" TargetMode="External" /><Relationship Id="rId62" Type="http://schemas.openxmlformats.org/officeDocument/2006/relationships/hyperlink" Target="https://podminky.urs.cz/item/CS_URS_2022_01/781473927" TargetMode="External" /><Relationship Id="rId63" Type="http://schemas.openxmlformats.org/officeDocument/2006/relationships/hyperlink" Target="https://podminky.urs.cz/item/CS_URS_2022_01/998781103" TargetMode="External" /><Relationship Id="rId64" Type="http://schemas.openxmlformats.org/officeDocument/2006/relationships/hyperlink" Target="https://podminky.urs.cz/item/CS_URS_2022_01/998781181" TargetMode="External" /><Relationship Id="rId65" Type="http://schemas.openxmlformats.org/officeDocument/2006/relationships/hyperlink" Target="https://podminky.urs.cz/item/CS_URS_2022_01/783101403" TargetMode="External" /><Relationship Id="rId66" Type="http://schemas.openxmlformats.org/officeDocument/2006/relationships/hyperlink" Target="https://podminky.urs.cz/item/CS_URS_2022_01/783106807" TargetMode="External" /><Relationship Id="rId67" Type="http://schemas.openxmlformats.org/officeDocument/2006/relationships/hyperlink" Target="https://podminky.urs.cz/item/CS_URS_2022_01/783118101" TargetMode="External" /><Relationship Id="rId68" Type="http://schemas.openxmlformats.org/officeDocument/2006/relationships/hyperlink" Target="https://podminky.urs.cz/item/CS_URS_2022_01/783118211" TargetMode="External" /><Relationship Id="rId69" Type="http://schemas.openxmlformats.org/officeDocument/2006/relationships/hyperlink" Target="https://podminky.urs.cz/item/CS_URS_2022_01/783122101" TargetMode="External" /><Relationship Id="rId70" Type="http://schemas.openxmlformats.org/officeDocument/2006/relationships/hyperlink" Target="https://podminky.urs.cz/item/CS_URS_2022_01/783213021" TargetMode="External" /><Relationship Id="rId71" Type="http://schemas.openxmlformats.org/officeDocument/2006/relationships/hyperlink" Target="https://podminky.urs.cz/item/CS_URS_2022_01/783301311" TargetMode="External" /><Relationship Id="rId72" Type="http://schemas.openxmlformats.org/officeDocument/2006/relationships/hyperlink" Target="https://podminky.urs.cz/item/CS_URS_2022_01/783306801" TargetMode="External" /><Relationship Id="rId73" Type="http://schemas.openxmlformats.org/officeDocument/2006/relationships/hyperlink" Target="https://podminky.urs.cz/item/CS_URS_2022_01/783314101" TargetMode="External" /><Relationship Id="rId74" Type="http://schemas.openxmlformats.org/officeDocument/2006/relationships/hyperlink" Target="https://podminky.urs.cz/item/CS_URS_2022_01/783315101" TargetMode="External" /><Relationship Id="rId75" Type="http://schemas.openxmlformats.org/officeDocument/2006/relationships/hyperlink" Target="https://podminky.urs.cz/item/CS_URS_2022_01/783317101" TargetMode="External" /><Relationship Id="rId76" Type="http://schemas.openxmlformats.org/officeDocument/2006/relationships/hyperlink" Target="https://podminky.urs.cz/item/CS_URS_2022_01/783401311" TargetMode="External" /><Relationship Id="rId77" Type="http://schemas.openxmlformats.org/officeDocument/2006/relationships/hyperlink" Target="https://podminky.urs.cz/item/CS_URS_2022_01/783406801" TargetMode="External" /><Relationship Id="rId78" Type="http://schemas.openxmlformats.org/officeDocument/2006/relationships/hyperlink" Target="https://podminky.urs.cz/item/CS_URS_2022_01/783601731" TargetMode="External" /><Relationship Id="rId79" Type="http://schemas.openxmlformats.org/officeDocument/2006/relationships/hyperlink" Target="https://podminky.urs.cz/item/CS_URS_2022_01/783606866" TargetMode="External" /><Relationship Id="rId80" Type="http://schemas.openxmlformats.org/officeDocument/2006/relationships/hyperlink" Target="https://podminky.urs.cz/item/CS_URS_2022_01/783614561" TargetMode="External" /><Relationship Id="rId81" Type="http://schemas.openxmlformats.org/officeDocument/2006/relationships/hyperlink" Target="https://podminky.urs.cz/item/CS_URS_2022_01/783615501" TargetMode="External" /><Relationship Id="rId82" Type="http://schemas.openxmlformats.org/officeDocument/2006/relationships/hyperlink" Target="https://podminky.urs.cz/item/CS_URS_2022_01/783615561" TargetMode="External" /><Relationship Id="rId83" Type="http://schemas.openxmlformats.org/officeDocument/2006/relationships/hyperlink" Target="https://podminky.urs.cz/item/CS_URS_2022_01/783617621" TargetMode="External" /><Relationship Id="rId84" Type="http://schemas.openxmlformats.org/officeDocument/2006/relationships/hyperlink" Target="https://podminky.urs.cz/item/CS_URS_2022_01/783801503" TargetMode="External" /><Relationship Id="rId85" Type="http://schemas.openxmlformats.org/officeDocument/2006/relationships/hyperlink" Target="https://podminky.urs.cz/item/CS_URS_2022_01/783897603" TargetMode="External" /><Relationship Id="rId86" Type="http://schemas.openxmlformats.org/officeDocument/2006/relationships/hyperlink" Target="https://podminky.urs.cz/item/CS_URS_2022_01/783897607" TargetMode="External" /><Relationship Id="rId87" Type="http://schemas.openxmlformats.org/officeDocument/2006/relationships/hyperlink" Target="https://podminky.urs.cz/item/CS_URS_2022_01/783897615" TargetMode="External" /><Relationship Id="rId88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2_01/113107024" TargetMode="External" /><Relationship Id="rId2" Type="http://schemas.openxmlformats.org/officeDocument/2006/relationships/hyperlink" Target="https://podminky.urs.cz/item/CS_URS_2022_01/113107043" TargetMode="External" /><Relationship Id="rId3" Type="http://schemas.openxmlformats.org/officeDocument/2006/relationships/hyperlink" Target="https://podminky.urs.cz/item/CS_URS_2022_01/113107524" TargetMode="External" /><Relationship Id="rId4" Type="http://schemas.openxmlformats.org/officeDocument/2006/relationships/hyperlink" Target="https://podminky.urs.cz/item/CS_URS_2022_01/113107543" TargetMode="External" /><Relationship Id="rId5" Type="http://schemas.openxmlformats.org/officeDocument/2006/relationships/hyperlink" Target="https://podminky.urs.cz/item/CS_URS_2022_01/131213711" TargetMode="External" /><Relationship Id="rId6" Type="http://schemas.openxmlformats.org/officeDocument/2006/relationships/hyperlink" Target="https://podminky.urs.cz/item/CS_URS_2022_01/131253204" TargetMode="External" /><Relationship Id="rId7" Type="http://schemas.openxmlformats.org/officeDocument/2006/relationships/hyperlink" Target="https://podminky.urs.cz/item/CS_URS_2022_01/131313711" TargetMode="External" /><Relationship Id="rId8" Type="http://schemas.openxmlformats.org/officeDocument/2006/relationships/hyperlink" Target="https://podminky.urs.cz/item/CS_URS_2022_01/131353204" TargetMode="External" /><Relationship Id="rId9" Type="http://schemas.openxmlformats.org/officeDocument/2006/relationships/hyperlink" Target="https://podminky.urs.cz/item/CS_URS_2022_01/131413711" TargetMode="External" /><Relationship Id="rId10" Type="http://schemas.openxmlformats.org/officeDocument/2006/relationships/hyperlink" Target="https://podminky.urs.cz/item/CS_URS_2022_01/131453204" TargetMode="External" /><Relationship Id="rId11" Type="http://schemas.openxmlformats.org/officeDocument/2006/relationships/hyperlink" Target="https://podminky.urs.cz/item/CS_URS_2022_01/132211401" TargetMode="External" /><Relationship Id="rId12" Type="http://schemas.openxmlformats.org/officeDocument/2006/relationships/hyperlink" Target="https://podminky.urs.cz/item/CS_URS_2022_01/132311401" TargetMode="External" /><Relationship Id="rId13" Type="http://schemas.openxmlformats.org/officeDocument/2006/relationships/hyperlink" Target="https://podminky.urs.cz/item/CS_URS_2022_01/132411401" TargetMode="External" /><Relationship Id="rId14" Type="http://schemas.openxmlformats.org/officeDocument/2006/relationships/hyperlink" Target="https://podminky.urs.cz/item/CS_URS_2022_01/139751101" TargetMode="External" /><Relationship Id="rId15" Type="http://schemas.openxmlformats.org/officeDocument/2006/relationships/hyperlink" Target="https://podminky.urs.cz/item/CS_URS_2022_01/139752101" TargetMode="External" /><Relationship Id="rId16" Type="http://schemas.openxmlformats.org/officeDocument/2006/relationships/hyperlink" Target="https://podminky.urs.cz/item/CS_URS_2022_01/151101201" TargetMode="External" /><Relationship Id="rId17" Type="http://schemas.openxmlformats.org/officeDocument/2006/relationships/hyperlink" Target="https://podminky.urs.cz/item/CS_URS_2022_01/151101211" TargetMode="External" /><Relationship Id="rId18" Type="http://schemas.openxmlformats.org/officeDocument/2006/relationships/hyperlink" Target="https://podminky.urs.cz/item/CS_URS_2022_01/151101301" TargetMode="External" /><Relationship Id="rId19" Type="http://schemas.openxmlformats.org/officeDocument/2006/relationships/hyperlink" Target="https://podminky.urs.cz/item/CS_URS_2022_01/151101311" TargetMode="External" /><Relationship Id="rId20" Type="http://schemas.openxmlformats.org/officeDocument/2006/relationships/hyperlink" Target="https://podminky.urs.cz/item/CS_URS_2022_01/151101401" TargetMode="External" /><Relationship Id="rId21" Type="http://schemas.openxmlformats.org/officeDocument/2006/relationships/hyperlink" Target="https://podminky.urs.cz/item/CS_URS_2022_01/151101411" TargetMode="External" /><Relationship Id="rId22" Type="http://schemas.openxmlformats.org/officeDocument/2006/relationships/hyperlink" Target="https://podminky.urs.cz/item/CS_URS_2022_01/151401501" TargetMode="External" /><Relationship Id="rId23" Type="http://schemas.openxmlformats.org/officeDocument/2006/relationships/hyperlink" Target="https://podminky.urs.cz/item/CS_URS_2022_01/151401601" TargetMode="External" /><Relationship Id="rId24" Type="http://schemas.openxmlformats.org/officeDocument/2006/relationships/hyperlink" Target="https://podminky.urs.cz/item/CS_URS_2022_01/162211211" TargetMode="External" /><Relationship Id="rId25" Type="http://schemas.openxmlformats.org/officeDocument/2006/relationships/hyperlink" Target="https://podminky.urs.cz/item/CS_URS_2022_01/162211219" TargetMode="External" /><Relationship Id="rId26" Type="http://schemas.openxmlformats.org/officeDocument/2006/relationships/hyperlink" Target="https://podminky.urs.cz/item/CS_URS_2022_01/162211321" TargetMode="External" /><Relationship Id="rId27" Type="http://schemas.openxmlformats.org/officeDocument/2006/relationships/hyperlink" Target="https://podminky.urs.cz/item/CS_URS_2022_01/162211329" TargetMode="External" /><Relationship Id="rId28" Type="http://schemas.openxmlformats.org/officeDocument/2006/relationships/hyperlink" Target="https://podminky.urs.cz/item/CS_URS_2022_01/162751117" TargetMode="External" /><Relationship Id="rId29" Type="http://schemas.openxmlformats.org/officeDocument/2006/relationships/hyperlink" Target="https://podminky.urs.cz/item/CS_URS_2022_01/162751119" TargetMode="External" /><Relationship Id="rId30" Type="http://schemas.openxmlformats.org/officeDocument/2006/relationships/hyperlink" Target="https://podminky.urs.cz/item/CS_URS_2022_01/162751137" TargetMode="External" /><Relationship Id="rId31" Type="http://schemas.openxmlformats.org/officeDocument/2006/relationships/hyperlink" Target="https://podminky.urs.cz/item/CS_URS_2022_01/162751139" TargetMode="External" /><Relationship Id="rId32" Type="http://schemas.openxmlformats.org/officeDocument/2006/relationships/hyperlink" Target="https://podminky.urs.cz/item/CS_URS_2022_01/167111102" TargetMode="External" /><Relationship Id="rId33" Type="http://schemas.openxmlformats.org/officeDocument/2006/relationships/hyperlink" Target="https://podminky.urs.cz/item/CS_URS_2022_01/171201231" TargetMode="External" /><Relationship Id="rId34" Type="http://schemas.openxmlformats.org/officeDocument/2006/relationships/hyperlink" Target="https://podminky.urs.cz/item/CS_URS_2022_01/171251201" TargetMode="External" /><Relationship Id="rId35" Type="http://schemas.openxmlformats.org/officeDocument/2006/relationships/hyperlink" Target="https://podminky.urs.cz/item/CS_URS_2022_01/174111101" TargetMode="External" /><Relationship Id="rId36" Type="http://schemas.openxmlformats.org/officeDocument/2006/relationships/hyperlink" Target="https://podminky.urs.cz/item/CS_URS_2022_01/174111102" TargetMode="External" /><Relationship Id="rId37" Type="http://schemas.openxmlformats.org/officeDocument/2006/relationships/hyperlink" Target="https://podminky.urs.cz/item/CS_URS_2022_01/174151101" TargetMode="External" /><Relationship Id="rId38" Type="http://schemas.openxmlformats.org/officeDocument/2006/relationships/hyperlink" Target="https://podminky.urs.cz/item/CS_URS_2022_01/175111101" TargetMode="External" /><Relationship Id="rId39" Type="http://schemas.openxmlformats.org/officeDocument/2006/relationships/hyperlink" Target="https://podminky.urs.cz/item/CS_URS_2022_01/273313511" TargetMode="External" /><Relationship Id="rId40" Type="http://schemas.openxmlformats.org/officeDocument/2006/relationships/hyperlink" Target="https://podminky.urs.cz/item/CS_URS_2022_01/273321411" TargetMode="External" /><Relationship Id="rId41" Type="http://schemas.openxmlformats.org/officeDocument/2006/relationships/hyperlink" Target="https://podminky.urs.cz/item/CS_URS_2022_01/273351121" TargetMode="External" /><Relationship Id="rId42" Type="http://schemas.openxmlformats.org/officeDocument/2006/relationships/hyperlink" Target="https://podminky.urs.cz/item/CS_URS_2022_01/273351122" TargetMode="External" /><Relationship Id="rId43" Type="http://schemas.openxmlformats.org/officeDocument/2006/relationships/hyperlink" Target="https://podminky.urs.cz/item/CS_URS_2022_01/273362021" TargetMode="External" /><Relationship Id="rId44" Type="http://schemas.openxmlformats.org/officeDocument/2006/relationships/hyperlink" Target="https://podminky.urs.cz/item/CS_URS_2022_01/274351121" TargetMode="External" /><Relationship Id="rId45" Type="http://schemas.openxmlformats.org/officeDocument/2006/relationships/hyperlink" Target="https://podminky.urs.cz/item/CS_URS_2022_01/274351122" TargetMode="External" /><Relationship Id="rId46" Type="http://schemas.openxmlformats.org/officeDocument/2006/relationships/hyperlink" Target="https://podminky.urs.cz/item/CS_URS_2022_01/279113142" TargetMode="External" /><Relationship Id="rId47" Type="http://schemas.openxmlformats.org/officeDocument/2006/relationships/hyperlink" Target="https://podminky.urs.cz/item/CS_URS_2022_01/279113144" TargetMode="External" /><Relationship Id="rId48" Type="http://schemas.openxmlformats.org/officeDocument/2006/relationships/hyperlink" Target="https://podminky.urs.cz/item/CS_URS_2022_01/279311115" TargetMode="External" /><Relationship Id="rId49" Type="http://schemas.openxmlformats.org/officeDocument/2006/relationships/hyperlink" Target="https://podminky.urs.cz/item/CS_URS_2022_01/279361821" TargetMode="External" /><Relationship Id="rId50" Type="http://schemas.openxmlformats.org/officeDocument/2006/relationships/hyperlink" Target="https://podminky.urs.cz/item/CS_URS_2022_01/310236241" TargetMode="External" /><Relationship Id="rId51" Type="http://schemas.openxmlformats.org/officeDocument/2006/relationships/hyperlink" Target="https://podminky.urs.cz/item/CS_URS_2022_01/310238211" TargetMode="External" /><Relationship Id="rId52" Type="http://schemas.openxmlformats.org/officeDocument/2006/relationships/hyperlink" Target="https://podminky.urs.cz/item/CS_URS_2022_01/310239211" TargetMode="External" /><Relationship Id="rId53" Type="http://schemas.openxmlformats.org/officeDocument/2006/relationships/hyperlink" Target="https://podminky.urs.cz/item/CS_URS_2022_01/311113142" TargetMode="External" /><Relationship Id="rId54" Type="http://schemas.openxmlformats.org/officeDocument/2006/relationships/hyperlink" Target="https://podminky.urs.cz/item/CS_URS_2022_01/311231118" TargetMode="External" /><Relationship Id="rId55" Type="http://schemas.openxmlformats.org/officeDocument/2006/relationships/hyperlink" Target="https://podminky.urs.cz/item/CS_URS_2022_01/311361821" TargetMode="External" /><Relationship Id="rId56" Type="http://schemas.openxmlformats.org/officeDocument/2006/relationships/hyperlink" Target="https://podminky.urs.cz/item/CS_URS_2022_01/317121101" TargetMode="External" /><Relationship Id="rId57" Type="http://schemas.openxmlformats.org/officeDocument/2006/relationships/hyperlink" Target="https://podminky.urs.cz/item/CS_URS_2022_01/317142438" TargetMode="External" /><Relationship Id="rId58" Type="http://schemas.openxmlformats.org/officeDocument/2006/relationships/hyperlink" Target="https://podminky.urs.cz/item/CS_URS_2022_01/317234410" TargetMode="External" /><Relationship Id="rId59" Type="http://schemas.openxmlformats.org/officeDocument/2006/relationships/hyperlink" Target="https://podminky.urs.cz/item/CS_URS_2022_01/317944323" TargetMode="External" /><Relationship Id="rId60" Type="http://schemas.openxmlformats.org/officeDocument/2006/relationships/hyperlink" Target="https://podminky.urs.cz/item/CS_URS_2022_01/342272235" TargetMode="External" /><Relationship Id="rId61" Type="http://schemas.openxmlformats.org/officeDocument/2006/relationships/hyperlink" Target="https://podminky.urs.cz/item/CS_URS_2022_01/342291112" TargetMode="External" /><Relationship Id="rId62" Type="http://schemas.openxmlformats.org/officeDocument/2006/relationships/hyperlink" Target="https://podminky.urs.cz/item/CS_URS_2022_01/342291131" TargetMode="External" /><Relationship Id="rId63" Type="http://schemas.openxmlformats.org/officeDocument/2006/relationships/hyperlink" Target="https://podminky.urs.cz/item/CS_URS_2022_01/346244381" TargetMode="External" /><Relationship Id="rId64" Type="http://schemas.openxmlformats.org/officeDocument/2006/relationships/hyperlink" Target="https://podminky.urs.cz/item/CS_URS_2022_01/346244821" TargetMode="External" /><Relationship Id="rId65" Type="http://schemas.openxmlformats.org/officeDocument/2006/relationships/hyperlink" Target="https://podminky.urs.cz/item/CS_URS_2022_01/346245999" TargetMode="External" /><Relationship Id="rId66" Type="http://schemas.openxmlformats.org/officeDocument/2006/relationships/hyperlink" Target="https://podminky.urs.cz/item/CS_URS_2022_01/349231811" TargetMode="External" /><Relationship Id="rId67" Type="http://schemas.openxmlformats.org/officeDocument/2006/relationships/hyperlink" Target="https://podminky.urs.cz/item/CS_URS_2022_01/411322525" TargetMode="External" /><Relationship Id="rId68" Type="http://schemas.openxmlformats.org/officeDocument/2006/relationships/hyperlink" Target="https://podminky.urs.cz/item/CS_URS_2022_01/411354233" TargetMode="External" /><Relationship Id="rId69" Type="http://schemas.openxmlformats.org/officeDocument/2006/relationships/hyperlink" Target="https://podminky.urs.cz/item/CS_URS_2022_01/411354311" TargetMode="External" /><Relationship Id="rId70" Type="http://schemas.openxmlformats.org/officeDocument/2006/relationships/hyperlink" Target="https://podminky.urs.cz/item/CS_URS_2022_01/411354312" TargetMode="External" /><Relationship Id="rId71" Type="http://schemas.openxmlformats.org/officeDocument/2006/relationships/hyperlink" Target="https://podminky.urs.cz/item/CS_URS_2022_01/411362021" TargetMode="External" /><Relationship Id="rId72" Type="http://schemas.openxmlformats.org/officeDocument/2006/relationships/hyperlink" Target="https://podminky.urs.cz/item/CS_URS_2022_01/413351121" TargetMode="External" /><Relationship Id="rId73" Type="http://schemas.openxmlformats.org/officeDocument/2006/relationships/hyperlink" Target="https://podminky.urs.cz/item/CS_URS_2022_01/413351122" TargetMode="External" /><Relationship Id="rId74" Type="http://schemas.openxmlformats.org/officeDocument/2006/relationships/hyperlink" Target="https://podminky.urs.cz/item/CS_URS_2022_01/413352115" TargetMode="External" /><Relationship Id="rId75" Type="http://schemas.openxmlformats.org/officeDocument/2006/relationships/hyperlink" Target="https://podminky.urs.cz/item/CS_URS_2022_01/413352116" TargetMode="External" /><Relationship Id="rId76" Type="http://schemas.openxmlformats.org/officeDocument/2006/relationships/hyperlink" Target="https://podminky.urs.cz/item/CS_URS_2022_01/413941121" TargetMode="External" /><Relationship Id="rId77" Type="http://schemas.openxmlformats.org/officeDocument/2006/relationships/hyperlink" Target="https://podminky.urs.cz/item/CS_URS_2022_01/413941123" TargetMode="External" /><Relationship Id="rId78" Type="http://schemas.openxmlformats.org/officeDocument/2006/relationships/hyperlink" Target="https://podminky.urs.cz/item/CS_URS_2022_01/413941125" TargetMode="External" /><Relationship Id="rId79" Type="http://schemas.openxmlformats.org/officeDocument/2006/relationships/hyperlink" Target="https://podminky.urs.cz/item/CS_URS_2022_01/413941133" TargetMode="External" /><Relationship Id="rId80" Type="http://schemas.openxmlformats.org/officeDocument/2006/relationships/hyperlink" Target="https://podminky.urs.cz/item/CS_URS_2022_01/413941135" TargetMode="External" /><Relationship Id="rId81" Type="http://schemas.openxmlformats.org/officeDocument/2006/relationships/hyperlink" Target="https://podminky.urs.cz/item/CS_URS_2022_01/417321414" TargetMode="External" /><Relationship Id="rId82" Type="http://schemas.openxmlformats.org/officeDocument/2006/relationships/hyperlink" Target="https://podminky.urs.cz/item/CS_URS_2022_01/417351115" TargetMode="External" /><Relationship Id="rId83" Type="http://schemas.openxmlformats.org/officeDocument/2006/relationships/hyperlink" Target="https://podminky.urs.cz/item/CS_URS_2022_01/417351116" TargetMode="External" /><Relationship Id="rId84" Type="http://schemas.openxmlformats.org/officeDocument/2006/relationships/hyperlink" Target="https://podminky.urs.cz/item/CS_URS_2022_01/417361821" TargetMode="External" /><Relationship Id="rId85" Type="http://schemas.openxmlformats.org/officeDocument/2006/relationships/hyperlink" Target="https://podminky.urs.cz/item/CS_URS_2022_01/430321515" TargetMode="External" /><Relationship Id="rId86" Type="http://schemas.openxmlformats.org/officeDocument/2006/relationships/hyperlink" Target="https://podminky.urs.cz/item/CS_URS_2022_01/430362021" TargetMode="External" /><Relationship Id="rId87" Type="http://schemas.openxmlformats.org/officeDocument/2006/relationships/hyperlink" Target="https://podminky.urs.cz/item/CS_URS_2022_01/431351121" TargetMode="External" /><Relationship Id="rId88" Type="http://schemas.openxmlformats.org/officeDocument/2006/relationships/hyperlink" Target="https://podminky.urs.cz/item/CS_URS_2022_01/431351122" TargetMode="External" /><Relationship Id="rId89" Type="http://schemas.openxmlformats.org/officeDocument/2006/relationships/hyperlink" Target="https://podminky.urs.cz/item/CS_URS_2022_01/434351141" TargetMode="External" /><Relationship Id="rId90" Type="http://schemas.openxmlformats.org/officeDocument/2006/relationships/hyperlink" Target="https://podminky.urs.cz/item/CS_URS_2022_01/434351142" TargetMode="External" /><Relationship Id="rId91" Type="http://schemas.openxmlformats.org/officeDocument/2006/relationships/hyperlink" Target="https://podminky.urs.cz/item/CS_URS_2022_01/451317777" TargetMode="External" /><Relationship Id="rId92" Type="http://schemas.openxmlformats.org/officeDocument/2006/relationships/hyperlink" Target="https://podminky.urs.cz/item/CS_URS_2022_01/572331111" TargetMode="External" /><Relationship Id="rId93" Type="http://schemas.openxmlformats.org/officeDocument/2006/relationships/hyperlink" Target="https://podminky.urs.cz/item/CS_URS_2022_01/572341111" TargetMode="External" /><Relationship Id="rId94" Type="http://schemas.openxmlformats.org/officeDocument/2006/relationships/hyperlink" Target="https://podminky.urs.cz/item/CS_URS_2022_01/573111115" TargetMode="External" /><Relationship Id="rId95" Type="http://schemas.openxmlformats.org/officeDocument/2006/relationships/hyperlink" Target="https://podminky.urs.cz/item/CS_URS_2022_01/573211112" TargetMode="External" /><Relationship Id="rId96" Type="http://schemas.openxmlformats.org/officeDocument/2006/relationships/hyperlink" Target="https://podminky.urs.cz/item/CS_URS_2022_01/596841220" TargetMode="External" /><Relationship Id="rId97" Type="http://schemas.openxmlformats.org/officeDocument/2006/relationships/hyperlink" Target="https://podminky.urs.cz/item/CS_URS_2022_01/611131125" TargetMode="External" /><Relationship Id="rId98" Type="http://schemas.openxmlformats.org/officeDocument/2006/relationships/hyperlink" Target="https://podminky.urs.cz/item/CS_URS_2022_01/611142001" TargetMode="External" /><Relationship Id="rId99" Type="http://schemas.openxmlformats.org/officeDocument/2006/relationships/hyperlink" Target="https://podminky.urs.cz/item/CS_URS_2022_01/611381019" TargetMode="External" /><Relationship Id="rId100" Type="http://schemas.openxmlformats.org/officeDocument/2006/relationships/hyperlink" Target="https://podminky.urs.cz/item/CS_URS_2022_01/612131101" TargetMode="External" /><Relationship Id="rId101" Type="http://schemas.openxmlformats.org/officeDocument/2006/relationships/hyperlink" Target="https://podminky.urs.cz/item/CS_URS_2022_01/612131121" TargetMode="External" /><Relationship Id="rId102" Type="http://schemas.openxmlformats.org/officeDocument/2006/relationships/hyperlink" Target="https://podminky.urs.cz/item/CS_URS_2022_01/612135101" TargetMode="External" /><Relationship Id="rId103" Type="http://schemas.openxmlformats.org/officeDocument/2006/relationships/hyperlink" Target="https://podminky.urs.cz/item/CS_URS_2022_01/612142001" TargetMode="External" /><Relationship Id="rId104" Type="http://schemas.openxmlformats.org/officeDocument/2006/relationships/hyperlink" Target="https://podminky.urs.cz/item/CS_URS_2022_01/612142001" TargetMode="External" /><Relationship Id="rId105" Type="http://schemas.openxmlformats.org/officeDocument/2006/relationships/hyperlink" Target="https://podminky.urs.cz/item/CS_URS_2022_01/612321311" TargetMode="External" /><Relationship Id="rId106" Type="http://schemas.openxmlformats.org/officeDocument/2006/relationships/hyperlink" Target="https://podminky.urs.cz/item/CS_URS_2022_01/612321341" TargetMode="External" /><Relationship Id="rId107" Type="http://schemas.openxmlformats.org/officeDocument/2006/relationships/hyperlink" Target="https://podminky.urs.cz/item/CS_URS_2022_01/612325123" TargetMode="External" /><Relationship Id="rId108" Type="http://schemas.openxmlformats.org/officeDocument/2006/relationships/hyperlink" Target="https://podminky.urs.cz/item/CS_URS_2022_01/612325417" TargetMode="External" /><Relationship Id="rId109" Type="http://schemas.openxmlformats.org/officeDocument/2006/relationships/hyperlink" Target="https://podminky.urs.cz/item/CS_URS_2022_01/612381016" TargetMode="External" /><Relationship Id="rId110" Type="http://schemas.openxmlformats.org/officeDocument/2006/relationships/hyperlink" Target="https://podminky.urs.cz/item/CS_URS_2022_01/615142012" TargetMode="External" /><Relationship Id="rId111" Type="http://schemas.openxmlformats.org/officeDocument/2006/relationships/hyperlink" Target="https://podminky.urs.cz/item/CS_URS_2022_01/619991001" TargetMode="External" /><Relationship Id="rId112" Type="http://schemas.openxmlformats.org/officeDocument/2006/relationships/hyperlink" Target="https://podminky.urs.cz/item/CS_URS_2022_01/619991011" TargetMode="External" /><Relationship Id="rId113" Type="http://schemas.openxmlformats.org/officeDocument/2006/relationships/hyperlink" Target="https://podminky.urs.cz/item/CS_URS_2022_01/622131101" TargetMode="External" /><Relationship Id="rId114" Type="http://schemas.openxmlformats.org/officeDocument/2006/relationships/hyperlink" Target="https://podminky.urs.cz/item/CS_URS_2022_01/622143003" TargetMode="External" /><Relationship Id="rId115" Type="http://schemas.openxmlformats.org/officeDocument/2006/relationships/hyperlink" Target="https://podminky.urs.cz/item/CS_URS_2022_01/622151001" TargetMode="External" /><Relationship Id="rId116" Type="http://schemas.openxmlformats.org/officeDocument/2006/relationships/hyperlink" Target="https://podminky.urs.cz/item/CS_URS_2022_01/622151011" TargetMode="External" /><Relationship Id="rId117" Type="http://schemas.openxmlformats.org/officeDocument/2006/relationships/hyperlink" Target="https://podminky.urs.cz/item/CS_URS_2022_01/622211001" TargetMode="External" /><Relationship Id="rId118" Type="http://schemas.openxmlformats.org/officeDocument/2006/relationships/hyperlink" Target="https://podminky.urs.cz/item/CS_URS_2022_01/622211011" TargetMode="External" /><Relationship Id="rId119" Type="http://schemas.openxmlformats.org/officeDocument/2006/relationships/hyperlink" Target="https://podminky.urs.cz/item/CS_URS_2022_01/622211033" TargetMode="External" /><Relationship Id="rId120" Type="http://schemas.openxmlformats.org/officeDocument/2006/relationships/hyperlink" Target="https://podminky.urs.cz/item/CS_URS_2022_01/622252001" TargetMode="External" /><Relationship Id="rId121" Type="http://schemas.openxmlformats.org/officeDocument/2006/relationships/hyperlink" Target="https://podminky.urs.cz/item/CS_URS_2022_01/622252002" TargetMode="External" /><Relationship Id="rId122" Type="http://schemas.openxmlformats.org/officeDocument/2006/relationships/hyperlink" Target="https://podminky.urs.cz/item/CS_URS_2022_01/622321141" TargetMode="External" /><Relationship Id="rId123" Type="http://schemas.openxmlformats.org/officeDocument/2006/relationships/hyperlink" Target="https://podminky.urs.cz/item/CS_URS_2022_01/622326252" TargetMode="External" /><Relationship Id="rId124" Type="http://schemas.openxmlformats.org/officeDocument/2006/relationships/hyperlink" Target="https://podminky.urs.cz/item/CS_URS_2022_01/622511112" TargetMode="External" /><Relationship Id="rId125" Type="http://schemas.openxmlformats.org/officeDocument/2006/relationships/hyperlink" Target="https://podminky.urs.cz/item/CS_URS_2022_01/622531012" TargetMode="External" /><Relationship Id="rId126" Type="http://schemas.openxmlformats.org/officeDocument/2006/relationships/hyperlink" Target="https://podminky.urs.cz/item/CS_URS_2022_01/629135102" TargetMode="External" /><Relationship Id="rId127" Type="http://schemas.openxmlformats.org/officeDocument/2006/relationships/hyperlink" Target="https://podminky.urs.cz/item/CS_URS_2022_01/629991011" TargetMode="External" /><Relationship Id="rId128" Type="http://schemas.openxmlformats.org/officeDocument/2006/relationships/hyperlink" Target="https://podminky.urs.cz/item/CS_URS_2022_01/631311114" TargetMode="External" /><Relationship Id="rId129" Type="http://schemas.openxmlformats.org/officeDocument/2006/relationships/hyperlink" Target="https://podminky.urs.cz/item/CS_URS_2022_01/631311124" TargetMode="External" /><Relationship Id="rId130" Type="http://schemas.openxmlformats.org/officeDocument/2006/relationships/hyperlink" Target="https://podminky.urs.cz/item/CS_URS_2022_01/631311134" TargetMode="External" /><Relationship Id="rId131" Type="http://schemas.openxmlformats.org/officeDocument/2006/relationships/hyperlink" Target="https://podminky.urs.cz/item/CS_URS_2022_01/631312141" TargetMode="External" /><Relationship Id="rId132" Type="http://schemas.openxmlformats.org/officeDocument/2006/relationships/hyperlink" Target="https://podminky.urs.cz/item/CS_URS_2022_01/631319011" TargetMode="External" /><Relationship Id="rId133" Type="http://schemas.openxmlformats.org/officeDocument/2006/relationships/hyperlink" Target="https://podminky.urs.cz/item/CS_URS_2022_01/631319012" TargetMode="External" /><Relationship Id="rId134" Type="http://schemas.openxmlformats.org/officeDocument/2006/relationships/hyperlink" Target="https://podminky.urs.cz/item/CS_URS_2022_01/631319013" TargetMode="External" /><Relationship Id="rId135" Type="http://schemas.openxmlformats.org/officeDocument/2006/relationships/hyperlink" Target="https://podminky.urs.cz/item/CS_URS_2022_01/631319022" TargetMode="External" /><Relationship Id="rId136" Type="http://schemas.openxmlformats.org/officeDocument/2006/relationships/hyperlink" Target="https://podminky.urs.cz/item/CS_URS_2022_01/631319171" TargetMode="External" /><Relationship Id="rId137" Type="http://schemas.openxmlformats.org/officeDocument/2006/relationships/hyperlink" Target="https://podminky.urs.cz/item/CS_URS_2022_01/631319173" TargetMode="External" /><Relationship Id="rId138" Type="http://schemas.openxmlformats.org/officeDocument/2006/relationships/hyperlink" Target="https://podminky.urs.cz/item/CS_URS_2022_01/631319175" TargetMode="External" /><Relationship Id="rId139" Type="http://schemas.openxmlformats.org/officeDocument/2006/relationships/hyperlink" Target="https://podminky.urs.cz/item/CS_URS_2022_01/631319195" TargetMode="External" /><Relationship Id="rId140" Type="http://schemas.openxmlformats.org/officeDocument/2006/relationships/hyperlink" Target="https://podminky.urs.cz/item/CS_URS_2022_01/631319196" TargetMode="External" /><Relationship Id="rId141" Type="http://schemas.openxmlformats.org/officeDocument/2006/relationships/hyperlink" Target="https://podminky.urs.cz/item/CS_URS_2022_01/631351101" TargetMode="External" /><Relationship Id="rId142" Type="http://schemas.openxmlformats.org/officeDocument/2006/relationships/hyperlink" Target="https://podminky.urs.cz/item/CS_URS_2022_01/631351102" TargetMode="External" /><Relationship Id="rId143" Type="http://schemas.openxmlformats.org/officeDocument/2006/relationships/hyperlink" Target="https://podminky.urs.cz/item/CS_URS_2022_01/631362021" TargetMode="External" /><Relationship Id="rId144" Type="http://schemas.openxmlformats.org/officeDocument/2006/relationships/hyperlink" Target="https://podminky.urs.cz/item/CS_URS_2022_01/632450122" TargetMode="External" /><Relationship Id="rId145" Type="http://schemas.openxmlformats.org/officeDocument/2006/relationships/hyperlink" Target="https://podminky.urs.cz/item/CS_URS_2022_01/632451101" TargetMode="External" /><Relationship Id="rId146" Type="http://schemas.openxmlformats.org/officeDocument/2006/relationships/hyperlink" Target="https://podminky.urs.cz/item/CS_URS_2022_01/633811111" TargetMode="External" /><Relationship Id="rId147" Type="http://schemas.openxmlformats.org/officeDocument/2006/relationships/hyperlink" Target="https://podminky.urs.cz/item/CS_URS_2022_01/916111113" TargetMode="External" /><Relationship Id="rId148" Type="http://schemas.openxmlformats.org/officeDocument/2006/relationships/hyperlink" Target="https://podminky.urs.cz/item/CS_URS_2022_01/916991121" TargetMode="External" /><Relationship Id="rId149" Type="http://schemas.openxmlformats.org/officeDocument/2006/relationships/hyperlink" Target="https://podminky.urs.cz/item/CS_URS_2022_01/919732221" TargetMode="External" /><Relationship Id="rId150" Type="http://schemas.openxmlformats.org/officeDocument/2006/relationships/hyperlink" Target="https://podminky.urs.cz/item/CS_URS_2022_01/919735113" TargetMode="External" /><Relationship Id="rId151" Type="http://schemas.openxmlformats.org/officeDocument/2006/relationships/hyperlink" Target="https://podminky.urs.cz/item/CS_URS_2022_01/949101111" TargetMode="External" /><Relationship Id="rId152" Type="http://schemas.openxmlformats.org/officeDocument/2006/relationships/hyperlink" Target="https://podminky.urs.cz/item/CS_URS_2022_01/949101112" TargetMode="External" /><Relationship Id="rId153" Type="http://schemas.openxmlformats.org/officeDocument/2006/relationships/hyperlink" Target="https://podminky.urs.cz/item/CS_URS_2022_01/952901111" TargetMode="External" /><Relationship Id="rId154" Type="http://schemas.openxmlformats.org/officeDocument/2006/relationships/hyperlink" Target="https://podminky.urs.cz/item/CS_URS_2022_01/952902021" TargetMode="External" /><Relationship Id="rId155" Type="http://schemas.openxmlformats.org/officeDocument/2006/relationships/hyperlink" Target="https://podminky.urs.cz/item/CS_URS_2022_01/953961112" TargetMode="External" /><Relationship Id="rId156" Type="http://schemas.openxmlformats.org/officeDocument/2006/relationships/hyperlink" Target="https://podminky.urs.cz/item/CS_URS_2022_01/953961113" TargetMode="External" /><Relationship Id="rId157" Type="http://schemas.openxmlformats.org/officeDocument/2006/relationships/hyperlink" Target="https://podminky.urs.cz/item/CS_URS_2022_01/953961114" TargetMode="External" /><Relationship Id="rId158" Type="http://schemas.openxmlformats.org/officeDocument/2006/relationships/hyperlink" Target="https://podminky.urs.cz/item/CS_URS_2022_01/985331113" TargetMode="External" /><Relationship Id="rId159" Type="http://schemas.openxmlformats.org/officeDocument/2006/relationships/hyperlink" Target="https://podminky.urs.cz/item/CS_URS_2022_01/962031133" TargetMode="External" /><Relationship Id="rId160" Type="http://schemas.openxmlformats.org/officeDocument/2006/relationships/hyperlink" Target="https://podminky.urs.cz/item/CS_URS_2022_01/962032231" TargetMode="External" /><Relationship Id="rId161" Type="http://schemas.openxmlformats.org/officeDocument/2006/relationships/hyperlink" Target="https://podminky.urs.cz/item/CS_URS_2022_01/962032314" TargetMode="External" /><Relationship Id="rId162" Type="http://schemas.openxmlformats.org/officeDocument/2006/relationships/hyperlink" Target="https://podminky.urs.cz/item/CS_URS_2022_01/963012510" TargetMode="External" /><Relationship Id="rId163" Type="http://schemas.openxmlformats.org/officeDocument/2006/relationships/hyperlink" Target="https://podminky.urs.cz/item/CS_URS_2022_01/963023712" TargetMode="External" /><Relationship Id="rId164" Type="http://schemas.openxmlformats.org/officeDocument/2006/relationships/hyperlink" Target="https://podminky.urs.cz/item/CS_URS_2022_01/963051213" TargetMode="External" /><Relationship Id="rId165" Type="http://schemas.openxmlformats.org/officeDocument/2006/relationships/hyperlink" Target="https://podminky.urs.cz/item/CS_URS_2022_01/963053935" TargetMode="External" /><Relationship Id="rId166" Type="http://schemas.openxmlformats.org/officeDocument/2006/relationships/hyperlink" Target="https://podminky.urs.cz/item/CS_URS_2022_01/964011221" TargetMode="External" /><Relationship Id="rId167" Type="http://schemas.openxmlformats.org/officeDocument/2006/relationships/hyperlink" Target="https://podminky.urs.cz/item/CS_URS_2022_01/964051111" TargetMode="External" /><Relationship Id="rId168" Type="http://schemas.openxmlformats.org/officeDocument/2006/relationships/hyperlink" Target="https://podminky.urs.cz/item/CS_URS_2022_01/965031131" TargetMode="External" /><Relationship Id="rId169" Type="http://schemas.openxmlformats.org/officeDocument/2006/relationships/hyperlink" Target="https://podminky.urs.cz/item/CS_URS_2022_01/965042121" TargetMode="External" /><Relationship Id="rId170" Type="http://schemas.openxmlformats.org/officeDocument/2006/relationships/hyperlink" Target="https://podminky.urs.cz/item/CS_URS_2022_01/965042241" TargetMode="External" /><Relationship Id="rId171" Type="http://schemas.openxmlformats.org/officeDocument/2006/relationships/hyperlink" Target="https://podminky.urs.cz/item/CS_URS_2022_01/965049111" TargetMode="External" /><Relationship Id="rId172" Type="http://schemas.openxmlformats.org/officeDocument/2006/relationships/hyperlink" Target="https://podminky.urs.cz/item/CS_URS_2022_01/965049112" TargetMode="External" /><Relationship Id="rId173" Type="http://schemas.openxmlformats.org/officeDocument/2006/relationships/hyperlink" Target="https://podminky.urs.cz/item/CS_URS_2022_01/965081212" TargetMode="External" /><Relationship Id="rId174" Type="http://schemas.openxmlformats.org/officeDocument/2006/relationships/hyperlink" Target="https://podminky.urs.cz/item/CS_URS_2022_01/965081213" TargetMode="External" /><Relationship Id="rId175" Type="http://schemas.openxmlformats.org/officeDocument/2006/relationships/hyperlink" Target="https://podminky.urs.cz/item/CS_URS_2022_01/965081313" TargetMode="External" /><Relationship Id="rId176" Type="http://schemas.openxmlformats.org/officeDocument/2006/relationships/hyperlink" Target="https://podminky.urs.cz/item/CS_URS_2022_01/965081611" TargetMode="External" /><Relationship Id="rId177" Type="http://schemas.openxmlformats.org/officeDocument/2006/relationships/hyperlink" Target="https://podminky.urs.cz/item/CS_URS_2022_01/965082933" TargetMode="External" /><Relationship Id="rId178" Type="http://schemas.openxmlformats.org/officeDocument/2006/relationships/hyperlink" Target="https://podminky.urs.cz/item/CS_URS_2022_01/967021112" TargetMode="External" /><Relationship Id="rId179" Type="http://schemas.openxmlformats.org/officeDocument/2006/relationships/hyperlink" Target="https://podminky.urs.cz/item/CS_URS_2022_01/967031132" TargetMode="External" /><Relationship Id="rId180" Type="http://schemas.openxmlformats.org/officeDocument/2006/relationships/hyperlink" Target="https://podminky.urs.cz/item/CS_URS_2022_01/967042713" TargetMode="External" /><Relationship Id="rId181" Type="http://schemas.openxmlformats.org/officeDocument/2006/relationships/hyperlink" Target="https://podminky.urs.cz/item/CS_URS_2022_01/968062354" TargetMode="External" /><Relationship Id="rId182" Type="http://schemas.openxmlformats.org/officeDocument/2006/relationships/hyperlink" Target="https://podminky.urs.cz/item/CS_URS_2022_01/968062356" TargetMode="External" /><Relationship Id="rId183" Type="http://schemas.openxmlformats.org/officeDocument/2006/relationships/hyperlink" Target="https://podminky.urs.cz/item/CS_URS_2022_01/968072455" TargetMode="External" /><Relationship Id="rId184" Type="http://schemas.openxmlformats.org/officeDocument/2006/relationships/hyperlink" Target="https://podminky.urs.cz/item/CS_URS_2022_01/971024681" TargetMode="External" /><Relationship Id="rId185" Type="http://schemas.openxmlformats.org/officeDocument/2006/relationships/hyperlink" Target="https://podminky.urs.cz/item/CS_URS_2022_01/971033341" TargetMode="External" /><Relationship Id="rId186" Type="http://schemas.openxmlformats.org/officeDocument/2006/relationships/hyperlink" Target="https://podminky.urs.cz/item/CS_URS_2022_01/971033651" TargetMode="External" /><Relationship Id="rId187" Type="http://schemas.openxmlformats.org/officeDocument/2006/relationships/hyperlink" Target="https://podminky.urs.cz/item/CS_URS_2022_01/974029185" TargetMode="External" /><Relationship Id="rId188" Type="http://schemas.openxmlformats.org/officeDocument/2006/relationships/hyperlink" Target="https://podminky.urs.cz/item/CS_URS_2022_01/974029187" TargetMode="External" /><Relationship Id="rId189" Type="http://schemas.openxmlformats.org/officeDocument/2006/relationships/hyperlink" Target="https://podminky.urs.cz/item/CS_URS_2022_01/974029189" TargetMode="External" /><Relationship Id="rId190" Type="http://schemas.openxmlformats.org/officeDocument/2006/relationships/hyperlink" Target="https://podminky.urs.cz/item/CS_URS_2022_01/974029664" TargetMode="External" /><Relationship Id="rId191" Type="http://schemas.openxmlformats.org/officeDocument/2006/relationships/hyperlink" Target="https://podminky.urs.cz/item/CS_URS_2022_01/974031165" TargetMode="External" /><Relationship Id="rId192" Type="http://schemas.openxmlformats.org/officeDocument/2006/relationships/hyperlink" Target="https://podminky.urs.cz/item/CS_URS_2022_01/974031167" TargetMode="External" /><Relationship Id="rId193" Type="http://schemas.openxmlformats.org/officeDocument/2006/relationships/hyperlink" Target="https://podminky.urs.cz/item/CS_URS_2022_01/974031169" TargetMode="External" /><Relationship Id="rId194" Type="http://schemas.openxmlformats.org/officeDocument/2006/relationships/hyperlink" Target="https://podminky.urs.cz/item/CS_URS_2022_01/975053141" TargetMode="External" /><Relationship Id="rId195" Type="http://schemas.openxmlformats.org/officeDocument/2006/relationships/hyperlink" Target="https://podminky.urs.cz/item/CS_URS_2022_01/975058141" TargetMode="External" /><Relationship Id="rId196" Type="http://schemas.openxmlformats.org/officeDocument/2006/relationships/hyperlink" Target="https://podminky.urs.cz/item/CS_URS_2022_01/977151123" TargetMode="External" /><Relationship Id="rId197" Type="http://schemas.openxmlformats.org/officeDocument/2006/relationships/hyperlink" Target="https://podminky.urs.cz/item/CS_URS_2022_01/977151125" TargetMode="External" /><Relationship Id="rId198" Type="http://schemas.openxmlformats.org/officeDocument/2006/relationships/hyperlink" Target="https://podminky.urs.cz/item/CS_URS_2022_01/978013141" TargetMode="External" /><Relationship Id="rId199" Type="http://schemas.openxmlformats.org/officeDocument/2006/relationships/hyperlink" Target="https://podminky.urs.cz/item/CS_URS_2022_01/978013191" TargetMode="External" /><Relationship Id="rId200" Type="http://schemas.openxmlformats.org/officeDocument/2006/relationships/hyperlink" Target="https://podminky.urs.cz/item/CS_URS_2022_01/978015341" TargetMode="External" /><Relationship Id="rId201" Type="http://schemas.openxmlformats.org/officeDocument/2006/relationships/hyperlink" Target="https://podminky.urs.cz/item/CS_URS_2022_01/985331112" TargetMode="External" /><Relationship Id="rId202" Type="http://schemas.openxmlformats.org/officeDocument/2006/relationships/hyperlink" Target="https://podminky.urs.cz/item/CS_URS_2022_01/997013156" TargetMode="External" /><Relationship Id="rId203" Type="http://schemas.openxmlformats.org/officeDocument/2006/relationships/hyperlink" Target="https://podminky.urs.cz/item/CS_URS_2022_01/997013501" TargetMode="External" /><Relationship Id="rId204" Type="http://schemas.openxmlformats.org/officeDocument/2006/relationships/hyperlink" Target="https://podminky.urs.cz/item/CS_URS_2022_01/997013509" TargetMode="External" /><Relationship Id="rId205" Type="http://schemas.openxmlformats.org/officeDocument/2006/relationships/hyperlink" Target="https://podminky.urs.cz/item/CS_URS_2022_01/997013871" TargetMode="External" /><Relationship Id="rId206" Type="http://schemas.openxmlformats.org/officeDocument/2006/relationships/hyperlink" Target="https://podminky.urs.cz/item/CS_URS_2022_01/998017003" TargetMode="External" /><Relationship Id="rId207" Type="http://schemas.openxmlformats.org/officeDocument/2006/relationships/hyperlink" Target="https://podminky.urs.cz/item/CS_URS_2022_01/711111001" TargetMode="External" /><Relationship Id="rId208" Type="http://schemas.openxmlformats.org/officeDocument/2006/relationships/hyperlink" Target="https://podminky.urs.cz/item/CS_URS_2022_01/711112001" TargetMode="External" /><Relationship Id="rId209" Type="http://schemas.openxmlformats.org/officeDocument/2006/relationships/hyperlink" Target="https://podminky.urs.cz/item/CS_URS_2022_01/711131811" TargetMode="External" /><Relationship Id="rId210" Type="http://schemas.openxmlformats.org/officeDocument/2006/relationships/hyperlink" Target="https://podminky.urs.cz/item/CS_URS_2022_01/711131821" TargetMode="External" /><Relationship Id="rId211" Type="http://schemas.openxmlformats.org/officeDocument/2006/relationships/hyperlink" Target="https://podminky.urs.cz/item/CS_URS_2022_01/711141559" TargetMode="External" /><Relationship Id="rId212" Type="http://schemas.openxmlformats.org/officeDocument/2006/relationships/hyperlink" Target="https://podminky.urs.cz/item/CS_URS_2022_01/711142559" TargetMode="External" /><Relationship Id="rId213" Type="http://schemas.openxmlformats.org/officeDocument/2006/relationships/hyperlink" Target="https://podminky.urs.cz/item/CS_URS_2022_01/998711103" TargetMode="External" /><Relationship Id="rId214" Type="http://schemas.openxmlformats.org/officeDocument/2006/relationships/hyperlink" Target="https://podminky.urs.cz/item/CS_URS_2022_01/998711181" TargetMode="External" /><Relationship Id="rId215" Type="http://schemas.openxmlformats.org/officeDocument/2006/relationships/hyperlink" Target="https://podminky.urs.cz/item/CS_URS_2022_01/998712103" TargetMode="External" /><Relationship Id="rId216" Type="http://schemas.openxmlformats.org/officeDocument/2006/relationships/hyperlink" Target="https://podminky.urs.cz/item/CS_URS_2022_01/998712181" TargetMode="External" /><Relationship Id="rId217" Type="http://schemas.openxmlformats.org/officeDocument/2006/relationships/hyperlink" Target="https://podminky.urs.cz/item/CS_URS_2022_01/713121111" TargetMode="External" /><Relationship Id="rId218" Type="http://schemas.openxmlformats.org/officeDocument/2006/relationships/hyperlink" Target="https://podminky.urs.cz/item/CS_URS_2022_01/713121112" TargetMode="External" /><Relationship Id="rId219" Type="http://schemas.openxmlformats.org/officeDocument/2006/relationships/hyperlink" Target="https://podminky.urs.cz/item/CS_URS_2022_01/713121121" TargetMode="External" /><Relationship Id="rId220" Type="http://schemas.openxmlformats.org/officeDocument/2006/relationships/hyperlink" Target="https://podminky.urs.cz/item/CS_URS_2022_01/713121211" TargetMode="External" /><Relationship Id="rId221" Type="http://schemas.openxmlformats.org/officeDocument/2006/relationships/hyperlink" Target="https://podminky.urs.cz/item/CS_URS_2022_01/713131121" TargetMode="External" /><Relationship Id="rId222" Type="http://schemas.openxmlformats.org/officeDocument/2006/relationships/hyperlink" Target="https://podminky.urs.cz/item/CS_URS_2022_01/713131141" TargetMode="External" /><Relationship Id="rId223" Type="http://schemas.openxmlformats.org/officeDocument/2006/relationships/hyperlink" Target="https://podminky.urs.cz/item/CS_URS_2022_01/713131141" TargetMode="External" /><Relationship Id="rId224" Type="http://schemas.openxmlformats.org/officeDocument/2006/relationships/hyperlink" Target="https://podminky.urs.cz/item/CS_URS_2022_01/713151111" TargetMode="External" /><Relationship Id="rId225" Type="http://schemas.openxmlformats.org/officeDocument/2006/relationships/hyperlink" Target="https://podminky.urs.cz/item/CS_URS_2022_01/713191114" TargetMode="External" /><Relationship Id="rId226" Type="http://schemas.openxmlformats.org/officeDocument/2006/relationships/hyperlink" Target="https://podminky.urs.cz/item/CS_URS_2022_01/713411111" TargetMode="External" /><Relationship Id="rId227" Type="http://schemas.openxmlformats.org/officeDocument/2006/relationships/hyperlink" Target="https://podminky.urs.cz/item/CS_URS_2022_01/998713103" TargetMode="External" /><Relationship Id="rId228" Type="http://schemas.openxmlformats.org/officeDocument/2006/relationships/hyperlink" Target="https://podminky.urs.cz/item/CS_URS_2022_01/998713181" TargetMode="External" /><Relationship Id="rId229" Type="http://schemas.openxmlformats.org/officeDocument/2006/relationships/hyperlink" Target="https://podminky.urs.cz/item/CS_URS_2022_01/762083122" TargetMode="External" /><Relationship Id="rId230" Type="http://schemas.openxmlformats.org/officeDocument/2006/relationships/hyperlink" Target="https://podminky.urs.cz/item/CS_URS_2022_01/762085103" TargetMode="External" /><Relationship Id="rId231" Type="http://schemas.openxmlformats.org/officeDocument/2006/relationships/hyperlink" Target="https://podminky.urs.cz/item/CS_URS_2022_01/762085112" TargetMode="External" /><Relationship Id="rId232" Type="http://schemas.openxmlformats.org/officeDocument/2006/relationships/hyperlink" Target="https://podminky.urs.cz/item/CS_URS_2022_01/762085113" TargetMode="External" /><Relationship Id="rId233" Type="http://schemas.openxmlformats.org/officeDocument/2006/relationships/hyperlink" Target="https://podminky.urs.cz/item/CS_URS_2022_01/762085114" TargetMode="External" /><Relationship Id="rId234" Type="http://schemas.openxmlformats.org/officeDocument/2006/relationships/hyperlink" Target="https://podminky.urs.cz/item/CS_URS_2022_01/762112110" TargetMode="External" /><Relationship Id="rId235" Type="http://schemas.openxmlformats.org/officeDocument/2006/relationships/hyperlink" Target="https://podminky.urs.cz/item/CS_URS_2022_01/762131124" TargetMode="External" /><Relationship Id="rId236" Type="http://schemas.openxmlformats.org/officeDocument/2006/relationships/hyperlink" Target="https://podminky.urs.cz/item/CS_URS_2022_01/762195000" TargetMode="External" /><Relationship Id="rId237" Type="http://schemas.openxmlformats.org/officeDocument/2006/relationships/hyperlink" Target="https://podminky.urs.cz/item/CS_URS_2022_01/762331911" TargetMode="External" /><Relationship Id="rId238" Type="http://schemas.openxmlformats.org/officeDocument/2006/relationships/hyperlink" Target="https://podminky.urs.cz/item/CS_URS_2022_01/762331921" TargetMode="External" /><Relationship Id="rId239" Type="http://schemas.openxmlformats.org/officeDocument/2006/relationships/hyperlink" Target="https://podminky.urs.cz/item/CS_URS_2022_01/762331922" TargetMode="External" /><Relationship Id="rId240" Type="http://schemas.openxmlformats.org/officeDocument/2006/relationships/hyperlink" Target="https://podminky.urs.cz/item/CS_URS_2022_01/762331923" TargetMode="External" /><Relationship Id="rId241" Type="http://schemas.openxmlformats.org/officeDocument/2006/relationships/hyperlink" Target="https://podminky.urs.cz/item/CS_URS_2022_01/762331931" TargetMode="External" /><Relationship Id="rId242" Type="http://schemas.openxmlformats.org/officeDocument/2006/relationships/hyperlink" Target="https://podminky.urs.cz/item/CS_URS_2022_01/762331932" TargetMode="External" /><Relationship Id="rId243" Type="http://schemas.openxmlformats.org/officeDocument/2006/relationships/hyperlink" Target="https://podminky.urs.cz/item/CS_URS_2022_01/762331953" TargetMode="External" /><Relationship Id="rId244" Type="http://schemas.openxmlformats.org/officeDocument/2006/relationships/hyperlink" Target="https://podminky.urs.cz/item/CS_URS_2022_01/762331954" TargetMode="External" /><Relationship Id="rId245" Type="http://schemas.openxmlformats.org/officeDocument/2006/relationships/hyperlink" Target="https://podminky.urs.cz/item/CS_URS_2022_01/762332921" TargetMode="External" /><Relationship Id="rId246" Type="http://schemas.openxmlformats.org/officeDocument/2006/relationships/hyperlink" Target="https://podminky.urs.cz/item/CS_URS_2022_01/762332922" TargetMode="External" /><Relationship Id="rId247" Type="http://schemas.openxmlformats.org/officeDocument/2006/relationships/hyperlink" Target="https://podminky.urs.cz/item/CS_URS_2022_01/762332923" TargetMode="External" /><Relationship Id="rId248" Type="http://schemas.openxmlformats.org/officeDocument/2006/relationships/hyperlink" Target="https://podminky.urs.cz/item/CS_URS_2022_01/762341210" TargetMode="External" /><Relationship Id="rId249" Type="http://schemas.openxmlformats.org/officeDocument/2006/relationships/hyperlink" Target="https://podminky.urs.cz/item/CS_URS_2022_01/762341660" TargetMode="External" /><Relationship Id="rId250" Type="http://schemas.openxmlformats.org/officeDocument/2006/relationships/hyperlink" Target="https://podminky.urs.cz/item/CS_URS_2022_01/762342511" TargetMode="External" /><Relationship Id="rId251" Type="http://schemas.openxmlformats.org/officeDocument/2006/relationships/hyperlink" Target="https://podminky.urs.cz/item/CS_URS_2022_01/762353210" TargetMode="External" /><Relationship Id="rId252" Type="http://schemas.openxmlformats.org/officeDocument/2006/relationships/hyperlink" Target="https://podminky.urs.cz/item/CS_URS_2022_01/762353230" TargetMode="External" /><Relationship Id="rId253" Type="http://schemas.openxmlformats.org/officeDocument/2006/relationships/hyperlink" Target="https://podminky.urs.cz/item/CS_URS_2022_01/762395000" TargetMode="External" /><Relationship Id="rId254" Type="http://schemas.openxmlformats.org/officeDocument/2006/relationships/hyperlink" Target="https://podminky.urs.cz/item/CS_URS_2022_01/762430035" TargetMode="External" /><Relationship Id="rId255" Type="http://schemas.openxmlformats.org/officeDocument/2006/relationships/hyperlink" Target="https://podminky.urs.cz/item/CS_URS_2022_01/762431036" TargetMode="External" /><Relationship Id="rId256" Type="http://schemas.openxmlformats.org/officeDocument/2006/relationships/hyperlink" Target="https://podminky.urs.cz/item/CS_URS_2022_01/762511277" TargetMode="External" /><Relationship Id="rId257" Type="http://schemas.openxmlformats.org/officeDocument/2006/relationships/hyperlink" Target="https://podminky.urs.cz/item/CS_URS_2022_01/762512261" TargetMode="External" /><Relationship Id="rId258" Type="http://schemas.openxmlformats.org/officeDocument/2006/relationships/hyperlink" Target="https://podminky.urs.cz/item/CS_URS_2022_01/762595001" TargetMode="External" /><Relationship Id="rId259" Type="http://schemas.openxmlformats.org/officeDocument/2006/relationships/hyperlink" Target="https://podminky.urs.cz/item/CS_URS_2022_01/762822110" TargetMode="External" /><Relationship Id="rId260" Type="http://schemas.openxmlformats.org/officeDocument/2006/relationships/hyperlink" Target="https://podminky.urs.cz/item/CS_URS_2022_01/762822120" TargetMode="External" /><Relationship Id="rId261" Type="http://schemas.openxmlformats.org/officeDocument/2006/relationships/hyperlink" Target="https://podminky.urs.cz/item/CS_URS_2022_01/762895000" TargetMode="External" /><Relationship Id="rId262" Type="http://schemas.openxmlformats.org/officeDocument/2006/relationships/hyperlink" Target="https://podminky.urs.cz/item/CS_URS_2022_01/998762103" TargetMode="External" /><Relationship Id="rId263" Type="http://schemas.openxmlformats.org/officeDocument/2006/relationships/hyperlink" Target="https://podminky.urs.cz/item/CS_URS_2022_01/998762181" TargetMode="External" /><Relationship Id="rId264" Type="http://schemas.openxmlformats.org/officeDocument/2006/relationships/hyperlink" Target="https://podminky.urs.cz/item/CS_URS_2022_01/763111718" TargetMode="External" /><Relationship Id="rId265" Type="http://schemas.openxmlformats.org/officeDocument/2006/relationships/hyperlink" Target="https://podminky.urs.cz/item/CS_URS_2022_01/763111722" TargetMode="External" /><Relationship Id="rId266" Type="http://schemas.openxmlformats.org/officeDocument/2006/relationships/hyperlink" Target="https://podminky.urs.cz/item/CS_URS_2022_01/763111717" TargetMode="External" /><Relationship Id="rId267" Type="http://schemas.openxmlformats.org/officeDocument/2006/relationships/hyperlink" Target="https://podminky.urs.cz/item/CS_URS_2022_01/763111741" TargetMode="External" /><Relationship Id="rId268" Type="http://schemas.openxmlformats.org/officeDocument/2006/relationships/hyperlink" Target="https://podminky.urs.cz/item/CS_URS_2022_01/763111742" TargetMode="External" /><Relationship Id="rId269" Type="http://schemas.openxmlformats.org/officeDocument/2006/relationships/hyperlink" Target="https://podminky.urs.cz/item/CS_URS_2022_01/763111772" TargetMode="External" /><Relationship Id="rId270" Type="http://schemas.openxmlformats.org/officeDocument/2006/relationships/hyperlink" Target="https://podminky.urs.cz/item/CS_URS_2022_01/763121715" TargetMode="External" /><Relationship Id="rId271" Type="http://schemas.openxmlformats.org/officeDocument/2006/relationships/hyperlink" Target="https://podminky.urs.cz/item/CS_URS_2022_01/763121811" TargetMode="External" /><Relationship Id="rId272" Type="http://schemas.openxmlformats.org/officeDocument/2006/relationships/hyperlink" Target="https://podminky.urs.cz/item/CS_URS_2022_01/763121921" TargetMode="External" /><Relationship Id="rId273" Type="http://schemas.openxmlformats.org/officeDocument/2006/relationships/hyperlink" Target="https://podminky.urs.cz/item/CS_URS_2022_01/763121590" TargetMode="External" /><Relationship Id="rId274" Type="http://schemas.openxmlformats.org/officeDocument/2006/relationships/hyperlink" Target="https://podminky.urs.cz/item/CS_URS_2022_01/763121714" TargetMode="External" /><Relationship Id="rId275" Type="http://schemas.openxmlformats.org/officeDocument/2006/relationships/hyperlink" Target="https://podminky.urs.cz/item/CS_URS_2022_01/763121762" TargetMode="External" /><Relationship Id="rId276" Type="http://schemas.openxmlformats.org/officeDocument/2006/relationships/hyperlink" Target="https://podminky.urs.cz/item/CS_URS_2022_01/763131751" TargetMode="External" /><Relationship Id="rId277" Type="http://schemas.openxmlformats.org/officeDocument/2006/relationships/hyperlink" Target="https://podminky.urs.cz/item/CS_URS_2022_01/763131752" TargetMode="External" /><Relationship Id="rId278" Type="http://schemas.openxmlformats.org/officeDocument/2006/relationships/hyperlink" Target="https://podminky.urs.cz/item/CS_URS_2022_01/763131913" TargetMode="External" /><Relationship Id="rId279" Type="http://schemas.openxmlformats.org/officeDocument/2006/relationships/hyperlink" Target="https://podminky.urs.cz/item/CS_URS_2022_01/763131914" TargetMode="External" /><Relationship Id="rId280" Type="http://schemas.openxmlformats.org/officeDocument/2006/relationships/hyperlink" Target="https://podminky.urs.cz/item/CS_URS_2022_01/763131915" TargetMode="External" /><Relationship Id="rId281" Type="http://schemas.openxmlformats.org/officeDocument/2006/relationships/hyperlink" Target="https://podminky.urs.cz/item/CS_URS_2022_01/763131714" TargetMode="External" /><Relationship Id="rId282" Type="http://schemas.openxmlformats.org/officeDocument/2006/relationships/hyperlink" Target="https://podminky.urs.cz/item/CS_URS_2022_01/763131721" TargetMode="External" /><Relationship Id="rId283" Type="http://schemas.openxmlformats.org/officeDocument/2006/relationships/hyperlink" Target="https://podminky.urs.cz/item/CS_URS_2022_01/763131772" TargetMode="External" /><Relationship Id="rId284" Type="http://schemas.openxmlformats.org/officeDocument/2006/relationships/hyperlink" Target="https://podminky.urs.cz/item/CS_URS_2022_01/763131911" TargetMode="External" /><Relationship Id="rId285" Type="http://schemas.openxmlformats.org/officeDocument/2006/relationships/hyperlink" Target="https://podminky.urs.cz/item/CS_URS_2022_01/763164537" TargetMode="External" /><Relationship Id="rId286" Type="http://schemas.openxmlformats.org/officeDocument/2006/relationships/hyperlink" Target="https://podminky.urs.cz/item/CS_URS_2022_01/763164617" TargetMode="External" /><Relationship Id="rId287" Type="http://schemas.openxmlformats.org/officeDocument/2006/relationships/hyperlink" Target="https://podminky.urs.cz/item/CS_URS_2022_01/763164657" TargetMode="External" /><Relationship Id="rId288" Type="http://schemas.openxmlformats.org/officeDocument/2006/relationships/hyperlink" Target="https://podminky.urs.cz/item/CS_URS_2022_01/763173111" TargetMode="External" /><Relationship Id="rId289" Type="http://schemas.openxmlformats.org/officeDocument/2006/relationships/hyperlink" Target="https://podminky.urs.cz/item/CS_URS_2022_01/763173112" TargetMode="External" /><Relationship Id="rId290" Type="http://schemas.openxmlformats.org/officeDocument/2006/relationships/hyperlink" Target="https://podminky.urs.cz/item/CS_URS_2022_01/763173113" TargetMode="External" /><Relationship Id="rId291" Type="http://schemas.openxmlformats.org/officeDocument/2006/relationships/hyperlink" Target="https://podminky.urs.cz/item/CS_URS_2022_01/763181311" TargetMode="External" /><Relationship Id="rId292" Type="http://schemas.openxmlformats.org/officeDocument/2006/relationships/hyperlink" Target="https://podminky.urs.cz/item/CS_URS_2022_01/763181421" TargetMode="External" /><Relationship Id="rId293" Type="http://schemas.openxmlformats.org/officeDocument/2006/relationships/hyperlink" Target="https://podminky.urs.cz/item/CS_URS_2022_01/763182411" TargetMode="External" /><Relationship Id="rId294" Type="http://schemas.openxmlformats.org/officeDocument/2006/relationships/hyperlink" Target="https://podminky.urs.cz/item/CS_URS_2022_01/763183111" TargetMode="External" /><Relationship Id="rId295" Type="http://schemas.openxmlformats.org/officeDocument/2006/relationships/hyperlink" Target="https://podminky.urs.cz/item/CS_URS_2022_01/998763304" TargetMode="External" /><Relationship Id="rId296" Type="http://schemas.openxmlformats.org/officeDocument/2006/relationships/hyperlink" Target="https://podminky.urs.cz/item/CS_URS_2022_01/998763381" TargetMode="External" /><Relationship Id="rId297" Type="http://schemas.openxmlformats.org/officeDocument/2006/relationships/hyperlink" Target="https://podminky.urs.cz/item/CS_URS_2022_01/764111641" TargetMode="External" /><Relationship Id="rId298" Type="http://schemas.openxmlformats.org/officeDocument/2006/relationships/hyperlink" Target="https://podminky.urs.cz/item/CS_URS_2022_01/764212635" TargetMode="External" /><Relationship Id="rId299" Type="http://schemas.openxmlformats.org/officeDocument/2006/relationships/hyperlink" Target="https://podminky.urs.cz/item/CS_URS_2022_01/764212664" TargetMode="External" /><Relationship Id="rId300" Type="http://schemas.openxmlformats.org/officeDocument/2006/relationships/hyperlink" Target="https://podminky.urs.cz/item/CS_URS_2022_01/764216603" TargetMode="External" /><Relationship Id="rId301" Type="http://schemas.openxmlformats.org/officeDocument/2006/relationships/hyperlink" Target="https://podminky.urs.cz/item/CS_URS_2022_01/764311614" TargetMode="External" /><Relationship Id="rId302" Type="http://schemas.openxmlformats.org/officeDocument/2006/relationships/hyperlink" Target="https://podminky.urs.cz/item/CS_URS_2022_01/764518621" TargetMode="External" /><Relationship Id="rId303" Type="http://schemas.openxmlformats.org/officeDocument/2006/relationships/hyperlink" Target="https://podminky.urs.cz/item/CS_URS_2022_01/998764103" TargetMode="External" /><Relationship Id="rId304" Type="http://schemas.openxmlformats.org/officeDocument/2006/relationships/hyperlink" Target="https://podminky.urs.cz/item/CS_URS_2022_01/998764181" TargetMode="External" /><Relationship Id="rId305" Type="http://schemas.openxmlformats.org/officeDocument/2006/relationships/hyperlink" Target="https://podminky.urs.cz/item/CS_URS_2022_01/765191001" TargetMode="External" /><Relationship Id="rId306" Type="http://schemas.openxmlformats.org/officeDocument/2006/relationships/hyperlink" Target="https://podminky.urs.cz/item/CS_URS_2022_01/765191031" TargetMode="External" /><Relationship Id="rId307" Type="http://schemas.openxmlformats.org/officeDocument/2006/relationships/hyperlink" Target="https://podminky.urs.cz/item/CS_URS_2022_01/998765103" TargetMode="External" /><Relationship Id="rId308" Type="http://schemas.openxmlformats.org/officeDocument/2006/relationships/hyperlink" Target="https://podminky.urs.cz/item/CS_URS_2022_01/998765181" TargetMode="External" /><Relationship Id="rId309" Type="http://schemas.openxmlformats.org/officeDocument/2006/relationships/hyperlink" Target="https://podminky.urs.cz/item/CS_URS_2022_01/766311811" TargetMode="External" /><Relationship Id="rId310" Type="http://schemas.openxmlformats.org/officeDocument/2006/relationships/hyperlink" Target="https://podminky.urs.cz/item/CS_URS_2022_01/766411811" TargetMode="External" /><Relationship Id="rId311" Type="http://schemas.openxmlformats.org/officeDocument/2006/relationships/hyperlink" Target="https://podminky.urs.cz/item/CS_URS_2022_01/766411822" TargetMode="External" /><Relationship Id="rId312" Type="http://schemas.openxmlformats.org/officeDocument/2006/relationships/hyperlink" Target="https://podminky.urs.cz/item/CS_URS_2022_01/766414232" TargetMode="External" /><Relationship Id="rId313" Type="http://schemas.openxmlformats.org/officeDocument/2006/relationships/hyperlink" Target="https://podminky.urs.cz/item/CS_URS_2022_01/766417211" TargetMode="External" /><Relationship Id="rId314" Type="http://schemas.openxmlformats.org/officeDocument/2006/relationships/hyperlink" Target="https://podminky.urs.cz/item/CS_URS_2022_01/766441812" TargetMode="External" /><Relationship Id="rId315" Type="http://schemas.openxmlformats.org/officeDocument/2006/relationships/hyperlink" Target="https://podminky.urs.cz/item/CS_URS_2022_01/766441822" TargetMode="External" /><Relationship Id="rId316" Type="http://schemas.openxmlformats.org/officeDocument/2006/relationships/hyperlink" Target="https://podminky.urs.cz/item/CS_URS_2022_01/766660001" TargetMode="External" /><Relationship Id="rId317" Type="http://schemas.openxmlformats.org/officeDocument/2006/relationships/hyperlink" Target="https://podminky.urs.cz/item/CS_URS_2022_01/766660002" TargetMode="External" /><Relationship Id="rId318" Type="http://schemas.openxmlformats.org/officeDocument/2006/relationships/hyperlink" Target="https://podminky.urs.cz/item/CS_URS_2022_01/766660021" TargetMode="External" /><Relationship Id="rId319" Type="http://schemas.openxmlformats.org/officeDocument/2006/relationships/hyperlink" Target="https://podminky.urs.cz/item/CS_URS_2022_01/766660022" TargetMode="External" /><Relationship Id="rId320" Type="http://schemas.openxmlformats.org/officeDocument/2006/relationships/hyperlink" Target="https://podminky.urs.cz/item/CS_URS_2022_01/766660311" TargetMode="External" /><Relationship Id="rId321" Type="http://schemas.openxmlformats.org/officeDocument/2006/relationships/hyperlink" Target="https://podminky.urs.cz/item/CS_URS_2022_01/766660717" TargetMode="External" /><Relationship Id="rId322" Type="http://schemas.openxmlformats.org/officeDocument/2006/relationships/hyperlink" Target="https://podminky.urs.cz/item/CS_URS_2022_01/766660720" TargetMode="External" /><Relationship Id="rId323" Type="http://schemas.openxmlformats.org/officeDocument/2006/relationships/hyperlink" Target="https://podminky.urs.cz/item/CS_URS_2022_01/766660728" TargetMode="External" /><Relationship Id="rId324" Type="http://schemas.openxmlformats.org/officeDocument/2006/relationships/hyperlink" Target="https://podminky.urs.cz/item/CS_URS_2022_01/766660729" TargetMode="External" /><Relationship Id="rId325" Type="http://schemas.openxmlformats.org/officeDocument/2006/relationships/hyperlink" Target="https://podminky.urs.cz/item/CS_URS_2022_01/766660731" TargetMode="External" /><Relationship Id="rId326" Type="http://schemas.openxmlformats.org/officeDocument/2006/relationships/hyperlink" Target="https://podminky.urs.cz/item/CS_URS_2022_01/766660733" TargetMode="External" /><Relationship Id="rId327" Type="http://schemas.openxmlformats.org/officeDocument/2006/relationships/hyperlink" Target="https://podminky.urs.cz/item/CS_URS_2022_01/766682111" TargetMode="External" /><Relationship Id="rId328" Type="http://schemas.openxmlformats.org/officeDocument/2006/relationships/hyperlink" Target="https://podminky.urs.cz/item/CS_URS_2022_01/766691914" TargetMode="External" /><Relationship Id="rId329" Type="http://schemas.openxmlformats.org/officeDocument/2006/relationships/hyperlink" Target="https://podminky.urs.cz/item/CS_URS_2022_01/766694112" TargetMode="External" /><Relationship Id="rId330" Type="http://schemas.openxmlformats.org/officeDocument/2006/relationships/hyperlink" Target="https://podminky.urs.cz/item/CS_URS_2022_01/998766103" TargetMode="External" /><Relationship Id="rId331" Type="http://schemas.openxmlformats.org/officeDocument/2006/relationships/hyperlink" Target="https://podminky.urs.cz/item/CS_URS_2022_01/998766181" TargetMode="External" /><Relationship Id="rId332" Type="http://schemas.openxmlformats.org/officeDocument/2006/relationships/hyperlink" Target="https://podminky.urs.cz/item/CS_URS_2022_01/767161871" TargetMode="External" /><Relationship Id="rId333" Type="http://schemas.openxmlformats.org/officeDocument/2006/relationships/hyperlink" Target="https://podminky.urs.cz/item/CS_URS_2022_01/767691822" TargetMode="External" /><Relationship Id="rId334" Type="http://schemas.openxmlformats.org/officeDocument/2006/relationships/hyperlink" Target="https://podminky.urs.cz/item/CS_URS_2022_01/767995111" TargetMode="External" /><Relationship Id="rId335" Type="http://schemas.openxmlformats.org/officeDocument/2006/relationships/hyperlink" Target="https://podminky.urs.cz/item/CS_URS_2022_01/767995112" TargetMode="External" /><Relationship Id="rId336" Type="http://schemas.openxmlformats.org/officeDocument/2006/relationships/hyperlink" Target="https://podminky.urs.cz/item/CS_URS_2022_01/767995113" TargetMode="External" /><Relationship Id="rId337" Type="http://schemas.openxmlformats.org/officeDocument/2006/relationships/hyperlink" Target="https://podminky.urs.cz/item/CS_URS_2022_01/767995114" TargetMode="External" /><Relationship Id="rId338" Type="http://schemas.openxmlformats.org/officeDocument/2006/relationships/hyperlink" Target="https://podminky.urs.cz/item/CS_URS_2022_01/767995115" TargetMode="External" /><Relationship Id="rId339" Type="http://schemas.openxmlformats.org/officeDocument/2006/relationships/hyperlink" Target="https://podminky.urs.cz/item/CS_URS_2022_01/767995116" TargetMode="External" /><Relationship Id="rId340" Type="http://schemas.openxmlformats.org/officeDocument/2006/relationships/hyperlink" Target="https://podminky.urs.cz/item/CS_URS_2022_01/767995117" TargetMode="External" /><Relationship Id="rId341" Type="http://schemas.openxmlformats.org/officeDocument/2006/relationships/hyperlink" Target="https://podminky.urs.cz/item/CS_URS_2022_01/998767103" TargetMode="External" /><Relationship Id="rId342" Type="http://schemas.openxmlformats.org/officeDocument/2006/relationships/hyperlink" Target="https://podminky.urs.cz/item/CS_URS_2022_01/998767181" TargetMode="External" /><Relationship Id="rId343" Type="http://schemas.openxmlformats.org/officeDocument/2006/relationships/hyperlink" Target="https://podminky.urs.cz/item/CS_URS_2022_01/771111011" TargetMode="External" /><Relationship Id="rId344" Type="http://schemas.openxmlformats.org/officeDocument/2006/relationships/hyperlink" Target="https://podminky.urs.cz/item/CS_URS_2022_01/771111012" TargetMode="External" /><Relationship Id="rId345" Type="http://schemas.openxmlformats.org/officeDocument/2006/relationships/hyperlink" Target="https://podminky.urs.cz/item/CS_URS_2022_01/771121011" TargetMode="External" /><Relationship Id="rId346" Type="http://schemas.openxmlformats.org/officeDocument/2006/relationships/hyperlink" Target="https://podminky.urs.cz/item/CS_URS_2022_01/771161021" TargetMode="External" /><Relationship Id="rId347" Type="http://schemas.openxmlformats.org/officeDocument/2006/relationships/hyperlink" Target="https://podminky.urs.cz/item/CS_URS_2022_01/771274123" TargetMode="External" /><Relationship Id="rId348" Type="http://schemas.openxmlformats.org/officeDocument/2006/relationships/hyperlink" Target="https://podminky.urs.cz/item/CS_URS_2022_01/771274242" TargetMode="External" /><Relationship Id="rId349" Type="http://schemas.openxmlformats.org/officeDocument/2006/relationships/hyperlink" Target="https://podminky.urs.cz/item/CS_URS_2022_01/771474125" TargetMode="External" /><Relationship Id="rId350" Type="http://schemas.openxmlformats.org/officeDocument/2006/relationships/hyperlink" Target="https://podminky.urs.cz/item/CS_URS_2022_01/771571912" TargetMode="External" /><Relationship Id="rId351" Type="http://schemas.openxmlformats.org/officeDocument/2006/relationships/hyperlink" Target="https://podminky.urs.cz/item/CS_URS_2022_01/771474113" TargetMode="External" /><Relationship Id="rId352" Type="http://schemas.openxmlformats.org/officeDocument/2006/relationships/hyperlink" Target="https://podminky.urs.cz/item/CS_URS_2022_01/771574112" TargetMode="External" /><Relationship Id="rId353" Type="http://schemas.openxmlformats.org/officeDocument/2006/relationships/hyperlink" Target="https://podminky.urs.cz/item/CS_URS_2022_01/771574262" TargetMode="External" /><Relationship Id="rId354" Type="http://schemas.openxmlformats.org/officeDocument/2006/relationships/hyperlink" Target="https://podminky.urs.cz/item/CS_URS_2022_01/771577111" TargetMode="External" /><Relationship Id="rId355" Type="http://schemas.openxmlformats.org/officeDocument/2006/relationships/hyperlink" Target="https://podminky.urs.cz/item/CS_URS_2022_01/771577114" TargetMode="External" /><Relationship Id="rId356" Type="http://schemas.openxmlformats.org/officeDocument/2006/relationships/hyperlink" Target="https://podminky.urs.cz/item/CS_URS_2022_01/771591112" TargetMode="External" /><Relationship Id="rId357" Type="http://schemas.openxmlformats.org/officeDocument/2006/relationships/hyperlink" Target="https://podminky.urs.cz/item/CS_URS_2022_01/771591115" TargetMode="External" /><Relationship Id="rId358" Type="http://schemas.openxmlformats.org/officeDocument/2006/relationships/hyperlink" Target="https://podminky.urs.cz/item/CS_URS_2022_01/998771103" TargetMode="External" /><Relationship Id="rId359" Type="http://schemas.openxmlformats.org/officeDocument/2006/relationships/hyperlink" Target="https://podminky.urs.cz/item/CS_URS_2022_01/998771181" TargetMode="External" /><Relationship Id="rId360" Type="http://schemas.openxmlformats.org/officeDocument/2006/relationships/hyperlink" Target="https://podminky.urs.cz/item/CS_URS_2022_01/776111311" TargetMode="External" /><Relationship Id="rId361" Type="http://schemas.openxmlformats.org/officeDocument/2006/relationships/hyperlink" Target="https://podminky.urs.cz/item/CS_URS_2022_01/776111323" TargetMode="External" /><Relationship Id="rId362" Type="http://schemas.openxmlformats.org/officeDocument/2006/relationships/hyperlink" Target="https://podminky.urs.cz/item/CS_URS_2022_01/776421111" TargetMode="External" /><Relationship Id="rId363" Type="http://schemas.openxmlformats.org/officeDocument/2006/relationships/hyperlink" Target="https://podminky.urs.cz/item/CS_URS_2022_01/776421312" TargetMode="External" /><Relationship Id="rId364" Type="http://schemas.openxmlformats.org/officeDocument/2006/relationships/hyperlink" Target="https://podminky.urs.cz/item/CS_URS_2022_01/776431211" TargetMode="External" /><Relationship Id="rId365" Type="http://schemas.openxmlformats.org/officeDocument/2006/relationships/hyperlink" Target="https://podminky.urs.cz/item/CS_URS_2022_01/998776103" TargetMode="External" /><Relationship Id="rId366" Type="http://schemas.openxmlformats.org/officeDocument/2006/relationships/hyperlink" Target="https://podminky.urs.cz/item/CS_URS_2022_01/998776181" TargetMode="External" /><Relationship Id="rId367" Type="http://schemas.openxmlformats.org/officeDocument/2006/relationships/hyperlink" Target="https://podminky.urs.cz/item/CS_URS_2022_01/781131112" TargetMode="External" /><Relationship Id="rId368" Type="http://schemas.openxmlformats.org/officeDocument/2006/relationships/hyperlink" Target="https://podminky.urs.cz/item/CS_URS_2022_01/781131241" TargetMode="External" /><Relationship Id="rId369" Type="http://schemas.openxmlformats.org/officeDocument/2006/relationships/hyperlink" Target="https://podminky.urs.cz/item/CS_URS_2022_01/781131242" TargetMode="External" /><Relationship Id="rId370" Type="http://schemas.openxmlformats.org/officeDocument/2006/relationships/hyperlink" Target="https://podminky.urs.cz/item/CS_URS_2022_01/781131264" TargetMode="External" /><Relationship Id="rId371" Type="http://schemas.openxmlformats.org/officeDocument/2006/relationships/hyperlink" Target="https://podminky.urs.cz/item/CS_URS_2022_01/781474153" TargetMode="External" /><Relationship Id="rId372" Type="http://schemas.openxmlformats.org/officeDocument/2006/relationships/hyperlink" Target="https://podminky.urs.cz/item/CS_URS_2022_01/781474164" TargetMode="External" /><Relationship Id="rId373" Type="http://schemas.openxmlformats.org/officeDocument/2006/relationships/hyperlink" Target="https://podminky.urs.cz/item/CS_URS_2022_01/781477111" TargetMode="External" /><Relationship Id="rId374" Type="http://schemas.openxmlformats.org/officeDocument/2006/relationships/hyperlink" Target="https://podminky.urs.cz/item/CS_URS_2022_01/781477114" TargetMode="External" /><Relationship Id="rId375" Type="http://schemas.openxmlformats.org/officeDocument/2006/relationships/hyperlink" Target="https://podminky.urs.cz/item/CS_URS_2022_01/781491012" TargetMode="External" /><Relationship Id="rId376" Type="http://schemas.openxmlformats.org/officeDocument/2006/relationships/hyperlink" Target="https://podminky.urs.cz/item/CS_URS_2022_01/998781103" TargetMode="External" /><Relationship Id="rId377" Type="http://schemas.openxmlformats.org/officeDocument/2006/relationships/hyperlink" Target="https://podminky.urs.cz/item/CS_URS_2022_01/998781181" TargetMode="External" /><Relationship Id="rId378" Type="http://schemas.openxmlformats.org/officeDocument/2006/relationships/hyperlink" Target="https://podminky.urs.cz/item/CS_URS_2022_01/783201201" TargetMode="External" /><Relationship Id="rId379" Type="http://schemas.openxmlformats.org/officeDocument/2006/relationships/hyperlink" Target="https://podminky.urs.cz/item/CS_URS_2022_01/783201403" TargetMode="External" /><Relationship Id="rId380" Type="http://schemas.openxmlformats.org/officeDocument/2006/relationships/hyperlink" Target="https://podminky.urs.cz/item/CS_URS_2022_01/783218101" TargetMode="External" /><Relationship Id="rId381" Type="http://schemas.openxmlformats.org/officeDocument/2006/relationships/hyperlink" Target="https://podminky.urs.cz/item/CS_URS_2022_01/783218111" TargetMode="External" /><Relationship Id="rId382" Type="http://schemas.openxmlformats.org/officeDocument/2006/relationships/hyperlink" Target="https://podminky.urs.cz/item/CS_URS_2022_01/783232111" TargetMode="External" /><Relationship Id="rId383" Type="http://schemas.openxmlformats.org/officeDocument/2006/relationships/hyperlink" Target="https://podminky.urs.cz/item/CS_URS_2022_01/783301313" TargetMode="External" /><Relationship Id="rId384" Type="http://schemas.openxmlformats.org/officeDocument/2006/relationships/hyperlink" Target="https://podminky.urs.cz/item/CS_URS_2022_01/783306801" TargetMode="External" /><Relationship Id="rId385" Type="http://schemas.openxmlformats.org/officeDocument/2006/relationships/hyperlink" Target="https://podminky.urs.cz/item/CS_URS_2022_01/783314101" TargetMode="External" /><Relationship Id="rId386" Type="http://schemas.openxmlformats.org/officeDocument/2006/relationships/hyperlink" Target="https://podminky.urs.cz/item/CS_URS_2022_01/783314201" TargetMode="External" /><Relationship Id="rId387" Type="http://schemas.openxmlformats.org/officeDocument/2006/relationships/hyperlink" Target="https://podminky.urs.cz/item/CS_URS_2022_01/783315101" TargetMode="External" /><Relationship Id="rId388" Type="http://schemas.openxmlformats.org/officeDocument/2006/relationships/hyperlink" Target="https://podminky.urs.cz/item/CS_URS_2022_01/783317101" TargetMode="External" /><Relationship Id="rId389" Type="http://schemas.openxmlformats.org/officeDocument/2006/relationships/hyperlink" Target="https://podminky.urs.cz/item/CS_URS_2022_01/783414201" TargetMode="External" /><Relationship Id="rId390" Type="http://schemas.openxmlformats.org/officeDocument/2006/relationships/hyperlink" Target="https://podminky.urs.cz/item/CS_URS_2022_01/783415101" TargetMode="External" /><Relationship Id="rId391" Type="http://schemas.openxmlformats.org/officeDocument/2006/relationships/hyperlink" Target="https://podminky.urs.cz/item/CS_URS_2022_01/783417101" TargetMode="External" /><Relationship Id="rId392" Type="http://schemas.openxmlformats.org/officeDocument/2006/relationships/hyperlink" Target="https://podminky.urs.cz/item/CS_URS_2022_01/783801401" TargetMode="External" /><Relationship Id="rId393" Type="http://schemas.openxmlformats.org/officeDocument/2006/relationships/hyperlink" Target="https://podminky.urs.cz/item/CS_URS_2022_01/783823135" TargetMode="External" /><Relationship Id="rId394" Type="http://schemas.openxmlformats.org/officeDocument/2006/relationships/hyperlink" Target="https://podminky.urs.cz/item/CS_URS_2022_01/783827425" TargetMode="External" /><Relationship Id="rId395" Type="http://schemas.openxmlformats.org/officeDocument/2006/relationships/hyperlink" Target="https://podminky.urs.cz/item/CS_URS_2022_01/784111001" TargetMode="External" /><Relationship Id="rId396" Type="http://schemas.openxmlformats.org/officeDocument/2006/relationships/hyperlink" Target="https://podminky.urs.cz/item/CS_URS_2022_01/784111007" TargetMode="External" /><Relationship Id="rId397" Type="http://schemas.openxmlformats.org/officeDocument/2006/relationships/hyperlink" Target="https://podminky.urs.cz/item/CS_URS_2022_01/784111009" TargetMode="External" /><Relationship Id="rId398" Type="http://schemas.openxmlformats.org/officeDocument/2006/relationships/hyperlink" Target="https://podminky.urs.cz/item/CS_URS_2022_01/784121001" TargetMode="External" /><Relationship Id="rId399" Type="http://schemas.openxmlformats.org/officeDocument/2006/relationships/hyperlink" Target="https://podminky.urs.cz/item/CS_URS_2022_01/784121007" TargetMode="External" /><Relationship Id="rId400" Type="http://schemas.openxmlformats.org/officeDocument/2006/relationships/hyperlink" Target="https://podminky.urs.cz/item/CS_URS_2022_01/784121009" TargetMode="External" /><Relationship Id="rId401" Type="http://schemas.openxmlformats.org/officeDocument/2006/relationships/hyperlink" Target="https://podminky.urs.cz/item/CS_URS_2022_01/784121011" TargetMode="External" /><Relationship Id="rId402" Type="http://schemas.openxmlformats.org/officeDocument/2006/relationships/hyperlink" Target="https://podminky.urs.cz/item/CS_URS_2022_01/784121017" TargetMode="External" /><Relationship Id="rId403" Type="http://schemas.openxmlformats.org/officeDocument/2006/relationships/hyperlink" Target="https://podminky.urs.cz/item/CS_URS_2022_01/784121019" TargetMode="External" /><Relationship Id="rId404" Type="http://schemas.openxmlformats.org/officeDocument/2006/relationships/hyperlink" Target="https://podminky.urs.cz/item/CS_URS_2022_01/784181111" TargetMode="External" /><Relationship Id="rId405" Type="http://schemas.openxmlformats.org/officeDocument/2006/relationships/hyperlink" Target="https://podminky.urs.cz/item/CS_URS_2022_01/784181117" TargetMode="External" /><Relationship Id="rId406" Type="http://schemas.openxmlformats.org/officeDocument/2006/relationships/hyperlink" Target="https://podminky.urs.cz/item/CS_URS_2022_01/784181119" TargetMode="External" /><Relationship Id="rId407" Type="http://schemas.openxmlformats.org/officeDocument/2006/relationships/hyperlink" Target="https://podminky.urs.cz/item/CS_URS_2022_01/784211111" TargetMode="External" /><Relationship Id="rId408" Type="http://schemas.openxmlformats.org/officeDocument/2006/relationships/hyperlink" Target="https://podminky.urs.cz/item/CS_URS_2022_01/784211117" TargetMode="External" /><Relationship Id="rId409" Type="http://schemas.openxmlformats.org/officeDocument/2006/relationships/hyperlink" Target="https://podminky.urs.cz/item/CS_URS_2022_01/784211119" TargetMode="External" /><Relationship Id="rId410" Type="http://schemas.openxmlformats.org/officeDocument/2006/relationships/hyperlink" Target="https://podminky.urs.cz/item/CS_URS_2022_01/784211163" TargetMode="External" /><Relationship Id="rId41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2_01/997013156" TargetMode="External" /><Relationship Id="rId2" Type="http://schemas.openxmlformats.org/officeDocument/2006/relationships/hyperlink" Target="https://podminky.urs.cz/item/CS_URS_2022_01/997013501" TargetMode="External" /><Relationship Id="rId3" Type="http://schemas.openxmlformats.org/officeDocument/2006/relationships/hyperlink" Target="https://podminky.urs.cz/item/CS_URS_2022_01/997013509" TargetMode="External" /><Relationship Id="rId4" Type="http://schemas.openxmlformats.org/officeDocument/2006/relationships/hyperlink" Target="https://podminky.urs.cz/item/CS_URS_2022_01/997013871" TargetMode="External" /><Relationship Id="rId5" Type="http://schemas.openxmlformats.org/officeDocument/2006/relationships/hyperlink" Target="https://podminky.urs.cz/item/CS_URS_2022_01/721110806" TargetMode="External" /><Relationship Id="rId6" Type="http://schemas.openxmlformats.org/officeDocument/2006/relationships/hyperlink" Target="https://podminky.urs.cz/item/CS_URS_2022_01/721171809" TargetMode="External" /><Relationship Id="rId7" Type="http://schemas.openxmlformats.org/officeDocument/2006/relationships/hyperlink" Target="https://podminky.urs.cz/item/CS_URS_2022_01/721290823" TargetMode="External" /><Relationship Id="rId8" Type="http://schemas.openxmlformats.org/officeDocument/2006/relationships/hyperlink" Target="https://podminky.urs.cz/item/CS_URS_2022_01/721173402" TargetMode="External" /><Relationship Id="rId9" Type="http://schemas.openxmlformats.org/officeDocument/2006/relationships/hyperlink" Target="https://podminky.urs.cz/item/CS_URS_2022_01/721173403" TargetMode="External" /><Relationship Id="rId10" Type="http://schemas.openxmlformats.org/officeDocument/2006/relationships/hyperlink" Target="https://podminky.urs.cz/item/CS_URS_2022_01/721174042" TargetMode="External" /><Relationship Id="rId11" Type="http://schemas.openxmlformats.org/officeDocument/2006/relationships/hyperlink" Target="https://podminky.urs.cz/item/CS_URS_2022_01/721174043" TargetMode="External" /><Relationship Id="rId12" Type="http://schemas.openxmlformats.org/officeDocument/2006/relationships/hyperlink" Target="https://podminky.urs.cz/item/CS_URS_2022_01/721174044" TargetMode="External" /><Relationship Id="rId13" Type="http://schemas.openxmlformats.org/officeDocument/2006/relationships/hyperlink" Target="https://podminky.urs.cz/item/CS_URS_2022_01/721174025" TargetMode="External" /><Relationship Id="rId14" Type="http://schemas.openxmlformats.org/officeDocument/2006/relationships/hyperlink" Target="https://podminky.urs.cz/item/CS_URS_2022_01/721194104" TargetMode="External" /><Relationship Id="rId15" Type="http://schemas.openxmlformats.org/officeDocument/2006/relationships/hyperlink" Target="https://podminky.urs.cz/item/CS_URS_2022_01/721194105" TargetMode="External" /><Relationship Id="rId16" Type="http://schemas.openxmlformats.org/officeDocument/2006/relationships/hyperlink" Target="https://podminky.urs.cz/item/CS_URS_2022_01/721194109" TargetMode="External" /><Relationship Id="rId17" Type="http://schemas.openxmlformats.org/officeDocument/2006/relationships/hyperlink" Target="https://podminky.urs.cz/item/CS_URS_2022_01/721110973" TargetMode="External" /><Relationship Id="rId18" Type="http://schemas.openxmlformats.org/officeDocument/2006/relationships/hyperlink" Target="https://podminky.urs.cz/item/CS_URS_2022_01/721110963" TargetMode="External" /><Relationship Id="rId19" Type="http://schemas.openxmlformats.org/officeDocument/2006/relationships/hyperlink" Target="https://podminky.urs.cz/item/CS_URS_2022_01/721100911" TargetMode="External" /><Relationship Id="rId20" Type="http://schemas.openxmlformats.org/officeDocument/2006/relationships/hyperlink" Target="https://podminky.urs.cz/item/CS_URS_2022_01/721300922" TargetMode="External" /><Relationship Id="rId21" Type="http://schemas.openxmlformats.org/officeDocument/2006/relationships/hyperlink" Target="https://podminky.urs.cz/item/CS_URS_2022_01/894812204" TargetMode="External" /><Relationship Id="rId22" Type="http://schemas.openxmlformats.org/officeDocument/2006/relationships/hyperlink" Target="https://podminky.urs.cz/item/CS_URS_2022_01/894812231" TargetMode="External" /><Relationship Id="rId23" Type="http://schemas.openxmlformats.org/officeDocument/2006/relationships/hyperlink" Target="https://podminky.urs.cz/item/CS_URS_2022_01/894812249" TargetMode="External" /><Relationship Id="rId24" Type="http://schemas.openxmlformats.org/officeDocument/2006/relationships/hyperlink" Target="https://podminky.urs.cz/item/CS_URS_2022_01/894812261" TargetMode="External" /><Relationship Id="rId25" Type="http://schemas.openxmlformats.org/officeDocument/2006/relationships/hyperlink" Target="https://podminky.urs.cz/item/CS_URS_2022_01/721290111" TargetMode="External" /><Relationship Id="rId26" Type="http://schemas.openxmlformats.org/officeDocument/2006/relationships/hyperlink" Target="https://podminky.urs.cz/item/CS_URS_2022_01/721290112" TargetMode="External" /><Relationship Id="rId27" Type="http://schemas.openxmlformats.org/officeDocument/2006/relationships/hyperlink" Target="https://podminky.urs.cz/item/CS_URS_2022_01/721273151" TargetMode="External" /><Relationship Id="rId28" Type="http://schemas.openxmlformats.org/officeDocument/2006/relationships/hyperlink" Target="https://podminky.urs.cz/item/CS_URS_2022_01/721273152" TargetMode="External" /><Relationship Id="rId29" Type="http://schemas.openxmlformats.org/officeDocument/2006/relationships/hyperlink" Target="https://podminky.urs.cz/item/CS_URS_2022_01/721273153" TargetMode="External" /><Relationship Id="rId30" Type="http://schemas.openxmlformats.org/officeDocument/2006/relationships/hyperlink" Target="https://podminky.urs.cz/item/CS_URS_2022_01/998721103" TargetMode="External" /><Relationship Id="rId31" Type="http://schemas.openxmlformats.org/officeDocument/2006/relationships/hyperlink" Target="https://podminky.urs.cz/item/CS_URS_2022_01/722130233" TargetMode="External" /><Relationship Id="rId32" Type="http://schemas.openxmlformats.org/officeDocument/2006/relationships/hyperlink" Target="https://podminky.urs.cz/item/CS_URS_2022_01/722181113" TargetMode="External" /><Relationship Id="rId33" Type="http://schemas.openxmlformats.org/officeDocument/2006/relationships/hyperlink" Target="https://podminky.urs.cz/item/CS_URS_2022_01/722174022" TargetMode="External" /><Relationship Id="rId34" Type="http://schemas.openxmlformats.org/officeDocument/2006/relationships/hyperlink" Target="https://podminky.urs.cz/item/CS_URS_2022_01/722174023" TargetMode="External" /><Relationship Id="rId35" Type="http://schemas.openxmlformats.org/officeDocument/2006/relationships/hyperlink" Target="https://podminky.urs.cz/item/CS_URS_2022_01/722174024" TargetMode="External" /><Relationship Id="rId36" Type="http://schemas.openxmlformats.org/officeDocument/2006/relationships/hyperlink" Target="https://podminky.urs.cz/item/CS_URS_2022_01/722174062" TargetMode="External" /><Relationship Id="rId37" Type="http://schemas.openxmlformats.org/officeDocument/2006/relationships/hyperlink" Target="https://podminky.urs.cz/item/CS_URS_2022_01/722181211" TargetMode="External" /><Relationship Id="rId38" Type="http://schemas.openxmlformats.org/officeDocument/2006/relationships/hyperlink" Target="https://podminky.urs.cz/item/CS_URS_2022_01/722181212" TargetMode="External" /><Relationship Id="rId39" Type="http://schemas.openxmlformats.org/officeDocument/2006/relationships/hyperlink" Target="https://podminky.urs.cz/item/CS_URS_2022_01/722181241" TargetMode="External" /><Relationship Id="rId40" Type="http://schemas.openxmlformats.org/officeDocument/2006/relationships/hyperlink" Target="https://podminky.urs.cz/item/CS_URS_2022_01/722182012" TargetMode="External" /><Relationship Id="rId41" Type="http://schemas.openxmlformats.org/officeDocument/2006/relationships/hyperlink" Target="https://podminky.urs.cz/item/CS_URS_2022_01/722190401" TargetMode="External" /><Relationship Id="rId42" Type="http://schemas.openxmlformats.org/officeDocument/2006/relationships/hyperlink" Target="https://podminky.urs.cz/item/CS_URS_2022_01/722220152" TargetMode="External" /><Relationship Id="rId43" Type="http://schemas.openxmlformats.org/officeDocument/2006/relationships/hyperlink" Target="https://podminky.urs.cz/item/CS_URS_2022_01/722232043" TargetMode="External" /><Relationship Id="rId44" Type="http://schemas.openxmlformats.org/officeDocument/2006/relationships/hyperlink" Target="https://podminky.urs.cz/item/CS_URS_2022_01/722232044" TargetMode="External" /><Relationship Id="rId45" Type="http://schemas.openxmlformats.org/officeDocument/2006/relationships/hyperlink" Target="https://podminky.urs.cz/item/CS_URS_2022_01/722232045" TargetMode="External" /><Relationship Id="rId46" Type="http://schemas.openxmlformats.org/officeDocument/2006/relationships/hyperlink" Target="https://podminky.urs.cz/item/CS_URS_2022_01/722250133" TargetMode="External" /><Relationship Id="rId47" Type="http://schemas.openxmlformats.org/officeDocument/2006/relationships/hyperlink" Target="https://podminky.urs.cz/item/CS_URS_2022_01/722290226" TargetMode="External" /><Relationship Id="rId48" Type="http://schemas.openxmlformats.org/officeDocument/2006/relationships/hyperlink" Target="https://podminky.urs.cz/item/CS_URS_2022_01/722290234" TargetMode="External" /><Relationship Id="rId49" Type="http://schemas.openxmlformats.org/officeDocument/2006/relationships/hyperlink" Target="https://podminky.urs.cz/item/CS_URS_2022_01/722130913" TargetMode="External" /><Relationship Id="rId50" Type="http://schemas.openxmlformats.org/officeDocument/2006/relationships/hyperlink" Target="https://podminky.urs.cz/item/CS_URS_2022_01/722131913" TargetMode="External" /><Relationship Id="rId51" Type="http://schemas.openxmlformats.org/officeDocument/2006/relationships/hyperlink" Target="https://podminky.urs.cz/item/CS_URS_2022_01/722171912" TargetMode="External" /><Relationship Id="rId52" Type="http://schemas.openxmlformats.org/officeDocument/2006/relationships/hyperlink" Target="https://podminky.urs.cz/item/CS_URS_2022_01/722171917" TargetMode="External" /><Relationship Id="rId53" Type="http://schemas.openxmlformats.org/officeDocument/2006/relationships/hyperlink" Target="https://podminky.urs.cz/item/CS_URS_2022_01/722171932" TargetMode="External" /><Relationship Id="rId54" Type="http://schemas.openxmlformats.org/officeDocument/2006/relationships/hyperlink" Target="https://podminky.urs.cz/item/CS_URS_2022_01/722171934" TargetMode="External" /><Relationship Id="rId55" Type="http://schemas.openxmlformats.org/officeDocument/2006/relationships/hyperlink" Target="https://podminky.urs.cz/item/CS_URS_2022_01/722190901" TargetMode="External" /><Relationship Id="rId56" Type="http://schemas.openxmlformats.org/officeDocument/2006/relationships/hyperlink" Target="https://podminky.urs.cz/item/CS_URS_2022_01/998722103" TargetMode="External" /><Relationship Id="rId57" Type="http://schemas.openxmlformats.org/officeDocument/2006/relationships/hyperlink" Target="https://podminky.urs.cz/item/CS_URS_2022_01/726111041" TargetMode="External" /><Relationship Id="rId58" Type="http://schemas.openxmlformats.org/officeDocument/2006/relationships/hyperlink" Target="https://podminky.urs.cz/item/CS_URS_2022_01/726191001" TargetMode="External" /><Relationship Id="rId59" Type="http://schemas.openxmlformats.org/officeDocument/2006/relationships/hyperlink" Target="https://podminky.urs.cz/item/CS_URS_2022_01/726111204" TargetMode="External" /><Relationship Id="rId60" Type="http://schemas.openxmlformats.org/officeDocument/2006/relationships/hyperlink" Target="https://podminky.urs.cz/item/CS_URS_2022_01/725211602" TargetMode="External" /><Relationship Id="rId61" Type="http://schemas.openxmlformats.org/officeDocument/2006/relationships/hyperlink" Target="https://podminky.urs.cz/item/CS_URS_2022_01/725851325" TargetMode="External" /><Relationship Id="rId62" Type="http://schemas.openxmlformats.org/officeDocument/2006/relationships/hyperlink" Target="https://podminky.urs.cz/item/CS_URS_2022_01/725869101" TargetMode="External" /><Relationship Id="rId63" Type="http://schemas.openxmlformats.org/officeDocument/2006/relationships/hyperlink" Target="https://podminky.urs.cz/item/CS_URS_2022_01/725829131" TargetMode="External" /><Relationship Id="rId64" Type="http://schemas.openxmlformats.org/officeDocument/2006/relationships/hyperlink" Target="https://podminky.urs.cz/item/CS_URS_2022_01/725129102" TargetMode="External" /><Relationship Id="rId65" Type="http://schemas.openxmlformats.org/officeDocument/2006/relationships/hyperlink" Target="https://podminky.urs.cz/item/CS_URS_2022_01/725231203" TargetMode="External" /><Relationship Id="rId66" Type="http://schemas.openxmlformats.org/officeDocument/2006/relationships/hyperlink" Target="https://podminky.urs.cz/item/CS_URS_2022_01/725823111" TargetMode="External" /><Relationship Id="rId67" Type="http://schemas.openxmlformats.org/officeDocument/2006/relationships/hyperlink" Target="https://podminky.urs.cz/item/CS_URS_2022_01/725829111" TargetMode="External" /><Relationship Id="rId68" Type="http://schemas.openxmlformats.org/officeDocument/2006/relationships/hyperlink" Target="https://podminky.urs.cz/item/CS_URS_2022_01/725851315" TargetMode="External" /><Relationship Id="rId69" Type="http://schemas.openxmlformats.org/officeDocument/2006/relationships/hyperlink" Target="https://podminky.urs.cz/item/CS_URS_2022_01/725862103" TargetMode="External" /><Relationship Id="rId70" Type="http://schemas.openxmlformats.org/officeDocument/2006/relationships/hyperlink" Target="https://podminky.urs.cz/item/CS_URS_2022_01/721226511" TargetMode="External" /><Relationship Id="rId71" Type="http://schemas.openxmlformats.org/officeDocument/2006/relationships/hyperlink" Target="https://podminky.urs.cz/item/CS_URS_2022_01/725813111" TargetMode="External" /><Relationship Id="rId72" Type="http://schemas.openxmlformats.org/officeDocument/2006/relationships/hyperlink" Target="https://podminky.urs.cz/item/CS_URS_2022_01/725980123" TargetMode="External" /><Relationship Id="rId73" Type="http://schemas.openxmlformats.org/officeDocument/2006/relationships/hyperlink" Target="https://podminky.urs.cz/item/CS_URS_2022_01/998725103" TargetMode="External" /><Relationship Id="rId74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2_01/997013156" TargetMode="External" /><Relationship Id="rId2" Type="http://schemas.openxmlformats.org/officeDocument/2006/relationships/hyperlink" Target="https://podminky.urs.cz/item/CS_URS_2022_01/997013501" TargetMode="External" /><Relationship Id="rId3" Type="http://schemas.openxmlformats.org/officeDocument/2006/relationships/hyperlink" Target="https://podminky.urs.cz/item/CS_URS_2022_01/997013509" TargetMode="External" /><Relationship Id="rId4" Type="http://schemas.openxmlformats.org/officeDocument/2006/relationships/hyperlink" Target="https://podminky.urs.cz/item/CS_URS_2022_01/997013871" TargetMode="External" /><Relationship Id="rId5" Type="http://schemas.openxmlformats.org/officeDocument/2006/relationships/hyperlink" Target="https://podminky.urs.cz/item/CS_URS_2022_01/712441559" TargetMode="External" /><Relationship Id="rId6" Type="http://schemas.openxmlformats.org/officeDocument/2006/relationships/hyperlink" Target="https://podminky.urs.cz/item/CS_URS_2022_01/998712103" TargetMode="External" /><Relationship Id="rId7" Type="http://schemas.openxmlformats.org/officeDocument/2006/relationships/hyperlink" Target="https://podminky.urs.cz/item/CS_URS_2022_01/998712181" TargetMode="External" /><Relationship Id="rId8" Type="http://schemas.openxmlformats.org/officeDocument/2006/relationships/hyperlink" Target="https://podminky.urs.cz/item/CS_URS_2022_01/762083122" TargetMode="External" /><Relationship Id="rId9" Type="http://schemas.openxmlformats.org/officeDocument/2006/relationships/hyperlink" Target="https://podminky.urs.cz/item/CS_URS_2022_01/762341210" TargetMode="External" /><Relationship Id="rId10" Type="http://schemas.openxmlformats.org/officeDocument/2006/relationships/hyperlink" Target="https://podminky.urs.cz/item/CS_URS_2022_01/762341811" TargetMode="External" /><Relationship Id="rId11" Type="http://schemas.openxmlformats.org/officeDocument/2006/relationships/hyperlink" Target="https://podminky.urs.cz/item/CS_URS_2022_01/762342314" TargetMode="External" /><Relationship Id="rId12" Type="http://schemas.openxmlformats.org/officeDocument/2006/relationships/hyperlink" Target="https://podminky.urs.cz/item/CS_URS_2022_01/762342511" TargetMode="External" /><Relationship Id="rId13" Type="http://schemas.openxmlformats.org/officeDocument/2006/relationships/hyperlink" Target="https://podminky.urs.cz/item/CS_URS_2022_01/762342812" TargetMode="External" /><Relationship Id="rId14" Type="http://schemas.openxmlformats.org/officeDocument/2006/relationships/hyperlink" Target="https://podminky.urs.cz/item/CS_URS_2022_01/762342813" TargetMode="External" /><Relationship Id="rId15" Type="http://schemas.openxmlformats.org/officeDocument/2006/relationships/hyperlink" Target="https://podminky.urs.cz/item/CS_URS_2022_01/762395000" TargetMode="External" /><Relationship Id="rId16" Type="http://schemas.openxmlformats.org/officeDocument/2006/relationships/hyperlink" Target="https://podminky.urs.cz/item/CS_URS_2022_01/998762103" TargetMode="External" /><Relationship Id="rId17" Type="http://schemas.openxmlformats.org/officeDocument/2006/relationships/hyperlink" Target="https://podminky.urs.cz/item/CS_URS_2022_01/998762181" TargetMode="External" /><Relationship Id="rId18" Type="http://schemas.openxmlformats.org/officeDocument/2006/relationships/hyperlink" Target="https://podminky.urs.cz/item/CS_URS_2022_01/764001821" TargetMode="External" /><Relationship Id="rId19" Type="http://schemas.openxmlformats.org/officeDocument/2006/relationships/hyperlink" Target="https://podminky.urs.cz/item/CS_URS_2022_01/764001851" TargetMode="External" /><Relationship Id="rId20" Type="http://schemas.openxmlformats.org/officeDocument/2006/relationships/hyperlink" Target="https://podminky.urs.cz/item/CS_URS_2022_01/764001891" TargetMode="External" /><Relationship Id="rId21" Type="http://schemas.openxmlformats.org/officeDocument/2006/relationships/hyperlink" Target="https://podminky.urs.cz/item/CS_URS_2022_01/764002801" TargetMode="External" /><Relationship Id="rId22" Type="http://schemas.openxmlformats.org/officeDocument/2006/relationships/hyperlink" Target="https://podminky.urs.cz/item/CS_URS_2022_01/764002812" TargetMode="External" /><Relationship Id="rId23" Type="http://schemas.openxmlformats.org/officeDocument/2006/relationships/hyperlink" Target="https://podminky.urs.cz/item/CS_URS_2022_01/764002831" TargetMode="External" /><Relationship Id="rId24" Type="http://schemas.openxmlformats.org/officeDocument/2006/relationships/hyperlink" Target="https://podminky.urs.cz/item/CS_URS_2022_01/764002841" TargetMode="External" /><Relationship Id="rId25" Type="http://schemas.openxmlformats.org/officeDocument/2006/relationships/hyperlink" Target="https://podminky.urs.cz/item/CS_URS_2022_01/764002861" TargetMode="External" /><Relationship Id="rId26" Type="http://schemas.openxmlformats.org/officeDocument/2006/relationships/hyperlink" Target="https://podminky.urs.cz/item/CS_URS_2022_01/764002871" TargetMode="External" /><Relationship Id="rId27" Type="http://schemas.openxmlformats.org/officeDocument/2006/relationships/hyperlink" Target="https://podminky.urs.cz/item/CS_URS_2022_01/764002881" TargetMode="External" /><Relationship Id="rId28" Type="http://schemas.openxmlformats.org/officeDocument/2006/relationships/hyperlink" Target="https://podminky.urs.cz/item/CS_URS_2022_01/764003801" TargetMode="External" /><Relationship Id="rId29" Type="http://schemas.openxmlformats.org/officeDocument/2006/relationships/hyperlink" Target="https://podminky.urs.cz/item/CS_URS_2022_01/764004801" TargetMode="External" /><Relationship Id="rId30" Type="http://schemas.openxmlformats.org/officeDocument/2006/relationships/hyperlink" Target="https://podminky.urs.cz/item/CS_URS_2022_01/764004861" TargetMode="External" /><Relationship Id="rId31" Type="http://schemas.openxmlformats.org/officeDocument/2006/relationships/hyperlink" Target="https://podminky.urs.cz/item/CS_URS_2022_01/764111641" TargetMode="External" /><Relationship Id="rId32" Type="http://schemas.openxmlformats.org/officeDocument/2006/relationships/hyperlink" Target="https://podminky.urs.cz/item/CS_URS_2022_01/764211624" TargetMode="External" /><Relationship Id="rId33" Type="http://schemas.openxmlformats.org/officeDocument/2006/relationships/hyperlink" Target="https://podminky.urs.cz/item/CS_URS_2022_01/764212607" TargetMode="External" /><Relationship Id="rId34" Type="http://schemas.openxmlformats.org/officeDocument/2006/relationships/hyperlink" Target="https://podminky.urs.cz/item/CS_URS_2022_01/764212634" TargetMode="External" /><Relationship Id="rId35" Type="http://schemas.openxmlformats.org/officeDocument/2006/relationships/hyperlink" Target="https://podminky.urs.cz/item/CS_URS_2022_01/764212664" TargetMode="External" /><Relationship Id="rId36" Type="http://schemas.openxmlformats.org/officeDocument/2006/relationships/hyperlink" Target="https://podminky.urs.cz/item/CS_URS_2022_01/764214611" TargetMode="External" /><Relationship Id="rId37" Type="http://schemas.openxmlformats.org/officeDocument/2006/relationships/hyperlink" Target="https://podminky.urs.cz/item/CS_URS_2022_01/764218611" TargetMode="External" /><Relationship Id="rId38" Type="http://schemas.openxmlformats.org/officeDocument/2006/relationships/hyperlink" Target="https://podminky.urs.cz/item/CS_URS_2022_01/764311615" TargetMode="External" /><Relationship Id="rId39" Type="http://schemas.openxmlformats.org/officeDocument/2006/relationships/hyperlink" Target="https://podminky.urs.cz/item/CS_URS_2022_01/764311616" TargetMode="External" /><Relationship Id="rId40" Type="http://schemas.openxmlformats.org/officeDocument/2006/relationships/hyperlink" Target="https://podminky.urs.cz/item/CS_URS_2022_01/764315622" TargetMode="External" /><Relationship Id="rId41" Type="http://schemas.openxmlformats.org/officeDocument/2006/relationships/hyperlink" Target="https://podminky.urs.cz/item/CS_URS_2022_01/764315623" TargetMode="External" /><Relationship Id="rId42" Type="http://schemas.openxmlformats.org/officeDocument/2006/relationships/hyperlink" Target="https://podminky.urs.cz/item/CS_URS_2022_01/764315624" TargetMode="External" /><Relationship Id="rId43" Type="http://schemas.openxmlformats.org/officeDocument/2006/relationships/hyperlink" Target="https://podminky.urs.cz/item/CS_URS_2022_01/764511643" TargetMode="External" /><Relationship Id="rId44" Type="http://schemas.openxmlformats.org/officeDocument/2006/relationships/hyperlink" Target="https://podminky.urs.cz/item/CS_URS_2022_01/764518623" TargetMode="External" /><Relationship Id="rId45" Type="http://schemas.openxmlformats.org/officeDocument/2006/relationships/hyperlink" Target="https://podminky.urs.cz/item/CS_URS_2022_01/998764103" TargetMode="External" /><Relationship Id="rId46" Type="http://schemas.openxmlformats.org/officeDocument/2006/relationships/hyperlink" Target="https://podminky.urs.cz/item/CS_URS_2022_01/998764181" TargetMode="External" /><Relationship Id="rId47" Type="http://schemas.openxmlformats.org/officeDocument/2006/relationships/hyperlink" Target="https://podminky.urs.cz/item/CS_URS_2022_01/765111015" TargetMode="External" /><Relationship Id="rId48" Type="http://schemas.openxmlformats.org/officeDocument/2006/relationships/hyperlink" Target="https://podminky.urs.cz/item/CS_URS_2022_01/765111504" TargetMode="External" /><Relationship Id="rId49" Type="http://schemas.openxmlformats.org/officeDocument/2006/relationships/hyperlink" Target="https://podminky.urs.cz/item/CS_URS_2022_01/765111801" TargetMode="External" /><Relationship Id="rId50" Type="http://schemas.openxmlformats.org/officeDocument/2006/relationships/hyperlink" Target="https://podminky.urs.cz/item/CS_URS_2022_01/765111803" TargetMode="External" /><Relationship Id="rId51" Type="http://schemas.openxmlformats.org/officeDocument/2006/relationships/hyperlink" Target="https://podminky.urs.cz/item/CS_URS_2022_01/765111811" TargetMode="External" /><Relationship Id="rId52" Type="http://schemas.openxmlformats.org/officeDocument/2006/relationships/hyperlink" Target="https://podminky.urs.cz/item/CS_URS_2022_01/765111813" TargetMode="External" /><Relationship Id="rId53" Type="http://schemas.openxmlformats.org/officeDocument/2006/relationships/hyperlink" Target="https://podminky.urs.cz/item/CS_URS_2022_01/765111869" TargetMode="External" /><Relationship Id="rId54" Type="http://schemas.openxmlformats.org/officeDocument/2006/relationships/hyperlink" Target="https://podminky.urs.cz/item/CS_URS_2022_01/765111881" TargetMode="External" /><Relationship Id="rId55" Type="http://schemas.openxmlformats.org/officeDocument/2006/relationships/hyperlink" Target="https://podminky.urs.cz/item/CS_URS_2022_01/765113112" TargetMode="External" /><Relationship Id="rId56" Type="http://schemas.openxmlformats.org/officeDocument/2006/relationships/hyperlink" Target="https://podminky.urs.cz/item/CS_URS_2022_01/765113251" TargetMode="External" /><Relationship Id="rId57" Type="http://schemas.openxmlformats.org/officeDocument/2006/relationships/hyperlink" Target="https://podminky.urs.cz/item/CS_URS_2022_01/765113311" TargetMode="External" /><Relationship Id="rId58" Type="http://schemas.openxmlformats.org/officeDocument/2006/relationships/hyperlink" Target="https://podminky.urs.cz/item/CS_URS_2022_01/765113412" TargetMode="External" /><Relationship Id="rId59" Type="http://schemas.openxmlformats.org/officeDocument/2006/relationships/hyperlink" Target="https://podminky.urs.cz/item/CS_URS_2022_01/765115111" TargetMode="External" /><Relationship Id="rId60" Type="http://schemas.openxmlformats.org/officeDocument/2006/relationships/hyperlink" Target="https://podminky.urs.cz/item/CS_URS_2022_01/765115302" TargetMode="External" /><Relationship Id="rId61" Type="http://schemas.openxmlformats.org/officeDocument/2006/relationships/hyperlink" Target="https://podminky.urs.cz/item/CS_URS_2022_01/765115351" TargetMode="External" /><Relationship Id="rId62" Type="http://schemas.openxmlformats.org/officeDocument/2006/relationships/hyperlink" Target="https://podminky.urs.cz/item/CS_URS_2022_01/765115401" TargetMode="External" /><Relationship Id="rId63" Type="http://schemas.openxmlformats.org/officeDocument/2006/relationships/hyperlink" Target="https://podminky.urs.cz/item/CS_URS_2022_01/765115403" TargetMode="External" /><Relationship Id="rId64" Type="http://schemas.openxmlformats.org/officeDocument/2006/relationships/hyperlink" Target="https://podminky.urs.cz/item/CS_URS_2022_01/765191001" TargetMode="External" /><Relationship Id="rId65" Type="http://schemas.openxmlformats.org/officeDocument/2006/relationships/hyperlink" Target="https://podminky.urs.cz/item/CS_URS_2022_01/765191031" TargetMode="External" /><Relationship Id="rId66" Type="http://schemas.openxmlformats.org/officeDocument/2006/relationships/hyperlink" Target="https://podminky.urs.cz/item/CS_URS_2022_01/765191091" TargetMode="External" /><Relationship Id="rId67" Type="http://schemas.openxmlformats.org/officeDocument/2006/relationships/hyperlink" Target="https://podminky.urs.cz/item/CS_URS_2022_01/765191911" TargetMode="External" /><Relationship Id="rId68" Type="http://schemas.openxmlformats.org/officeDocument/2006/relationships/hyperlink" Target="https://podminky.urs.cz/item/CS_URS_2022_01/765192811" TargetMode="External" /><Relationship Id="rId69" Type="http://schemas.openxmlformats.org/officeDocument/2006/relationships/hyperlink" Target="https://podminky.urs.cz/item/CS_URS_2022_01/998765103" TargetMode="External" /><Relationship Id="rId70" Type="http://schemas.openxmlformats.org/officeDocument/2006/relationships/hyperlink" Target="https://podminky.urs.cz/item/CS_URS_2022_01/998765181" TargetMode="External" /><Relationship Id="rId7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20" t="s">
        <v>0</v>
      </c>
      <c r="AZ1" s="20" t="s">
        <v>1</v>
      </c>
      <c r="BA1" s="20" t="s">
        <v>2</v>
      </c>
      <c r="BB1" s="20" t="s">
        <v>3</v>
      </c>
      <c r="BT1" s="20" t="s">
        <v>4</v>
      </c>
      <c r="BU1" s="20" t="s">
        <v>4</v>
      </c>
      <c r="BV1" s="20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21" t="s">
        <v>6</v>
      </c>
      <c r="BT2" s="21" t="s">
        <v>7</v>
      </c>
    </row>
    <row r="3" s="1" customFormat="1" ht="6.96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4"/>
      <c r="BS3" s="21" t="s">
        <v>6</v>
      </c>
      <c r="BT3" s="21" t="s">
        <v>8</v>
      </c>
    </row>
    <row r="4" s="1" customFormat="1" ht="24.96" customHeight="1">
      <c r="B4" s="25"/>
      <c r="C4" s="26"/>
      <c r="D4" s="27" t="s">
        <v>9</v>
      </c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4"/>
      <c r="AS4" s="28" t="s">
        <v>10</v>
      </c>
      <c r="BE4" s="29" t="s">
        <v>11</v>
      </c>
      <c r="BS4" s="21" t="s">
        <v>12</v>
      </c>
    </row>
    <row r="5" s="1" customFormat="1" ht="12" customHeight="1">
      <c r="B5" s="25"/>
      <c r="C5" s="26"/>
      <c r="D5" s="30" t="s">
        <v>13</v>
      </c>
      <c r="E5" s="26"/>
      <c r="F5" s="26"/>
      <c r="G5" s="26"/>
      <c r="H5" s="26"/>
      <c r="I5" s="26"/>
      <c r="J5" s="26"/>
      <c r="K5" s="31" t="s">
        <v>14</v>
      </c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4"/>
      <c r="BE5" s="32" t="s">
        <v>15</v>
      </c>
      <c r="BS5" s="21" t="s">
        <v>6</v>
      </c>
    </row>
    <row r="6" s="1" customFormat="1" ht="36.96" customHeight="1">
      <c r="B6" s="25"/>
      <c r="C6" s="26"/>
      <c r="D6" s="33" t="s">
        <v>16</v>
      </c>
      <c r="E6" s="26"/>
      <c r="F6" s="26"/>
      <c r="G6" s="26"/>
      <c r="H6" s="26"/>
      <c r="I6" s="26"/>
      <c r="J6" s="26"/>
      <c r="K6" s="34" t="s">
        <v>17</v>
      </c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4"/>
      <c r="BE6" s="35"/>
      <c r="BS6" s="21" t="s">
        <v>6</v>
      </c>
    </row>
    <row r="7" s="1" customFormat="1" ht="12" customHeight="1">
      <c r="B7" s="25"/>
      <c r="C7" s="26"/>
      <c r="D7" s="36" t="s">
        <v>18</v>
      </c>
      <c r="E7" s="26"/>
      <c r="F7" s="26"/>
      <c r="G7" s="26"/>
      <c r="H7" s="26"/>
      <c r="I7" s="26"/>
      <c r="J7" s="26"/>
      <c r="K7" s="31" t="s">
        <v>19</v>
      </c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36" t="s">
        <v>20</v>
      </c>
      <c r="AL7" s="26"/>
      <c r="AM7" s="26"/>
      <c r="AN7" s="31" t="s">
        <v>21</v>
      </c>
      <c r="AO7" s="26"/>
      <c r="AP7" s="26"/>
      <c r="AQ7" s="26"/>
      <c r="AR7" s="24"/>
      <c r="BE7" s="35"/>
      <c r="BS7" s="21" t="s">
        <v>6</v>
      </c>
    </row>
    <row r="8" s="1" customFormat="1" ht="12" customHeight="1">
      <c r="B8" s="25"/>
      <c r="C8" s="26"/>
      <c r="D8" s="36" t="s">
        <v>22</v>
      </c>
      <c r="E8" s="26"/>
      <c r="F8" s="26"/>
      <c r="G8" s="26"/>
      <c r="H8" s="26"/>
      <c r="I8" s="26"/>
      <c r="J8" s="26"/>
      <c r="K8" s="31" t="s">
        <v>23</v>
      </c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36" t="s">
        <v>24</v>
      </c>
      <c r="AL8" s="26"/>
      <c r="AM8" s="26"/>
      <c r="AN8" s="37" t="s">
        <v>25</v>
      </c>
      <c r="AO8" s="26"/>
      <c r="AP8" s="26"/>
      <c r="AQ8" s="26"/>
      <c r="AR8" s="24"/>
      <c r="BE8" s="35"/>
      <c r="BS8" s="21" t="s">
        <v>6</v>
      </c>
    </row>
    <row r="9" s="1" customFormat="1" ht="14.4" customHeight="1"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4"/>
      <c r="BE9" s="35"/>
      <c r="BS9" s="21" t="s">
        <v>6</v>
      </c>
    </row>
    <row r="10" s="1" customFormat="1" ht="12" customHeight="1">
      <c r="B10" s="25"/>
      <c r="C10" s="26"/>
      <c r="D10" s="36" t="s">
        <v>26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36" t="s">
        <v>27</v>
      </c>
      <c r="AL10" s="26"/>
      <c r="AM10" s="26"/>
      <c r="AN10" s="31" t="s">
        <v>28</v>
      </c>
      <c r="AO10" s="26"/>
      <c r="AP10" s="26"/>
      <c r="AQ10" s="26"/>
      <c r="AR10" s="24"/>
      <c r="BE10" s="35"/>
      <c r="BS10" s="21" t="s">
        <v>6</v>
      </c>
    </row>
    <row r="11" s="1" customFormat="1" ht="18.48" customHeight="1">
      <c r="B11" s="25"/>
      <c r="C11" s="26"/>
      <c r="D11" s="26"/>
      <c r="E11" s="31" t="s">
        <v>29</v>
      </c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36" t="s">
        <v>30</v>
      </c>
      <c r="AL11" s="26"/>
      <c r="AM11" s="26"/>
      <c r="AN11" s="31" t="s">
        <v>28</v>
      </c>
      <c r="AO11" s="26"/>
      <c r="AP11" s="26"/>
      <c r="AQ11" s="26"/>
      <c r="AR11" s="24"/>
      <c r="BE11" s="35"/>
      <c r="BS11" s="21" t="s">
        <v>6</v>
      </c>
    </row>
    <row r="12" s="1" customFormat="1" ht="6.96" customHeight="1">
      <c r="B12" s="25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4"/>
      <c r="BE12" s="35"/>
      <c r="BS12" s="21" t="s">
        <v>6</v>
      </c>
    </row>
    <row r="13" s="1" customFormat="1" ht="12" customHeight="1">
      <c r="B13" s="25"/>
      <c r="C13" s="26"/>
      <c r="D13" s="36" t="s">
        <v>31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36" t="s">
        <v>27</v>
      </c>
      <c r="AL13" s="26"/>
      <c r="AM13" s="26"/>
      <c r="AN13" s="38" t="s">
        <v>32</v>
      </c>
      <c r="AO13" s="26"/>
      <c r="AP13" s="26"/>
      <c r="AQ13" s="26"/>
      <c r="AR13" s="24"/>
      <c r="BE13" s="35"/>
      <c r="BS13" s="21" t="s">
        <v>6</v>
      </c>
    </row>
    <row r="14">
      <c r="B14" s="25"/>
      <c r="C14" s="26"/>
      <c r="D14" s="26"/>
      <c r="E14" s="38" t="s">
        <v>32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6" t="s">
        <v>30</v>
      </c>
      <c r="AL14" s="26"/>
      <c r="AM14" s="26"/>
      <c r="AN14" s="38" t="s">
        <v>32</v>
      </c>
      <c r="AO14" s="26"/>
      <c r="AP14" s="26"/>
      <c r="AQ14" s="26"/>
      <c r="AR14" s="24"/>
      <c r="BE14" s="35"/>
      <c r="BS14" s="21" t="s">
        <v>6</v>
      </c>
    </row>
    <row r="15" s="1" customFormat="1" ht="6.96" customHeight="1">
      <c r="B15" s="25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4"/>
      <c r="BE15" s="35"/>
      <c r="BS15" s="21" t="s">
        <v>4</v>
      </c>
    </row>
    <row r="16" s="1" customFormat="1" ht="12" customHeight="1">
      <c r="B16" s="25"/>
      <c r="C16" s="26"/>
      <c r="D16" s="36" t="s">
        <v>33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36" t="s">
        <v>27</v>
      </c>
      <c r="AL16" s="26"/>
      <c r="AM16" s="26"/>
      <c r="AN16" s="31" t="s">
        <v>28</v>
      </c>
      <c r="AO16" s="26"/>
      <c r="AP16" s="26"/>
      <c r="AQ16" s="26"/>
      <c r="AR16" s="24"/>
      <c r="BE16" s="35"/>
      <c r="BS16" s="21" t="s">
        <v>4</v>
      </c>
    </row>
    <row r="17" s="1" customFormat="1" ht="18.48" customHeight="1">
      <c r="B17" s="25"/>
      <c r="C17" s="26"/>
      <c r="D17" s="26"/>
      <c r="E17" s="31" t="s">
        <v>34</v>
      </c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36" t="s">
        <v>30</v>
      </c>
      <c r="AL17" s="26"/>
      <c r="AM17" s="26"/>
      <c r="AN17" s="31" t="s">
        <v>28</v>
      </c>
      <c r="AO17" s="26"/>
      <c r="AP17" s="26"/>
      <c r="AQ17" s="26"/>
      <c r="AR17" s="24"/>
      <c r="BE17" s="35"/>
      <c r="BS17" s="21" t="s">
        <v>35</v>
      </c>
    </row>
    <row r="18" s="1" customFormat="1" ht="6.96" customHeight="1">
      <c r="B18" s="25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4"/>
      <c r="BE18" s="35"/>
      <c r="BS18" s="21" t="s">
        <v>6</v>
      </c>
    </row>
    <row r="19" s="1" customFormat="1" ht="12" customHeight="1">
      <c r="B19" s="25"/>
      <c r="C19" s="26"/>
      <c r="D19" s="36" t="s">
        <v>36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36" t="s">
        <v>27</v>
      </c>
      <c r="AL19" s="26"/>
      <c r="AM19" s="26"/>
      <c r="AN19" s="31" t="s">
        <v>28</v>
      </c>
      <c r="AO19" s="26"/>
      <c r="AP19" s="26"/>
      <c r="AQ19" s="26"/>
      <c r="AR19" s="24"/>
      <c r="BE19" s="35"/>
      <c r="BS19" s="21" t="s">
        <v>6</v>
      </c>
    </row>
    <row r="20" s="1" customFormat="1" ht="18.48" customHeight="1">
      <c r="B20" s="25"/>
      <c r="C20" s="26"/>
      <c r="D20" s="26"/>
      <c r="E20" s="31" t="s">
        <v>37</v>
      </c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36" t="s">
        <v>30</v>
      </c>
      <c r="AL20" s="26"/>
      <c r="AM20" s="26"/>
      <c r="AN20" s="31" t="s">
        <v>28</v>
      </c>
      <c r="AO20" s="26"/>
      <c r="AP20" s="26"/>
      <c r="AQ20" s="26"/>
      <c r="AR20" s="24"/>
      <c r="BE20" s="35"/>
      <c r="BS20" s="21" t="s">
        <v>4</v>
      </c>
    </row>
    <row r="21" s="1" customFormat="1" ht="6.96" customHeight="1">
      <c r="B21" s="25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4"/>
      <c r="BE21" s="35"/>
    </row>
    <row r="22" s="1" customFormat="1" ht="12" customHeight="1">
      <c r="B22" s="25"/>
      <c r="C22" s="26"/>
      <c r="D22" s="36" t="s">
        <v>38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4"/>
      <c r="BE22" s="35"/>
    </row>
    <row r="23" s="1" customFormat="1" ht="47.25" customHeight="1">
      <c r="B23" s="25"/>
      <c r="C23" s="26"/>
      <c r="D23" s="26"/>
      <c r="E23" s="40" t="s">
        <v>39</v>
      </c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26"/>
      <c r="AP23" s="26"/>
      <c r="AQ23" s="26"/>
      <c r="AR23" s="24"/>
      <c r="BE23" s="35"/>
    </row>
    <row r="24" s="1" customFormat="1" ht="6.96" customHeight="1">
      <c r="B24" s="25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4"/>
      <c r="BE24" s="35"/>
    </row>
    <row r="25" s="1" customFormat="1" ht="6.96" customHeight="1">
      <c r="B25" s="25"/>
      <c r="C25" s="26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26"/>
      <c r="AQ25" s="26"/>
      <c r="AR25" s="24"/>
      <c r="BE25" s="35"/>
    </row>
    <row r="26" s="2" customFormat="1" ht="25.92" customHeight="1">
      <c r="A26" s="42"/>
      <c r="B26" s="43"/>
      <c r="C26" s="44"/>
      <c r="D26" s="45" t="s">
        <v>40</v>
      </c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7">
        <f>ROUND(AG54,2)</f>
        <v>0</v>
      </c>
      <c r="AL26" s="46"/>
      <c r="AM26" s="46"/>
      <c r="AN26" s="46"/>
      <c r="AO26" s="46"/>
      <c r="AP26" s="44"/>
      <c r="AQ26" s="44"/>
      <c r="AR26" s="48"/>
      <c r="BE26" s="35"/>
    </row>
    <row r="27" s="2" customFormat="1" ht="6.96" customHeight="1">
      <c r="A27" s="42"/>
      <c r="B27" s="43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8"/>
      <c r="BE27" s="35"/>
    </row>
    <row r="28" s="2" customFormat="1">
      <c r="A28" s="42"/>
      <c r="B28" s="43"/>
      <c r="C28" s="44"/>
      <c r="D28" s="44"/>
      <c r="E28" s="44"/>
      <c r="F28" s="44"/>
      <c r="G28" s="44"/>
      <c r="H28" s="44"/>
      <c r="I28" s="44"/>
      <c r="J28" s="44"/>
      <c r="K28" s="44"/>
      <c r="L28" s="49" t="s">
        <v>41</v>
      </c>
      <c r="M28" s="49"/>
      <c r="N28" s="49"/>
      <c r="O28" s="49"/>
      <c r="P28" s="49"/>
      <c r="Q28" s="44"/>
      <c r="R28" s="44"/>
      <c r="S28" s="44"/>
      <c r="T28" s="44"/>
      <c r="U28" s="44"/>
      <c r="V28" s="44"/>
      <c r="W28" s="49" t="s">
        <v>42</v>
      </c>
      <c r="X28" s="49"/>
      <c r="Y28" s="49"/>
      <c r="Z28" s="49"/>
      <c r="AA28" s="49"/>
      <c r="AB28" s="49"/>
      <c r="AC28" s="49"/>
      <c r="AD28" s="49"/>
      <c r="AE28" s="49"/>
      <c r="AF28" s="44"/>
      <c r="AG28" s="44"/>
      <c r="AH28" s="44"/>
      <c r="AI28" s="44"/>
      <c r="AJ28" s="44"/>
      <c r="AK28" s="49" t="s">
        <v>43</v>
      </c>
      <c r="AL28" s="49"/>
      <c r="AM28" s="49"/>
      <c r="AN28" s="49"/>
      <c r="AO28" s="49"/>
      <c r="AP28" s="44"/>
      <c r="AQ28" s="44"/>
      <c r="AR28" s="48"/>
      <c r="BE28" s="35"/>
    </row>
    <row r="29" s="3" customFormat="1" ht="14.4" customHeight="1">
      <c r="A29" s="3"/>
      <c r="B29" s="50"/>
      <c r="C29" s="51"/>
      <c r="D29" s="36" t="s">
        <v>44</v>
      </c>
      <c r="E29" s="51"/>
      <c r="F29" s="36" t="s">
        <v>45</v>
      </c>
      <c r="G29" s="51"/>
      <c r="H29" s="51"/>
      <c r="I29" s="51"/>
      <c r="J29" s="51"/>
      <c r="K29" s="51"/>
      <c r="L29" s="52">
        <v>0.20999999999999999</v>
      </c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3">
        <f>ROUND(AZ54, 2)</f>
        <v>0</v>
      </c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3">
        <f>ROUND(AV54, 2)</f>
        <v>0</v>
      </c>
      <c r="AL29" s="51"/>
      <c r="AM29" s="51"/>
      <c r="AN29" s="51"/>
      <c r="AO29" s="51"/>
      <c r="AP29" s="51"/>
      <c r="AQ29" s="51"/>
      <c r="AR29" s="54"/>
      <c r="BE29" s="55"/>
    </row>
    <row r="30" s="3" customFormat="1" ht="14.4" customHeight="1">
      <c r="A30" s="3"/>
      <c r="B30" s="50"/>
      <c r="C30" s="51"/>
      <c r="D30" s="51"/>
      <c r="E30" s="51"/>
      <c r="F30" s="36" t="s">
        <v>46</v>
      </c>
      <c r="G30" s="51"/>
      <c r="H30" s="51"/>
      <c r="I30" s="51"/>
      <c r="J30" s="51"/>
      <c r="K30" s="51"/>
      <c r="L30" s="52">
        <v>0.14999999999999999</v>
      </c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3">
        <f>ROUND(BA54, 2)</f>
        <v>0</v>
      </c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3">
        <f>ROUND(AW54, 2)</f>
        <v>0</v>
      </c>
      <c r="AL30" s="51"/>
      <c r="AM30" s="51"/>
      <c r="AN30" s="51"/>
      <c r="AO30" s="51"/>
      <c r="AP30" s="51"/>
      <c r="AQ30" s="51"/>
      <c r="AR30" s="54"/>
      <c r="BE30" s="55"/>
    </row>
    <row r="31" hidden="1" s="3" customFormat="1" ht="14.4" customHeight="1">
      <c r="A31" s="3"/>
      <c r="B31" s="50"/>
      <c r="C31" s="51"/>
      <c r="D31" s="51"/>
      <c r="E31" s="51"/>
      <c r="F31" s="36" t="s">
        <v>47</v>
      </c>
      <c r="G31" s="51"/>
      <c r="H31" s="51"/>
      <c r="I31" s="51"/>
      <c r="J31" s="51"/>
      <c r="K31" s="51"/>
      <c r="L31" s="52">
        <v>0.20999999999999999</v>
      </c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3">
        <f>ROUND(BB54, 2)</f>
        <v>0</v>
      </c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3">
        <v>0</v>
      </c>
      <c r="AL31" s="51"/>
      <c r="AM31" s="51"/>
      <c r="AN31" s="51"/>
      <c r="AO31" s="51"/>
      <c r="AP31" s="51"/>
      <c r="AQ31" s="51"/>
      <c r="AR31" s="54"/>
      <c r="BE31" s="55"/>
    </row>
    <row r="32" hidden="1" s="3" customFormat="1" ht="14.4" customHeight="1">
      <c r="A32" s="3"/>
      <c r="B32" s="50"/>
      <c r="C32" s="51"/>
      <c r="D32" s="51"/>
      <c r="E32" s="51"/>
      <c r="F32" s="36" t="s">
        <v>48</v>
      </c>
      <c r="G32" s="51"/>
      <c r="H32" s="51"/>
      <c r="I32" s="51"/>
      <c r="J32" s="51"/>
      <c r="K32" s="51"/>
      <c r="L32" s="52">
        <v>0.14999999999999999</v>
      </c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3">
        <f>ROUND(BC54, 2)</f>
        <v>0</v>
      </c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3">
        <v>0</v>
      </c>
      <c r="AL32" s="51"/>
      <c r="AM32" s="51"/>
      <c r="AN32" s="51"/>
      <c r="AO32" s="51"/>
      <c r="AP32" s="51"/>
      <c r="AQ32" s="51"/>
      <c r="AR32" s="54"/>
      <c r="BE32" s="55"/>
    </row>
    <row r="33" hidden="1" s="3" customFormat="1" ht="14.4" customHeight="1">
      <c r="A33" s="3"/>
      <c r="B33" s="50"/>
      <c r="C33" s="51"/>
      <c r="D33" s="51"/>
      <c r="E33" s="51"/>
      <c r="F33" s="36" t="s">
        <v>49</v>
      </c>
      <c r="G33" s="51"/>
      <c r="H33" s="51"/>
      <c r="I33" s="51"/>
      <c r="J33" s="51"/>
      <c r="K33" s="51"/>
      <c r="L33" s="52">
        <v>0</v>
      </c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3">
        <f>ROUND(BD54, 2)</f>
        <v>0</v>
      </c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3">
        <v>0</v>
      </c>
      <c r="AL33" s="51"/>
      <c r="AM33" s="51"/>
      <c r="AN33" s="51"/>
      <c r="AO33" s="51"/>
      <c r="AP33" s="51"/>
      <c r="AQ33" s="51"/>
      <c r="AR33" s="54"/>
      <c r="BE33" s="3"/>
    </row>
    <row r="34" s="2" customFormat="1" ht="6.96" customHeight="1">
      <c r="A34" s="42"/>
      <c r="B34" s="43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8"/>
      <c r="BE34" s="42"/>
    </row>
    <row r="35" s="2" customFormat="1" ht="25.92" customHeight="1">
      <c r="A35" s="42"/>
      <c r="B35" s="43"/>
      <c r="C35" s="56"/>
      <c r="D35" s="57" t="s">
        <v>50</v>
      </c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9" t="s">
        <v>51</v>
      </c>
      <c r="U35" s="58"/>
      <c r="V35" s="58"/>
      <c r="W35" s="58"/>
      <c r="X35" s="60" t="s">
        <v>52</v>
      </c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61">
        <f>SUM(AK26:AK33)</f>
        <v>0</v>
      </c>
      <c r="AL35" s="58"/>
      <c r="AM35" s="58"/>
      <c r="AN35" s="58"/>
      <c r="AO35" s="62"/>
      <c r="AP35" s="56"/>
      <c r="AQ35" s="56"/>
      <c r="AR35" s="48"/>
      <c r="BE35" s="42"/>
    </row>
    <row r="36" s="2" customFormat="1" ht="6.96" customHeight="1">
      <c r="A36" s="42"/>
      <c r="B36" s="43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8"/>
      <c r="BE36" s="42"/>
    </row>
    <row r="37" s="2" customFormat="1" ht="6.96" customHeight="1">
      <c r="A37" s="42"/>
      <c r="B37" s="63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48"/>
      <c r="BE37" s="42"/>
    </row>
    <row r="41" s="2" customFormat="1" ht="6.96" customHeight="1">
      <c r="A41" s="42"/>
      <c r="B41" s="65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48"/>
      <c r="BE41" s="42"/>
    </row>
    <row r="42" s="2" customFormat="1" ht="24.96" customHeight="1">
      <c r="A42" s="42"/>
      <c r="B42" s="43"/>
      <c r="C42" s="27" t="s">
        <v>53</v>
      </c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8"/>
      <c r="BE42" s="42"/>
    </row>
    <row r="43" s="2" customFormat="1" ht="6.96" customHeight="1">
      <c r="A43" s="42"/>
      <c r="B43" s="43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8"/>
      <c r="BE43" s="42"/>
    </row>
    <row r="44" s="4" customFormat="1" ht="12" customHeight="1">
      <c r="A44" s="4"/>
      <c r="B44" s="67"/>
      <c r="C44" s="36" t="s">
        <v>13</v>
      </c>
      <c r="D44" s="68"/>
      <c r="E44" s="68"/>
      <c r="F44" s="68"/>
      <c r="G44" s="68"/>
      <c r="H44" s="68"/>
      <c r="I44" s="68"/>
      <c r="J44" s="68"/>
      <c r="K44" s="68"/>
      <c r="L44" s="68" t="str">
        <f>K5</f>
        <v>HRUB-00143</v>
      </c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9"/>
      <c r="BE44" s="4"/>
    </row>
    <row r="45" s="5" customFormat="1" ht="36.96" customHeight="1">
      <c r="A45" s="5"/>
      <c r="B45" s="70"/>
      <c r="C45" s="71" t="s">
        <v>16</v>
      </c>
      <c r="D45" s="72"/>
      <c r="E45" s="72"/>
      <c r="F45" s="72"/>
      <c r="G45" s="72"/>
      <c r="H45" s="72"/>
      <c r="I45" s="72"/>
      <c r="J45" s="72"/>
      <c r="K45" s="72"/>
      <c r="L45" s="73" t="str">
        <f>K6</f>
        <v>Rozvoj odbor. výukových prostor vč. vybavení na zákl. školách v Jihlavě - II. etapa - ZŠ Havlíčkova II.</v>
      </c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4"/>
      <c r="BE45" s="5"/>
    </row>
    <row r="46" s="2" customFormat="1" ht="6.96" customHeight="1">
      <c r="A46" s="42"/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8"/>
      <c r="BE46" s="42"/>
    </row>
    <row r="47" s="2" customFormat="1" ht="12" customHeight="1">
      <c r="A47" s="42"/>
      <c r="B47" s="43"/>
      <c r="C47" s="36" t="s">
        <v>22</v>
      </c>
      <c r="D47" s="44"/>
      <c r="E47" s="44"/>
      <c r="F47" s="44"/>
      <c r="G47" s="44"/>
      <c r="H47" s="44"/>
      <c r="I47" s="44"/>
      <c r="J47" s="44"/>
      <c r="K47" s="44"/>
      <c r="L47" s="75" t="str">
        <f>IF(K8="","",K8)</f>
        <v>Jihlava</v>
      </c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36" t="s">
        <v>24</v>
      </c>
      <c r="AJ47" s="44"/>
      <c r="AK47" s="44"/>
      <c r="AL47" s="44"/>
      <c r="AM47" s="76" t="str">
        <f>IF(AN8= "","",AN8)</f>
        <v>11. 9. 2024</v>
      </c>
      <c r="AN47" s="76"/>
      <c r="AO47" s="44"/>
      <c r="AP47" s="44"/>
      <c r="AQ47" s="44"/>
      <c r="AR47" s="48"/>
      <c r="BE47" s="42"/>
    </row>
    <row r="48" s="2" customFormat="1" ht="6.96" customHeight="1">
      <c r="A48" s="42"/>
      <c r="B48" s="43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8"/>
      <c r="BE48" s="42"/>
    </row>
    <row r="49" s="2" customFormat="1" ht="25.65" customHeight="1">
      <c r="A49" s="42"/>
      <c r="B49" s="43"/>
      <c r="C49" s="36" t="s">
        <v>26</v>
      </c>
      <c r="D49" s="44"/>
      <c r="E49" s="44"/>
      <c r="F49" s="44"/>
      <c r="G49" s="44"/>
      <c r="H49" s="44"/>
      <c r="I49" s="44"/>
      <c r="J49" s="44"/>
      <c r="K49" s="44"/>
      <c r="L49" s="68" t="str">
        <f>IF(E11= "","",E11)</f>
        <v>Statutární město Jihlava</v>
      </c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36" t="s">
        <v>33</v>
      </c>
      <c r="AJ49" s="44"/>
      <c r="AK49" s="44"/>
      <c r="AL49" s="44"/>
      <c r="AM49" s="77" t="str">
        <f>IF(E17="","",E17)</f>
        <v>Ing. arch. Zuzana Hrubešová projektový atelier</v>
      </c>
      <c r="AN49" s="68"/>
      <c r="AO49" s="68"/>
      <c r="AP49" s="68"/>
      <c r="AQ49" s="44"/>
      <c r="AR49" s="48"/>
      <c r="AS49" s="78" t="s">
        <v>54</v>
      </c>
      <c r="AT49" s="79"/>
      <c r="AU49" s="80"/>
      <c r="AV49" s="80"/>
      <c r="AW49" s="80"/>
      <c r="AX49" s="80"/>
      <c r="AY49" s="80"/>
      <c r="AZ49" s="80"/>
      <c r="BA49" s="80"/>
      <c r="BB49" s="80"/>
      <c r="BC49" s="80"/>
      <c r="BD49" s="81"/>
      <c r="BE49" s="42"/>
    </row>
    <row r="50" s="2" customFormat="1" ht="15.15" customHeight="1">
      <c r="A50" s="42"/>
      <c r="B50" s="43"/>
      <c r="C50" s="36" t="s">
        <v>31</v>
      </c>
      <c r="D50" s="44"/>
      <c r="E50" s="44"/>
      <c r="F50" s="44"/>
      <c r="G50" s="44"/>
      <c r="H50" s="44"/>
      <c r="I50" s="44"/>
      <c r="J50" s="44"/>
      <c r="K50" s="44"/>
      <c r="L50" s="68" t="str">
        <f>IF(E14= "Vyplň údaj","",E14)</f>
        <v/>
      </c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36" t="s">
        <v>36</v>
      </c>
      <c r="AJ50" s="44"/>
      <c r="AK50" s="44"/>
      <c r="AL50" s="44"/>
      <c r="AM50" s="77" t="str">
        <f>IF(E20="","",E20)</f>
        <v xml:space="preserve"> </v>
      </c>
      <c r="AN50" s="68"/>
      <c r="AO50" s="68"/>
      <c r="AP50" s="68"/>
      <c r="AQ50" s="44"/>
      <c r="AR50" s="48"/>
      <c r="AS50" s="82"/>
      <c r="AT50" s="83"/>
      <c r="AU50" s="84"/>
      <c r="AV50" s="84"/>
      <c r="AW50" s="84"/>
      <c r="AX50" s="84"/>
      <c r="AY50" s="84"/>
      <c r="AZ50" s="84"/>
      <c r="BA50" s="84"/>
      <c r="BB50" s="84"/>
      <c r="BC50" s="84"/>
      <c r="BD50" s="85"/>
      <c r="BE50" s="42"/>
    </row>
    <row r="51" s="2" customFormat="1" ht="10.8" customHeight="1">
      <c r="A51" s="42"/>
      <c r="B51" s="43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8"/>
      <c r="AS51" s="86"/>
      <c r="AT51" s="87"/>
      <c r="AU51" s="88"/>
      <c r="AV51" s="88"/>
      <c r="AW51" s="88"/>
      <c r="AX51" s="88"/>
      <c r="AY51" s="88"/>
      <c r="AZ51" s="88"/>
      <c r="BA51" s="88"/>
      <c r="BB51" s="88"/>
      <c r="BC51" s="88"/>
      <c r="BD51" s="89"/>
      <c r="BE51" s="42"/>
    </row>
    <row r="52" s="2" customFormat="1" ht="29.28" customHeight="1">
      <c r="A52" s="42"/>
      <c r="B52" s="43"/>
      <c r="C52" s="90" t="s">
        <v>55</v>
      </c>
      <c r="D52" s="91"/>
      <c r="E52" s="91"/>
      <c r="F52" s="91"/>
      <c r="G52" s="91"/>
      <c r="H52" s="92"/>
      <c r="I52" s="93" t="s">
        <v>56</v>
      </c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4" t="s">
        <v>57</v>
      </c>
      <c r="AH52" s="91"/>
      <c r="AI52" s="91"/>
      <c r="AJ52" s="91"/>
      <c r="AK52" s="91"/>
      <c r="AL52" s="91"/>
      <c r="AM52" s="91"/>
      <c r="AN52" s="93" t="s">
        <v>58</v>
      </c>
      <c r="AO52" s="91"/>
      <c r="AP52" s="91"/>
      <c r="AQ52" s="95" t="s">
        <v>59</v>
      </c>
      <c r="AR52" s="48"/>
      <c r="AS52" s="96" t="s">
        <v>60</v>
      </c>
      <c r="AT52" s="97" t="s">
        <v>61</v>
      </c>
      <c r="AU52" s="97" t="s">
        <v>62</v>
      </c>
      <c r="AV52" s="97" t="s">
        <v>63</v>
      </c>
      <c r="AW52" s="97" t="s">
        <v>64</v>
      </c>
      <c r="AX52" s="97" t="s">
        <v>65</v>
      </c>
      <c r="AY52" s="97" t="s">
        <v>66</v>
      </c>
      <c r="AZ52" s="97" t="s">
        <v>67</v>
      </c>
      <c r="BA52" s="97" t="s">
        <v>68</v>
      </c>
      <c r="BB52" s="97" t="s">
        <v>69</v>
      </c>
      <c r="BC52" s="97" t="s">
        <v>70</v>
      </c>
      <c r="BD52" s="98" t="s">
        <v>71</v>
      </c>
      <c r="BE52" s="42"/>
    </row>
    <row r="53" s="2" customFormat="1" ht="10.8" customHeight="1">
      <c r="A53" s="42"/>
      <c r="B53" s="43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8"/>
      <c r="AS53" s="99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1"/>
      <c r="BE53" s="42"/>
    </row>
    <row r="54" s="6" customFormat="1" ht="32.4" customHeight="1">
      <c r="A54" s="6"/>
      <c r="B54" s="102"/>
      <c r="C54" s="103" t="s">
        <v>72</v>
      </c>
      <c r="D54" s="104"/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5">
        <f>ROUND(AG55+AG63+AG65+AG70+SUM(AG75:AG77),2)</f>
        <v>0</v>
      </c>
      <c r="AH54" s="105"/>
      <c r="AI54" s="105"/>
      <c r="AJ54" s="105"/>
      <c r="AK54" s="105"/>
      <c r="AL54" s="105"/>
      <c r="AM54" s="105"/>
      <c r="AN54" s="106">
        <f>SUM(AG54,AT54)</f>
        <v>0</v>
      </c>
      <c r="AO54" s="106"/>
      <c r="AP54" s="106"/>
      <c r="AQ54" s="107" t="s">
        <v>28</v>
      </c>
      <c r="AR54" s="108"/>
      <c r="AS54" s="109">
        <f>ROUND(AS55+AS63+AS65+AS70+SUM(AS75:AS77),2)</f>
        <v>0</v>
      </c>
      <c r="AT54" s="110">
        <f>ROUND(SUM(AV54:AW54),2)</f>
        <v>0</v>
      </c>
      <c r="AU54" s="111">
        <f>ROUND(AU55+AU63+AU65+AU70+SUM(AU75:AU77),5)</f>
        <v>0</v>
      </c>
      <c r="AV54" s="110">
        <f>ROUND(AZ54*L29,2)</f>
        <v>0</v>
      </c>
      <c r="AW54" s="110">
        <f>ROUND(BA54*L30,2)</f>
        <v>0</v>
      </c>
      <c r="AX54" s="110">
        <f>ROUND(BB54*L29,2)</f>
        <v>0</v>
      </c>
      <c r="AY54" s="110">
        <f>ROUND(BC54*L30,2)</f>
        <v>0</v>
      </c>
      <c r="AZ54" s="110">
        <f>ROUND(AZ55+AZ63+AZ65+AZ70+SUM(AZ75:AZ77),2)</f>
        <v>0</v>
      </c>
      <c r="BA54" s="110">
        <f>ROUND(BA55+BA63+BA65+BA70+SUM(BA75:BA77),2)</f>
        <v>0</v>
      </c>
      <c r="BB54" s="110">
        <f>ROUND(BB55+BB63+BB65+BB70+SUM(BB75:BB77),2)</f>
        <v>0</v>
      </c>
      <c r="BC54" s="110">
        <f>ROUND(BC55+BC63+BC65+BC70+SUM(BC75:BC77),2)</f>
        <v>0</v>
      </c>
      <c r="BD54" s="112">
        <f>ROUND(BD55+BD63+BD65+BD70+SUM(BD75:BD77),2)</f>
        <v>0</v>
      </c>
      <c r="BE54" s="6"/>
      <c r="BS54" s="113" t="s">
        <v>73</v>
      </c>
      <c r="BT54" s="113" t="s">
        <v>74</v>
      </c>
      <c r="BU54" s="114" t="s">
        <v>75</v>
      </c>
      <c r="BV54" s="113" t="s">
        <v>76</v>
      </c>
      <c r="BW54" s="113" t="s">
        <v>5</v>
      </c>
      <c r="BX54" s="113" t="s">
        <v>77</v>
      </c>
      <c r="CL54" s="113" t="s">
        <v>19</v>
      </c>
    </row>
    <row r="55" s="7" customFormat="1" ht="37.5" customHeight="1">
      <c r="A55" s="7"/>
      <c r="B55" s="115"/>
      <c r="C55" s="116"/>
      <c r="D55" s="117" t="s">
        <v>78</v>
      </c>
      <c r="E55" s="117"/>
      <c r="F55" s="117"/>
      <c r="G55" s="117"/>
      <c r="H55" s="117"/>
      <c r="I55" s="118"/>
      <c r="J55" s="117" t="s">
        <v>79</v>
      </c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9">
        <f>ROUND(SUM(AG56:AG62),2)</f>
        <v>0</v>
      </c>
      <c r="AH55" s="118"/>
      <c r="AI55" s="118"/>
      <c r="AJ55" s="118"/>
      <c r="AK55" s="118"/>
      <c r="AL55" s="118"/>
      <c r="AM55" s="118"/>
      <c r="AN55" s="120">
        <f>SUM(AG55,AT55)</f>
        <v>0</v>
      </c>
      <c r="AO55" s="118"/>
      <c r="AP55" s="118"/>
      <c r="AQ55" s="121" t="s">
        <v>80</v>
      </c>
      <c r="AR55" s="122"/>
      <c r="AS55" s="123">
        <f>ROUND(SUM(AS56:AS62),2)</f>
        <v>0</v>
      </c>
      <c r="AT55" s="124">
        <f>ROUND(SUM(AV55:AW55),2)</f>
        <v>0</v>
      </c>
      <c r="AU55" s="125">
        <f>ROUND(SUM(AU56:AU62),5)</f>
        <v>0</v>
      </c>
      <c r="AV55" s="124">
        <f>ROUND(AZ55*L29,2)</f>
        <v>0</v>
      </c>
      <c r="AW55" s="124">
        <f>ROUND(BA55*L30,2)</f>
        <v>0</v>
      </c>
      <c r="AX55" s="124">
        <f>ROUND(BB55*L29,2)</f>
        <v>0</v>
      </c>
      <c r="AY55" s="124">
        <f>ROUND(BC55*L30,2)</f>
        <v>0</v>
      </c>
      <c r="AZ55" s="124">
        <f>ROUND(SUM(AZ56:AZ62),2)</f>
        <v>0</v>
      </c>
      <c r="BA55" s="124">
        <f>ROUND(SUM(BA56:BA62),2)</f>
        <v>0</v>
      </c>
      <c r="BB55" s="124">
        <f>ROUND(SUM(BB56:BB62),2)</f>
        <v>0</v>
      </c>
      <c r="BC55" s="124">
        <f>ROUND(SUM(BC56:BC62),2)</f>
        <v>0</v>
      </c>
      <c r="BD55" s="126">
        <f>ROUND(SUM(BD56:BD62),2)</f>
        <v>0</v>
      </c>
      <c r="BE55" s="7"/>
      <c r="BS55" s="127" t="s">
        <v>73</v>
      </c>
      <c r="BT55" s="127" t="s">
        <v>81</v>
      </c>
      <c r="BU55" s="127" t="s">
        <v>75</v>
      </c>
      <c r="BV55" s="127" t="s">
        <v>76</v>
      </c>
      <c r="BW55" s="127" t="s">
        <v>82</v>
      </c>
      <c r="BX55" s="127" t="s">
        <v>5</v>
      </c>
      <c r="CL55" s="127" t="s">
        <v>19</v>
      </c>
      <c r="CM55" s="127" t="s">
        <v>83</v>
      </c>
    </row>
    <row r="56" s="4" customFormat="1" ht="23.25" customHeight="1">
      <c r="A56" s="128" t="s">
        <v>84</v>
      </c>
      <c r="B56" s="67"/>
      <c r="C56" s="129"/>
      <c r="D56" s="129"/>
      <c r="E56" s="130" t="s">
        <v>85</v>
      </c>
      <c r="F56" s="130"/>
      <c r="G56" s="130"/>
      <c r="H56" s="130"/>
      <c r="I56" s="130"/>
      <c r="J56" s="129"/>
      <c r="K56" s="130" t="s">
        <v>86</v>
      </c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1">
        <f>'D.1.1 a D.1.2 - stavební ...'!J32</f>
        <v>0</v>
      </c>
      <c r="AH56" s="129"/>
      <c r="AI56" s="129"/>
      <c r="AJ56" s="129"/>
      <c r="AK56" s="129"/>
      <c r="AL56" s="129"/>
      <c r="AM56" s="129"/>
      <c r="AN56" s="131">
        <f>SUM(AG56,AT56)</f>
        <v>0</v>
      </c>
      <c r="AO56" s="129"/>
      <c r="AP56" s="129"/>
      <c r="AQ56" s="132" t="s">
        <v>87</v>
      </c>
      <c r="AR56" s="69"/>
      <c r="AS56" s="133">
        <v>0</v>
      </c>
      <c r="AT56" s="134">
        <f>ROUND(SUM(AV56:AW56),2)</f>
        <v>0</v>
      </c>
      <c r="AU56" s="135">
        <f>'D.1.1 a D.1.2 - stavební ...'!P117</f>
        <v>0</v>
      </c>
      <c r="AV56" s="134">
        <f>'D.1.1 a D.1.2 - stavební ...'!J35</f>
        <v>0</v>
      </c>
      <c r="AW56" s="134">
        <f>'D.1.1 a D.1.2 - stavební ...'!J36</f>
        <v>0</v>
      </c>
      <c r="AX56" s="134">
        <f>'D.1.1 a D.1.2 - stavební ...'!J37</f>
        <v>0</v>
      </c>
      <c r="AY56" s="134">
        <f>'D.1.1 a D.1.2 - stavební ...'!J38</f>
        <v>0</v>
      </c>
      <c r="AZ56" s="134">
        <f>'D.1.1 a D.1.2 - stavební ...'!F35</f>
        <v>0</v>
      </c>
      <c r="BA56" s="134">
        <f>'D.1.1 a D.1.2 - stavební ...'!F36</f>
        <v>0</v>
      </c>
      <c r="BB56" s="134">
        <f>'D.1.1 a D.1.2 - stavební ...'!F37</f>
        <v>0</v>
      </c>
      <c r="BC56" s="134">
        <f>'D.1.1 a D.1.2 - stavební ...'!F38</f>
        <v>0</v>
      </c>
      <c r="BD56" s="136">
        <f>'D.1.1 a D.1.2 - stavební ...'!F39</f>
        <v>0</v>
      </c>
      <c r="BE56" s="4"/>
      <c r="BT56" s="137" t="s">
        <v>83</v>
      </c>
      <c r="BV56" s="137" t="s">
        <v>76</v>
      </c>
      <c r="BW56" s="137" t="s">
        <v>88</v>
      </c>
      <c r="BX56" s="137" t="s">
        <v>82</v>
      </c>
      <c r="CL56" s="137" t="s">
        <v>19</v>
      </c>
    </row>
    <row r="57" s="4" customFormat="1" ht="16.5" customHeight="1">
      <c r="A57" s="128" t="s">
        <v>84</v>
      </c>
      <c r="B57" s="67"/>
      <c r="C57" s="129"/>
      <c r="D57" s="129"/>
      <c r="E57" s="130" t="s">
        <v>89</v>
      </c>
      <c r="F57" s="130"/>
      <c r="G57" s="130"/>
      <c r="H57" s="130"/>
      <c r="I57" s="130"/>
      <c r="J57" s="129"/>
      <c r="K57" s="130" t="s">
        <v>90</v>
      </c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1">
        <f>'D.1.4.1 - Zdravotně techn...'!J32</f>
        <v>0</v>
      </c>
      <c r="AH57" s="129"/>
      <c r="AI57" s="129"/>
      <c r="AJ57" s="129"/>
      <c r="AK57" s="129"/>
      <c r="AL57" s="129"/>
      <c r="AM57" s="129"/>
      <c r="AN57" s="131">
        <f>SUM(AG57,AT57)</f>
        <v>0</v>
      </c>
      <c r="AO57" s="129"/>
      <c r="AP57" s="129"/>
      <c r="AQ57" s="132" t="s">
        <v>87</v>
      </c>
      <c r="AR57" s="69"/>
      <c r="AS57" s="133">
        <v>0</v>
      </c>
      <c r="AT57" s="134">
        <f>ROUND(SUM(AV57:AW57),2)</f>
        <v>0</v>
      </c>
      <c r="AU57" s="135">
        <f>'D.1.4.1 - Zdravotně techn...'!P91</f>
        <v>0</v>
      </c>
      <c r="AV57" s="134">
        <f>'D.1.4.1 - Zdravotně techn...'!J35</f>
        <v>0</v>
      </c>
      <c r="AW57" s="134">
        <f>'D.1.4.1 - Zdravotně techn...'!J36</f>
        <v>0</v>
      </c>
      <c r="AX57" s="134">
        <f>'D.1.4.1 - Zdravotně techn...'!J37</f>
        <v>0</v>
      </c>
      <c r="AY57" s="134">
        <f>'D.1.4.1 - Zdravotně techn...'!J38</f>
        <v>0</v>
      </c>
      <c r="AZ57" s="134">
        <f>'D.1.4.1 - Zdravotně techn...'!F35</f>
        <v>0</v>
      </c>
      <c r="BA57" s="134">
        <f>'D.1.4.1 - Zdravotně techn...'!F36</f>
        <v>0</v>
      </c>
      <c r="BB57" s="134">
        <f>'D.1.4.1 - Zdravotně techn...'!F37</f>
        <v>0</v>
      </c>
      <c r="BC57" s="134">
        <f>'D.1.4.1 - Zdravotně techn...'!F38</f>
        <v>0</v>
      </c>
      <c r="BD57" s="136">
        <f>'D.1.4.1 - Zdravotně techn...'!F39</f>
        <v>0</v>
      </c>
      <c r="BE57" s="4"/>
      <c r="BT57" s="137" t="s">
        <v>83</v>
      </c>
      <c r="BV57" s="137" t="s">
        <v>76</v>
      </c>
      <c r="BW57" s="137" t="s">
        <v>91</v>
      </c>
      <c r="BX57" s="137" t="s">
        <v>82</v>
      </c>
      <c r="CL57" s="137" t="s">
        <v>28</v>
      </c>
    </row>
    <row r="58" s="4" customFormat="1" ht="16.5" customHeight="1">
      <c r="A58" s="128" t="s">
        <v>84</v>
      </c>
      <c r="B58" s="67"/>
      <c r="C58" s="129"/>
      <c r="D58" s="129"/>
      <c r="E58" s="130" t="s">
        <v>92</v>
      </c>
      <c r="F58" s="130"/>
      <c r="G58" s="130"/>
      <c r="H58" s="130"/>
      <c r="I58" s="130"/>
      <c r="J58" s="129"/>
      <c r="K58" s="130" t="s">
        <v>93</v>
      </c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1">
        <f>'D.1.4.2 - vytápění'!J32</f>
        <v>0</v>
      </c>
      <c r="AH58" s="129"/>
      <c r="AI58" s="129"/>
      <c r="AJ58" s="129"/>
      <c r="AK58" s="129"/>
      <c r="AL58" s="129"/>
      <c r="AM58" s="129"/>
      <c r="AN58" s="131">
        <f>SUM(AG58,AT58)</f>
        <v>0</v>
      </c>
      <c r="AO58" s="129"/>
      <c r="AP58" s="129"/>
      <c r="AQ58" s="132" t="s">
        <v>87</v>
      </c>
      <c r="AR58" s="69"/>
      <c r="AS58" s="133">
        <v>0</v>
      </c>
      <c r="AT58" s="134">
        <f>ROUND(SUM(AV58:AW58),2)</f>
        <v>0</v>
      </c>
      <c r="AU58" s="135">
        <f>'D.1.4.2 - vytápění'!P92</f>
        <v>0</v>
      </c>
      <c r="AV58" s="134">
        <f>'D.1.4.2 - vytápění'!J35</f>
        <v>0</v>
      </c>
      <c r="AW58" s="134">
        <f>'D.1.4.2 - vytápění'!J36</f>
        <v>0</v>
      </c>
      <c r="AX58" s="134">
        <f>'D.1.4.2 - vytápění'!J37</f>
        <v>0</v>
      </c>
      <c r="AY58" s="134">
        <f>'D.1.4.2 - vytápění'!J38</f>
        <v>0</v>
      </c>
      <c r="AZ58" s="134">
        <f>'D.1.4.2 - vytápění'!F35</f>
        <v>0</v>
      </c>
      <c r="BA58" s="134">
        <f>'D.1.4.2 - vytápění'!F36</f>
        <v>0</v>
      </c>
      <c r="BB58" s="134">
        <f>'D.1.4.2 - vytápění'!F37</f>
        <v>0</v>
      </c>
      <c r="BC58" s="134">
        <f>'D.1.4.2 - vytápění'!F38</f>
        <v>0</v>
      </c>
      <c r="BD58" s="136">
        <f>'D.1.4.2 - vytápění'!F39</f>
        <v>0</v>
      </c>
      <c r="BE58" s="4"/>
      <c r="BT58" s="137" t="s">
        <v>83</v>
      </c>
      <c r="BV58" s="137" t="s">
        <v>76</v>
      </c>
      <c r="BW58" s="137" t="s">
        <v>94</v>
      </c>
      <c r="BX58" s="137" t="s">
        <v>82</v>
      </c>
      <c r="CL58" s="137" t="s">
        <v>28</v>
      </c>
    </row>
    <row r="59" s="4" customFormat="1" ht="23.25" customHeight="1">
      <c r="A59" s="128" t="s">
        <v>84</v>
      </c>
      <c r="B59" s="67"/>
      <c r="C59" s="129"/>
      <c r="D59" s="129"/>
      <c r="E59" s="130" t="s">
        <v>95</v>
      </c>
      <c r="F59" s="130"/>
      <c r="G59" s="130"/>
      <c r="H59" s="130"/>
      <c r="I59" s="130"/>
      <c r="J59" s="129"/>
      <c r="K59" s="130" t="s">
        <v>96</v>
      </c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1">
        <f>'D.1.4.3 - 1 - vzduchotech...'!J32</f>
        <v>0</v>
      </c>
      <c r="AH59" s="129"/>
      <c r="AI59" s="129"/>
      <c r="AJ59" s="129"/>
      <c r="AK59" s="129"/>
      <c r="AL59" s="129"/>
      <c r="AM59" s="129"/>
      <c r="AN59" s="131">
        <f>SUM(AG59,AT59)</f>
        <v>0</v>
      </c>
      <c r="AO59" s="129"/>
      <c r="AP59" s="129"/>
      <c r="AQ59" s="132" t="s">
        <v>87</v>
      </c>
      <c r="AR59" s="69"/>
      <c r="AS59" s="133">
        <v>0</v>
      </c>
      <c r="AT59" s="134">
        <f>ROUND(SUM(AV59:AW59),2)</f>
        <v>0</v>
      </c>
      <c r="AU59" s="135">
        <f>'D.1.4.3 - 1 - vzduchotech...'!P97</f>
        <v>0</v>
      </c>
      <c r="AV59" s="134">
        <f>'D.1.4.3 - 1 - vzduchotech...'!J35</f>
        <v>0</v>
      </c>
      <c r="AW59" s="134">
        <f>'D.1.4.3 - 1 - vzduchotech...'!J36</f>
        <v>0</v>
      </c>
      <c r="AX59" s="134">
        <f>'D.1.4.3 - 1 - vzduchotech...'!J37</f>
        <v>0</v>
      </c>
      <c r="AY59" s="134">
        <f>'D.1.4.3 - 1 - vzduchotech...'!J38</f>
        <v>0</v>
      </c>
      <c r="AZ59" s="134">
        <f>'D.1.4.3 - 1 - vzduchotech...'!F35</f>
        <v>0</v>
      </c>
      <c r="BA59" s="134">
        <f>'D.1.4.3 - 1 - vzduchotech...'!F36</f>
        <v>0</v>
      </c>
      <c r="BB59" s="134">
        <f>'D.1.4.3 - 1 - vzduchotech...'!F37</f>
        <v>0</v>
      </c>
      <c r="BC59" s="134">
        <f>'D.1.4.3 - 1 - vzduchotech...'!F38</f>
        <v>0</v>
      </c>
      <c r="BD59" s="136">
        <f>'D.1.4.3 - 1 - vzduchotech...'!F39</f>
        <v>0</v>
      </c>
      <c r="BE59" s="4"/>
      <c r="BT59" s="137" t="s">
        <v>83</v>
      </c>
      <c r="BV59" s="137" t="s">
        <v>76</v>
      </c>
      <c r="BW59" s="137" t="s">
        <v>97</v>
      </c>
      <c r="BX59" s="137" t="s">
        <v>82</v>
      </c>
      <c r="CL59" s="137" t="s">
        <v>28</v>
      </c>
    </row>
    <row r="60" s="4" customFormat="1" ht="23.25" customHeight="1">
      <c r="A60" s="128" t="s">
        <v>84</v>
      </c>
      <c r="B60" s="67"/>
      <c r="C60" s="129"/>
      <c r="D60" s="129"/>
      <c r="E60" s="130" t="s">
        <v>98</v>
      </c>
      <c r="F60" s="130"/>
      <c r="G60" s="130"/>
      <c r="H60" s="130"/>
      <c r="I60" s="130"/>
      <c r="J60" s="129"/>
      <c r="K60" s="130" t="s">
        <v>99</v>
      </c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1">
        <f>'D.1.4.3 - 2 - chlazení'!J32</f>
        <v>0</v>
      </c>
      <c r="AH60" s="129"/>
      <c r="AI60" s="129"/>
      <c r="AJ60" s="129"/>
      <c r="AK60" s="129"/>
      <c r="AL60" s="129"/>
      <c r="AM60" s="129"/>
      <c r="AN60" s="131">
        <f>SUM(AG60,AT60)</f>
        <v>0</v>
      </c>
      <c r="AO60" s="129"/>
      <c r="AP60" s="129"/>
      <c r="AQ60" s="132" t="s">
        <v>87</v>
      </c>
      <c r="AR60" s="69"/>
      <c r="AS60" s="133">
        <v>0</v>
      </c>
      <c r="AT60" s="134">
        <f>ROUND(SUM(AV60:AW60),2)</f>
        <v>0</v>
      </c>
      <c r="AU60" s="135">
        <f>'D.1.4.3 - 2 - chlazení'!P88</f>
        <v>0</v>
      </c>
      <c r="AV60" s="134">
        <f>'D.1.4.3 - 2 - chlazení'!J35</f>
        <v>0</v>
      </c>
      <c r="AW60" s="134">
        <f>'D.1.4.3 - 2 - chlazení'!J36</f>
        <v>0</v>
      </c>
      <c r="AX60" s="134">
        <f>'D.1.4.3 - 2 - chlazení'!J37</f>
        <v>0</v>
      </c>
      <c r="AY60" s="134">
        <f>'D.1.4.3 - 2 - chlazení'!J38</f>
        <v>0</v>
      </c>
      <c r="AZ60" s="134">
        <f>'D.1.4.3 - 2 - chlazení'!F35</f>
        <v>0</v>
      </c>
      <c r="BA60" s="134">
        <f>'D.1.4.3 - 2 - chlazení'!F36</f>
        <v>0</v>
      </c>
      <c r="BB60" s="134">
        <f>'D.1.4.3 - 2 - chlazení'!F37</f>
        <v>0</v>
      </c>
      <c r="BC60" s="134">
        <f>'D.1.4.3 - 2 - chlazení'!F38</f>
        <v>0</v>
      </c>
      <c r="BD60" s="136">
        <f>'D.1.4.3 - 2 - chlazení'!F39</f>
        <v>0</v>
      </c>
      <c r="BE60" s="4"/>
      <c r="BT60" s="137" t="s">
        <v>83</v>
      </c>
      <c r="BV60" s="137" t="s">
        <v>76</v>
      </c>
      <c r="BW60" s="137" t="s">
        <v>100</v>
      </c>
      <c r="BX60" s="137" t="s">
        <v>82</v>
      </c>
      <c r="CL60" s="137" t="s">
        <v>28</v>
      </c>
    </row>
    <row r="61" s="4" customFormat="1" ht="23.25" customHeight="1">
      <c r="A61" s="128" t="s">
        <v>84</v>
      </c>
      <c r="B61" s="67"/>
      <c r="C61" s="129"/>
      <c r="D61" s="129"/>
      <c r="E61" s="130" t="s">
        <v>101</v>
      </c>
      <c r="F61" s="130"/>
      <c r="G61" s="130"/>
      <c r="H61" s="130"/>
      <c r="I61" s="130"/>
      <c r="J61" s="129"/>
      <c r="K61" s="130" t="s">
        <v>102</v>
      </c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1">
        <f>'D.1.4.4 - 2 - silnoproudá...'!J32</f>
        <v>0</v>
      </c>
      <c r="AH61" s="129"/>
      <c r="AI61" s="129"/>
      <c r="AJ61" s="129"/>
      <c r="AK61" s="129"/>
      <c r="AL61" s="129"/>
      <c r="AM61" s="129"/>
      <c r="AN61" s="131">
        <f>SUM(AG61,AT61)</f>
        <v>0</v>
      </c>
      <c r="AO61" s="129"/>
      <c r="AP61" s="129"/>
      <c r="AQ61" s="132" t="s">
        <v>87</v>
      </c>
      <c r="AR61" s="69"/>
      <c r="AS61" s="133">
        <v>0</v>
      </c>
      <c r="AT61" s="134">
        <f>ROUND(SUM(AV61:AW61),2)</f>
        <v>0</v>
      </c>
      <c r="AU61" s="135">
        <f>'D.1.4.4 - 2 - silnoproudá...'!P126</f>
        <v>0</v>
      </c>
      <c r="AV61" s="134">
        <f>'D.1.4.4 - 2 - silnoproudá...'!J35</f>
        <v>0</v>
      </c>
      <c r="AW61" s="134">
        <f>'D.1.4.4 - 2 - silnoproudá...'!J36</f>
        <v>0</v>
      </c>
      <c r="AX61" s="134">
        <f>'D.1.4.4 - 2 - silnoproudá...'!J37</f>
        <v>0</v>
      </c>
      <c r="AY61" s="134">
        <f>'D.1.4.4 - 2 - silnoproudá...'!J38</f>
        <v>0</v>
      </c>
      <c r="AZ61" s="134">
        <f>'D.1.4.4 - 2 - silnoproudá...'!F35</f>
        <v>0</v>
      </c>
      <c r="BA61" s="134">
        <f>'D.1.4.4 - 2 - silnoproudá...'!F36</f>
        <v>0</v>
      </c>
      <c r="BB61" s="134">
        <f>'D.1.4.4 - 2 - silnoproudá...'!F37</f>
        <v>0</v>
      </c>
      <c r="BC61" s="134">
        <f>'D.1.4.4 - 2 - silnoproudá...'!F38</f>
        <v>0</v>
      </c>
      <c r="BD61" s="136">
        <f>'D.1.4.4 - 2 - silnoproudá...'!F39</f>
        <v>0</v>
      </c>
      <c r="BE61" s="4"/>
      <c r="BT61" s="137" t="s">
        <v>83</v>
      </c>
      <c r="BV61" s="137" t="s">
        <v>76</v>
      </c>
      <c r="BW61" s="137" t="s">
        <v>103</v>
      </c>
      <c r="BX61" s="137" t="s">
        <v>82</v>
      </c>
      <c r="CL61" s="137" t="s">
        <v>28</v>
      </c>
    </row>
    <row r="62" s="4" customFormat="1" ht="16.5" customHeight="1">
      <c r="A62" s="128" t="s">
        <v>84</v>
      </c>
      <c r="B62" s="67"/>
      <c r="C62" s="129"/>
      <c r="D62" s="129"/>
      <c r="E62" s="130" t="s">
        <v>104</v>
      </c>
      <c r="F62" s="130"/>
      <c r="G62" s="130"/>
      <c r="H62" s="130"/>
      <c r="I62" s="130"/>
      <c r="J62" s="129"/>
      <c r="K62" s="130" t="s">
        <v>105</v>
      </c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1">
        <f>'D.1.4.5.6 - slaboproudé s...'!J32</f>
        <v>0</v>
      </c>
      <c r="AH62" s="129"/>
      <c r="AI62" s="129"/>
      <c r="AJ62" s="129"/>
      <c r="AK62" s="129"/>
      <c r="AL62" s="129"/>
      <c r="AM62" s="129"/>
      <c r="AN62" s="131">
        <f>SUM(AG62,AT62)</f>
        <v>0</v>
      </c>
      <c r="AO62" s="129"/>
      <c r="AP62" s="129"/>
      <c r="AQ62" s="132" t="s">
        <v>87</v>
      </c>
      <c r="AR62" s="69"/>
      <c r="AS62" s="133">
        <v>0</v>
      </c>
      <c r="AT62" s="134">
        <f>ROUND(SUM(AV62:AW62),2)</f>
        <v>0</v>
      </c>
      <c r="AU62" s="135">
        <f>'D.1.4.5.6 - slaboproudé s...'!P86</f>
        <v>0</v>
      </c>
      <c r="AV62" s="134">
        <f>'D.1.4.5.6 - slaboproudé s...'!J35</f>
        <v>0</v>
      </c>
      <c r="AW62" s="134">
        <f>'D.1.4.5.6 - slaboproudé s...'!J36</f>
        <v>0</v>
      </c>
      <c r="AX62" s="134">
        <f>'D.1.4.5.6 - slaboproudé s...'!J37</f>
        <v>0</v>
      </c>
      <c r="AY62" s="134">
        <f>'D.1.4.5.6 - slaboproudé s...'!J38</f>
        <v>0</v>
      </c>
      <c r="AZ62" s="134">
        <f>'D.1.4.5.6 - slaboproudé s...'!F35</f>
        <v>0</v>
      </c>
      <c r="BA62" s="134">
        <f>'D.1.4.5.6 - slaboproudé s...'!F36</f>
        <v>0</v>
      </c>
      <c r="BB62" s="134">
        <f>'D.1.4.5.6 - slaboproudé s...'!F37</f>
        <v>0</v>
      </c>
      <c r="BC62" s="134">
        <f>'D.1.4.5.6 - slaboproudé s...'!F38</f>
        <v>0</v>
      </c>
      <c r="BD62" s="136">
        <f>'D.1.4.5.6 - slaboproudé s...'!F39</f>
        <v>0</v>
      </c>
      <c r="BE62" s="4"/>
      <c r="BT62" s="137" t="s">
        <v>83</v>
      </c>
      <c r="BV62" s="137" t="s">
        <v>76</v>
      </c>
      <c r="BW62" s="137" t="s">
        <v>106</v>
      </c>
      <c r="BX62" s="137" t="s">
        <v>82</v>
      </c>
      <c r="CL62" s="137" t="s">
        <v>28</v>
      </c>
    </row>
    <row r="63" s="7" customFormat="1" ht="37.5" customHeight="1">
      <c r="A63" s="7"/>
      <c r="B63" s="115"/>
      <c r="C63" s="116"/>
      <c r="D63" s="117" t="s">
        <v>107</v>
      </c>
      <c r="E63" s="117"/>
      <c r="F63" s="117"/>
      <c r="G63" s="117"/>
      <c r="H63" s="117"/>
      <c r="I63" s="118"/>
      <c r="J63" s="117" t="s">
        <v>108</v>
      </c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9">
        <f>ROUND(AG64,2)</f>
        <v>0</v>
      </c>
      <c r="AH63" s="118"/>
      <c r="AI63" s="118"/>
      <c r="AJ63" s="118"/>
      <c r="AK63" s="118"/>
      <c r="AL63" s="118"/>
      <c r="AM63" s="118"/>
      <c r="AN63" s="120">
        <f>SUM(AG63,AT63)</f>
        <v>0</v>
      </c>
      <c r="AO63" s="118"/>
      <c r="AP63" s="118"/>
      <c r="AQ63" s="121" t="s">
        <v>80</v>
      </c>
      <c r="AR63" s="122"/>
      <c r="AS63" s="123">
        <f>ROUND(AS64,2)</f>
        <v>0</v>
      </c>
      <c r="AT63" s="124">
        <f>ROUND(SUM(AV63:AW63),2)</f>
        <v>0</v>
      </c>
      <c r="AU63" s="125">
        <f>ROUND(AU64,5)</f>
        <v>0</v>
      </c>
      <c r="AV63" s="124">
        <f>ROUND(AZ63*L29,2)</f>
        <v>0</v>
      </c>
      <c r="AW63" s="124">
        <f>ROUND(BA63*L30,2)</f>
        <v>0</v>
      </c>
      <c r="AX63" s="124">
        <f>ROUND(BB63*L29,2)</f>
        <v>0</v>
      </c>
      <c r="AY63" s="124">
        <f>ROUND(BC63*L30,2)</f>
        <v>0</v>
      </c>
      <c r="AZ63" s="124">
        <f>ROUND(AZ64,2)</f>
        <v>0</v>
      </c>
      <c r="BA63" s="124">
        <f>ROUND(BA64,2)</f>
        <v>0</v>
      </c>
      <c r="BB63" s="124">
        <f>ROUND(BB64,2)</f>
        <v>0</v>
      </c>
      <c r="BC63" s="124">
        <f>ROUND(BC64,2)</f>
        <v>0</v>
      </c>
      <c r="BD63" s="126">
        <f>ROUND(BD64,2)</f>
        <v>0</v>
      </c>
      <c r="BE63" s="7"/>
      <c r="BS63" s="127" t="s">
        <v>73</v>
      </c>
      <c r="BT63" s="127" t="s">
        <v>81</v>
      </c>
      <c r="BU63" s="127" t="s">
        <v>75</v>
      </c>
      <c r="BV63" s="127" t="s">
        <v>76</v>
      </c>
      <c r="BW63" s="127" t="s">
        <v>109</v>
      </c>
      <c r="BX63" s="127" t="s">
        <v>5</v>
      </c>
      <c r="CL63" s="127" t="s">
        <v>19</v>
      </c>
      <c r="CM63" s="127" t="s">
        <v>83</v>
      </c>
    </row>
    <row r="64" s="4" customFormat="1" ht="16.5" customHeight="1">
      <c r="A64" s="128" t="s">
        <v>84</v>
      </c>
      <c r="B64" s="67"/>
      <c r="C64" s="129"/>
      <c r="D64" s="129"/>
      <c r="E64" s="130" t="s">
        <v>110</v>
      </c>
      <c r="F64" s="130"/>
      <c r="G64" s="130"/>
      <c r="H64" s="130"/>
      <c r="I64" s="130"/>
      <c r="J64" s="129"/>
      <c r="K64" s="130" t="s">
        <v>111</v>
      </c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1">
        <f>'01 - střešní plášť'!J32</f>
        <v>0</v>
      </c>
      <c r="AH64" s="129"/>
      <c r="AI64" s="129"/>
      <c r="AJ64" s="129"/>
      <c r="AK64" s="129"/>
      <c r="AL64" s="129"/>
      <c r="AM64" s="129"/>
      <c r="AN64" s="131">
        <f>SUM(AG64,AT64)</f>
        <v>0</v>
      </c>
      <c r="AO64" s="129"/>
      <c r="AP64" s="129"/>
      <c r="AQ64" s="132" t="s">
        <v>87</v>
      </c>
      <c r="AR64" s="69"/>
      <c r="AS64" s="133">
        <v>0</v>
      </c>
      <c r="AT64" s="134">
        <f>ROUND(SUM(AV64:AW64),2)</f>
        <v>0</v>
      </c>
      <c r="AU64" s="135">
        <f>'01 - střešní plášť'!P92</f>
        <v>0</v>
      </c>
      <c r="AV64" s="134">
        <f>'01 - střešní plášť'!J35</f>
        <v>0</v>
      </c>
      <c r="AW64" s="134">
        <f>'01 - střešní plášť'!J36</f>
        <v>0</v>
      </c>
      <c r="AX64" s="134">
        <f>'01 - střešní plášť'!J37</f>
        <v>0</v>
      </c>
      <c r="AY64" s="134">
        <f>'01 - střešní plášť'!J38</f>
        <v>0</v>
      </c>
      <c r="AZ64" s="134">
        <f>'01 - střešní plášť'!F35</f>
        <v>0</v>
      </c>
      <c r="BA64" s="134">
        <f>'01 - střešní plášť'!F36</f>
        <v>0</v>
      </c>
      <c r="BB64" s="134">
        <f>'01 - střešní plášť'!F37</f>
        <v>0</v>
      </c>
      <c r="BC64" s="134">
        <f>'01 - střešní plášť'!F38</f>
        <v>0</v>
      </c>
      <c r="BD64" s="136">
        <f>'01 - střešní plášť'!F39</f>
        <v>0</v>
      </c>
      <c r="BE64" s="4"/>
      <c r="BT64" s="137" t="s">
        <v>83</v>
      </c>
      <c r="BV64" s="137" t="s">
        <v>76</v>
      </c>
      <c r="BW64" s="137" t="s">
        <v>112</v>
      </c>
      <c r="BX64" s="137" t="s">
        <v>109</v>
      </c>
      <c r="CL64" s="137" t="s">
        <v>19</v>
      </c>
    </row>
    <row r="65" s="7" customFormat="1" ht="37.5" customHeight="1">
      <c r="A65" s="7"/>
      <c r="B65" s="115"/>
      <c r="C65" s="116"/>
      <c r="D65" s="117" t="s">
        <v>113</v>
      </c>
      <c r="E65" s="117"/>
      <c r="F65" s="117"/>
      <c r="G65" s="117"/>
      <c r="H65" s="117"/>
      <c r="I65" s="118"/>
      <c r="J65" s="117" t="s">
        <v>114</v>
      </c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9">
        <f>ROUND(SUM(AG66:AG69),2)</f>
        <v>0</v>
      </c>
      <c r="AH65" s="118"/>
      <c r="AI65" s="118"/>
      <c r="AJ65" s="118"/>
      <c r="AK65" s="118"/>
      <c r="AL65" s="118"/>
      <c r="AM65" s="118"/>
      <c r="AN65" s="120">
        <f>SUM(AG65,AT65)</f>
        <v>0</v>
      </c>
      <c r="AO65" s="118"/>
      <c r="AP65" s="118"/>
      <c r="AQ65" s="121" t="s">
        <v>80</v>
      </c>
      <c r="AR65" s="122"/>
      <c r="AS65" s="123">
        <f>ROUND(SUM(AS66:AS69),2)</f>
        <v>0</v>
      </c>
      <c r="AT65" s="124">
        <f>ROUND(SUM(AV65:AW65),2)</f>
        <v>0</v>
      </c>
      <c r="AU65" s="125">
        <f>ROUND(SUM(AU66:AU69),5)</f>
        <v>0</v>
      </c>
      <c r="AV65" s="124">
        <f>ROUND(AZ65*L29,2)</f>
        <v>0</v>
      </c>
      <c r="AW65" s="124">
        <f>ROUND(BA65*L30,2)</f>
        <v>0</v>
      </c>
      <c r="AX65" s="124">
        <f>ROUND(BB65*L29,2)</f>
        <v>0</v>
      </c>
      <c r="AY65" s="124">
        <f>ROUND(BC65*L30,2)</f>
        <v>0</v>
      </c>
      <c r="AZ65" s="124">
        <f>ROUND(SUM(AZ66:AZ69),2)</f>
        <v>0</v>
      </c>
      <c r="BA65" s="124">
        <f>ROUND(SUM(BA66:BA69),2)</f>
        <v>0</v>
      </c>
      <c r="BB65" s="124">
        <f>ROUND(SUM(BB66:BB69),2)</f>
        <v>0</v>
      </c>
      <c r="BC65" s="124">
        <f>ROUND(SUM(BC66:BC69),2)</f>
        <v>0</v>
      </c>
      <c r="BD65" s="126">
        <f>ROUND(SUM(BD66:BD69),2)</f>
        <v>0</v>
      </c>
      <c r="BE65" s="7"/>
      <c r="BS65" s="127" t="s">
        <v>73</v>
      </c>
      <c r="BT65" s="127" t="s">
        <v>81</v>
      </c>
      <c r="BU65" s="127" t="s">
        <v>75</v>
      </c>
      <c r="BV65" s="127" t="s">
        <v>76</v>
      </c>
      <c r="BW65" s="127" t="s">
        <v>115</v>
      </c>
      <c r="BX65" s="127" t="s">
        <v>5</v>
      </c>
      <c r="CL65" s="127" t="s">
        <v>19</v>
      </c>
      <c r="CM65" s="127" t="s">
        <v>83</v>
      </c>
    </row>
    <row r="66" s="4" customFormat="1" ht="23.25" customHeight="1">
      <c r="A66" s="128" t="s">
        <v>84</v>
      </c>
      <c r="B66" s="67"/>
      <c r="C66" s="129"/>
      <c r="D66" s="129"/>
      <c r="E66" s="130" t="s">
        <v>85</v>
      </c>
      <c r="F66" s="130"/>
      <c r="G66" s="130"/>
      <c r="H66" s="130"/>
      <c r="I66" s="130"/>
      <c r="J66" s="129"/>
      <c r="K66" s="130" t="s">
        <v>116</v>
      </c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1">
        <f>'D.1.1 a D.1.2 - stavení č...'!J32</f>
        <v>0</v>
      </c>
      <c r="AH66" s="129"/>
      <c r="AI66" s="129"/>
      <c r="AJ66" s="129"/>
      <c r="AK66" s="129"/>
      <c r="AL66" s="129"/>
      <c r="AM66" s="129"/>
      <c r="AN66" s="131">
        <f>SUM(AG66,AT66)</f>
        <v>0</v>
      </c>
      <c r="AO66" s="129"/>
      <c r="AP66" s="129"/>
      <c r="AQ66" s="132" t="s">
        <v>87</v>
      </c>
      <c r="AR66" s="69"/>
      <c r="AS66" s="133">
        <v>0</v>
      </c>
      <c r="AT66" s="134">
        <f>ROUND(SUM(AV66:AW66),2)</f>
        <v>0</v>
      </c>
      <c r="AU66" s="135">
        <f>'D.1.1 a D.1.2 - stavení č...'!P101</f>
        <v>0</v>
      </c>
      <c r="AV66" s="134">
        <f>'D.1.1 a D.1.2 - stavení č...'!J35</f>
        <v>0</v>
      </c>
      <c r="AW66" s="134">
        <f>'D.1.1 a D.1.2 - stavení č...'!J36</f>
        <v>0</v>
      </c>
      <c r="AX66" s="134">
        <f>'D.1.1 a D.1.2 - stavení č...'!J37</f>
        <v>0</v>
      </c>
      <c r="AY66" s="134">
        <f>'D.1.1 a D.1.2 - stavení č...'!J38</f>
        <v>0</v>
      </c>
      <c r="AZ66" s="134">
        <f>'D.1.1 a D.1.2 - stavení č...'!F35</f>
        <v>0</v>
      </c>
      <c r="BA66" s="134">
        <f>'D.1.1 a D.1.2 - stavení č...'!F36</f>
        <v>0</v>
      </c>
      <c r="BB66" s="134">
        <f>'D.1.1 a D.1.2 - stavení č...'!F37</f>
        <v>0</v>
      </c>
      <c r="BC66" s="134">
        <f>'D.1.1 a D.1.2 - stavení č...'!F38</f>
        <v>0</v>
      </c>
      <c r="BD66" s="136">
        <f>'D.1.1 a D.1.2 - stavení č...'!F39</f>
        <v>0</v>
      </c>
      <c r="BE66" s="4"/>
      <c r="BT66" s="137" t="s">
        <v>83</v>
      </c>
      <c r="BV66" s="137" t="s">
        <v>76</v>
      </c>
      <c r="BW66" s="137" t="s">
        <v>117</v>
      </c>
      <c r="BX66" s="137" t="s">
        <v>115</v>
      </c>
      <c r="CL66" s="137" t="s">
        <v>19</v>
      </c>
    </row>
    <row r="67" s="4" customFormat="1" ht="16.5" customHeight="1">
      <c r="A67" s="128" t="s">
        <v>84</v>
      </c>
      <c r="B67" s="67"/>
      <c r="C67" s="129"/>
      <c r="D67" s="129"/>
      <c r="E67" s="130" t="s">
        <v>89</v>
      </c>
      <c r="F67" s="130"/>
      <c r="G67" s="130"/>
      <c r="H67" s="130"/>
      <c r="I67" s="130"/>
      <c r="J67" s="129"/>
      <c r="K67" s="130" t="s">
        <v>90</v>
      </c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1">
        <f>'D.1.4.1 - Zdravotně techn..._01'!J32</f>
        <v>0</v>
      </c>
      <c r="AH67" s="129"/>
      <c r="AI67" s="129"/>
      <c r="AJ67" s="129"/>
      <c r="AK67" s="129"/>
      <c r="AL67" s="129"/>
      <c r="AM67" s="129"/>
      <c r="AN67" s="131">
        <f>SUM(AG67,AT67)</f>
        <v>0</v>
      </c>
      <c r="AO67" s="129"/>
      <c r="AP67" s="129"/>
      <c r="AQ67" s="132" t="s">
        <v>87</v>
      </c>
      <c r="AR67" s="69"/>
      <c r="AS67" s="133">
        <v>0</v>
      </c>
      <c r="AT67" s="134">
        <f>ROUND(SUM(AV67:AW67),2)</f>
        <v>0</v>
      </c>
      <c r="AU67" s="135">
        <f>'D.1.4.1 - Zdravotně techn..._01'!P87</f>
        <v>0</v>
      </c>
      <c r="AV67" s="134">
        <f>'D.1.4.1 - Zdravotně techn..._01'!J35</f>
        <v>0</v>
      </c>
      <c r="AW67" s="134">
        <f>'D.1.4.1 - Zdravotně techn..._01'!J36</f>
        <v>0</v>
      </c>
      <c r="AX67" s="134">
        <f>'D.1.4.1 - Zdravotně techn..._01'!J37</f>
        <v>0</v>
      </c>
      <c r="AY67" s="134">
        <f>'D.1.4.1 - Zdravotně techn..._01'!J38</f>
        <v>0</v>
      </c>
      <c r="AZ67" s="134">
        <f>'D.1.4.1 - Zdravotně techn..._01'!F35</f>
        <v>0</v>
      </c>
      <c r="BA67" s="134">
        <f>'D.1.4.1 - Zdravotně techn..._01'!F36</f>
        <v>0</v>
      </c>
      <c r="BB67" s="134">
        <f>'D.1.4.1 - Zdravotně techn..._01'!F37</f>
        <v>0</v>
      </c>
      <c r="BC67" s="134">
        <f>'D.1.4.1 - Zdravotně techn..._01'!F38</f>
        <v>0</v>
      </c>
      <c r="BD67" s="136">
        <f>'D.1.4.1 - Zdravotně techn..._01'!F39</f>
        <v>0</v>
      </c>
      <c r="BE67" s="4"/>
      <c r="BT67" s="137" t="s">
        <v>83</v>
      </c>
      <c r="BV67" s="137" t="s">
        <v>76</v>
      </c>
      <c r="BW67" s="137" t="s">
        <v>118</v>
      </c>
      <c r="BX67" s="137" t="s">
        <v>115</v>
      </c>
      <c r="CL67" s="137" t="s">
        <v>28</v>
      </c>
    </row>
    <row r="68" s="4" customFormat="1" ht="16.5" customHeight="1">
      <c r="A68" s="128" t="s">
        <v>84</v>
      </c>
      <c r="B68" s="67"/>
      <c r="C68" s="129"/>
      <c r="D68" s="129"/>
      <c r="E68" s="130" t="s">
        <v>119</v>
      </c>
      <c r="F68" s="130"/>
      <c r="G68" s="130"/>
      <c r="H68" s="130"/>
      <c r="I68" s="130"/>
      <c r="J68" s="129"/>
      <c r="K68" s="130" t="s">
        <v>120</v>
      </c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1">
        <f>'D.1.4.4 - silnoproudá ele...'!J32</f>
        <v>0</v>
      </c>
      <c r="AH68" s="129"/>
      <c r="AI68" s="129"/>
      <c r="AJ68" s="129"/>
      <c r="AK68" s="129"/>
      <c r="AL68" s="129"/>
      <c r="AM68" s="129"/>
      <c r="AN68" s="131">
        <f>SUM(AG68,AT68)</f>
        <v>0</v>
      </c>
      <c r="AO68" s="129"/>
      <c r="AP68" s="129"/>
      <c r="AQ68" s="132" t="s">
        <v>87</v>
      </c>
      <c r="AR68" s="69"/>
      <c r="AS68" s="133">
        <v>0</v>
      </c>
      <c r="AT68" s="134">
        <f>ROUND(SUM(AV68:AW68),2)</f>
        <v>0</v>
      </c>
      <c r="AU68" s="135">
        <f>'D.1.4.4 - silnoproudá ele...'!P104</f>
        <v>0</v>
      </c>
      <c r="AV68" s="134">
        <f>'D.1.4.4 - silnoproudá ele...'!J35</f>
        <v>0</v>
      </c>
      <c r="AW68" s="134">
        <f>'D.1.4.4 - silnoproudá ele...'!J36</f>
        <v>0</v>
      </c>
      <c r="AX68" s="134">
        <f>'D.1.4.4 - silnoproudá ele...'!J37</f>
        <v>0</v>
      </c>
      <c r="AY68" s="134">
        <f>'D.1.4.4 - silnoproudá ele...'!J38</f>
        <v>0</v>
      </c>
      <c r="AZ68" s="134">
        <f>'D.1.4.4 - silnoproudá ele...'!F35</f>
        <v>0</v>
      </c>
      <c r="BA68" s="134">
        <f>'D.1.4.4 - silnoproudá ele...'!F36</f>
        <v>0</v>
      </c>
      <c r="BB68" s="134">
        <f>'D.1.4.4 - silnoproudá ele...'!F37</f>
        <v>0</v>
      </c>
      <c r="BC68" s="134">
        <f>'D.1.4.4 - silnoproudá ele...'!F38</f>
        <v>0</v>
      </c>
      <c r="BD68" s="136">
        <f>'D.1.4.4 - silnoproudá ele...'!F39</f>
        <v>0</v>
      </c>
      <c r="BE68" s="4"/>
      <c r="BT68" s="137" t="s">
        <v>83</v>
      </c>
      <c r="BV68" s="137" t="s">
        <v>76</v>
      </c>
      <c r="BW68" s="137" t="s">
        <v>121</v>
      </c>
      <c r="BX68" s="137" t="s">
        <v>115</v>
      </c>
      <c r="CL68" s="137" t="s">
        <v>28</v>
      </c>
    </row>
    <row r="69" s="4" customFormat="1" ht="16.5" customHeight="1">
      <c r="A69" s="128" t="s">
        <v>84</v>
      </c>
      <c r="B69" s="67"/>
      <c r="C69" s="129"/>
      <c r="D69" s="129"/>
      <c r="E69" s="130" t="s">
        <v>122</v>
      </c>
      <c r="F69" s="130"/>
      <c r="G69" s="130"/>
      <c r="H69" s="130"/>
      <c r="I69" s="130"/>
      <c r="J69" s="129"/>
      <c r="K69" s="130" t="s">
        <v>105</v>
      </c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1">
        <f>'D.1.4.5.7 - slaboproudé s...'!J32</f>
        <v>0</v>
      </c>
      <c r="AH69" s="129"/>
      <c r="AI69" s="129"/>
      <c r="AJ69" s="129"/>
      <c r="AK69" s="129"/>
      <c r="AL69" s="129"/>
      <c r="AM69" s="129"/>
      <c r="AN69" s="131">
        <f>SUM(AG69,AT69)</f>
        <v>0</v>
      </c>
      <c r="AO69" s="129"/>
      <c r="AP69" s="129"/>
      <c r="AQ69" s="132" t="s">
        <v>87</v>
      </c>
      <c r="AR69" s="69"/>
      <c r="AS69" s="133">
        <v>0</v>
      </c>
      <c r="AT69" s="134">
        <f>ROUND(SUM(AV69:AW69),2)</f>
        <v>0</v>
      </c>
      <c r="AU69" s="135">
        <f>'D.1.4.5.7 - slaboproudé s...'!P86</f>
        <v>0</v>
      </c>
      <c r="AV69" s="134">
        <f>'D.1.4.5.7 - slaboproudé s...'!J35</f>
        <v>0</v>
      </c>
      <c r="AW69" s="134">
        <f>'D.1.4.5.7 - slaboproudé s...'!J36</f>
        <v>0</v>
      </c>
      <c r="AX69" s="134">
        <f>'D.1.4.5.7 - slaboproudé s...'!J37</f>
        <v>0</v>
      </c>
      <c r="AY69" s="134">
        <f>'D.1.4.5.7 - slaboproudé s...'!J38</f>
        <v>0</v>
      </c>
      <c r="AZ69" s="134">
        <f>'D.1.4.5.7 - slaboproudé s...'!F35</f>
        <v>0</v>
      </c>
      <c r="BA69" s="134">
        <f>'D.1.4.5.7 - slaboproudé s...'!F36</f>
        <v>0</v>
      </c>
      <c r="BB69" s="134">
        <f>'D.1.4.5.7 - slaboproudé s...'!F37</f>
        <v>0</v>
      </c>
      <c r="BC69" s="134">
        <f>'D.1.4.5.7 - slaboproudé s...'!F38</f>
        <v>0</v>
      </c>
      <c r="BD69" s="136">
        <f>'D.1.4.5.7 - slaboproudé s...'!F39</f>
        <v>0</v>
      </c>
      <c r="BE69" s="4"/>
      <c r="BT69" s="137" t="s">
        <v>83</v>
      </c>
      <c r="BV69" s="137" t="s">
        <v>76</v>
      </c>
      <c r="BW69" s="137" t="s">
        <v>123</v>
      </c>
      <c r="BX69" s="137" t="s">
        <v>115</v>
      </c>
      <c r="CL69" s="137" t="s">
        <v>28</v>
      </c>
    </row>
    <row r="70" s="7" customFormat="1" ht="37.5" customHeight="1">
      <c r="A70" s="7"/>
      <c r="B70" s="115"/>
      <c r="C70" s="116"/>
      <c r="D70" s="117" t="s">
        <v>124</v>
      </c>
      <c r="E70" s="117"/>
      <c r="F70" s="117"/>
      <c r="G70" s="117"/>
      <c r="H70" s="117"/>
      <c r="I70" s="118"/>
      <c r="J70" s="117" t="s">
        <v>125</v>
      </c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9">
        <f>ROUND(SUM(AG71:AG74),2)</f>
        <v>0</v>
      </c>
      <c r="AH70" s="118"/>
      <c r="AI70" s="118"/>
      <c r="AJ70" s="118"/>
      <c r="AK70" s="118"/>
      <c r="AL70" s="118"/>
      <c r="AM70" s="118"/>
      <c r="AN70" s="120">
        <f>SUM(AG70,AT70)</f>
        <v>0</v>
      </c>
      <c r="AO70" s="118"/>
      <c r="AP70" s="118"/>
      <c r="AQ70" s="121" t="s">
        <v>80</v>
      </c>
      <c r="AR70" s="122"/>
      <c r="AS70" s="123">
        <f>ROUND(SUM(AS71:AS74),2)</f>
        <v>0</v>
      </c>
      <c r="AT70" s="124">
        <f>ROUND(SUM(AV70:AW70),2)</f>
        <v>0</v>
      </c>
      <c r="AU70" s="125">
        <f>ROUND(SUM(AU71:AU74),5)</f>
        <v>0</v>
      </c>
      <c r="AV70" s="124">
        <f>ROUND(AZ70*L29,2)</f>
        <v>0</v>
      </c>
      <c r="AW70" s="124">
        <f>ROUND(BA70*L30,2)</f>
        <v>0</v>
      </c>
      <c r="AX70" s="124">
        <f>ROUND(BB70*L29,2)</f>
        <v>0</v>
      </c>
      <c r="AY70" s="124">
        <f>ROUND(BC70*L30,2)</f>
        <v>0</v>
      </c>
      <c r="AZ70" s="124">
        <f>ROUND(SUM(AZ71:AZ74),2)</f>
        <v>0</v>
      </c>
      <c r="BA70" s="124">
        <f>ROUND(SUM(BA71:BA74),2)</f>
        <v>0</v>
      </c>
      <c r="BB70" s="124">
        <f>ROUND(SUM(BB71:BB74),2)</f>
        <v>0</v>
      </c>
      <c r="BC70" s="124">
        <f>ROUND(SUM(BC71:BC74),2)</f>
        <v>0</v>
      </c>
      <c r="BD70" s="126">
        <f>ROUND(SUM(BD71:BD74),2)</f>
        <v>0</v>
      </c>
      <c r="BE70" s="7"/>
      <c r="BS70" s="127" t="s">
        <v>73</v>
      </c>
      <c r="BT70" s="127" t="s">
        <v>81</v>
      </c>
      <c r="BU70" s="127" t="s">
        <v>75</v>
      </c>
      <c r="BV70" s="127" t="s">
        <v>76</v>
      </c>
      <c r="BW70" s="127" t="s">
        <v>126</v>
      </c>
      <c r="BX70" s="127" t="s">
        <v>5</v>
      </c>
      <c r="CL70" s="127" t="s">
        <v>19</v>
      </c>
      <c r="CM70" s="127" t="s">
        <v>83</v>
      </c>
    </row>
    <row r="71" s="4" customFormat="1" ht="23.25" customHeight="1">
      <c r="A71" s="128" t="s">
        <v>84</v>
      </c>
      <c r="B71" s="67"/>
      <c r="C71" s="129"/>
      <c r="D71" s="129"/>
      <c r="E71" s="130" t="s">
        <v>85</v>
      </c>
      <c r="F71" s="130"/>
      <c r="G71" s="130"/>
      <c r="H71" s="130"/>
      <c r="I71" s="130"/>
      <c r="J71" s="129"/>
      <c r="K71" s="130" t="s">
        <v>127</v>
      </c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1">
        <f>'D.1.1 a D.1.2 - stavební ..._01'!J32</f>
        <v>0</v>
      </c>
      <c r="AH71" s="129"/>
      <c r="AI71" s="129"/>
      <c r="AJ71" s="129"/>
      <c r="AK71" s="129"/>
      <c r="AL71" s="129"/>
      <c r="AM71" s="129"/>
      <c r="AN71" s="131">
        <f>SUM(AG71,AT71)</f>
        <v>0</v>
      </c>
      <c r="AO71" s="129"/>
      <c r="AP71" s="129"/>
      <c r="AQ71" s="132" t="s">
        <v>87</v>
      </c>
      <c r="AR71" s="69"/>
      <c r="AS71" s="133">
        <v>0</v>
      </c>
      <c r="AT71" s="134">
        <f>ROUND(SUM(AV71:AW71),2)</f>
        <v>0</v>
      </c>
      <c r="AU71" s="135">
        <f>'D.1.1 a D.1.2 - stavební ..._01'!P101</f>
        <v>0</v>
      </c>
      <c r="AV71" s="134">
        <f>'D.1.1 a D.1.2 - stavební ..._01'!J35</f>
        <v>0</v>
      </c>
      <c r="AW71" s="134">
        <f>'D.1.1 a D.1.2 - stavební ..._01'!J36</f>
        <v>0</v>
      </c>
      <c r="AX71" s="134">
        <f>'D.1.1 a D.1.2 - stavební ..._01'!J37</f>
        <v>0</v>
      </c>
      <c r="AY71" s="134">
        <f>'D.1.1 a D.1.2 - stavební ..._01'!J38</f>
        <v>0</v>
      </c>
      <c r="AZ71" s="134">
        <f>'D.1.1 a D.1.2 - stavební ..._01'!F35</f>
        <v>0</v>
      </c>
      <c r="BA71" s="134">
        <f>'D.1.1 a D.1.2 - stavební ..._01'!F36</f>
        <v>0</v>
      </c>
      <c r="BB71" s="134">
        <f>'D.1.1 a D.1.2 - stavební ..._01'!F37</f>
        <v>0</v>
      </c>
      <c r="BC71" s="134">
        <f>'D.1.1 a D.1.2 - stavební ..._01'!F38</f>
        <v>0</v>
      </c>
      <c r="BD71" s="136">
        <f>'D.1.1 a D.1.2 - stavební ..._01'!F39</f>
        <v>0</v>
      </c>
      <c r="BE71" s="4"/>
      <c r="BT71" s="137" t="s">
        <v>83</v>
      </c>
      <c r="BV71" s="137" t="s">
        <v>76</v>
      </c>
      <c r="BW71" s="137" t="s">
        <v>128</v>
      </c>
      <c r="BX71" s="137" t="s">
        <v>126</v>
      </c>
      <c r="CL71" s="137" t="s">
        <v>19</v>
      </c>
    </row>
    <row r="72" s="4" customFormat="1" ht="23.25" customHeight="1">
      <c r="A72" s="128" t="s">
        <v>84</v>
      </c>
      <c r="B72" s="67"/>
      <c r="C72" s="129"/>
      <c r="D72" s="129"/>
      <c r="E72" s="130" t="s">
        <v>98</v>
      </c>
      <c r="F72" s="130"/>
      <c r="G72" s="130"/>
      <c r="H72" s="130"/>
      <c r="I72" s="130"/>
      <c r="J72" s="129"/>
      <c r="K72" s="130" t="s">
        <v>99</v>
      </c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1">
        <f>'D.1.4.3 - 2 - chlazení_01'!J32</f>
        <v>0</v>
      </c>
      <c r="AH72" s="129"/>
      <c r="AI72" s="129"/>
      <c r="AJ72" s="129"/>
      <c r="AK72" s="129"/>
      <c r="AL72" s="129"/>
      <c r="AM72" s="129"/>
      <c r="AN72" s="131">
        <f>SUM(AG72,AT72)</f>
        <v>0</v>
      </c>
      <c r="AO72" s="129"/>
      <c r="AP72" s="129"/>
      <c r="AQ72" s="132" t="s">
        <v>87</v>
      </c>
      <c r="AR72" s="69"/>
      <c r="AS72" s="133">
        <v>0</v>
      </c>
      <c r="AT72" s="134">
        <f>ROUND(SUM(AV72:AW72),2)</f>
        <v>0</v>
      </c>
      <c r="AU72" s="135">
        <f>'D.1.4.3 - 2 - chlazení_01'!P87</f>
        <v>0</v>
      </c>
      <c r="AV72" s="134">
        <f>'D.1.4.3 - 2 - chlazení_01'!J35</f>
        <v>0</v>
      </c>
      <c r="AW72" s="134">
        <f>'D.1.4.3 - 2 - chlazení_01'!J36</f>
        <v>0</v>
      </c>
      <c r="AX72" s="134">
        <f>'D.1.4.3 - 2 - chlazení_01'!J37</f>
        <v>0</v>
      </c>
      <c r="AY72" s="134">
        <f>'D.1.4.3 - 2 - chlazení_01'!J38</f>
        <v>0</v>
      </c>
      <c r="AZ72" s="134">
        <f>'D.1.4.3 - 2 - chlazení_01'!F35</f>
        <v>0</v>
      </c>
      <c r="BA72" s="134">
        <f>'D.1.4.3 - 2 - chlazení_01'!F36</f>
        <v>0</v>
      </c>
      <c r="BB72" s="134">
        <f>'D.1.4.3 - 2 - chlazení_01'!F37</f>
        <v>0</v>
      </c>
      <c r="BC72" s="134">
        <f>'D.1.4.3 - 2 - chlazení_01'!F38</f>
        <v>0</v>
      </c>
      <c r="BD72" s="136">
        <f>'D.1.4.3 - 2 - chlazení_01'!F39</f>
        <v>0</v>
      </c>
      <c r="BE72" s="4"/>
      <c r="BT72" s="137" t="s">
        <v>83</v>
      </c>
      <c r="BV72" s="137" t="s">
        <v>76</v>
      </c>
      <c r="BW72" s="137" t="s">
        <v>129</v>
      </c>
      <c r="BX72" s="137" t="s">
        <v>126</v>
      </c>
      <c r="CL72" s="137" t="s">
        <v>28</v>
      </c>
    </row>
    <row r="73" s="4" customFormat="1" ht="16.5" customHeight="1">
      <c r="A73" s="128" t="s">
        <v>84</v>
      </c>
      <c r="B73" s="67"/>
      <c r="C73" s="129"/>
      <c r="D73" s="129"/>
      <c r="E73" s="130" t="s">
        <v>119</v>
      </c>
      <c r="F73" s="130"/>
      <c r="G73" s="130"/>
      <c r="H73" s="130"/>
      <c r="I73" s="130"/>
      <c r="J73" s="129"/>
      <c r="K73" s="130" t="s">
        <v>102</v>
      </c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1">
        <f>'D.1.4.4 - silnoproudá ele..._01'!J32</f>
        <v>0</v>
      </c>
      <c r="AH73" s="129"/>
      <c r="AI73" s="129"/>
      <c r="AJ73" s="129"/>
      <c r="AK73" s="129"/>
      <c r="AL73" s="129"/>
      <c r="AM73" s="129"/>
      <c r="AN73" s="131">
        <f>SUM(AG73,AT73)</f>
        <v>0</v>
      </c>
      <c r="AO73" s="129"/>
      <c r="AP73" s="129"/>
      <c r="AQ73" s="132" t="s">
        <v>87</v>
      </c>
      <c r="AR73" s="69"/>
      <c r="AS73" s="133">
        <v>0</v>
      </c>
      <c r="AT73" s="134">
        <f>ROUND(SUM(AV73:AW73),2)</f>
        <v>0</v>
      </c>
      <c r="AU73" s="135">
        <f>'D.1.4.4 - silnoproudá ele..._01'!P102</f>
        <v>0</v>
      </c>
      <c r="AV73" s="134">
        <f>'D.1.4.4 - silnoproudá ele..._01'!J35</f>
        <v>0</v>
      </c>
      <c r="AW73" s="134">
        <f>'D.1.4.4 - silnoproudá ele..._01'!J36</f>
        <v>0</v>
      </c>
      <c r="AX73" s="134">
        <f>'D.1.4.4 - silnoproudá ele..._01'!J37</f>
        <v>0</v>
      </c>
      <c r="AY73" s="134">
        <f>'D.1.4.4 - silnoproudá ele..._01'!J38</f>
        <v>0</v>
      </c>
      <c r="AZ73" s="134">
        <f>'D.1.4.4 - silnoproudá ele..._01'!F35</f>
        <v>0</v>
      </c>
      <c r="BA73" s="134">
        <f>'D.1.4.4 - silnoproudá ele..._01'!F36</f>
        <v>0</v>
      </c>
      <c r="BB73" s="134">
        <f>'D.1.4.4 - silnoproudá ele..._01'!F37</f>
        <v>0</v>
      </c>
      <c r="BC73" s="134">
        <f>'D.1.4.4 - silnoproudá ele..._01'!F38</f>
        <v>0</v>
      </c>
      <c r="BD73" s="136">
        <f>'D.1.4.4 - silnoproudá ele..._01'!F39</f>
        <v>0</v>
      </c>
      <c r="BE73" s="4"/>
      <c r="BT73" s="137" t="s">
        <v>83</v>
      </c>
      <c r="BV73" s="137" t="s">
        <v>76</v>
      </c>
      <c r="BW73" s="137" t="s">
        <v>130</v>
      </c>
      <c r="BX73" s="137" t="s">
        <v>126</v>
      </c>
      <c r="CL73" s="137" t="s">
        <v>28</v>
      </c>
    </row>
    <row r="74" s="4" customFormat="1" ht="16.5" customHeight="1">
      <c r="A74" s="128" t="s">
        <v>84</v>
      </c>
      <c r="B74" s="67"/>
      <c r="C74" s="129"/>
      <c r="D74" s="129"/>
      <c r="E74" s="130" t="s">
        <v>131</v>
      </c>
      <c r="F74" s="130"/>
      <c r="G74" s="130"/>
      <c r="H74" s="130"/>
      <c r="I74" s="130"/>
      <c r="J74" s="129"/>
      <c r="K74" s="130" t="s">
        <v>105</v>
      </c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1">
        <f>'D.1.4.5.8 - slaboproudé s...'!J32</f>
        <v>0</v>
      </c>
      <c r="AH74" s="129"/>
      <c r="AI74" s="129"/>
      <c r="AJ74" s="129"/>
      <c r="AK74" s="129"/>
      <c r="AL74" s="129"/>
      <c r="AM74" s="129"/>
      <c r="AN74" s="131">
        <f>SUM(AG74,AT74)</f>
        <v>0</v>
      </c>
      <c r="AO74" s="129"/>
      <c r="AP74" s="129"/>
      <c r="AQ74" s="132" t="s">
        <v>87</v>
      </c>
      <c r="AR74" s="69"/>
      <c r="AS74" s="133">
        <v>0</v>
      </c>
      <c r="AT74" s="134">
        <f>ROUND(SUM(AV74:AW74),2)</f>
        <v>0</v>
      </c>
      <c r="AU74" s="135">
        <f>'D.1.4.5.8 - slaboproudé s...'!P86</f>
        <v>0</v>
      </c>
      <c r="AV74" s="134">
        <f>'D.1.4.5.8 - slaboproudé s...'!J35</f>
        <v>0</v>
      </c>
      <c r="AW74" s="134">
        <f>'D.1.4.5.8 - slaboproudé s...'!J36</f>
        <v>0</v>
      </c>
      <c r="AX74" s="134">
        <f>'D.1.4.5.8 - slaboproudé s...'!J37</f>
        <v>0</v>
      </c>
      <c r="AY74" s="134">
        <f>'D.1.4.5.8 - slaboproudé s...'!J38</f>
        <v>0</v>
      </c>
      <c r="AZ74" s="134">
        <f>'D.1.4.5.8 - slaboproudé s...'!F35</f>
        <v>0</v>
      </c>
      <c r="BA74" s="134">
        <f>'D.1.4.5.8 - slaboproudé s...'!F36</f>
        <v>0</v>
      </c>
      <c r="BB74" s="134">
        <f>'D.1.4.5.8 - slaboproudé s...'!F37</f>
        <v>0</v>
      </c>
      <c r="BC74" s="134">
        <f>'D.1.4.5.8 - slaboproudé s...'!F38</f>
        <v>0</v>
      </c>
      <c r="BD74" s="136">
        <f>'D.1.4.5.8 - slaboproudé s...'!F39</f>
        <v>0</v>
      </c>
      <c r="BE74" s="4"/>
      <c r="BT74" s="137" t="s">
        <v>83</v>
      </c>
      <c r="BV74" s="137" t="s">
        <v>76</v>
      </c>
      <c r="BW74" s="137" t="s">
        <v>132</v>
      </c>
      <c r="BX74" s="137" t="s">
        <v>126</v>
      </c>
      <c r="CL74" s="137" t="s">
        <v>28</v>
      </c>
    </row>
    <row r="75" s="7" customFormat="1" ht="24.75" customHeight="1">
      <c r="A75" s="128" t="s">
        <v>84</v>
      </c>
      <c r="B75" s="115"/>
      <c r="C75" s="116"/>
      <c r="D75" s="117" t="s">
        <v>133</v>
      </c>
      <c r="E75" s="117"/>
      <c r="F75" s="117"/>
      <c r="G75" s="117"/>
      <c r="H75" s="117"/>
      <c r="I75" s="118"/>
      <c r="J75" s="117" t="s">
        <v>134</v>
      </c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7"/>
      <c r="AA75" s="117"/>
      <c r="AB75" s="117"/>
      <c r="AC75" s="117"/>
      <c r="AD75" s="117"/>
      <c r="AE75" s="117"/>
      <c r="AF75" s="117"/>
      <c r="AG75" s="120">
        <f>'HRUB-00201 - D.1.1. a D.1...'!J30</f>
        <v>0</v>
      </c>
      <c r="AH75" s="118"/>
      <c r="AI75" s="118"/>
      <c r="AJ75" s="118"/>
      <c r="AK75" s="118"/>
      <c r="AL75" s="118"/>
      <c r="AM75" s="118"/>
      <c r="AN75" s="120">
        <f>SUM(AG75,AT75)</f>
        <v>0</v>
      </c>
      <c r="AO75" s="118"/>
      <c r="AP75" s="118"/>
      <c r="AQ75" s="121" t="s">
        <v>80</v>
      </c>
      <c r="AR75" s="122"/>
      <c r="AS75" s="123">
        <v>0</v>
      </c>
      <c r="AT75" s="124">
        <f>ROUND(SUM(AV75:AW75),2)</f>
        <v>0</v>
      </c>
      <c r="AU75" s="125">
        <f>'HRUB-00201 - D.1.1. a D.1...'!P96</f>
        <v>0</v>
      </c>
      <c r="AV75" s="124">
        <f>'HRUB-00201 - D.1.1. a D.1...'!J33</f>
        <v>0</v>
      </c>
      <c r="AW75" s="124">
        <f>'HRUB-00201 - D.1.1. a D.1...'!J34</f>
        <v>0</v>
      </c>
      <c r="AX75" s="124">
        <f>'HRUB-00201 - D.1.1. a D.1...'!J35</f>
        <v>0</v>
      </c>
      <c r="AY75" s="124">
        <f>'HRUB-00201 - D.1.1. a D.1...'!J36</f>
        <v>0</v>
      </c>
      <c r="AZ75" s="124">
        <f>'HRUB-00201 - D.1.1. a D.1...'!F33</f>
        <v>0</v>
      </c>
      <c r="BA75" s="124">
        <f>'HRUB-00201 - D.1.1. a D.1...'!F34</f>
        <v>0</v>
      </c>
      <c r="BB75" s="124">
        <f>'HRUB-00201 - D.1.1. a D.1...'!F35</f>
        <v>0</v>
      </c>
      <c r="BC75" s="124">
        <f>'HRUB-00201 - D.1.1. a D.1...'!F36</f>
        <v>0</v>
      </c>
      <c r="BD75" s="126">
        <f>'HRUB-00201 - D.1.1. a D.1...'!F37</f>
        <v>0</v>
      </c>
      <c r="BE75" s="7"/>
      <c r="BT75" s="127" t="s">
        <v>81</v>
      </c>
      <c r="BV75" s="127" t="s">
        <v>76</v>
      </c>
      <c r="BW75" s="127" t="s">
        <v>135</v>
      </c>
      <c r="BX75" s="127" t="s">
        <v>5</v>
      </c>
      <c r="CL75" s="127" t="s">
        <v>136</v>
      </c>
      <c r="CM75" s="127" t="s">
        <v>83</v>
      </c>
    </row>
    <row r="76" s="7" customFormat="1" ht="37.5" customHeight="1">
      <c r="A76" s="128" t="s">
        <v>84</v>
      </c>
      <c r="B76" s="115"/>
      <c r="C76" s="116"/>
      <c r="D76" s="117" t="s">
        <v>137</v>
      </c>
      <c r="E76" s="117"/>
      <c r="F76" s="117"/>
      <c r="G76" s="117"/>
      <c r="H76" s="117"/>
      <c r="I76" s="118"/>
      <c r="J76" s="117" t="s">
        <v>138</v>
      </c>
      <c r="K76" s="117"/>
      <c r="L76" s="117"/>
      <c r="M76" s="117"/>
      <c r="N76" s="117"/>
      <c r="O76" s="117"/>
      <c r="P76" s="117"/>
      <c r="Q76" s="117"/>
      <c r="R76" s="117"/>
      <c r="S76" s="117"/>
      <c r="T76" s="117"/>
      <c r="U76" s="117"/>
      <c r="V76" s="117"/>
      <c r="W76" s="117"/>
      <c r="X76" s="117"/>
      <c r="Y76" s="117"/>
      <c r="Z76" s="117"/>
      <c r="AA76" s="117"/>
      <c r="AB76" s="117"/>
      <c r="AC76" s="117"/>
      <c r="AD76" s="117"/>
      <c r="AE76" s="117"/>
      <c r="AF76" s="117"/>
      <c r="AG76" s="120">
        <f>'HRUB-00202 - D.1.4.4.1 - ...'!J30</f>
        <v>0</v>
      </c>
      <c r="AH76" s="118"/>
      <c r="AI76" s="118"/>
      <c r="AJ76" s="118"/>
      <c r="AK76" s="118"/>
      <c r="AL76" s="118"/>
      <c r="AM76" s="118"/>
      <c r="AN76" s="120">
        <f>SUM(AG76,AT76)</f>
        <v>0</v>
      </c>
      <c r="AO76" s="118"/>
      <c r="AP76" s="118"/>
      <c r="AQ76" s="121" t="s">
        <v>80</v>
      </c>
      <c r="AR76" s="122"/>
      <c r="AS76" s="123">
        <v>0</v>
      </c>
      <c r="AT76" s="124">
        <f>ROUND(SUM(AV76:AW76),2)</f>
        <v>0</v>
      </c>
      <c r="AU76" s="125">
        <f>'HRUB-00202 - D.1.4.4.1 - ...'!P106</f>
        <v>0</v>
      </c>
      <c r="AV76" s="124">
        <f>'HRUB-00202 - D.1.4.4.1 - ...'!J33</f>
        <v>0</v>
      </c>
      <c r="AW76" s="124">
        <f>'HRUB-00202 - D.1.4.4.1 - ...'!J34</f>
        <v>0</v>
      </c>
      <c r="AX76" s="124">
        <f>'HRUB-00202 - D.1.4.4.1 - ...'!J35</f>
        <v>0</v>
      </c>
      <c r="AY76" s="124">
        <f>'HRUB-00202 - D.1.4.4.1 - ...'!J36</f>
        <v>0</v>
      </c>
      <c r="AZ76" s="124">
        <f>'HRUB-00202 - D.1.4.4.1 - ...'!F33</f>
        <v>0</v>
      </c>
      <c r="BA76" s="124">
        <f>'HRUB-00202 - D.1.4.4.1 - ...'!F34</f>
        <v>0</v>
      </c>
      <c r="BB76" s="124">
        <f>'HRUB-00202 - D.1.4.4.1 - ...'!F35</f>
        <v>0</v>
      </c>
      <c r="BC76" s="124">
        <f>'HRUB-00202 - D.1.4.4.1 - ...'!F36</f>
        <v>0</v>
      </c>
      <c r="BD76" s="126">
        <f>'HRUB-00202 - D.1.4.4.1 - ...'!F37</f>
        <v>0</v>
      </c>
      <c r="BE76" s="7"/>
      <c r="BT76" s="127" t="s">
        <v>81</v>
      </c>
      <c r="BV76" s="127" t="s">
        <v>76</v>
      </c>
      <c r="BW76" s="127" t="s">
        <v>139</v>
      </c>
      <c r="BX76" s="127" t="s">
        <v>5</v>
      </c>
      <c r="CL76" s="127" t="s">
        <v>136</v>
      </c>
      <c r="CM76" s="127" t="s">
        <v>83</v>
      </c>
    </row>
    <row r="77" s="7" customFormat="1" ht="16.5" customHeight="1">
      <c r="A77" s="128" t="s">
        <v>84</v>
      </c>
      <c r="B77" s="115"/>
      <c r="C77" s="116"/>
      <c r="D77" s="117" t="s">
        <v>140</v>
      </c>
      <c r="E77" s="117"/>
      <c r="F77" s="117"/>
      <c r="G77" s="117"/>
      <c r="H77" s="117"/>
      <c r="I77" s="118"/>
      <c r="J77" s="117" t="s">
        <v>141</v>
      </c>
      <c r="K77" s="117"/>
      <c r="L77" s="117"/>
      <c r="M77" s="117"/>
      <c r="N77" s="117"/>
      <c r="O77" s="117"/>
      <c r="P77" s="117"/>
      <c r="Q77" s="117"/>
      <c r="R77" s="117"/>
      <c r="S77" s="117"/>
      <c r="T77" s="117"/>
      <c r="U77" s="117"/>
      <c r="V77" s="117"/>
      <c r="W77" s="117"/>
      <c r="X77" s="117"/>
      <c r="Y77" s="117"/>
      <c r="Z77" s="117"/>
      <c r="AA77" s="117"/>
      <c r="AB77" s="117"/>
      <c r="AC77" s="117"/>
      <c r="AD77" s="117"/>
      <c r="AE77" s="117"/>
      <c r="AF77" s="117"/>
      <c r="AG77" s="120">
        <f>'VON - Vedlejší a ostatní ...'!J30</f>
        <v>0</v>
      </c>
      <c r="AH77" s="118"/>
      <c r="AI77" s="118"/>
      <c r="AJ77" s="118"/>
      <c r="AK77" s="118"/>
      <c r="AL77" s="118"/>
      <c r="AM77" s="118"/>
      <c r="AN77" s="120">
        <f>SUM(AG77,AT77)</f>
        <v>0</v>
      </c>
      <c r="AO77" s="118"/>
      <c r="AP77" s="118"/>
      <c r="AQ77" s="121" t="s">
        <v>80</v>
      </c>
      <c r="AR77" s="122"/>
      <c r="AS77" s="138">
        <v>0</v>
      </c>
      <c r="AT77" s="139">
        <f>ROUND(SUM(AV77:AW77),2)</f>
        <v>0</v>
      </c>
      <c r="AU77" s="140">
        <f>'VON - Vedlejší a ostatní ...'!P82</f>
        <v>0</v>
      </c>
      <c r="AV77" s="139">
        <f>'VON - Vedlejší a ostatní ...'!J33</f>
        <v>0</v>
      </c>
      <c r="AW77" s="139">
        <f>'VON - Vedlejší a ostatní ...'!J34</f>
        <v>0</v>
      </c>
      <c r="AX77" s="139">
        <f>'VON - Vedlejší a ostatní ...'!J35</f>
        <v>0</v>
      </c>
      <c r="AY77" s="139">
        <f>'VON - Vedlejší a ostatní ...'!J36</f>
        <v>0</v>
      </c>
      <c r="AZ77" s="139">
        <f>'VON - Vedlejší a ostatní ...'!F33</f>
        <v>0</v>
      </c>
      <c r="BA77" s="139">
        <f>'VON - Vedlejší a ostatní ...'!F34</f>
        <v>0</v>
      </c>
      <c r="BB77" s="139">
        <f>'VON - Vedlejší a ostatní ...'!F35</f>
        <v>0</v>
      </c>
      <c r="BC77" s="139">
        <f>'VON - Vedlejší a ostatní ...'!F36</f>
        <v>0</v>
      </c>
      <c r="BD77" s="141">
        <f>'VON - Vedlejší a ostatní ...'!F37</f>
        <v>0</v>
      </c>
      <c r="BE77" s="7"/>
      <c r="BT77" s="127" t="s">
        <v>81</v>
      </c>
      <c r="BV77" s="127" t="s">
        <v>76</v>
      </c>
      <c r="BW77" s="127" t="s">
        <v>142</v>
      </c>
      <c r="BX77" s="127" t="s">
        <v>5</v>
      </c>
      <c r="CL77" s="127" t="s">
        <v>19</v>
      </c>
      <c r="CM77" s="127" t="s">
        <v>83</v>
      </c>
    </row>
    <row r="78" s="2" customFormat="1" ht="30" customHeight="1">
      <c r="A78" s="42"/>
      <c r="B78" s="43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8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</row>
    <row r="79" s="2" customFormat="1" ht="6.96" customHeight="1">
      <c r="A79" s="42"/>
      <c r="B79" s="63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48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</row>
  </sheetData>
  <sheetProtection sheet="1" formatColumns="0" formatRows="0" objects="1" scenarios="1" spinCount="100000" saltValue="o8z+W2//GjPqvXahvVkb4/bGCvaMF/m1TNuRYM0SNGS4UheWXC6h5Uk5uVaaoEIoPAwrp3kXEEAnUYW3XUAvXA==" hashValue="fJJwbOcBjaj2qd+s1W8w7Avo80yofV2mfoZ+r2+1xQtcF1YA0kw/kVGRDITSNYaNpyn06IZP10mllYWfMZKbGg==" algorithmName="SHA-512" password="CC35"/>
  <mergeCells count="130">
    <mergeCell ref="L45:AO45"/>
    <mergeCell ref="AM47:AN47"/>
    <mergeCell ref="AM49:AP49"/>
    <mergeCell ref="I52:AF52"/>
    <mergeCell ref="C52:G52"/>
    <mergeCell ref="J55:AF55"/>
    <mergeCell ref="D55:H55"/>
    <mergeCell ref="E56:I56"/>
    <mergeCell ref="K56:AF56"/>
    <mergeCell ref="E57:I57"/>
    <mergeCell ref="K57:AF57"/>
    <mergeCell ref="K58:AF58"/>
    <mergeCell ref="E58:I58"/>
    <mergeCell ref="K59:AF59"/>
    <mergeCell ref="E59:I59"/>
    <mergeCell ref="E60:I60"/>
    <mergeCell ref="K60:AF60"/>
    <mergeCell ref="E61:I61"/>
    <mergeCell ref="K61:AF61"/>
    <mergeCell ref="E62:I62"/>
    <mergeCell ref="K62:AF62"/>
    <mergeCell ref="AS49:AT51"/>
    <mergeCell ref="AM50:AP50"/>
    <mergeCell ref="AG52:AM52"/>
    <mergeCell ref="AN52:AP52"/>
    <mergeCell ref="AG55:AM55"/>
    <mergeCell ref="AN55:AP55"/>
    <mergeCell ref="AG56:AM56"/>
    <mergeCell ref="AN56:AP56"/>
    <mergeCell ref="AN57:AP57"/>
    <mergeCell ref="AG57:AM57"/>
    <mergeCell ref="AN58:AP58"/>
    <mergeCell ref="AG58:AM58"/>
    <mergeCell ref="AG59:AM59"/>
    <mergeCell ref="AN59:AP59"/>
    <mergeCell ref="AG60:AM60"/>
    <mergeCell ref="AN60:AP60"/>
    <mergeCell ref="AG54:AM54"/>
    <mergeCell ref="AN54:AP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  <mergeCell ref="AG61:AM61"/>
    <mergeCell ref="AN61:AP61"/>
    <mergeCell ref="AG62:AM62"/>
    <mergeCell ref="AN62:AP62"/>
    <mergeCell ref="AN63:AP63"/>
    <mergeCell ref="AG63:AM63"/>
    <mergeCell ref="AG64:AM64"/>
    <mergeCell ref="AN64:AP64"/>
    <mergeCell ref="AN65:AP65"/>
    <mergeCell ref="AG65:AM65"/>
    <mergeCell ref="AN66:AP66"/>
    <mergeCell ref="AG66:AM66"/>
    <mergeCell ref="AG67:AM67"/>
    <mergeCell ref="AN67:AP67"/>
    <mergeCell ref="AN68:AP68"/>
    <mergeCell ref="AG68:AM68"/>
    <mergeCell ref="AN69:AP69"/>
    <mergeCell ref="AG69:AM69"/>
    <mergeCell ref="AG70:AM70"/>
    <mergeCell ref="AN70:AP70"/>
    <mergeCell ref="AG71:AM71"/>
    <mergeCell ref="AN71:AP71"/>
    <mergeCell ref="AG72:AM72"/>
    <mergeCell ref="AN72:AP72"/>
    <mergeCell ref="AG73:AM73"/>
    <mergeCell ref="AN73:AP73"/>
    <mergeCell ref="AN74:AP74"/>
    <mergeCell ref="AG74:AM74"/>
    <mergeCell ref="AG75:AM75"/>
    <mergeCell ref="AN75:AP75"/>
    <mergeCell ref="AN76:AP76"/>
    <mergeCell ref="AG76:AM76"/>
    <mergeCell ref="AN77:AP77"/>
    <mergeCell ref="AG77:AM77"/>
    <mergeCell ref="J63:AF63"/>
    <mergeCell ref="D63:H63"/>
    <mergeCell ref="K64:AF64"/>
    <mergeCell ref="E64:I64"/>
    <mergeCell ref="J65:AF65"/>
    <mergeCell ref="D65:H65"/>
    <mergeCell ref="K66:AF66"/>
    <mergeCell ref="E66:I66"/>
    <mergeCell ref="K67:AF67"/>
    <mergeCell ref="E67:I67"/>
    <mergeCell ref="K68:AF68"/>
    <mergeCell ref="E68:I68"/>
    <mergeCell ref="E69:I69"/>
    <mergeCell ref="K69:AF69"/>
    <mergeCell ref="D70:H70"/>
    <mergeCell ref="J70:AF70"/>
    <mergeCell ref="E71:I71"/>
    <mergeCell ref="K71:AF71"/>
    <mergeCell ref="E72:I72"/>
    <mergeCell ref="K72:AF72"/>
    <mergeCell ref="E73:I73"/>
    <mergeCell ref="K73:AF73"/>
    <mergeCell ref="K74:AF74"/>
    <mergeCell ref="E74:I74"/>
    <mergeCell ref="D75:H75"/>
    <mergeCell ref="J75:AF75"/>
    <mergeCell ref="D76:H76"/>
    <mergeCell ref="J76:AF76"/>
    <mergeCell ref="D77:H77"/>
    <mergeCell ref="J77:AF77"/>
  </mergeCells>
  <hyperlinks>
    <hyperlink ref="A56" location="'D.1.1 a D.1.2 - stavební ...'!C2" display="/"/>
    <hyperlink ref="A57" location="'D.1.4.1 - Zdravotně techn...'!C2" display="/"/>
    <hyperlink ref="A58" location="'D.1.4.2 - vytápění'!C2" display="/"/>
    <hyperlink ref="A59" location="'D.1.4.3 - 1 - vzduchotech...'!C2" display="/"/>
    <hyperlink ref="A60" location="'D.1.4.3 - 2 - chlazení'!C2" display="/"/>
    <hyperlink ref="A61" location="'D.1.4.4 - 2 - silnoproudá...'!C2" display="/"/>
    <hyperlink ref="A62" location="'D.1.4.5.6 - slaboproudé s...'!C2" display="/"/>
    <hyperlink ref="A64" location="'01 - střešní plášť'!C2" display="/"/>
    <hyperlink ref="A66" location="'D.1.1 a D.1.2 - stavení č...'!C2" display="/"/>
    <hyperlink ref="A67" location="'D.1.4.1 - Zdravotně techn..._01'!C2" display="/"/>
    <hyperlink ref="A68" location="'D.1.4.4 - silnoproudá ele...'!C2" display="/"/>
    <hyperlink ref="A69" location="'D.1.4.5.7 - slaboproudé s...'!C2" display="/"/>
    <hyperlink ref="A71" location="'D.1.1 a D.1.2 - stavební ..._01'!C2" display="/"/>
    <hyperlink ref="A72" location="'D.1.4.3 - 2 - chlazení_01'!C2" display="/"/>
    <hyperlink ref="A73" location="'D.1.4.4 - silnoproudá ele..._01'!C2" display="/"/>
    <hyperlink ref="A74" location="'D.1.4.5.8 - slaboproudé s...'!C2" display="/"/>
    <hyperlink ref="A75" location="'HRUB-00201 - D.1.1. a D.1...'!C2" display="/"/>
    <hyperlink ref="A76" location="'HRUB-00202 - D.1.4.4.1 - ...'!C2" display="/"/>
    <hyperlink ref="A77" location="'VON - Vedlejší a ostatní ...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117</v>
      </c>
      <c r="AZ2" s="142" t="s">
        <v>167</v>
      </c>
      <c r="BA2" s="142" t="s">
        <v>167</v>
      </c>
      <c r="BB2" s="142" t="s">
        <v>28</v>
      </c>
      <c r="BC2" s="142" t="s">
        <v>5941</v>
      </c>
      <c r="BD2" s="142" t="s">
        <v>83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83</v>
      </c>
      <c r="AZ3" s="142" t="s">
        <v>4003</v>
      </c>
      <c r="BA3" s="142" t="s">
        <v>4003</v>
      </c>
      <c r="BB3" s="142" t="s">
        <v>28</v>
      </c>
      <c r="BC3" s="142" t="s">
        <v>5942</v>
      </c>
      <c r="BD3" s="142" t="s">
        <v>83</v>
      </c>
    </row>
    <row r="4" s="1" customFormat="1" ht="24.96" customHeight="1">
      <c r="B4" s="24"/>
      <c r="D4" s="145" t="s">
        <v>147</v>
      </c>
      <c r="L4" s="24"/>
      <c r="M4" s="146" t="s">
        <v>10</v>
      </c>
      <c r="AT4" s="21" t="s">
        <v>4</v>
      </c>
      <c r="AZ4" s="142" t="s">
        <v>251</v>
      </c>
      <c r="BA4" s="142" t="s">
        <v>251</v>
      </c>
      <c r="BB4" s="142" t="s">
        <v>28</v>
      </c>
      <c r="BC4" s="142" t="s">
        <v>3344</v>
      </c>
      <c r="BD4" s="142" t="s">
        <v>83</v>
      </c>
    </row>
    <row r="5" s="1" customFormat="1" ht="6.96" customHeight="1">
      <c r="B5" s="24"/>
      <c r="L5" s="24"/>
      <c r="AZ5" s="142" t="s">
        <v>259</v>
      </c>
      <c r="BA5" s="142" t="s">
        <v>259</v>
      </c>
      <c r="BB5" s="142" t="s">
        <v>28</v>
      </c>
      <c r="BC5" s="142" t="s">
        <v>5943</v>
      </c>
      <c r="BD5" s="142" t="s">
        <v>83</v>
      </c>
    </row>
    <row r="6" s="1" customFormat="1" ht="12" customHeight="1">
      <c r="B6" s="24"/>
      <c r="D6" s="147" t="s">
        <v>16</v>
      </c>
      <c r="L6" s="24"/>
      <c r="AZ6" s="142" t="s">
        <v>281</v>
      </c>
      <c r="BA6" s="142" t="s">
        <v>281</v>
      </c>
      <c r="BB6" s="142" t="s">
        <v>28</v>
      </c>
      <c r="BC6" s="142" t="s">
        <v>5944</v>
      </c>
      <c r="BD6" s="142" t="s">
        <v>83</v>
      </c>
    </row>
    <row r="7" s="1" customFormat="1" ht="26.25" customHeight="1">
      <c r="B7" s="24"/>
      <c r="E7" s="148" t="str">
        <f>'Rekapitulace stavby'!K6</f>
        <v>Rozvoj odbor. výukových prostor vč. vybavení na zákl. školách v Jihlavě - II. etapa - ZŠ Havlíčkova II.</v>
      </c>
      <c r="F7" s="147"/>
      <c r="G7" s="147"/>
      <c r="H7" s="147"/>
      <c r="L7" s="24"/>
      <c r="AZ7" s="142" t="s">
        <v>284</v>
      </c>
      <c r="BA7" s="142" t="s">
        <v>284</v>
      </c>
      <c r="BB7" s="142" t="s">
        <v>28</v>
      </c>
      <c r="BC7" s="142" t="s">
        <v>5945</v>
      </c>
      <c r="BD7" s="142" t="s">
        <v>83</v>
      </c>
    </row>
    <row r="8" s="1" customFormat="1" ht="12" customHeight="1">
      <c r="B8" s="24"/>
      <c r="D8" s="147" t="s">
        <v>156</v>
      </c>
      <c r="L8" s="24"/>
      <c r="AZ8" s="142" t="s">
        <v>292</v>
      </c>
      <c r="BA8" s="142" t="s">
        <v>292</v>
      </c>
      <c r="BB8" s="142" t="s">
        <v>28</v>
      </c>
      <c r="BC8" s="142" t="s">
        <v>5946</v>
      </c>
      <c r="BD8" s="142" t="s">
        <v>83</v>
      </c>
    </row>
    <row r="9" s="2" customFormat="1" ht="23.25" customHeight="1">
      <c r="A9" s="42"/>
      <c r="B9" s="48"/>
      <c r="C9" s="42"/>
      <c r="D9" s="42"/>
      <c r="E9" s="148" t="s">
        <v>5947</v>
      </c>
      <c r="F9" s="42"/>
      <c r="G9" s="42"/>
      <c r="H9" s="42"/>
      <c r="I9" s="42"/>
      <c r="J9" s="42"/>
      <c r="K9" s="42"/>
      <c r="L9" s="149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Z9" s="142" t="s">
        <v>295</v>
      </c>
      <c r="BA9" s="142" t="s">
        <v>295</v>
      </c>
      <c r="BB9" s="142" t="s">
        <v>28</v>
      </c>
      <c r="BC9" s="142" t="s">
        <v>5948</v>
      </c>
      <c r="BD9" s="142" t="s">
        <v>83</v>
      </c>
    </row>
    <row r="10" s="2" customFormat="1" ht="12" customHeight="1">
      <c r="A10" s="42"/>
      <c r="B10" s="48"/>
      <c r="C10" s="42"/>
      <c r="D10" s="147" t="s">
        <v>161</v>
      </c>
      <c r="E10" s="42"/>
      <c r="F10" s="42"/>
      <c r="G10" s="42"/>
      <c r="H10" s="42"/>
      <c r="I10" s="42"/>
      <c r="J10" s="42"/>
      <c r="K10" s="42"/>
      <c r="L10" s="149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Z10" s="142" t="s">
        <v>301</v>
      </c>
      <c r="BA10" s="142" t="s">
        <v>301</v>
      </c>
      <c r="BB10" s="142" t="s">
        <v>28</v>
      </c>
      <c r="BC10" s="142" t="s">
        <v>5949</v>
      </c>
      <c r="BD10" s="142" t="s">
        <v>83</v>
      </c>
    </row>
    <row r="11" s="2" customFormat="1" ht="16.5" customHeight="1">
      <c r="A11" s="42"/>
      <c r="B11" s="48"/>
      <c r="C11" s="42"/>
      <c r="D11" s="42"/>
      <c r="E11" s="150" t="s">
        <v>5950</v>
      </c>
      <c r="F11" s="42"/>
      <c r="G11" s="42"/>
      <c r="H11" s="42"/>
      <c r="I11" s="42"/>
      <c r="J11" s="42"/>
      <c r="K11" s="42"/>
      <c r="L11" s="149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Z11" s="142" t="s">
        <v>340</v>
      </c>
      <c r="BA11" s="142" t="s">
        <v>340</v>
      </c>
      <c r="BB11" s="142" t="s">
        <v>28</v>
      </c>
      <c r="BC11" s="142" t="s">
        <v>5945</v>
      </c>
      <c r="BD11" s="142" t="s">
        <v>83</v>
      </c>
    </row>
    <row r="12" s="2" customFormat="1">
      <c r="A12" s="42"/>
      <c r="B12" s="48"/>
      <c r="C12" s="42"/>
      <c r="D12" s="42"/>
      <c r="E12" s="42"/>
      <c r="F12" s="42"/>
      <c r="G12" s="42"/>
      <c r="H12" s="42"/>
      <c r="I12" s="42"/>
      <c r="J12" s="42"/>
      <c r="K12" s="42"/>
      <c r="L12" s="149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Z12" s="142" t="s">
        <v>5951</v>
      </c>
      <c r="BA12" s="142" t="s">
        <v>5951</v>
      </c>
      <c r="BB12" s="142" t="s">
        <v>28</v>
      </c>
      <c r="BC12" s="142" t="s">
        <v>5952</v>
      </c>
      <c r="BD12" s="142" t="s">
        <v>83</v>
      </c>
    </row>
    <row r="13" s="2" customFormat="1" ht="12" customHeight="1">
      <c r="A13" s="42"/>
      <c r="B13" s="48"/>
      <c r="C13" s="42"/>
      <c r="D13" s="147" t="s">
        <v>18</v>
      </c>
      <c r="E13" s="42"/>
      <c r="F13" s="137" t="s">
        <v>19</v>
      </c>
      <c r="G13" s="42"/>
      <c r="H13" s="42"/>
      <c r="I13" s="147" t="s">
        <v>20</v>
      </c>
      <c r="J13" s="137" t="s">
        <v>28</v>
      </c>
      <c r="K13" s="42"/>
      <c r="L13" s="149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Z13" s="142" t="s">
        <v>368</v>
      </c>
      <c r="BA13" s="142" t="s">
        <v>368</v>
      </c>
      <c r="BB13" s="142" t="s">
        <v>28</v>
      </c>
      <c r="BC13" s="142" t="s">
        <v>5953</v>
      </c>
      <c r="BD13" s="142" t="s">
        <v>83</v>
      </c>
    </row>
    <row r="14" s="2" customFormat="1" ht="12" customHeight="1">
      <c r="A14" s="42"/>
      <c r="B14" s="48"/>
      <c r="C14" s="42"/>
      <c r="D14" s="147" t="s">
        <v>22</v>
      </c>
      <c r="E14" s="42"/>
      <c r="F14" s="137" t="s">
        <v>23</v>
      </c>
      <c r="G14" s="42"/>
      <c r="H14" s="42"/>
      <c r="I14" s="147" t="s">
        <v>24</v>
      </c>
      <c r="J14" s="151" t="str">
        <f>'Rekapitulace stavby'!AN8</f>
        <v>11. 9. 2024</v>
      </c>
      <c r="K14" s="42"/>
      <c r="L14" s="149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Z14" s="142" t="s">
        <v>391</v>
      </c>
      <c r="BA14" s="142" t="s">
        <v>391</v>
      </c>
      <c r="BB14" s="142" t="s">
        <v>28</v>
      </c>
      <c r="BC14" s="142" t="s">
        <v>5954</v>
      </c>
      <c r="BD14" s="142" t="s">
        <v>83</v>
      </c>
    </row>
    <row r="15" s="2" customFormat="1" ht="10.8" customHeight="1">
      <c r="A15" s="42"/>
      <c r="B15" s="48"/>
      <c r="C15" s="42"/>
      <c r="D15" s="42"/>
      <c r="E15" s="42"/>
      <c r="F15" s="42"/>
      <c r="G15" s="42"/>
      <c r="H15" s="42"/>
      <c r="I15" s="42"/>
      <c r="J15" s="42"/>
      <c r="K15" s="42"/>
      <c r="L15" s="149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Z15" s="142" t="s">
        <v>5955</v>
      </c>
      <c r="BA15" s="142" t="s">
        <v>5955</v>
      </c>
      <c r="BB15" s="142" t="s">
        <v>28</v>
      </c>
      <c r="BC15" s="142" t="s">
        <v>5956</v>
      </c>
      <c r="BD15" s="142" t="s">
        <v>83</v>
      </c>
    </row>
    <row r="16" s="2" customFormat="1" ht="12" customHeight="1">
      <c r="A16" s="42"/>
      <c r="B16" s="48"/>
      <c r="C16" s="42"/>
      <c r="D16" s="147" t="s">
        <v>26</v>
      </c>
      <c r="E16" s="42"/>
      <c r="F16" s="42"/>
      <c r="G16" s="42"/>
      <c r="H16" s="42"/>
      <c r="I16" s="147" t="s">
        <v>27</v>
      </c>
      <c r="J16" s="137" t="s">
        <v>28</v>
      </c>
      <c r="K16" s="42"/>
      <c r="L16" s="149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Z16" s="142" t="s">
        <v>5957</v>
      </c>
      <c r="BA16" s="142" t="s">
        <v>5957</v>
      </c>
      <c r="BB16" s="142" t="s">
        <v>28</v>
      </c>
      <c r="BC16" s="142" t="s">
        <v>5958</v>
      </c>
      <c r="BD16" s="142" t="s">
        <v>83</v>
      </c>
    </row>
    <row r="17" s="2" customFormat="1" ht="18" customHeight="1">
      <c r="A17" s="42"/>
      <c r="B17" s="48"/>
      <c r="C17" s="42"/>
      <c r="D17" s="42"/>
      <c r="E17" s="137" t="s">
        <v>29</v>
      </c>
      <c r="F17" s="42"/>
      <c r="G17" s="42"/>
      <c r="H17" s="42"/>
      <c r="I17" s="147" t="s">
        <v>30</v>
      </c>
      <c r="J17" s="137" t="s">
        <v>28</v>
      </c>
      <c r="K17" s="42"/>
      <c r="L17" s="149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Z17" s="142" t="s">
        <v>458</v>
      </c>
      <c r="BA17" s="142" t="s">
        <v>458</v>
      </c>
      <c r="BB17" s="142" t="s">
        <v>28</v>
      </c>
      <c r="BC17" s="142" t="s">
        <v>5959</v>
      </c>
      <c r="BD17" s="142" t="s">
        <v>83</v>
      </c>
    </row>
    <row r="18" s="2" customFormat="1" ht="6.96" customHeight="1">
      <c r="A18" s="42"/>
      <c r="B18" s="48"/>
      <c r="C18" s="42"/>
      <c r="D18" s="42"/>
      <c r="E18" s="42"/>
      <c r="F18" s="42"/>
      <c r="G18" s="42"/>
      <c r="H18" s="42"/>
      <c r="I18" s="42"/>
      <c r="J18" s="42"/>
      <c r="K18" s="42"/>
      <c r="L18" s="149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Z18" s="142" t="s">
        <v>467</v>
      </c>
      <c r="BA18" s="142" t="s">
        <v>467</v>
      </c>
      <c r="BB18" s="142" t="s">
        <v>28</v>
      </c>
      <c r="BC18" s="142" t="s">
        <v>5960</v>
      </c>
      <c r="BD18" s="142" t="s">
        <v>83</v>
      </c>
    </row>
    <row r="19" s="2" customFormat="1" ht="12" customHeight="1">
      <c r="A19" s="42"/>
      <c r="B19" s="48"/>
      <c r="C19" s="42"/>
      <c r="D19" s="147" t="s">
        <v>31</v>
      </c>
      <c r="E19" s="42"/>
      <c r="F19" s="42"/>
      <c r="G19" s="42"/>
      <c r="H19" s="42"/>
      <c r="I19" s="147" t="s">
        <v>27</v>
      </c>
      <c r="J19" s="37" t="str">
        <f>'Rekapitulace stavby'!AN13</f>
        <v>Vyplň údaj</v>
      </c>
      <c r="K19" s="42"/>
      <c r="L19" s="149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Z19" s="142" t="s">
        <v>546</v>
      </c>
      <c r="BA19" s="142" t="s">
        <v>546</v>
      </c>
      <c r="BB19" s="142" t="s">
        <v>28</v>
      </c>
      <c r="BC19" s="142" t="s">
        <v>5961</v>
      </c>
      <c r="BD19" s="142" t="s">
        <v>83</v>
      </c>
    </row>
    <row r="20" s="2" customFormat="1" ht="18" customHeight="1">
      <c r="A20" s="42"/>
      <c r="B20" s="48"/>
      <c r="C20" s="42"/>
      <c r="D20" s="42"/>
      <c r="E20" s="37" t="str">
        <f>'Rekapitulace stavby'!E14</f>
        <v>Vyplň údaj</v>
      </c>
      <c r="F20" s="137"/>
      <c r="G20" s="137"/>
      <c r="H20" s="137"/>
      <c r="I20" s="147" t="s">
        <v>30</v>
      </c>
      <c r="J20" s="37" t="str">
        <f>'Rekapitulace stavby'!AN14</f>
        <v>Vyplň údaj</v>
      </c>
      <c r="K20" s="42"/>
      <c r="L20" s="149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6.96" customHeight="1">
      <c r="A21" s="42"/>
      <c r="B21" s="48"/>
      <c r="C21" s="42"/>
      <c r="D21" s="42"/>
      <c r="E21" s="42"/>
      <c r="F21" s="42"/>
      <c r="G21" s="42"/>
      <c r="H21" s="42"/>
      <c r="I21" s="42"/>
      <c r="J21" s="42"/>
      <c r="K21" s="42"/>
      <c r="L21" s="149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2" customHeight="1">
      <c r="A22" s="42"/>
      <c r="B22" s="48"/>
      <c r="C22" s="42"/>
      <c r="D22" s="147" t="s">
        <v>33</v>
      </c>
      <c r="E22" s="42"/>
      <c r="F22" s="42"/>
      <c r="G22" s="42"/>
      <c r="H22" s="42"/>
      <c r="I22" s="147" t="s">
        <v>27</v>
      </c>
      <c r="J22" s="137" t="s">
        <v>28</v>
      </c>
      <c r="K22" s="42"/>
      <c r="L22" s="149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18" customHeight="1">
      <c r="A23" s="42"/>
      <c r="B23" s="48"/>
      <c r="C23" s="42"/>
      <c r="D23" s="42"/>
      <c r="E23" s="137" t="s">
        <v>34</v>
      </c>
      <c r="F23" s="42"/>
      <c r="G23" s="42"/>
      <c r="H23" s="42"/>
      <c r="I23" s="147" t="s">
        <v>30</v>
      </c>
      <c r="J23" s="137" t="s">
        <v>28</v>
      </c>
      <c r="K23" s="42"/>
      <c r="L23" s="149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6.96" customHeight="1">
      <c r="A24" s="42"/>
      <c r="B24" s="48"/>
      <c r="C24" s="42"/>
      <c r="D24" s="42"/>
      <c r="E24" s="42"/>
      <c r="F24" s="42"/>
      <c r="G24" s="42"/>
      <c r="H24" s="42"/>
      <c r="I24" s="42"/>
      <c r="J24" s="42"/>
      <c r="K24" s="42"/>
      <c r="L24" s="149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2" customHeight="1">
      <c r="A25" s="42"/>
      <c r="B25" s="48"/>
      <c r="C25" s="42"/>
      <c r="D25" s="147" t="s">
        <v>36</v>
      </c>
      <c r="E25" s="42"/>
      <c r="F25" s="42"/>
      <c r="G25" s="42"/>
      <c r="H25" s="42"/>
      <c r="I25" s="147" t="s">
        <v>27</v>
      </c>
      <c r="J25" s="137" t="str">
        <f>IF('Rekapitulace stavby'!AN19="","",'Rekapitulace stavby'!AN19)</f>
        <v/>
      </c>
      <c r="K25" s="42"/>
      <c r="L25" s="149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18" customHeight="1">
      <c r="A26" s="42"/>
      <c r="B26" s="48"/>
      <c r="C26" s="42"/>
      <c r="D26" s="42"/>
      <c r="E26" s="137" t="str">
        <f>IF('Rekapitulace stavby'!E20="","",'Rekapitulace stavby'!E20)</f>
        <v xml:space="preserve"> </v>
      </c>
      <c r="F26" s="42"/>
      <c r="G26" s="42"/>
      <c r="H26" s="42"/>
      <c r="I26" s="147" t="s">
        <v>30</v>
      </c>
      <c r="J26" s="137" t="str">
        <f>IF('Rekapitulace stavby'!AN20="","",'Rekapitulace stavby'!AN20)</f>
        <v/>
      </c>
      <c r="K26" s="42"/>
      <c r="L26" s="149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6.96" customHeight="1">
      <c r="A27" s="42"/>
      <c r="B27" s="48"/>
      <c r="C27" s="42"/>
      <c r="D27" s="42"/>
      <c r="E27" s="42"/>
      <c r="F27" s="42"/>
      <c r="G27" s="42"/>
      <c r="H27" s="42"/>
      <c r="I27" s="42"/>
      <c r="J27" s="42"/>
      <c r="K27" s="42"/>
      <c r="L27" s="149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2" customHeight="1">
      <c r="A28" s="42"/>
      <c r="B28" s="48"/>
      <c r="C28" s="42"/>
      <c r="D28" s="147" t="s">
        <v>38</v>
      </c>
      <c r="E28" s="42"/>
      <c r="F28" s="42"/>
      <c r="G28" s="42"/>
      <c r="H28" s="42"/>
      <c r="I28" s="42"/>
      <c r="J28" s="42"/>
      <c r="K28" s="42"/>
      <c r="L28" s="149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8" customFormat="1" ht="16.5" customHeight="1">
      <c r="A29" s="152"/>
      <c r="B29" s="153"/>
      <c r="C29" s="152"/>
      <c r="D29" s="152"/>
      <c r="E29" s="154" t="s">
        <v>28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2"/>
      <c r="B30" s="48"/>
      <c r="C30" s="42"/>
      <c r="D30" s="42"/>
      <c r="E30" s="42"/>
      <c r="F30" s="42"/>
      <c r="G30" s="42"/>
      <c r="H30" s="42"/>
      <c r="I30" s="42"/>
      <c r="J30" s="42"/>
      <c r="K30" s="42"/>
      <c r="L30" s="149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2" customFormat="1" ht="6.96" customHeight="1">
      <c r="A31" s="42"/>
      <c r="B31" s="48"/>
      <c r="C31" s="42"/>
      <c r="D31" s="157"/>
      <c r="E31" s="157"/>
      <c r="F31" s="157"/>
      <c r="G31" s="157"/>
      <c r="H31" s="157"/>
      <c r="I31" s="157"/>
      <c r="J31" s="157"/>
      <c r="K31" s="157"/>
      <c r="L31" s="149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</row>
    <row r="32" s="2" customFormat="1" ht="25.44" customHeight="1">
      <c r="A32" s="42"/>
      <c r="B32" s="48"/>
      <c r="C32" s="42"/>
      <c r="D32" s="158" t="s">
        <v>40</v>
      </c>
      <c r="E32" s="42"/>
      <c r="F32" s="42"/>
      <c r="G32" s="42"/>
      <c r="H32" s="42"/>
      <c r="I32" s="42"/>
      <c r="J32" s="159">
        <f>ROUND(J101, 2)</f>
        <v>0</v>
      </c>
      <c r="K32" s="42"/>
      <c r="L32" s="149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49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14.4" customHeight="1">
      <c r="A34" s="42"/>
      <c r="B34" s="48"/>
      <c r="C34" s="42"/>
      <c r="D34" s="42"/>
      <c r="E34" s="42"/>
      <c r="F34" s="160" t="s">
        <v>42</v>
      </c>
      <c r="G34" s="42"/>
      <c r="H34" s="42"/>
      <c r="I34" s="160" t="s">
        <v>41</v>
      </c>
      <c r="J34" s="160" t="s">
        <v>43</v>
      </c>
      <c r="K34" s="42"/>
      <c r="L34" s="149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14.4" customHeight="1">
      <c r="A35" s="42"/>
      <c r="B35" s="48"/>
      <c r="C35" s="42"/>
      <c r="D35" s="161" t="s">
        <v>44</v>
      </c>
      <c r="E35" s="147" t="s">
        <v>45</v>
      </c>
      <c r="F35" s="162">
        <f>ROUND((SUM(BE101:BE515)),  2)</f>
        <v>0</v>
      </c>
      <c r="G35" s="42"/>
      <c r="H35" s="42"/>
      <c r="I35" s="163">
        <v>0.20999999999999999</v>
      </c>
      <c r="J35" s="162">
        <f>ROUND(((SUM(BE101:BE515))*I35),  2)</f>
        <v>0</v>
      </c>
      <c r="K35" s="42"/>
      <c r="L35" s="149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147" t="s">
        <v>46</v>
      </c>
      <c r="F36" s="162">
        <f>ROUND((SUM(BF101:BF515)),  2)</f>
        <v>0</v>
      </c>
      <c r="G36" s="42"/>
      <c r="H36" s="42"/>
      <c r="I36" s="163">
        <v>0.14999999999999999</v>
      </c>
      <c r="J36" s="162">
        <f>ROUND(((SUM(BF101:BF515))*I36),  2)</f>
        <v>0</v>
      </c>
      <c r="K36" s="42"/>
      <c r="L36" s="149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hidden="1" s="2" customFormat="1" ht="14.4" customHeight="1">
      <c r="A37" s="42"/>
      <c r="B37" s="48"/>
      <c r="C37" s="42"/>
      <c r="D37" s="42"/>
      <c r="E37" s="147" t="s">
        <v>47</v>
      </c>
      <c r="F37" s="162">
        <f>ROUND((SUM(BG101:BG515)),  2)</f>
        <v>0</v>
      </c>
      <c r="G37" s="42"/>
      <c r="H37" s="42"/>
      <c r="I37" s="163">
        <v>0.20999999999999999</v>
      </c>
      <c r="J37" s="162">
        <f>0</f>
        <v>0</v>
      </c>
      <c r="K37" s="42"/>
      <c r="L37" s="149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hidden="1" s="2" customFormat="1" ht="14.4" customHeight="1">
      <c r="A38" s="42"/>
      <c r="B38" s="48"/>
      <c r="C38" s="42"/>
      <c r="D38" s="42"/>
      <c r="E38" s="147" t="s">
        <v>48</v>
      </c>
      <c r="F38" s="162">
        <f>ROUND((SUM(BH101:BH515)),  2)</f>
        <v>0</v>
      </c>
      <c r="G38" s="42"/>
      <c r="H38" s="42"/>
      <c r="I38" s="163">
        <v>0.14999999999999999</v>
      </c>
      <c r="J38" s="162">
        <f>0</f>
        <v>0</v>
      </c>
      <c r="K38" s="42"/>
      <c r="L38" s="149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49</v>
      </c>
      <c r="F39" s="162">
        <f>ROUND((SUM(BI101:BI515)),  2)</f>
        <v>0</v>
      </c>
      <c r="G39" s="42"/>
      <c r="H39" s="42"/>
      <c r="I39" s="163">
        <v>0</v>
      </c>
      <c r="J39" s="162">
        <f>0</f>
        <v>0</v>
      </c>
      <c r="K39" s="42"/>
      <c r="L39" s="149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s="2" customFormat="1" ht="6.96" customHeight="1">
      <c r="A40" s="42"/>
      <c r="B40" s="48"/>
      <c r="C40" s="42"/>
      <c r="D40" s="42"/>
      <c r="E40" s="42"/>
      <c r="F40" s="42"/>
      <c r="G40" s="42"/>
      <c r="H40" s="42"/>
      <c r="I40" s="42"/>
      <c r="J40" s="42"/>
      <c r="K40" s="42"/>
      <c r="L40" s="149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s="2" customFormat="1" ht="25.44" customHeight="1">
      <c r="A41" s="42"/>
      <c r="B41" s="48"/>
      <c r="C41" s="164"/>
      <c r="D41" s="165" t="s">
        <v>50</v>
      </c>
      <c r="E41" s="166"/>
      <c r="F41" s="166"/>
      <c r="G41" s="167" t="s">
        <v>51</v>
      </c>
      <c r="H41" s="168" t="s">
        <v>52</v>
      </c>
      <c r="I41" s="166"/>
      <c r="J41" s="169">
        <f>SUM(J32:J39)</f>
        <v>0</v>
      </c>
      <c r="K41" s="170"/>
      <c r="L41" s="149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14.4" customHeight="1">
      <c r="A42" s="42"/>
      <c r="B42" s="171"/>
      <c r="C42" s="172"/>
      <c r="D42" s="172"/>
      <c r="E42" s="172"/>
      <c r="F42" s="172"/>
      <c r="G42" s="172"/>
      <c r="H42" s="172"/>
      <c r="I42" s="172"/>
      <c r="J42" s="172"/>
      <c r="K42" s="172"/>
      <c r="L42" s="149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6" s="2" customFormat="1" ht="6.96" customHeight="1">
      <c r="A46" s="42"/>
      <c r="B46" s="173"/>
      <c r="C46" s="174"/>
      <c r="D46" s="174"/>
      <c r="E46" s="174"/>
      <c r="F46" s="174"/>
      <c r="G46" s="174"/>
      <c r="H46" s="174"/>
      <c r="I46" s="174"/>
      <c r="J46" s="174"/>
      <c r="K46" s="174"/>
      <c r="L46" s="149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</row>
    <row r="47" s="2" customFormat="1" ht="24.96" customHeight="1">
      <c r="A47" s="42"/>
      <c r="B47" s="43"/>
      <c r="C47" s="27" t="s">
        <v>236</v>
      </c>
      <c r="D47" s="44"/>
      <c r="E47" s="44"/>
      <c r="F47" s="44"/>
      <c r="G47" s="44"/>
      <c r="H47" s="44"/>
      <c r="I47" s="44"/>
      <c r="J47" s="44"/>
      <c r="K47" s="44"/>
      <c r="L47" s="149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</row>
    <row r="48" s="2" customFormat="1" ht="6.96" customHeight="1">
      <c r="A48" s="42"/>
      <c r="B48" s="43"/>
      <c r="C48" s="44"/>
      <c r="D48" s="44"/>
      <c r="E48" s="44"/>
      <c r="F48" s="44"/>
      <c r="G48" s="44"/>
      <c r="H48" s="44"/>
      <c r="I48" s="44"/>
      <c r="J48" s="44"/>
      <c r="K48" s="44"/>
      <c r="L48" s="149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12" customHeight="1">
      <c r="A49" s="42"/>
      <c r="B49" s="43"/>
      <c r="C49" s="36" t="s">
        <v>16</v>
      </c>
      <c r="D49" s="44"/>
      <c r="E49" s="44"/>
      <c r="F49" s="44"/>
      <c r="G49" s="44"/>
      <c r="H49" s="44"/>
      <c r="I49" s="44"/>
      <c r="J49" s="44"/>
      <c r="K49" s="44"/>
      <c r="L49" s="149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26.25" customHeight="1">
      <c r="A50" s="42"/>
      <c r="B50" s="43"/>
      <c r="C50" s="44"/>
      <c r="D50" s="44"/>
      <c r="E50" s="175" t="str">
        <f>E7</f>
        <v>Rozvoj odbor. výukových prostor vč. vybavení na zákl. školách v Jihlavě - II. etapa - ZŠ Havlíčkova II.</v>
      </c>
      <c r="F50" s="36"/>
      <c r="G50" s="36"/>
      <c r="H50" s="36"/>
      <c r="I50" s="44"/>
      <c r="J50" s="44"/>
      <c r="K50" s="44"/>
      <c r="L50" s="149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1" customFormat="1" ht="12" customHeight="1">
      <c r="B51" s="25"/>
      <c r="C51" s="36" t="s">
        <v>156</v>
      </c>
      <c r="D51" s="26"/>
      <c r="E51" s="26"/>
      <c r="F51" s="26"/>
      <c r="G51" s="26"/>
      <c r="H51" s="26"/>
      <c r="I51" s="26"/>
      <c r="J51" s="26"/>
      <c r="K51" s="26"/>
      <c r="L51" s="24"/>
    </row>
    <row r="52" s="2" customFormat="1" ht="23.25" customHeight="1">
      <c r="A52" s="42"/>
      <c r="B52" s="43"/>
      <c r="C52" s="44"/>
      <c r="D52" s="44"/>
      <c r="E52" s="175" t="s">
        <v>5947</v>
      </c>
      <c r="F52" s="44"/>
      <c r="G52" s="44"/>
      <c r="H52" s="44"/>
      <c r="I52" s="44"/>
      <c r="J52" s="44"/>
      <c r="K52" s="44"/>
      <c r="L52" s="149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2" customFormat="1" ht="12" customHeight="1">
      <c r="A53" s="42"/>
      <c r="B53" s="43"/>
      <c r="C53" s="36" t="s">
        <v>161</v>
      </c>
      <c r="D53" s="44"/>
      <c r="E53" s="44"/>
      <c r="F53" s="44"/>
      <c r="G53" s="44"/>
      <c r="H53" s="44"/>
      <c r="I53" s="44"/>
      <c r="J53" s="44"/>
      <c r="K53" s="44"/>
      <c r="L53" s="149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</row>
    <row r="54" s="2" customFormat="1" ht="16.5" customHeight="1">
      <c r="A54" s="42"/>
      <c r="B54" s="43"/>
      <c r="C54" s="44"/>
      <c r="D54" s="44"/>
      <c r="E54" s="73" t="str">
        <f>E11</f>
        <v>D.1.1 a D.1.2 - stavení část a konstrukční část</v>
      </c>
      <c r="F54" s="44"/>
      <c r="G54" s="44"/>
      <c r="H54" s="44"/>
      <c r="I54" s="44"/>
      <c r="J54" s="44"/>
      <c r="K54" s="44"/>
      <c r="L54" s="149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</row>
    <row r="55" s="2" customFormat="1" ht="6.96" customHeight="1">
      <c r="A55" s="42"/>
      <c r="B55" s="43"/>
      <c r="C55" s="44"/>
      <c r="D55" s="44"/>
      <c r="E55" s="44"/>
      <c r="F55" s="44"/>
      <c r="G55" s="44"/>
      <c r="H55" s="44"/>
      <c r="I55" s="44"/>
      <c r="J55" s="44"/>
      <c r="K55" s="44"/>
      <c r="L55" s="149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</row>
    <row r="56" s="2" customFormat="1" ht="12" customHeight="1">
      <c r="A56" s="42"/>
      <c r="B56" s="43"/>
      <c r="C56" s="36" t="s">
        <v>22</v>
      </c>
      <c r="D56" s="44"/>
      <c r="E56" s="44"/>
      <c r="F56" s="31" t="str">
        <f>F14</f>
        <v>Jihlava</v>
      </c>
      <c r="G56" s="44"/>
      <c r="H56" s="44"/>
      <c r="I56" s="36" t="s">
        <v>24</v>
      </c>
      <c r="J56" s="76" t="str">
        <f>IF(J14="","",J14)</f>
        <v>11. 9. 2024</v>
      </c>
      <c r="K56" s="44"/>
      <c r="L56" s="149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6.96" customHeight="1">
      <c r="A57" s="42"/>
      <c r="B57" s="43"/>
      <c r="C57" s="44"/>
      <c r="D57" s="44"/>
      <c r="E57" s="44"/>
      <c r="F57" s="44"/>
      <c r="G57" s="44"/>
      <c r="H57" s="44"/>
      <c r="I57" s="44"/>
      <c r="J57" s="44"/>
      <c r="K57" s="44"/>
      <c r="L57" s="149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40.05" customHeight="1">
      <c r="A58" s="42"/>
      <c r="B58" s="43"/>
      <c r="C58" s="36" t="s">
        <v>26</v>
      </c>
      <c r="D58" s="44"/>
      <c r="E58" s="44"/>
      <c r="F58" s="31" t="str">
        <f>E17</f>
        <v>Statutární město Jihlava</v>
      </c>
      <c r="G58" s="44"/>
      <c r="H58" s="44"/>
      <c r="I58" s="36" t="s">
        <v>33</v>
      </c>
      <c r="J58" s="40" t="str">
        <f>E23</f>
        <v>Ing. arch. Zuzana Hrubešová projektový atelier</v>
      </c>
      <c r="K58" s="44"/>
      <c r="L58" s="149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15.15" customHeight="1">
      <c r="A59" s="42"/>
      <c r="B59" s="43"/>
      <c r="C59" s="36" t="s">
        <v>31</v>
      </c>
      <c r="D59" s="44"/>
      <c r="E59" s="44"/>
      <c r="F59" s="31" t="str">
        <f>IF(E20="","",E20)</f>
        <v>Vyplň údaj</v>
      </c>
      <c r="G59" s="44"/>
      <c r="H59" s="44"/>
      <c r="I59" s="36" t="s">
        <v>36</v>
      </c>
      <c r="J59" s="40" t="str">
        <f>E26</f>
        <v xml:space="preserve"> </v>
      </c>
      <c r="K59" s="44"/>
      <c r="L59" s="149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0.32" customHeight="1">
      <c r="A60" s="42"/>
      <c r="B60" s="43"/>
      <c r="C60" s="44"/>
      <c r="D60" s="44"/>
      <c r="E60" s="44"/>
      <c r="F60" s="44"/>
      <c r="G60" s="44"/>
      <c r="H60" s="44"/>
      <c r="I60" s="44"/>
      <c r="J60" s="44"/>
      <c r="K60" s="44"/>
      <c r="L60" s="149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29.28" customHeight="1">
      <c r="A61" s="42"/>
      <c r="B61" s="43"/>
      <c r="C61" s="176" t="s">
        <v>265</v>
      </c>
      <c r="D61" s="177"/>
      <c r="E61" s="177"/>
      <c r="F61" s="177"/>
      <c r="G61" s="177"/>
      <c r="H61" s="177"/>
      <c r="I61" s="177"/>
      <c r="J61" s="178" t="s">
        <v>266</v>
      </c>
      <c r="K61" s="177"/>
      <c r="L61" s="149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10.32" customHeight="1">
      <c r="A62" s="42"/>
      <c r="B62" s="43"/>
      <c r="C62" s="44"/>
      <c r="D62" s="44"/>
      <c r="E62" s="44"/>
      <c r="F62" s="44"/>
      <c r="G62" s="44"/>
      <c r="H62" s="44"/>
      <c r="I62" s="44"/>
      <c r="J62" s="44"/>
      <c r="K62" s="44"/>
      <c r="L62" s="149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22.8" customHeight="1">
      <c r="A63" s="42"/>
      <c r="B63" s="43"/>
      <c r="C63" s="179" t="s">
        <v>72</v>
      </c>
      <c r="D63" s="44"/>
      <c r="E63" s="44"/>
      <c r="F63" s="44"/>
      <c r="G63" s="44"/>
      <c r="H63" s="44"/>
      <c r="I63" s="44"/>
      <c r="J63" s="106">
        <f>J101</f>
        <v>0</v>
      </c>
      <c r="K63" s="44"/>
      <c r="L63" s="149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U63" s="21" t="s">
        <v>271</v>
      </c>
    </row>
    <row r="64" s="9" customFormat="1" ht="24.96" customHeight="1">
      <c r="A64" s="9"/>
      <c r="B64" s="180"/>
      <c r="C64" s="181"/>
      <c r="D64" s="182" t="s">
        <v>274</v>
      </c>
      <c r="E64" s="183"/>
      <c r="F64" s="183"/>
      <c r="G64" s="183"/>
      <c r="H64" s="183"/>
      <c r="I64" s="183"/>
      <c r="J64" s="184">
        <f>J102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7"/>
      <c r="C65" s="129"/>
      <c r="D65" s="188" t="s">
        <v>294</v>
      </c>
      <c r="E65" s="189"/>
      <c r="F65" s="189"/>
      <c r="G65" s="189"/>
      <c r="H65" s="189"/>
      <c r="I65" s="189"/>
      <c r="J65" s="190">
        <f>J103</f>
        <v>0</v>
      </c>
      <c r="K65" s="129"/>
      <c r="L65" s="191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7"/>
      <c r="C66" s="129"/>
      <c r="D66" s="188" t="s">
        <v>300</v>
      </c>
      <c r="E66" s="189"/>
      <c r="F66" s="189"/>
      <c r="G66" s="189"/>
      <c r="H66" s="189"/>
      <c r="I66" s="189"/>
      <c r="J66" s="190">
        <f>J142</f>
        <v>0</v>
      </c>
      <c r="K66" s="129"/>
      <c r="L66" s="191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7"/>
      <c r="C67" s="129"/>
      <c r="D67" s="188" t="s">
        <v>303</v>
      </c>
      <c r="E67" s="189"/>
      <c r="F67" s="189"/>
      <c r="G67" s="189"/>
      <c r="H67" s="189"/>
      <c r="I67" s="189"/>
      <c r="J67" s="190">
        <f>J151</f>
        <v>0</v>
      </c>
      <c r="K67" s="129"/>
      <c r="L67" s="191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7"/>
      <c r="C68" s="129"/>
      <c r="D68" s="188" t="s">
        <v>306</v>
      </c>
      <c r="E68" s="189"/>
      <c r="F68" s="189"/>
      <c r="G68" s="189"/>
      <c r="H68" s="189"/>
      <c r="I68" s="189"/>
      <c r="J68" s="190">
        <f>J159</f>
        <v>0</v>
      </c>
      <c r="K68" s="129"/>
      <c r="L68" s="191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7"/>
      <c r="C69" s="129"/>
      <c r="D69" s="188" t="s">
        <v>309</v>
      </c>
      <c r="E69" s="189"/>
      <c r="F69" s="189"/>
      <c r="G69" s="189"/>
      <c r="H69" s="189"/>
      <c r="I69" s="189"/>
      <c r="J69" s="190">
        <f>J200</f>
        <v>0</v>
      </c>
      <c r="K69" s="129"/>
      <c r="L69" s="191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7"/>
      <c r="C70" s="129"/>
      <c r="D70" s="188" t="s">
        <v>312</v>
      </c>
      <c r="E70" s="189"/>
      <c r="F70" s="189"/>
      <c r="G70" s="189"/>
      <c r="H70" s="189"/>
      <c r="I70" s="189"/>
      <c r="J70" s="190">
        <f>J211</f>
        <v>0</v>
      </c>
      <c r="K70" s="129"/>
      <c r="L70" s="191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80"/>
      <c r="C71" s="181"/>
      <c r="D71" s="182" t="s">
        <v>315</v>
      </c>
      <c r="E71" s="183"/>
      <c r="F71" s="183"/>
      <c r="G71" s="183"/>
      <c r="H71" s="183"/>
      <c r="I71" s="183"/>
      <c r="J71" s="184">
        <f>J214</f>
        <v>0</v>
      </c>
      <c r="K71" s="181"/>
      <c r="L71" s="185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7"/>
      <c r="C72" s="129"/>
      <c r="D72" s="188" t="s">
        <v>324</v>
      </c>
      <c r="E72" s="189"/>
      <c r="F72" s="189"/>
      <c r="G72" s="189"/>
      <c r="H72" s="189"/>
      <c r="I72" s="189"/>
      <c r="J72" s="190">
        <f>J215</f>
        <v>0</v>
      </c>
      <c r="K72" s="129"/>
      <c r="L72" s="191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7"/>
      <c r="C73" s="129"/>
      <c r="D73" s="188" t="s">
        <v>336</v>
      </c>
      <c r="E73" s="189"/>
      <c r="F73" s="189"/>
      <c r="G73" s="189"/>
      <c r="H73" s="189"/>
      <c r="I73" s="189"/>
      <c r="J73" s="190">
        <f>J240</f>
        <v>0</v>
      </c>
      <c r="K73" s="129"/>
      <c r="L73" s="191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7"/>
      <c r="C74" s="129"/>
      <c r="D74" s="188" t="s">
        <v>344</v>
      </c>
      <c r="E74" s="189"/>
      <c r="F74" s="189"/>
      <c r="G74" s="189"/>
      <c r="H74" s="189"/>
      <c r="I74" s="189"/>
      <c r="J74" s="190">
        <f>J327</f>
        <v>0</v>
      </c>
      <c r="K74" s="129"/>
      <c r="L74" s="191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7"/>
      <c r="C75" s="129"/>
      <c r="D75" s="188" t="s">
        <v>350</v>
      </c>
      <c r="E75" s="189"/>
      <c r="F75" s="189"/>
      <c r="G75" s="189"/>
      <c r="H75" s="189"/>
      <c r="I75" s="189"/>
      <c r="J75" s="190">
        <f>J371</f>
        <v>0</v>
      </c>
      <c r="K75" s="129"/>
      <c r="L75" s="191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7"/>
      <c r="C76" s="129"/>
      <c r="D76" s="188" t="s">
        <v>353</v>
      </c>
      <c r="E76" s="189"/>
      <c r="F76" s="189"/>
      <c r="G76" s="189"/>
      <c r="H76" s="189"/>
      <c r="I76" s="189"/>
      <c r="J76" s="190">
        <f>J408</f>
        <v>0</v>
      </c>
      <c r="K76" s="129"/>
      <c r="L76" s="191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7"/>
      <c r="C77" s="129"/>
      <c r="D77" s="188" t="s">
        <v>356</v>
      </c>
      <c r="E77" s="189"/>
      <c r="F77" s="189"/>
      <c r="G77" s="189"/>
      <c r="H77" s="189"/>
      <c r="I77" s="189"/>
      <c r="J77" s="190">
        <f>J433</f>
        <v>0</v>
      </c>
      <c r="K77" s="129"/>
      <c r="L77" s="191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7"/>
      <c r="C78" s="129"/>
      <c r="D78" s="188" t="s">
        <v>359</v>
      </c>
      <c r="E78" s="189"/>
      <c r="F78" s="189"/>
      <c r="G78" s="189"/>
      <c r="H78" s="189"/>
      <c r="I78" s="189"/>
      <c r="J78" s="190">
        <f>J474</f>
        <v>0</v>
      </c>
      <c r="K78" s="129"/>
      <c r="L78" s="191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7"/>
      <c r="C79" s="129"/>
      <c r="D79" s="188" t="s">
        <v>362</v>
      </c>
      <c r="E79" s="189"/>
      <c r="F79" s="189"/>
      <c r="G79" s="189"/>
      <c r="H79" s="189"/>
      <c r="I79" s="189"/>
      <c r="J79" s="190">
        <f>J495</f>
        <v>0</v>
      </c>
      <c r="K79" s="129"/>
      <c r="L79" s="191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2" customFormat="1" ht="21.84" customHeight="1">
      <c r="A80" s="42"/>
      <c r="B80" s="43"/>
      <c r="C80" s="44"/>
      <c r="D80" s="44"/>
      <c r="E80" s="44"/>
      <c r="F80" s="44"/>
      <c r="G80" s="44"/>
      <c r="H80" s="44"/>
      <c r="I80" s="44"/>
      <c r="J80" s="44"/>
      <c r="K80" s="44"/>
      <c r="L80" s="149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</row>
    <row r="81" s="2" customFormat="1" ht="6.96" customHeight="1">
      <c r="A81" s="42"/>
      <c r="B81" s="63"/>
      <c r="C81" s="64"/>
      <c r="D81" s="64"/>
      <c r="E81" s="64"/>
      <c r="F81" s="64"/>
      <c r="G81" s="64"/>
      <c r="H81" s="64"/>
      <c r="I81" s="64"/>
      <c r="J81" s="64"/>
      <c r="K81" s="64"/>
      <c r="L81" s="149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</row>
    <row r="85" s="2" customFormat="1" ht="6.96" customHeight="1">
      <c r="A85" s="42"/>
      <c r="B85" s="65"/>
      <c r="C85" s="66"/>
      <c r="D85" s="66"/>
      <c r="E85" s="66"/>
      <c r="F85" s="66"/>
      <c r="G85" s="66"/>
      <c r="H85" s="66"/>
      <c r="I85" s="66"/>
      <c r="J85" s="66"/>
      <c r="K85" s="66"/>
      <c r="L85" s="149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</row>
    <row r="86" s="2" customFormat="1" ht="24.96" customHeight="1">
      <c r="A86" s="42"/>
      <c r="B86" s="43"/>
      <c r="C86" s="27" t="s">
        <v>380</v>
      </c>
      <c r="D86" s="44"/>
      <c r="E86" s="44"/>
      <c r="F86" s="44"/>
      <c r="G86" s="44"/>
      <c r="H86" s="44"/>
      <c r="I86" s="44"/>
      <c r="J86" s="44"/>
      <c r="K86" s="44"/>
      <c r="L86" s="149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</row>
    <row r="87" s="2" customFormat="1" ht="6.96" customHeight="1">
      <c r="A87" s="42"/>
      <c r="B87" s="43"/>
      <c r="C87" s="44"/>
      <c r="D87" s="44"/>
      <c r="E87" s="44"/>
      <c r="F87" s="44"/>
      <c r="G87" s="44"/>
      <c r="H87" s="44"/>
      <c r="I87" s="44"/>
      <c r="J87" s="44"/>
      <c r="K87" s="44"/>
      <c r="L87" s="149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</row>
    <row r="88" s="2" customFormat="1" ht="12" customHeight="1">
      <c r="A88" s="42"/>
      <c r="B88" s="43"/>
      <c r="C88" s="36" t="s">
        <v>16</v>
      </c>
      <c r="D88" s="44"/>
      <c r="E88" s="44"/>
      <c r="F88" s="44"/>
      <c r="G88" s="44"/>
      <c r="H88" s="44"/>
      <c r="I88" s="44"/>
      <c r="J88" s="44"/>
      <c r="K88" s="44"/>
      <c r="L88" s="149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</row>
    <row r="89" s="2" customFormat="1" ht="26.25" customHeight="1">
      <c r="A89" s="42"/>
      <c r="B89" s="43"/>
      <c r="C89" s="44"/>
      <c r="D89" s="44"/>
      <c r="E89" s="175" t="str">
        <f>E7</f>
        <v>Rozvoj odbor. výukových prostor vč. vybavení na zákl. školách v Jihlavě - II. etapa - ZŠ Havlíčkova II.</v>
      </c>
      <c r="F89" s="36"/>
      <c r="G89" s="36"/>
      <c r="H89" s="36"/>
      <c r="I89" s="44"/>
      <c r="J89" s="44"/>
      <c r="K89" s="44"/>
      <c r="L89" s="149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="1" customFormat="1" ht="12" customHeight="1">
      <c r="B90" s="25"/>
      <c r="C90" s="36" t="s">
        <v>156</v>
      </c>
      <c r="D90" s="26"/>
      <c r="E90" s="26"/>
      <c r="F90" s="26"/>
      <c r="G90" s="26"/>
      <c r="H90" s="26"/>
      <c r="I90" s="26"/>
      <c r="J90" s="26"/>
      <c r="K90" s="26"/>
      <c r="L90" s="24"/>
    </row>
    <row r="91" s="2" customFormat="1" ht="23.25" customHeight="1">
      <c r="A91" s="42"/>
      <c r="B91" s="43"/>
      <c r="C91" s="44"/>
      <c r="D91" s="44"/>
      <c r="E91" s="175" t="s">
        <v>5947</v>
      </c>
      <c r="F91" s="44"/>
      <c r="G91" s="44"/>
      <c r="H91" s="44"/>
      <c r="I91" s="44"/>
      <c r="J91" s="44"/>
      <c r="K91" s="44"/>
      <c r="L91" s="149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</row>
    <row r="92" s="2" customFormat="1" ht="12" customHeight="1">
      <c r="A92" s="42"/>
      <c r="B92" s="43"/>
      <c r="C92" s="36" t="s">
        <v>161</v>
      </c>
      <c r="D92" s="44"/>
      <c r="E92" s="44"/>
      <c r="F92" s="44"/>
      <c r="G92" s="44"/>
      <c r="H92" s="44"/>
      <c r="I92" s="44"/>
      <c r="J92" s="44"/>
      <c r="K92" s="44"/>
      <c r="L92" s="149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="2" customFormat="1" ht="16.5" customHeight="1">
      <c r="A93" s="42"/>
      <c r="B93" s="43"/>
      <c r="C93" s="44"/>
      <c r="D93" s="44"/>
      <c r="E93" s="73" t="str">
        <f>E11</f>
        <v>D.1.1 a D.1.2 - stavení část a konstrukční část</v>
      </c>
      <c r="F93" s="44"/>
      <c r="G93" s="44"/>
      <c r="H93" s="44"/>
      <c r="I93" s="44"/>
      <c r="J93" s="44"/>
      <c r="K93" s="44"/>
      <c r="L93" s="149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</row>
    <row r="94" s="2" customFormat="1" ht="6.96" customHeight="1">
      <c r="A94" s="42"/>
      <c r="B94" s="43"/>
      <c r="C94" s="44"/>
      <c r="D94" s="44"/>
      <c r="E94" s="44"/>
      <c r="F94" s="44"/>
      <c r="G94" s="44"/>
      <c r="H94" s="44"/>
      <c r="I94" s="44"/>
      <c r="J94" s="44"/>
      <c r="K94" s="44"/>
      <c r="L94" s="149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</row>
    <row r="95" s="2" customFormat="1" ht="12" customHeight="1">
      <c r="A95" s="42"/>
      <c r="B95" s="43"/>
      <c r="C95" s="36" t="s">
        <v>22</v>
      </c>
      <c r="D95" s="44"/>
      <c r="E95" s="44"/>
      <c r="F95" s="31" t="str">
        <f>F14</f>
        <v>Jihlava</v>
      </c>
      <c r="G95" s="44"/>
      <c r="H95" s="44"/>
      <c r="I95" s="36" t="s">
        <v>24</v>
      </c>
      <c r="J95" s="76" t="str">
        <f>IF(J14="","",J14)</f>
        <v>11. 9. 2024</v>
      </c>
      <c r="K95" s="44"/>
      <c r="L95" s="149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</row>
    <row r="96" s="2" customFormat="1" ht="6.96" customHeight="1">
      <c r="A96" s="42"/>
      <c r="B96" s="43"/>
      <c r="C96" s="44"/>
      <c r="D96" s="44"/>
      <c r="E96" s="44"/>
      <c r="F96" s="44"/>
      <c r="G96" s="44"/>
      <c r="H96" s="44"/>
      <c r="I96" s="44"/>
      <c r="J96" s="44"/>
      <c r="K96" s="44"/>
      <c r="L96" s="149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</row>
    <row r="97" s="2" customFormat="1" ht="40.05" customHeight="1">
      <c r="A97" s="42"/>
      <c r="B97" s="43"/>
      <c r="C97" s="36" t="s">
        <v>26</v>
      </c>
      <c r="D97" s="44"/>
      <c r="E97" s="44"/>
      <c r="F97" s="31" t="str">
        <f>E17</f>
        <v>Statutární město Jihlava</v>
      </c>
      <c r="G97" s="44"/>
      <c r="H97" s="44"/>
      <c r="I97" s="36" t="s">
        <v>33</v>
      </c>
      <c r="J97" s="40" t="str">
        <f>E23</f>
        <v>Ing. arch. Zuzana Hrubešová projektový atelier</v>
      </c>
      <c r="K97" s="44"/>
      <c r="L97" s="149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</row>
    <row r="98" s="2" customFormat="1" ht="15.15" customHeight="1">
      <c r="A98" s="42"/>
      <c r="B98" s="43"/>
      <c r="C98" s="36" t="s">
        <v>31</v>
      </c>
      <c r="D98" s="44"/>
      <c r="E98" s="44"/>
      <c r="F98" s="31" t="str">
        <f>IF(E20="","",E20)</f>
        <v>Vyplň údaj</v>
      </c>
      <c r="G98" s="44"/>
      <c r="H98" s="44"/>
      <c r="I98" s="36" t="s">
        <v>36</v>
      </c>
      <c r="J98" s="40" t="str">
        <f>E26</f>
        <v xml:space="preserve"> </v>
      </c>
      <c r="K98" s="44"/>
      <c r="L98" s="149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</row>
    <row r="99" s="2" customFormat="1" ht="10.32" customHeight="1">
      <c r="A99" s="42"/>
      <c r="B99" s="43"/>
      <c r="C99" s="44"/>
      <c r="D99" s="44"/>
      <c r="E99" s="44"/>
      <c r="F99" s="44"/>
      <c r="G99" s="44"/>
      <c r="H99" s="44"/>
      <c r="I99" s="44"/>
      <c r="J99" s="44"/>
      <c r="K99" s="44"/>
      <c r="L99" s="149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</row>
    <row r="100" s="11" customFormat="1" ht="29.28" customHeight="1">
      <c r="A100" s="193"/>
      <c r="B100" s="194"/>
      <c r="C100" s="195" t="s">
        <v>408</v>
      </c>
      <c r="D100" s="196" t="s">
        <v>59</v>
      </c>
      <c r="E100" s="196" t="s">
        <v>55</v>
      </c>
      <c r="F100" s="196" t="s">
        <v>56</v>
      </c>
      <c r="G100" s="196" t="s">
        <v>409</v>
      </c>
      <c r="H100" s="196" t="s">
        <v>410</v>
      </c>
      <c r="I100" s="196" t="s">
        <v>411</v>
      </c>
      <c r="J100" s="196" t="s">
        <v>266</v>
      </c>
      <c r="K100" s="197" t="s">
        <v>412</v>
      </c>
      <c r="L100" s="198"/>
      <c r="M100" s="96" t="s">
        <v>28</v>
      </c>
      <c r="N100" s="97" t="s">
        <v>44</v>
      </c>
      <c r="O100" s="97" t="s">
        <v>413</v>
      </c>
      <c r="P100" s="97" t="s">
        <v>414</v>
      </c>
      <c r="Q100" s="97" t="s">
        <v>415</v>
      </c>
      <c r="R100" s="97" t="s">
        <v>416</v>
      </c>
      <c r="S100" s="97" t="s">
        <v>417</v>
      </c>
      <c r="T100" s="98" t="s">
        <v>418</v>
      </c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</row>
    <row r="101" s="2" customFormat="1" ht="22.8" customHeight="1">
      <c r="A101" s="42"/>
      <c r="B101" s="43"/>
      <c r="C101" s="103" t="s">
        <v>421</v>
      </c>
      <c r="D101" s="44"/>
      <c r="E101" s="44"/>
      <c r="F101" s="44"/>
      <c r="G101" s="44"/>
      <c r="H101" s="44"/>
      <c r="I101" s="44"/>
      <c r="J101" s="199">
        <f>BK101</f>
        <v>0</v>
      </c>
      <c r="K101" s="44"/>
      <c r="L101" s="48"/>
      <c r="M101" s="99"/>
      <c r="N101" s="200"/>
      <c r="O101" s="100"/>
      <c r="P101" s="201">
        <f>P102+P214</f>
        <v>0</v>
      </c>
      <c r="Q101" s="100"/>
      <c r="R101" s="201">
        <f>R102+R214</f>
        <v>5.5255550299999996</v>
      </c>
      <c r="S101" s="100"/>
      <c r="T101" s="202">
        <f>T102+T214</f>
        <v>8.770306999999999</v>
      </c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T101" s="21" t="s">
        <v>73</v>
      </c>
      <c r="AU101" s="21" t="s">
        <v>271</v>
      </c>
      <c r="BK101" s="203">
        <f>BK102+BK214</f>
        <v>0</v>
      </c>
    </row>
    <row r="102" s="12" customFormat="1" ht="25.92" customHeight="1">
      <c r="A102" s="12"/>
      <c r="B102" s="204"/>
      <c r="C102" s="205"/>
      <c r="D102" s="206" t="s">
        <v>73</v>
      </c>
      <c r="E102" s="207" t="s">
        <v>424</v>
      </c>
      <c r="F102" s="207" t="s">
        <v>425</v>
      </c>
      <c r="G102" s="205"/>
      <c r="H102" s="205"/>
      <c r="I102" s="208"/>
      <c r="J102" s="209">
        <f>BK102</f>
        <v>0</v>
      </c>
      <c r="K102" s="205"/>
      <c r="L102" s="210"/>
      <c r="M102" s="211"/>
      <c r="N102" s="212"/>
      <c r="O102" s="212"/>
      <c r="P102" s="213">
        <f>P103+P142+P151+P159+P200+P211</f>
        <v>0</v>
      </c>
      <c r="Q102" s="212"/>
      <c r="R102" s="213">
        <f>R103+R142+R151+R159+R200+R211</f>
        <v>3.9679495899999995</v>
      </c>
      <c r="S102" s="212"/>
      <c r="T102" s="214">
        <f>T103+T142+T151+T159+T200+T211</f>
        <v>8.6973069999999986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5" t="s">
        <v>81</v>
      </c>
      <c r="AT102" s="216" t="s">
        <v>73</v>
      </c>
      <c r="AU102" s="216" t="s">
        <v>74</v>
      </c>
      <c r="AY102" s="215" t="s">
        <v>426</v>
      </c>
      <c r="BK102" s="217">
        <f>BK103+BK142+BK151+BK159+BK200+BK211</f>
        <v>0</v>
      </c>
    </row>
    <row r="103" s="12" customFormat="1" ht="22.8" customHeight="1">
      <c r="A103" s="12"/>
      <c r="B103" s="204"/>
      <c r="C103" s="205"/>
      <c r="D103" s="206" t="s">
        <v>73</v>
      </c>
      <c r="E103" s="218" t="s">
        <v>517</v>
      </c>
      <c r="F103" s="218" t="s">
        <v>1210</v>
      </c>
      <c r="G103" s="205"/>
      <c r="H103" s="205"/>
      <c r="I103" s="208"/>
      <c r="J103" s="219">
        <f>BK103</f>
        <v>0</v>
      </c>
      <c r="K103" s="205"/>
      <c r="L103" s="210"/>
      <c r="M103" s="211"/>
      <c r="N103" s="212"/>
      <c r="O103" s="212"/>
      <c r="P103" s="213">
        <f>SUM(P104:P141)</f>
        <v>0</v>
      </c>
      <c r="Q103" s="212"/>
      <c r="R103" s="213">
        <f>SUM(R104:R141)</f>
        <v>3.9273571899999995</v>
      </c>
      <c r="S103" s="212"/>
      <c r="T103" s="214">
        <f>SUM(T104:T141)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15" t="s">
        <v>81</v>
      </c>
      <c r="AT103" s="216" t="s">
        <v>73</v>
      </c>
      <c r="AU103" s="216" t="s">
        <v>81</v>
      </c>
      <c r="AY103" s="215" t="s">
        <v>426</v>
      </c>
      <c r="BK103" s="217">
        <f>SUM(BK104:BK141)</f>
        <v>0</v>
      </c>
    </row>
    <row r="104" s="2" customFormat="1" ht="33" customHeight="1">
      <c r="A104" s="42"/>
      <c r="B104" s="43"/>
      <c r="C104" s="220" t="s">
        <v>81</v>
      </c>
      <c r="D104" s="220" t="s">
        <v>433</v>
      </c>
      <c r="E104" s="221" t="s">
        <v>5962</v>
      </c>
      <c r="F104" s="222" t="s">
        <v>5963</v>
      </c>
      <c r="G104" s="223" t="s">
        <v>436</v>
      </c>
      <c r="H104" s="224">
        <v>13.5</v>
      </c>
      <c r="I104" s="225"/>
      <c r="J104" s="226">
        <f>ROUND(I104*H104,2)</f>
        <v>0</v>
      </c>
      <c r="K104" s="222" t="s">
        <v>437</v>
      </c>
      <c r="L104" s="48"/>
      <c r="M104" s="227" t="s">
        <v>28</v>
      </c>
      <c r="N104" s="228" t="s">
        <v>45</v>
      </c>
      <c r="O104" s="88"/>
      <c r="P104" s="229">
        <f>O104*H104</f>
        <v>0</v>
      </c>
      <c r="Q104" s="229">
        <v>0.0073499999999999998</v>
      </c>
      <c r="R104" s="229">
        <f>Q104*H104</f>
        <v>0.099224999999999994</v>
      </c>
      <c r="S104" s="229">
        <v>0</v>
      </c>
      <c r="T104" s="230">
        <f>S104*H104</f>
        <v>0</v>
      </c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R104" s="231" t="s">
        <v>438</v>
      </c>
      <c r="AT104" s="231" t="s">
        <v>433</v>
      </c>
      <c r="AU104" s="231" t="s">
        <v>83</v>
      </c>
      <c r="AY104" s="21" t="s">
        <v>426</v>
      </c>
      <c r="BE104" s="232">
        <f>IF(N104="základní",J104,0)</f>
        <v>0</v>
      </c>
      <c r="BF104" s="232">
        <f>IF(N104="snížená",J104,0)</f>
        <v>0</v>
      </c>
      <c r="BG104" s="232">
        <f>IF(N104="zákl. přenesená",J104,0)</f>
        <v>0</v>
      </c>
      <c r="BH104" s="232">
        <f>IF(N104="sníž. přenesená",J104,0)</f>
        <v>0</v>
      </c>
      <c r="BI104" s="232">
        <f>IF(N104="nulová",J104,0)</f>
        <v>0</v>
      </c>
      <c r="BJ104" s="21" t="s">
        <v>81</v>
      </c>
      <c r="BK104" s="232">
        <f>ROUND(I104*H104,2)</f>
        <v>0</v>
      </c>
      <c r="BL104" s="21" t="s">
        <v>438</v>
      </c>
      <c r="BM104" s="231" t="s">
        <v>5964</v>
      </c>
    </row>
    <row r="105" s="2" customFormat="1">
      <c r="A105" s="42"/>
      <c r="B105" s="43"/>
      <c r="C105" s="44"/>
      <c r="D105" s="233" t="s">
        <v>442</v>
      </c>
      <c r="E105" s="44"/>
      <c r="F105" s="234" t="s">
        <v>5965</v>
      </c>
      <c r="G105" s="44"/>
      <c r="H105" s="44"/>
      <c r="I105" s="235"/>
      <c r="J105" s="44"/>
      <c r="K105" s="44"/>
      <c r="L105" s="48"/>
      <c r="M105" s="236"/>
      <c r="N105" s="237"/>
      <c r="O105" s="88"/>
      <c r="P105" s="88"/>
      <c r="Q105" s="88"/>
      <c r="R105" s="88"/>
      <c r="S105" s="88"/>
      <c r="T105" s="89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T105" s="21" t="s">
        <v>442</v>
      </c>
      <c r="AU105" s="21" t="s">
        <v>83</v>
      </c>
    </row>
    <row r="106" s="14" customFormat="1">
      <c r="A106" s="14"/>
      <c r="B106" s="250"/>
      <c r="C106" s="251"/>
      <c r="D106" s="240" t="s">
        <v>446</v>
      </c>
      <c r="E106" s="252" t="s">
        <v>28</v>
      </c>
      <c r="F106" s="253" t="s">
        <v>872</v>
      </c>
      <c r="G106" s="251"/>
      <c r="H106" s="252" t="s">
        <v>28</v>
      </c>
      <c r="I106" s="254"/>
      <c r="J106" s="251"/>
      <c r="K106" s="251"/>
      <c r="L106" s="255"/>
      <c r="M106" s="256"/>
      <c r="N106" s="257"/>
      <c r="O106" s="257"/>
      <c r="P106" s="257"/>
      <c r="Q106" s="257"/>
      <c r="R106" s="257"/>
      <c r="S106" s="257"/>
      <c r="T106" s="258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9" t="s">
        <v>446</v>
      </c>
      <c r="AU106" s="259" t="s">
        <v>83</v>
      </c>
      <c r="AV106" s="14" t="s">
        <v>81</v>
      </c>
      <c r="AW106" s="14" t="s">
        <v>35</v>
      </c>
      <c r="AX106" s="14" t="s">
        <v>74</v>
      </c>
      <c r="AY106" s="259" t="s">
        <v>426</v>
      </c>
    </row>
    <row r="107" s="13" customFormat="1">
      <c r="A107" s="13"/>
      <c r="B107" s="238"/>
      <c r="C107" s="239"/>
      <c r="D107" s="240" t="s">
        <v>446</v>
      </c>
      <c r="E107" s="241" t="s">
        <v>28</v>
      </c>
      <c r="F107" s="242" t="s">
        <v>5945</v>
      </c>
      <c r="G107" s="239"/>
      <c r="H107" s="243">
        <v>13.5</v>
      </c>
      <c r="I107" s="244"/>
      <c r="J107" s="239"/>
      <c r="K107" s="239"/>
      <c r="L107" s="245"/>
      <c r="M107" s="246"/>
      <c r="N107" s="247"/>
      <c r="O107" s="247"/>
      <c r="P107" s="247"/>
      <c r="Q107" s="247"/>
      <c r="R107" s="247"/>
      <c r="S107" s="247"/>
      <c r="T107" s="248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9" t="s">
        <v>446</v>
      </c>
      <c r="AU107" s="249" t="s">
        <v>83</v>
      </c>
      <c r="AV107" s="13" t="s">
        <v>83</v>
      </c>
      <c r="AW107" s="13" t="s">
        <v>35</v>
      </c>
      <c r="AX107" s="13" t="s">
        <v>74</v>
      </c>
      <c r="AY107" s="249" t="s">
        <v>426</v>
      </c>
    </row>
    <row r="108" s="15" customFormat="1">
      <c r="A108" s="15"/>
      <c r="B108" s="260"/>
      <c r="C108" s="261"/>
      <c r="D108" s="240" t="s">
        <v>446</v>
      </c>
      <c r="E108" s="262" t="s">
        <v>340</v>
      </c>
      <c r="F108" s="263" t="s">
        <v>466</v>
      </c>
      <c r="G108" s="261"/>
      <c r="H108" s="264">
        <v>13.5</v>
      </c>
      <c r="I108" s="265"/>
      <c r="J108" s="261"/>
      <c r="K108" s="261"/>
      <c r="L108" s="266"/>
      <c r="M108" s="267"/>
      <c r="N108" s="268"/>
      <c r="O108" s="268"/>
      <c r="P108" s="268"/>
      <c r="Q108" s="268"/>
      <c r="R108" s="268"/>
      <c r="S108" s="268"/>
      <c r="T108" s="269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70" t="s">
        <v>446</v>
      </c>
      <c r="AU108" s="270" t="s">
        <v>83</v>
      </c>
      <c r="AV108" s="15" t="s">
        <v>438</v>
      </c>
      <c r="AW108" s="15" t="s">
        <v>35</v>
      </c>
      <c r="AX108" s="15" t="s">
        <v>81</v>
      </c>
      <c r="AY108" s="270" t="s">
        <v>426</v>
      </c>
    </row>
    <row r="109" s="2" customFormat="1" ht="49.05" customHeight="1">
      <c r="A109" s="42"/>
      <c r="B109" s="43"/>
      <c r="C109" s="220" t="s">
        <v>83</v>
      </c>
      <c r="D109" s="220" t="s">
        <v>433</v>
      </c>
      <c r="E109" s="221" t="s">
        <v>5966</v>
      </c>
      <c r="F109" s="222" t="s">
        <v>5967</v>
      </c>
      <c r="G109" s="223" t="s">
        <v>436</v>
      </c>
      <c r="H109" s="224">
        <v>13.5</v>
      </c>
      <c r="I109" s="225"/>
      <c r="J109" s="226">
        <f>ROUND(I109*H109,2)</f>
        <v>0</v>
      </c>
      <c r="K109" s="222" t="s">
        <v>437</v>
      </c>
      <c r="L109" s="48"/>
      <c r="M109" s="227" t="s">
        <v>28</v>
      </c>
      <c r="N109" s="228" t="s">
        <v>45</v>
      </c>
      <c r="O109" s="88"/>
      <c r="P109" s="229">
        <f>O109*H109</f>
        <v>0</v>
      </c>
      <c r="Q109" s="229">
        <v>0.016279999999999999</v>
      </c>
      <c r="R109" s="229">
        <f>Q109*H109</f>
        <v>0.21978</v>
      </c>
      <c r="S109" s="229">
        <v>0</v>
      </c>
      <c r="T109" s="230">
        <f>S109*H109</f>
        <v>0</v>
      </c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R109" s="231" t="s">
        <v>438</v>
      </c>
      <c r="AT109" s="231" t="s">
        <v>433</v>
      </c>
      <c r="AU109" s="231" t="s">
        <v>83</v>
      </c>
      <c r="AY109" s="21" t="s">
        <v>426</v>
      </c>
      <c r="BE109" s="232">
        <f>IF(N109="základní",J109,0)</f>
        <v>0</v>
      </c>
      <c r="BF109" s="232">
        <f>IF(N109="snížená",J109,0)</f>
        <v>0</v>
      </c>
      <c r="BG109" s="232">
        <f>IF(N109="zákl. přenesená",J109,0)</f>
        <v>0</v>
      </c>
      <c r="BH109" s="232">
        <f>IF(N109="sníž. přenesená",J109,0)</f>
        <v>0</v>
      </c>
      <c r="BI109" s="232">
        <f>IF(N109="nulová",J109,0)</f>
        <v>0</v>
      </c>
      <c r="BJ109" s="21" t="s">
        <v>81</v>
      </c>
      <c r="BK109" s="232">
        <f>ROUND(I109*H109,2)</f>
        <v>0</v>
      </c>
      <c r="BL109" s="21" t="s">
        <v>438</v>
      </c>
      <c r="BM109" s="231" t="s">
        <v>5968</v>
      </c>
    </row>
    <row r="110" s="2" customFormat="1">
      <c r="A110" s="42"/>
      <c r="B110" s="43"/>
      <c r="C110" s="44"/>
      <c r="D110" s="233" t="s">
        <v>442</v>
      </c>
      <c r="E110" s="44"/>
      <c r="F110" s="234" t="s">
        <v>5969</v>
      </c>
      <c r="G110" s="44"/>
      <c r="H110" s="44"/>
      <c r="I110" s="235"/>
      <c r="J110" s="44"/>
      <c r="K110" s="44"/>
      <c r="L110" s="48"/>
      <c r="M110" s="236"/>
      <c r="N110" s="237"/>
      <c r="O110" s="88"/>
      <c r="P110" s="88"/>
      <c r="Q110" s="88"/>
      <c r="R110" s="88"/>
      <c r="S110" s="88"/>
      <c r="T110" s="89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T110" s="21" t="s">
        <v>442</v>
      </c>
      <c r="AU110" s="21" t="s">
        <v>83</v>
      </c>
    </row>
    <row r="111" s="13" customFormat="1">
      <c r="A111" s="13"/>
      <c r="B111" s="238"/>
      <c r="C111" s="239"/>
      <c r="D111" s="240" t="s">
        <v>446</v>
      </c>
      <c r="E111" s="241" t="s">
        <v>28</v>
      </c>
      <c r="F111" s="242" t="s">
        <v>340</v>
      </c>
      <c r="G111" s="239"/>
      <c r="H111" s="243">
        <v>13.5</v>
      </c>
      <c r="I111" s="244"/>
      <c r="J111" s="239"/>
      <c r="K111" s="239"/>
      <c r="L111" s="245"/>
      <c r="M111" s="246"/>
      <c r="N111" s="247"/>
      <c r="O111" s="247"/>
      <c r="P111" s="247"/>
      <c r="Q111" s="247"/>
      <c r="R111" s="247"/>
      <c r="S111" s="247"/>
      <c r="T111" s="248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9" t="s">
        <v>446</v>
      </c>
      <c r="AU111" s="249" t="s">
        <v>83</v>
      </c>
      <c r="AV111" s="13" t="s">
        <v>83</v>
      </c>
      <c r="AW111" s="13" t="s">
        <v>35</v>
      </c>
      <c r="AX111" s="13" t="s">
        <v>81</v>
      </c>
      <c r="AY111" s="249" t="s">
        <v>426</v>
      </c>
    </row>
    <row r="112" s="2" customFormat="1" ht="33" customHeight="1">
      <c r="A112" s="42"/>
      <c r="B112" s="43"/>
      <c r="C112" s="220" t="s">
        <v>469</v>
      </c>
      <c r="D112" s="220" t="s">
        <v>433</v>
      </c>
      <c r="E112" s="221" t="s">
        <v>1228</v>
      </c>
      <c r="F112" s="222" t="s">
        <v>1229</v>
      </c>
      <c r="G112" s="223" t="s">
        <v>436</v>
      </c>
      <c r="H112" s="224">
        <v>61.177</v>
      </c>
      <c r="I112" s="225"/>
      <c r="J112" s="226">
        <f>ROUND(I112*H112,2)</f>
        <v>0</v>
      </c>
      <c r="K112" s="222" t="s">
        <v>437</v>
      </c>
      <c r="L112" s="48"/>
      <c r="M112" s="227" t="s">
        <v>28</v>
      </c>
      <c r="N112" s="228" t="s">
        <v>45</v>
      </c>
      <c r="O112" s="88"/>
      <c r="P112" s="229">
        <f>O112*H112</f>
        <v>0</v>
      </c>
      <c r="Q112" s="229">
        <v>0.0073499999999999998</v>
      </c>
      <c r="R112" s="229">
        <f>Q112*H112</f>
        <v>0.44965094999999999</v>
      </c>
      <c r="S112" s="229">
        <v>0</v>
      </c>
      <c r="T112" s="230">
        <f>S112*H112</f>
        <v>0</v>
      </c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R112" s="231" t="s">
        <v>438</v>
      </c>
      <c r="AT112" s="231" t="s">
        <v>433</v>
      </c>
      <c r="AU112" s="231" t="s">
        <v>83</v>
      </c>
      <c r="AY112" s="21" t="s">
        <v>426</v>
      </c>
      <c r="BE112" s="232">
        <f>IF(N112="základní",J112,0)</f>
        <v>0</v>
      </c>
      <c r="BF112" s="232">
        <f>IF(N112="snížená",J112,0)</f>
        <v>0</v>
      </c>
      <c r="BG112" s="232">
        <f>IF(N112="zákl. přenesená",J112,0)</f>
        <v>0</v>
      </c>
      <c r="BH112" s="232">
        <f>IF(N112="sníž. přenesená",J112,0)</f>
        <v>0</v>
      </c>
      <c r="BI112" s="232">
        <f>IF(N112="nulová",J112,0)</f>
        <v>0</v>
      </c>
      <c r="BJ112" s="21" t="s">
        <v>81</v>
      </c>
      <c r="BK112" s="232">
        <f>ROUND(I112*H112,2)</f>
        <v>0</v>
      </c>
      <c r="BL112" s="21" t="s">
        <v>438</v>
      </c>
      <c r="BM112" s="231" t="s">
        <v>5970</v>
      </c>
    </row>
    <row r="113" s="2" customFormat="1">
      <c r="A113" s="42"/>
      <c r="B113" s="43"/>
      <c r="C113" s="44"/>
      <c r="D113" s="233" t="s">
        <v>442</v>
      </c>
      <c r="E113" s="44"/>
      <c r="F113" s="234" t="s">
        <v>1231</v>
      </c>
      <c r="G113" s="44"/>
      <c r="H113" s="44"/>
      <c r="I113" s="235"/>
      <c r="J113" s="44"/>
      <c r="K113" s="44"/>
      <c r="L113" s="48"/>
      <c r="M113" s="236"/>
      <c r="N113" s="237"/>
      <c r="O113" s="88"/>
      <c r="P113" s="88"/>
      <c r="Q113" s="88"/>
      <c r="R113" s="88"/>
      <c r="S113" s="88"/>
      <c r="T113" s="89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T113" s="21" t="s">
        <v>442</v>
      </c>
      <c r="AU113" s="21" t="s">
        <v>83</v>
      </c>
    </row>
    <row r="114" s="13" customFormat="1">
      <c r="A114" s="13"/>
      <c r="B114" s="238"/>
      <c r="C114" s="239"/>
      <c r="D114" s="240" t="s">
        <v>446</v>
      </c>
      <c r="E114" s="241" t="s">
        <v>28</v>
      </c>
      <c r="F114" s="242" t="s">
        <v>167</v>
      </c>
      <c r="G114" s="239"/>
      <c r="H114" s="243">
        <v>61.177</v>
      </c>
      <c r="I114" s="244"/>
      <c r="J114" s="239"/>
      <c r="K114" s="239"/>
      <c r="L114" s="245"/>
      <c r="M114" s="246"/>
      <c r="N114" s="247"/>
      <c r="O114" s="247"/>
      <c r="P114" s="247"/>
      <c r="Q114" s="247"/>
      <c r="R114" s="247"/>
      <c r="S114" s="247"/>
      <c r="T114" s="24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9" t="s">
        <v>446</v>
      </c>
      <c r="AU114" s="249" t="s">
        <v>83</v>
      </c>
      <c r="AV114" s="13" t="s">
        <v>83</v>
      </c>
      <c r="AW114" s="13" t="s">
        <v>35</v>
      </c>
      <c r="AX114" s="13" t="s">
        <v>81</v>
      </c>
      <c r="AY114" s="249" t="s">
        <v>426</v>
      </c>
    </row>
    <row r="115" s="2" customFormat="1" ht="44.25" customHeight="1">
      <c r="A115" s="42"/>
      <c r="B115" s="43"/>
      <c r="C115" s="220" t="s">
        <v>438</v>
      </c>
      <c r="D115" s="220" t="s">
        <v>433</v>
      </c>
      <c r="E115" s="221" t="s">
        <v>1270</v>
      </c>
      <c r="F115" s="222" t="s">
        <v>1271</v>
      </c>
      <c r="G115" s="223" t="s">
        <v>436</v>
      </c>
      <c r="H115" s="224">
        <v>61.177</v>
      </c>
      <c r="I115" s="225"/>
      <c r="J115" s="226">
        <f>ROUND(I115*H115,2)</f>
        <v>0</v>
      </c>
      <c r="K115" s="222" t="s">
        <v>437</v>
      </c>
      <c r="L115" s="48"/>
      <c r="M115" s="227" t="s">
        <v>28</v>
      </c>
      <c r="N115" s="228" t="s">
        <v>45</v>
      </c>
      <c r="O115" s="88"/>
      <c r="P115" s="229">
        <f>O115*H115</f>
        <v>0</v>
      </c>
      <c r="Q115" s="229">
        <v>0.016279999999999999</v>
      </c>
      <c r="R115" s="229">
        <f>Q115*H115</f>
        <v>0.99596155999999991</v>
      </c>
      <c r="S115" s="229">
        <v>0</v>
      </c>
      <c r="T115" s="230">
        <f>S115*H115</f>
        <v>0</v>
      </c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R115" s="231" t="s">
        <v>438</v>
      </c>
      <c r="AT115" s="231" t="s">
        <v>433</v>
      </c>
      <c r="AU115" s="231" t="s">
        <v>83</v>
      </c>
      <c r="AY115" s="21" t="s">
        <v>426</v>
      </c>
      <c r="BE115" s="232">
        <f>IF(N115="základní",J115,0)</f>
        <v>0</v>
      </c>
      <c r="BF115" s="232">
        <f>IF(N115="snížená",J115,0)</f>
        <v>0</v>
      </c>
      <c r="BG115" s="232">
        <f>IF(N115="zákl. přenesená",J115,0)</f>
        <v>0</v>
      </c>
      <c r="BH115" s="232">
        <f>IF(N115="sníž. přenesená",J115,0)</f>
        <v>0</v>
      </c>
      <c r="BI115" s="232">
        <f>IF(N115="nulová",J115,0)</f>
        <v>0</v>
      </c>
      <c r="BJ115" s="21" t="s">
        <v>81</v>
      </c>
      <c r="BK115" s="232">
        <f>ROUND(I115*H115,2)</f>
        <v>0</v>
      </c>
      <c r="BL115" s="21" t="s">
        <v>438</v>
      </c>
      <c r="BM115" s="231" t="s">
        <v>5971</v>
      </c>
    </row>
    <row r="116" s="2" customFormat="1">
      <c r="A116" s="42"/>
      <c r="B116" s="43"/>
      <c r="C116" s="44"/>
      <c r="D116" s="233" t="s">
        <v>442</v>
      </c>
      <c r="E116" s="44"/>
      <c r="F116" s="234" t="s">
        <v>1273</v>
      </c>
      <c r="G116" s="44"/>
      <c r="H116" s="44"/>
      <c r="I116" s="235"/>
      <c r="J116" s="44"/>
      <c r="K116" s="44"/>
      <c r="L116" s="48"/>
      <c r="M116" s="236"/>
      <c r="N116" s="237"/>
      <c r="O116" s="88"/>
      <c r="P116" s="88"/>
      <c r="Q116" s="88"/>
      <c r="R116" s="88"/>
      <c r="S116" s="88"/>
      <c r="T116" s="89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T116" s="21" t="s">
        <v>442</v>
      </c>
      <c r="AU116" s="21" t="s">
        <v>83</v>
      </c>
    </row>
    <row r="117" s="13" customFormat="1">
      <c r="A117" s="13"/>
      <c r="B117" s="238"/>
      <c r="C117" s="239"/>
      <c r="D117" s="240" t="s">
        <v>446</v>
      </c>
      <c r="E117" s="241" t="s">
        <v>28</v>
      </c>
      <c r="F117" s="242" t="s">
        <v>167</v>
      </c>
      <c r="G117" s="239"/>
      <c r="H117" s="243">
        <v>61.177</v>
      </c>
      <c r="I117" s="244"/>
      <c r="J117" s="239"/>
      <c r="K117" s="239"/>
      <c r="L117" s="245"/>
      <c r="M117" s="246"/>
      <c r="N117" s="247"/>
      <c r="O117" s="247"/>
      <c r="P117" s="247"/>
      <c r="Q117" s="247"/>
      <c r="R117" s="247"/>
      <c r="S117" s="247"/>
      <c r="T117" s="248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9" t="s">
        <v>446</v>
      </c>
      <c r="AU117" s="249" t="s">
        <v>83</v>
      </c>
      <c r="AV117" s="13" t="s">
        <v>83</v>
      </c>
      <c r="AW117" s="13" t="s">
        <v>35</v>
      </c>
      <c r="AX117" s="13" t="s">
        <v>81</v>
      </c>
      <c r="AY117" s="249" t="s">
        <v>426</v>
      </c>
    </row>
    <row r="118" s="2" customFormat="1" ht="44.25" customHeight="1">
      <c r="A118" s="42"/>
      <c r="B118" s="43"/>
      <c r="C118" s="220" t="s">
        <v>501</v>
      </c>
      <c r="D118" s="220" t="s">
        <v>433</v>
      </c>
      <c r="E118" s="221" t="s">
        <v>1337</v>
      </c>
      <c r="F118" s="222" t="s">
        <v>1338</v>
      </c>
      <c r="G118" s="223" t="s">
        <v>949</v>
      </c>
      <c r="H118" s="224">
        <v>11.4</v>
      </c>
      <c r="I118" s="225"/>
      <c r="J118" s="226">
        <f>ROUND(I118*H118,2)</f>
        <v>0</v>
      </c>
      <c r="K118" s="222" t="s">
        <v>437</v>
      </c>
      <c r="L118" s="48"/>
      <c r="M118" s="227" t="s">
        <v>28</v>
      </c>
      <c r="N118" s="228" t="s">
        <v>45</v>
      </c>
      <c r="O118" s="88"/>
      <c r="P118" s="229">
        <f>O118*H118</f>
        <v>0</v>
      </c>
      <c r="Q118" s="229">
        <v>0</v>
      </c>
      <c r="R118" s="229">
        <f>Q118*H118</f>
        <v>0</v>
      </c>
      <c r="S118" s="229">
        <v>0</v>
      </c>
      <c r="T118" s="230">
        <f>S118*H118</f>
        <v>0</v>
      </c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R118" s="231" t="s">
        <v>438</v>
      </c>
      <c r="AT118" s="231" t="s">
        <v>433</v>
      </c>
      <c r="AU118" s="231" t="s">
        <v>83</v>
      </c>
      <c r="AY118" s="21" t="s">
        <v>426</v>
      </c>
      <c r="BE118" s="232">
        <f>IF(N118="základní",J118,0)</f>
        <v>0</v>
      </c>
      <c r="BF118" s="232">
        <f>IF(N118="snížená",J118,0)</f>
        <v>0</v>
      </c>
      <c r="BG118" s="232">
        <f>IF(N118="zákl. přenesená",J118,0)</f>
        <v>0</v>
      </c>
      <c r="BH118" s="232">
        <f>IF(N118="sníž. přenesená",J118,0)</f>
        <v>0</v>
      </c>
      <c r="BI118" s="232">
        <f>IF(N118="nulová",J118,0)</f>
        <v>0</v>
      </c>
      <c r="BJ118" s="21" t="s">
        <v>81</v>
      </c>
      <c r="BK118" s="232">
        <f>ROUND(I118*H118,2)</f>
        <v>0</v>
      </c>
      <c r="BL118" s="21" t="s">
        <v>438</v>
      </c>
      <c r="BM118" s="231" t="s">
        <v>5972</v>
      </c>
    </row>
    <row r="119" s="2" customFormat="1">
      <c r="A119" s="42"/>
      <c r="B119" s="43"/>
      <c r="C119" s="44"/>
      <c r="D119" s="233" t="s">
        <v>442</v>
      </c>
      <c r="E119" s="44"/>
      <c r="F119" s="234" t="s">
        <v>1340</v>
      </c>
      <c r="G119" s="44"/>
      <c r="H119" s="44"/>
      <c r="I119" s="235"/>
      <c r="J119" s="44"/>
      <c r="K119" s="44"/>
      <c r="L119" s="48"/>
      <c r="M119" s="236"/>
      <c r="N119" s="237"/>
      <c r="O119" s="88"/>
      <c r="P119" s="88"/>
      <c r="Q119" s="88"/>
      <c r="R119" s="88"/>
      <c r="S119" s="88"/>
      <c r="T119" s="89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T119" s="21" t="s">
        <v>442</v>
      </c>
      <c r="AU119" s="21" t="s">
        <v>83</v>
      </c>
    </row>
    <row r="120" s="14" customFormat="1">
      <c r="A120" s="14"/>
      <c r="B120" s="250"/>
      <c r="C120" s="251"/>
      <c r="D120" s="240" t="s">
        <v>446</v>
      </c>
      <c r="E120" s="252" t="s">
        <v>28</v>
      </c>
      <c r="F120" s="253" t="s">
        <v>872</v>
      </c>
      <c r="G120" s="251"/>
      <c r="H120" s="252" t="s">
        <v>28</v>
      </c>
      <c r="I120" s="254"/>
      <c r="J120" s="251"/>
      <c r="K120" s="251"/>
      <c r="L120" s="255"/>
      <c r="M120" s="256"/>
      <c r="N120" s="257"/>
      <c r="O120" s="257"/>
      <c r="P120" s="257"/>
      <c r="Q120" s="257"/>
      <c r="R120" s="257"/>
      <c r="S120" s="257"/>
      <c r="T120" s="258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9" t="s">
        <v>446</v>
      </c>
      <c r="AU120" s="259" t="s">
        <v>83</v>
      </c>
      <c r="AV120" s="14" t="s">
        <v>81</v>
      </c>
      <c r="AW120" s="14" t="s">
        <v>35</v>
      </c>
      <c r="AX120" s="14" t="s">
        <v>74</v>
      </c>
      <c r="AY120" s="259" t="s">
        <v>426</v>
      </c>
    </row>
    <row r="121" s="13" customFormat="1">
      <c r="A121" s="13"/>
      <c r="B121" s="238"/>
      <c r="C121" s="239"/>
      <c r="D121" s="240" t="s">
        <v>446</v>
      </c>
      <c r="E121" s="241" t="s">
        <v>28</v>
      </c>
      <c r="F121" s="242" t="s">
        <v>5973</v>
      </c>
      <c r="G121" s="239"/>
      <c r="H121" s="243">
        <v>11.4</v>
      </c>
      <c r="I121" s="244"/>
      <c r="J121" s="239"/>
      <c r="K121" s="239"/>
      <c r="L121" s="245"/>
      <c r="M121" s="246"/>
      <c r="N121" s="247"/>
      <c r="O121" s="247"/>
      <c r="P121" s="247"/>
      <c r="Q121" s="247"/>
      <c r="R121" s="247"/>
      <c r="S121" s="247"/>
      <c r="T121" s="248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9" t="s">
        <v>446</v>
      </c>
      <c r="AU121" s="249" t="s">
        <v>83</v>
      </c>
      <c r="AV121" s="13" t="s">
        <v>83</v>
      </c>
      <c r="AW121" s="13" t="s">
        <v>35</v>
      </c>
      <c r="AX121" s="13" t="s">
        <v>74</v>
      </c>
      <c r="AY121" s="249" t="s">
        <v>426</v>
      </c>
    </row>
    <row r="122" s="15" customFormat="1">
      <c r="A122" s="15"/>
      <c r="B122" s="260"/>
      <c r="C122" s="261"/>
      <c r="D122" s="240" t="s">
        <v>446</v>
      </c>
      <c r="E122" s="262" t="s">
        <v>368</v>
      </c>
      <c r="F122" s="263" t="s">
        <v>466</v>
      </c>
      <c r="G122" s="261"/>
      <c r="H122" s="264">
        <v>11.4</v>
      </c>
      <c r="I122" s="265"/>
      <c r="J122" s="261"/>
      <c r="K122" s="261"/>
      <c r="L122" s="266"/>
      <c r="M122" s="267"/>
      <c r="N122" s="268"/>
      <c r="O122" s="268"/>
      <c r="P122" s="268"/>
      <c r="Q122" s="268"/>
      <c r="R122" s="268"/>
      <c r="S122" s="268"/>
      <c r="T122" s="269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70" t="s">
        <v>446</v>
      </c>
      <c r="AU122" s="270" t="s">
        <v>83</v>
      </c>
      <c r="AV122" s="15" t="s">
        <v>438</v>
      </c>
      <c r="AW122" s="15" t="s">
        <v>35</v>
      </c>
      <c r="AX122" s="15" t="s">
        <v>81</v>
      </c>
      <c r="AY122" s="270" t="s">
        <v>426</v>
      </c>
    </row>
    <row r="123" s="2" customFormat="1" ht="16.5" customHeight="1">
      <c r="A123" s="42"/>
      <c r="B123" s="43"/>
      <c r="C123" s="271" t="s">
        <v>517</v>
      </c>
      <c r="D123" s="271" t="s">
        <v>776</v>
      </c>
      <c r="E123" s="272" t="s">
        <v>1345</v>
      </c>
      <c r="F123" s="273" t="s">
        <v>1346</v>
      </c>
      <c r="G123" s="274" t="s">
        <v>949</v>
      </c>
      <c r="H123" s="275">
        <v>11.970000000000001</v>
      </c>
      <c r="I123" s="276"/>
      <c r="J123" s="277">
        <f>ROUND(I123*H123,2)</f>
        <v>0</v>
      </c>
      <c r="K123" s="273" t="s">
        <v>28</v>
      </c>
      <c r="L123" s="278"/>
      <c r="M123" s="279" t="s">
        <v>28</v>
      </c>
      <c r="N123" s="280" t="s">
        <v>45</v>
      </c>
      <c r="O123" s="88"/>
      <c r="P123" s="229">
        <f>O123*H123</f>
        <v>0</v>
      </c>
      <c r="Q123" s="229">
        <v>0.00010000000000000001</v>
      </c>
      <c r="R123" s="229">
        <f>Q123*H123</f>
        <v>0.0011970000000000002</v>
      </c>
      <c r="S123" s="229">
        <v>0</v>
      </c>
      <c r="T123" s="230">
        <f>S123*H123</f>
        <v>0</v>
      </c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R123" s="231" t="s">
        <v>491</v>
      </c>
      <c r="AT123" s="231" t="s">
        <v>776</v>
      </c>
      <c r="AU123" s="231" t="s">
        <v>83</v>
      </c>
      <c r="AY123" s="21" t="s">
        <v>426</v>
      </c>
      <c r="BE123" s="232">
        <f>IF(N123="základní",J123,0)</f>
        <v>0</v>
      </c>
      <c r="BF123" s="232">
        <f>IF(N123="snížená",J123,0)</f>
        <v>0</v>
      </c>
      <c r="BG123" s="232">
        <f>IF(N123="zákl. přenesená",J123,0)</f>
        <v>0</v>
      </c>
      <c r="BH123" s="232">
        <f>IF(N123="sníž. přenesená",J123,0)</f>
        <v>0</v>
      </c>
      <c r="BI123" s="232">
        <f>IF(N123="nulová",J123,0)</f>
        <v>0</v>
      </c>
      <c r="BJ123" s="21" t="s">
        <v>81</v>
      </c>
      <c r="BK123" s="232">
        <f>ROUND(I123*H123,2)</f>
        <v>0</v>
      </c>
      <c r="BL123" s="21" t="s">
        <v>438</v>
      </c>
      <c r="BM123" s="231" t="s">
        <v>5974</v>
      </c>
    </row>
    <row r="124" s="13" customFormat="1">
      <c r="A124" s="13"/>
      <c r="B124" s="238"/>
      <c r="C124" s="239"/>
      <c r="D124" s="240" t="s">
        <v>446</v>
      </c>
      <c r="E124" s="241" t="s">
        <v>28</v>
      </c>
      <c r="F124" s="242" t="s">
        <v>1348</v>
      </c>
      <c r="G124" s="239"/>
      <c r="H124" s="243">
        <v>11.970000000000001</v>
      </c>
      <c r="I124" s="244"/>
      <c r="J124" s="239"/>
      <c r="K124" s="239"/>
      <c r="L124" s="245"/>
      <c r="M124" s="246"/>
      <c r="N124" s="247"/>
      <c r="O124" s="247"/>
      <c r="P124" s="247"/>
      <c r="Q124" s="247"/>
      <c r="R124" s="247"/>
      <c r="S124" s="247"/>
      <c r="T124" s="248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9" t="s">
        <v>446</v>
      </c>
      <c r="AU124" s="249" t="s">
        <v>83</v>
      </c>
      <c r="AV124" s="13" t="s">
        <v>83</v>
      </c>
      <c r="AW124" s="13" t="s">
        <v>35</v>
      </c>
      <c r="AX124" s="13" t="s">
        <v>81</v>
      </c>
      <c r="AY124" s="249" t="s">
        <v>426</v>
      </c>
    </row>
    <row r="125" s="2" customFormat="1" ht="33" customHeight="1">
      <c r="A125" s="42"/>
      <c r="B125" s="43"/>
      <c r="C125" s="220" t="s">
        <v>531</v>
      </c>
      <c r="D125" s="220" t="s">
        <v>433</v>
      </c>
      <c r="E125" s="221" t="s">
        <v>1465</v>
      </c>
      <c r="F125" s="222" t="s">
        <v>1466</v>
      </c>
      <c r="G125" s="223" t="s">
        <v>504</v>
      </c>
      <c r="H125" s="224">
        <v>0.878</v>
      </c>
      <c r="I125" s="225"/>
      <c r="J125" s="226">
        <f>ROUND(I125*H125,2)</f>
        <v>0</v>
      </c>
      <c r="K125" s="222" t="s">
        <v>437</v>
      </c>
      <c r="L125" s="48"/>
      <c r="M125" s="227" t="s">
        <v>28</v>
      </c>
      <c r="N125" s="228" t="s">
        <v>45</v>
      </c>
      <c r="O125" s="88"/>
      <c r="P125" s="229">
        <f>O125*H125</f>
        <v>0</v>
      </c>
      <c r="Q125" s="229">
        <v>2.3010199999999998</v>
      </c>
      <c r="R125" s="229">
        <f>Q125*H125</f>
        <v>2.0202955599999997</v>
      </c>
      <c r="S125" s="229">
        <v>0</v>
      </c>
      <c r="T125" s="230">
        <f>S125*H125</f>
        <v>0</v>
      </c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R125" s="231" t="s">
        <v>438</v>
      </c>
      <c r="AT125" s="231" t="s">
        <v>433</v>
      </c>
      <c r="AU125" s="231" t="s">
        <v>83</v>
      </c>
      <c r="AY125" s="21" t="s">
        <v>426</v>
      </c>
      <c r="BE125" s="232">
        <f>IF(N125="základní",J125,0)</f>
        <v>0</v>
      </c>
      <c r="BF125" s="232">
        <f>IF(N125="snížená",J125,0)</f>
        <v>0</v>
      </c>
      <c r="BG125" s="232">
        <f>IF(N125="zákl. přenesená",J125,0)</f>
        <v>0</v>
      </c>
      <c r="BH125" s="232">
        <f>IF(N125="sníž. přenesená",J125,0)</f>
        <v>0</v>
      </c>
      <c r="BI125" s="232">
        <f>IF(N125="nulová",J125,0)</f>
        <v>0</v>
      </c>
      <c r="BJ125" s="21" t="s">
        <v>81</v>
      </c>
      <c r="BK125" s="232">
        <f>ROUND(I125*H125,2)</f>
        <v>0</v>
      </c>
      <c r="BL125" s="21" t="s">
        <v>438</v>
      </c>
      <c r="BM125" s="231" t="s">
        <v>5975</v>
      </c>
    </row>
    <row r="126" s="2" customFormat="1">
      <c r="A126" s="42"/>
      <c r="B126" s="43"/>
      <c r="C126" s="44"/>
      <c r="D126" s="233" t="s">
        <v>442</v>
      </c>
      <c r="E126" s="44"/>
      <c r="F126" s="234" t="s">
        <v>1468</v>
      </c>
      <c r="G126" s="44"/>
      <c r="H126" s="44"/>
      <c r="I126" s="235"/>
      <c r="J126" s="44"/>
      <c r="K126" s="44"/>
      <c r="L126" s="48"/>
      <c r="M126" s="236"/>
      <c r="N126" s="237"/>
      <c r="O126" s="88"/>
      <c r="P126" s="88"/>
      <c r="Q126" s="88"/>
      <c r="R126" s="88"/>
      <c r="S126" s="88"/>
      <c r="T126" s="89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T126" s="21" t="s">
        <v>442</v>
      </c>
      <c r="AU126" s="21" t="s">
        <v>83</v>
      </c>
    </row>
    <row r="127" s="13" customFormat="1">
      <c r="A127" s="13"/>
      <c r="B127" s="238"/>
      <c r="C127" s="239"/>
      <c r="D127" s="240" t="s">
        <v>446</v>
      </c>
      <c r="E127" s="241" t="s">
        <v>28</v>
      </c>
      <c r="F127" s="242" t="s">
        <v>5976</v>
      </c>
      <c r="G127" s="239"/>
      <c r="H127" s="243">
        <v>0.878</v>
      </c>
      <c r="I127" s="244"/>
      <c r="J127" s="239"/>
      <c r="K127" s="239"/>
      <c r="L127" s="245"/>
      <c r="M127" s="246"/>
      <c r="N127" s="247"/>
      <c r="O127" s="247"/>
      <c r="P127" s="247"/>
      <c r="Q127" s="247"/>
      <c r="R127" s="247"/>
      <c r="S127" s="247"/>
      <c r="T127" s="248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9" t="s">
        <v>446</v>
      </c>
      <c r="AU127" s="249" t="s">
        <v>83</v>
      </c>
      <c r="AV127" s="13" t="s">
        <v>83</v>
      </c>
      <c r="AW127" s="13" t="s">
        <v>35</v>
      </c>
      <c r="AX127" s="13" t="s">
        <v>74</v>
      </c>
      <c r="AY127" s="249" t="s">
        <v>426</v>
      </c>
    </row>
    <row r="128" s="15" customFormat="1">
      <c r="A128" s="15"/>
      <c r="B128" s="260"/>
      <c r="C128" s="261"/>
      <c r="D128" s="240" t="s">
        <v>446</v>
      </c>
      <c r="E128" s="262" t="s">
        <v>281</v>
      </c>
      <c r="F128" s="263" t="s">
        <v>466</v>
      </c>
      <c r="G128" s="261"/>
      <c r="H128" s="264">
        <v>0.878</v>
      </c>
      <c r="I128" s="265"/>
      <c r="J128" s="261"/>
      <c r="K128" s="261"/>
      <c r="L128" s="266"/>
      <c r="M128" s="267"/>
      <c r="N128" s="268"/>
      <c r="O128" s="268"/>
      <c r="P128" s="268"/>
      <c r="Q128" s="268"/>
      <c r="R128" s="268"/>
      <c r="S128" s="268"/>
      <c r="T128" s="269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70" t="s">
        <v>446</v>
      </c>
      <c r="AU128" s="270" t="s">
        <v>83</v>
      </c>
      <c r="AV128" s="15" t="s">
        <v>438</v>
      </c>
      <c r="AW128" s="15" t="s">
        <v>35</v>
      </c>
      <c r="AX128" s="15" t="s">
        <v>81</v>
      </c>
      <c r="AY128" s="270" t="s">
        <v>426</v>
      </c>
    </row>
    <row r="129" s="2" customFormat="1" ht="33" customHeight="1">
      <c r="A129" s="42"/>
      <c r="B129" s="43"/>
      <c r="C129" s="220" t="s">
        <v>491</v>
      </c>
      <c r="D129" s="220" t="s">
        <v>433</v>
      </c>
      <c r="E129" s="221" t="s">
        <v>1497</v>
      </c>
      <c r="F129" s="222" t="s">
        <v>1498</v>
      </c>
      <c r="G129" s="223" t="s">
        <v>504</v>
      </c>
      <c r="H129" s="224">
        <v>0.878</v>
      </c>
      <c r="I129" s="225"/>
      <c r="J129" s="226">
        <f>ROUND(I129*H129,2)</f>
        <v>0</v>
      </c>
      <c r="K129" s="222" t="s">
        <v>437</v>
      </c>
      <c r="L129" s="48"/>
      <c r="M129" s="227" t="s">
        <v>28</v>
      </c>
      <c r="N129" s="228" t="s">
        <v>45</v>
      </c>
      <c r="O129" s="88"/>
      <c r="P129" s="229">
        <f>O129*H129</f>
        <v>0</v>
      </c>
      <c r="Q129" s="229">
        <v>0</v>
      </c>
      <c r="R129" s="229">
        <f>Q129*H129</f>
        <v>0</v>
      </c>
      <c r="S129" s="229">
        <v>0</v>
      </c>
      <c r="T129" s="230">
        <f>S129*H129</f>
        <v>0</v>
      </c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R129" s="231" t="s">
        <v>438</v>
      </c>
      <c r="AT129" s="231" t="s">
        <v>433</v>
      </c>
      <c r="AU129" s="231" t="s">
        <v>83</v>
      </c>
      <c r="AY129" s="21" t="s">
        <v>426</v>
      </c>
      <c r="BE129" s="232">
        <f>IF(N129="základní",J129,0)</f>
        <v>0</v>
      </c>
      <c r="BF129" s="232">
        <f>IF(N129="snížená",J129,0)</f>
        <v>0</v>
      </c>
      <c r="BG129" s="232">
        <f>IF(N129="zákl. přenesená",J129,0)</f>
        <v>0</v>
      </c>
      <c r="BH129" s="232">
        <f>IF(N129="sníž. přenesená",J129,0)</f>
        <v>0</v>
      </c>
      <c r="BI129" s="232">
        <f>IF(N129="nulová",J129,0)</f>
        <v>0</v>
      </c>
      <c r="BJ129" s="21" t="s">
        <v>81</v>
      </c>
      <c r="BK129" s="232">
        <f>ROUND(I129*H129,2)</f>
        <v>0</v>
      </c>
      <c r="BL129" s="21" t="s">
        <v>438</v>
      </c>
      <c r="BM129" s="231" t="s">
        <v>5977</v>
      </c>
    </row>
    <row r="130" s="2" customFormat="1">
      <c r="A130" s="42"/>
      <c r="B130" s="43"/>
      <c r="C130" s="44"/>
      <c r="D130" s="233" t="s">
        <v>442</v>
      </c>
      <c r="E130" s="44"/>
      <c r="F130" s="234" t="s">
        <v>1500</v>
      </c>
      <c r="G130" s="44"/>
      <c r="H130" s="44"/>
      <c r="I130" s="235"/>
      <c r="J130" s="44"/>
      <c r="K130" s="44"/>
      <c r="L130" s="48"/>
      <c r="M130" s="236"/>
      <c r="N130" s="237"/>
      <c r="O130" s="88"/>
      <c r="P130" s="88"/>
      <c r="Q130" s="88"/>
      <c r="R130" s="88"/>
      <c r="S130" s="88"/>
      <c r="T130" s="89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T130" s="21" t="s">
        <v>442</v>
      </c>
      <c r="AU130" s="21" t="s">
        <v>83</v>
      </c>
    </row>
    <row r="131" s="13" customFormat="1">
      <c r="A131" s="13"/>
      <c r="B131" s="238"/>
      <c r="C131" s="239"/>
      <c r="D131" s="240" t="s">
        <v>446</v>
      </c>
      <c r="E131" s="241" t="s">
        <v>28</v>
      </c>
      <c r="F131" s="242" t="s">
        <v>281</v>
      </c>
      <c r="G131" s="239"/>
      <c r="H131" s="243">
        <v>0.878</v>
      </c>
      <c r="I131" s="244"/>
      <c r="J131" s="239"/>
      <c r="K131" s="239"/>
      <c r="L131" s="245"/>
      <c r="M131" s="246"/>
      <c r="N131" s="247"/>
      <c r="O131" s="247"/>
      <c r="P131" s="247"/>
      <c r="Q131" s="247"/>
      <c r="R131" s="247"/>
      <c r="S131" s="247"/>
      <c r="T131" s="248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9" t="s">
        <v>446</v>
      </c>
      <c r="AU131" s="249" t="s">
        <v>83</v>
      </c>
      <c r="AV131" s="13" t="s">
        <v>83</v>
      </c>
      <c r="AW131" s="13" t="s">
        <v>35</v>
      </c>
      <c r="AX131" s="13" t="s">
        <v>81</v>
      </c>
      <c r="AY131" s="249" t="s">
        <v>426</v>
      </c>
    </row>
    <row r="132" s="2" customFormat="1" ht="24.15" customHeight="1">
      <c r="A132" s="42"/>
      <c r="B132" s="43"/>
      <c r="C132" s="220" t="s">
        <v>556</v>
      </c>
      <c r="D132" s="220" t="s">
        <v>433</v>
      </c>
      <c r="E132" s="221" t="s">
        <v>5978</v>
      </c>
      <c r="F132" s="222" t="s">
        <v>5979</v>
      </c>
      <c r="G132" s="223" t="s">
        <v>504</v>
      </c>
      <c r="H132" s="224">
        <v>0.878</v>
      </c>
      <c r="I132" s="225"/>
      <c r="J132" s="226">
        <f>ROUND(I132*H132,2)</f>
        <v>0</v>
      </c>
      <c r="K132" s="222" t="s">
        <v>28</v>
      </c>
      <c r="L132" s="48"/>
      <c r="M132" s="227" t="s">
        <v>28</v>
      </c>
      <c r="N132" s="228" t="s">
        <v>45</v>
      </c>
      <c r="O132" s="88"/>
      <c r="P132" s="229">
        <f>O132*H132</f>
        <v>0</v>
      </c>
      <c r="Q132" s="229">
        <v>0.0040400000000000002</v>
      </c>
      <c r="R132" s="229">
        <f>Q132*H132</f>
        <v>0.00354712</v>
      </c>
      <c r="S132" s="229">
        <v>0</v>
      </c>
      <c r="T132" s="230">
        <f>S132*H132</f>
        <v>0</v>
      </c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R132" s="231" t="s">
        <v>438</v>
      </c>
      <c r="AT132" s="231" t="s">
        <v>433</v>
      </c>
      <c r="AU132" s="231" t="s">
        <v>83</v>
      </c>
      <c r="AY132" s="21" t="s">
        <v>426</v>
      </c>
      <c r="BE132" s="232">
        <f>IF(N132="základní",J132,0)</f>
        <v>0</v>
      </c>
      <c r="BF132" s="232">
        <f>IF(N132="snížená",J132,0)</f>
        <v>0</v>
      </c>
      <c r="BG132" s="232">
        <f>IF(N132="zákl. přenesená",J132,0)</f>
        <v>0</v>
      </c>
      <c r="BH132" s="232">
        <f>IF(N132="sníž. přenesená",J132,0)</f>
        <v>0</v>
      </c>
      <c r="BI132" s="232">
        <f>IF(N132="nulová",J132,0)</f>
        <v>0</v>
      </c>
      <c r="BJ132" s="21" t="s">
        <v>81</v>
      </c>
      <c r="BK132" s="232">
        <f>ROUND(I132*H132,2)</f>
        <v>0</v>
      </c>
      <c r="BL132" s="21" t="s">
        <v>438</v>
      </c>
      <c r="BM132" s="231" t="s">
        <v>5980</v>
      </c>
    </row>
    <row r="133" s="13" customFormat="1">
      <c r="A133" s="13"/>
      <c r="B133" s="238"/>
      <c r="C133" s="239"/>
      <c r="D133" s="240" t="s">
        <v>446</v>
      </c>
      <c r="E133" s="241" t="s">
        <v>28</v>
      </c>
      <c r="F133" s="242" t="s">
        <v>281</v>
      </c>
      <c r="G133" s="239"/>
      <c r="H133" s="243">
        <v>0.878</v>
      </c>
      <c r="I133" s="244"/>
      <c r="J133" s="239"/>
      <c r="K133" s="239"/>
      <c r="L133" s="245"/>
      <c r="M133" s="246"/>
      <c r="N133" s="247"/>
      <c r="O133" s="247"/>
      <c r="P133" s="247"/>
      <c r="Q133" s="247"/>
      <c r="R133" s="247"/>
      <c r="S133" s="247"/>
      <c r="T133" s="248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9" t="s">
        <v>446</v>
      </c>
      <c r="AU133" s="249" t="s">
        <v>83</v>
      </c>
      <c r="AV133" s="13" t="s">
        <v>83</v>
      </c>
      <c r="AW133" s="13" t="s">
        <v>35</v>
      </c>
      <c r="AX133" s="13" t="s">
        <v>81</v>
      </c>
      <c r="AY133" s="249" t="s">
        <v>426</v>
      </c>
    </row>
    <row r="134" s="2" customFormat="1" ht="24.15" customHeight="1">
      <c r="A134" s="42"/>
      <c r="B134" s="43"/>
      <c r="C134" s="220" t="s">
        <v>572</v>
      </c>
      <c r="D134" s="220" t="s">
        <v>433</v>
      </c>
      <c r="E134" s="221" t="s">
        <v>1569</v>
      </c>
      <c r="F134" s="222" t="s">
        <v>1570</v>
      </c>
      <c r="G134" s="223" t="s">
        <v>436</v>
      </c>
      <c r="H134" s="224">
        <v>13.5</v>
      </c>
      <c r="I134" s="225"/>
      <c r="J134" s="226">
        <f>ROUND(I134*H134,2)</f>
        <v>0</v>
      </c>
      <c r="K134" s="222" t="s">
        <v>437</v>
      </c>
      <c r="L134" s="48"/>
      <c r="M134" s="227" t="s">
        <v>28</v>
      </c>
      <c r="N134" s="228" t="s">
        <v>45</v>
      </c>
      <c r="O134" s="88"/>
      <c r="P134" s="229">
        <f>O134*H134</f>
        <v>0</v>
      </c>
      <c r="Q134" s="229">
        <v>0.010200000000000001</v>
      </c>
      <c r="R134" s="229">
        <f>Q134*H134</f>
        <v>0.13770000000000002</v>
      </c>
      <c r="S134" s="229">
        <v>0</v>
      </c>
      <c r="T134" s="230">
        <f>S134*H134</f>
        <v>0</v>
      </c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R134" s="231" t="s">
        <v>438</v>
      </c>
      <c r="AT134" s="231" t="s">
        <v>433</v>
      </c>
      <c r="AU134" s="231" t="s">
        <v>83</v>
      </c>
      <c r="AY134" s="21" t="s">
        <v>426</v>
      </c>
      <c r="BE134" s="232">
        <f>IF(N134="základní",J134,0)</f>
        <v>0</v>
      </c>
      <c r="BF134" s="232">
        <f>IF(N134="snížená",J134,0)</f>
        <v>0</v>
      </c>
      <c r="BG134" s="232">
        <f>IF(N134="zákl. přenesená",J134,0)</f>
        <v>0</v>
      </c>
      <c r="BH134" s="232">
        <f>IF(N134="sníž. přenesená",J134,0)</f>
        <v>0</v>
      </c>
      <c r="BI134" s="232">
        <f>IF(N134="nulová",J134,0)</f>
        <v>0</v>
      </c>
      <c r="BJ134" s="21" t="s">
        <v>81</v>
      </c>
      <c r="BK134" s="232">
        <f>ROUND(I134*H134,2)</f>
        <v>0</v>
      </c>
      <c r="BL134" s="21" t="s">
        <v>438</v>
      </c>
      <c r="BM134" s="231" t="s">
        <v>5981</v>
      </c>
    </row>
    <row r="135" s="2" customFormat="1">
      <c r="A135" s="42"/>
      <c r="B135" s="43"/>
      <c r="C135" s="44"/>
      <c r="D135" s="233" t="s">
        <v>442</v>
      </c>
      <c r="E135" s="44"/>
      <c r="F135" s="234" t="s">
        <v>1572</v>
      </c>
      <c r="G135" s="44"/>
      <c r="H135" s="44"/>
      <c r="I135" s="235"/>
      <c r="J135" s="44"/>
      <c r="K135" s="44"/>
      <c r="L135" s="48"/>
      <c r="M135" s="236"/>
      <c r="N135" s="237"/>
      <c r="O135" s="88"/>
      <c r="P135" s="88"/>
      <c r="Q135" s="88"/>
      <c r="R135" s="88"/>
      <c r="S135" s="88"/>
      <c r="T135" s="89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T135" s="21" t="s">
        <v>442</v>
      </c>
      <c r="AU135" s="21" t="s">
        <v>83</v>
      </c>
    </row>
    <row r="136" s="13" customFormat="1">
      <c r="A136" s="13"/>
      <c r="B136" s="238"/>
      <c r="C136" s="239"/>
      <c r="D136" s="240" t="s">
        <v>446</v>
      </c>
      <c r="E136" s="241" t="s">
        <v>28</v>
      </c>
      <c r="F136" s="242" t="s">
        <v>284</v>
      </c>
      <c r="G136" s="239"/>
      <c r="H136" s="243">
        <v>13.5</v>
      </c>
      <c r="I136" s="244"/>
      <c r="J136" s="239"/>
      <c r="K136" s="239"/>
      <c r="L136" s="245"/>
      <c r="M136" s="246"/>
      <c r="N136" s="247"/>
      <c r="O136" s="247"/>
      <c r="P136" s="247"/>
      <c r="Q136" s="247"/>
      <c r="R136" s="247"/>
      <c r="S136" s="247"/>
      <c r="T136" s="248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9" t="s">
        <v>446</v>
      </c>
      <c r="AU136" s="249" t="s">
        <v>83</v>
      </c>
      <c r="AV136" s="13" t="s">
        <v>83</v>
      </c>
      <c r="AW136" s="13" t="s">
        <v>35</v>
      </c>
      <c r="AX136" s="13" t="s">
        <v>81</v>
      </c>
      <c r="AY136" s="249" t="s">
        <v>426</v>
      </c>
    </row>
    <row r="137" s="2" customFormat="1" ht="24.15" customHeight="1">
      <c r="A137" s="42"/>
      <c r="B137" s="43"/>
      <c r="C137" s="220" t="s">
        <v>429</v>
      </c>
      <c r="D137" s="220" t="s">
        <v>433</v>
      </c>
      <c r="E137" s="221" t="s">
        <v>1574</v>
      </c>
      <c r="F137" s="222" t="s">
        <v>1575</v>
      </c>
      <c r="G137" s="223" t="s">
        <v>436</v>
      </c>
      <c r="H137" s="224">
        <v>13.5</v>
      </c>
      <c r="I137" s="225"/>
      <c r="J137" s="226">
        <f>ROUND(I137*H137,2)</f>
        <v>0</v>
      </c>
      <c r="K137" s="222" t="s">
        <v>437</v>
      </c>
      <c r="L137" s="48"/>
      <c r="M137" s="227" t="s">
        <v>28</v>
      </c>
      <c r="N137" s="228" t="s">
        <v>45</v>
      </c>
      <c r="O137" s="88"/>
      <c r="P137" s="229">
        <f>O137*H137</f>
        <v>0</v>
      </c>
      <c r="Q137" s="229">
        <v>0</v>
      </c>
      <c r="R137" s="229">
        <f>Q137*H137</f>
        <v>0</v>
      </c>
      <c r="S137" s="229">
        <v>0</v>
      </c>
      <c r="T137" s="230">
        <f>S137*H137</f>
        <v>0</v>
      </c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R137" s="231" t="s">
        <v>438</v>
      </c>
      <c r="AT137" s="231" t="s">
        <v>433</v>
      </c>
      <c r="AU137" s="231" t="s">
        <v>83</v>
      </c>
      <c r="AY137" s="21" t="s">
        <v>426</v>
      </c>
      <c r="BE137" s="232">
        <f>IF(N137="základní",J137,0)</f>
        <v>0</v>
      </c>
      <c r="BF137" s="232">
        <f>IF(N137="snížená",J137,0)</f>
        <v>0</v>
      </c>
      <c r="BG137" s="232">
        <f>IF(N137="zákl. přenesená",J137,0)</f>
        <v>0</v>
      </c>
      <c r="BH137" s="232">
        <f>IF(N137="sníž. přenesená",J137,0)</f>
        <v>0</v>
      </c>
      <c r="BI137" s="232">
        <f>IF(N137="nulová",J137,0)</f>
        <v>0</v>
      </c>
      <c r="BJ137" s="21" t="s">
        <v>81</v>
      </c>
      <c r="BK137" s="232">
        <f>ROUND(I137*H137,2)</f>
        <v>0</v>
      </c>
      <c r="BL137" s="21" t="s">
        <v>438</v>
      </c>
      <c r="BM137" s="231" t="s">
        <v>5982</v>
      </c>
    </row>
    <row r="138" s="2" customFormat="1">
      <c r="A138" s="42"/>
      <c r="B138" s="43"/>
      <c r="C138" s="44"/>
      <c r="D138" s="233" t="s">
        <v>442</v>
      </c>
      <c r="E138" s="44"/>
      <c r="F138" s="234" t="s">
        <v>1577</v>
      </c>
      <c r="G138" s="44"/>
      <c r="H138" s="44"/>
      <c r="I138" s="235"/>
      <c r="J138" s="44"/>
      <c r="K138" s="44"/>
      <c r="L138" s="48"/>
      <c r="M138" s="236"/>
      <c r="N138" s="237"/>
      <c r="O138" s="88"/>
      <c r="P138" s="88"/>
      <c r="Q138" s="88"/>
      <c r="R138" s="88"/>
      <c r="S138" s="88"/>
      <c r="T138" s="89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T138" s="21" t="s">
        <v>442</v>
      </c>
      <c r="AU138" s="21" t="s">
        <v>83</v>
      </c>
    </row>
    <row r="139" s="14" customFormat="1">
      <c r="A139" s="14"/>
      <c r="B139" s="250"/>
      <c r="C139" s="251"/>
      <c r="D139" s="240" t="s">
        <v>446</v>
      </c>
      <c r="E139" s="252" t="s">
        <v>28</v>
      </c>
      <c r="F139" s="253" t="s">
        <v>872</v>
      </c>
      <c r="G139" s="251"/>
      <c r="H139" s="252" t="s">
        <v>28</v>
      </c>
      <c r="I139" s="254"/>
      <c r="J139" s="251"/>
      <c r="K139" s="251"/>
      <c r="L139" s="255"/>
      <c r="M139" s="256"/>
      <c r="N139" s="257"/>
      <c r="O139" s="257"/>
      <c r="P139" s="257"/>
      <c r="Q139" s="257"/>
      <c r="R139" s="257"/>
      <c r="S139" s="257"/>
      <c r="T139" s="258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9" t="s">
        <v>446</v>
      </c>
      <c r="AU139" s="259" t="s">
        <v>83</v>
      </c>
      <c r="AV139" s="14" t="s">
        <v>81</v>
      </c>
      <c r="AW139" s="14" t="s">
        <v>35</v>
      </c>
      <c r="AX139" s="14" t="s">
        <v>74</v>
      </c>
      <c r="AY139" s="259" t="s">
        <v>426</v>
      </c>
    </row>
    <row r="140" s="13" customFormat="1">
      <c r="A140" s="13"/>
      <c r="B140" s="238"/>
      <c r="C140" s="239"/>
      <c r="D140" s="240" t="s">
        <v>446</v>
      </c>
      <c r="E140" s="241" t="s">
        <v>28</v>
      </c>
      <c r="F140" s="242" t="s">
        <v>5945</v>
      </c>
      <c r="G140" s="239"/>
      <c r="H140" s="243">
        <v>13.5</v>
      </c>
      <c r="I140" s="244"/>
      <c r="J140" s="239"/>
      <c r="K140" s="239"/>
      <c r="L140" s="245"/>
      <c r="M140" s="246"/>
      <c r="N140" s="247"/>
      <c r="O140" s="247"/>
      <c r="P140" s="247"/>
      <c r="Q140" s="247"/>
      <c r="R140" s="247"/>
      <c r="S140" s="247"/>
      <c r="T140" s="248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9" t="s">
        <v>446</v>
      </c>
      <c r="AU140" s="249" t="s">
        <v>83</v>
      </c>
      <c r="AV140" s="13" t="s">
        <v>83</v>
      </c>
      <c r="AW140" s="13" t="s">
        <v>35</v>
      </c>
      <c r="AX140" s="13" t="s">
        <v>74</v>
      </c>
      <c r="AY140" s="249" t="s">
        <v>426</v>
      </c>
    </row>
    <row r="141" s="15" customFormat="1">
      <c r="A141" s="15"/>
      <c r="B141" s="260"/>
      <c r="C141" s="261"/>
      <c r="D141" s="240" t="s">
        <v>446</v>
      </c>
      <c r="E141" s="262" t="s">
        <v>284</v>
      </c>
      <c r="F141" s="263" t="s">
        <v>466</v>
      </c>
      <c r="G141" s="261"/>
      <c r="H141" s="264">
        <v>13.5</v>
      </c>
      <c r="I141" s="265"/>
      <c r="J141" s="261"/>
      <c r="K141" s="261"/>
      <c r="L141" s="266"/>
      <c r="M141" s="267"/>
      <c r="N141" s="268"/>
      <c r="O141" s="268"/>
      <c r="P141" s="268"/>
      <c r="Q141" s="268"/>
      <c r="R141" s="268"/>
      <c r="S141" s="268"/>
      <c r="T141" s="269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70" t="s">
        <v>446</v>
      </c>
      <c r="AU141" s="270" t="s">
        <v>83</v>
      </c>
      <c r="AV141" s="15" t="s">
        <v>438</v>
      </c>
      <c r="AW141" s="15" t="s">
        <v>35</v>
      </c>
      <c r="AX141" s="15" t="s">
        <v>81</v>
      </c>
      <c r="AY141" s="270" t="s">
        <v>426</v>
      </c>
    </row>
    <row r="142" s="12" customFormat="1" ht="22.8" customHeight="1">
      <c r="A142" s="12"/>
      <c r="B142" s="204"/>
      <c r="C142" s="205"/>
      <c r="D142" s="206" t="s">
        <v>73</v>
      </c>
      <c r="E142" s="218" t="s">
        <v>1123</v>
      </c>
      <c r="F142" s="218" t="s">
        <v>1609</v>
      </c>
      <c r="G142" s="205"/>
      <c r="H142" s="205"/>
      <c r="I142" s="208"/>
      <c r="J142" s="219">
        <f>BK142</f>
        <v>0</v>
      </c>
      <c r="K142" s="205"/>
      <c r="L142" s="210"/>
      <c r="M142" s="211"/>
      <c r="N142" s="212"/>
      <c r="O142" s="212"/>
      <c r="P142" s="213">
        <f>SUM(P143:P150)</f>
        <v>0</v>
      </c>
      <c r="Q142" s="212"/>
      <c r="R142" s="213">
        <f>SUM(R143:R150)</f>
        <v>0.0031860000000000005</v>
      </c>
      <c r="S142" s="212"/>
      <c r="T142" s="214">
        <f>SUM(T143:T150)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15" t="s">
        <v>81</v>
      </c>
      <c r="AT142" s="216" t="s">
        <v>73</v>
      </c>
      <c r="AU142" s="216" t="s">
        <v>81</v>
      </c>
      <c r="AY142" s="215" t="s">
        <v>426</v>
      </c>
      <c r="BK142" s="217">
        <f>SUM(BK143:BK150)</f>
        <v>0</v>
      </c>
    </row>
    <row r="143" s="2" customFormat="1" ht="37.8" customHeight="1">
      <c r="A143" s="42"/>
      <c r="B143" s="43"/>
      <c r="C143" s="220" t="s">
        <v>564</v>
      </c>
      <c r="D143" s="220" t="s">
        <v>433</v>
      </c>
      <c r="E143" s="221" t="s">
        <v>1611</v>
      </c>
      <c r="F143" s="222" t="s">
        <v>1612</v>
      </c>
      <c r="G143" s="223" t="s">
        <v>436</v>
      </c>
      <c r="H143" s="224">
        <v>2.7000000000000002</v>
      </c>
      <c r="I143" s="225"/>
      <c r="J143" s="226">
        <f>ROUND(I143*H143,2)</f>
        <v>0</v>
      </c>
      <c r="K143" s="222" t="s">
        <v>437</v>
      </c>
      <c r="L143" s="48"/>
      <c r="M143" s="227" t="s">
        <v>28</v>
      </c>
      <c r="N143" s="228" t="s">
        <v>45</v>
      </c>
      <c r="O143" s="88"/>
      <c r="P143" s="229">
        <f>O143*H143</f>
        <v>0</v>
      </c>
      <c r="Q143" s="229">
        <v>0.00012999999999999999</v>
      </c>
      <c r="R143" s="229">
        <f>Q143*H143</f>
        <v>0.00035099999999999997</v>
      </c>
      <c r="S143" s="229">
        <v>0</v>
      </c>
      <c r="T143" s="230">
        <f>S143*H143</f>
        <v>0</v>
      </c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R143" s="231" t="s">
        <v>438</v>
      </c>
      <c r="AT143" s="231" t="s">
        <v>433</v>
      </c>
      <c r="AU143" s="231" t="s">
        <v>83</v>
      </c>
      <c r="AY143" s="21" t="s">
        <v>426</v>
      </c>
      <c r="BE143" s="232">
        <f>IF(N143="základní",J143,0)</f>
        <v>0</v>
      </c>
      <c r="BF143" s="232">
        <f>IF(N143="snížená",J143,0)</f>
        <v>0</v>
      </c>
      <c r="BG143" s="232">
        <f>IF(N143="zákl. přenesená",J143,0)</f>
        <v>0</v>
      </c>
      <c r="BH143" s="232">
        <f>IF(N143="sníž. přenesená",J143,0)</f>
        <v>0</v>
      </c>
      <c r="BI143" s="232">
        <f>IF(N143="nulová",J143,0)</f>
        <v>0</v>
      </c>
      <c r="BJ143" s="21" t="s">
        <v>81</v>
      </c>
      <c r="BK143" s="232">
        <f>ROUND(I143*H143,2)</f>
        <v>0</v>
      </c>
      <c r="BL143" s="21" t="s">
        <v>438</v>
      </c>
      <c r="BM143" s="231" t="s">
        <v>5983</v>
      </c>
    </row>
    <row r="144" s="2" customFormat="1">
      <c r="A144" s="42"/>
      <c r="B144" s="43"/>
      <c r="C144" s="44"/>
      <c r="D144" s="233" t="s">
        <v>442</v>
      </c>
      <c r="E144" s="44"/>
      <c r="F144" s="234" t="s">
        <v>1614</v>
      </c>
      <c r="G144" s="44"/>
      <c r="H144" s="44"/>
      <c r="I144" s="235"/>
      <c r="J144" s="44"/>
      <c r="K144" s="44"/>
      <c r="L144" s="48"/>
      <c r="M144" s="236"/>
      <c r="N144" s="237"/>
      <c r="O144" s="88"/>
      <c r="P144" s="88"/>
      <c r="Q144" s="88"/>
      <c r="R144" s="88"/>
      <c r="S144" s="88"/>
      <c r="T144" s="89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T144" s="21" t="s">
        <v>442</v>
      </c>
      <c r="AU144" s="21" t="s">
        <v>83</v>
      </c>
    </row>
    <row r="145" s="14" customFormat="1">
      <c r="A145" s="14"/>
      <c r="B145" s="250"/>
      <c r="C145" s="251"/>
      <c r="D145" s="240" t="s">
        <v>446</v>
      </c>
      <c r="E145" s="252" t="s">
        <v>28</v>
      </c>
      <c r="F145" s="253" t="s">
        <v>5984</v>
      </c>
      <c r="G145" s="251"/>
      <c r="H145" s="252" t="s">
        <v>28</v>
      </c>
      <c r="I145" s="254"/>
      <c r="J145" s="251"/>
      <c r="K145" s="251"/>
      <c r="L145" s="255"/>
      <c r="M145" s="256"/>
      <c r="N145" s="257"/>
      <c r="O145" s="257"/>
      <c r="P145" s="257"/>
      <c r="Q145" s="257"/>
      <c r="R145" s="257"/>
      <c r="S145" s="257"/>
      <c r="T145" s="258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9" t="s">
        <v>446</v>
      </c>
      <c r="AU145" s="259" t="s">
        <v>83</v>
      </c>
      <c r="AV145" s="14" t="s">
        <v>81</v>
      </c>
      <c r="AW145" s="14" t="s">
        <v>35</v>
      </c>
      <c r="AX145" s="14" t="s">
        <v>74</v>
      </c>
      <c r="AY145" s="259" t="s">
        <v>426</v>
      </c>
    </row>
    <row r="146" s="13" customFormat="1">
      <c r="A146" s="13"/>
      <c r="B146" s="238"/>
      <c r="C146" s="239"/>
      <c r="D146" s="240" t="s">
        <v>446</v>
      </c>
      <c r="E146" s="241" t="s">
        <v>28</v>
      </c>
      <c r="F146" s="242" t="s">
        <v>5942</v>
      </c>
      <c r="G146" s="239"/>
      <c r="H146" s="243">
        <v>2.7000000000000002</v>
      </c>
      <c r="I146" s="244"/>
      <c r="J146" s="239"/>
      <c r="K146" s="239"/>
      <c r="L146" s="245"/>
      <c r="M146" s="246"/>
      <c r="N146" s="247"/>
      <c r="O146" s="247"/>
      <c r="P146" s="247"/>
      <c r="Q146" s="247"/>
      <c r="R146" s="247"/>
      <c r="S146" s="247"/>
      <c r="T146" s="248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9" t="s">
        <v>446</v>
      </c>
      <c r="AU146" s="249" t="s">
        <v>83</v>
      </c>
      <c r="AV146" s="13" t="s">
        <v>83</v>
      </c>
      <c r="AW146" s="13" t="s">
        <v>35</v>
      </c>
      <c r="AX146" s="13" t="s">
        <v>81</v>
      </c>
      <c r="AY146" s="249" t="s">
        <v>426</v>
      </c>
    </row>
    <row r="147" s="2" customFormat="1" ht="37.8" customHeight="1">
      <c r="A147" s="42"/>
      <c r="B147" s="43"/>
      <c r="C147" s="220" t="s">
        <v>497</v>
      </c>
      <c r="D147" s="220" t="s">
        <v>433</v>
      </c>
      <c r="E147" s="221" t="s">
        <v>1619</v>
      </c>
      <c r="F147" s="222" t="s">
        <v>1620</v>
      </c>
      <c r="G147" s="223" t="s">
        <v>436</v>
      </c>
      <c r="H147" s="224">
        <v>13.5</v>
      </c>
      <c r="I147" s="225"/>
      <c r="J147" s="226">
        <f>ROUND(I147*H147,2)</f>
        <v>0</v>
      </c>
      <c r="K147" s="222" t="s">
        <v>437</v>
      </c>
      <c r="L147" s="48"/>
      <c r="M147" s="227" t="s">
        <v>28</v>
      </c>
      <c r="N147" s="228" t="s">
        <v>45</v>
      </c>
      <c r="O147" s="88"/>
      <c r="P147" s="229">
        <f>O147*H147</f>
        <v>0</v>
      </c>
      <c r="Q147" s="229">
        <v>0.00021000000000000001</v>
      </c>
      <c r="R147" s="229">
        <f>Q147*H147</f>
        <v>0.0028350000000000003</v>
      </c>
      <c r="S147" s="229">
        <v>0</v>
      </c>
      <c r="T147" s="230">
        <f>S147*H147</f>
        <v>0</v>
      </c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R147" s="231" t="s">
        <v>438</v>
      </c>
      <c r="AT147" s="231" t="s">
        <v>433</v>
      </c>
      <c r="AU147" s="231" t="s">
        <v>83</v>
      </c>
      <c r="AY147" s="21" t="s">
        <v>426</v>
      </c>
      <c r="BE147" s="232">
        <f>IF(N147="základní",J147,0)</f>
        <v>0</v>
      </c>
      <c r="BF147" s="232">
        <f>IF(N147="snížená",J147,0)</f>
        <v>0</v>
      </c>
      <c r="BG147" s="232">
        <f>IF(N147="zákl. přenesená",J147,0)</f>
        <v>0</v>
      </c>
      <c r="BH147" s="232">
        <f>IF(N147="sníž. přenesená",J147,0)</f>
        <v>0</v>
      </c>
      <c r="BI147" s="232">
        <f>IF(N147="nulová",J147,0)</f>
        <v>0</v>
      </c>
      <c r="BJ147" s="21" t="s">
        <v>81</v>
      </c>
      <c r="BK147" s="232">
        <f>ROUND(I147*H147,2)</f>
        <v>0</v>
      </c>
      <c r="BL147" s="21" t="s">
        <v>438</v>
      </c>
      <c r="BM147" s="231" t="s">
        <v>5985</v>
      </c>
    </row>
    <row r="148" s="2" customFormat="1">
      <c r="A148" s="42"/>
      <c r="B148" s="43"/>
      <c r="C148" s="44"/>
      <c r="D148" s="233" t="s">
        <v>442</v>
      </c>
      <c r="E148" s="44"/>
      <c r="F148" s="234" t="s">
        <v>1622</v>
      </c>
      <c r="G148" s="44"/>
      <c r="H148" s="44"/>
      <c r="I148" s="235"/>
      <c r="J148" s="44"/>
      <c r="K148" s="44"/>
      <c r="L148" s="48"/>
      <c r="M148" s="236"/>
      <c r="N148" s="237"/>
      <c r="O148" s="88"/>
      <c r="P148" s="88"/>
      <c r="Q148" s="88"/>
      <c r="R148" s="88"/>
      <c r="S148" s="88"/>
      <c r="T148" s="89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T148" s="21" t="s">
        <v>442</v>
      </c>
      <c r="AU148" s="21" t="s">
        <v>83</v>
      </c>
    </row>
    <row r="149" s="14" customFormat="1">
      <c r="A149" s="14"/>
      <c r="B149" s="250"/>
      <c r="C149" s="251"/>
      <c r="D149" s="240" t="s">
        <v>446</v>
      </c>
      <c r="E149" s="252" t="s">
        <v>28</v>
      </c>
      <c r="F149" s="253" t="s">
        <v>872</v>
      </c>
      <c r="G149" s="251"/>
      <c r="H149" s="252" t="s">
        <v>28</v>
      </c>
      <c r="I149" s="254"/>
      <c r="J149" s="251"/>
      <c r="K149" s="251"/>
      <c r="L149" s="255"/>
      <c r="M149" s="256"/>
      <c r="N149" s="257"/>
      <c r="O149" s="257"/>
      <c r="P149" s="257"/>
      <c r="Q149" s="257"/>
      <c r="R149" s="257"/>
      <c r="S149" s="257"/>
      <c r="T149" s="258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9" t="s">
        <v>446</v>
      </c>
      <c r="AU149" s="259" t="s">
        <v>83</v>
      </c>
      <c r="AV149" s="14" t="s">
        <v>81</v>
      </c>
      <c r="AW149" s="14" t="s">
        <v>35</v>
      </c>
      <c r="AX149" s="14" t="s">
        <v>74</v>
      </c>
      <c r="AY149" s="259" t="s">
        <v>426</v>
      </c>
    </row>
    <row r="150" s="13" customFormat="1">
      <c r="A150" s="13"/>
      <c r="B150" s="238"/>
      <c r="C150" s="239"/>
      <c r="D150" s="240" t="s">
        <v>446</v>
      </c>
      <c r="E150" s="241" t="s">
        <v>28</v>
      </c>
      <c r="F150" s="242" t="s">
        <v>5945</v>
      </c>
      <c r="G150" s="239"/>
      <c r="H150" s="243">
        <v>13.5</v>
      </c>
      <c r="I150" s="244"/>
      <c r="J150" s="239"/>
      <c r="K150" s="239"/>
      <c r="L150" s="245"/>
      <c r="M150" s="246"/>
      <c r="N150" s="247"/>
      <c r="O150" s="247"/>
      <c r="P150" s="247"/>
      <c r="Q150" s="247"/>
      <c r="R150" s="247"/>
      <c r="S150" s="247"/>
      <c r="T150" s="248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9" t="s">
        <v>446</v>
      </c>
      <c r="AU150" s="249" t="s">
        <v>83</v>
      </c>
      <c r="AV150" s="13" t="s">
        <v>83</v>
      </c>
      <c r="AW150" s="13" t="s">
        <v>35</v>
      </c>
      <c r="AX150" s="13" t="s">
        <v>81</v>
      </c>
      <c r="AY150" s="249" t="s">
        <v>426</v>
      </c>
    </row>
    <row r="151" s="12" customFormat="1" ht="22.8" customHeight="1">
      <c r="A151" s="12"/>
      <c r="B151" s="204"/>
      <c r="C151" s="205"/>
      <c r="D151" s="206" t="s">
        <v>73</v>
      </c>
      <c r="E151" s="218" t="s">
        <v>1129</v>
      </c>
      <c r="F151" s="218" t="s">
        <v>1627</v>
      </c>
      <c r="G151" s="205"/>
      <c r="H151" s="205"/>
      <c r="I151" s="208"/>
      <c r="J151" s="219">
        <f>BK151</f>
        <v>0</v>
      </c>
      <c r="K151" s="205"/>
      <c r="L151" s="210"/>
      <c r="M151" s="211"/>
      <c r="N151" s="212"/>
      <c r="O151" s="212"/>
      <c r="P151" s="213">
        <f>SUM(P152:P158)</f>
        <v>0</v>
      </c>
      <c r="Q151" s="212"/>
      <c r="R151" s="213">
        <f>SUM(R152:R158)</f>
        <v>0.00064800000000000003</v>
      </c>
      <c r="S151" s="212"/>
      <c r="T151" s="214">
        <f>SUM(T152:T158)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15" t="s">
        <v>81</v>
      </c>
      <c r="AT151" s="216" t="s">
        <v>73</v>
      </c>
      <c r="AU151" s="216" t="s">
        <v>81</v>
      </c>
      <c r="AY151" s="215" t="s">
        <v>426</v>
      </c>
      <c r="BK151" s="217">
        <f>SUM(BK152:BK158)</f>
        <v>0</v>
      </c>
    </row>
    <row r="152" s="2" customFormat="1" ht="37.8" customHeight="1">
      <c r="A152" s="42"/>
      <c r="B152" s="43"/>
      <c r="C152" s="220" t="s">
        <v>627</v>
      </c>
      <c r="D152" s="220" t="s">
        <v>433</v>
      </c>
      <c r="E152" s="221" t="s">
        <v>1629</v>
      </c>
      <c r="F152" s="222" t="s">
        <v>1630</v>
      </c>
      <c r="G152" s="223" t="s">
        <v>436</v>
      </c>
      <c r="H152" s="224">
        <v>16.199999999999999</v>
      </c>
      <c r="I152" s="225"/>
      <c r="J152" s="226">
        <f>ROUND(I152*H152,2)</f>
        <v>0</v>
      </c>
      <c r="K152" s="222" t="s">
        <v>437</v>
      </c>
      <c r="L152" s="48"/>
      <c r="M152" s="227" t="s">
        <v>28</v>
      </c>
      <c r="N152" s="228" t="s">
        <v>45</v>
      </c>
      <c r="O152" s="88"/>
      <c r="P152" s="229">
        <f>O152*H152</f>
        <v>0</v>
      </c>
      <c r="Q152" s="229">
        <v>4.0000000000000003E-05</v>
      </c>
      <c r="R152" s="229">
        <f>Q152*H152</f>
        <v>0.00064800000000000003</v>
      </c>
      <c r="S152" s="229">
        <v>0</v>
      </c>
      <c r="T152" s="230">
        <f>S152*H152</f>
        <v>0</v>
      </c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R152" s="231" t="s">
        <v>438</v>
      </c>
      <c r="AT152" s="231" t="s">
        <v>433</v>
      </c>
      <c r="AU152" s="231" t="s">
        <v>83</v>
      </c>
      <c r="AY152" s="21" t="s">
        <v>426</v>
      </c>
      <c r="BE152" s="232">
        <f>IF(N152="základní",J152,0)</f>
        <v>0</v>
      </c>
      <c r="BF152" s="232">
        <f>IF(N152="snížená",J152,0)</f>
        <v>0</v>
      </c>
      <c r="BG152" s="232">
        <f>IF(N152="zákl. přenesená",J152,0)</f>
        <v>0</v>
      </c>
      <c r="BH152" s="232">
        <f>IF(N152="sníž. přenesená",J152,0)</f>
        <v>0</v>
      </c>
      <c r="BI152" s="232">
        <f>IF(N152="nulová",J152,0)</f>
        <v>0</v>
      </c>
      <c r="BJ152" s="21" t="s">
        <v>81</v>
      </c>
      <c r="BK152" s="232">
        <f>ROUND(I152*H152,2)</f>
        <v>0</v>
      </c>
      <c r="BL152" s="21" t="s">
        <v>438</v>
      </c>
      <c r="BM152" s="231" t="s">
        <v>5986</v>
      </c>
    </row>
    <row r="153" s="2" customFormat="1">
      <c r="A153" s="42"/>
      <c r="B153" s="43"/>
      <c r="C153" s="44"/>
      <c r="D153" s="233" t="s">
        <v>442</v>
      </c>
      <c r="E153" s="44"/>
      <c r="F153" s="234" t="s">
        <v>1632</v>
      </c>
      <c r="G153" s="44"/>
      <c r="H153" s="44"/>
      <c r="I153" s="235"/>
      <c r="J153" s="44"/>
      <c r="K153" s="44"/>
      <c r="L153" s="48"/>
      <c r="M153" s="236"/>
      <c r="N153" s="237"/>
      <c r="O153" s="88"/>
      <c r="P153" s="88"/>
      <c r="Q153" s="88"/>
      <c r="R153" s="88"/>
      <c r="S153" s="88"/>
      <c r="T153" s="89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T153" s="21" t="s">
        <v>442</v>
      </c>
      <c r="AU153" s="21" t="s">
        <v>83</v>
      </c>
    </row>
    <row r="154" s="14" customFormat="1">
      <c r="A154" s="14"/>
      <c r="B154" s="250"/>
      <c r="C154" s="251"/>
      <c r="D154" s="240" t="s">
        <v>446</v>
      </c>
      <c r="E154" s="252" t="s">
        <v>28</v>
      </c>
      <c r="F154" s="253" t="s">
        <v>872</v>
      </c>
      <c r="G154" s="251"/>
      <c r="H154" s="252" t="s">
        <v>28</v>
      </c>
      <c r="I154" s="254"/>
      <c r="J154" s="251"/>
      <c r="K154" s="251"/>
      <c r="L154" s="255"/>
      <c r="M154" s="256"/>
      <c r="N154" s="257"/>
      <c r="O154" s="257"/>
      <c r="P154" s="257"/>
      <c r="Q154" s="257"/>
      <c r="R154" s="257"/>
      <c r="S154" s="257"/>
      <c r="T154" s="258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9" t="s">
        <v>446</v>
      </c>
      <c r="AU154" s="259" t="s">
        <v>83</v>
      </c>
      <c r="AV154" s="14" t="s">
        <v>81</v>
      </c>
      <c r="AW154" s="14" t="s">
        <v>35</v>
      </c>
      <c r="AX154" s="14" t="s">
        <v>74</v>
      </c>
      <c r="AY154" s="259" t="s">
        <v>426</v>
      </c>
    </row>
    <row r="155" s="13" customFormat="1">
      <c r="A155" s="13"/>
      <c r="B155" s="238"/>
      <c r="C155" s="239"/>
      <c r="D155" s="240" t="s">
        <v>446</v>
      </c>
      <c r="E155" s="241" t="s">
        <v>28</v>
      </c>
      <c r="F155" s="242" t="s">
        <v>5945</v>
      </c>
      <c r="G155" s="239"/>
      <c r="H155" s="243">
        <v>13.5</v>
      </c>
      <c r="I155" s="244"/>
      <c r="J155" s="239"/>
      <c r="K155" s="239"/>
      <c r="L155" s="245"/>
      <c r="M155" s="246"/>
      <c r="N155" s="247"/>
      <c r="O155" s="247"/>
      <c r="P155" s="247"/>
      <c r="Q155" s="247"/>
      <c r="R155" s="247"/>
      <c r="S155" s="247"/>
      <c r="T155" s="248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9" t="s">
        <v>446</v>
      </c>
      <c r="AU155" s="249" t="s">
        <v>83</v>
      </c>
      <c r="AV155" s="13" t="s">
        <v>83</v>
      </c>
      <c r="AW155" s="13" t="s">
        <v>35</v>
      </c>
      <c r="AX155" s="13" t="s">
        <v>74</v>
      </c>
      <c r="AY155" s="249" t="s">
        <v>426</v>
      </c>
    </row>
    <row r="156" s="14" customFormat="1">
      <c r="A156" s="14"/>
      <c r="B156" s="250"/>
      <c r="C156" s="251"/>
      <c r="D156" s="240" t="s">
        <v>446</v>
      </c>
      <c r="E156" s="252" t="s">
        <v>28</v>
      </c>
      <c r="F156" s="253" t="s">
        <v>5984</v>
      </c>
      <c r="G156" s="251"/>
      <c r="H156" s="252" t="s">
        <v>28</v>
      </c>
      <c r="I156" s="254"/>
      <c r="J156" s="251"/>
      <c r="K156" s="251"/>
      <c r="L156" s="255"/>
      <c r="M156" s="256"/>
      <c r="N156" s="257"/>
      <c r="O156" s="257"/>
      <c r="P156" s="257"/>
      <c r="Q156" s="257"/>
      <c r="R156" s="257"/>
      <c r="S156" s="257"/>
      <c r="T156" s="258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9" t="s">
        <v>446</v>
      </c>
      <c r="AU156" s="259" t="s">
        <v>83</v>
      </c>
      <c r="AV156" s="14" t="s">
        <v>81</v>
      </c>
      <c r="AW156" s="14" t="s">
        <v>35</v>
      </c>
      <c r="AX156" s="14" t="s">
        <v>74</v>
      </c>
      <c r="AY156" s="259" t="s">
        <v>426</v>
      </c>
    </row>
    <row r="157" s="13" customFormat="1">
      <c r="A157" s="13"/>
      <c r="B157" s="238"/>
      <c r="C157" s="239"/>
      <c r="D157" s="240" t="s">
        <v>446</v>
      </c>
      <c r="E157" s="241" t="s">
        <v>28</v>
      </c>
      <c r="F157" s="242" t="s">
        <v>5942</v>
      </c>
      <c r="G157" s="239"/>
      <c r="H157" s="243">
        <v>2.7000000000000002</v>
      </c>
      <c r="I157" s="244"/>
      <c r="J157" s="239"/>
      <c r="K157" s="239"/>
      <c r="L157" s="245"/>
      <c r="M157" s="246"/>
      <c r="N157" s="247"/>
      <c r="O157" s="247"/>
      <c r="P157" s="247"/>
      <c r="Q157" s="247"/>
      <c r="R157" s="247"/>
      <c r="S157" s="247"/>
      <c r="T157" s="248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9" t="s">
        <v>446</v>
      </c>
      <c r="AU157" s="249" t="s">
        <v>83</v>
      </c>
      <c r="AV157" s="13" t="s">
        <v>83</v>
      </c>
      <c r="AW157" s="13" t="s">
        <v>35</v>
      </c>
      <c r="AX157" s="13" t="s">
        <v>74</v>
      </c>
      <c r="AY157" s="249" t="s">
        <v>426</v>
      </c>
    </row>
    <row r="158" s="15" customFormat="1">
      <c r="A158" s="15"/>
      <c r="B158" s="260"/>
      <c r="C158" s="261"/>
      <c r="D158" s="240" t="s">
        <v>446</v>
      </c>
      <c r="E158" s="262" t="s">
        <v>28</v>
      </c>
      <c r="F158" s="263" t="s">
        <v>466</v>
      </c>
      <c r="G158" s="261"/>
      <c r="H158" s="264">
        <v>16.199999999999999</v>
      </c>
      <c r="I158" s="265"/>
      <c r="J158" s="261"/>
      <c r="K158" s="261"/>
      <c r="L158" s="266"/>
      <c r="M158" s="267"/>
      <c r="N158" s="268"/>
      <c r="O158" s="268"/>
      <c r="P158" s="268"/>
      <c r="Q158" s="268"/>
      <c r="R158" s="268"/>
      <c r="S158" s="268"/>
      <c r="T158" s="269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70" t="s">
        <v>446</v>
      </c>
      <c r="AU158" s="270" t="s">
        <v>83</v>
      </c>
      <c r="AV158" s="15" t="s">
        <v>438</v>
      </c>
      <c r="AW158" s="15" t="s">
        <v>35</v>
      </c>
      <c r="AX158" s="15" t="s">
        <v>81</v>
      </c>
      <c r="AY158" s="270" t="s">
        <v>426</v>
      </c>
    </row>
    <row r="159" s="12" customFormat="1" ht="22.8" customHeight="1">
      <c r="A159" s="12"/>
      <c r="B159" s="204"/>
      <c r="C159" s="205"/>
      <c r="D159" s="206" t="s">
        <v>73</v>
      </c>
      <c r="E159" s="218" t="s">
        <v>1135</v>
      </c>
      <c r="F159" s="218" t="s">
        <v>1753</v>
      </c>
      <c r="G159" s="205"/>
      <c r="H159" s="205"/>
      <c r="I159" s="208"/>
      <c r="J159" s="219">
        <f>BK159</f>
        <v>0</v>
      </c>
      <c r="K159" s="205"/>
      <c r="L159" s="210"/>
      <c r="M159" s="211"/>
      <c r="N159" s="212"/>
      <c r="O159" s="212"/>
      <c r="P159" s="213">
        <f>SUM(P160:P199)</f>
        <v>0</v>
      </c>
      <c r="Q159" s="212"/>
      <c r="R159" s="213">
        <f>SUM(R160:R199)</f>
        <v>0.036758399999999997</v>
      </c>
      <c r="S159" s="212"/>
      <c r="T159" s="214">
        <f>SUM(T160:T199)</f>
        <v>8.6973069999999986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15" t="s">
        <v>81</v>
      </c>
      <c r="AT159" s="216" t="s">
        <v>73</v>
      </c>
      <c r="AU159" s="216" t="s">
        <v>81</v>
      </c>
      <c r="AY159" s="215" t="s">
        <v>426</v>
      </c>
      <c r="BK159" s="217">
        <f>SUM(BK160:BK199)</f>
        <v>0</v>
      </c>
    </row>
    <row r="160" s="2" customFormat="1" ht="24.15" customHeight="1">
      <c r="A160" s="42"/>
      <c r="B160" s="43"/>
      <c r="C160" s="220" t="s">
        <v>8</v>
      </c>
      <c r="D160" s="220" t="s">
        <v>433</v>
      </c>
      <c r="E160" s="221" t="s">
        <v>1836</v>
      </c>
      <c r="F160" s="222" t="s">
        <v>1837</v>
      </c>
      <c r="G160" s="223" t="s">
        <v>504</v>
      </c>
      <c r="H160" s="224">
        <v>2.0249999999999999</v>
      </c>
      <c r="I160" s="225"/>
      <c r="J160" s="226">
        <f>ROUND(I160*H160,2)</f>
        <v>0</v>
      </c>
      <c r="K160" s="222" t="s">
        <v>437</v>
      </c>
      <c r="L160" s="48"/>
      <c r="M160" s="227" t="s">
        <v>28</v>
      </c>
      <c r="N160" s="228" t="s">
        <v>45</v>
      </c>
      <c r="O160" s="88"/>
      <c r="P160" s="229">
        <f>O160*H160</f>
        <v>0</v>
      </c>
      <c r="Q160" s="229">
        <v>0</v>
      </c>
      <c r="R160" s="229">
        <f>Q160*H160</f>
        <v>0</v>
      </c>
      <c r="S160" s="229">
        <v>2.2000000000000002</v>
      </c>
      <c r="T160" s="230">
        <f>S160*H160</f>
        <v>4.4550000000000001</v>
      </c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R160" s="231" t="s">
        <v>438</v>
      </c>
      <c r="AT160" s="231" t="s">
        <v>433</v>
      </c>
      <c r="AU160" s="231" t="s">
        <v>83</v>
      </c>
      <c r="AY160" s="21" t="s">
        <v>426</v>
      </c>
      <c r="BE160" s="232">
        <f>IF(N160="základní",J160,0)</f>
        <v>0</v>
      </c>
      <c r="BF160" s="232">
        <f>IF(N160="snížená",J160,0)</f>
        <v>0</v>
      </c>
      <c r="BG160" s="232">
        <f>IF(N160="zákl. přenesená",J160,0)</f>
        <v>0</v>
      </c>
      <c r="BH160" s="232">
        <f>IF(N160="sníž. přenesená",J160,0)</f>
        <v>0</v>
      </c>
      <c r="BI160" s="232">
        <f>IF(N160="nulová",J160,0)</f>
        <v>0</v>
      </c>
      <c r="BJ160" s="21" t="s">
        <v>81</v>
      </c>
      <c r="BK160" s="232">
        <f>ROUND(I160*H160,2)</f>
        <v>0</v>
      </c>
      <c r="BL160" s="21" t="s">
        <v>438</v>
      </c>
      <c r="BM160" s="231" t="s">
        <v>5987</v>
      </c>
    </row>
    <row r="161" s="2" customFormat="1">
      <c r="A161" s="42"/>
      <c r="B161" s="43"/>
      <c r="C161" s="44"/>
      <c r="D161" s="233" t="s">
        <v>442</v>
      </c>
      <c r="E161" s="44"/>
      <c r="F161" s="234" t="s">
        <v>1839</v>
      </c>
      <c r="G161" s="44"/>
      <c r="H161" s="44"/>
      <c r="I161" s="235"/>
      <c r="J161" s="44"/>
      <c r="K161" s="44"/>
      <c r="L161" s="48"/>
      <c r="M161" s="236"/>
      <c r="N161" s="237"/>
      <c r="O161" s="88"/>
      <c r="P161" s="88"/>
      <c r="Q161" s="88"/>
      <c r="R161" s="88"/>
      <c r="S161" s="88"/>
      <c r="T161" s="89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T161" s="21" t="s">
        <v>442</v>
      </c>
      <c r="AU161" s="21" t="s">
        <v>83</v>
      </c>
    </row>
    <row r="162" s="14" customFormat="1">
      <c r="A162" s="14"/>
      <c r="B162" s="250"/>
      <c r="C162" s="251"/>
      <c r="D162" s="240" t="s">
        <v>446</v>
      </c>
      <c r="E162" s="252" t="s">
        <v>28</v>
      </c>
      <c r="F162" s="253" t="s">
        <v>872</v>
      </c>
      <c r="G162" s="251"/>
      <c r="H162" s="252" t="s">
        <v>28</v>
      </c>
      <c r="I162" s="254"/>
      <c r="J162" s="251"/>
      <c r="K162" s="251"/>
      <c r="L162" s="255"/>
      <c r="M162" s="256"/>
      <c r="N162" s="257"/>
      <c r="O162" s="257"/>
      <c r="P162" s="257"/>
      <c r="Q162" s="257"/>
      <c r="R162" s="257"/>
      <c r="S162" s="257"/>
      <c r="T162" s="258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9" t="s">
        <v>446</v>
      </c>
      <c r="AU162" s="259" t="s">
        <v>83</v>
      </c>
      <c r="AV162" s="14" t="s">
        <v>81</v>
      </c>
      <c r="AW162" s="14" t="s">
        <v>35</v>
      </c>
      <c r="AX162" s="14" t="s">
        <v>74</v>
      </c>
      <c r="AY162" s="259" t="s">
        <v>426</v>
      </c>
    </row>
    <row r="163" s="13" customFormat="1">
      <c r="A163" s="13"/>
      <c r="B163" s="238"/>
      <c r="C163" s="239"/>
      <c r="D163" s="240" t="s">
        <v>446</v>
      </c>
      <c r="E163" s="241" t="s">
        <v>28</v>
      </c>
      <c r="F163" s="242" t="s">
        <v>5988</v>
      </c>
      <c r="G163" s="239"/>
      <c r="H163" s="243">
        <v>2.0249999999999999</v>
      </c>
      <c r="I163" s="244"/>
      <c r="J163" s="239"/>
      <c r="K163" s="239"/>
      <c r="L163" s="245"/>
      <c r="M163" s="246"/>
      <c r="N163" s="247"/>
      <c r="O163" s="247"/>
      <c r="P163" s="247"/>
      <c r="Q163" s="247"/>
      <c r="R163" s="247"/>
      <c r="S163" s="247"/>
      <c r="T163" s="248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9" t="s">
        <v>446</v>
      </c>
      <c r="AU163" s="249" t="s">
        <v>83</v>
      </c>
      <c r="AV163" s="13" t="s">
        <v>83</v>
      </c>
      <c r="AW163" s="13" t="s">
        <v>35</v>
      </c>
      <c r="AX163" s="13" t="s">
        <v>74</v>
      </c>
      <c r="AY163" s="249" t="s">
        <v>426</v>
      </c>
    </row>
    <row r="164" s="15" customFormat="1">
      <c r="A164" s="15"/>
      <c r="B164" s="260"/>
      <c r="C164" s="261"/>
      <c r="D164" s="240" t="s">
        <v>446</v>
      </c>
      <c r="E164" s="262" t="s">
        <v>28</v>
      </c>
      <c r="F164" s="263" t="s">
        <v>466</v>
      </c>
      <c r="G164" s="261"/>
      <c r="H164" s="264">
        <v>2.0249999999999999</v>
      </c>
      <c r="I164" s="265"/>
      <c r="J164" s="261"/>
      <c r="K164" s="261"/>
      <c r="L164" s="266"/>
      <c r="M164" s="267"/>
      <c r="N164" s="268"/>
      <c r="O164" s="268"/>
      <c r="P164" s="268"/>
      <c r="Q164" s="268"/>
      <c r="R164" s="268"/>
      <c r="S164" s="268"/>
      <c r="T164" s="269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70" t="s">
        <v>446</v>
      </c>
      <c r="AU164" s="270" t="s">
        <v>83</v>
      </c>
      <c r="AV164" s="15" t="s">
        <v>438</v>
      </c>
      <c r="AW164" s="15" t="s">
        <v>35</v>
      </c>
      <c r="AX164" s="15" t="s">
        <v>81</v>
      </c>
      <c r="AY164" s="270" t="s">
        <v>426</v>
      </c>
    </row>
    <row r="165" s="2" customFormat="1" ht="37.8" customHeight="1">
      <c r="A165" s="42"/>
      <c r="B165" s="43"/>
      <c r="C165" s="220" t="s">
        <v>645</v>
      </c>
      <c r="D165" s="220" t="s">
        <v>433</v>
      </c>
      <c r="E165" s="221" t="s">
        <v>1847</v>
      </c>
      <c r="F165" s="222" t="s">
        <v>1848</v>
      </c>
      <c r="G165" s="223" t="s">
        <v>504</v>
      </c>
      <c r="H165" s="224">
        <v>2.0249999999999999</v>
      </c>
      <c r="I165" s="225"/>
      <c r="J165" s="226">
        <f>ROUND(I165*H165,2)</f>
        <v>0</v>
      </c>
      <c r="K165" s="222" t="s">
        <v>437</v>
      </c>
      <c r="L165" s="48"/>
      <c r="M165" s="227" t="s">
        <v>28</v>
      </c>
      <c r="N165" s="228" t="s">
        <v>45</v>
      </c>
      <c r="O165" s="88"/>
      <c r="P165" s="229">
        <f>O165*H165</f>
        <v>0</v>
      </c>
      <c r="Q165" s="229">
        <v>0</v>
      </c>
      <c r="R165" s="229">
        <f>Q165*H165</f>
        <v>0</v>
      </c>
      <c r="S165" s="229">
        <v>0.029000000000000001</v>
      </c>
      <c r="T165" s="230">
        <f>S165*H165</f>
        <v>0.058724999999999999</v>
      </c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R165" s="231" t="s">
        <v>438</v>
      </c>
      <c r="AT165" s="231" t="s">
        <v>433</v>
      </c>
      <c r="AU165" s="231" t="s">
        <v>83</v>
      </c>
      <c r="AY165" s="21" t="s">
        <v>426</v>
      </c>
      <c r="BE165" s="232">
        <f>IF(N165="základní",J165,0)</f>
        <v>0</v>
      </c>
      <c r="BF165" s="232">
        <f>IF(N165="snížená",J165,0)</f>
        <v>0</v>
      </c>
      <c r="BG165" s="232">
        <f>IF(N165="zákl. přenesená",J165,0)</f>
        <v>0</v>
      </c>
      <c r="BH165" s="232">
        <f>IF(N165="sníž. přenesená",J165,0)</f>
        <v>0</v>
      </c>
      <c r="BI165" s="232">
        <f>IF(N165="nulová",J165,0)</f>
        <v>0</v>
      </c>
      <c r="BJ165" s="21" t="s">
        <v>81</v>
      </c>
      <c r="BK165" s="232">
        <f>ROUND(I165*H165,2)</f>
        <v>0</v>
      </c>
      <c r="BL165" s="21" t="s">
        <v>438</v>
      </c>
      <c r="BM165" s="231" t="s">
        <v>5989</v>
      </c>
    </row>
    <row r="166" s="2" customFormat="1">
      <c r="A166" s="42"/>
      <c r="B166" s="43"/>
      <c r="C166" s="44"/>
      <c r="D166" s="233" t="s">
        <v>442</v>
      </c>
      <c r="E166" s="44"/>
      <c r="F166" s="234" t="s">
        <v>1850</v>
      </c>
      <c r="G166" s="44"/>
      <c r="H166" s="44"/>
      <c r="I166" s="235"/>
      <c r="J166" s="44"/>
      <c r="K166" s="44"/>
      <c r="L166" s="48"/>
      <c r="M166" s="236"/>
      <c r="N166" s="237"/>
      <c r="O166" s="88"/>
      <c r="P166" s="88"/>
      <c r="Q166" s="88"/>
      <c r="R166" s="88"/>
      <c r="S166" s="88"/>
      <c r="T166" s="89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T166" s="21" t="s">
        <v>442</v>
      </c>
      <c r="AU166" s="21" t="s">
        <v>83</v>
      </c>
    </row>
    <row r="167" s="14" customFormat="1">
      <c r="A167" s="14"/>
      <c r="B167" s="250"/>
      <c r="C167" s="251"/>
      <c r="D167" s="240" t="s">
        <v>446</v>
      </c>
      <c r="E167" s="252" t="s">
        <v>28</v>
      </c>
      <c r="F167" s="253" t="s">
        <v>872</v>
      </c>
      <c r="G167" s="251"/>
      <c r="H167" s="252" t="s">
        <v>28</v>
      </c>
      <c r="I167" s="254"/>
      <c r="J167" s="251"/>
      <c r="K167" s="251"/>
      <c r="L167" s="255"/>
      <c r="M167" s="256"/>
      <c r="N167" s="257"/>
      <c r="O167" s="257"/>
      <c r="P167" s="257"/>
      <c r="Q167" s="257"/>
      <c r="R167" s="257"/>
      <c r="S167" s="257"/>
      <c r="T167" s="258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9" t="s">
        <v>446</v>
      </c>
      <c r="AU167" s="259" t="s">
        <v>83</v>
      </c>
      <c r="AV167" s="14" t="s">
        <v>81</v>
      </c>
      <c r="AW167" s="14" t="s">
        <v>35</v>
      </c>
      <c r="AX167" s="14" t="s">
        <v>74</v>
      </c>
      <c r="AY167" s="259" t="s">
        <v>426</v>
      </c>
    </row>
    <row r="168" s="13" customFormat="1">
      <c r="A168" s="13"/>
      <c r="B168" s="238"/>
      <c r="C168" s="239"/>
      <c r="D168" s="240" t="s">
        <v>446</v>
      </c>
      <c r="E168" s="241" t="s">
        <v>28</v>
      </c>
      <c r="F168" s="242" t="s">
        <v>5988</v>
      </c>
      <c r="G168" s="239"/>
      <c r="H168" s="243">
        <v>2.0249999999999999</v>
      </c>
      <c r="I168" s="244"/>
      <c r="J168" s="239"/>
      <c r="K168" s="239"/>
      <c r="L168" s="245"/>
      <c r="M168" s="246"/>
      <c r="N168" s="247"/>
      <c r="O168" s="247"/>
      <c r="P168" s="247"/>
      <c r="Q168" s="247"/>
      <c r="R168" s="247"/>
      <c r="S168" s="247"/>
      <c r="T168" s="248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9" t="s">
        <v>446</v>
      </c>
      <c r="AU168" s="249" t="s">
        <v>83</v>
      </c>
      <c r="AV168" s="13" t="s">
        <v>83</v>
      </c>
      <c r="AW168" s="13" t="s">
        <v>35</v>
      </c>
      <c r="AX168" s="13" t="s">
        <v>81</v>
      </c>
      <c r="AY168" s="249" t="s">
        <v>426</v>
      </c>
    </row>
    <row r="169" s="2" customFormat="1" ht="49.05" customHeight="1">
      <c r="A169" s="42"/>
      <c r="B169" s="43"/>
      <c r="C169" s="220" t="s">
        <v>652</v>
      </c>
      <c r="D169" s="220" t="s">
        <v>433</v>
      </c>
      <c r="E169" s="221" t="s">
        <v>1863</v>
      </c>
      <c r="F169" s="222" t="s">
        <v>1864</v>
      </c>
      <c r="G169" s="223" t="s">
        <v>436</v>
      </c>
      <c r="H169" s="224">
        <v>13.5</v>
      </c>
      <c r="I169" s="225"/>
      <c r="J169" s="226">
        <f>ROUND(I169*H169,2)</f>
        <v>0</v>
      </c>
      <c r="K169" s="222" t="s">
        <v>437</v>
      </c>
      <c r="L169" s="48"/>
      <c r="M169" s="227" t="s">
        <v>28</v>
      </c>
      <c r="N169" s="228" t="s">
        <v>45</v>
      </c>
      <c r="O169" s="88"/>
      <c r="P169" s="229">
        <f>O169*H169</f>
        <v>0</v>
      </c>
      <c r="Q169" s="229">
        <v>0</v>
      </c>
      <c r="R169" s="229">
        <f>Q169*H169</f>
        <v>0</v>
      </c>
      <c r="S169" s="229">
        <v>0.058999999999999997</v>
      </c>
      <c r="T169" s="230">
        <f>S169*H169</f>
        <v>0.79649999999999999</v>
      </c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R169" s="231" t="s">
        <v>438</v>
      </c>
      <c r="AT169" s="231" t="s">
        <v>433</v>
      </c>
      <c r="AU169" s="231" t="s">
        <v>83</v>
      </c>
      <c r="AY169" s="21" t="s">
        <v>426</v>
      </c>
      <c r="BE169" s="232">
        <f>IF(N169="základní",J169,0)</f>
        <v>0</v>
      </c>
      <c r="BF169" s="232">
        <f>IF(N169="snížená",J169,0)</f>
        <v>0</v>
      </c>
      <c r="BG169" s="232">
        <f>IF(N169="zákl. přenesená",J169,0)</f>
        <v>0</v>
      </c>
      <c r="BH169" s="232">
        <f>IF(N169="sníž. přenesená",J169,0)</f>
        <v>0</v>
      </c>
      <c r="BI169" s="232">
        <f>IF(N169="nulová",J169,0)</f>
        <v>0</v>
      </c>
      <c r="BJ169" s="21" t="s">
        <v>81</v>
      </c>
      <c r="BK169" s="232">
        <f>ROUND(I169*H169,2)</f>
        <v>0</v>
      </c>
      <c r="BL169" s="21" t="s">
        <v>438</v>
      </c>
      <c r="BM169" s="231" t="s">
        <v>5990</v>
      </c>
    </row>
    <row r="170" s="2" customFormat="1">
      <c r="A170" s="42"/>
      <c r="B170" s="43"/>
      <c r="C170" s="44"/>
      <c r="D170" s="233" t="s">
        <v>442</v>
      </c>
      <c r="E170" s="44"/>
      <c r="F170" s="234" t="s">
        <v>1866</v>
      </c>
      <c r="G170" s="44"/>
      <c r="H170" s="44"/>
      <c r="I170" s="235"/>
      <c r="J170" s="44"/>
      <c r="K170" s="44"/>
      <c r="L170" s="48"/>
      <c r="M170" s="236"/>
      <c r="N170" s="237"/>
      <c r="O170" s="88"/>
      <c r="P170" s="88"/>
      <c r="Q170" s="88"/>
      <c r="R170" s="88"/>
      <c r="S170" s="88"/>
      <c r="T170" s="89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T170" s="21" t="s">
        <v>442</v>
      </c>
      <c r="AU170" s="21" t="s">
        <v>83</v>
      </c>
    </row>
    <row r="171" s="14" customFormat="1">
      <c r="A171" s="14"/>
      <c r="B171" s="250"/>
      <c r="C171" s="251"/>
      <c r="D171" s="240" t="s">
        <v>446</v>
      </c>
      <c r="E171" s="252" t="s">
        <v>28</v>
      </c>
      <c r="F171" s="253" t="s">
        <v>872</v>
      </c>
      <c r="G171" s="251"/>
      <c r="H171" s="252" t="s">
        <v>28</v>
      </c>
      <c r="I171" s="254"/>
      <c r="J171" s="251"/>
      <c r="K171" s="251"/>
      <c r="L171" s="255"/>
      <c r="M171" s="256"/>
      <c r="N171" s="257"/>
      <c r="O171" s="257"/>
      <c r="P171" s="257"/>
      <c r="Q171" s="257"/>
      <c r="R171" s="257"/>
      <c r="S171" s="257"/>
      <c r="T171" s="258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9" t="s">
        <v>446</v>
      </c>
      <c r="AU171" s="259" t="s">
        <v>83</v>
      </c>
      <c r="AV171" s="14" t="s">
        <v>81</v>
      </c>
      <c r="AW171" s="14" t="s">
        <v>35</v>
      </c>
      <c r="AX171" s="14" t="s">
        <v>74</v>
      </c>
      <c r="AY171" s="259" t="s">
        <v>426</v>
      </c>
    </row>
    <row r="172" s="13" customFormat="1">
      <c r="A172" s="13"/>
      <c r="B172" s="238"/>
      <c r="C172" s="239"/>
      <c r="D172" s="240" t="s">
        <v>446</v>
      </c>
      <c r="E172" s="241" t="s">
        <v>28</v>
      </c>
      <c r="F172" s="242" t="s">
        <v>5945</v>
      </c>
      <c r="G172" s="239"/>
      <c r="H172" s="243">
        <v>13.5</v>
      </c>
      <c r="I172" s="244"/>
      <c r="J172" s="239"/>
      <c r="K172" s="239"/>
      <c r="L172" s="245"/>
      <c r="M172" s="246"/>
      <c r="N172" s="247"/>
      <c r="O172" s="247"/>
      <c r="P172" s="247"/>
      <c r="Q172" s="247"/>
      <c r="R172" s="247"/>
      <c r="S172" s="247"/>
      <c r="T172" s="248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9" t="s">
        <v>446</v>
      </c>
      <c r="AU172" s="249" t="s">
        <v>83</v>
      </c>
      <c r="AV172" s="13" t="s">
        <v>83</v>
      </c>
      <c r="AW172" s="13" t="s">
        <v>35</v>
      </c>
      <c r="AX172" s="13" t="s">
        <v>81</v>
      </c>
      <c r="AY172" s="249" t="s">
        <v>426</v>
      </c>
    </row>
    <row r="173" s="2" customFormat="1" ht="24.15" customHeight="1">
      <c r="A173" s="42"/>
      <c r="B173" s="43"/>
      <c r="C173" s="220" t="s">
        <v>657</v>
      </c>
      <c r="D173" s="220" t="s">
        <v>433</v>
      </c>
      <c r="E173" s="221" t="s">
        <v>1869</v>
      </c>
      <c r="F173" s="222" t="s">
        <v>1870</v>
      </c>
      <c r="G173" s="223" t="s">
        <v>949</v>
      </c>
      <c r="H173" s="224">
        <v>15.359999999999999</v>
      </c>
      <c r="I173" s="225"/>
      <c r="J173" s="226">
        <f>ROUND(I173*H173,2)</f>
        <v>0</v>
      </c>
      <c r="K173" s="222" t="s">
        <v>437</v>
      </c>
      <c r="L173" s="48"/>
      <c r="M173" s="227" t="s">
        <v>28</v>
      </c>
      <c r="N173" s="228" t="s">
        <v>45</v>
      </c>
      <c r="O173" s="88"/>
      <c r="P173" s="229">
        <f>O173*H173</f>
        <v>0</v>
      </c>
      <c r="Q173" s="229">
        <v>0</v>
      </c>
      <c r="R173" s="229">
        <f>Q173*H173</f>
        <v>0</v>
      </c>
      <c r="S173" s="229">
        <v>0.0089999999999999993</v>
      </c>
      <c r="T173" s="230">
        <f>S173*H173</f>
        <v>0.13823999999999997</v>
      </c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R173" s="231" t="s">
        <v>438</v>
      </c>
      <c r="AT173" s="231" t="s">
        <v>433</v>
      </c>
      <c r="AU173" s="231" t="s">
        <v>83</v>
      </c>
      <c r="AY173" s="21" t="s">
        <v>426</v>
      </c>
      <c r="BE173" s="232">
        <f>IF(N173="základní",J173,0)</f>
        <v>0</v>
      </c>
      <c r="BF173" s="232">
        <f>IF(N173="snížená",J173,0)</f>
        <v>0</v>
      </c>
      <c r="BG173" s="232">
        <f>IF(N173="zákl. přenesená",J173,0)</f>
        <v>0</v>
      </c>
      <c r="BH173" s="232">
        <f>IF(N173="sníž. přenesená",J173,0)</f>
        <v>0</v>
      </c>
      <c r="BI173" s="232">
        <f>IF(N173="nulová",J173,0)</f>
        <v>0</v>
      </c>
      <c r="BJ173" s="21" t="s">
        <v>81</v>
      </c>
      <c r="BK173" s="232">
        <f>ROUND(I173*H173,2)</f>
        <v>0</v>
      </c>
      <c r="BL173" s="21" t="s">
        <v>438</v>
      </c>
      <c r="BM173" s="231" t="s">
        <v>5991</v>
      </c>
    </row>
    <row r="174" s="2" customFormat="1">
      <c r="A174" s="42"/>
      <c r="B174" s="43"/>
      <c r="C174" s="44"/>
      <c r="D174" s="233" t="s">
        <v>442</v>
      </c>
      <c r="E174" s="44"/>
      <c r="F174" s="234" t="s">
        <v>1872</v>
      </c>
      <c r="G174" s="44"/>
      <c r="H174" s="44"/>
      <c r="I174" s="235"/>
      <c r="J174" s="44"/>
      <c r="K174" s="44"/>
      <c r="L174" s="48"/>
      <c r="M174" s="236"/>
      <c r="N174" s="237"/>
      <c r="O174" s="88"/>
      <c r="P174" s="88"/>
      <c r="Q174" s="88"/>
      <c r="R174" s="88"/>
      <c r="S174" s="88"/>
      <c r="T174" s="89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T174" s="21" t="s">
        <v>442</v>
      </c>
      <c r="AU174" s="21" t="s">
        <v>83</v>
      </c>
    </row>
    <row r="175" s="14" customFormat="1">
      <c r="A175" s="14"/>
      <c r="B175" s="250"/>
      <c r="C175" s="251"/>
      <c r="D175" s="240" t="s">
        <v>446</v>
      </c>
      <c r="E175" s="252" t="s">
        <v>28</v>
      </c>
      <c r="F175" s="253" t="s">
        <v>872</v>
      </c>
      <c r="G175" s="251"/>
      <c r="H175" s="252" t="s">
        <v>28</v>
      </c>
      <c r="I175" s="254"/>
      <c r="J175" s="251"/>
      <c r="K175" s="251"/>
      <c r="L175" s="255"/>
      <c r="M175" s="256"/>
      <c r="N175" s="257"/>
      <c r="O175" s="257"/>
      <c r="P175" s="257"/>
      <c r="Q175" s="257"/>
      <c r="R175" s="257"/>
      <c r="S175" s="257"/>
      <c r="T175" s="258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9" t="s">
        <v>446</v>
      </c>
      <c r="AU175" s="259" t="s">
        <v>83</v>
      </c>
      <c r="AV175" s="14" t="s">
        <v>81</v>
      </c>
      <c r="AW175" s="14" t="s">
        <v>35</v>
      </c>
      <c r="AX175" s="14" t="s">
        <v>74</v>
      </c>
      <c r="AY175" s="259" t="s">
        <v>426</v>
      </c>
    </row>
    <row r="176" s="13" customFormat="1">
      <c r="A176" s="13"/>
      <c r="B176" s="238"/>
      <c r="C176" s="239"/>
      <c r="D176" s="240" t="s">
        <v>446</v>
      </c>
      <c r="E176" s="241" t="s">
        <v>28</v>
      </c>
      <c r="F176" s="242" t="s">
        <v>5992</v>
      </c>
      <c r="G176" s="239"/>
      <c r="H176" s="243">
        <v>16.260000000000002</v>
      </c>
      <c r="I176" s="244"/>
      <c r="J176" s="239"/>
      <c r="K176" s="239"/>
      <c r="L176" s="245"/>
      <c r="M176" s="246"/>
      <c r="N176" s="247"/>
      <c r="O176" s="247"/>
      <c r="P176" s="247"/>
      <c r="Q176" s="247"/>
      <c r="R176" s="247"/>
      <c r="S176" s="247"/>
      <c r="T176" s="248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9" t="s">
        <v>446</v>
      </c>
      <c r="AU176" s="249" t="s">
        <v>83</v>
      </c>
      <c r="AV176" s="13" t="s">
        <v>83</v>
      </c>
      <c r="AW176" s="13" t="s">
        <v>35</v>
      </c>
      <c r="AX176" s="13" t="s">
        <v>74</v>
      </c>
      <c r="AY176" s="249" t="s">
        <v>426</v>
      </c>
    </row>
    <row r="177" s="13" customFormat="1">
      <c r="A177" s="13"/>
      <c r="B177" s="238"/>
      <c r="C177" s="239"/>
      <c r="D177" s="240" t="s">
        <v>446</v>
      </c>
      <c r="E177" s="241" t="s">
        <v>28</v>
      </c>
      <c r="F177" s="242" t="s">
        <v>5993</v>
      </c>
      <c r="G177" s="239"/>
      <c r="H177" s="243">
        <v>-0.90000000000000002</v>
      </c>
      <c r="I177" s="244"/>
      <c r="J177" s="239"/>
      <c r="K177" s="239"/>
      <c r="L177" s="245"/>
      <c r="M177" s="246"/>
      <c r="N177" s="247"/>
      <c r="O177" s="247"/>
      <c r="P177" s="247"/>
      <c r="Q177" s="247"/>
      <c r="R177" s="247"/>
      <c r="S177" s="247"/>
      <c r="T177" s="248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9" t="s">
        <v>446</v>
      </c>
      <c r="AU177" s="249" t="s">
        <v>83</v>
      </c>
      <c r="AV177" s="13" t="s">
        <v>83</v>
      </c>
      <c r="AW177" s="13" t="s">
        <v>35</v>
      </c>
      <c r="AX177" s="13" t="s">
        <v>74</v>
      </c>
      <c r="AY177" s="249" t="s">
        <v>426</v>
      </c>
    </row>
    <row r="178" s="15" customFormat="1">
      <c r="A178" s="15"/>
      <c r="B178" s="260"/>
      <c r="C178" s="261"/>
      <c r="D178" s="240" t="s">
        <v>446</v>
      </c>
      <c r="E178" s="262" t="s">
        <v>28</v>
      </c>
      <c r="F178" s="263" t="s">
        <v>466</v>
      </c>
      <c r="G178" s="261"/>
      <c r="H178" s="264">
        <v>15.359999999999999</v>
      </c>
      <c r="I178" s="265"/>
      <c r="J178" s="261"/>
      <c r="K178" s="261"/>
      <c r="L178" s="266"/>
      <c r="M178" s="267"/>
      <c r="N178" s="268"/>
      <c r="O178" s="268"/>
      <c r="P178" s="268"/>
      <c r="Q178" s="268"/>
      <c r="R178" s="268"/>
      <c r="S178" s="268"/>
      <c r="T178" s="269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70" t="s">
        <v>446</v>
      </c>
      <c r="AU178" s="270" t="s">
        <v>83</v>
      </c>
      <c r="AV178" s="15" t="s">
        <v>438</v>
      </c>
      <c r="AW178" s="15" t="s">
        <v>35</v>
      </c>
      <c r="AX178" s="15" t="s">
        <v>81</v>
      </c>
      <c r="AY178" s="270" t="s">
        <v>426</v>
      </c>
    </row>
    <row r="179" s="2" customFormat="1" ht="33" customHeight="1">
      <c r="A179" s="42"/>
      <c r="B179" s="43"/>
      <c r="C179" s="220" t="s">
        <v>663</v>
      </c>
      <c r="D179" s="220" t="s">
        <v>433</v>
      </c>
      <c r="E179" s="221" t="s">
        <v>5994</v>
      </c>
      <c r="F179" s="222" t="s">
        <v>5995</v>
      </c>
      <c r="G179" s="223" t="s">
        <v>436</v>
      </c>
      <c r="H179" s="224">
        <v>8.6940000000000008</v>
      </c>
      <c r="I179" s="225"/>
      <c r="J179" s="226">
        <f>ROUND(I179*H179,2)</f>
        <v>0</v>
      </c>
      <c r="K179" s="222" t="s">
        <v>437</v>
      </c>
      <c r="L179" s="48"/>
      <c r="M179" s="227" t="s">
        <v>28</v>
      </c>
      <c r="N179" s="228" t="s">
        <v>45</v>
      </c>
      <c r="O179" s="88"/>
      <c r="P179" s="229">
        <f>O179*H179</f>
        <v>0</v>
      </c>
      <c r="Q179" s="229">
        <v>0</v>
      </c>
      <c r="R179" s="229">
        <f>Q179*H179</f>
        <v>0</v>
      </c>
      <c r="S179" s="229">
        <v>0.050000000000000003</v>
      </c>
      <c r="T179" s="230">
        <f>S179*H179</f>
        <v>0.43470000000000009</v>
      </c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R179" s="231" t="s">
        <v>438</v>
      </c>
      <c r="AT179" s="231" t="s">
        <v>433</v>
      </c>
      <c r="AU179" s="231" t="s">
        <v>83</v>
      </c>
      <c r="AY179" s="21" t="s">
        <v>426</v>
      </c>
      <c r="BE179" s="232">
        <f>IF(N179="základní",J179,0)</f>
        <v>0</v>
      </c>
      <c r="BF179" s="232">
        <f>IF(N179="snížená",J179,0)</f>
        <v>0</v>
      </c>
      <c r="BG179" s="232">
        <f>IF(N179="zákl. přenesená",J179,0)</f>
        <v>0</v>
      </c>
      <c r="BH179" s="232">
        <f>IF(N179="sníž. přenesená",J179,0)</f>
        <v>0</v>
      </c>
      <c r="BI179" s="232">
        <f>IF(N179="nulová",J179,0)</f>
        <v>0</v>
      </c>
      <c r="BJ179" s="21" t="s">
        <v>81</v>
      </c>
      <c r="BK179" s="232">
        <f>ROUND(I179*H179,2)</f>
        <v>0</v>
      </c>
      <c r="BL179" s="21" t="s">
        <v>438</v>
      </c>
      <c r="BM179" s="231" t="s">
        <v>5996</v>
      </c>
    </row>
    <row r="180" s="2" customFormat="1">
      <c r="A180" s="42"/>
      <c r="B180" s="43"/>
      <c r="C180" s="44"/>
      <c r="D180" s="233" t="s">
        <v>442</v>
      </c>
      <c r="E180" s="44"/>
      <c r="F180" s="234" t="s">
        <v>5997</v>
      </c>
      <c r="G180" s="44"/>
      <c r="H180" s="44"/>
      <c r="I180" s="235"/>
      <c r="J180" s="44"/>
      <c r="K180" s="44"/>
      <c r="L180" s="48"/>
      <c r="M180" s="236"/>
      <c r="N180" s="237"/>
      <c r="O180" s="88"/>
      <c r="P180" s="88"/>
      <c r="Q180" s="88"/>
      <c r="R180" s="88"/>
      <c r="S180" s="88"/>
      <c r="T180" s="89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T180" s="21" t="s">
        <v>442</v>
      </c>
      <c r="AU180" s="21" t="s">
        <v>83</v>
      </c>
    </row>
    <row r="181" s="14" customFormat="1">
      <c r="A181" s="14"/>
      <c r="B181" s="250"/>
      <c r="C181" s="251"/>
      <c r="D181" s="240" t="s">
        <v>446</v>
      </c>
      <c r="E181" s="252" t="s">
        <v>28</v>
      </c>
      <c r="F181" s="253" t="s">
        <v>872</v>
      </c>
      <c r="G181" s="251"/>
      <c r="H181" s="252" t="s">
        <v>28</v>
      </c>
      <c r="I181" s="254"/>
      <c r="J181" s="251"/>
      <c r="K181" s="251"/>
      <c r="L181" s="255"/>
      <c r="M181" s="256"/>
      <c r="N181" s="257"/>
      <c r="O181" s="257"/>
      <c r="P181" s="257"/>
      <c r="Q181" s="257"/>
      <c r="R181" s="257"/>
      <c r="S181" s="257"/>
      <c r="T181" s="258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9" t="s">
        <v>446</v>
      </c>
      <c r="AU181" s="259" t="s">
        <v>83</v>
      </c>
      <c r="AV181" s="14" t="s">
        <v>81</v>
      </c>
      <c r="AW181" s="14" t="s">
        <v>35</v>
      </c>
      <c r="AX181" s="14" t="s">
        <v>74</v>
      </c>
      <c r="AY181" s="259" t="s">
        <v>426</v>
      </c>
    </row>
    <row r="182" s="13" customFormat="1">
      <c r="A182" s="13"/>
      <c r="B182" s="238"/>
      <c r="C182" s="239"/>
      <c r="D182" s="240" t="s">
        <v>446</v>
      </c>
      <c r="E182" s="241" t="s">
        <v>28</v>
      </c>
      <c r="F182" s="242" t="s">
        <v>5998</v>
      </c>
      <c r="G182" s="239"/>
      <c r="H182" s="243">
        <v>8.6940000000000008</v>
      </c>
      <c r="I182" s="244"/>
      <c r="J182" s="239"/>
      <c r="K182" s="239"/>
      <c r="L182" s="245"/>
      <c r="M182" s="246"/>
      <c r="N182" s="247"/>
      <c r="O182" s="247"/>
      <c r="P182" s="247"/>
      <c r="Q182" s="247"/>
      <c r="R182" s="247"/>
      <c r="S182" s="247"/>
      <c r="T182" s="248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9" t="s">
        <v>446</v>
      </c>
      <c r="AU182" s="249" t="s">
        <v>83</v>
      </c>
      <c r="AV182" s="13" t="s">
        <v>83</v>
      </c>
      <c r="AW182" s="13" t="s">
        <v>35</v>
      </c>
      <c r="AX182" s="13" t="s">
        <v>74</v>
      </c>
      <c r="AY182" s="249" t="s">
        <v>426</v>
      </c>
    </row>
    <row r="183" s="15" customFormat="1">
      <c r="A183" s="15"/>
      <c r="B183" s="260"/>
      <c r="C183" s="261"/>
      <c r="D183" s="240" t="s">
        <v>446</v>
      </c>
      <c r="E183" s="262" t="s">
        <v>169</v>
      </c>
      <c r="F183" s="263" t="s">
        <v>466</v>
      </c>
      <c r="G183" s="261"/>
      <c r="H183" s="264">
        <v>8.6940000000000008</v>
      </c>
      <c r="I183" s="265"/>
      <c r="J183" s="261"/>
      <c r="K183" s="261"/>
      <c r="L183" s="266"/>
      <c r="M183" s="267"/>
      <c r="N183" s="268"/>
      <c r="O183" s="268"/>
      <c r="P183" s="268"/>
      <c r="Q183" s="268"/>
      <c r="R183" s="268"/>
      <c r="S183" s="268"/>
      <c r="T183" s="269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70" t="s">
        <v>446</v>
      </c>
      <c r="AU183" s="270" t="s">
        <v>83</v>
      </c>
      <c r="AV183" s="15" t="s">
        <v>438</v>
      </c>
      <c r="AW183" s="15" t="s">
        <v>35</v>
      </c>
      <c r="AX183" s="15" t="s">
        <v>81</v>
      </c>
      <c r="AY183" s="270" t="s">
        <v>426</v>
      </c>
    </row>
    <row r="184" s="2" customFormat="1" ht="37.8" customHeight="1">
      <c r="A184" s="42"/>
      <c r="B184" s="43"/>
      <c r="C184" s="220" t="s">
        <v>668</v>
      </c>
      <c r="D184" s="220" t="s">
        <v>433</v>
      </c>
      <c r="E184" s="221" t="s">
        <v>2038</v>
      </c>
      <c r="F184" s="222" t="s">
        <v>2039</v>
      </c>
      <c r="G184" s="223" t="s">
        <v>436</v>
      </c>
      <c r="H184" s="224">
        <v>61.177</v>
      </c>
      <c r="I184" s="225"/>
      <c r="J184" s="226">
        <f>ROUND(I184*H184,2)</f>
        <v>0</v>
      </c>
      <c r="K184" s="222" t="s">
        <v>437</v>
      </c>
      <c r="L184" s="48"/>
      <c r="M184" s="227" t="s">
        <v>28</v>
      </c>
      <c r="N184" s="228" t="s">
        <v>45</v>
      </c>
      <c r="O184" s="88"/>
      <c r="P184" s="229">
        <f>O184*H184</f>
        <v>0</v>
      </c>
      <c r="Q184" s="229">
        <v>0</v>
      </c>
      <c r="R184" s="229">
        <f>Q184*H184</f>
        <v>0</v>
      </c>
      <c r="S184" s="229">
        <v>0.045999999999999999</v>
      </c>
      <c r="T184" s="230">
        <f>S184*H184</f>
        <v>2.8141419999999999</v>
      </c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R184" s="231" t="s">
        <v>438</v>
      </c>
      <c r="AT184" s="231" t="s">
        <v>433</v>
      </c>
      <c r="AU184" s="231" t="s">
        <v>83</v>
      </c>
      <c r="AY184" s="21" t="s">
        <v>426</v>
      </c>
      <c r="BE184" s="232">
        <f>IF(N184="základní",J184,0)</f>
        <v>0</v>
      </c>
      <c r="BF184" s="232">
        <f>IF(N184="snížená",J184,0)</f>
        <v>0</v>
      </c>
      <c r="BG184" s="232">
        <f>IF(N184="zákl. přenesená",J184,0)</f>
        <v>0</v>
      </c>
      <c r="BH184" s="232">
        <f>IF(N184="sníž. přenesená",J184,0)</f>
        <v>0</v>
      </c>
      <c r="BI184" s="232">
        <f>IF(N184="nulová",J184,0)</f>
        <v>0</v>
      </c>
      <c r="BJ184" s="21" t="s">
        <v>81</v>
      </c>
      <c r="BK184" s="232">
        <f>ROUND(I184*H184,2)</f>
        <v>0</v>
      </c>
      <c r="BL184" s="21" t="s">
        <v>438</v>
      </c>
      <c r="BM184" s="231" t="s">
        <v>5999</v>
      </c>
    </row>
    <row r="185" s="2" customFormat="1">
      <c r="A185" s="42"/>
      <c r="B185" s="43"/>
      <c r="C185" s="44"/>
      <c r="D185" s="233" t="s">
        <v>442</v>
      </c>
      <c r="E185" s="44"/>
      <c r="F185" s="234" t="s">
        <v>2041</v>
      </c>
      <c r="G185" s="44"/>
      <c r="H185" s="44"/>
      <c r="I185" s="235"/>
      <c r="J185" s="44"/>
      <c r="K185" s="44"/>
      <c r="L185" s="48"/>
      <c r="M185" s="236"/>
      <c r="N185" s="237"/>
      <c r="O185" s="88"/>
      <c r="P185" s="88"/>
      <c r="Q185" s="88"/>
      <c r="R185" s="88"/>
      <c r="S185" s="88"/>
      <c r="T185" s="89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T185" s="21" t="s">
        <v>442</v>
      </c>
      <c r="AU185" s="21" t="s">
        <v>83</v>
      </c>
    </row>
    <row r="186" s="14" customFormat="1">
      <c r="A186" s="14"/>
      <c r="B186" s="250"/>
      <c r="C186" s="251"/>
      <c r="D186" s="240" t="s">
        <v>446</v>
      </c>
      <c r="E186" s="252" t="s">
        <v>28</v>
      </c>
      <c r="F186" s="253" t="s">
        <v>872</v>
      </c>
      <c r="G186" s="251"/>
      <c r="H186" s="252" t="s">
        <v>28</v>
      </c>
      <c r="I186" s="254"/>
      <c r="J186" s="251"/>
      <c r="K186" s="251"/>
      <c r="L186" s="255"/>
      <c r="M186" s="256"/>
      <c r="N186" s="257"/>
      <c r="O186" s="257"/>
      <c r="P186" s="257"/>
      <c r="Q186" s="257"/>
      <c r="R186" s="257"/>
      <c r="S186" s="257"/>
      <c r="T186" s="258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9" t="s">
        <v>446</v>
      </c>
      <c r="AU186" s="259" t="s">
        <v>83</v>
      </c>
      <c r="AV186" s="14" t="s">
        <v>81</v>
      </c>
      <c r="AW186" s="14" t="s">
        <v>35</v>
      </c>
      <c r="AX186" s="14" t="s">
        <v>74</v>
      </c>
      <c r="AY186" s="259" t="s">
        <v>426</v>
      </c>
    </row>
    <row r="187" s="13" customFormat="1">
      <c r="A187" s="13"/>
      <c r="B187" s="238"/>
      <c r="C187" s="239"/>
      <c r="D187" s="240" t="s">
        <v>446</v>
      </c>
      <c r="E187" s="241" t="s">
        <v>28</v>
      </c>
      <c r="F187" s="242" t="s">
        <v>6000</v>
      </c>
      <c r="G187" s="239"/>
      <c r="H187" s="243">
        <v>60.277000000000001</v>
      </c>
      <c r="I187" s="244"/>
      <c r="J187" s="239"/>
      <c r="K187" s="239"/>
      <c r="L187" s="245"/>
      <c r="M187" s="246"/>
      <c r="N187" s="247"/>
      <c r="O187" s="247"/>
      <c r="P187" s="247"/>
      <c r="Q187" s="247"/>
      <c r="R187" s="247"/>
      <c r="S187" s="247"/>
      <c r="T187" s="248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9" t="s">
        <v>446</v>
      </c>
      <c r="AU187" s="249" t="s">
        <v>83</v>
      </c>
      <c r="AV187" s="13" t="s">
        <v>83</v>
      </c>
      <c r="AW187" s="13" t="s">
        <v>35</v>
      </c>
      <c r="AX187" s="13" t="s">
        <v>74</v>
      </c>
      <c r="AY187" s="249" t="s">
        <v>426</v>
      </c>
    </row>
    <row r="188" s="13" customFormat="1">
      <c r="A188" s="13"/>
      <c r="B188" s="238"/>
      <c r="C188" s="239"/>
      <c r="D188" s="240" t="s">
        <v>446</v>
      </c>
      <c r="E188" s="241" t="s">
        <v>28</v>
      </c>
      <c r="F188" s="242" t="s">
        <v>6001</v>
      </c>
      <c r="G188" s="239"/>
      <c r="H188" s="243">
        <v>-1.8</v>
      </c>
      <c r="I188" s="244"/>
      <c r="J188" s="239"/>
      <c r="K188" s="239"/>
      <c r="L188" s="245"/>
      <c r="M188" s="246"/>
      <c r="N188" s="247"/>
      <c r="O188" s="247"/>
      <c r="P188" s="247"/>
      <c r="Q188" s="247"/>
      <c r="R188" s="247"/>
      <c r="S188" s="247"/>
      <c r="T188" s="248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9" t="s">
        <v>446</v>
      </c>
      <c r="AU188" s="249" t="s">
        <v>83</v>
      </c>
      <c r="AV188" s="13" t="s">
        <v>83</v>
      </c>
      <c r="AW188" s="13" t="s">
        <v>35</v>
      </c>
      <c r="AX188" s="13" t="s">
        <v>74</v>
      </c>
      <c r="AY188" s="249" t="s">
        <v>426</v>
      </c>
    </row>
    <row r="189" s="13" customFormat="1">
      <c r="A189" s="13"/>
      <c r="B189" s="238"/>
      <c r="C189" s="239"/>
      <c r="D189" s="240" t="s">
        <v>446</v>
      </c>
      <c r="E189" s="241" t="s">
        <v>28</v>
      </c>
      <c r="F189" s="242" t="s">
        <v>6002</v>
      </c>
      <c r="G189" s="239"/>
      <c r="H189" s="243">
        <v>2.7000000000000002</v>
      </c>
      <c r="I189" s="244"/>
      <c r="J189" s="239"/>
      <c r="K189" s="239"/>
      <c r="L189" s="245"/>
      <c r="M189" s="246"/>
      <c r="N189" s="247"/>
      <c r="O189" s="247"/>
      <c r="P189" s="247"/>
      <c r="Q189" s="247"/>
      <c r="R189" s="247"/>
      <c r="S189" s="247"/>
      <c r="T189" s="248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9" t="s">
        <v>446</v>
      </c>
      <c r="AU189" s="249" t="s">
        <v>83</v>
      </c>
      <c r="AV189" s="13" t="s">
        <v>83</v>
      </c>
      <c r="AW189" s="13" t="s">
        <v>35</v>
      </c>
      <c r="AX189" s="13" t="s">
        <v>74</v>
      </c>
      <c r="AY189" s="249" t="s">
        <v>426</v>
      </c>
    </row>
    <row r="190" s="15" customFormat="1">
      <c r="A190" s="15"/>
      <c r="B190" s="260"/>
      <c r="C190" s="261"/>
      <c r="D190" s="240" t="s">
        <v>446</v>
      </c>
      <c r="E190" s="262" t="s">
        <v>167</v>
      </c>
      <c r="F190" s="263" t="s">
        <v>466</v>
      </c>
      <c r="G190" s="261"/>
      <c r="H190" s="264">
        <v>61.177</v>
      </c>
      <c r="I190" s="265"/>
      <c r="J190" s="261"/>
      <c r="K190" s="261"/>
      <c r="L190" s="266"/>
      <c r="M190" s="267"/>
      <c r="N190" s="268"/>
      <c r="O190" s="268"/>
      <c r="P190" s="268"/>
      <c r="Q190" s="268"/>
      <c r="R190" s="268"/>
      <c r="S190" s="268"/>
      <c r="T190" s="269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70" t="s">
        <v>446</v>
      </c>
      <c r="AU190" s="270" t="s">
        <v>83</v>
      </c>
      <c r="AV190" s="15" t="s">
        <v>438</v>
      </c>
      <c r="AW190" s="15" t="s">
        <v>35</v>
      </c>
      <c r="AX190" s="15" t="s">
        <v>81</v>
      </c>
      <c r="AY190" s="270" t="s">
        <v>426</v>
      </c>
    </row>
    <row r="191" s="2" customFormat="1" ht="24.15" customHeight="1">
      <c r="A191" s="42"/>
      <c r="B191" s="43"/>
      <c r="C191" s="220" t="s">
        <v>7</v>
      </c>
      <c r="D191" s="220" t="s">
        <v>433</v>
      </c>
      <c r="E191" s="221" t="s">
        <v>6003</v>
      </c>
      <c r="F191" s="222" t="s">
        <v>6004</v>
      </c>
      <c r="G191" s="223" t="s">
        <v>1452</v>
      </c>
      <c r="H191" s="224">
        <v>1</v>
      </c>
      <c r="I191" s="225"/>
      <c r="J191" s="226">
        <f>ROUND(I191*H191,2)</f>
        <v>0</v>
      </c>
      <c r="K191" s="222" t="s">
        <v>28</v>
      </c>
      <c r="L191" s="48"/>
      <c r="M191" s="227" t="s">
        <v>28</v>
      </c>
      <c r="N191" s="228" t="s">
        <v>45</v>
      </c>
      <c r="O191" s="88"/>
      <c r="P191" s="229">
        <f>O191*H191</f>
        <v>0</v>
      </c>
      <c r="Q191" s="229">
        <v>0</v>
      </c>
      <c r="R191" s="229">
        <f>Q191*H191</f>
        <v>0</v>
      </c>
      <c r="S191" s="229">
        <v>0</v>
      </c>
      <c r="T191" s="230">
        <f>S191*H191</f>
        <v>0</v>
      </c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R191" s="231" t="s">
        <v>438</v>
      </c>
      <c r="AT191" s="231" t="s">
        <v>433</v>
      </c>
      <c r="AU191" s="231" t="s">
        <v>83</v>
      </c>
      <c r="AY191" s="21" t="s">
        <v>426</v>
      </c>
      <c r="BE191" s="232">
        <f>IF(N191="základní",J191,0)</f>
        <v>0</v>
      </c>
      <c r="BF191" s="232">
        <f>IF(N191="snížená",J191,0)</f>
        <v>0</v>
      </c>
      <c r="BG191" s="232">
        <f>IF(N191="zákl. přenesená",J191,0)</f>
        <v>0</v>
      </c>
      <c r="BH191" s="232">
        <f>IF(N191="sníž. přenesená",J191,0)</f>
        <v>0</v>
      </c>
      <c r="BI191" s="232">
        <f>IF(N191="nulová",J191,0)</f>
        <v>0</v>
      </c>
      <c r="BJ191" s="21" t="s">
        <v>81</v>
      </c>
      <c r="BK191" s="232">
        <f>ROUND(I191*H191,2)</f>
        <v>0</v>
      </c>
      <c r="BL191" s="21" t="s">
        <v>438</v>
      </c>
      <c r="BM191" s="231" t="s">
        <v>6005</v>
      </c>
    </row>
    <row r="192" s="14" customFormat="1">
      <c r="A192" s="14"/>
      <c r="B192" s="250"/>
      <c r="C192" s="251"/>
      <c r="D192" s="240" t="s">
        <v>446</v>
      </c>
      <c r="E192" s="252" t="s">
        <v>28</v>
      </c>
      <c r="F192" s="253" t="s">
        <v>872</v>
      </c>
      <c r="G192" s="251"/>
      <c r="H192" s="252" t="s">
        <v>28</v>
      </c>
      <c r="I192" s="254"/>
      <c r="J192" s="251"/>
      <c r="K192" s="251"/>
      <c r="L192" s="255"/>
      <c r="M192" s="256"/>
      <c r="N192" s="257"/>
      <c r="O192" s="257"/>
      <c r="P192" s="257"/>
      <c r="Q192" s="257"/>
      <c r="R192" s="257"/>
      <c r="S192" s="257"/>
      <c r="T192" s="258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9" t="s">
        <v>446</v>
      </c>
      <c r="AU192" s="259" t="s">
        <v>83</v>
      </c>
      <c r="AV192" s="14" t="s">
        <v>81</v>
      </c>
      <c r="AW192" s="14" t="s">
        <v>35</v>
      </c>
      <c r="AX192" s="14" t="s">
        <v>74</v>
      </c>
      <c r="AY192" s="259" t="s">
        <v>426</v>
      </c>
    </row>
    <row r="193" s="13" customFormat="1">
      <c r="A193" s="13"/>
      <c r="B193" s="238"/>
      <c r="C193" s="239"/>
      <c r="D193" s="240" t="s">
        <v>446</v>
      </c>
      <c r="E193" s="241" t="s">
        <v>28</v>
      </c>
      <c r="F193" s="242" t="s">
        <v>81</v>
      </c>
      <c r="G193" s="239"/>
      <c r="H193" s="243">
        <v>1</v>
      </c>
      <c r="I193" s="244"/>
      <c r="J193" s="239"/>
      <c r="K193" s="239"/>
      <c r="L193" s="245"/>
      <c r="M193" s="246"/>
      <c r="N193" s="247"/>
      <c r="O193" s="247"/>
      <c r="P193" s="247"/>
      <c r="Q193" s="247"/>
      <c r="R193" s="247"/>
      <c r="S193" s="247"/>
      <c r="T193" s="248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9" t="s">
        <v>446</v>
      </c>
      <c r="AU193" s="249" t="s">
        <v>83</v>
      </c>
      <c r="AV193" s="13" t="s">
        <v>83</v>
      </c>
      <c r="AW193" s="13" t="s">
        <v>35</v>
      </c>
      <c r="AX193" s="13" t="s">
        <v>81</v>
      </c>
      <c r="AY193" s="249" t="s">
        <v>426</v>
      </c>
    </row>
    <row r="194" s="2" customFormat="1" ht="24.15" customHeight="1">
      <c r="A194" s="42"/>
      <c r="B194" s="43"/>
      <c r="C194" s="220" t="s">
        <v>677</v>
      </c>
      <c r="D194" s="220" t="s">
        <v>433</v>
      </c>
      <c r="E194" s="221" t="s">
        <v>2073</v>
      </c>
      <c r="F194" s="222" t="s">
        <v>2074</v>
      </c>
      <c r="G194" s="223" t="s">
        <v>436</v>
      </c>
      <c r="H194" s="224">
        <v>2.8799999999999999</v>
      </c>
      <c r="I194" s="225"/>
      <c r="J194" s="226">
        <f>ROUND(I194*H194,2)</f>
        <v>0</v>
      </c>
      <c r="K194" s="222" t="s">
        <v>28</v>
      </c>
      <c r="L194" s="48"/>
      <c r="M194" s="227" t="s">
        <v>28</v>
      </c>
      <c r="N194" s="228" t="s">
        <v>45</v>
      </c>
      <c r="O194" s="88"/>
      <c r="P194" s="229">
        <f>O194*H194</f>
        <v>0</v>
      </c>
      <c r="Q194" s="229">
        <v>0.01094</v>
      </c>
      <c r="R194" s="229">
        <f>Q194*H194</f>
        <v>0.031507199999999999</v>
      </c>
      <c r="S194" s="229">
        <v>0</v>
      </c>
      <c r="T194" s="230">
        <f>S194*H194</f>
        <v>0</v>
      </c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R194" s="231" t="s">
        <v>645</v>
      </c>
      <c r="AT194" s="231" t="s">
        <v>433</v>
      </c>
      <c r="AU194" s="231" t="s">
        <v>83</v>
      </c>
      <c r="AY194" s="21" t="s">
        <v>426</v>
      </c>
      <c r="BE194" s="232">
        <f>IF(N194="základní",J194,0)</f>
        <v>0</v>
      </c>
      <c r="BF194" s="232">
        <f>IF(N194="snížená",J194,0)</f>
        <v>0</v>
      </c>
      <c r="BG194" s="232">
        <f>IF(N194="zákl. přenesená",J194,0)</f>
        <v>0</v>
      </c>
      <c r="BH194" s="232">
        <f>IF(N194="sníž. přenesená",J194,0)</f>
        <v>0</v>
      </c>
      <c r="BI194" s="232">
        <f>IF(N194="nulová",J194,0)</f>
        <v>0</v>
      </c>
      <c r="BJ194" s="21" t="s">
        <v>81</v>
      </c>
      <c r="BK194" s="232">
        <f>ROUND(I194*H194,2)</f>
        <v>0</v>
      </c>
      <c r="BL194" s="21" t="s">
        <v>645</v>
      </c>
      <c r="BM194" s="231" t="s">
        <v>6006</v>
      </c>
    </row>
    <row r="195" s="14" customFormat="1">
      <c r="A195" s="14"/>
      <c r="B195" s="250"/>
      <c r="C195" s="251"/>
      <c r="D195" s="240" t="s">
        <v>446</v>
      </c>
      <c r="E195" s="252" t="s">
        <v>28</v>
      </c>
      <c r="F195" s="253" t="s">
        <v>872</v>
      </c>
      <c r="G195" s="251"/>
      <c r="H195" s="252" t="s">
        <v>28</v>
      </c>
      <c r="I195" s="254"/>
      <c r="J195" s="251"/>
      <c r="K195" s="251"/>
      <c r="L195" s="255"/>
      <c r="M195" s="256"/>
      <c r="N195" s="257"/>
      <c r="O195" s="257"/>
      <c r="P195" s="257"/>
      <c r="Q195" s="257"/>
      <c r="R195" s="257"/>
      <c r="S195" s="257"/>
      <c r="T195" s="258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9" t="s">
        <v>446</v>
      </c>
      <c r="AU195" s="259" t="s">
        <v>83</v>
      </c>
      <c r="AV195" s="14" t="s">
        <v>81</v>
      </c>
      <c r="AW195" s="14" t="s">
        <v>35</v>
      </c>
      <c r="AX195" s="14" t="s">
        <v>74</v>
      </c>
      <c r="AY195" s="259" t="s">
        <v>426</v>
      </c>
    </row>
    <row r="196" s="13" customFormat="1">
      <c r="A196" s="13"/>
      <c r="B196" s="238"/>
      <c r="C196" s="239"/>
      <c r="D196" s="240" t="s">
        <v>446</v>
      </c>
      <c r="E196" s="241" t="s">
        <v>28</v>
      </c>
      <c r="F196" s="242" t="s">
        <v>6007</v>
      </c>
      <c r="G196" s="239"/>
      <c r="H196" s="243">
        <v>2.8799999999999999</v>
      </c>
      <c r="I196" s="244"/>
      <c r="J196" s="239"/>
      <c r="K196" s="239"/>
      <c r="L196" s="245"/>
      <c r="M196" s="246"/>
      <c r="N196" s="247"/>
      <c r="O196" s="247"/>
      <c r="P196" s="247"/>
      <c r="Q196" s="247"/>
      <c r="R196" s="247"/>
      <c r="S196" s="247"/>
      <c r="T196" s="248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9" t="s">
        <v>446</v>
      </c>
      <c r="AU196" s="249" t="s">
        <v>83</v>
      </c>
      <c r="AV196" s="13" t="s">
        <v>83</v>
      </c>
      <c r="AW196" s="13" t="s">
        <v>35</v>
      </c>
      <c r="AX196" s="13" t="s">
        <v>81</v>
      </c>
      <c r="AY196" s="249" t="s">
        <v>426</v>
      </c>
    </row>
    <row r="197" s="2" customFormat="1" ht="33" customHeight="1">
      <c r="A197" s="42"/>
      <c r="B197" s="43"/>
      <c r="C197" s="220" t="s">
        <v>682</v>
      </c>
      <c r="D197" s="220" t="s">
        <v>433</v>
      </c>
      <c r="E197" s="221" t="s">
        <v>2078</v>
      </c>
      <c r="F197" s="222" t="s">
        <v>2079</v>
      </c>
      <c r="G197" s="223" t="s">
        <v>436</v>
      </c>
      <c r="H197" s="224">
        <v>0.47999999999999998</v>
      </c>
      <c r="I197" s="225"/>
      <c r="J197" s="226">
        <f>ROUND(I197*H197,2)</f>
        <v>0</v>
      </c>
      <c r="K197" s="222" t="s">
        <v>28</v>
      </c>
      <c r="L197" s="48"/>
      <c r="M197" s="227" t="s">
        <v>28</v>
      </c>
      <c r="N197" s="228" t="s">
        <v>45</v>
      </c>
      <c r="O197" s="88"/>
      <c r="P197" s="229">
        <f>O197*H197</f>
        <v>0</v>
      </c>
      <c r="Q197" s="229">
        <v>0.01094</v>
      </c>
      <c r="R197" s="229">
        <f>Q197*H197</f>
        <v>0.0052512000000000001</v>
      </c>
      <c r="S197" s="229">
        <v>0</v>
      </c>
      <c r="T197" s="230">
        <f>S197*H197</f>
        <v>0</v>
      </c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R197" s="231" t="s">
        <v>645</v>
      </c>
      <c r="AT197" s="231" t="s">
        <v>433</v>
      </c>
      <c r="AU197" s="231" t="s">
        <v>83</v>
      </c>
      <c r="AY197" s="21" t="s">
        <v>426</v>
      </c>
      <c r="BE197" s="232">
        <f>IF(N197="základní",J197,0)</f>
        <v>0</v>
      </c>
      <c r="BF197" s="232">
        <f>IF(N197="snížená",J197,0)</f>
        <v>0</v>
      </c>
      <c r="BG197" s="232">
        <f>IF(N197="zákl. přenesená",J197,0)</f>
        <v>0</v>
      </c>
      <c r="BH197" s="232">
        <f>IF(N197="sníž. přenesená",J197,0)</f>
        <v>0</v>
      </c>
      <c r="BI197" s="232">
        <f>IF(N197="nulová",J197,0)</f>
        <v>0</v>
      </c>
      <c r="BJ197" s="21" t="s">
        <v>81</v>
      </c>
      <c r="BK197" s="232">
        <f>ROUND(I197*H197,2)</f>
        <v>0</v>
      </c>
      <c r="BL197" s="21" t="s">
        <v>645</v>
      </c>
      <c r="BM197" s="231" t="s">
        <v>6008</v>
      </c>
    </row>
    <row r="198" s="14" customFormat="1">
      <c r="A198" s="14"/>
      <c r="B198" s="250"/>
      <c r="C198" s="251"/>
      <c r="D198" s="240" t="s">
        <v>446</v>
      </c>
      <c r="E198" s="252" t="s">
        <v>28</v>
      </c>
      <c r="F198" s="253" t="s">
        <v>872</v>
      </c>
      <c r="G198" s="251"/>
      <c r="H198" s="252" t="s">
        <v>28</v>
      </c>
      <c r="I198" s="254"/>
      <c r="J198" s="251"/>
      <c r="K198" s="251"/>
      <c r="L198" s="255"/>
      <c r="M198" s="256"/>
      <c r="N198" s="257"/>
      <c r="O198" s="257"/>
      <c r="P198" s="257"/>
      <c r="Q198" s="257"/>
      <c r="R198" s="257"/>
      <c r="S198" s="257"/>
      <c r="T198" s="258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9" t="s">
        <v>446</v>
      </c>
      <c r="AU198" s="259" t="s">
        <v>83</v>
      </c>
      <c r="AV198" s="14" t="s">
        <v>81</v>
      </c>
      <c r="AW198" s="14" t="s">
        <v>35</v>
      </c>
      <c r="AX198" s="14" t="s">
        <v>74</v>
      </c>
      <c r="AY198" s="259" t="s">
        <v>426</v>
      </c>
    </row>
    <row r="199" s="13" customFormat="1">
      <c r="A199" s="13"/>
      <c r="B199" s="238"/>
      <c r="C199" s="239"/>
      <c r="D199" s="240" t="s">
        <v>446</v>
      </c>
      <c r="E199" s="241" t="s">
        <v>28</v>
      </c>
      <c r="F199" s="242" t="s">
        <v>6009</v>
      </c>
      <c r="G199" s="239"/>
      <c r="H199" s="243">
        <v>0.47999999999999998</v>
      </c>
      <c r="I199" s="244"/>
      <c r="J199" s="239"/>
      <c r="K199" s="239"/>
      <c r="L199" s="245"/>
      <c r="M199" s="246"/>
      <c r="N199" s="247"/>
      <c r="O199" s="247"/>
      <c r="P199" s="247"/>
      <c r="Q199" s="247"/>
      <c r="R199" s="247"/>
      <c r="S199" s="247"/>
      <c r="T199" s="248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9" t="s">
        <v>446</v>
      </c>
      <c r="AU199" s="249" t="s">
        <v>83</v>
      </c>
      <c r="AV199" s="13" t="s">
        <v>83</v>
      </c>
      <c r="AW199" s="13" t="s">
        <v>35</v>
      </c>
      <c r="AX199" s="13" t="s">
        <v>81</v>
      </c>
      <c r="AY199" s="249" t="s">
        <v>426</v>
      </c>
    </row>
    <row r="200" s="12" customFormat="1" ht="22.8" customHeight="1">
      <c r="A200" s="12"/>
      <c r="B200" s="204"/>
      <c r="C200" s="205"/>
      <c r="D200" s="206" t="s">
        <v>73</v>
      </c>
      <c r="E200" s="218" t="s">
        <v>2090</v>
      </c>
      <c r="F200" s="218" t="s">
        <v>2091</v>
      </c>
      <c r="G200" s="205"/>
      <c r="H200" s="205"/>
      <c r="I200" s="208"/>
      <c r="J200" s="219">
        <f>BK200</f>
        <v>0</v>
      </c>
      <c r="K200" s="205"/>
      <c r="L200" s="210"/>
      <c r="M200" s="211"/>
      <c r="N200" s="212"/>
      <c r="O200" s="212"/>
      <c r="P200" s="213">
        <f>SUM(P201:P210)</f>
        <v>0</v>
      </c>
      <c r="Q200" s="212"/>
      <c r="R200" s="213">
        <f>SUM(R201:R210)</f>
        <v>0</v>
      </c>
      <c r="S200" s="212"/>
      <c r="T200" s="214">
        <f>SUM(T201:T210)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15" t="s">
        <v>81</v>
      </c>
      <c r="AT200" s="216" t="s">
        <v>73</v>
      </c>
      <c r="AU200" s="216" t="s">
        <v>81</v>
      </c>
      <c r="AY200" s="215" t="s">
        <v>426</v>
      </c>
      <c r="BK200" s="217">
        <f>SUM(BK201:BK210)</f>
        <v>0</v>
      </c>
    </row>
    <row r="201" s="2" customFormat="1" ht="44.25" customHeight="1">
      <c r="A201" s="42"/>
      <c r="B201" s="43"/>
      <c r="C201" s="220" t="s">
        <v>521</v>
      </c>
      <c r="D201" s="220" t="s">
        <v>433</v>
      </c>
      <c r="E201" s="221" t="s">
        <v>2093</v>
      </c>
      <c r="F201" s="222" t="s">
        <v>2094</v>
      </c>
      <c r="G201" s="223" t="s">
        <v>740</v>
      </c>
      <c r="H201" s="224">
        <v>8.7699999999999996</v>
      </c>
      <c r="I201" s="225"/>
      <c r="J201" s="226">
        <f>ROUND(I201*H201,2)</f>
        <v>0</v>
      </c>
      <c r="K201" s="222" t="s">
        <v>437</v>
      </c>
      <c r="L201" s="48"/>
      <c r="M201" s="227" t="s">
        <v>28</v>
      </c>
      <c r="N201" s="228" t="s">
        <v>45</v>
      </c>
      <c r="O201" s="88"/>
      <c r="P201" s="229">
        <f>O201*H201</f>
        <v>0</v>
      </c>
      <c r="Q201" s="229">
        <v>0</v>
      </c>
      <c r="R201" s="229">
        <f>Q201*H201</f>
        <v>0</v>
      </c>
      <c r="S201" s="229">
        <v>0</v>
      </c>
      <c r="T201" s="230">
        <f>S201*H201</f>
        <v>0</v>
      </c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R201" s="231" t="s">
        <v>438</v>
      </c>
      <c r="AT201" s="231" t="s">
        <v>433</v>
      </c>
      <c r="AU201" s="231" t="s">
        <v>83</v>
      </c>
      <c r="AY201" s="21" t="s">
        <v>426</v>
      </c>
      <c r="BE201" s="232">
        <f>IF(N201="základní",J201,0)</f>
        <v>0</v>
      </c>
      <c r="BF201" s="232">
        <f>IF(N201="snížená",J201,0)</f>
        <v>0</v>
      </c>
      <c r="BG201" s="232">
        <f>IF(N201="zákl. přenesená",J201,0)</f>
        <v>0</v>
      </c>
      <c r="BH201" s="232">
        <f>IF(N201="sníž. přenesená",J201,0)</f>
        <v>0</v>
      </c>
      <c r="BI201" s="232">
        <f>IF(N201="nulová",J201,0)</f>
        <v>0</v>
      </c>
      <c r="BJ201" s="21" t="s">
        <v>81</v>
      </c>
      <c r="BK201" s="232">
        <f>ROUND(I201*H201,2)</f>
        <v>0</v>
      </c>
      <c r="BL201" s="21" t="s">
        <v>438</v>
      </c>
      <c r="BM201" s="231" t="s">
        <v>6010</v>
      </c>
    </row>
    <row r="202" s="2" customFormat="1">
      <c r="A202" s="42"/>
      <c r="B202" s="43"/>
      <c r="C202" s="44"/>
      <c r="D202" s="233" t="s">
        <v>442</v>
      </c>
      <c r="E202" s="44"/>
      <c r="F202" s="234" t="s">
        <v>2096</v>
      </c>
      <c r="G202" s="44"/>
      <c r="H202" s="44"/>
      <c r="I202" s="235"/>
      <c r="J202" s="44"/>
      <c r="K202" s="44"/>
      <c r="L202" s="48"/>
      <c r="M202" s="236"/>
      <c r="N202" s="237"/>
      <c r="O202" s="88"/>
      <c r="P202" s="88"/>
      <c r="Q202" s="88"/>
      <c r="R202" s="88"/>
      <c r="S202" s="88"/>
      <c r="T202" s="89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T202" s="21" t="s">
        <v>442</v>
      </c>
      <c r="AU202" s="21" t="s">
        <v>83</v>
      </c>
    </row>
    <row r="203" s="2" customFormat="1" ht="33" customHeight="1">
      <c r="A203" s="42"/>
      <c r="B203" s="43"/>
      <c r="C203" s="220" t="s">
        <v>691</v>
      </c>
      <c r="D203" s="220" t="s">
        <v>433</v>
      </c>
      <c r="E203" s="221" t="s">
        <v>2098</v>
      </c>
      <c r="F203" s="222" t="s">
        <v>2099</v>
      </c>
      <c r="G203" s="223" t="s">
        <v>740</v>
      </c>
      <c r="H203" s="224">
        <v>8.7699999999999996</v>
      </c>
      <c r="I203" s="225"/>
      <c r="J203" s="226">
        <f>ROUND(I203*H203,2)</f>
        <v>0</v>
      </c>
      <c r="K203" s="222" t="s">
        <v>437</v>
      </c>
      <c r="L203" s="48"/>
      <c r="M203" s="227" t="s">
        <v>28</v>
      </c>
      <c r="N203" s="228" t="s">
        <v>45</v>
      </c>
      <c r="O203" s="88"/>
      <c r="P203" s="229">
        <f>O203*H203</f>
        <v>0</v>
      </c>
      <c r="Q203" s="229">
        <v>0</v>
      </c>
      <c r="R203" s="229">
        <f>Q203*H203</f>
        <v>0</v>
      </c>
      <c r="S203" s="229">
        <v>0</v>
      </c>
      <c r="T203" s="230">
        <f>S203*H203</f>
        <v>0</v>
      </c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R203" s="231" t="s">
        <v>438</v>
      </c>
      <c r="AT203" s="231" t="s">
        <v>433</v>
      </c>
      <c r="AU203" s="231" t="s">
        <v>83</v>
      </c>
      <c r="AY203" s="21" t="s">
        <v>426</v>
      </c>
      <c r="BE203" s="232">
        <f>IF(N203="základní",J203,0)</f>
        <v>0</v>
      </c>
      <c r="BF203" s="232">
        <f>IF(N203="snížená",J203,0)</f>
        <v>0</v>
      </c>
      <c r="BG203" s="232">
        <f>IF(N203="zákl. přenesená",J203,0)</f>
        <v>0</v>
      </c>
      <c r="BH203" s="232">
        <f>IF(N203="sníž. přenesená",J203,0)</f>
        <v>0</v>
      </c>
      <c r="BI203" s="232">
        <f>IF(N203="nulová",J203,0)</f>
        <v>0</v>
      </c>
      <c r="BJ203" s="21" t="s">
        <v>81</v>
      </c>
      <c r="BK203" s="232">
        <f>ROUND(I203*H203,2)</f>
        <v>0</v>
      </c>
      <c r="BL203" s="21" t="s">
        <v>438</v>
      </c>
      <c r="BM203" s="231" t="s">
        <v>6011</v>
      </c>
    </row>
    <row r="204" s="2" customFormat="1">
      <c r="A204" s="42"/>
      <c r="B204" s="43"/>
      <c r="C204" s="44"/>
      <c r="D204" s="233" t="s">
        <v>442</v>
      </c>
      <c r="E204" s="44"/>
      <c r="F204" s="234" t="s">
        <v>2101</v>
      </c>
      <c r="G204" s="44"/>
      <c r="H204" s="44"/>
      <c r="I204" s="235"/>
      <c r="J204" s="44"/>
      <c r="K204" s="44"/>
      <c r="L204" s="48"/>
      <c r="M204" s="236"/>
      <c r="N204" s="237"/>
      <c r="O204" s="88"/>
      <c r="P204" s="88"/>
      <c r="Q204" s="88"/>
      <c r="R204" s="88"/>
      <c r="S204" s="88"/>
      <c r="T204" s="89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T204" s="21" t="s">
        <v>442</v>
      </c>
      <c r="AU204" s="21" t="s">
        <v>83</v>
      </c>
    </row>
    <row r="205" s="2" customFormat="1" ht="44.25" customHeight="1">
      <c r="A205" s="42"/>
      <c r="B205" s="43"/>
      <c r="C205" s="220" t="s">
        <v>697</v>
      </c>
      <c r="D205" s="220" t="s">
        <v>433</v>
      </c>
      <c r="E205" s="221" t="s">
        <v>2103</v>
      </c>
      <c r="F205" s="222" t="s">
        <v>2104</v>
      </c>
      <c r="G205" s="223" t="s">
        <v>740</v>
      </c>
      <c r="H205" s="224">
        <v>78.930000000000007</v>
      </c>
      <c r="I205" s="225"/>
      <c r="J205" s="226">
        <f>ROUND(I205*H205,2)</f>
        <v>0</v>
      </c>
      <c r="K205" s="222" t="s">
        <v>437</v>
      </c>
      <c r="L205" s="48"/>
      <c r="M205" s="227" t="s">
        <v>28</v>
      </c>
      <c r="N205" s="228" t="s">
        <v>45</v>
      </c>
      <c r="O205" s="88"/>
      <c r="P205" s="229">
        <f>O205*H205</f>
        <v>0</v>
      </c>
      <c r="Q205" s="229">
        <v>0</v>
      </c>
      <c r="R205" s="229">
        <f>Q205*H205</f>
        <v>0</v>
      </c>
      <c r="S205" s="229">
        <v>0</v>
      </c>
      <c r="T205" s="230">
        <f>S205*H205</f>
        <v>0</v>
      </c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R205" s="231" t="s">
        <v>438</v>
      </c>
      <c r="AT205" s="231" t="s">
        <v>433</v>
      </c>
      <c r="AU205" s="231" t="s">
        <v>83</v>
      </c>
      <c r="AY205" s="21" t="s">
        <v>426</v>
      </c>
      <c r="BE205" s="232">
        <f>IF(N205="základní",J205,0)</f>
        <v>0</v>
      </c>
      <c r="BF205" s="232">
        <f>IF(N205="snížená",J205,0)</f>
        <v>0</v>
      </c>
      <c r="BG205" s="232">
        <f>IF(N205="zákl. přenesená",J205,0)</f>
        <v>0</v>
      </c>
      <c r="BH205" s="232">
        <f>IF(N205="sníž. přenesená",J205,0)</f>
        <v>0</v>
      </c>
      <c r="BI205" s="232">
        <f>IF(N205="nulová",J205,0)</f>
        <v>0</v>
      </c>
      <c r="BJ205" s="21" t="s">
        <v>81</v>
      </c>
      <c r="BK205" s="232">
        <f>ROUND(I205*H205,2)</f>
        <v>0</v>
      </c>
      <c r="BL205" s="21" t="s">
        <v>438</v>
      </c>
      <c r="BM205" s="231" t="s">
        <v>6012</v>
      </c>
    </row>
    <row r="206" s="2" customFormat="1">
      <c r="A206" s="42"/>
      <c r="B206" s="43"/>
      <c r="C206" s="44"/>
      <c r="D206" s="233" t="s">
        <v>442</v>
      </c>
      <c r="E206" s="44"/>
      <c r="F206" s="234" t="s">
        <v>2106</v>
      </c>
      <c r="G206" s="44"/>
      <c r="H206" s="44"/>
      <c r="I206" s="235"/>
      <c r="J206" s="44"/>
      <c r="K206" s="44"/>
      <c r="L206" s="48"/>
      <c r="M206" s="236"/>
      <c r="N206" s="237"/>
      <c r="O206" s="88"/>
      <c r="P206" s="88"/>
      <c r="Q206" s="88"/>
      <c r="R206" s="88"/>
      <c r="S206" s="88"/>
      <c r="T206" s="89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T206" s="21" t="s">
        <v>442</v>
      </c>
      <c r="AU206" s="21" t="s">
        <v>83</v>
      </c>
    </row>
    <row r="207" s="13" customFormat="1">
      <c r="A207" s="13"/>
      <c r="B207" s="238"/>
      <c r="C207" s="239"/>
      <c r="D207" s="240" t="s">
        <v>446</v>
      </c>
      <c r="E207" s="241" t="s">
        <v>28</v>
      </c>
      <c r="F207" s="242" t="s">
        <v>6013</v>
      </c>
      <c r="G207" s="239"/>
      <c r="H207" s="243">
        <v>78.930000000000007</v>
      </c>
      <c r="I207" s="244"/>
      <c r="J207" s="239"/>
      <c r="K207" s="239"/>
      <c r="L207" s="245"/>
      <c r="M207" s="246"/>
      <c r="N207" s="247"/>
      <c r="O207" s="247"/>
      <c r="P207" s="247"/>
      <c r="Q207" s="247"/>
      <c r="R207" s="247"/>
      <c r="S207" s="247"/>
      <c r="T207" s="248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9" t="s">
        <v>446</v>
      </c>
      <c r="AU207" s="249" t="s">
        <v>83</v>
      </c>
      <c r="AV207" s="13" t="s">
        <v>83</v>
      </c>
      <c r="AW207" s="13" t="s">
        <v>35</v>
      </c>
      <c r="AX207" s="13" t="s">
        <v>81</v>
      </c>
      <c r="AY207" s="249" t="s">
        <v>426</v>
      </c>
    </row>
    <row r="208" s="2" customFormat="1" ht="49.05" customHeight="1">
      <c r="A208" s="42"/>
      <c r="B208" s="43"/>
      <c r="C208" s="220" t="s">
        <v>703</v>
      </c>
      <c r="D208" s="220" t="s">
        <v>433</v>
      </c>
      <c r="E208" s="221" t="s">
        <v>2109</v>
      </c>
      <c r="F208" s="222" t="s">
        <v>2110</v>
      </c>
      <c r="G208" s="223" t="s">
        <v>740</v>
      </c>
      <c r="H208" s="224">
        <v>8.7699999999999996</v>
      </c>
      <c r="I208" s="225"/>
      <c r="J208" s="226">
        <f>ROUND(I208*H208,2)</f>
        <v>0</v>
      </c>
      <c r="K208" s="222" t="s">
        <v>437</v>
      </c>
      <c r="L208" s="48"/>
      <c r="M208" s="227" t="s">
        <v>28</v>
      </c>
      <c r="N208" s="228" t="s">
        <v>45</v>
      </c>
      <c r="O208" s="88"/>
      <c r="P208" s="229">
        <f>O208*H208</f>
        <v>0</v>
      </c>
      <c r="Q208" s="229">
        <v>0</v>
      </c>
      <c r="R208" s="229">
        <f>Q208*H208</f>
        <v>0</v>
      </c>
      <c r="S208" s="229">
        <v>0</v>
      </c>
      <c r="T208" s="230">
        <f>S208*H208</f>
        <v>0</v>
      </c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R208" s="231" t="s">
        <v>438</v>
      </c>
      <c r="AT208" s="231" t="s">
        <v>433</v>
      </c>
      <c r="AU208" s="231" t="s">
        <v>83</v>
      </c>
      <c r="AY208" s="21" t="s">
        <v>426</v>
      </c>
      <c r="BE208" s="232">
        <f>IF(N208="základní",J208,0)</f>
        <v>0</v>
      </c>
      <c r="BF208" s="232">
        <f>IF(N208="snížená",J208,0)</f>
        <v>0</v>
      </c>
      <c r="BG208" s="232">
        <f>IF(N208="zákl. přenesená",J208,0)</f>
        <v>0</v>
      </c>
      <c r="BH208" s="232">
        <f>IF(N208="sníž. přenesená",J208,0)</f>
        <v>0</v>
      </c>
      <c r="BI208" s="232">
        <f>IF(N208="nulová",J208,0)</f>
        <v>0</v>
      </c>
      <c r="BJ208" s="21" t="s">
        <v>81</v>
      </c>
      <c r="BK208" s="232">
        <f>ROUND(I208*H208,2)</f>
        <v>0</v>
      </c>
      <c r="BL208" s="21" t="s">
        <v>438</v>
      </c>
      <c r="BM208" s="231" t="s">
        <v>6014</v>
      </c>
    </row>
    <row r="209" s="2" customFormat="1">
      <c r="A209" s="42"/>
      <c r="B209" s="43"/>
      <c r="C209" s="44"/>
      <c r="D209" s="233" t="s">
        <v>442</v>
      </c>
      <c r="E209" s="44"/>
      <c r="F209" s="234" t="s">
        <v>2112</v>
      </c>
      <c r="G209" s="44"/>
      <c r="H209" s="44"/>
      <c r="I209" s="235"/>
      <c r="J209" s="44"/>
      <c r="K209" s="44"/>
      <c r="L209" s="48"/>
      <c r="M209" s="236"/>
      <c r="N209" s="237"/>
      <c r="O209" s="88"/>
      <c r="P209" s="88"/>
      <c r="Q209" s="88"/>
      <c r="R209" s="88"/>
      <c r="S209" s="88"/>
      <c r="T209" s="89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T209" s="21" t="s">
        <v>442</v>
      </c>
      <c r="AU209" s="21" t="s">
        <v>83</v>
      </c>
    </row>
    <row r="210" s="13" customFormat="1">
      <c r="A210" s="13"/>
      <c r="B210" s="238"/>
      <c r="C210" s="239"/>
      <c r="D210" s="240" t="s">
        <v>446</v>
      </c>
      <c r="E210" s="241" t="s">
        <v>28</v>
      </c>
      <c r="F210" s="242" t="s">
        <v>6015</v>
      </c>
      <c r="G210" s="239"/>
      <c r="H210" s="243">
        <v>8.7699999999999996</v>
      </c>
      <c r="I210" s="244"/>
      <c r="J210" s="239"/>
      <c r="K210" s="239"/>
      <c r="L210" s="245"/>
      <c r="M210" s="246"/>
      <c r="N210" s="247"/>
      <c r="O210" s="247"/>
      <c r="P210" s="247"/>
      <c r="Q210" s="247"/>
      <c r="R210" s="247"/>
      <c r="S210" s="247"/>
      <c r="T210" s="248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9" t="s">
        <v>446</v>
      </c>
      <c r="AU210" s="249" t="s">
        <v>83</v>
      </c>
      <c r="AV210" s="13" t="s">
        <v>83</v>
      </c>
      <c r="AW210" s="13" t="s">
        <v>35</v>
      </c>
      <c r="AX210" s="13" t="s">
        <v>81</v>
      </c>
      <c r="AY210" s="249" t="s">
        <v>426</v>
      </c>
    </row>
    <row r="211" s="12" customFormat="1" ht="22.8" customHeight="1">
      <c r="A211" s="12"/>
      <c r="B211" s="204"/>
      <c r="C211" s="205"/>
      <c r="D211" s="206" t="s">
        <v>73</v>
      </c>
      <c r="E211" s="218" t="s">
        <v>2114</v>
      </c>
      <c r="F211" s="218" t="s">
        <v>2115</v>
      </c>
      <c r="G211" s="205"/>
      <c r="H211" s="205"/>
      <c r="I211" s="208"/>
      <c r="J211" s="219">
        <f>BK211</f>
        <v>0</v>
      </c>
      <c r="K211" s="205"/>
      <c r="L211" s="210"/>
      <c r="M211" s="211"/>
      <c r="N211" s="212"/>
      <c r="O211" s="212"/>
      <c r="P211" s="213">
        <f>SUM(P212:P213)</f>
        <v>0</v>
      </c>
      <c r="Q211" s="212"/>
      <c r="R211" s="213">
        <f>SUM(R212:R213)</f>
        <v>0</v>
      </c>
      <c r="S211" s="212"/>
      <c r="T211" s="214">
        <f>SUM(T212:T213)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15" t="s">
        <v>81</v>
      </c>
      <c r="AT211" s="216" t="s">
        <v>73</v>
      </c>
      <c r="AU211" s="216" t="s">
        <v>81</v>
      </c>
      <c r="AY211" s="215" t="s">
        <v>426</v>
      </c>
      <c r="BK211" s="217">
        <f>SUM(BK212:BK213)</f>
        <v>0</v>
      </c>
    </row>
    <row r="212" s="2" customFormat="1" ht="55.5" customHeight="1">
      <c r="A212" s="42"/>
      <c r="B212" s="43"/>
      <c r="C212" s="220" t="s">
        <v>708</v>
      </c>
      <c r="D212" s="220" t="s">
        <v>433</v>
      </c>
      <c r="E212" s="221" t="s">
        <v>2117</v>
      </c>
      <c r="F212" s="222" t="s">
        <v>2118</v>
      </c>
      <c r="G212" s="223" t="s">
        <v>740</v>
      </c>
      <c r="H212" s="224">
        <v>3.931</v>
      </c>
      <c r="I212" s="225"/>
      <c r="J212" s="226">
        <f>ROUND(I212*H212,2)</f>
        <v>0</v>
      </c>
      <c r="K212" s="222" t="s">
        <v>437</v>
      </c>
      <c r="L212" s="48"/>
      <c r="M212" s="227" t="s">
        <v>28</v>
      </c>
      <c r="N212" s="228" t="s">
        <v>45</v>
      </c>
      <c r="O212" s="88"/>
      <c r="P212" s="229">
        <f>O212*H212</f>
        <v>0</v>
      </c>
      <c r="Q212" s="229">
        <v>0</v>
      </c>
      <c r="R212" s="229">
        <f>Q212*H212</f>
        <v>0</v>
      </c>
      <c r="S212" s="229">
        <v>0</v>
      </c>
      <c r="T212" s="230">
        <f>S212*H212</f>
        <v>0</v>
      </c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R212" s="231" t="s">
        <v>438</v>
      </c>
      <c r="AT212" s="231" t="s">
        <v>433</v>
      </c>
      <c r="AU212" s="231" t="s">
        <v>83</v>
      </c>
      <c r="AY212" s="21" t="s">
        <v>426</v>
      </c>
      <c r="BE212" s="232">
        <f>IF(N212="základní",J212,0)</f>
        <v>0</v>
      </c>
      <c r="BF212" s="232">
        <f>IF(N212="snížená",J212,0)</f>
        <v>0</v>
      </c>
      <c r="BG212" s="232">
        <f>IF(N212="zákl. přenesená",J212,0)</f>
        <v>0</v>
      </c>
      <c r="BH212" s="232">
        <f>IF(N212="sníž. přenesená",J212,0)</f>
        <v>0</v>
      </c>
      <c r="BI212" s="232">
        <f>IF(N212="nulová",J212,0)</f>
        <v>0</v>
      </c>
      <c r="BJ212" s="21" t="s">
        <v>81</v>
      </c>
      <c r="BK212" s="232">
        <f>ROUND(I212*H212,2)</f>
        <v>0</v>
      </c>
      <c r="BL212" s="21" t="s">
        <v>438</v>
      </c>
      <c r="BM212" s="231" t="s">
        <v>6016</v>
      </c>
    </row>
    <row r="213" s="2" customFormat="1">
      <c r="A213" s="42"/>
      <c r="B213" s="43"/>
      <c r="C213" s="44"/>
      <c r="D213" s="233" t="s">
        <v>442</v>
      </c>
      <c r="E213" s="44"/>
      <c r="F213" s="234" t="s">
        <v>2120</v>
      </c>
      <c r="G213" s="44"/>
      <c r="H213" s="44"/>
      <c r="I213" s="235"/>
      <c r="J213" s="44"/>
      <c r="K213" s="44"/>
      <c r="L213" s="48"/>
      <c r="M213" s="236"/>
      <c r="N213" s="237"/>
      <c r="O213" s="88"/>
      <c r="P213" s="88"/>
      <c r="Q213" s="88"/>
      <c r="R213" s="88"/>
      <c r="S213" s="88"/>
      <c r="T213" s="89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T213" s="21" t="s">
        <v>442</v>
      </c>
      <c r="AU213" s="21" t="s">
        <v>83</v>
      </c>
    </row>
    <row r="214" s="12" customFormat="1" ht="25.92" customHeight="1">
      <c r="A214" s="12"/>
      <c r="B214" s="204"/>
      <c r="C214" s="205"/>
      <c r="D214" s="206" t="s">
        <v>73</v>
      </c>
      <c r="E214" s="207" t="s">
        <v>2121</v>
      </c>
      <c r="F214" s="207" t="s">
        <v>2122</v>
      </c>
      <c r="G214" s="205"/>
      <c r="H214" s="205"/>
      <c r="I214" s="208"/>
      <c r="J214" s="209">
        <f>BK214</f>
        <v>0</v>
      </c>
      <c r="K214" s="205"/>
      <c r="L214" s="210"/>
      <c r="M214" s="211"/>
      <c r="N214" s="212"/>
      <c r="O214" s="212"/>
      <c r="P214" s="213">
        <f>P215+P240+P327+P371+P408+P433+P474+P495</f>
        <v>0</v>
      </c>
      <c r="Q214" s="212"/>
      <c r="R214" s="213">
        <f>R215+R240+R327+R371+R408+R433+R474+R495</f>
        <v>1.5576054400000001</v>
      </c>
      <c r="S214" s="212"/>
      <c r="T214" s="214">
        <f>T215+T240+T327+T371+T408+T433+T474+T495</f>
        <v>0.073000000000000009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215" t="s">
        <v>83</v>
      </c>
      <c r="AT214" s="216" t="s">
        <v>73</v>
      </c>
      <c r="AU214" s="216" t="s">
        <v>74</v>
      </c>
      <c r="AY214" s="215" t="s">
        <v>426</v>
      </c>
      <c r="BK214" s="217">
        <f>BK215+BK240+BK327+BK371+BK408+BK433+BK474+BK495</f>
        <v>0</v>
      </c>
    </row>
    <row r="215" s="12" customFormat="1" ht="22.8" customHeight="1">
      <c r="A215" s="12"/>
      <c r="B215" s="204"/>
      <c r="C215" s="205"/>
      <c r="D215" s="206" t="s">
        <v>73</v>
      </c>
      <c r="E215" s="218" t="s">
        <v>2231</v>
      </c>
      <c r="F215" s="218" t="s">
        <v>2232</v>
      </c>
      <c r="G215" s="205"/>
      <c r="H215" s="205"/>
      <c r="I215" s="208"/>
      <c r="J215" s="219">
        <f>BK215</f>
        <v>0</v>
      </c>
      <c r="K215" s="205"/>
      <c r="L215" s="210"/>
      <c r="M215" s="211"/>
      <c r="N215" s="212"/>
      <c r="O215" s="212"/>
      <c r="P215" s="213">
        <f>SUM(P216:P239)</f>
        <v>0</v>
      </c>
      <c r="Q215" s="212"/>
      <c r="R215" s="213">
        <f>SUM(R216:R239)</f>
        <v>0.058780239999999997</v>
      </c>
      <c r="S215" s="212"/>
      <c r="T215" s="214">
        <f>SUM(T216:T239)</f>
        <v>0</v>
      </c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R215" s="215" t="s">
        <v>83</v>
      </c>
      <c r="AT215" s="216" t="s">
        <v>73</v>
      </c>
      <c r="AU215" s="216" t="s">
        <v>81</v>
      </c>
      <c r="AY215" s="215" t="s">
        <v>426</v>
      </c>
      <c r="BK215" s="217">
        <f>SUM(BK216:BK239)</f>
        <v>0</v>
      </c>
    </row>
    <row r="216" s="2" customFormat="1" ht="37.8" customHeight="1">
      <c r="A216" s="42"/>
      <c r="B216" s="43"/>
      <c r="C216" s="220" t="s">
        <v>715</v>
      </c>
      <c r="D216" s="220" t="s">
        <v>433</v>
      </c>
      <c r="E216" s="221" t="s">
        <v>2234</v>
      </c>
      <c r="F216" s="222" t="s">
        <v>2235</v>
      </c>
      <c r="G216" s="223" t="s">
        <v>436</v>
      </c>
      <c r="H216" s="224">
        <v>13.5</v>
      </c>
      <c r="I216" s="225"/>
      <c r="J216" s="226">
        <f>ROUND(I216*H216,2)</f>
        <v>0</v>
      </c>
      <c r="K216" s="222" t="s">
        <v>437</v>
      </c>
      <c r="L216" s="48"/>
      <c r="M216" s="227" t="s">
        <v>28</v>
      </c>
      <c r="N216" s="228" t="s">
        <v>45</v>
      </c>
      <c r="O216" s="88"/>
      <c r="P216" s="229">
        <f>O216*H216</f>
        <v>0</v>
      </c>
      <c r="Q216" s="229">
        <v>0</v>
      </c>
      <c r="R216" s="229">
        <f>Q216*H216</f>
        <v>0</v>
      </c>
      <c r="S216" s="229">
        <v>0</v>
      </c>
      <c r="T216" s="230">
        <f>S216*H216</f>
        <v>0</v>
      </c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R216" s="231" t="s">
        <v>645</v>
      </c>
      <c r="AT216" s="231" t="s">
        <v>433</v>
      </c>
      <c r="AU216" s="231" t="s">
        <v>83</v>
      </c>
      <c r="AY216" s="21" t="s">
        <v>426</v>
      </c>
      <c r="BE216" s="232">
        <f>IF(N216="základní",J216,0)</f>
        <v>0</v>
      </c>
      <c r="BF216" s="232">
        <f>IF(N216="snížená",J216,0)</f>
        <v>0</v>
      </c>
      <c r="BG216" s="232">
        <f>IF(N216="zákl. přenesená",J216,0)</f>
        <v>0</v>
      </c>
      <c r="BH216" s="232">
        <f>IF(N216="sníž. přenesená",J216,0)</f>
        <v>0</v>
      </c>
      <c r="BI216" s="232">
        <f>IF(N216="nulová",J216,0)</f>
        <v>0</v>
      </c>
      <c r="BJ216" s="21" t="s">
        <v>81</v>
      </c>
      <c r="BK216" s="232">
        <f>ROUND(I216*H216,2)</f>
        <v>0</v>
      </c>
      <c r="BL216" s="21" t="s">
        <v>645</v>
      </c>
      <c r="BM216" s="231" t="s">
        <v>6017</v>
      </c>
    </row>
    <row r="217" s="2" customFormat="1">
      <c r="A217" s="42"/>
      <c r="B217" s="43"/>
      <c r="C217" s="44"/>
      <c r="D217" s="233" t="s">
        <v>442</v>
      </c>
      <c r="E217" s="44"/>
      <c r="F217" s="234" t="s">
        <v>2237</v>
      </c>
      <c r="G217" s="44"/>
      <c r="H217" s="44"/>
      <c r="I217" s="235"/>
      <c r="J217" s="44"/>
      <c r="K217" s="44"/>
      <c r="L217" s="48"/>
      <c r="M217" s="236"/>
      <c r="N217" s="237"/>
      <c r="O217" s="88"/>
      <c r="P217" s="88"/>
      <c r="Q217" s="88"/>
      <c r="R217" s="88"/>
      <c r="S217" s="88"/>
      <c r="T217" s="89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T217" s="21" t="s">
        <v>442</v>
      </c>
      <c r="AU217" s="21" t="s">
        <v>83</v>
      </c>
    </row>
    <row r="218" s="13" customFormat="1">
      <c r="A218" s="13"/>
      <c r="B218" s="238"/>
      <c r="C218" s="239"/>
      <c r="D218" s="240" t="s">
        <v>446</v>
      </c>
      <c r="E218" s="241" t="s">
        <v>28</v>
      </c>
      <c r="F218" s="242" t="s">
        <v>284</v>
      </c>
      <c r="G218" s="239"/>
      <c r="H218" s="243">
        <v>13.5</v>
      </c>
      <c r="I218" s="244"/>
      <c r="J218" s="239"/>
      <c r="K218" s="239"/>
      <c r="L218" s="245"/>
      <c r="M218" s="246"/>
      <c r="N218" s="247"/>
      <c r="O218" s="247"/>
      <c r="P218" s="247"/>
      <c r="Q218" s="247"/>
      <c r="R218" s="247"/>
      <c r="S218" s="247"/>
      <c r="T218" s="248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9" t="s">
        <v>446</v>
      </c>
      <c r="AU218" s="249" t="s">
        <v>83</v>
      </c>
      <c r="AV218" s="13" t="s">
        <v>83</v>
      </c>
      <c r="AW218" s="13" t="s">
        <v>35</v>
      </c>
      <c r="AX218" s="13" t="s">
        <v>81</v>
      </c>
      <c r="AY218" s="249" t="s">
        <v>426</v>
      </c>
    </row>
    <row r="219" s="2" customFormat="1" ht="24.15" customHeight="1">
      <c r="A219" s="42"/>
      <c r="B219" s="43"/>
      <c r="C219" s="271" t="s">
        <v>721</v>
      </c>
      <c r="D219" s="271" t="s">
        <v>776</v>
      </c>
      <c r="E219" s="272" t="s">
        <v>6018</v>
      </c>
      <c r="F219" s="273" t="s">
        <v>6019</v>
      </c>
      <c r="G219" s="274" t="s">
        <v>436</v>
      </c>
      <c r="H219" s="275">
        <v>13.77</v>
      </c>
      <c r="I219" s="276"/>
      <c r="J219" s="277">
        <f>ROUND(I219*H219,2)</f>
        <v>0</v>
      </c>
      <c r="K219" s="273" t="s">
        <v>437</v>
      </c>
      <c r="L219" s="278"/>
      <c r="M219" s="279" t="s">
        <v>28</v>
      </c>
      <c r="N219" s="280" t="s">
        <v>45</v>
      </c>
      <c r="O219" s="88"/>
      <c r="P219" s="229">
        <f>O219*H219</f>
        <v>0</v>
      </c>
      <c r="Q219" s="229">
        <v>0.0030000000000000001</v>
      </c>
      <c r="R219" s="229">
        <f>Q219*H219</f>
        <v>0.04131</v>
      </c>
      <c r="S219" s="229">
        <v>0</v>
      </c>
      <c r="T219" s="230">
        <f>S219*H219</f>
        <v>0</v>
      </c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R219" s="231" t="s">
        <v>732</v>
      </c>
      <c r="AT219" s="231" t="s">
        <v>776</v>
      </c>
      <c r="AU219" s="231" t="s">
        <v>83</v>
      </c>
      <c r="AY219" s="21" t="s">
        <v>426</v>
      </c>
      <c r="BE219" s="232">
        <f>IF(N219="základní",J219,0)</f>
        <v>0</v>
      </c>
      <c r="BF219" s="232">
        <f>IF(N219="snížená",J219,0)</f>
        <v>0</v>
      </c>
      <c r="BG219" s="232">
        <f>IF(N219="zákl. přenesená",J219,0)</f>
        <v>0</v>
      </c>
      <c r="BH219" s="232">
        <f>IF(N219="sníž. přenesená",J219,0)</f>
        <v>0</v>
      </c>
      <c r="BI219" s="232">
        <f>IF(N219="nulová",J219,0)</f>
        <v>0</v>
      </c>
      <c r="BJ219" s="21" t="s">
        <v>81</v>
      </c>
      <c r="BK219" s="232">
        <f>ROUND(I219*H219,2)</f>
        <v>0</v>
      </c>
      <c r="BL219" s="21" t="s">
        <v>645</v>
      </c>
      <c r="BM219" s="231" t="s">
        <v>6020</v>
      </c>
    </row>
    <row r="220" s="14" customFormat="1">
      <c r="A220" s="14"/>
      <c r="B220" s="250"/>
      <c r="C220" s="251"/>
      <c r="D220" s="240" t="s">
        <v>446</v>
      </c>
      <c r="E220" s="252" t="s">
        <v>28</v>
      </c>
      <c r="F220" s="253" t="s">
        <v>899</v>
      </c>
      <c r="G220" s="251"/>
      <c r="H220" s="252" t="s">
        <v>28</v>
      </c>
      <c r="I220" s="254"/>
      <c r="J220" s="251"/>
      <c r="K220" s="251"/>
      <c r="L220" s="255"/>
      <c r="M220" s="256"/>
      <c r="N220" s="257"/>
      <c r="O220" s="257"/>
      <c r="P220" s="257"/>
      <c r="Q220" s="257"/>
      <c r="R220" s="257"/>
      <c r="S220" s="257"/>
      <c r="T220" s="258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9" t="s">
        <v>446</v>
      </c>
      <c r="AU220" s="259" t="s">
        <v>83</v>
      </c>
      <c r="AV220" s="14" t="s">
        <v>81</v>
      </c>
      <c r="AW220" s="14" t="s">
        <v>35</v>
      </c>
      <c r="AX220" s="14" t="s">
        <v>74</v>
      </c>
      <c r="AY220" s="259" t="s">
        <v>426</v>
      </c>
    </row>
    <row r="221" s="13" customFormat="1">
      <c r="A221" s="13"/>
      <c r="B221" s="238"/>
      <c r="C221" s="239"/>
      <c r="D221" s="240" t="s">
        <v>446</v>
      </c>
      <c r="E221" s="241" t="s">
        <v>28</v>
      </c>
      <c r="F221" s="242" t="s">
        <v>6021</v>
      </c>
      <c r="G221" s="239"/>
      <c r="H221" s="243">
        <v>13.77</v>
      </c>
      <c r="I221" s="244"/>
      <c r="J221" s="239"/>
      <c r="K221" s="239"/>
      <c r="L221" s="245"/>
      <c r="M221" s="246"/>
      <c r="N221" s="247"/>
      <c r="O221" s="247"/>
      <c r="P221" s="247"/>
      <c r="Q221" s="247"/>
      <c r="R221" s="247"/>
      <c r="S221" s="247"/>
      <c r="T221" s="248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9" t="s">
        <v>446</v>
      </c>
      <c r="AU221" s="249" t="s">
        <v>83</v>
      </c>
      <c r="AV221" s="13" t="s">
        <v>83</v>
      </c>
      <c r="AW221" s="13" t="s">
        <v>35</v>
      </c>
      <c r="AX221" s="13" t="s">
        <v>81</v>
      </c>
      <c r="AY221" s="249" t="s">
        <v>426</v>
      </c>
    </row>
    <row r="222" s="2" customFormat="1" ht="24.15" customHeight="1">
      <c r="A222" s="42"/>
      <c r="B222" s="43"/>
      <c r="C222" s="220" t="s">
        <v>726</v>
      </c>
      <c r="D222" s="220" t="s">
        <v>433</v>
      </c>
      <c r="E222" s="221" t="s">
        <v>2270</v>
      </c>
      <c r="F222" s="222" t="s">
        <v>2271</v>
      </c>
      <c r="G222" s="223" t="s">
        <v>949</v>
      </c>
      <c r="H222" s="224">
        <v>16.260000000000002</v>
      </c>
      <c r="I222" s="225"/>
      <c r="J222" s="226">
        <f>ROUND(I222*H222,2)</f>
        <v>0</v>
      </c>
      <c r="K222" s="222" t="s">
        <v>437</v>
      </c>
      <c r="L222" s="48"/>
      <c r="M222" s="227" t="s">
        <v>28</v>
      </c>
      <c r="N222" s="228" t="s">
        <v>45</v>
      </c>
      <c r="O222" s="88"/>
      <c r="P222" s="229">
        <f>O222*H222</f>
        <v>0</v>
      </c>
      <c r="Q222" s="229">
        <v>0</v>
      </c>
      <c r="R222" s="229">
        <f>Q222*H222</f>
        <v>0</v>
      </c>
      <c r="S222" s="229">
        <v>0</v>
      </c>
      <c r="T222" s="230">
        <f>S222*H222</f>
        <v>0</v>
      </c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R222" s="231" t="s">
        <v>645</v>
      </c>
      <c r="AT222" s="231" t="s">
        <v>433</v>
      </c>
      <c r="AU222" s="231" t="s">
        <v>83</v>
      </c>
      <c r="AY222" s="21" t="s">
        <v>426</v>
      </c>
      <c r="BE222" s="232">
        <f>IF(N222="základní",J222,0)</f>
        <v>0</v>
      </c>
      <c r="BF222" s="232">
        <f>IF(N222="snížená",J222,0)</f>
        <v>0</v>
      </c>
      <c r="BG222" s="232">
        <f>IF(N222="zákl. přenesená",J222,0)</f>
        <v>0</v>
      </c>
      <c r="BH222" s="232">
        <f>IF(N222="sníž. přenesená",J222,0)</f>
        <v>0</v>
      </c>
      <c r="BI222" s="232">
        <f>IF(N222="nulová",J222,0)</f>
        <v>0</v>
      </c>
      <c r="BJ222" s="21" t="s">
        <v>81</v>
      </c>
      <c r="BK222" s="232">
        <f>ROUND(I222*H222,2)</f>
        <v>0</v>
      </c>
      <c r="BL222" s="21" t="s">
        <v>645</v>
      </c>
      <c r="BM222" s="231" t="s">
        <v>6022</v>
      </c>
    </row>
    <row r="223" s="2" customFormat="1">
      <c r="A223" s="42"/>
      <c r="B223" s="43"/>
      <c r="C223" s="44"/>
      <c r="D223" s="233" t="s">
        <v>442</v>
      </c>
      <c r="E223" s="44"/>
      <c r="F223" s="234" t="s">
        <v>2273</v>
      </c>
      <c r="G223" s="44"/>
      <c r="H223" s="44"/>
      <c r="I223" s="235"/>
      <c r="J223" s="44"/>
      <c r="K223" s="44"/>
      <c r="L223" s="48"/>
      <c r="M223" s="236"/>
      <c r="N223" s="237"/>
      <c r="O223" s="88"/>
      <c r="P223" s="88"/>
      <c r="Q223" s="88"/>
      <c r="R223" s="88"/>
      <c r="S223" s="88"/>
      <c r="T223" s="89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T223" s="21" t="s">
        <v>442</v>
      </c>
      <c r="AU223" s="21" t="s">
        <v>83</v>
      </c>
    </row>
    <row r="224" s="14" customFormat="1">
      <c r="A224" s="14"/>
      <c r="B224" s="250"/>
      <c r="C224" s="251"/>
      <c r="D224" s="240" t="s">
        <v>446</v>
      </c>
      <c r="E224" s="252" t="s">
        <v>28</v>
      </c>
      <c r="F224" s="253" t="s">
        <v>872</v>
      </c>
      <c r="G224" s="251"/>
      <c r="H224" s="252" t="s">
        <v>28</v>
      </c>
      <c r="I224" s="254"/>
      <c r="J224" s="251"/>
      <c r="K224" s="251"/>
      <c r="L224" s="255"/>
      <c r="M224" s="256"/>
      <c r="N224" s="257"/>
      <c r="O224" s="257"/>
      <c r="P224" s="257"/>
      <c r="Q224" s="257"/>
      <c r="R224" s="257"/>
      <c r="S224" s="257"/>
      <c r="T224" s="258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9" t="s">
        <v>446</v>
      </c>
      <c r="AU224" s="259" t="s">
        <v>83</v>
      </c>
      <c r="AV224" s="14" t="s">
        <v>81</v>
      </c>
      <c r="AW224" s="14" t="s">
        <v>35</v>
      </c>
      <c r="AX224" s="14" t="s">
        <v>74</v>
      </c>
      <c r="AY224" s="259" t="s">
        <v>426</v>
      </c>
    </row>
    <row r="225" s="13" customFormat="1">
      <c r="A225" s="13"/>
      <c r="B225" s="238"/>
      <c r="C225" s="239"/>
      <c r="D225" s="240" t="s">
        <v>446</v>
      </c>
      <c r="E225" s="241" t="s">
        <v>28</v>
      </c>
      <c r="F225" s="242" t="s">
        <v>6023</v>
      </c>
      <c r="G225" s="239"/>
      <c r="H225" s="243">
        <v>16.260000000000002</v>
      </c>
      <c r="I225" s="244"/>
      <c r="J225" s="239"/>
      <c r="K225" s="239"/>
      <c r="L225" s="245"/>
      <c r="M225" s="246"/>
      <c r="N225" s="247"/>
      <c r="O225" s="247"/>
      <c r="P225" s="247"/>
      <c r="Q225" s="247"/>
      <c r="R225" s="247"/>
      <c r="S225" s="247"/>
      <c r="T225" s="248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9" t="s">
        <v>446</v>
      </c>
      <c r="AU225" s="249" t="s">
        <v>83</v>
      </c>
      <c r="AV225" s="13" t="s">
        <v>83</v>
      </c>
      <c r="AW225" s="13" t="s">
        <v>35</v>
      </c>
      <c r="AX225" s="13" t="s">
        <v>74</v>
      </c>
      <c r="AY225" s="249" t="s">
        <v>426</v>
      </c>
    </row>
    <row r="226" s="15" customFormat="1">
      <c r="A226" s="15"/>
      <c r="B226" s="260"/>
      <c r="C226" s="261"/>
      <c r="D226" s="240" t="s">
        <v>446</v>
      </c>
      <c r="E226" s="262" t="s">
        <v>5951</v>
      </c>
      <c r="F226" s="263" t="s">
        <v>466</v>
      </c>
      <c r="G226" s="261"/>
      <c r="H226" s="264">
        <v>16.260000000000002</v>
      </c>
      <c r="I226" s="265"/>
      <c r="J226" s="261"/>
      <c r="K226" s="261"/>
      <c r="L226" s="266"/>
      <c r="M226" s="267"/>
      <c r="N226" s="268"/>
      <c r="O226" s="268"/>
      <c r="P226" s="268"/>
      <c r="Q226" s="268"/>
      <c r="R226" s="268"/>
      <c r="S226" s="268"/>
      <c r="T226" s="269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70" t="s">
        <v>446</v>
      </c>
      <c r="AU226" s="270" t="s">
        <v>83</v>
      </c>
      <c r="AV226" s="15" t="s">
        <v>438</v>
      </c>
      <c r="AW226" s="15" t="s">
        <v>35</v>
      </c>
      <c r="AX226" s="15" t="s">
        <v>81</v>
      </c>
      <c r="AY226" s="270" t="s">
        <v>426</v>
      </c>
    </row>
    <row r="227" s="2" customFormat="1" ht="24.15" customHeight="1">
      <c r="A227" s="42"/>
      <c r="B227" s="43"/>
      <c r="C227" s="271" t="s">
        <v>732</v>
      </c>
      <c r="D227" s="271" t="s">
        <v>776</v>
      </c>
      <c r="E227" s="272" t="s">
        <v>2276</v>
      </c>
      <c r="F227" s="273" t="s">
        <v>2277</v>
      </c>
      <c r="G227" s="274" t="s">
        <v>949</v>
      </c>
      <c r="H227" s="275">
        <v>19.512</v>
      </c>
      <c r="I227" s="276"/>
      <c r="J227" s="277">
        <f>ROUND(I227*H227,2)</f>
        <v>0</v>
      </c>
      <c r="K227" s="273" t="s">
        <v>437</v>
      </c>
      <c r="L227" s="278"/>
      <c r="M227" s="279" t="s">
        <v>28</v>
      </c>
      <c r="N227" s="280" t="s">
        <v>45</v>
      </c>
      <c r="O227" s="88"/>
      <c r="P227" s="229">
        <f>O227*H227</f>
        <v>0</v>
      </c>
      <c r="Q227" s="229">
        <v>0.00029999999999999997</v>
      </c>
      <c r="R227" s="229">
        <f>Q227*H227</f>
        <v>0.0058535999999999996</v>
      </c>
      <c r="S227" s="229">
        <v>0</v>
      </c>
      <c r="T227" s="230">
        <f>S227*H227</f>
        <v>0</v>
      </c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R227" s="231" t="s">
        <v>732</v>
      </c>
      <c r="AT227" s="231" t="s">
        <v>776</v>
      </c>
      <c r="AU227" s="231" t="s">
        <v>83</v>
      </c>
      <c r="AY227" s="21" t="s">
        <v>426</v>
      </c>
      <c r="BE227" s="232">
        <f>IF(N227="základní",J227,0)</f>
        <v>0</v>
      </c>
      <c r="BF227" s="232">
        <f>IF(N227="snížená",J227,0)</f>
        <v>0</v>
      </c>
      <c r="BG227" s="232">
        <f>IF(N227="zákl. přenesená",J227,0)</f>
        <v>0</v>
      </c>
      <c r="BH227" s="232">
        <f>IF(N227="sníž. přenesená",J227,0)</f>
        <v>0</v>
      </c>
      <c r="BI227" s="232">
        <f>IF(N227="nulová",J227,0)</f>
        <v>0</v>
      </c>
      <c r="BJ227" s="21" t="s">
        <v>81</v>
      </c>
      <c r="BK227" s="232">
        <f>ROUND(I227*H227,2)</f>
        <v>0</v>
      </c>
      <c r="BL227" s="21" t="s">
        <v>645</v>
      </c>
      <c r="BM227" s="231" t="s">
        <v>6024</v>
      </c>
    </row>
    <row r="228" s="13" customFormat="1">
      <c r="A228" s="13"/>
      <c r="B228" s="238"/>
      <c r="C228" s="239"/>
      <c r="D228" s="240" t="s">
        <v>446</v>
      </c>
      <c r="E228" s="241" t="s">
        <v>28</v>
      </c>
      <c r="F228" s="242" t="s">
        <v>6025</v>
      </c>
      <c r="G228" s="239"/>
      <c r="H228" s="243">
        <v>19.512</v>
      </c>
      <c r="I228" s="244"/>
      <c r="J228" s="239"/>
      <c r="K228" s="239"/>
      <c r="L228" s="245"/>
      <c r="M228" s="246"/>
      <c r="N228" s="247"/>
      <c r="O228" s="247"/>
      <c r="P228" s="247"/>
      <c r="Q228" s="247"/>
      <c r="R228" s="247"/>
      <c r="S228" s="247"/>
      <c r="T228" s="248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9" t="s">
        <v>446</v>
      </c>
      <c r="AU228" s="249" t="s">
        <v>83</v>
      </c>
      <c r="AV228" s="13" t="s">
        <v>83</v>
      </c>
      <c r="AW228" s="13" t="s">
        <v>35</v>
      </c>
      <c r="AX228" s="13" t="s">
        <v>81</v>
      </c>
      <c r="AY228" s="249" t="s">
        <v>426</v>
      </c>
    </row>
    <row r="229" s="2" customFormat="1" ht="44.25" customHeight="1">
      <c r="A229" s="42"/>
      <c r="B229" s="43"/>
      <c r="C229" s="220" t="s">
        <v>737</v>
      </c>
      <c r="D229" s="220" t="s">
        <v>433</v>
      </c>
      <c r="E229" s="221" t="s">
        <v>2349</v>
      </c>
      <c r="F229" s="222" t="s">
        <v>2350</v>
      </c>
      <c r="G229" s="223" t="s">
        <v>436</v>
      </c>
      <c r="H229" s="224">
        <v>15.125999999999999</v>
      </c>
      <c r="I229" s="225"/>
      <c r="J229" s="226">
        <f>ROUND(I229*H229,2)</f>
        <v>0</v>
      </c>
      <c r="K229" s="222" t="s">
        <v>437</v>
      </c>
      <c r="L229" s="48"/>
      <c r="M229" s="227" t="s">
        <v>28</v>
      </c>
      <c r="N229" s="228" t="s">
        <v>45</v>
      </c>
      <c r="O229" s="88"/>
      <c r="P229" s="229">
        <f>O229*H229</f>
        <v>0</v>
      </c>
      <c r="Q229" s="229">
        <v>0</v>
      </c>
      <c r="R229" s="229">
        <f>Q229*H229</f>
        <v>0</v>
      </c>
      <c r="S229" s="229">
        <v>0</v>
      </c>
      <c r="T229" s="230">
        <f>S229*H229</f>
        <v>0</v>
      </c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R229" s="231" t="s">
        <v>645</v>
      </c>
      <c r="AT229" s="231" t="s">
        <v>433</v>
      </c>
      <c r="AU229" s="231" t="s">
        <v>83</v>
      </c>
      <c r="AY229" s="21" t="s">
        <v>426</v>
      </c>
      <c r="BE229" s="232">
        <f>IF(N229="základní",J229,0)</f>
        <v>0</v>
      </c>
      <c r="BF229" s="232">
        <f>IF(N229="snížená",J229,0)</f>
        <v>0</v>
      </c>
      <c r="BG229" s="232">
        <f>IF(N229="zákl. přenesená",J229,0)</f>
        <v>0</v>
      </c>
      <c r="BH229" s="232">
        <f>IF(N229="sníž. přenesená",J229,0)</f>
        <v>0</v>
      </c>
      <c r="BI229" s="232">
        <f>IF(N229="nulová",J229,0)</f>
        <v>0</v>
      </c>
      <c r="BJ229" s="21" t="s">
        <v>81</v>
      </c>
      <c r="BK229" s="232">
        <f>ROUND(I229*H229,2)</f>
        <v>0</v>
      </c>
      <c r="BL229" s="21" t="s">
        <v>645</v>
      </c>
      <c r="BM229" s="231" t="s">
        <v>6026</v>
      </c>
    </row>
    <row r="230" s="2" customFormat="1">
      <c r="A230" s="42"/>
      <c r="B230" s="43"/>
      <c r="C230" s="44"/>
      <c r="D230" s="233" t="s">
        <v>442</v>
      </c>
      <c r="E230" s="44"/>
      <c r="F230" s="234" t="s">
        <v>2352</v>
      </c>
      <c r="G230" s="44"/>
      <c r="H230" s="44"/>
      <c r="I230" s="235"/>
      <c r="J230" s="44"/>
      <c r="K230" s="44"/>
      <c r="L230" s="48"/>
      <c r="M230" s="236"/>
      <c r="N230" s="237"/>
      <c r="O230" s="88"/>
      <c r="P230" s="88"/>
      <c r="Q230" s="88"/>
      <c r="R230" s="88"/>
      <c r="S230" s="88"/>
      <c r="T230" s="89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T230" s="21" t="s">
        <v>442</v>
      </c>
      <c r="AU230" s="21" t="s">
        <v>83</v>
      </c>
    </row>
    <row r="231" s="13" customFormat="1">
      <c r="A231" s="13"/>
      <c r="B231" s="238"/>
      <c r="C231" s="239"/>
      <c r="D231" s="240" t="s">
        <v>446</v>
      </c>
      <c r="E231" s="241" t="s">
        <v>28</v>
      </c>
      <c r="F231" s="242" t="s">
        <v>284</v>
      </c>
      <c r="G231" s="239"/>
      <c r="H231" s="243">
        <v>13.5</v>
      </c>
      <c r="I231" s="244"/>
      <c r="J231" s="239"/>
      <c r="K231" s="239"/>
      <c r="L231" s="245"/>
      <c r="M231" s="246"/>
      <c r="N231" s="247"/>
      <c r="O231" s="247"/>
      <c r="P231" s="247"/>
      <c r="Q231" s="247"/>
      <c r="R231" s="247"/>
      <c r="S231" s="247"/>
      <c r="T231" s="248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9" t="s">
        <v>446</v>
      </c>
      <c r="AU231" s="249" t="s">
        <v>83</v>
      </c>
      <c r="AV231" s="13" t="s">
        <v>83</v>
      </c>
      <c r="AW231" s="13" t="s">
        <v>35</v>
      </c>
      <c r="AX231" s="13" t="s">
        <v>74</v>
      </c>
      <c r="AY231" s="249" t="s">
        <v>426</v>
      </c>
    </row>
    <row r="232" s="13" customFormat="1">
      <c r="A232" s="13"/>
      <c r="B232" s="238"/>
      <c r="C232" s="239"/>
      <c r="D232" s="240" t="s">
        <v>446</v>
      </c>
      <c r="E232" s="241" t="s">
        <v>28</v>
      </c>
      <c r="F232" s="242" t="s">
        <v>6027</v>
      </c>
      <c r="G232" s="239"/>
      <c r="H232" s="243">
        <v>1.6259999999999999</v>
      </c>
      <c r="I232" s="244"/>
      <c r="J232" s="239"/>
      <c r="K232" s="239"/>
      <c r="L232" s="245"/>
      <c r="M232" s="246"/>
      <c r="N232" s="247"/>
      <c r="O232" s="247"/>
      <c r="P232" s="247"/>
      <c r="Q232" s="247"/>
      <c r="R232" s="247"/>
      <c r="S232" s="247"/>
      <c r="T232" s="248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9" t="s">
        <v>446</v>
      </c>
      <c r="AU232" s="249" t="s">
        <v>83</v>
      </c>
      <c r="AV232" s="13" t="s">
        <v>83</v>
      </c>
      <c r="AW232" s="13" t="s">
        <v>35</v>
      </c>
      <c r="AX232" s="13" t="s">
        <v>74</v>
      </c>
      <c r="AY232" s="249" t="s">
        <v>426</v>
      </c>
    </row>
    <row r="233" s="15" customFormat="1">
      <c r="A233" s="15"/>
      <c r="B233" s="260"/>
      <c r="C233" s="261"/>
      <c r="D233" s="240" t="s">
        <v>446</v>
      </c>
      <c r="E233" s="262" t="s">
        <v>546</v>
      </c>
      <c r="F233" s="263" t="s">
        <v>466</v>
      </c>
      <c r="G233" s="261"/>
      <c r="H233" s="264">
        <v>15.125999999999999</v>
      </c>
      <c r="I233" s="265"/>
      <c r="J233" s="261"/>
      <c r="K233" s="261"/>
      <c r="L233" s="266"/>
      <c r="M233" s="267"/>
      <c r="N233" s="268"/>
      <c r="O233" s="268"/>
      <c r="P233" s="268"/>
      <c r="Q233" s="268"/>
      <c r="R233" s="268"/>
      <c r="S233" s="268"/>
      <c r="T233" s="269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70" t="s">
        <v>446</v>
      </c>
      <c r="AU233" s="270" t="s">
        <v>83</v>
      </c>
      <c r="AV233" s="15" t="s">
        <v>438</v>
      </c>
      <c r="AW233" s="15" t="s">
        <v>35</v>
      </c>
      <c r="AX233" s="15" t="s">
        <v>81</v>
      </c>
      <c r="AY233" s="270" t="s">
        <v>426</v>
      </c>
    </row>
    <row r="234" s="2" customFormat="1" ht="24.15" customHeight="1">
      <c r="A234" s="42"/>
      <c r="B234" s="43"/>
      <c r="C234" s="271" t="s">
        <v>305</v>
      </c>
      <c r="D234" s="271" t="s">
        <v>776</v>
      </c>
      <c r="E234" s="272" t="s">
        <v>2355</v>
      </c>
      <c r="F234" s="273" t="s">
        <v>2356</v>
      </c>
      <c r="G234" s="274" t="s">
        <v>436</v>
      </c>
      <c r="H234" s="275">
        <v>18.151</v>
      </c>
      <c r="I234" s="276"/>
      <c r="J234" s="277">
        <f>ROUND(I234*H234,2)</f>
        <v>0</v>
      </c>
      <c r="K234" s="273" t="s">
        <v>437</v>
      </c>
      <c r="L234" s="278"/>
      <c r="M234" s="279" t="s">
        <v>28</v>
      </c>
      <c r="N234" s="280" t="s">
        <v>45</v>
      </c>
      <c r="O234" s="88"/>
      <c r="P234" s="229">
        <f>O234*H234</f>
        <v>0</v>
      </c>
      <c r="Q234" s="229">
        <v>0.00064000000000000005</v>
      </c>
      <c r="R234" s="229">
        <f>Q234*H234</f>
        <v>0.011616640000000001</v>
      </c>
      <c r="S234" s="229">
        <v>0</v>
      </c>
      <c r="T234" s="230">
        <f>S234*H234</f>
        <v>0</v>
      </c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R234" s="231" t="s">
        <v>732</v>
      </c>
      <c r="AT234" s="231" t="s">
        <v>776</v>
      </c>
      <c r="AU234" s="231" t="s">
        <v>83</v>
      </c>
      <c r="AY234" s="21" t="s">
        <v>426</v>
      </c>
      <c r="BE234" s="232">
        <f>IF(N234="základní",J234,0)</f>
        <v>0</v>
      </c>
      <c r="BF234" s="232">
        <f>IF(N234="snížená",J234,0)</f>
        <v>0</v>
      </c>
      <c r="BG234" s="232">
        <f>IF(N234="zákl. přenesená",J234,0)</f>
        <v>0</v>
      </c>
      <c r="BH234" s="232">
        <f>IF(N234="sníž. přenesená",J234,0)</f>
        <v>0</v>
      </c>
      <c r="BI234" s="232">
        <f>IF(N234="nulová",J234,0)</f>
        <v>0</v>
      </c>
      <c r="BJ234" s="21" t="s">
        <v>81</v>
      </c>
      <c r="BK234" s="232">
        <f>ROUND(I234*H234,2)</f>
        <v>0</v>
      </c>
      <c r="BL234" s="21" t="s">
        <v>645</v>
      </c>
      <c r="BM234" s="231" t="s">
        <v>6028</v>
      </c>
    </row>
    <row r="235" s="13" customFormat="1">
      <c r="A235" s="13"/>
      <c r="B235" s="238"/>
      <c r="C235" s="239"/>
      <c r="D235" s="240" t="s">
        <v>446</v>
      </c>
      <c r="E235" s="241" t="s">
        <v>28</v>
      </c>
      <c r="F235" s="242" t="s">
        <v>2358</v>
      </c>
      <c r="G235" s="239"/>
      <c r="H235" s="243">
        <v>18.151</v>
      </c>
      <c r="I235" s="244"/>
      <c r="J235" s="239"/>
      <c r="K235" s="239"/>
      <c r="L235" s="245"/>
      <c r="M235" s="246"/>
      <c r="N235" s="247"/>
      <c r="O235" s="247"/>
      <c r="P235" s="247"/>
      <c r="Q235" s="247"/>
      <c r="R235" s="247"/>
      <c r="S235" s="247"/>
      <c r="T235" s="248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9" t="s">
        <v>446</v>
      </c>
      <c r="AU235" s="249" t="s">
        <v>83</v>
      </c>
      <c r="AV235" s="13" t="s">
        <v>83</v>
      </c>
      <c r="AW235" s="13" t="s">
        <v>35</v>
      </c>
      <c r="AX235" s="13" t="s">
        <v>81</v>
      </c>
      <c r="AY235" s="249" t="s">
        <v>426</v>
      </c>
    </row>
    <row r="236" s="2" customFormat="1" ht="49.05" customHeight="1">
      <c r="A236" s="42"/>
      <c r="B236" s="43"/>
      <c r="C236" s="220" t="s">
        <v>749</v>
      </c>
      <c r="D236" s="220" t="s">
        <v>433</v>
      </c>
      <c r="E236" s="221" t="s">
        <v>2375</v>
      </c>
      <c r="F236" s="222" t="s">
        <v>2376</v>
      </c>
      <c r="G236" s="223" t="s">
        <v>740</v>
      </c>
      <c r="H236" s="224">
        <v>0.058999999999999997</v>
      </c>
      <c r="I236" s="225"/>
      <c r="J236" s="226">
        <f>ROUND(I236*H236,2)</f>
        <v>0</v>
      </c>
      <c r="K236" s="222" t="s">
        <v>437</v>
      </c>
      <c r="L236" s="48"/>
      <c r="M236" s="227" t="s">
        <v>28</v>
      </c>
      <c r="N236" s="228" t="s">
        <v>45</v>
      </c>
      <c r="O236" s="88"/>
      <c r="P236" s="229">
        <f>O236*H236</f>
        <v>0</v>
      </c>
      <c r="Q236" s="229">
        <v>0</v>
      </c>
      <c r="R236" s="229">
        <f>Q236*H236</f>
        <v>0</v>
      </c>
      <c r="S236" s="229">
        <v>0</v>
      </c>
      <c r="T236" s="230">
        <f>S236*H236</f>
        <v>0</v>
      </c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R236" s="231" t="s">
        <v>645</v>
      </c>
      <c r="AT236" s="231" t="s">
        <v>433</v>
      </c>
      <c r="AU236" s="231" t="s">
        <v>83</v>
      </c>
      <c r="AY236" s="21" t="s">
        <v>426</v>
      </c>
      <c r="BE236" s="232">
        <f>IF(N236="základní",J236,0)</f>
        <v>0</v>
      </c>
      <c r="BF236" s="232">
        <f>IF(N236="snížená",J236,0)</f>
        <v>0</v>
      </c>
      <c r="BG236" s="232">
        <f>IF(N236="zákl. přenesená",J236,0)</f>
        <v>0</v>
      </c>
      <c r="BH236" s="232">
        <f>IF(N236="sníž. přenesená",J236,0)</f>
        <v>0</v>
      </c>
      <c r="BI236" s="232">
        <f>IF(N236="nulová",J236,0)</f>
        <v>0</v>
      </c>
      <c r="BJ236" s="21" t="s">
        <v>81</v>
      </c>
      <c r="BK236" s="232">
        <f>ROUND(I236*H236,2)</f>
        <v>0</v>
      </c>
      <c r="BL236" s="21" t="s">
        <v>645</v>
      </c>
      <c r="BM236" s="231" t="s">
        <v>6029</v>
      </c>
    </row>
    <row r="237" s="2" customFormat="1">
      <c r="A237" s="42"/>
      <c r="B237" s="43"/>
      <c r="C237" s="44"/>
      <c r="D237" s="233" t="s">
        <v>442</v>
      </c>
      <c r="E237" s="44"/>
      <c r="F237" s="234" t="s">
        <v>2378</v>
      </c>
      <c r="G237" s="44"/>
      <c r="H237" s="44"/>
      <c r="I237" s="235"/>
      <c r="J237" s="44"/>
      <c r="K237" s="44"/>
      <c r="L237" s="48"/>
      <c r="M237" s="236"/>
      <c r="N237" s="237"/>
      <c r="O237" s="88"/>
      <c r="P237" s="88"/>
      <c r="Q237" s="88"/>
      <c r="R237" s="88"/>
      <c r="S237" s="88"/>
      <c r="T237" s="89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T237" s="21" t="s">
        <v>442</v>
      </c>
      <c r="AU237" s="21" t="s">
        <v>83</v>
      </c>
    </row>
    <row r="238" s="2" customFormat="1" ht="49.05" customHeight="1">
      <c r="A238" s="42"/>
      <c r="B238" s="43"/>
      <c r="C238" s="220" t="s">
        <v>223</v>
      </c>
      <c r="D238" s="220" t="s">
        <v>433</v>
      </c>
      <c r="E238" s="221" t="s">
        <v>2380</v>
      </c>
      <c r="F238" s="222" t="s">
        <v>2381</v>
      </c>
      <c r="G238" s="223" t="s">
        <v>740</v>
      </c>
      <c r="H238" s="224">
        <v>0.058999999999999997</v>
      </c>
      <c r="I238" s="225"/>
      <c r="J238" s="226">
        <f>ROUND(I238*H238,2)</f>
        <v>0</v>
      </c>
      <c r="K238" s="222" t="s">
        <v>437</v>
      </c>
      <c r="L238" s="48"/>
      <c r="M238" s="227" t="s">
        <v>28</v>
      </c>
      <c r="N238" s="228" t="s">
        <v>45</v>
      </c>
      <c r="O238" s="88"/>
      <c r="P238" s="229">
        <f>O238*H238</f>
        <v>0</v>
      </c>
      <c r="Q238" s="229">
        <v>0</v>
      </c>
      <c r="R238" s="229">
        <f>Q238*H238</f>
        <v>0</v>
      </c>
      <c r="S238" s="229">
        <v>0</v>
      </c>
      <c r="T238" s="230">
        <f>S238*H238</f>
        <v>0</v>
      </c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R238" s="231" t="s">
        <v>645</v>
      </c>
      <c r="AT238" s="231" t="s">
        <v>433</v>
      </c>
      <c r="AU238" s="231" t="s">
        <v>83</v>
      </c>
      <c r="AY238" s="21" t="s">
        <v>426</v>
      </c>
      <c r="BE238" s="232">
        <f>IF(N238="základní",J238,0)</f>
        <v>0</v>
      </c>
      <c r="BF238" s="232">
        <f>IF(N238="snížená",J238,0)</f>
        <v>0</v>
      </c>
      <c r="BG238" s="232">
        <f>IF(N238="zákl. přenesená",J238,0)</f>
        <v>0</v>
      </c>
      <c r="BH238" s="232">
        <f>IF(N238="sníž. přenesená",J238,0)</f>
        <v>0</v>
      </c>
      <c r="BI238" s="232">
        <f>IF(N238="nulová",J238,0)</f>
        <v>0</v>
      </c>
      <c r="BJ238" s="21" t="s">
        <v>81</v>
      </c>
      <c r="BK238" s="232">
        <f>ROUND(I238*H238,2)</f>
        <v>0</v>
      </c>
      <c r="BL238" s="21" t="s">
        <v>645</v>
      </c>
      <c r="BM238" s="231" t="s">
        <v>6030</v>
      </c>
    </row>
    <row r="239" s="2" customFormat="1">
      <c r="A239" s="42"/>
      <c r="B239" s="43"/>
      <c r="C239" s="44"/>
      <c r="D239" s="233" t="s">
        <v>442</v>
      </c>
      <c r="E239" s="44"/>
      <c r="F239" s="234" t="s">
        <v>2383</v>
      </c>
      <c r="G239" s="44"/>
      <c r="H239" s="44"/>
      <c r="I239" s="235"/>
      <c r="J239" s="44"/>
      <c r="K239" s="44"/>
      <c r="L239" s="48"/>
      <c r="M239" s="236"/>
      <c r="N239" s="237"/>
      <c r="O239" s="88"/>
      <c r="P239" s="88"/>
      <c r="Q239" s="88"/>
      <c r="R239" s="88"/>
      <c r="S239" s="88"/>
      <c r="T239" s="89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T239" s="21" t="s">
        <v>442</v>
      </c>
      <c r="AU239" s="21" t="s">
        <v>83</v>
      </c>
    </row>
    <row r="240" s="12" customFormat="1" ht="22.8" customHeight="1">
      <c r="A240" s="12"/>
      <c r="B240" s="204"/>
      <c r="C240" s="205"/>
      <c r="D240" s="206" t="s">
        <v>73</v>
      </c>
      <c r="E240" s="218" t="s">
        <v>2769</v>
      </c>
      <c r="F240" s="218" t="s">
        <v>2770</v>
      </c>
      <c r="G240" s="205"/>
      <c r="H240" s="205"/>
      <c r="I240" s="208"/>
      <c r="J240" s="219">
        <f>BK240</f>
        <v>0</v>
      </c>
      <c r="K240" s="205"/>
      <c r="L240" s="210"/>
      <c r="M240" s="211"/>
      <c r="N240" s="212"/>
      <c r="O240" s="212"/>
      <c r="P240" s="213">
        <f>SUM(P241:P326)</f>
        <v>0</v>
      </c>
      <c r="Q240" s="212"/>
      <c r="R240" s="213">
        <f>SUM(R241:R326)</f>
        <v>0.86504606000000006</v>
      </c>
      <c r="S240" s="212"/>
      <c r="T240" s="214">
        <f>SUM(T241:T326)</f>
        <v>0.025000000000000001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15" t="s">
        <v>83</v>
      </c>
      <c r="AT240" s="216" t="s">
        <v>73</v>
      </c>
      <c r="AU240" s="216" t="s">
        <v>81</v>
      </c>
      <c r="AY240" s="215" t="s">
        <v>426</v>
      </c>
      <c r="BK240" s="217">
        <f>SUM(BK241:BK326)</f>
        <v>0</v>
      </c>
    </row>
    <row r="241" s="2" customFormat="1" ht="62.7" customHeight="1">
      <c r="A241" s="42"/>
      <c r="B241" s="43"/>
      <c r="C241" s="220" t="s">
        <v>761</v>
      </c>
      <c r="D241" s="220" t="s">
        <v>433</v>
      </c>
      <c r="E241" s="221" t="s">
        <v>2801</v>
      </c>
      <c r="F241" s="222" t="s">
        <v>2802</v>
      </c>
      <c r="G241" s="223" t="s">
        <v>436</v>
      </c>
      <c r="H241" s="224">
        <v>10.582000000000001</v>
      </c>
      <c r="I241" s="225"/>
      <c r="J241" s="226">
        <f>ROUND(I241*H241,2)</f>
        <v>0</v>
      </c>
      <c r="K241" s="222" t="s">
        <v>28</v>
      </c>
      <c r="L241" s="48"/>
      <c r="M241" s="227" t="s">
        <v>28</v>
      </c>
      <c r="N241" s="228" t="s">
        <v>45</v>
      </c>
      <c r="O241" s="88"/>
      <c r="P241" s="229">
        <f>O241*H241</f>
        <v>0</v>
      </c>
      <c r="Q241" s="229">
        <v>0.053530000000000001</v>
      </c>
      <c r="R241" s="229">
        <f>Q241*H241</f>
        <v>0.5664544600000001</v>
      </c>
      <c r="S241" s="229">
        <v>0</v>
      </c>
      <c r="T241" s="230">
        <f>S241*H241</f>
        <v>0</v>
      </c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R241" s="231" t="s">
        <v>645</v>
      </c>
      <c r="AT241" s="231" t="s">
        <v>433</v>
      </c>
      <c r="AU241" s="231" t="s">
        <v>83</v>
      </c>
      <c r="AY241" s="21" t="s">
        <v>426</v>
      </c>
      <c r="BE241" s="232">
        <f>IF(N241="základní",J241,0)</f>
        <v>0</v>
      </c>
      <c r="BF241" s="232">
        <f>IF(N241="snížená",J241,0)</f>
        <v>0</v>
      </c>
      <c r="BG241" s="232">
        <f>IF(N241="zákl. přenesená",J241,0)</f>
        <v>0</v>
      </c>
      <c r="BH241" s="232">
        <f>IF(N241="sníž. přenesená",J241,0)</f>
        <v>0</v>
      </c>
      <c r="BI241" s="232">
        <f>IF(N241="nulová",J241,0)</f>
        <v>0</v>
      </c>
      <c r="BJ241" s="21" t="s">
        <v>81</v>
      </c>
      <c r="BK241" s="232">
        <f>ROUND(I241*H241,2)</f>
        <v>0</v>
      </c>
      <c r="BL241" s="21" t="s">
        <v>645</v>
      </c>
      <c r="BM241" s="231" t="s">
        <v>6031</v>
      </c>
    </row>
    <row r="242" s="14" customFormat="1">
      <c r="A242" s="14"/>
      <c r="B242" s="250"/>
      <c r="C242" s="251"/>
      <c r="D242" s="240" t="s">
        <v>446</v>
      </c>
      <c r="E242" s="252" t="s">
        <v>28</v>
      </c>
      <c r="F242" s="253" t="s">
        <v>872</v>
      </c>
      <c r="G242" s="251"/>
      <c r="H242" s="252" t="s">
        <v>28</v>
      </c>
      <c r="I242" s="254"/>
      <c r="J242" s="251"/>
      <c r="K242" s="251"/>
      <c r="L242" s="255"/>
      <c r="M242" s="256"/>
      <c r="N242" s="257"/>
      <c r="O242" s="257"/>
      <c r="P242" s="257"/>
      <c r="Q242" s="257"/>
      <c r="R242" s="257"/>
      <c r="S242" s="257"/>
      <c r="T242" s="258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9" t="s">
        <v>446</v>
      </c>
      <c r="AU242" s="259" t="s">
        <v>83</v>
      </c>
      <c r="AV242" s="14" t="s">
        <v>81</v>
      </c>
      <c r="AW242" s="14" t="s">
        <v>35</v>
      </c>
      <c r="AX242" s="14" t="s">
        <v>74</v>
      </c>
      <c r="AY242" s="259" t="s">
        <v>426</v>
      </c>
    </row>
    <row r="243" s="13" customFormat="1">
      <c r="A243" s="13"/>
      <c r="B243" s="238"/>
      <c r="C243" s="239"/>
      <c r="D243" s="240" t="s">
        <v>446</v>
      </c>
      <c r="E243" s="241" t="s">
        <v>28</v>
      </c>
      <c r="F243" s="242" t="s">
        <v>6032</v>
      </c>
      <c r="G243" s="239"/>
      <c r="H243" s="243">
        <v>10.582000000000001</v>
      </c>
      <c r="I243" s="244"/>
      <c r="J243" s="239"/>
      <c r="K243" s="239"/>
      <c r="L243" s="245"/>
      <c r="M243" s="246"/>
      <c r="N243" s="247"/>
      <c r="O243" s="247"/>
      <c r="P243" s="247"/>
      <c r="Q243" s="247"/>
      <c r="R243" s="247"/>
      <c r="S243" s="247"/>
      <c r="T243" s="248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9" t="s">
        <v>446</v>
      </c>
      <c r="AU243" s="249" t="s">
        <v>83</v>
      </c>
      <c r="AV243" s="13" t="s">
        <v>83</v>
      </c>
      <c r="AW243" s="13" t="s">
        <v>35</v>
      </c>
      <c r="AX243" s="13" t="s">
        <v>74</v>
      </c>
      <c r="AY243" s="249" t="s">
        <v>426</v>
      </c>
    </row>
    <row r="244" s="15" customFormat="1">
      <c r="A244" s="15"/>
      <c r="B244" s="260"/>
      <c r="C244" s="261"/>
      <c r="D244" s="240" t="s">
        <v>446</v>
      </c>
      <c r="E244" s="262" t="s">
        <v>391</v>
      </c>
      <c r="F244" s="263" t="s">
        <v>466</v>
      </c>
      <c r="G244" s="261"/>
      <c r="H244" s="264">
        <v>10.582000000000001</v>
      </c>
      <c r="I244" s="265"/>
      <c r="J244" s="261"/>
      <c r="K244" s="261"/>
      <c r="L244" s="266"/>
      <c r="M244" s="267"/>
      <c r="N244" s="268"/>
      <c r="O244" s="268"/>
      <c r="P244" s="268"/>
      <c r="Q244" s="268"/>
      <c r="R244" s="268"/>
      <c r="S244" s="268"/>
      <c r="T244" s="269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70" t="s">
        <v>446</v>
      </c>
      <c r="AU244" s="270" t="s">
        <v>83</v>
      </c>
      <c r="AV244" s="15" t="s">
        <v>438</v>
      </c>
      <c r="AW244" s="15" t="s">
        <v>35</v>
      </c>
      <c r="AX244" s="15" t="s">
        <v>81</v>
      </c>
      <c r="AY244" s="270" t="s">
        <v>426</v>
      </c>
    </row>
    <row r="245" s="2" customFormat="1" ht="44.25" customHeight="1">
      <c r="A245" s="42"/>
      <c r="B245" s="43"/>
      <c r="C245" s="220" t="s">
        <v>769</v>
      </c>
      <c r="D245" s="220" t="s">
        <v>433</v>
      </c>
      <c r="E245" s="221" t="s">
        <v>2811</v>
      </c>
      <c r="F245" s="222" t="s">
        <v>2812</v>
      </c>
      <c r="G245" s="223" t="s">
        <v>436</v>
      </c>
      <c r="H245" s="224">
        <v>10.582000000000001</v>
      </c>
      <c r="I245" s="225"/>
      <c r="J245" s="226">
        <f>ROUND(I245*H245,2)</f>
        <v>0</v>
      </c>
      <c r="K245" s="222" t="s">
        <v>437</v>
      </c>
      <c r="L245" s="48"/>
      <c r="M245" s="227" t="s">
        <v>28</v>
      </c>
      <c r="N245" s="228" t="s">
        <v>45</v>
      </c>
      <c r="O245" s="88"/>
      <c r="P245" s="229">
        <f>O245*H245</f>
        <v>0</v>
      </c>
      <c r="Q245" s="229">
        <v>0.00020000000000000001</v>
      </c>
      <c r="R245" s="229">
        <f>Q245*H245</f>
        <v>0.0021164000000000001</v>
      </c>
      <c r="S245" s="229">
        <v>0</v>
      </c>
      <c r="T245" s="230">
        <f>S245*H245</f>
        <v>0</v>
      </c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R245" s="231" t="s">
        <v>645</v>
      </c>
      <c r="AT245" s="231" t="s">
        <v>433</v>
      </c>
      <c r="AU245" s="231" t="s">
        <v>83</v>
      </c>
      <c r="AY245" s="21" t="s">
        <v>426</v>
      </c>
      <c r="BE245" s="232">
        <f>IF(N245="základní",J245,0)</f>
        <v>0</v>
      </c>
      <c r="BF245" s="232">
        <f>IF(N245="snížená",J245,0)</f>
        <v>0</v>
      </c>
      <c r="BG245" s="232">
        <f>IF(N245="zákl. přenesená",J245,0)</f>
        <v>0</v>
      </c>
      <c r="BH245" s="232">
        <f>IF(N245="sníž. přenesená",J245,0)</f>
        <v>0</v>
      </c>
      <c r="BI245" s="232">
        <f>IF(N245="nulová",J245,0)</f>
        <v>0</v>
      </c>
      <c r="BJ245" s="21" t="s">
        <v>81</v>
      </c>
      <c r="BK245" s="232">
        <f>ROUND(I245*H245,2)</f>
        <v>0</v>
      </c>
      <c r="BL245" s="21" t="s">
        <v>645</v>
      </c>
      <c r="BM245" s="231" t="s">
        <v>6033</v>
      </c>
    </row>
    <row r="246" s="2" customFormat="1">
      <c r="A246" s="42"/>
      <c r="B246" s="43"/>
      <c r="C246" s="44"/>
      <c r="D246" s="233" t="s">
        <v>442</v>
      </c>
      <c r="E246" s="44"/>
      <c r="F246" s="234" t="s">
        <v>2814</v>
      </c>
      <c r="G246" s="44"/>
      <c r="H246" s="44"/>
      <c r="I246" s="235"/>
      <c r="J246" s="44"/>
      <c r="K246" s="44"/>
      <c r="L246" s="48"/>
      <c r="M246" s="236"/>
      <c r="N246" s="237"/>
      <c r="O246" s="88"/>
      <c r="P246" s="88"/>
      <c r="Q246" s="88"/>
      <c r="R246" s="88"/>
      <c r="S246" s="88"/>
      <c r="T246" s="89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T246" s="21" t="s">
        <v>442</v>
      </c>
      <c r="AU246" s="21" t="s">
        <v>83</v>
      </c>
    </row>
    <row r="247" s="13" customFormat="1">
      <c r="A247" s="13"/>
      <c r="B247" s="238"/>
      <c r="C247" s="239"/>
      <c r="D247" s="240" t="s">
        <v>446</v>
      </c>
      <c r="E247" s="241" t="s">
        <v>28</v>
      </c>
      <c r="F247" s="242" t="s">
        <v>391</v>
      </c>
      <c r="G247" s="239"/>
      <c r="H247" s="243">
        <v>10.582000000000001</v>
      </c>
      <c r="I247" s="244"/>
      <c r="J247" s="239"/>
      <c r="K247" s="239"/>
      <c r="L247" s="245"/>
      <c r="M247" s="246"/>
      <c r="N247" s="247"/>
      <c r="O247" s="247"/>
      <c r="P247" s="247"/>
      <c r="Q247" s="247"/>
      <c r="R247" s="247"/>
      <c r="S247" s="247"/>
      <c r="T247" s="248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9" t="s">
        <v>446</v>
      </c>
      <c r="AU247" s="249" t="s">
        <v>83</v>
      </c>
      <c r="AV247" s="13" t="s">
        <v>83</v>
      </c>
      <c r="AW247" s="13" t="s">
        <v>35</v>
      </c>
      <c r="AX247" s="13" t="s">
        <v>81</v>
      </c>
      <c r="AY247" s="249" t="s">
        <v>426</v>
      </c>
    </row>
    <row r="248" s="2" customFormat="1" ht="55.5" customHeight="1">
      <c r="A248" s="42"/>
      <c r="B248" s="43"/>
      <c r="C248" s="220" t="s">
        <v>775</v>
      </c>
      <c r="D248" s="220" t="s">
        <v>433</v>
      </c>
      <c r="E248" s="221" t="s">
        <v>2772</v>
      </c>
      <c r="F248" s="222" t="s">
        <v>2773</v>
      </c>
      <c r="G248" s="223" t="s">
        <v>949</v>
      </c>
      <c r="H248" s="224">
        <v>6.7400000000000002</v>
      </c>
      <c r="I248" s="225"/>
      <c r="J248" s="226">
        <f>ROUND(I248*H248,2)</f>
        <v>0</v>
      </c>
      <c r="K248" s="222" t="s">
        <v>437</v>
      </c>
      <c r="L248" s="48"/>
      <c r="M248" s="227" t="s">
        <v>28</v>
      </c>
      <c r="N248" s="228" t="s">
        <v>45</v>
      </c>
      <c r="O248" s="88"/>
      <c r="P248" s="229">
        <f>O248*H248</f>
        <v>0</v>
      </c>
      <c r="Q248" s="229">
        <v>0.00020000000000000001</v>
      </c>
      <c r="R248" s="229">
        <f>Q248*H248</f>
        <v>0.001348</v>
      </c>
      <c r="S248" s="229">
        <v>0</v>
      </c>
      <c r="T248" s="230">
        <f>S248*H248</f>
        <v>0</v>
      </c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R248" s="231" t="s">
        <v>645</v>
      </c>
      <c r="AT248" s="231" t="s">
        <v>433</v>
      </c>
      <c r="AU248" s="231" t="s">
        <v>83</v>
      </c>
      <c r="AY248" s="21" t="s">
        <v>426</v>
      </c>
      <c r="BE248" s="232">
        <f>IF(N248="základní",J248,0)</f>
        <v>0</v>
      </c>
      <c r="BF248" s="232">
        <f>IF(N248="snížená",J248,0)</f>
        <v>0</v>
      </c>
      <c r="BG248" s="232">
        <f>IF(N248="zákl. přenesená",J248,0)</f>
        <v>0</v>
      </c>
      <c r="BH248" s="232">
        <f>IF(N248="sníž. přenesená",J248,0)</f>
        <v>0</v>
      </c>
      <c r="BI248" s="232">
        <f>IF(N248="nulová",J248,0)</f>
        <v>0</v>
      </c>
      <c r="BJ248" s="21" t="s">
        <v>81</v>
      </c>
      <c r="BK248" s="232">
        <f>ROUND(I248*H248,2)</f>
        <v>0</v>
      </c>
      <c r="BL248" s="21" t="s">
        <v>645</v>
      </c>
      <c r="BM248" s="231" t="s">
        <v>6034</v>
      </c>
    </row>
    <row r="249" s="2" customFormat="1">
      <c r="A249" s="42"/>
      <c r="B249" s="43"/>
      <c r="C249" s="44"/>
      <c r="D249" s="233" t="s">
        <v>442</v>
      </c>
      <c r="E249" s="44"/>
      <c r="F249" s="234" t="s">
        <v>2775</v>
      </c>
      <c r="G249" s="44"/>
      <c r="H249" s="44"/>
      <c r="I249" s="235"/>
      <c r="J249" s="44"/>
      <c r="K249" s="44"/>
      <c r="L249" s="48"/>
      <c r="M249" s="236"/>
      <c r="N249" s="237"/>
      <c r="O249" s="88"/>
      <c r="P249" s="88"/>
      <c r="Q249" s="88"/>
      <c r="R249" s="88"/>
      <c r="S249" s="88"/>
      <c r="T249" s="89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T249" s="21" t="s">
        <v>442</v>
      </c>
      <c r="AU249" s="21" t="s">
        <v>83</v>
      </c>
    </row>
    <row r="250" s="14" customFormat="1">
      <c r="A250" s="14"/>
      <c r="B250" s="250"/>
      <c r="C250" s="251"/>
      <c r="D250" s="240" t="s">
        <v>446</v>
      </c>
      <c r="E250" s="252" t="s">
        <v>28</v>
      </c>
      <c r="F250" s="253" t="s">
        <v>5984</v>
      </c>
      <c r="G250" s="251"/>
      <c r="H250" s="252" t="s">
        <v>28</v>
      </c>
      <c r="I250" s="254"/>
      <c r="J250" s="251"/>
      <c r="K250" s="251"/>
      <c r="L250" s="255"/>
      <c r="M250" s="256"/>
      <c r="N250" s="257"/>
      <c r="O250" s="257"/>
      <c r="P250" s="257"/>
      <c r="Q250" s="257"/>
      <c r="R250" s="257"/>
      <c r="S250" s="257"/>
      <c r="T250" s="258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9" t="s">
        <v>446</v>
      </c>
      <c r="AU250" s="259" t="s">
        <v>83</v>
      </c>
      <c r="AV250" s="14" t="s">
        <v>81</v>
      </c>
      <c r="AW250" s="14" t="s">
        <v>35</v>
      </c>
      <c r="AX250" s="14" t="s">
        <v>74</v>
      </c>
      <c r="AY250" s="259" t="s">
        <v>426</v>
      </c>
    </row>
    <row r="251" s="13" customFormat="1">
      <c r="A251" s="13"/>
      <c r="B251" s="238"/>
      <c r="C251" s="239"/>
      <c r="D251" s="240" t="s">
        <v>446</v>
      </c>
      <c r="E251" s="241" t="s">
        <v>28</v>
      </c>
      <c r="F251" s="242" t="s">
        <v>6035</v>
      </c>
      <c r="G251" s="239"/>
      <c r="H251" s="243">
        <v>6.7400000000000002</v>
      </c>
      <c r="I251" s="244"/>
      <c r="J251" s="239"/>
      <c r="K251" s="239"/>
      <c r="L251" s="245"/>
      <c r="M251" s="246"/>
      <c r="N251" s="247"/>
      <c r="O251" s="247"/>
      <c r="P251" s="247"/>
      <c r="Q251" s="247"/>
      <c r="R251" s="247"/>
      <c r="S251" s="247"/>
      <c r="T251" s="248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9" t="s">
        <v>446</v>
      </c>
      <c r="AU251" s="249" t="s">
        <v>83</v>
      </c>
      <c r="AV251" s="13" t="s">
        <v>83</v>
      </c>
      <c r="AW251" s="13" t="s">
        <v>35</v>
      </c>
      <c r="AX251" s="13" t="s">
        <v>81</v>
      </c>
      <c r="AY251" s="249" t="s">
        <v>426</v>
      </c>
    </row>
    <row r="252" s="2" customFormat="1" ht="44.25" customHeight="1">
      <c r="A252" s="42"/>
      <c r="B252" s="43"/>
      <c r="C252" s="220" t="s">
        <v>781</v>
      </c>
      <c r="D252" s="220" t="s">
        <v>433</v>
      </c>
      <c r="E252" s="221" t="s">
        <v>2782</v>
      </c>
      <c r="F252" s="222" t="s">
        <v>2783</v>
      </c>
      <c r="G252" s="223" t="s">
        <v>949</v>
      </c>
      <c r="H252" s="224">
        <v>6.2800000000000002</v>
      </c>
      <c r="I252" s="225"/>
      <c r="J252" s="226">
        <f>ROUND(I252*H252,2)</f>
        <v>0</v>
      </c>
      <c r="K252" s="222" t="s">
        <v>437</v>
      </c>
      <c r="L252" s="48"/>
      <c r="M252" s="227" t="s">
        <v>28</v>
      </c>
      <c r="N252" s="228" t="s">
        <v>45</v>
      </c>
      <c r="O252" s="88"/>
      <c r="P252" s="229">
        <f>O252*H252</f>
        <v>0</v>
      </c>
      <c r="Q252" s="229">
        <v>0.00036000000000000002</v>
      </c>
      <c r="R252" s="229">
        <f>Q252*H252</f>
        <v>0.0022608000000000003</v>
      </c>
      <c r="S252" s="229">
        <v>0</v>
      </c>
      <c r="T252" s="230">
        <f>S252*H252</f>
        <v>0</v>
      </c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R252" s="231" t="s">
        <v>645</v>
      </c>
      <c r="AT252" s="231" t="s">
        <v>433</v>
      </c>
      <c r="AU252" s="231" t="s">
        <v>83</v>
      </c>
      <c r="AY252" s="21" t="s">
        <v>426</v>
      </c>
      <c r="BE252" s="232">
        <f>IF(N252="základní",J252,0)</f>
        <v>0</v>
      </c>
      <c r="BF252" s="232">
        <f>IF(N252="snížená",J252,0)</f>
        <v>0</v>
      </c>
      <c r="BG252" s="232">
        <f>IF(N252="zákl. přenesená",J252,0)</f>
        <v>0</v>
      </c>
      <c r="BH252" s="232">
        <f>IF(N252="sníž. přenesená",J252,0)</f>
        <v>0</v>
      </c>
      <c r="BI252" s="232">
        <f>IF(N252="nulová",J252,0)</f>
        <v>0</v>
      </c>
      <c r="BJ252" s="21" t="s">
        <v>81</v>
      </c>
      <c r="BK252" s="232">
        <f>ROUND(I252*H252,2)</f>
        <v>0</v>
      </c>
      <c r="BL252" s="21" t="s">
        <v>645</v>
      </c>
      <c r="BM252" s="231" t="s">
        <v>6036</v>
      </c>
    </row>
    <row r="253" s="2" customFormat="1">
      <c r="A253" s="42"/>
      <c r="B253" s="43"/>
      <c r="C253" s="44"/>
      <c r="D253" s="233" t="s">
        <v>442</v>
      </c>
      <c r="E253" s="44"/>
      <c r="F253" s="234" t="s">
        <v>2785</v>
      </c>
      <c r="G253" s="44"/>
      <c r="H253" s="44"/>
      <c r="I253" s="235"/>
      <c r="J253" s="44"/>
      <c r="K253" s="44"/>
      <c r="L253" s="48"/>
      <c r="M253" s="236"/>
      <c r="N253" s="237"/>
      <c r="O253" s="88"/>
      <c r="P253" s="88"/>
      <c r="Q253" s="88"/>
      <c r="R253" s="88"/>
      <c r="S253" s="88"/>
      <c r="T253" s="89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T253" s="21" t="s">
        <v>442</v>
      </c>
      <c r="AU253" s="21" t="s">
        <v>83</v>
      </c>
    </row>
    <row r="254" s="14" customFormat="1">
      <c r="A254" s="14"/>
      <c r="B254" s="250"/>
      <c r="C254" s="251"/>
      <c r="D254" s="240" t="s">
        <v>446</v>
      </c>
      <c r="E254" s="252" t="s">
        <v>28</v>
      </c>
      <c r="F254" s="253" t="s">
        <v>5984</v>
      </c>
      <c r="G254" s="251"/>
      <c r="H254" s="252" t="s">
        <v>28</v>
      </c>
      <c r="I254" s="254"/>
      <c r="J254" s="251"/>
      <c r="K254" s="251"/>
      <c r="L254" s="255"/>
      <c r="M254" s="256"/>
      <c r="N254" s="257"/>
      <c r="O254" s="257"/>
      <c r="P254" s="257"/>
      <c r="Q254" s="257"/>
      <c r="R254" s="257"/>
      <c r="S254" s="257"/>
      <c r="T254" s="258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9" t="s">
        <v>446</v>
      </c>
      <c r="AU254" s="259" t="s">
        <v>83</v>
      </c>
      <c r="AV254" s="14" t="s">
        <v>81</v>
      </c>
      <c r="AW254" s="14" t="s">
        <v>35</v>
      </c>
      <c r="AX254" s="14" t="s">
        <v>74</v>
      </c>
      <c r="AY254" s="259" t="s">
        <v>426</v>
      </c>
    </row>
    <row r="255" s="13" customFormat="1">
      <c r="A255" s="13"/>
      <c r="B255" s="238"/>
      <c r="C255" s="239"/>
      <c r="D255" s="240" t="s">
        <v>446</v>
      </c>
      <c r="E255" s="241" t="s">
        <v>28</v>
      </c>
      <c r="F255" s="242" t="s">
        <v>6037</v>
      </c>
      <c r="G255" s="239"/>
      <c r="H255" s="243">
        <v>6.2800000000000002</v>
      </c>
      <c r="I255" s="244"/>
      <c r="J255" s="239"/>
      <c r="K255" s="239"/>
      <c r="L255" s="245"/>
      <c r="M255" s="246"/>
      <c r="N255" s="247"/>
      <c r="O255" s="247"/>
      <c r="P255" s="247"/>
      <c r="Q255" s="247"/>
      <c r="R255" s="247"/>
      <c r="S255" s="247"/>
      <c r="T255" s="248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9" t="s">
        <v>446</v>
      </c>
      <c r="AU255" s="249" t="s">
        <v>83</v>
      </c>
      <c r="AV255" s="13" t="s">
        <v>83</v>
      </c>
      <c r="AW255" s="13" t="s">
        <v>35</v>
      </c>
      <c r="AX255" s="13" t="s">
        <v>81</v>
      </c>
      <c r="AY255" s="249" t="s">
        <v>426</v>
      </c>
    </row>
    <row r="256" s="2" customFormat="1" ht="44.25" customHeight="1">
      <c r="A256" s="42"/>
      <c r="B256" s="43"/>
      <c r="C256" s="220" t="s">
        <v>787</v>
      </c>
      <c r="D256" s="220" t="s">
        <v>433</v>
      </c>
      <c r="E256" s="221" t="s">
        <v>2826</v>
      </c>
      <c r="F256" s="222" t="s">
        <v>2827</v>
      </c>
      <c r="G256" s="223" t="s">
        <v>436</v>
      </c>
      <c r="H256" s="224">
        <v>10.582000000000001</v>
      </c>
      <c r="I256" s="225"/>
      <c r="J256" s="226">
        <f>ROUND(I256*H256,2)</f>
        <v>0</v>
      </c>
      <c r="K256" s="222" t="s">
        <v>437</v>
      </c>
      <c r="L256" s="48"/>
      <c r="M256" s="227" t="s">
        <v>28</v>
      </c>
      <c r="N256" s="228" t="s">
        <v>45</v>
      </c>
      <c r="O256" s="88"/>
      <c r="P256" s="229">
        <f>O256*H256</f>
        <v>0</v>
      </c>
      <c r="Q256" s="229">
        <v>0</v>
      </c>
      <c r="R256" s="229">
        <f>Q256*H256</f>
        <v>0</v>
      </c>
      <c r="S256" s="229">
        <v>0</v>
      </c>
      <c r="T256" s="230">
        <f>S256*H256</f>
        <v>0</v>
      </c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R256" s="231" t="s">
        <v>645</v>
      </c>
      <c r="AT256" s="231" t="s">
        <v>433</v>
      </c>
      <c r="AU256" s="231" t="s">
        <v>83</v>
      </c>
      <c r="AY256" s="21" t="s">
        <v>426</v>
      </c>
      <c r="BE256" s="232">
        <f>IF(N256="základní",J256,0)</f>
        <v>0</v>
      </c>
      <c r="BF256" s="232">
        <f>IF(N256="snížená",J256,0)</f>
        <v>0</v>
      </c>
      <c r="BG256" s="232">
        <f>IF(N256="zákl. přenesená",J256,0)</f>
        <v>0</v>
      </c>
      <c r="BH256" s="232">
        <f>IF(N256="sníž. přenesená",J256,0)</f>
        <v>0</v>
      </c>
      <c r="BI256" s="232">
        <f>IF(N256="nulová",J256,0)</f>
        <v>0</v>
      </c>
      <c r="BJ256" s="21" t="s">
        <v>81</v>
      </c>
      <c r="BK256" s="232">
        <f>ROUND(I256*H256,2)</f>
        <v>0</v>
      </c>
      <c r="BL256" s="21" t="s">
        <v>645</v>
      </c>
      <c r="BM256" s="231" t="s">
        <v>6038</v>
      </c>
    </row>
    <row r="257" s="2" customFormat="1">
      <c r="A257" s="42"/>
      <c r="B257" s="43"/>
      <c r="C257" s="44"/>
      <c r="D257" s="233" t="s">
        <v>442</v>
      </c>
      <c r="E257" s="44"/>
      <c r="F257" s="234" t="s">
        <v>2829</v>
      </c>
      <c r="G257" s="44"/>
      <c r="H257" s="44"/>
      <c r="I257" s="235"/>
      <c r="J257" s="44"/>
      <c r="K257" s="44"/>
      <c r="L257" s="48"/>
      <c r="M257" s="236"/>
      <c r="N257" s="237"/>
      <c r="O257" s="88"/>
      <c r="P257" s="88"/>
      <c r="Q257" s="88"/>
      <c r="R257" s="88"/>
      <c r="S257" s="88"/>
      <c r="T257" s="89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T257" s="21" t="s">
        <v>442</v>
      </c>
      <c r="AU257" s="21" t="s">
        <v>83</v>
      </c>
    </row>
    <row r="258" s="13" customFormat="1">
      <c r="A258" s="13"/>
      <c r="B258" s="238"/>
      <c r="C258" s="239"/>
      <c r="D258" s="240" t="s">
        <v>446</v>
      </c>
      <c r="E258" s="241" t="s">
        <v>28</v>
      </c>
      <c r="F258" s="242" t="s">
        <v>391</v>
      </c>
      <c r="G258" s="239"/>
      <c r="H258" s="243">
        <v>10.582000000000001</v>
      </c>
      <c r="I258" s="244"/>
      <c r="J258" s="239"/>
      <c r="K258" s="239"/>
      <c r="L258" s="245"/>
      <c r="M258" s="246"/>
      <c r="N258" s="247"/>
      <c r="O258" s="247"/>
      <c r="P258" s="247"/>
      <c r="Q258" s="247"/>
      <c r="R258" s="247"/>
      <c r="S258" s="247"/>
      <c r="T258" s="248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9" t="s">
        <v>446</v>
      </c>
      <c r="AU258" s="249" t="s">
        <v>83</v>
      </c>
      <c r="AV258" s="13" t="s">
        <v>83</v>
      </c>
      <c r="AW258" s="13" t="s">
        <v>35</v>
      </c>
      <c r="AX258" s="13" t="s">
        <v>81</v>
      </c>
      <c r="AY258" s="249" t="s">
        <v>426</v>
      </c>
    </row>
    <row r="259" s="2" customFormat="1" ht="24.15" customHeight="1">
      <c r="A259" s="42"/>
      <c r="B259" s="43"/>
      <c r="C259" s="271" t="s">
        <v>794</v>
      </c>
      <c r="D259" s="271" t="s">
        <v>776</v>
      </c>
      <c r="E259" s="272" t="s">
        <v>2831</v>
      </c>
      <c r="F259" s="273" t="s">
        <v>2832</v>
      </c>
      <c r="G259" s="274" t="s">
        <v>436</v>
      </c>
      <c r="H259" s="275">
        <v>11.640000000000001</v>
      </c>
      <c r="I259" s="276"/>
      <c r="J259" s="277">
        <f>ROUND(I259*H259,2)</f>
        <v>0</v>
      </c>
      <c r="K259" s="273" t="s">
        <v>437</v>
      </c>
      <c r="L259" s="278"/>
      <c r="M259" s="279" t="s">
        <v>28</v>
      </c>
      <c r="N259" s="280" t="s">
        <v>45</v>
      </c>
      <c r="O259" s="88"/>
      <c r="P259" s="229">
        <f>O259*H259</f>
        <v>0</v>
      </c>
      <c r="Q259" s="229">
        <v>0</v>
      </c>
      <c r="R259" s="229">
        <f>Q259*H259</f>
        <v>0</v>
      </c>
      <c r="S259" s="229">
        <v>0</v>
      </c>
      <c r="T259" s="230">
        <f>S259*H259</f>
        <v>0</v>
      </c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R259" s="231" t="s">
        <v>732</v>
      </c>
      <c r="AT259" s="231" t="s">
        <v>776</v>
      </c>
      <c r="AU259" s="231" t="s">
        <v>83</v>
      </c>
      <c r="AY259" s="21" t="s">
        <v>426</v>
      </c>
      <c r="BE259" s="232">
        <f>IF(N259="základní",J259,0)</f>
        <v>0</v>
      </c>
      <c r="BF259" s="232">
        <f>IF(N259="snížená",J259,0)</f>
        <v>0</v>
      </c>
      <c r="BG259" s="232">
        <f>IF(N259="zákl. přenesená",J259,0)</f>
        <v>0</v>
      </c>
      <c r="BH259" s="232">
        <f>IF(N259="sníž. přenesená",J259,0)</f>
        <v>0</v>
      </c>
      <c r="BI259" s="232">
        <f>IF(N259="nulová",J259,0)</f>
        <v>0</v>
      </c>
      <c r="BJ259" s="21" t="s">
        <v>81</v>
      </c>
      <c r="BK259" s="232">
        <f>ROUND(I259*H259,2)</f>
        <v>0</v>
      </c>
      <c r="BL259" s="21" t="s">
        <v>645</v>
      </c>
      <c r="BM259" s="231" t="s">
        <v>6039</v>
      </c>
    </row>
    <row r="260" s="13" customFormat="1">
      <c r="A260" s="13"/>
      <c r="B260" s="238"/>
      <c r="C260" s="239"/>
      <c r="D260" s="240" t="s">
        <v>446</v>
      </c>
      <c r="E260" s="241" t="s">
        <v>28</v>
      </c>
      <c r="F260" s="242" t="s">
        <v>6040</v>
      </c>
      <c r="G260" s="239"/>
      <c r="H260" s="243">
        <v>11.640000000000001</v>
      </c>
      <c r="I260" s="244"/>
      <c r="J260" s="239"/>
      <c r="K260" s="239"/>
      <c r="L260" s="245"/>
      <c r="M260" s="246"/>
      <c r="N260" s="247"/>
      <c r="O260" s="247"/>
      <c r="P260" s="247"/>
      <c r="Q260" s="247"/>
      <c r="R260" s="247"/>
      <c r="S260" s="247"/>
      <c r="T260" s="248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9" t="s">
        <v>446</v>
      </c>
      <c r="AU260" s="249" t="s">
        <v>83</v>
      </c>
      <c r="AV260" s="13" t="s">
        <v>83</v>
      </c>
      <c r="AW260" s="13" t="s">
        <v>35</v>
      </c>
      <c r="AX260" s="13" t="s">
        <v>81</v>
      </c>
      <c r="AY260" s="249" t="s">
        <v>426</v>
      </c>
    </row>
    <row r="261" s="2" customFormat="1" ht="33" customHeight="1">
      <c r="A261" s="42"/>
      <c r="B261" s="43"/>
      <c r="C261" s="220" t="s">
        <v>800</v>
      </c>
      <c r="D261" s="220" t="s">
        <v>433</v>
      </c>
      <c r="E261" s="221" t="s">
        <v>2852</v>
      </c>
      <c r="F261" s="222" t="s">
        <v>2853</v>
      </c>
      <c r="G261" s="223" t="s">
        <v>436</v>
      </c>
      <c r="H261" s="224">
        <v>21.164000000000001</v>
      </c>
      <c r="I261" s="225"/>
      <c r="J261" s="226">
        <f>ROUND(I261*H261,2)</f>
        <v>0</v>
      </c>
      <c r="K261" s="222" t="s">
        <v>437</v>
      </c>
      <c r="L261" s="48"/>
      <c r="M261" s="227" t="s">
        <v>28</v>
      </c>
      <c r="N261" s="228" t="s">
        <v>45</v>
      </c>
      <c r="O261" s="88"/>
      <c r="P261" s="229">
        <f>O261*H261</f>
        <v>0</v>
      </c>
      <c r="Q261" s="229">
        <v>0.0032000000000000002</v>
      </c>
      <c r="R261" s="229">
        <f>Q261*H261</f>
        <v>0.067724800000000002</v>
      </c>
      <c r="S261" s="229">
        <v>0</v>
      </c>
      <c r="T261" s="230">
        <f>S261*H261</f>
        <v>0</v>
      </c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R261" s="231" t="s">
        <v>645</v>
      </c>
      <c r="AT261" s="231" t="s">
        <v>433</v>
      </c>
      <c r="AU261" s="231" t="s">
        <v>83</v>
      </c>
      <c r="AY261" s="21" t="s">
        <v>426</v>
      </c>
      <c r="BE261" s="232">
        <f>IF(N261="základní",J261,0)</f>
        <v>0</v>
      </c>
      <c r="BF261" s="232">
        <f>IF(N261="snížená",J261,0)</f>
        <v>0</v>
      </c>
      <c r="BG261" s="232">
        <f>IF(N261="zákl. přenesená",J261,0)</f>
        <v>0</v>
      </c>
      <c r="BH261" s="232">
        <f>IF(N261="sníž. přenesená",J261,0)</f>
        <v>0</v>
      </c>
      <c r="BI261" s="232">
        <f>IF(N261="nulová",J261,0)</f>
        <v>0</v>
      </c>
      <c r="BJ261" s="21" t="s">
        <v>81</v>
      </c>
      <c r="BK261" s="232">
        <f>ROUND(I261*H261,2)</f>
        <v>0</v>
      </c>
      <c r="BL261" s="21" t="s">
        <v>645</v>
      </c>
      <c r="BM261" s="231" t="s">
        <v>6041</v>
      </c>
    </row>
    <row r="262" s="2" customFormat="1">
      <c r="A262" s="42"/>
      <c r="B262" s="43"/>
      <c r="C262" s="44"/>
      <c r="D262" s="233" t="s">
        <v>442</v>
      </c>
      <c r="E262" s="44"/>
      <c r="F262" s="234" t="s">
        <v>2855</v>
      </c>
      <c r="G262" s="44"/>
      <c r="H262" s="44"/>
      <c r="I262" s="235"/>
      <c r="J262" s="44"/>
      <c r="K262" s="44"/>
      <c r="L262" s="48"/>
      <c r="M262" s="236"/>
      <c r="N262" s="237"/>
      <c r="O262" s="88"/>
      <c r="P262" s="88"/>
      <c r="Q262" s="88"/>
      <c r="R262" s="88"/>
      <c r="S262" s="88"/>
      <c r="T262" s="89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T262" s="21" t="s">
        <v>442</v>
      </c>
      <c r="AU262" s="21" t="s">
        <v>83</v>
      </c>
    </row>
    <row r="263" s="13" customFormat="1">
      <c r="A263" s="13"/>
      <c r="B263" s="238"/>
      <c r="C263" s="239"/>
      <c r="D263" s="240" t="s">
        <v>446</v>
      </c>
      <c r="E263" s="241" t="s">
        <v>28</v>
      </c>
      <c r="F263" s="242" t="s">
        <v>6042</v>
      </c>
      <c r="G263" s="239"/>
      <c r="H263" s="243">
        <v>21.164000000000001</v>
      </c>
      <c r="I263" s="244"/>
      <c r="J263" s="239"/>
      <c r="K263" s="239"/>
      <c r="L263" s="245"/>
      <c r="M263" s="246"/>
      <c r="N263" s="247"/>
      <c r="O263" s="247"/>
      <c r="P263" s="247"/>
      <c r="Q263" s="247"/>
      <c r="R263" s="247"/>
      <c r="S263" s="247"/>
      <c r="T263" s="248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9" t="s">
        <v>446</v>
      </c>
      <c r="AU263" s="249" t="s">
        <v>83</v>
      </c>
      <c r="AV263" s="13" t="s">
        <v>83</v>
      </c>
      <c r="AW263" s="13" t="s">
        <v>35</v>
      </c>
      <c r="AX263" s="13" t="s">
        <v>81</v>
      </c>
      <c r="AY263" s="249" t="s">
        <v>426</v>
      </c>
    </row>
    <row r="264" s="2" customFormat="1" ht="44.25" customHeight="1">
      <c r="A264" s="42"/>
      <c r="B264" s="43"/>
      <c r="C264" s="220" t="s">
        <v>807</v>
      </c>
      <c r="D264" s="220" t="s">
        <v>433</v>
      </c>
      <c r="E264" s="221" t="s">
        <v>2922</v>
      </c>
      <c r="F264" s="222" t="s">
        <v>2923</v>
      </c>
      <c r="G264" s="223" t="s">
        <v>436</v>
      </c>
      <c r="H264" s="224">
        <v>2.944</v>
      </c>
      <c r="I264" s="225"/>
      <c r="J264" s="226">
        <f>ROUND(I264*H264,2)</f>
        <v>0</v>
      </c>
      <c r="K264" s="222" t="s">
        <v>437</v>
      </c>
      <c r="L264" s="48"/>
      <c r="M264" s="227" t="s">
        <v>28</v>
      </c>
      <c r="N264" s="228" t="s">
        <v>45</v>
      </c>
      <c r="O264" s="88"/>
      <c r="P264" s="229">
        <f>O264*H264</f>
        <v>0</v>
      </c>
      <c r="Q264" s="229">
        <v>0.00010000000000000001</v>
      </c>
      <c r="R264" s="229">
        <f>Q264*H264</f>
        <v>0.0002944</v>
      </c>
      <c r="S264" s="229">
        <v>0</v>
      </c>
      <c r="T264" s="230">
        <f>S264*H264</f>
        <v>0</v>
      </c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R264" s="231" t="s">
        <v>645</v>
      </c>
      <c r="AT264" s="231" t="s">
        <v>433</v>
      </c>
      <c r="AU264" s="231" t="s">
        <v>83</v>
      </c>
      <c r="AY264" s="21" t="s">
        <v>426</v>
      </c>
      <c r="BE264" s="232">
        <f>IF(N264="základní",J264,0)</f>
        <v>0</v>
      </c>
      <c r="BF264" s="232">
        <f>IF(N264="snížená",J264,0)</f>
        <v>0</v>
      </c>
      <c r="BG264" s="232">
        <f>IF(N264="zákl. přenesená",J264,0)</f>
        <v>0</v>
      </c>
      <c r="BH264" s="232">
        <f>IF(N264="sníž. přenesená",J264,0)</f>
        <v>0</v>
      </c>
      <c r="BI264" s="232">
        <f>IF(N264="nulová",J264,0)</f>
        <v>0</v>
      </c>
      <c r="BJ264" s="21" t="s">
        <v>81</v>
      </c>
      <c r="BK264" s="232">
        <f>ROUND(I264*H264,2)</f>
        <v>0</v>
      </c>
      <c r="BL264" s="21" t="s">
        <v>645</v>
      </c>
      <c r="BM264" s="231" t="s">
        <v>6043</v>
      </c>
    </row>
    <row r="265" s="2" customFormat="1">
      <c r="A265" s="42"/>
      <c r="B265" s="43"/>
      <c r="C265" s="44"/>
      <c r="D265" s="233" t="s">
        <v>442</v>
      </c>
      <c r="E265" s="44"/>
      <c r="F265" s="234" t="s">
        <v>2925</v>
      </c>
      <c r="G265" s="44"/>
      <c r="H265" s="44"/>
      <c r="I265" s="235"/>
      <c r="J265" s="44"/>
      <c r="K265" s="44"/>
      <c r="L265" s="48"/>
      <c r="M265" s="236"/>
      <c r="N265" s="237"/>
      <c r="O265" s="88"/>
      <c r="P265" s="88"/>
      <c r="Q265" s="88"/>
      <c r="R265" s="88"/>
      <c r="S265" s="88"/>
      <c r="T265" s="89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T265" s="21" t="s">
        <v>442</v>
      </c>
      <c r="AU265" s="21" t="s">
        <v>83</v>
      </c>
    </row>
    <row r="266" s="13" customFormat="1">
      <c r="A266" s="13"/>
      <c r="B266" s="238"/>
      <c r="C266" s="239"/>
      <c r="D266" s="240" t="s">
        <v>446</v>
      </c>
      <c r="E266" s="241" t="s">
        <v>28</v>
      </c>
      <c r="F266" s="242" t="s">
        <v>6044</v>
      </c>
      <c r="G266" s="239"/>
      <c r="H266" s="243">
        <v>1.6879999999999999</v>
      </c>
      <c r="I266" s="244"/>
      <c r="J266" s="239"/>
      <c r="K266" s="239"/>
      <c r="L266" s="245"/>
      <c r="M266" s="246"/>
      <c r="N266" s="247"/>
      <c r="O266" s="247"/>
      <c r="P266" s="247"/>
      <c r="Q266" s="247"/>
      <c r="R266" s="247"/>
      <c r="S266" s="247"/>
      <c r="T266" s="248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9" t="s">
        <v>446</v>
      </c>
      <c r="AU266" s="249" t="s">
        <v>83</v>
      </c>
      <c r="AV266" s="13" t="s">
        <v>83</v>
      </c>
      <c r="AW266" s="13" t="s">
        <v>35</v>
      </c>
      <c r="AX266" s="13" t="s">
        <v>74</v>
      </c>
      <c r="AY266" s="249" t="s">
        <v>426</v>
      </c>
    </row>
    <row r="267" s="13" customFormat="1">
      <c r="A267" s="13"/>
      <c r="B267" s="238"/>
      <c r="C267" s="239"/>
      <c r="D267" s="240" t="s">
        <v>446</v>
      </c>
      <c r="E267" s="241" t="s">
        <v>28</v>
      </c>
      <c r="F267" s="242" t="s">
        <v>6045</v>
      </c>
      <c r="G267" s="239"/>
      <c r="H267" s="243">
        <v>1.256</v>
      </c>
      <c r="I267" s="244"/>
      <c r="J267" s="239"/>
      <c r="K267" s="239"/>
      <c r="L267" s="245"/>
      <c r="M267" s="246"/>
      <c r="N267" s="247"/>
      <c r="O267" s="247"/>
      <c r="P267" s="247"/>
      <c r="Q267" s="247"/>
      <c r="R267" s="247"/>
      <c r="S267" s="247"/>
      <c r="T267" s="248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9" t="s">
        <v>446</v>
      </c>
      <c r="AU267" s="249" t="s">
        <v>83</v>
      </c>
      <c r="AV267" s="13" t="s">
        <v>83</v>
      </c>
      <c r="AW267" s="13" t="s">
        <v>35</v>
      </c>
      <c r="AX267" s="13" t="s">
        <v>74</v>
      </c>
      <c r="AY267" s="249" t="s">
        <v>426</v>
      </c>
    </row>
    <row r="268" s="15" customFormat="1">
      <c r="A268" s="15"/>
      <c r="B268" s="260"/>
      <c r="C268" s="261"/>
      <c r="D268" s="240" t="s">
        <v>446</v>
      </c>
      <c r="E268" s="262" t="s">
        <v>458</v>
      </c>
      <c r="F268" s="263" t="s">
        <v>466</v>
      </c>
      <c r="G268" s="261"/>
      <c r="H268" s="264">
        <v>2.944</v>
      </c>
      <c r="I268" s="265"/>
      <c r="J268" s="261"/>
      <c r="K268" s="261"/>
      <c r="L268" s="266"/>
      <c r="M268" s="267"/>
      <c r="N268" s="268"/>
      <c r="O268" s="268"/>
      <c r="P268" s="268"/>
      <c r="Q268" s="268"/>
      <c r="R268" s="268"/>
      <c r="S268" s="268"/>
      <c r="T268" s="269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70" t="s">
        <v>446</v>
      </c>
      <c r="AU268" s="270" t="s">
        <v>83</v>
      </c>
      <c r="AV268" s="15" t="s">
        <v>438</v>
      </c>
      <c r="AW268" s="15" t="s">
        <v>35</v>
      </c>
      <c r="AX268" s="15" t="s">
        <v>81</v>
      </c>
      <c r="AY268" s="270" t="s">
        <v>426</v>
      </c>
    </row>
    <row r="269" s="2" customFormat="1" ht="37.8" customHeight="1">
      <c r="A269" s="42"/>
      <c r="B269" s="43"/>
      <c r="C269" s="220" t="s">
        <v>812</v>
      </c>
      <c r="D269" s="220" t="s">
        <v>433</v>
      </c>
      <c r="E269" s="221" t="s">
        <v>2930</v>
      </c>
      <c r="F269" s="222" t="s">
        <v>2931</v>
      </c>
      <c r="G269" s="223" t="s">
        <v>436</v>
      </c>
      <c r="H269" s="224">
        <v>2.944</v>
      </c>
      <c r="I269" s="225"/>
      <c r="J269" s="226">
        <f>ROUND(I269*H269,2)</f>
        <v>0</v>
      </c>
      <c r="K269" s="222" t="s">
        <v>437</v>
      </c>
      <c r="L269" s="48"/>
      <c r="M269" s="227" t="s">
        <v>28</v>
      </c>
      <c r="N269" s="228" t="s">
        <v>45</v>
      </c>
      <c r="O269" s="88"/>
      <c r="P269" s="229">
        <f>O269*H269</f>
        <v>0</v>
      </c>
      <c r="Q269" s="229">
        <v>0.0016000000000000001</v>
      </c>
      <c r="R269" s="229">
        <f>Q269*H269</f>
        <v>0.0047104</v>
      </c>
      <c r="S269" s="229">
        <v>0</v>
      </c>
      <c r="T269" s="230">
        <f>S269*H269</f>
        <v>0</v>
      </c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R269" s="231" t="s">
        <v>645</v>
      </c>
      <c r="AT269" s="231" t="s">
        <v>433</v>
      </c>
      <c r="AU269" s="231" t="s">
        <v>83</v>
      </c>
      <c r="AY269" s="21" t="s">
        <v>426</v>
      </c>
      <c r="BE269" s="232">
        <f>IF(N269="základní",J269,0)</f>
        <v>0</v>
      </c>
      <c r="BF269" s="232">
        <f>IF(N269="snížená",J269,0)</f>
        <v>0</v>
      </c>
      <c r="BG269" s="232">
        <f>IF(N269="zákl. přenesená",J269,0)</f>
        <v>0</v>
      </c>
      <c r="BH269" s="232">
        <f>IF(N269="sníž. přenesená",J269,0)</f>
        <v>0</v>
      </c>
      <c r="BI269" s="232">
        <f>IF(N269="nulová",J269,0)</f>
        <v>0</v>
      </c>
      <c r="BJ269" s="21" t="s">
        <v>81</v>
      </c>
      <c r="BK269" s="232">
        <f>ROUND(I269*H269,2)</f>
        <v>0</v>
      </c>
      <c r="BL269" s="21" t="s">
        <v>645</v>
      </c>
      <c r="BM269" s="231" t="s">
        <v>6046</v>
      </c>
    </row>
    <row r="270" s="2" customFormat="1">
      <c r="A270" s="42"/>
      <c r="B270" s="43"/>
      <c r="C270" s="44"/>
      <c r="D270" s="233" t="s">
        <v>442</v>
      </c>
      <c r="E270" s="44"/>
      <c r="F270" s="234" t="s">
        <v>2933</v>
      </c>
      <c r="G270" s="44"/>
      <c r="H270" s="44"/>
      <c r="I270" s="235"/>
      <c r="J270" s="44"/>
      <c r="K270" s="44"/>
      <c r="L270" s="48"/>
      <c r="M270" s="236"/>
      <c r="N270" s="237"/>
      <c r="O270" s="88"/>
      <c r="P270" s="88"/>
      <c r="Q270" s="88"/>
      <c r="R270" s="88"/>
      <c r="S270" s="88"/>
      <c r="T270" s="89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T270" s="21" t="s">
        <v>442</v>
      </c>
      <c r="AU270" s="21" t="s">
        <v>83</v>
      </c>
    </row>
    <row r="271" s="13" customFormat="1">
      <c r="A271" s="13"/>
      <c r="B271" s="238"/>
      <c r="C271" s="239"/>
      <c r="D271" s="240" t="s">
        <v>446</v>
      </c>
      <c r="E271" s="241" t="s">
        <v>28</v>
      </c>
      <c r="F271" s="242" t="s">
        <v>458</v>
      </c>
      <c r="G271" s="239"/>
      <c r="H271" s="243">
        <v>2.944</v>
      </c>
      <c r="I271" s="244"/>
      <c r="J271" s="239"/>
      <c r="K271" s="239"/>
      <c r="L271" s="245"/>
      <c r="M271" s="246"/>
      <c r="N271" s="247"/>
      <c r="O271" s="247"/>
      <c r="P271" s="247"/>
      <c r="Q271" s="247"/>
      <c r="R271" s="247"/>
      <c r="S271" s="247"/>
      <c r="T271" s="248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9" t="s">
        <v>446</v>
      </c>
      <c r="AU271" s="249" t="s">
        <v>83</v>
      </c>
      <c r="AV271" s="13" t="s">
        <v>83</v>
      </c>
      <c r="AW271" s="13" t="s">
        <v>35</v>
      </c>
      <c r="AX271" s="13" t="s">
        <v>81</v>
      </c>
      <c r="AY271" s="249" t="s">
        <v>426</v>
      </c>
    </row>
    <row r="272" s="2" customFormat="1" ht="66.75" customHeight="1">
      <c r="A272" s="42"/>
      <c r="B272" s="43"/>
      <c r="C272" s="220" t="s">
        <v>818</v>
      </c>
      <c r="D272" s="220" t="s">
        <v>433</v>
      </c>
      <c r="E272" s="221" t="s">
        <v>2877</v>
      </c>
      <c r="F272" s="222" t="s">
        <v>2878</v>
      </c>
      <c r="G272" s="223" t="s">
        <v>859</v>
      </c>
      <c r="H272" s="224">
        <v>5</v>
      </c>
      <c r="I272" s="225"/>
      <c r="J272" s="226">
        <f>ROUND(I272*H272,2)</f>
        <v>0</v>
      </c>
      <c r="K272" s="222" t="s">
        <v>437</v>
      </c>
      <c r="L272" s="48"/>
      <c r="M272" s="227" t="s">
        <v>28</v>
      </c>
      <c r="N272" s="228" t="s">
        <v>45</v>
      </c>
      <c r="O272" s="88"/>
      <c r="P272" s="229">
        <f>O272*H272</f>
        <v>0</v>
      </c>
      <c r="Q272" s="229">
        <v>0.00115</v>
      </c>
      <c r="R272" s="229">
        <f>Q272*H272</f>
        <v>0.0057499999999999999</v>
      </c>
      <c r="S272" s="229">
        <v>0.0028</v>
      </c>
      <c r="T272" s="230">
        <f>S272*H272</f>
        <v>0.014</v>
      </c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R272" s="231" t="s">
        <v>645</v>
      </c>
      <c r="AT272" s="231" t="s">
        <v>433</v>
      </c>
      <c r="AU272" s="231" t="s">
        <v>83</v>
      </c>
      <c r="AY272" s="21" t="s">
        <v>426</v>
      </c>
      <c r="BE272" s="232">
        <f>IF(N272="základní",J272,0)</f>
        <v>0</v>
      </c>
      <c r="BF272" s="232">
        <f>IF(N272="snížená",J272,0)</f>
        <v>0</v>
      </c>
      <c r="BG272" s="232">
        <f>IF(N272="zákl. přenesená",J272,0)</f>
        <v>0</v>
      </c>
      <c r="BH272" s="232">
        <f>IF(N272="sníž. přenesená",J272,0)</f>
        <v>0</v>
      </c>
      <c r="BI272" s="232">
        <f>IF(N272="nulová",J272,0)</f>
        <v>0</v>
      </c>
      <c r="BJ272" s="21" t="s">
        <v>81</v>
      </c>
      <c r="BK272" s="232">
        <f>ROUND(I272*H272,2)</f>
        <v>0</v>
      </c>
      <c r="BL272" s="21" t="s">
        <v>645</v>
      </c>
      <c r="BM272" s="231" t="s">
        <v>6047</v>
      </c>
    </row>
    <row r="273" s="2" customFormat="1">
      <c r="A273" s="42"/>
      <c r="B273" s="43"/>
      <c r="C273" s="44"/>
      <c r="D273" s="233" t="s">
        <v>442</v>
      </c>
      <c r="E273" s="44"/>
      <c r="F273" s="234" t="s">
        <v>2880</v>
      </c>
      <c r="G273" s="44"/>
      <c r="H273" s="44"/>
      <c r="I273" s="235"/>
      <c r="J273" s="44"/>
      <c r="K273" s="44"/>
      <c r="L273" s="48"/>
      <c r="M273" s="236"/>
      <c r="N273" s="237"/>
      <c r="O273" s="88"/>
      <c r="P273" s="88"/>
      <c r="Q273" s="88"/>
      <c r="R273" s="88"/>
      <c r="S273" s="88"/>
      <c r="T273" s="89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T273" s="21" t="s">
        <v>442</v>
      </c>
      <c r="AU273" s="21" t="s">
        <v>83</v>
      </c>
    </row>
    <row r="274" s="14" customFormat="1">
      <c r="A274" s="14"/>
      <c r="B274" s="250"/>
      <c r="C274" s="251"/>
      <c r="D274" s="240" t="s">
        <v>446</v>
      </c>
      <c r="E274" s="252" t="s">
        <v>28</v>
      </c>
      <c r="F274" s="253" t="s">
        <v>5984</v>
      </c>
      <c r="G274" s="251"/>
      <c r="H274" s="252" t="s">
        <v>28</v>
      </c>
      <c r="I274" s="254"/>
      <c r="J274" s="251"/>
      <c r="K274" s="251"/>
      <c r="L274" s="255"/>
      <c r="M274" s="256"/>
      <c r="N274" s="257"/>
      <c r="O274" s="257"/>
      <c r="P274" s="257"/>
      <c r="Q274" s="257"/>
      <c r="R274" s="257"/>
      <c r="S274" s="257"/>
      <c r="T274" s="258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9" t="s">
        <v>446</v>
      </c>
      <c r="AU274" s="259" t="s">
        <v>83</v>
      </c>
      <c r="AV274" s="14" t="s">
        <v>81</v>
      </c>
      <c r="AW274" s="14" t="s">
        <v>35</v>
      </c>
      <c r="AX274" s="14" t="s">
        <v>74</v>
      </c>
      <c r="AY274" s="259" t="s">
        <v>426</v>
      </c>
    </row>
    <row r="275" s="13" customFormat="1">
      <c r="A275" s="13"/>
      <c r="B275" s="238"/>
      <c r="C275" s="239"/>
      <c r="D275" s="240" t="s">
        <v>446</v>
      </c>
      <c r="E275" s="241" t="s">
        <v>28</v>
      </c>
      <c r="F275" s="242" t="s">
        <v>501</v>
      </c>
      <c r="G275" s="239"/>
      <c r="H275" s="243">
        <v>5</v>
      </c>
      <c r="I275" s="244"/>
      <c r="J275" s="239"/>
      <c r="K275" s="239"/>
      <c r="L275" s="245"/>
      <c r="M275" s="246"/>
      <c r="N275" s="247"/>
      <c r="O275" s="247"/>
      <c r="P275" s="247"/>
      <c r="Q275" s="247"/>
      <c r="R275" s="247"/>
      <c r="S275" s="247"/>
      <c r="T275" s="248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9" t="s">
        <v>446</v>
      </c>
      <c r="AU275" s="249" t="s">
        <v>83</v>
      </c>
      <c r="AV275" s="13" t="s">
        <v>83</v>
      </c>
      <c r="AW275" s="13" t="s">
        <v>35</v>
      </c>
      <c r="AX275" s="13" t="s">
        <v>81</v>
      </c>
      <c r="AY275" s="249" t="s">
        <v>426</v>
      </c>
    </row>
    <row r="276" s="2" customFormat="1" ht="37.8" customHeight="1">
      <c r="A276" s="42"/>
      <c r="B276" s="43"/>
      <c r="C276" s="220" t="s">
        <v>824</v>
      </c>
      <c r="D276" s="220" t="s">
        <v>433</v>
      </c>
      <c r="E276" s="221" t="s">
        <v>2978</v>
      </c>
      <c r="F276" s="222" t="s">
        <v>2979</v>
      </c>
      <c r="G276" s="223" t="s">
        <v>436</v>
      </c>
      <c r="H276" s="224">
        <v>3.8940000000000001</v>
      </c>
      <c r="I276" s="225"/>
      <c r="J276" s="226">
        <f>ROUND(I276*H276,2)</f>
        <v>0</v>
      </c>
      <c r="K276" s="222" t="s">
        <v>437</v>
      </c>
      <c r="L276" s="48"/>
      <c r="M276" s="227" t="s">
        <v>28</v>
      </c>
      <c r="N276" s="228" t="s">
        <v>45</v>
      </c>
      <c r="O276" s="88"/>
      <c r="P276" s="229">
        <f>O276*H276</f>
        <v>0</v>
      </c>
      <c r="Q276" s="229">
        <v>0.00010000000000000001</v>
      </c>
      <c r="R276" s="229">
        <f>Q276*H276</f>
        <v>0.00038940000000000003</v>
      </c>
      <c r="S276" s="229">
        <v>0</v>
      </c>
      <c r="T276" s="230">
        <f>S276*H276</f>
        <v>0</v>
      </c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R276" s="231" t="s">
        <v>645</v>
      </c>
      <c r="AT276" s="231" t="s">
        <v>433</v>
      </c>
      <c r="AU276" s="231" t="s">
        <v>83</v>
      </c>
      <c r="AY276" s="21" t="s">
        <v>426</v>
      </c>
      <c r="BE276" s="232">
        <f>IF(N276="základní",J276,0)</f>
        <v>0</v>
      </c>
      <c r="BF276" s="232">
        <f>IF(N276="snížená",J276,0)</f>
        <v>0</v>
      </c>
      <c r="BG276" s="232">
        <f>IF(N276="zákl. přenesená",J276,0)</f>
        <v>0</v>
      </c>
      <c r="BH276" s="232">
        <f>IF(N276="sníž. přenesená",J276,0)</f>
        <v>0</v>
      </c>
      <c r="BI276" s="232">
        <f>IF(N276="nulová",J276,0)</f>
        <v>0</v>
      </c>
      <c r="BJ276" s="21" t="s">
        <v>81</v>
      </c>
      <c r="BK276" s="232">
        <f>ROUND(I276*H276,2)</f>
        <v>0</v>
      </c>
      <c r="BL276" s="21" t="s">
        <v>645</v>
      </c>
      <c r="BM276" s="231" t="s">
        <v>6048</v>
      </c>
    </row>
    <row r="277" s="2" customFormat="1">
      <c r="A277" s="42"/>
      <c r="B277" s="43"/>
      <c r="C277" s="44"/>
      <c r="D277" s="233" t="s">
        <v>442</v>
      </c>
      <c r="E277" s="44"/>
      <c r="F277" s="234" t="s">
        <v>2981</v>
      </c>
      <c r="G277" s="44"/>
      <c r="H277" s="44"/>
      <c r="I277" s="235"/>
      <c r="J277" s="44"/>
      <c r="K277" s="44"/>
      <c r="L277" s="48"/>
      <c r="M277" s="236"/>
      <c r="N277" s="237"/>
      <c r="O277" s="88"/>
      <c r="P277" s="88"/>
      <c r="Q277" s="88"/>
      <c r="R277" s="88"/>
      <c r="S277" s="88"/>
      <c r="T277" s="89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T277" s="21" t="s">
        <v>442</v>
      </c>
      <c r="AU277" s="21" t="s">
        <v>83</v>
      </c>
    </row>
    <row r="278" s="13" customFormat="1">
      <c r="A278" s="13"/>
      <c r="B278" s="238"/>
      <c r="C278" s="239"/>
      <c r="D278" s="240" t="s">
        <v>446</v>
      </c>
      <c r="E278" s="241" t="s">
        <v>28</v>
      </c>
      <c r="F278" s="242" t="s">
        <v>467</v>
      </c>
      <c r="G278" s="239"/>
      <c r="H278" s="243">
        <v>3.8940000000000001</v>
      </c>
      <c r="I278" s="244"/>
      <c r="J278" s="239"/>
      <c r="K278" s="239"/>
      <c r="L278" s="245"/>
      <c r="M278" s="246"/>
      <c r="N278" s="247"/>
      <c r="O278" s="247"/>
      <c r="P278" s="247"/>
      <c r="Q278" s="247"/>
      <c r="R278" s="247"/>
      <c r="S278" s="247"/>
      <c r="T278" s="248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9" t="s">
        <v>446</v>
      </c>
      <c r="AU278" s="249" t="s">
        <v>83</v>
      </c>
      <c r="AV278" s="13" t="s">
        <v>83</v>
      </c>
      <c r="AW278" s="13" t="s">
        <v>35</v>
      </c>
      <c r="AX278" s="13" t="s">
        <v>81</v>
      </c>
      <c r="AY278" s="249" t="s">
        <v>426</v>
      </c>
    </row>
    <row r="279" s="2" customFormat="1" ht="33" customHeight="1">
      <c r="A279" s="42"/>
      <c r="B279" s="43"/>
      <c r="C279" s="220" t="s">
        <v>829</v>
      </c>
      <c r="D279" s="220" t="s">
        <v>433</v>
      </c>
      <c r="E279" s="221" t="s">
        <v>2990</v>
      </c>
      <c r="F279" s="222" t="s">
        <v>2991</v>
      </c>
      <c r="G279" s="223" t="s">
        <v>436</v>
      </c>
      <c r="H279" s="224">
        <v>3.8940000000000001</v>
      </c>
      <c r="I279" s="225"/>
      <c r="J279" s="226">
        <f>ROUND(I279*H279,2)</f>
        <v>0</v>
      </c>
      <c r="K279" s="222" t="s">
        <v>437</v>
      </c>
      <c r="L279" s="48"/>
      <c r="M279" s="227" t="s">
        <v>28</v>
      </c>
      <c r="N279" s="228" t="s">
        <v>45</v>
      </c>
      <c r="O279" s="88"/>
      <c r="P279" s="229">
        <f>O279*H279</f>
        <v>0</v>
      </c>
      <c r="Q279" s="229">
        <v>0.0016000000000000001</v>
      </c>
      <c r="R279" s="229">
        <f>Q279*H279</f>
        <v>0.0062304000000000005</v>
      </c>
      <c r="S279" s="229">
        <v>0</v>
      </c>
      <c r="T279" s="230">
        <f>S279*H279</f>
        <v>0</v>
      </c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R279" s="231" t="s">
        <v>645</v>
      </c>
      <c r="AT279" s="231" t="s">
        <v>433</v>
      </c>
      <c r="AU279" s="231" t="s">
        <v>83</v>
      </c>
      <c r="AY279" s="21" t="s">
        <v>426</v>
      </c>
      <c r="BE279" s="232">
        <f>IF(N279="základní",J279,0)</f>
        <v>0</v>
      </c>
      <c r="BF279" s="232">
        <f>IF(N279="snížená",J279,0)</f>
        <v>0</v>
      </c>
      <c r="BG279" s="232">
        <f>IF(N279="zákl. přenesená",J279,0)</f>
        <v>0</v>
      </c>
      <c r="BH279" s="232">
        <f>IF(N279="sníž. přenesená",J279,0)</f>
        <v>0</v>
      </c>
      <c r="BI279" s="232">
        <f>IF(N279="nulová",J279,0)</f>
        <v>0</v>
      </c>
      <c r="BJ279" s="21" t="s">
        <v>81</v>
      </c>
      <c r="BK279" s="232">
        <f>ROUND(I279*H279,2)</f>
        <v>0</v>
      </c>
      <c r="BL279" s="21" t="s">
        <v>645</v>
      </c>
      <c r="BM279" s="231" t="s">
        <v>6049</v>
      </c>
    </row>
    <row r="280" s="2" customFormat="1">
      <c r="A280" s="42"/>
      <c r="B280" s="43"/>
      <c r="C280" s="44"/>
      <c r="D280" s="233" t="s">
        <v>442</v>
      </c>
      <c r="E280" s="44"/>
      <c r="F280" s="234" t="s">
        <v>2993</v>
      </c>
      <c r="G280" s="44"/>
      <c r="H280" s="44"/>
      <c r="I280" s="235"/>
      <c r="J280" s="44"/>
      <c r="K280" s="44"/>
      <c r="L280" s="48"/>
      <c r="M280" s="236"/>
      <c r="N280" s="237"/>
      <c r="O280" s="88"/>
      <c r="P280" s="88"/>
      <c r="Q280" s="88"/>
      <c r="R280" s="88"/>
      <c r="S280" s="88"/>
      <c r="T280" s="89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T280" s="21" t="s">
        <v>442</v>
      </c>
      <c r="AU280" s="21" t="s">
        <v>83</v>
      </c>
    </row>
    <row r="281" s="13" customFormat="1">
      <c r="A281" s="13"/>
      <c r="B281" s="238"/>
      <c r="C281" s="239"/>
      <c r="D281" s="240" t="s">
        <v>446</v>
      </c>
      <c r="E281" s="241" t="s">
        <v>28</v>
      </c>
      <c r="F281" s="242" t="s">
        <v>467</v>
      </c>
      <c r="G281" s="239"/>
      <c r="H281" s="243">
        <v>3.8940000000000001</v>
      </c>
      <c r="I281" s="244"/>
      <c r="J281" s="239"/>
      <c r="K281" s="239"/>
      <c r="L281" s="245"/>
      <c r="M281" s="246"/>
      <c r="N281" s="247"/>
      <c r="O281" s="247"/>
      <c r="P281" s="247"/>
      <c r="Q281" s="247"/>
      <c r="R281" s="247"/>
      <c r="S281" s="247"/>
      <c r="T281" s="248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9" t="s">
        <v>446</v>
      </c>
      <c r="AU281" s="249" t="s">
        <v>83</v>
      </c>
      <c r="AV281" s="13" t="s">
        <v>83</v>
      </c>
      <c r="AW281" s="13" t="s">
        <v>35</v>
      </c>
      <c r="AX281" s="13" t="s">
        <v>81</v>
      </c>
      <c r="AY281" s="249" t="s">
        <v>426</v>
      </c>
    </row>
    <row r="282" s="2" customFormat="1" ht="55.5" customHeight="1">
      <c r="A282" s="42"/>
      <c r="B282" s="43"/>
      <c r="C282" s="220" t="s">
        <v>420</v>
      </c>
      <c r="D282" s="220" t="s">
        <v>433</v>
      </c>
      <c r="E282" s="221" t="s">
        <v>2995</v>
      </c>
      <c r="F282" s="222" t="s">
        <v>2996</v>
      </c>
      <c r="G282" s="223" t="s">
        <v>859</v>
      </c>
      <c r="H282" s="224">
        <v>5</v>
      </c>
      <c r="I282" s="225"/>
      <c r="J282" s="226">
        <f>ROUND(I282*H282,2)</f>
        <v>0</v>
      </c>
      <c r="K282" s="222" t="s">
        <v>437</v>
      </c>
      <c r="L282" s="48"/>
      <c r="M282" s="227" t="s">
        <v>28</v>
      </c>
      <c r="N282" s="228" t="s">
        <v>45</v>
      </c>
      <c r="O282" s="88"/>
      <c r="P282" s="229">
        <f>O282*H282</f>
        <v>0</v>
      </c>
      <c r="Q282" s="229">
        <v>0.00064000000000000005</v>
      </c>
      <c r="R282" s="229">
        <f>Q282*H282</f>
        <v>0.0032000000000000002</v>
      </c>
      <c r="S282" s="229">
        <v>0.0022000000000000001</v>
      </c>
      <c r="T282" s="230">
        <f>S282*H282</f>
        <v>0.011000000000000001</v>
      </c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R282" s="231" t="s">
        <v>645</v>
      </c>
      <c r="AT282" s="231" t="s">
        <v>433</v>
      </c>
      <c r="AU282" s="231" t="s">
        <v>83</v>
      </c>
      <c r="AY282" s="21" t="s">
        <v>426</v>
      </c>
      <c r="BE282" s="232">
        <f>IF(N282="základní",J282,0)</f>
        <v>0</v>
      </c>
      <c r="BF282" s="232">
        <f>IF(N282="snížená",J282,0)</f>
        <v>0</v>
      </c>
      <c r="BG282" s="232">
        <f>IF(N282="zákl. přenesená",J282,0)</f>
        <v>0</v>
      </c>
      <c r="BH282" s="232">
        <f>IF(N282="sníž. přenesená",J282,0)</f>
        <v>0</v>
      </c>
      <c r="BI282" s="232">
        <f>IF(N282="nulová",J282,0)</f>
        <v>0</v>
      </c>
      <c r="BJ282" s="21" t="s">
        <v>81</v>
      </c>
      <c r="BK282" s="232">
        <f>ROUND(I282*H282,2)</f>
        <v>0</v>
      </c>
      <c r="BL282" s="21" t="s">
        <v>645</v>
      </c>
      <c r="BM282" s="231" t="s">
        <v>6050</v>
      </c>
    </row>
    <row r="283" s="2" customFormat="1">
      <c r="A283" s="42"/>
      <c r="B283" s="43"/>
      <c r="C283" s="44"/>
      <c r="D283" s="233" t="s">
        <v>442</v>
      </c>
      <c r="E283" s="44"/>
      <c r="F283" s="234" t="s">
        <v>2998</v>
      </c>
      <c r="G283" s="44"/>
      <c r="H283" s="44"/>
      <c r="I283" s="235"/>
      <c r="J283" s="44"/>
      <c r="K283" s="44"/>
      <c r="L283" s="48"/>
      <c r="M283" s="236"/>
      <c r="N283" s="237"/>
      <c r="O283" s="88"/>
      <c r="P283" s="88"/>
      <c r="Q283" s="88"/>
      <c r="R283" s="88"/>
      <c r="S283" s="88"/>
      <c r="T283" s="89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T283" s="21" t="s">
        <v>442</v>
      </c>
      <c r="AU283" s="21" t="s">
        <v>83</v>
      </c>
    </row>
    <row r="284" s="14" customFormat="1">
      <c r="A284" s="14"/>
      <c r="B284" s="250"/>
      <c r="C284" s="251"/>
      <c r="D284" s="240" t="s">
        <v>446</v>
      </c>
      <c r="E284" s="252" t="s">
        <v>28</v>
      </c>
      <c r="F284" s="253" t="s">
        <v>5984</v>
      </c>
      <c r="G284" s="251"/>
      <c r="H284" s="252" t="s">
        <v>28</v>
      </c>
      <c r="I284" s="254"/>
      <c r="J284" s="251"/>
      <c r="K284" s="251"/>
      <c r="L284" s="255"/>
      <c r="M284" s="256"/>
      <c r="N284" s="257"/>
      <c r="O284" s="257"/>
      <c r="P284" s="257"/>
      <c r="Q284" s="257"/>
      <c r="R284" s="257"/>
      <c r="S284" s="257"/>
      <c r="T284" s="258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9" t="s">
        <v>446</v>
      </c>
      <c r="AU284" s="259" t="s">
        <v>83</v>
      </c>
      <c r="AV284" s="14" t="s">
        <v>81</v>
      </c>
      <c r="AW284" s="14" t="s">
        <v>35</v>
      </c>
      <c r="AX284" s="14" t="s">
        <v>74</v>
      </c>
      <c r="AY284" s="259" t="s">
        <v>426</v>
      </c>
    </row>
    <row r="285" s="13" customFormat="1">
      <c r="A285" s="13"/>
      <c r="B285" s="238"/>
      <c r="C285" s="239"/>
      <c r="D285" s="240" t="s">
        <v>446</v>
      </c>
      <c r="E285" s="241" t="s">
        <v>28</v>
      </c>
      <c r="F285" s="242" t="s">
        <v>501</v>
      </c>
      <c r="G285" s="239"/>
      <c r="H285" s="243">
        <v>5</v>
      </c>
      <c r="I285" s="244"/>
      <c r="J285" s="239"/>
      <c r="K285" s="239"/>
      <c r="L285" s="245"/>
      <c r="M285" s="246"/>
      <c r="N285" s="247"/>
      <c r="O285" s="247"/>
      <c r="P285" s="247"/>
      <c r="Q285" s="247"/>
      <c r="R285" s="247"/>
      <c r="S285" s="247"/>
      <c r="T285" s="248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9" t="s">
        <v>446</v>
      </c>
      <c r="AU285" s="249" t="s">
        <v>83</v>
      </c>
      <c r="AV285" s="13" t="s">
        <v>83</v>
      </c>
      <c r="AW285" s="13" t="s">
        <v>35</v>
      </c>
      <c r="AX285" s="13" t="s">
        <v>81</v>
      </c>
      <c r="AY285" s="249" t="s">
        <v>426</v>
      </c>
    </row>
    <row r="286" s="2" customFormat="1" ht="55.5" customHeight="1">
      <c r="A286" s="42"/>
      <c r="B286" s="43"/>
      <c r="C286" s="220" t="s">
        <v>842</v>
      </c>
      <c r="D286" s="220" t="s">
        <v>433</v>
      </c>
      <c r="E286" s="221" t="s">
        <v>3012</v>
      </c>
      <c r="F286" s="222" t="s">
        <v>3013</v>
      </c>
      <c r="G286" s="223" t="s">
        <v>436</v>
      </c>
      <c r="H286" s="224">
        <v>3.8940000000000001</v>
      </c>
      <c r="I286" s="225"/>
      <c r="J286" s="226">
        <f>ROUND(I286*H286,2)</f>
        <v>0</v>
      </c>
      <c r="K286" s="222" t="s">
        <v>28</v>
      </c>
      <c r="L286" s="48"/>
      <c r="M286" s="227" t="s">
        <v>28</v>
      </c>
      <c r="N286" s="228" t="s">
        <v>45</v>
      </c>
      <c r="O286" s="88"/>
      <c r="P286" s="229">
        <f>O286*H286</f>
        <v>0</v>
      </c>
      <c r="Q286" s="229">
        <v>0.01315</v>
      </c>
      <c r="R286" s="229">
        <f>Q286*H286</f>
        <v>0.051206100000000004</v>
      </c>
      <c r="S286" s="229">
        <v>0</v>
      </c>
      <c r="T286" s="230">
        <f>S286*H286</f>
        <v>0</v>
      </c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R286" s="231" t="s">
        <v>645</v>
      </c>
      <c r="AT286" s="231" t="s">
        <v>433</v>
      </c>
      <c r="AU286" s="231" t="s">
        <v>83</v>
      </c>
      <c r="AY286" s="21" t="s">
        <v>426</v>
      </c>
      <c r="BE286" s="232">
        <f>IF(N286="základní",J286,0)</f>
        <v>0</v>
      </c>
      <c r="BF286" s="232">
        <f>IF(N286="snížená",J286,0)</f>
        <v>0</v>
      </c>
      <c r="BG286" s="232">
        <f>IF(N286="zákl. přenesená",J286,0)</f>
        <v>0</v>
      </c>
      <c r="BH286" s="232">
        <f>IF(N286="sníž. přenesená",J286,0)</f>
        <v>0</v>
      </c>
      <c r="BI286" s="232">
        <f>IF(N286="nulová",J286,0)</f>
        <v>0</v>
      </c>
      <c r="BJ286" s="21" t="s">
        <v>81</v>
      </c>
      <c r="BK286" s="232">
        <f>ROUND(I286*H286,2)</f>
        <v>0</v>
      </c>
      <c r="BL286" s="21" t="s">
        <v>645</v>
      </c>
      <c r="BM286" s="231" t="s">
        <v>6051</v>
      </c>
    </row>
    <row r="287" s="14" customFormat="1">
      <c r="A287" s="14"/>
      <c r="B287" s="250"/>
      <c r="C287" s="251"/>
      <c r="D287" s="240" t="s">
        <v>446</v>
      </c>
      <c r="E287" s="252" t="s">
        <v>28</v>
      </c>
      <c r="F287" s="253" t="s">
        <v>5984</v>
      </c>
      <c r="G287" s="251"/>
      <c r="H287" s="252" t="s">
        <v>28</v>
      </c>
      <c r="I287" s="254"/>
      <c r="J287" s="251"/>
      <c r="K287" s="251"/>
      <c r="L287" s="255"/>
      <c r="M287" s="256"/>
      <c r="N287" s="257"/>
      <c r="O287" s="257"/>
      <c r="P287" s="257"/>
      <c r="Q287" s="257"/>
      <c r="R287" s="257"/>
      <c r="S287" s="257"/>
      <c r="T287" s="258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9" t="s">
        <v>446</v>
      </c>
      <c r="AU287" s="259" t="s">
        <v>83</v>
      </c>
      <c r="AV287" s="14" t="s">
        <v>81</v>
      </c>
      <c r="AW287" s="14" t="s">
        <v>35</v>
      </c>
      <c r="AX287" s="14" t="s">
        <v>74</v>
      </c>
      <c r="AY287" s="259" t="s">
        <v>426</v>
      </c>
    </row>
    <row r="288" s="13" customFormat="1">
      <c r="A288" s="13"/>
      <c r="B288" s="238"/>
      <c r="C288" s="239"/>
      <c r="D288" s="240" t="s">
        <v>446</v>
      </c>
      <c r="E288" s="241" t="s">
        <v>28</v>
      </c>
      <c r="F288" s="242" t="s">
        <v>6052</v>
      </c>
      <c r="G288" s="239"/>
      <c r="H288" s="243">
        <v>3.8940000000000001</v>
      </c>
      <c r="I288" s="244"/>
      <c r="J288" s="239"/>
      <c r="K288" s="239"/>
      <c r="L288" s="245"/>
      <c r="M288" s="246"/>
      <c r="N288" s="247"/>
      <c r="O288" s="247"/>
      <c r="P288" s="247"/>
      <c r="Q288" s="247"/>
      <c r="R288" s="247"/>
      <c r="S288" s="247"/>
      <c r="T288" s="248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9" t="s">
        <v>446</v>
      </c>
      <c r="AU288" s="249" t="s">
        <v>83</v>
      </c>
      <c r="AV288" s="13" t="s">
        <v>83</v>
      </c>
      <c r="AW288" s="13" t="s">
        <v>35</v>
      </c>
      <c r="AX288" s="13" t="s">
        <v>74</v>
      </c>
      <c r="AY288" s="249" t="s">
        <v>426</v>
      </c>
    </row>
    <row r="289" s="15" customFormat="1">
      <c r="A289" s="15"/>
      <c r="B289" s="260"/>
      <c r="C289" s="261"/>
      <c r="D289" s="240" t="s">
        <v>446</v>
      </c>
      <c r="E289" s="262" t="s">
        <v>467</v>
      </c>
      <c r="F289" s="263" t="s">
        <v>466</v>
      </c>
      <c r="G289" s="261"/>
      <c r="H289" s="264">
        <v>3.8940000000000001</v>
      </c>
      <c r="I289" s="265"/>
      <c r="J289" s="261"/>
      <c r="K289" s="261"/>
      <c r="L289" s="266"/>
      <c r="M289" s="267"/>
      <c r="N289" s="268"/>
      <c r="O289" s="268"/>
      <c r="P289" s="268"/>
      <c r="Q289" s="268"/>
      <c r="R289" s="268"/>
      <c r="S289" s="268"/>
      <c r="T289" s="269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70" t="s">
        <v>446</v>
      </c>
      <c r="AU289" s="270" t="s">
        <v>83</v>
      </c>
      <c r="AV289" s="15" t="s">
        <v>438</v>
      </c>
      <c r="AW289" s="15" t="s">
        <v>35</v>
      </c>
      <c r="AX289" s="15" t="s">
        <v>81</v>
      </c>
      <c r="AY289" s="270" t="s">
        <v>426</v>
      </c>
    </row>
    <row r="290" s="2" customFormat="1" ht="44.25" customHeight="1">
      <c r="A290" s="42"/>
      <c r="B290" s="43"/>
      <c r="C290" s="220" t="s">
        <v>848</v>
      </c>
      <c r="D290" s="220" t="s">
        <v>433</v>
      </c>
      <c r="E290" s="221" t="s">
        <v>6053</v>
      </c>
      <c r="F290" s="222" t="s">
        <v>6054</v>
      </c>
      <c r="G290" s="223" t="s">
        <v>949</v>
      </c>
      <c r="H290" s="224">
        <v>3.75</v>
      </c>
      <c r="I290" s="225"/>
      <c r="J290" s="226">
        <f>ROUND(I290*H290,2)</f>
        <v>0</v>
      </c>
      <c r="K290" s="222" t="s">
        <v>437</v>
      </c>
      <c r="L290" s="48"/>
      <c r="M290" s="227" t="s">
        <v>28</v>
      </c>
      <c r="N290" s="228" t="s">
        <v>45</v>
      </c>
      <c r="O290" s="88"/>
      <c r="P290" s="229">
        <f>O290*H290</f>
        <v>0</v>
      </c>
      <c r="Q290" s="229">
        <v>0.0073899999999999999</v>
      </c>
      <c r="R290" s="229">
        <f>Q290*H290</f>
        <v>0.027712500000000001</v>
      </c>
      <c r="S290" s="229">
        <v>0</v>
      </c>
      <c r="T290" s="230">
        <f>S290*H290</f>
        <v>0</v>
      </c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R290" s="231" t="s">
        <v>645</v>
      </c>
      <c r="AT290" s="231" t="s">
        <v>433</v>
      </c>
      <c r="AU290" s="231" t="s">
        <v>83</v>
      </c>
      <c r="AY290" s="21" t="s">
        <v>426</v>
      </c>
      <c r="BE290" s="232">
        <f>IF(N290="základní",J290,0)</f>
        <v>0</v>
      </c>
      <c r="BF290" s="232">
        <f>IF(N290="snížená",J290,0)</f>
        <v>0</v>
      </c>
      <c r="BG290" s="232">
        <f>IF(N290="zákl. přenesená",J290,0)</f>
        <v>0</v>
      </c>
      <c r="BH290" s="232">
        <f>IF(N290="sníž. přenesená",J290,0)</f>
        <v>0</v>
      </c>
      <c r="BI290" s="232">
        <f>IF(N290="nulová",J290,0)</f>
        <v>0</v>
      </c>
      <c r="BJ290" s="21" t="s">
        <v>81</v>
      </c>
      <c r="BK290" s="232">
        <f>ROUND(I290*H290,2)</f>
        <v>0</v>
      </c>
      <c r="BL290" s="21" t="s">
        <v>645</v>
      </c>
      <c r="BM290" s="231" t="s">
        <v>6055</v>
      </c>
    </row>
    <row r="291" s="2" customFormat="1">
      <c r="A291" s="42"/>
      <c r="B291" s="43"/>
      <c r="C291" s="44"/>
      <c r="D291" s="233" t="s">
        <v>442</v>
      </c>
      <c r="E291" s="44"/>
      <c r="F291" s="234" t="s">
        <v>6056</v>
      </c>
      <c r="G291" s="44"/>
      <c r="H291" s="44"/>
      <c r="I291" s="235"/>
      <c r="J291" s="44"/>
      <c r="K291" s="44"/>
      <c r="L291" s="48"/>
      <c r="M291" s="236"/>
      <c r="N291" s="237"/>
      <c r="O291" s="88"/>
      <c r="P291" s="88"/>
      <c r="Q291" s="88"/>
      <c r="R291" s="88"/>
      <c r="S291" s="88"/>
      <c r="T291" s="89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T291" s="21" t="s">
        <v>442</v>
      </c>
      <c r="AU291" s="21" t="s">
        <v>83</v>
      </c>
    </row>
    <row r="292" s="14" customFormat="1">
      <c r="A292" s="14"/>
      <c r="B292" s="250"/>
      <c r="C292" s="251"/>
      <c r="D292" s="240" t="s">
        <v>446</v>
      </c>
      <c r="E292" s="252" t="s">
        <v>28</v>
      </c>
      <c r="F292" s="253" t="s">
        <v>872</v>
      </c>
      <c r="G292" s="251"/>
      <c r="H292" s="252" t="s">
        <v>28</v>
      </c>
      <c r="I292" s="254"/>
      <c r="J292" s="251"/>
      <c r="K292" s="251"/>
      <c r="L292" s="255"/>
      <c r="M292" s="256"/>
      <c r="N292" s="257"/>
      <c r="O292" s="257"/>
      <c r="P292" s="257"/>
      <c r="Q292" s="257"/>
      <c r="R292" s="257"/>
      <c r="S292" s="257"/>
      <c r="T292" s="258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9" t="s">
        <v>446</v>
      </c>
      <c r="AU292" s="259" t="s">
        <v>83</v>
      </c>
      <c r="AV292" s="14" t="s">
        <v>81</v>
      </c>
      <c r="AW292" s="14" t="s">
        <v>35</v>
      </c>
      <c r="AX292" s="14" t="s">
        <v>74</v>
      </c>
      <c r="AY292" s="259" t="s">
        <v>426</v>
      </c>
    </row>
    <row r="293" s="13" customFormat="1">
      <c r="A293" s="13"/>
      <c r="B293" s="238"/>
      <c r="C293" s="239"/>
      <c r="D293" s="240" t="s">
        <v>446</v>
      </c>
      <c r="E293" s="241" t="s">
        <v>28</v>
      </c>
      <c r="F293" s="242" t="s">
        <v>5956</v>
      </c>
      <c r="G293" s="239"/>
      <c r="H293" s="243">
        <v>3.75</v>
      </c>
      <c r="I293" s="244"/>
      <c r="J293" s="239"/>
      <c r="K293" s="239"/>
      <c r="L293" s="245"/>
      <c r="M293" s="246"/>
      <c r="N293" s="247"/>
      <c r="O293" s="247"/>
      <c r="P293" s="247"/>
      <c r="Q293" s="247"/>
      <c r="R293" s="247"/>
      <c r="S293" s="247"/>
      <c r="T293" s="248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9" t="s">
        <v>446</v>
      </c>
      <c r="AU293" s="249" t="s">
        <v>83</v>
      </c>
      <c r="AV293" s="13" t="s">
        <v>83</v>
      </c>
      <c r="AW293" s="13" t="s">
        <v>35</v>
      </c>
      <c r="AX293" s="13" t="s">
        <v>74</v>
      </c>
      <c r="AY293" s="249" t="s">
        <v>426</v>
      </c>
    </row>
    <row r="294" s="15" customFormat="1">
      <c r="A294" s="15"/>
      <c r="B294" s="260"/>
      <c r="C294" s="261"/>
      <c r="D294" s="240" t="s">
        <v>446</v>
      </c>
      <c r="E294" s="262" t="s">
        <v>5955</v>
      </c>
      <c r="F294" s="263" t="s">
        <v>466</v>
      </c>
      <c r="G294" s="261"/>
      <c r="H294" s="264">
        <v>3.75</v>
      </c>
      <c r="I294" s="265"/>
      <c r="J294" s="261"/>
      <c r="K294" s="261"/>
      <c r="L294" s="266"/>
      <c r="M294" s="267"/>
      <c r="N294" s="268"/>
      <c r="O294" s="268"/>
      <c r="P294" s="268"/>
      <c r="Q294" s="268"/>
      <c r="R294" s="268"/>
      <c r="S294" s="268"/>
      <c r="T294" s="269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70" t="s">
        <v>446</v>
      </c>
      <c r="AU294" s="270" t="s">
        <v>83</v>
      </c>
      <c r="AV294" s="15" t="s">
        <v>438</v>
      </c>
      <c r="AW294" s="15" t="s">
        <v>35</v>
      </c>
      <c r="AX294" s="15" t="s">
        <v>81</v>
      </c>
      <c r="AY294" s="270" t="s">
        <v>426</v>
      </c>
    </row>
    <row r="295" s="2" customFormat="1" ht="49.05" customHeight="1">
      <c r="A295" s="42"/>
      <c r="B295" s="43"/>
      <c r="C295" s="220" t="s">
        <v>856</v>
      </c>
      <c r="D295" s="220" t="s">
        <v>433</v>
      </c>
      <c r="E295" s="221" t="s">
        <v>6057</v>
      </c>
      <c r="F295" s="222" t="s">
        <v>6058</v>
      </c>
      <c r="G295" s="223" t="s">
        <v>949</v>
      </c>
      <c r="H295" s="224">
        <v>3.1400000000000001</v>
      </c>
      <c r="I295" s="225"/>
      <c r="J295" s="226">
        <f>ROUND(I295*H295,2)</f>
        <v>0</v>
      </c>
      <c r="K295" s="222" t="s">
        <v>437</v>
      </c>
      <c r="L295" s="48"/>
      <c r="M295" s="227" t="s">
        <v>28</v>
      </c>
      <c r="N295" s="228" t="s">
        <v>45</v>
      </c>
      <c r="O295" s="88"/>
      <c r="P295" s="229">
        <f>O295*H295</f>
        <v>0</v>
      </c>
      <c r="Q295" s="229">
        <v>0.01486</v>
      </c>
      <c r="R295" s="229">
        <f>Q295*H295</f>
        <v>0.046660400000000005</v>
      </c>
      <c r="S295" s="229">
        <v>0</v>
      </c>
      <c r="T295" s="230">
        <f>S295*H295</f>
        <v>0</v>
      </c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R295" s="231" t="s">
        <v>645</v>
      </c>
      <c r="AT295" s="231" t="s">
        <v>433</v>
      </c>
      <c r="AU295" s="231" t="s">
        <v>83</v>
      </c>
      <c r="AY295" s="21" t="s">
        <v>426</v>
      </c>
      <c r="BE295" s="232">
        <f>IF(N295="základní",J295,0)</f>
        <v>0</v>
      </c>
      <c r="BF295" s="232">
        <f>IF(N295="snížená",J295,0)</f>
        <v>0</v>
      </c>
      <c r="BG295" s="232">
        <f>IF(N295="zákl. přenesená",J295,0)</f>
        <v>0</v>
      </c>
      <c r="BH295" s="232">
        <f>IF(N295="sníž. přenesená",J295,0)</f>
        <v>0</v>
      </c>
      <c r="BI295" s="232">
        <f>IF(N295="nulová",J295,0)</f>
        <v>0</v>
      </c>
      <c r="BJ295" s="21" t="s">
        <v>81</v>
      </c>
      <c r="BK295" s="232">
        <f>ROUND(I295*H295,2)</f>
        <v>0</v>
      </c>
      <c r="BL295" s="21" t="s">
        <v>645</v>
      </c>
      <c r="BM295" s="231" t="s">
        <v>6059</v>
      </c>
    </row>
    <row r="296" s="2" customFormat="1">
      <c r="A296" s="42"/>
      <c r="B296" s="43"/>
      <c r="C296" s="44"/>
      <c r="D296" s="233" t="s">
        <v>442</v>
      </c>
      <c r="E296" s="44"/>
      <c r="F296" s="234" t="s">
        <v>6060</v>
      </c>
      <c r="G296" s="44"/>
      <c r="H296" s="44"/>
      <c r="I296" s="235"/>
      <c r="J296" s="44"/>
      <c r="K296" s="44"/>
      <c r="L296" s="48"/>
      <c r="M296" s="236"/>
      <c r="N296" s="237"/>
      <c r="O296" s="88"/>
      <c r="P296" s="88"/>
      <c r="Q296" s="88"/>
      <c r="R296" s="88"/>
      <c r="S296" s="88"/>
      <c r="T296" s="89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T296" s="21" t="s">
        <v>442</v>
      </c>
      <c r="AU296" s="21" t="s">
        <v>83</v>
      </c>
    </row>
    <row r="297" s="14" customFormat="1">
      <c r="A297" s="14"/>
      <c r="B297" s="250"/>
      <c r="C297" s="251"/>
      <c r="D297" s="240" t="s">
        <v>446</v>
      </c>
      <c r="E297" s="252" t="s">
        <v>28</v>
      </c>
      <c r="F297" s="253" t="s">
        <v>5984</v>
      </c>
      <c r="G297" s="251"/>
      <c r="H297" s="252" t="s">
        <v>28</v>
      </c>
      <c r="I297" s="254"/>
      <c r="J297" s="251"/>
      <c r="K297" s="251"/>
      <c r="L297" s="255"/>
      <c r="M297" s="256"/>
      <c r="N297" s="257"/>
      <c r="O297" s="257"/>
      <c r="P297" s="257"/>
      <c r="Q297" s="257"/>
      <c r="R297" s="257"/>
      <c r="S297" s="257"/>
      <c r="T297" s="258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9" t="s">
        <v>446</v>
      </c>
      <c r="AU297" s="259" t="s">
        <v>83</v>
      </c>
      <c r="AV297" s="14" t="s">
        <v>81</v>
      </c>
      <c r="AW297" s="14" t="s">
        <v>35</v>
      </c>
      <c r="AX297" s="14" t="s">
        <v>74</v>
      </c>
      <c r="AY297" s="259" t="s">
        <v>426</v>
      </c>
    </row>
    <row r="298" s="13" customFormat="1">
      <c r="A298" s="13"/>
      <c r="B298" s="238"/>
      <c r="C298" s="239"/>
      <c r="D298" s="240" t="s">
        <v>446</v>
      </c>
      <c r="E298" s="241" t="s">
        <v>28</v>
      </c>
      <c r="F298" s="242" t="s">
        <v>5958</v>
      </c>
      <c r="G298" s="239"/>
      <c r="H298" s="243">
        <v>3.1400000000000001</v>
      </c>
      <c r="I298" s="244"/>
      <c r="J298" s="239"/>
      <c r="K298" s="239"/>
      <c r="L298" s="245"/>
      <c r="M298" s="246"/>
      <c r="N298" s="247"/>
      <c r="O298" s="247"/>
      <c r="P298" s="247"/>
      <c r="Q298" s="247"/>
      <c r="R298" s="247"/>
      <c r="S298" s="247"/>
      <c r="T298" s="248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9" t="s">
        <v>446</v>
      </c>
      <c r="AU298" s="249" t="s">
        <v>83</v>
      </c>
      <c r="AV298" s="13" t="s">
        <v>83</v>
      </c>
      <c r="AW298" s="13" t="s">
        <v>35</v>
      </c>
      <c r="AX298" s="13" t="s">
        <v>74</v>
      </c>
      <c r="AY298" s="249" t="s">
        <v>426</v>
      </c>
    </row>
    <row r="299" s="15" customFormat="1">
      <c r="A299" s="15"/>
      <c r="B299" s="260"/>
      <c r="C299" s="261"/>
      <c r="D299" s="240" t="s">
        <v>446</v>
      </c>
      <c r="E299" s="262" t="s">
        <v>5957</v>
      </c>
      <c r="F299" s="263" t="s">
        <v>466</v>
      </c>
      <c r="G299" s="261"/>
      <c r="H299" s="264">
        <v>3.1400000000000001</v>
      </c>
      <c r="I299" s="265"/>
      <c r="J299" s="261"/>
      <c r="K299" s="261"/>
      <c r="L299" s="266"/>
      <c r="M299" s="267"/>
      <c r="N299" s="268"/>
      <c r="O299" s="268"/>
      <c r="P299" s="268"/>
      <c r="Q299" s="268"/>
      <c r="R299" s="268"/>
      <c r="S299" s="268"/>
      <c r="T299" s="269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70" t="s">
        <v>446</v>
      </c>
      <c r="AU299" s="270" t="s">
        <v>83</v>
      </c>
      <c r="AV299" s="15" t="s">
        <v>438</v>
      </c>
      <c r="AW299" s="15" t="s">
        <v>35</v>
      </c>
      <c r="AX299" s="15" t="s">
        <v>81</v>
      </c>
      <c r="AY299" s="270" t="s">
        <v>426</v>
      </c>
    </row>
    <row r="300" s="2" customFormat="1" ht="33" customHeight="1">
      <c r="A300" s="42"/>
      <c r="B300" s="43"/>
      <c r="C300" s="220" t="s">
        <v>864</v>
      </c>
      <c r="D300" s="220" t="s">
        <v>433</v>
      </c>
      <c r="E300" s="221" t="s">
        <v>3069</v>
      </c>
      <c r="F300" s="222" t="s">
        <v>3070</v>
      </c>
      <c r="G300" s="223" t="s">
        <v>859</v>
      </c>
      <c r="H300" s="224">
        <v>1</v>
      </c>
      <c r="I300" s="225"/>
      <c r="J300" s="226">
        <f>ROUND(I300*H300,2)</f>
        <v>0</v>
      </c>
      <c r="K300" s="222" t="s">
        <v>437</v>
      </c>
      <c r="L300" s="48"/>
      <c r="M300" s="227" t="s">
        <v>28</v>
      </c>
      <c r="N300" s="228" t="s">
        <v>45</v>
      </c>
      <c r="O300" s="88"/>
      <c r="P300" s="229">
        <f>O300*H300</f>
        <v>0</v>
      </c>
      <c r="Q300" s="229">
        <v>0.00022000000000000001</v>
      </c>
      <c r="R300" s="229">
        <f>Q300*H300</f>
        <v>0.00022000000000000001</v>
      </c>
      <c r="S300" s="229">
        <v>0</v>
      </c>
      <c r="T300" s="230">
        <f>S300*H300</f>
        <v>0</v>
      </c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R300" s="231" t="s">
        <v>645</v>
      </c>
      <c r="AT300" s="231" t="s">
        <v>433</v>
      </c>
      <c r="AU300" s="231" t="s">
        <v>83</v>
      </c>
      <c r="AY300" s="21" t="s">
        <v>426</v>
      </c>
      <c r="BE300" s="232">
        <f>IF(N300="základní",J300,0)</f>
        <v>0</v>
      </c>
      <c r="BF300" s="232">
        <f>IF(N300="snížená",J300,0)</f>
        <v>0</v>
      </c>
      <c r="BG300" s="232">
        <f>IF(N300="zákl. přenesená",J300,0)</f>
        <v>0</v>
      </c>
      <c r="BH300" s="232">
        <f>IF(N300="sníž. přenesená",J300,0)</f>
        <v>0</v>
      </c>
      <c r="BI300" s="232">
        <f>IF(N300="nulová",J300,0)</f>
        <v>0</v>
      </c>
      <c r="BJ300" s="21" t="s">
        <v>81</v>
      </c>
      <c r="BK300" s="232">
        <f>ROUND(I300*H300,2)</f>
        <v>0</v>
      </c>
      <c r="BL300" s="21" t="s">
        <v>645</v>
      </c>
      <c r="BM300" s="231" t="s">
        <v>6061</v>
      </c>
    </row>
    <row r="301" s="2" customFormat="1">
      <c r="A301" s="42"/>
      <c r="B301" s="43"/>
      <c r="C301" s="44"/>
      <c r="D301" s="233" t="s">
        <v>442</v>
      </c>
      <c r="E301" s="44"/>
      <c r="F301" s="234" t="s">
        <v>3072</v>
      </c>
      <c r="G301" s="44"/>
      <c r="H301" s="44"/>
      <c r="I301" s="235"/>
      <c r="J301" s="44"/>
      <c r="K301" s="44"/>
      <c r="L301" s="48"/>
      <c r="M301" s="236"/>
      <c r="N301" s="237"/>
      <c r="O301" s="88"/>
      <c r="P301" s="88"/>
      <c r="Q301" s="88"/>
      <c r="R301" s="88"/>
      <c r="S301" s="88"/>
      <c r="T301" s="89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T301" s="21" t="s">
        <v>442</v>
      </c>
      <c r="AU301" s="21" t="s">
        <v>83</v>
      </c>
    </row>
    <row r="302" s="14" customFormat="1">
      <c r="A302" s="14"/>
      <c r="B302" s="250"/>
      <c r="C302" s="251"/>
      <c r="D302" s="240" t="s">
        <v>446</v>
      </c>
      <c r="E302" s="252" t="s">
        <v>28</v>
      </c>
      <c r="F302" s="253" t="s">
        <v>5984</v>
      </c>
      <c r="G302" s="251"/>
      <c r="H302" s="252" t="s">
        <v>28</v>
      </c>
      <c r="I302" s="254"/>
      <c r="J302" s="251"/>
      <c r="K302" s="251"/>
      <c r="L302" s="255"/>
      <c r="M302" s="256"/>
      <c r="N302" s="257"/>
      <c r="O302" s="257"/>
      <c r="P302" s="257"/>
      <c r="Q302" s="257"/>
      <c r="R302" s="257"/>
      <c r="S302" s="257"/>
      <c r="T302" s="258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9" t="s">
        <v>446</v>
      </c>
      <c r="AU302" s="259" t="s">
        <v>83</v>
      </c>
      <c r="AV302" s="14" t="s">
        <v>81</v>
      </c>
      <c r="AW302" s="14" t="s">
        <v>35</v>
      </c>
      <c r="AX302" s="14" t="s">
        <v>74</v>
      </c>
      <c r="AY302" s="259" t="s">
        <v>426</v>
      </c>
    </row>
    <row r="303" s="13" customFormat="1">
      <c r="A303" s="13"/>
      <c r="B303" s="238"/>
      <c r="C303" s="239"/>
      <c r="D303" s="240" t="s">
        <v>446</v>
      </c>
      <c r="E303" s="241" t="s">
        <v>28</v>
      </c>
      <c r="F303" s="242" t="s">
        <v>81</v>
      </c>
      <c r="G303" s="239"/>
      <c r="H303" s="243">
        <v>1</v>
      </c>
      <c r="I303" s="244"/>
      <c r="J303" s="239"/>
      <c r="K303" s="239"/>
      <c r="L303" s="245"/>
      <c r="M303" s="246"/>
      <c r="N303" s="247"/>
      <c r="O303" s="247"/>
      <c r="P303" s="247"/>
      <c r="Q303" s="247"/>
      <c r="R303" s="247"/>
      <c r="S303" s="247"/>
      <c r="T303" s="248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9" t="s">
        <v>446</v>
      </c>
      <c r="AU303" s="249" t="s">
        <v>83</v>
      </c>
      <c r="AV303" s="13" t="s">
        <v>83</v>
      </c>
      <c r="AW303" s="13" t="s">
        <v>35</v>
      </c>
      <c r="AX303" s="13" t="s">
        <v>81</v>
      </c>
      <c r="AY303" s="249" t="s">
        <v>426</v>
      </c>
    </row>
    <row r="304" s="2" customFormat="1" ht="33" customHeight="1">
      <c r="A304" s="42"/>
      <c r="B304" s="43"/>
      <c r="C304" s="271" t="s">
        <v>874</v>
      </c>
      <c r="D304" s="271" t="s">
        <v>776</v>
      </c>
      <c r="E304" s="272" t="s">
        <v>6062</v>
      </c>
      <c r="F304" s="273" t="s">
        <v>6063</v>
      </c>
      <c r="G304" s="274" t="s">
        <v>859</v>
      </c>
      <c r="H304" s="275">
        <v>1</v>
      </c>
      <c r="I304" s="276"/>
      <c r="J304" s="277">
        <f>ROUND(I304*H304,2)</f>
        <v>0</v>
      </c>
      <c r="K304" s="273" t="s">
        <v>437</v>
      </c>
      <c r="L304" s="278"/>
      <c r="M304" s="279" t="s">
        <v>28</v>
      </c>
      <c r="N304" s="280" t="s">
        <v>45</v>
      </c>
      <c r="O304" s="88"/>
      <c r="P304" s="229">
        <f>O304*H304</f>
        <v>0</v>
      </c>
      <c r="Q304" s="229">
        <v>0.014890000000000001</v>
      </c>
      <c r="R304" s="229">
        <f>Q304*H304</f>
        <v>0.014890000000000001</v>
      </c>
      <c r="S304" s="229">
        <v>0</v>
      </c>
      <c r="T304" s="230">
        <f>S304*H304</f>
        <v>0</v>
      </c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R304" s="231" t="s">
        <v>732</v>
      </c>
      <c r="AT304" s="231" t="s">
        <v>776</v>
      </c>
      <c r="AU304" s="231" t="s">
        <v>83</v>
      </c>
      <c r="AY304" s="21" t="s">
        <v>426</v>
      </c>
      <c r="BE304" s="232">
        <f>IF(N304="základní",J304,0)</f>
        <v>0</v>
      </c>
      <c r="BF304" s="232">
        <f>IF(N304="snížená",J304,0)</f>
        <v>0</v>
      </c>
      <c r="BG304" s="232">
        <f>IF(N304="zákl. přenesená",J304,0)</f>
        <v>0</v>
      </c>
      <c r="BH304" s="232">
        <f>IF(N304="sníž. přenesená",J304,0)</f>
        <v>0</v>
      </c>
      <c r="BI304" s="232">
        <f>IF(N304="nulová",J304,0)</f>
        <v>0</v>
      </c>
      <c r="BJ304" s="21" t="s">
        <v>81</v>
      </c>
      <c r="BK304" s="232">
        <f>ROUND(I304*H304,2)</f>
        <v>0</v>
      </c>
      <c r="BL304" s="21" t="s">
        <v>645</v>
      </c>
      <c r="BM304" s="231" t="s">
        <v>6064</v>
      </c>
    </row>
    <row r="305" s="14" customFormat="1">
      <c r="A305" s="14"/>
      <c r="B305" s="250"/>
      <c r="C305" s="251"/>
      <c r="D305" s="240" t="s">
        <v>446</v>
      </c>
      <c r="E305" s="252" t="s">
        <v>28</v>
      </c>
      <c r="F305" s="253" t="s">
        <v>5984</v>
      </c>
      <c r="G305" s="251"/>
      <c r="H305" s="252" t="s">
        <v>28</v>
      </c>
      <c r="I305" s="254"/>
      <c r="J305" s="251"/>
      <c r="K305" s="251"/>
      <c r="L305" s="255"/>
      <c r="M305" s="256"/>
      <c r="N305" s="257"/>
      <c r="O305" s="257"/>
      <c r="P305" s="257"/>
      <c r="Q305" s="257"/>
      <c r="R305" s="257"/>
      <c r="S305" s="257"/>
      <c r="T305" s="258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9" t="s">
        <v>446</v>
      </c>
      <c r="AU305" s="259" t="s">
        <v>83</v>
      </c>
      <c r="AV305" s="14" t="s">
        <v>81</v>
      </c>
      <c r="AW305" s="14" t="s">
        <v>35</v>
      </c>
      <c r="AX305" s="14" t="s">
        <v>74</v>
      </c>
      <c r="AY305" s="259" t="s">
        <v>426</v>
      </c>
    </row>
    <row r="306" s="13" customFormat="1">
      <c r="A306" s="13"/>
      <c r="B306" s="238"/>
      <c r="C306" s="239"/>
      <c r="D306" s="240" t="s">
        <v>446</v>
      </c>
      <c r="E306" s="241" t="s">
        <v>28</v>
      </c>
      <c r="F306" s="242" t="s">
        <v>81</v>
      </c>
      <c r="G306" s="239"/>
      <c r="H306" s="243">
        <v>1</v>
      </c>
      <c r="I306" s="244"/>
      <c r="J306" s="239"/>
      <c r="K306" s="239"/>
      <c r="L306" s="245"/>
      <c r="M306" s="246"/>
      <c r="N306" s="247"/>
      <c r="O306" s="247"/>
      <c r="P306" s="247"/>
      <c r="Q306" s="247"/>
      <c r="R306" s="247"/>
      <c r="S306" s="247"/>
      <c r="T306" s="248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9" t="s">
        <v>446</v>
      </c>
      <c r="AU306" s="249" t="s">
        <v>83</v>
      </c>
      <c r="AV306" s="13" t="s">
        <v>83</v>
      </c>
      <c r="AW306" s="13" t="s">
        <v>35</v>
      </c>
      <c r="AX306" s="13" t="s">
        <v>81</v>
      </c>
      <c r="AY306" s="249" t="s">
        <v>426</v>
      </c>
    </row>
    <row r="307" s="2" customFormat="1" ht="49.05" customHeight="1">
      <c r="A307" s="42"/>
      <c r="B307" s="43"/>
      <c r="C307" s="220" t="s">
        <v>880</v>
      </c>
      <c r="D307" s="220" t="s">
        <v>433</v>
      </c>
      <c r="E307" s="221" t="s">
        <v>3103</v>
      </c>
      <c r="F307" s="222" t="s">
        <v>3104</v>
      </c>
      <c r="G307" s="223" t="s">
        <v>859</v>
      </c>
      <c r="H307" s="224">
        <v>1</v>
      </c>
      <c r="I307" s="225"/>
      <c r="J307" s="226">
        <f>ROUND(I307*H307,2)</f>
        <v>0</v>
      </c>
      <c r="K307" s="222" t="s">
        <v>437</v>
      </c>
      <c r="L307" s="48"/>
      <c r="M307" s="227" t="s">
        <v>28</v>
      </c>
      <c r="N307" s="228" t="s">
        <v>45</v>
      </c>
      <c r="O307" s="88"/>
      <c r="P307" s="229">
        <f>O307*H307</f>
        <v>0</v>
      </c>
      <c r="Q307" s="229">
        <v>0.01555</v>
      </c>
      <c r="R307" s="229">
        <f>Q307*H307</f>
        <v>0.01555</v>
      </c>
      <c r="S307" s="229">
        <v>0</v>
      </c>
      <c r="T307" s="230">
        <f>S307*H307</f>
        <v>0</v>
      </c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R307" s="231" t="s">
        <v>645</v>
      </c>
      <c r="AT307" s="231" t="s">
        <v>433</v>
      </c>
      <c r="AU307" s="231" t="s">
        <v>83</v>
      </c>
      <c r="AY307" s="21" t="s">
        <v>426</v>
      </c>
      <c r="BE307" s="232">
        <f>IF(N307="základní",J307,0)</f>
        <v>0</v>
      </c>
      <c r="BF307" s="232">
        <f>IF(N307="snížená",J307,0)</f>
        <v>0</v>
      </c>
      <c r="BG307" s="232">
        <f>IF(N307="zákl. přenesená",J307,0)</f>
        <v>0</v>
      </c>
      <c r="BH307" s="232">
        <f>IF(N307="sníž. přenesená",J307,0)</f>
        <v>0</v>
      </c>
      <c r="BI307" s="232">
        <f>IF(N307="nulová",J307,0)</f>
        <v>0</v>
      </c>
      <c r="BJ307" s="21" t="s">
        <v>81</v>
      </c>
      <c r="BK307" s="232">
        <f>ROUND(I307*H307,2)</f>
        <v>0</v>
      </c>
      <c r="BL307" s="21" t="s">
        <v>645</v>
      </c>
      <c r="BM307" s="231" t="s">
        <v>6065</v>
      </c>
    </row>
    <row r="308" s="2" customFormat="1">
      <c r="A308" s="42"/>
      <c r="B308" s="43"/>
      <c r="C308" s="44"/>
      <c r="D308" s="233" t="s">
        <v>442</v>
      </c>
      <c r="E308" s="44"/>
      <c r="F308" s="234" t="s">
        <v>3106</v>
      </c>
      <c r="G308" s="44"/>
      <c r="H308" s="44"/>
      <c r="I308" s="235"/>
      <c r="J308" s="44"/>
      <c r="K308" s="44"/>
      <c r="L308" s="48"/>
      <c r="M308" s="236"/>
      <c r="N308" s="237"/>
      <c r="O308" s="88"/>
      <c r="P308" s="88"/>
      <c r="Q308" s="88"/>
      <c r="R308" s="88"/>
      <c r="S308" s="88"/>
      <c r="T308" s="89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T308" s="21" t="s">
        <v>442</v>
      </c>
      <c r="AU308" s="21" t="s">
        <v>83</v>
      </c>
    </row>
    <row r="309" s="14" customFormat="1">
      <c r="A309" s="14"/>
      <c r="B309" s="250"/>
      <c r="C309" s="251"/>
      <c r="D309" s="240" t="s">
        <v>446</v>
      </c>
      <c r="E309" s="252" t="s">
        <v>28</v>
      </c>
      <c r="F309" s="253" t="s">
        <v>5984</v>
      </c>
      <c r="G309" s="251"/>
      <c r="H309" s="252" t="s">
        <v>28</v>
      </c>
      <c r="I309" s="254"/>
      <c r="J309" s="251"/>
      <c r="K309" s="251"/>
      <c r="L309" s="255"/>
      <c r="M309" s="256"/>
      <c r="N309" s="257"/>
      <c r="O309" s="257"/>
      <c r="P309" s="257"/>
      <c r="Q309" s="257"/>
      <c r="R309" s="257"/>
      <c r="S309" s="257"/>
      <c r="T309" s="258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9" t="s">
        <v>446</v>
      </c>
      <c r="AU309" s="259" t="s">
        <v>83</v>
      </c>
      <c r="AV309" s="14" t="s">
        <v>81</v>
      </c>
      <c r="AW309" s="14" t="s">
        <v>35</v>
      </c>
      <c r="AX309" s="14" t="s">
        <v>74</v>
      </c>
      <c r="AY309" s="259" t="s">
        <v>426</v>
      </c>
    </row>
    <row r="310" s="13" customFormat="1">
      <c r="A310" s="13"/>
      <c r="B310" s="238"/>
      <c r="C310" s="239"/>
      <c r="D310" s="240" t="s">
        <v>446</v>
      </c>
      <c r="E310" s="241" t="s">
        <v>28</v>
      </c>
      <c r="F310" s="242" t="s">
        <v>81</v>
      </c>
      <c r="G310" s="239"/>
      <c r="H310" s="243">
        <v>1</v>
      </c>
      <c r="I310" s="244"/>
      <c r="J310" s="239"/>
      <c r="K310" s="239"/>
      <c r="L310" s="245"/>
      <c r="M310" s="246"/>
      <c r="N310" s="247"/>
      <c r="O310" s="247"/>
      <c r="P310" s="247"/>
      <c r="Q310" s="247"/>
      <c r="R310" s="247"/>
      <c r="S310" s="247"/>
      <c r="T310" s="248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9" t="s">
        <v>446</v>
      </c>
      <c r="AU310" s="249" t="s">
        <v>83</v>
      </c>
      <c r="AV310" s="13" t="s">
        <v>83</v>
      </c>
      <c r="AW310" s="13" t="s">
        <v>35</v>
      </c>
      <c r="AX310" s="13" t="s">
        <v>81</v>
      </c>
      <c r="AY310" s="249" t="s">
        <v>426</v>
      </c>
    </row>
    <row r="311" s="2" customFormat="1" ht="37.8" customHeight="1">
      <c r="A311" s="42"/>
      <c r="B311" s="43"/>
      <c r="C311" s="220" t="s">
        <v>887</v>
      </c>
      <c r="D311" s="220" t="s">
        <v>433</v>
      </c>
      <c r="E311" s="221" t="s">
        <v>6066</v>
      </c>
      <c r="F311" s="222" t="s">
        <v>6067</v>
      </c>
      <c r="G311" s="223" t="s">
        <v>436</v>
      </c>
      <c r="H311" s="224">
        <v>13.5</v>
      </c>
      <c r="I311" s="225"/>
      <c r="J311" s="226">
        <f>ROUND(I311*H311,2)</f>
        <v>0</v>
      </c>
      <c r="K311" s="222" t="s">
        <v>437</v>
      </c>
      <c r="L311" s="48"/>
      <c r="M311" s="227" t="s">
        <v>28</v>
      </c>
      <c r="N311" s="228" t="s">
        <v>45</v>
      </c>
      <c r="O311" s="88"/>
      <c r="P311" s="229">
        <f>O311*H311</f>
        <v>0</v>
      </c>
      <c r="Q311" s="229">
        <v>0.00117</v>
      </c>
      <c r="R311" s="229">
        <f>Q311*H311</f>
        <v>0.015795</v>
      </c>
      <c r="S311" s="229">
        <v>0</v>
      </c>
      <c r="T311" s="230">
        <f>S311*H311</f>
        <v>0</v>
      </c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R311" s="231" t="s">
        <v>645</v>
      </c>
      <c r="AT311" s="231" t="s">
        <v>433</v>
      </c>
      <c r="AU311" s="231" t="s">
        <v>83</v>
      </c>
      <c r="AY311" s="21" t="s">
        <v>426</v>
      </c>
      <c r="BE311" s="232">
        <f>IF(N311="základní",J311,0)</f>
        <v>0</v>
      </c>
      <c r="BF311" s="232">
        <f>IF(N311="snížená",J311,0)</f>
        <v>0</v>
      </c>
      <c r="BG311" s="232">
        <f>IF(N311="zákl. přenesená",J311,0)</f>
        <v>0</v>
      </c>
      <c r="BH311" s="232">
        <f>IF(N311="sníž. přenesená",J311,0)</f>
        <v>0</v>
      </c>
      <c r="BI311" s="232">
        <f>IF(N311="nulová",J311,0)</f>
        <v>0</v>
      </c>
      <c r="BJ311" s="21" t="s">
        <v>81</v>
      </c>
      <c r="BK311" s="232">
        <f>ROUND(I311*H311,2)</f>
        <v>0</v>
      </c>
      <c r="BL311" s="21" t="s">
        <v>645</v>
      </c>
      <c r="BM311" s="231" t="s">
        <v>6068</v>
      </c>
    </row>
    <row r="312" s="2" customFormat="1">
      <c r="A312" s="42"/>
      <c r="B312" s="43"/>
      <c r="C312" s="44"/>
      <c r="D312" s="233" t="s">
        <v>442</v>
      </c>
      <c r="E312" s="44"/>
      <c r="F312" s="234" t="s">
        <v>6069</v>
      </c>
      <c r="G312" s="44"/>
      <c r="H312" s="44"/>
      <c r="I312" s="235"/>
      <c r="J312" s="44"/>
      <c r="K312" s="44"/>
      <c r="L312" s="48"/>
      <c r="M312" s="236"/>
      <c r="N312" s="237"/>
      <c r="O312" s="88"/>
      <c r="P312" s="88"/>
      <c r="Q312" s="88"/>
      <c r="R312" s="88"/>
      <c r="S312" s="88"/>
      <c r="T312" s="89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T312" s="21" t="s">
        <v>442</v>
      </c>
      <c r="AU312" s="21" t="s">
        <v>83</v>
      </c>
    </row>
    <row r="313" s="14" customFormat="1">
      <c r="A313" s="14"/>
      <c r="B313" s="250"/>
      <c r="C313" s="251"/>
      <c r="D313" s="240" t="s">
        <v>446</v>
      </c>
      <c r="E313" s="252" t="s">
        <v>28</v>
      </c>
      <c r="F313" s="253" t="s">
        <v>5984</v>
      </c>
      <c r="G313" s="251"/>
      <c r="H313" s="252" t="s">
        <v>28</v>
      </c>
      <c r="I313" s="254"/>
      <c r="J313" s="251"/>
      <c r="K313" s="251"/>
      <c r="L313" s="255"/>
      <c r="M313" s="256"/>
      <c r="N313" s="257"/>
      <c r="O313" s="257"/>
      <c r="P313" s="257"/>
      <c r="Q313" s="257"/>
      <c r="R313" s="257"/>
      <c r="S313" s="257"/>
      <c r="T313" s="258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9" t="s">
        <v>446</v>
      </c>
      <c r="AU313" s="259" t="s">
        <v>83</v>
      </c>
      <c r="AV313" s="14" t="s">
        <v>81</v>
      </c>
      <c r="AW313" s="14" t="s">
        <v>35</v>
      </c>
      <c r="AX313" s="14" t="s">
        <v>74</v>
      </c>
      <c r="AY313" s="259" t="s">
        <v>426</v>
      </c>
    </row>
    <row r="314" s="13" customFormat="1">
      <c r="A314" s="13"/>
      <c r="B314" s="238"/>
      <c r="C314" s="239"/>
      <c r="D314" s="240" t="s">
        <v>446</v>
      </c>
      <c r="E314" s="241" t="s">
        <v>28</v>
      </c>
      <c r="F314" s="242" t="s">
        <v>5945</v>
      </c>
      <c r="G314" s="239"/>
      <c r="H314" s="243">
        <v>13.5</v>
      </c>
      <c r="I314" s="244"/>
      <c r="J314" s="239"/>
      <c r="K314" s="239"/>
      <c r="L314" s="245"/>
      <c r="M314" s="246"/>
      <c r="N314" s="247"/>
      <c r="O314" s="247"/>
      <c r="P314" s="247"/>
      <c r="Q314" s="247"/>
      <c r="R314" s="247"/>
      <c r="S314" s="247"/>
      <c r="T314" s="248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9" t="s">
        <v>446</v>
      </c>
      <c r="AU314" s="249" t="s">
        <v>83</v>
      </c>
      <c r="AV314" s="13" t="s">
        <v>83</v>
      </c>
      <c r="AW314" s="13" t="s">
        <v>35</v>
      </c>
      <c r="AX314" s="13" t="s">
        <v>81</v>
      </c>
      <c r="AY314" s="249" t="s">
        <v>426</v>
      </c>
    </row>
    <row r="315" s="2" customFormat="1" ht="21.75" customHeight="1">
      <c r="A315" s="42"/>
      <c r="B315" s="43"/>
      <c r="C315" s="271" t="s">
        <v>895</v>
      </c>
      <c r="D315" s="271" t="s">
        <v>776</v>
      </c>
      <c r="E315" s="272" t="s">
        <v>6070</v>
      </c>
      <c r="F315" s="273" t="s">
        <v>6071</v>
      </c>
      <c r="G315" s="274" t="s">
        <v>436</v>
      </c>
      <c r="H315" s="275">
        <v>14.175000000000001</v>
      </c>
      <c r="I315" s="276"/>
      <c r="J315" s="277">
        <f>ROUND(I315*H315,2)</f>
        <v>0</v>
      </c>
      <c r="K315" s="273" t="s">
        <v>437</v>
      </c>
      <c r="L315" s="278"/>
      <c r="M315" s="279" t="s">
        <v>28</v>
      </c>
      <c r="N315" s="280" t="s">
        <v>45</v>
      </c>
      <c r="O315" s="88"/>
      <c r="P315" s="229">
        <f>O315*H315</f>
        <v>0</v>
      </c>
      <c r="Q315" s="229">
        <v>0.0022000000000000001</v>
      </c>
      <c r="R315" s="229">
        <f>Q315*H315</f>
        <v>0.031185000000000004</v>
      </c>
      <c r="S315" s="229">
        <v>0</v>
      </c>
      <c r="T315" s="230">
        <f>S315*H315</f>
        <v>0</v>
      </c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R315" s="231" t="s">
        <v>732</v>
      </c>
      <c r="AT315" s="231" t="s">
        <v>776</v>
      </c>
      <c r="AU315" s="231" t="s">
        <v>83</v>
      </c>
      <c r="AY315" s="21" t="s">
        <v>426</v>
      </c>
      <c r="BE315" s="232">
        <f>IF(N315="základní",J315,0)</f>
        <v>0</v>
      </c>
      <c r="BF315" s="232">
        <f>IF(N315="snížená",J315,0)</f>
        <v>0</v>
      </c>
      <c r="BG315" s="232">
        <f>IF(N315="zákl. přenesená",J315,0)</f>
        <v>0</v>
      </c>
      <c r="BH315" s="232">
        <f>IF(N315="sníž. přenesená",J315,0)</f>
        <v>0</v>
      </c>
      <c r="BI315" s="232">
        <f>IF(N315="nulová",J315,0)</f>
        <v>0</v>
      </c>
      <c r="BJ315" s="21" t="s">
        <v>81</v>
      </c>
      <c r="BK315" s="232">
        <f>ROUND(I315*H315,2)</f>
        <v>0</v>
      </c>
      <c r="BL315" s="21" t="s">
        <v>645</v>
      </c>
      <c r="BM315" s="231" t="s">
        <v>6072</v>
      </c>
    </row>
    <row r="316" s="14" customFormat="1">
      <c r="A316" s="14"/>
      <c r="B316" s="250"/>
      <c r="C316" s="251"/>
      <c r="D316" s="240" t="s">
        <v>446</v>
      </c>
      <c r="E316" s="252" t="s">
        <v>28</v>
      </c>
      <c r="F316" s="253" t="s">
        <v>899</v>
      </c>
      <c r="G316" s="251"/>
      <c r="H316" s="252" t="s">
        <v>28</v>
      </c>
      <c r="I316" s="254"/>
      <c r="J316" s="251"/>
      <c r="K316" s="251"/>
      <c r="L316" s="255"/>
      <c r="M316" s="256"/>
      <c r="N316" s="257"/>
      <c r="O316" s="257"/>
      <c r="P316" s="257"/>
      <c r="Q316" s="257"/>
      <c r="R316" s="257"/>
      <c r="S316" s="257"/>
      <c r="T316" s="258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9" t="s">
        <v>446</v>
      </c>
      <c r="AU316" s="259" t="s">
        <v>83</v>
      </c>
      <c r="AV316" s="14" t="s">
        <v>81</v>
      </c>
      <c r="AW316" s="14" t="s">
        <v>35</v>
      </c>
      <c r="AX316" s="14" t="s">
        <v>74</v>
      </c>
      <c r="AY316" s="259" t="s">
        <v>426</v>
      </c>
    </row>
    <row r="317" s="14" customFormat="1">
      <c r="A317" s="14"/>
      <c r="B317" s="250"/>
      <c r="C317" s="251"/>
      <c r="D317" s="240" t="s">
        <v>446</v>
      </c>
      <c r="E317" s="252" t="s">
        <v>28</v>
      </c>
      <c r="F317" s="253" t="s">
        <v>5984</v>
      </c>
      <c r="G317" s="251"/>
      <c r="H317" s="252" t="s">
        <v>28</v>
      </c>
      <c r="I317" s="254"/>
      <c r="J317" s="251"/>
      <c r="K317" s="251"/>
      <c r="L317" s="255"/>
      <c r="M317" s="256"/>
      <c r="N317" s="257"/>
      <c r="O317" s="257"/>
      <c r="P317" s="257"/>
      <c r="Q317" s="257"/>
      <c r="R317" s="257"/>
      <c r="S317" s="257"/>
      <c r="T317" s="258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9" t="s">
        <v>446</v>
      </c>
      <c r="AU317" s="259" t="s">
        <v>83</v>
      </c>
      <c r="AV317" s="14" t="s">
        <v>81</v>
      </c>
      <c r="AW317" s="14" t="s">
        <v>35</v>
      </c>
      <c r="AX317" s="14" t="s">
        <v>74</v>
      </c>
      <c r="AY317" s="259" t="s">
        <v>426</v>
      </c>
    </row>
    <row r="318" s="13" customFormat="1">
      <c r="A318" s="13"/>
      <c r="B318" s="238"/>
      <c r="C318" s="239"/>
      <c r="D318" s="240" t="s">
        <v>446</v>
      </c>
      <c r="E318" s="241" t="s">
        <v>28</v>
      </c>
      <c r="F318" s="242" t="s">
        <v>6073</v>
      </c>
      <c r="G318" s="239"/>
      <c r="H318" s="243">
        <v>14.175000000000001</v>
      </c>
      <c r="I318" s="244"/>
      <c r="J318" s="239"/>
      <c r="K318" s="239"/>
      <c r="L318" s="245"/>
      <c r="M318" s="246"/>
      <c r="N318" s="247"/>
      <c r="O318" s="247"/>
      <c r="P318" s="247"/>
      <c r="Q318" s="247"/>
      <c r="R318" s="247"/>
      <c r="S318" s="247"/>
      <c r="T318" s="248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9" t="s">
        <v>446</v>
      </c>
      <c r="AU318" s="249" t="s">
        <v>83</v>
      </c>
      <c r="AV318" s="13" t="s">
        <v>83</v>
      </c>
      <c r="AW318" s="13" t="s">
        <v>35</v>
      </c>
      <c r="AX318" s="13" t="s">
        <v>81</v>
      </c>
      <c r="AY318" s="249" t="s">
        <v>426</v>
      </c>
    </row>
    <row r="319" s="2" customFormat="1" ht="24.15" customHeight="1">
      <c r="A319" s="42"/>
      <c r="B319" s="43"/>
      <c r="C319" s="220" t="s">
        <v>902</v>
      </c>
      <c r="D319" s="220" t="s">
        <v>433</v>
      </c>
      <c r="E319" s="221" t="s">
        <v>6074</v>
      </c>
      <c r="F319" s="222" t="s">
        <v>6075</v>
      </c>
      <c r="G319" s="223" t="s">
        <v>949</v>
      </c>
      <c r="H319" s="224">
        <v>6.7400000000000002</v>
      </c>
      <c r="I319" s="225"/>
      <c r="J319" s="226">
        <f>ROUND(I319*H319,2)</f>
        <v>0</v>
      </c>
      <c r="K319" s="222" t="s">
        <v>437</v>
      </c>
      <c r="L319" s="48"/>
      <c r="M319" s="227" t="s">
        <v>28</v>
      </c>
      <c r="N319" s="228" t="s">
        <v>45</v>
      </c>
      <c r="O319" s="88"/>
      <c r="P319" s="229">
        <f>O319*H319</f>
        <v>0</v>
      </c>
      <c r="Q319" s="229">
        <v>0.00020000000000000001</v>
      </c>
      <c r="R319" s="229">
        <f>Q319*H319</f>
        <v>0.001348</v>
      </c>
      <c r="S319" s="229">
        <v>0</v>
      </c>
      <c r="T319" s="230">
        <f>S319*H319</f>
        <v>0</v>
      </c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R319" s="231" t="s">
        <v>645</v>
      </c>
      <c r="AT319" s="231" t="s">
        <v>433</v>
      </c>
      <c r="AU319" s="231" t="s">
        <v>83</v>
      </c>
      <c r="AY319" s="21" t="s">
        <v>426</v>
      </c>
      <c r="BE319" s="232">
        <f>IF(N319="základní",J319,0)</f>
        <v>0</v>
      </c>
      <c r="BF319" s="232">
        <f>IF(N319="snížená",J319,0)</f>
        <v>0</v>
      </c>
      <c r="BG319" s="232">
        <f>IF(N319="zákl. přenesená",J319,0)</f>
        <v>0</v>
      </c>
      <c r="BH319" s="232">
        <f>IF(N319="sníž. přenesená",J319,0)</f>
        <v>0</v>
      </c>
      <c r="BI319" s="232">
        <f>IF(N319="nulová",J319,0)</f>
        <v>0</v>
      </c>
      <c r="BJ319" s="21" t="s">
        <v>81</v>
      </c>
      <c r="BK319" s="232">
        <f>ROUND(I319*H319,2)</f>
        <v>0</v>
      </c>
      <c r="BL319" s="21" t="s">
        <v>645</v>
      </c>
      <c r="BM319" s="231" t="s">
        <v>6076</v>
      </c>
    </row>
    <row r="320" s="2" customFormat="1">
      <c r="A320" s="42"/>
      <c r="B320" s="43"/>
      <c r="C320" s="44"/>
      <c r="D320" s="233" t="s">
        <v>442</v>
      </c>
      <c r="E320" s="44"/>
      <c r="F320" s="234" t="s">
        <v>6077</v>
      </c>
      <c r="G320" s="44"/>
      <c r="H320" s="44"/>
      <c r="I320" s="235"/>
      <c r="J320" s="44"/>
      <c r="K320" s="44"/>
      <c r="L320" s="48"/>
      <c r="M320" s="236"/>
      <c r="N320" s="237"/>
      <c r="O320" s="88"/>
      <c r="P320" s="88"/>
      <c r="Q320" s="88"/>
      <c r="R320" s="88"/>
      <c r="S320" s="88"/>
      <c r="T320" s="89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T320" s="21" t="s">
        <v>442</v>
      </c>
      <c r="AU320" s="21" t="s">
        <v>83</v>
      </c>
    </row>
    <row r="321" s="14" customFormat="1">
      <c r="A321" s="14"/>
      <c r="B321" s="250"/>
      <c r="C321" s="251"/>
      <c r="D321" s="240" t="s">
        <v>446</v>
      </c>
      <c r="E321" s="252" t="s">
        <v>28</v>
      </c>
      <c r="F321" s="253" t="s">
        <v>5984</v>
      </c>
      <c r="G321" s="251"/>
      <c r="H321" s="252" t="s">
        <v>28</v>
      </c>
      <c r="I321" s="254"/>
      <c r="J321" s="251"/>
      <c r="K321" s="251"/>
      <c r="L321" s="255"/>
      <c r="M321" s="256"/>
      <c r="N321" s="257"/>
      <c r="O321" s="257"/>
      <c r="P321" s="257"/>
      <c r="Q321" s="257"/>
      <c r="R321" s="257"/>
      <c r="S321" s="257"/>
      <c r="T321" s="258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9" t="s">
        <v>446</v>
      </c>
      <c r="AU321" s="259" t="s">
        <v>83</v>
      </c>
      <c r="AV321" s="14" t="s">
        <v>81</v>
      </c>
      <c r="AW321" s="14" t="s">
        <v>35</v>
      </c>
      <c r="AX321" s="14" t="s">
        <v>74</v>
      </c>
      <c r="AY321" s="259" t="s">
        <v>426</v>
      </c>
    </row>
    <row r="322" s="13" customFormat="1">
      <c r="A322" s="13"/>
      <c r="B322" s="238"/>
      <c r="C322" s="239"/>
      <c r="D322" s="240" t="s">
        <v>446</v>
      </c>
      <c r="E322" s="241" t="s">
        <v>28</v>
      </c>
      <c r="F322" s="242" t="s">
        <v>6035</v>
      </c>
      <c r="G322" s="239"/>
      <c r="H322" s="243">
        <v>6.7400000000000002</v>
      </c>
      <c r="I322" s="244"/>
      <c r="J322" s="239"/>
      <c r="K322" s="239"/>
      <c r="L322" s="245"/>
      <c r="M322" s="246"/>
      <c r="N322" s="247"/>
      <c r="O322" s="247"/>
      <c r="P322" s="247"/>
      <c r="Q322" s="247"/>
      <c r="R322" s="247"/>
      <c r="S322" s="247"/>
      <c r="T322" s="248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9" t="s">
        <v>446</v>
      </c>
      <c r="AU322" s="249" t="s">
        <v>83</v>
      </c>
      <c r="AV322" s="13" t="s">
        <v>83</v>
      </c>
      <c r="AW322" s="13" t="s">
        <v>35</v>
      </c>
      <c r="AX322" s="13" t="s">
        <v>81</v>
      </c>
      <c r="AY322" s="249" t="s">
        <v>426</v>
      </c>
    </row>
    <row r="323" s="2" customFormat="1" ht="66.75" customHeight="1">
      <c r="A323" s="42"/>
      <c r="B323" s="43"/>
      <c r="C323" s="220" t="s">
        <v>907</v>
      </c>
      <c r="D323" s="220" t="s">
        <v>433</v>
      </c>
      <c r="E323" s="221" t="s">
        <v>6078</v>
      </c>
      <c r="F323" s="222" t="s">
        <v>6079</v>
      </c>
      <c r="G323" s="223" t="s">
        <v>740</v>
      </c>
      <c r="H323" s="224">
        <v>0.86499999999999999</v>
      </c>
      <c r="I323" s="225"/>
      <c r="J323" s="226">
        <f>ROUND(I323*H323,2)</f>
        <v>0</v>
      </c>
      <c r="K323" s="222" t="s">
        <v>437</v>
      </c>
      <c r="L323" s="48"/>
      <c r="M323" s="227" t="s">
        <v>28</v>
      </c>
      <c r="N323" s="228" t="s">
        <v>45</v>
      </c>
      <c r="O323" s="88"/>
      <c r="P323" s="229">
        <f>O323*H323</f>
        <v>0</v>
      </c>
      <c r="Q323" s="229">
        <v>0</v>
      </c>
      <c r="R323" s="229">
        <f>Q323*H323</f>
        <v>0</v>
      </c>
      <c r="S323" s="229">
        <v>0</v>
      </c>
      <c r="T323" s="230">
        <f>S323*H323</f>
        <v>0</v>
      </c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R323" s="231" t="s">
        <v>645</v>
      </c>
      <c r="AT323" s="231" t="s">
        <v>433</v>
      </c>
      <c r="AU323" s="231" t="s">
        <v>83</v>
      </c>
      <c r="AY323" s="21" t="s">
        <v>426</v>
      </c>
      <c r="BE323" s="232">
        <f>IF(N323="základní",J323,0)</f>
        <v>0</v>
      </c>
      <c r="BF323" s="232">
        <f>IF(N323="snížená",J323,0)</f>
        <v>0</v>
      </c>
      <c r="BG323" s="232">
        <f>IF(N323="zákl. přenesená",J323,0)</f>
        <v>0</v>
      </c>
      <c r="BH323" s="232">
        <f>IF(N323="sníž. přenesená",J323,0)</f>
        <v>0</v>
      </c>
      <c r="BI323" s="232">
        <f>IF(N323="nulová",J323,0)</f>
        <v>0</v>
      </c>
      <c r="BJ323" s="21" t="s">
        <v>81</v>
      </c>
      <c r="BK323" s="232">
        <f>ROUND(I323*H323,2)</f>
        <v>0</v>
      </c>
      <c r="BL323" s="21" t="s">
        <v>645</v>
      </c>
      <c r="BM323" s="231" t="s">
        <v>6080</v>
      </c>
    </row>
    <row r="324" s="2" customFormat="1">
      <c r="A324" s="42"/>
      <c r="B324" s="43"/>
      <c r="C324" s="44"/>
      <c r="D324" s="233" t="s">
        <v>442</v>
      </c>
      <c r="E324" s="44"/>
      <c r="F324" s="234" t="s">
        <v>6081</v>
      </c>
      <c r="G324" s="44"/>
      <c r="H324" s="44"/>
      <c r="I324" s="235"/>
      <c r="J324" s="44"/>
      <c r="K324" s="44"/>
      <c r="L324" s="48"/>
      <c r="M324" s="236"/>
      <c r="N324" s="237"/>
      <c r="O324" s="88"/>
      <c r="P324" s="88"/>
      <c r="Q324" s="88"/>
      <c r="R324" s="88"/>
      <c r="S324" s="88"/>
      <c r="T324" s="89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T324" s="21" t="s">
        <v>442</v>
      </c>
      <c r="AU324" s="21" t="s">
        <v>83</v>
      </c>
    </row>
    <row r="325" s="2" customFormat="1" ht="62.7" customHeight="1">
      <c r="A325" s="42"/>
      <c r="B325" s="43"/>
      <c r="C325" s="220" t="s">
        <v>913</v>
      </c>
      <c r="D325" s="220" t="s">
        <v>433</v>
      </c>
      <c r="E325" s="221" t="s">
        <v>3155</v>
      </c>
      <c r="F325" s="222" t="s">
        <v>3156</v>
      </c>
      <c r="G325" s="223" t="s">
        <v>740</v>
      </c>
      <c r="H325" s="224">
        <v>0.86499999999999999</v>
      </c>
      <c r="I325" s="225"/>
      <c r="J325" s="226">
        <f>ROUND(I325*H325,2)</f>
        <v>0</v>
      </c>
      <c r="K325" s="222" t="s">
        <v>437</v>
      </c>
      <c r="L325" s="48"/>
      <c r="M325" s="227" t="s">
        <v>28</v>
      </c>
      <c r="N325" s="228" t="s">
        <v>45</v>
      </c>
      <c r="O325" s="88"/>
      <c r="P325" s="229">
        <f>O325*H325</f>
        <v>0</v>
      </c>
      <c r="Q325" s="229">
        <v>0</v>
      </c>
      <c r="R325" s="229">
        <f>Q325*H325</f>
        <v>0</v>
      </c>
      <c r="S325" s="229">
        <v>0</v>
      </c>
      <c r="T325" s="230">
        <f>S325*H325</f>
        <v>0</v>
      </c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R325" s="231" t="s">
        <v>645</v>
      </c>
      <c r="AT325" s="231" t="s">
        <v>433</v>
      </c>
      <c r="AU325" s="231" t="s">
        <v>83</v>
      </c>
      <c r="AY325" s="21" t="s">
        <v>426</v>
      </c>
      <c r="BE325" s="232">
        <f>IF(N325="základní",J325,0)</f>
        <v>0</v>
      </c>
      <c r="BF325" s="232">
        <f>IF(N325="snížená",J325,0)</f>
        <v>0</v>
      </c>
      <c r="BG325" s="232">
        <f>IF(N325="zákl. přenesená",J325,0)</f>
        <v>0</v>
      </c>
      <c r="BH325" s="232">
        <f>IF(N325="sníž. přenesená",J325,0)</f>
        <v>0</v>
      </c>
      <c r="BI325" s="232">
        <f>IF(N325="nulová",J325,0)</f>
        <v>0</v>
      </c>
      <c r="BJ325" s="21" t="s">
        <v>81</v>
      </c>
      <c r="BK325" s="232">
        <f>ROUND(I325*H325,2)</f>
        <v>0</v>
      </c>
      <c r="BL325" s="21" t="s">
        <v>645</v>
      </c>
      <c r="BM325" s="231" t="s">
        <v>6082</v>
      </c>
    </row>
    <row r="326" s="2" customFormat="1">
      <c r="A326" s="42"/>
      <c r="B326" s="43"/>
      <c r="C326" s="44"/>
      <c r="D326" s="233" t="s">
        <v>442</v>
      </c>
      <c r="E326" s="44"/>
      <c r="F326" s="234" t="s">
        <v>3158</v>
      </c>
      <c r="G326" s="44"/>
      <c r="H326" s="44"/>
      <c r="I326" s="235"/>
      <c r="J326" s="44"/>
      <c r="K326" s="44"/>
      <c r="L326" s="48"/>
      <c r="M326" s="236"/>
      <c r="N326" s="237"/>
      <c r="O326" s="88"/>
      <c r="P326" s="88"/>
      <c r="Q326" s="88"/>
      <c r="R326" s="88"/>
      <c r="S326" s="88"/>
      <c r="T326" s="89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T326" s="21" t="s">
        <v>442</v>
      </c>
      <c r="AU326" s="21" t="s">
        <v>83</v>
      </c>
    </row>
    <row r="327" s="12" customFormat="1" ht="22.8" customHeight="1">
      <c r="A327" s="12"/>
      <c r="B327" s="204"/>
      <c r="C327" s="205"/>
      <c r="D327" s="206" t="s">
        <v>73</v>
      </c>
      <c r="E327" s="218" t="s">
        <v>3294</v>
      </c>
      <c r="F327" s="218" t="s">
        <v>3295</v>
      </c>
      <c r="G327" s="205"/>
      <c r="H327" s="205"/>
      <c r="I327" s="208"/>
      <c r="J327" s="219">
        <f>BK327</f>
        <v>0</v>
      </c>
      <c r="K327" s="205"/>
      <c r="L327" s="210"/>
      <c r="M327" s="211"/>
      <c r="N327" s="212"/>
      <c r="O327" s="212"/>
      <c r="P327" s="213">
        <f>SUM(P328:P370)</f>
        <v>0</v>
      </c>
      <c r="Q327" s="212"/>
      <c r="R327" s="213">
        <f>SUM(R328:R370)</f>
        <v>0.019130000000000001</v>
      </c>
      <c r="S327" s="212"/>
      <c r="T327" s="214">
        <f>SUM(T328:T370)</f>
        <v>0.048000000000000001</v>
      </c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R327" s="215" t="s">
        <v>83</v>
      </c>
      <c r="AT327" s="216" t="s">
        <v>73</v>
      </c>
      <c r="AU327" s="216" t="s">
        <v>81</v>
      </c>
      <c r="AY327" s="215" t="s">
        <v>426</v>
      </c>
      <c r="BK327" s="217">
        <f>SUM(BK328:BK370)</f>
        <v>0</v>
      </c>
    </row>
    <row r="328" s="2" customFormat="1" ht="37.8" customHeight="1">
      <c r="A328" s="42"/>
      <c r="B328" s="43"/>
      <c r="C328" s="220" t="s">
        <v>918</v>
      </c>
      <c r="D328" s="220" t="s">
        <v>433</v>
      </c>
      <c r="E328" s="221" t="s">
        <v>3346</v>
      </c>
      <c r="F328" s="222" t="s">
        <v>3347</v>
      </c>
      <c r="G328" s="223" t="s">
        <v>859</v>
      </c>
      <c r="H328" s="224">
        <v>1</v>
      </c>
      <c r="I328" s="225"/>
      <c r="J328" s="226">
        <f>ROUND(I328*H328,2)</f>
        <v>0</v>
      </c>
      <c r="K328" s="222" t="s">
        <v>437</v>
      </c>
      <c r="L328" s="48"/>
      <c r="M328" s="227" t="s">
        <v>28</v>
      </c>
      <c r="N328" s="228" t="s">
        <v>45</v>
      </c>
      <c r="O328" s="88"/>
      <c r="P328" s="229">
        <f>O328*H328</f>
        <v>0</v>
      </c>
      <c r="Q328" s="229">
        <v>0</v>
      </c>
      <c r="R328" s="229">
        <f>Q328*H328</f>
        <v>0</v>
      </c>
      <c r="S328" s="229">
        <v>0</v>
      </c>
      <c r="T328" s="230">
        <f>S328*H328</f>
        <v>0</v>
      </c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R328" s="231" t="s">
        <v>645</v>
      </c>
      <c r="AT328" s="231" t="s">
        <v>433</v>
      </c>
      <c r="AU328" s="231" t="s">
        <v>83</v>
      </c>
      <c r="AY328" s="21" t="s">
        <v>426</v>
      </c>
      <c r="BE328" s="232">
        <f>IF(N328="základní",J328,0)</f>
        <v>0</v>
      </c>
      <c r="BF328" s="232">
        <f>IF(N328="snížená",J328,0)</f>
        <v>0</v>
      </c>
      <c r="BG328" s="232">
        <f>IF(N328="zákl. přenesená",J328,0)</f>
        <v>0</v>
      </c>
      <c r="BH328" s="232">
        <f>IF(N328="sníž. přenesená",J328,0)</f>
        <v>0</v>
      </c>
      <c r="BI328" s="232">
        <f>IF(N328="nulová",J328,0)</f>
        <v>0</v>
      </c>
      <c r="BJ328" s="21" t="s">
        <v>81</v>
      </c>
      <c r="BK328" s="232">
        <f>ROUND(I328*H328,2)</f>
        <v>0</v>
      </c>
      <c r="BL328" s="21" t="s">
        <v>645</v>
      </c>
      <c r="BM328" s="231" t="s">
        <v>6083</v>
      </c>
    </row>
    <row r="329" s="2" customFormat="1">
      <c r="A329" s="42"/>
      <c r="B329" s="43"/>
      <c r="C329" s="44"/>
      <c r="D329" s="233" t="s">
        <v>442</v>
      </c>
      <c r="E329" s="44"/>
      <c r="F329" s="234" t="s">
        <v>3349</v>
      </c>
      <c r="G329" s="44"/>
      <c r="H329" s="44"/>
      <c r="I329" s="235"/>
      <c r="J329" s="44"/>
      <c r="K329" s="44"/>
      <c r="L329" s="48"/>
      <c r="M329" s="236"/>
      <c r="N329" s="237"/>
      <c r="O329" s="88"/>
      <c r="P329" s="88"/>
      <c r="Q329" s="88"/>
      <c r="R329" s="88"/>
      <c r="S329" s="88"/>
      <c r="T329" s="89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T329" s="21" t="s">
        <v>442</v>
      </c>
      <c r="AU329" s="21" t="s">
        <v>83</v>
      </c>
    </row>
    <row r="330" s="14" customFormat="1">
      <c r="A330" s="14"/>
      <c r="B330" s="250"/>
      <c r="C330" s="251"/>
      <c r="D330" s="240" t="s">
        <v>446</v>
      </c>
      <c r="E330" s="252" t="s">
        <v>28</v>
      </c>
      <c r="F330" s="253" t="s">
        <v>5984</v>
      </c>
      <c r="G330" s="251"/>
      <c r="H330" s="252" t="s">
        <v>28</v>
      </c>
      <c r="I330" s="254"/>
      <c r="J330" s="251"/>
      <c r="K330" s="251"/>
      <c r="L330" s="255"/>
      <c r="M330" s="256"/>
      <c r="N330" s="257"/>
      <c r="O330" s="257"/>
      <c r="P330" s="257"/>
      <c r="Q330" s="257"/>
      <c r="R330" s="257"/>
      <c r="S330" s="257"/>
      <c r="T330" s="258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9" t="s">
        <v>446</v>
      </c>
      <c r="AU330" s="259" t="s">
        <v>83</v>
      </c>
      <c r="AV330" s="14" t="s">
        <v>81</v>
      </c>
      <c r="AW330" s="14" t="s">
        <v>35</v>
      </c>
      <c r="AX330" s="14" t="s">
        <v>74</v>
      </c>
      <c r="AY330" s="259" t="s">
        <v>426</v>
      </c>
    </row>
    <row r="331" s="13" customFormat="1">
      <c r="A331" s="13"/>
      <c r="B331" s="238"/>
      <c r="C331" s="239"/>
      <c r="D331" s="240" t="s">
        <v>446</v>
      </c>
      <c r="E331" s="241" t="s">
        <v>28</v>
      </c>
      <c r="F331" s="242" t="s">
        <v>81</v>
      </c>
      <c r="G331" s="239"/>
      <c r="H331" s="243">
        <v>1</v>
      </c>
      <c r="I331" s="244"/>
      <c r="J331" s="239"/>
      <c r="K331" s="239"/>
      <c r="L331" s="245"/>
      <c r="M331" s="246"/>
      <c r="N331" s="247"/>
      <c r="O331" s="247"/>
      <c r="P331" s="247"/>
      <c r="Q331" s="247"/>
      <c r="R331" s="247"/>
      <c r="S331" s="247"/>
      <c r="T331" s="248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9" t="s">
        <v>446</v>
      </c>
      <c r="AU331" s="249" t="s">
        <v>83</v>
      </c>
      <c r="AV331" s="13" t="s">
        <v>83</v>
      </c>
      <c r="AW331" s="13" t="s">
        <v>35</v>
      </c>
      <c r="AX331" s="13" t="s">
        <v>81</v>
      </c>
      <c r="AY331" s="249" t="s">
        <v>426</v>
      </c>
    </row>
    <row r="332" s="2" customFormat="1" ht="24.15" customHeight="1">
      <c r="A332" s="42"/>
      <c r="B332" s="43"/>
      <c r="C332" s="271" t="s">
        <v>922</v>
      </c>
      <c r="D332" s="271" t="s">
        <v>776</v>
      </c>
      <c r="E332" s="272" t="s">
        <v>6084</v>
      </c>
      <c r="F332" s="273" t="s">
        <v>6085</v>
      </c>
      <c r="G332" s="274" t="s">
        <v>859</v>
      </c>
      <c r="H332" s="275">
        <v>1</v>
      </c>
      <c r="I332" s="276"/>
      <c r="J332" s="277">
        <f>ROUND(I332*H332,2)</f>
        <v>0</v>
      </c>
      <c r="K332" s="273" t="s">
        <v>437</v>
      </c>
      <c r="L332" s="278"/>
      <c r="M332" s="279" t="s">
        <v>28</v>
      </c>
      <c r="N332" s="280" t="s">
        <v>45</v>
      </c>
      <c r="O332" s="88"/>
      <c r="P332" s="229">
        <f>O332*H332</f>
        <v>0</v>
      </c>
      <c r="Q332" s="229">
        <v>0.017500000000000002</v>
      </c>
      <c r="R332" s="229">
        <f>Q332*H332</f>
        <v>0.017500000000000002</v>
      </c>
      <c r="S332" s="229">
        <v>0</v>
      </c>
      <c r="T332" s="230">
        <f>S332*H332</f>
        <v>0</v>
      </c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R332" s="231" t="s">
        <v>732</v>
      </c>
      <c r="AT332" s="231" t="s">
        <v>776</v>
      </c>
      <c r="AU332" s="231" t="s">
        <v>83</v>
      </c>
      <c r="AY332" s="21" t="s">
        <v>426</v>
      </c>
      <c r="BE332" s="232">
        <f>IF(N332="základní",J332,0)</f>
        <v>0</v>
      </c>
      <c r="BF332" s="232">
        <f>IF(N332="snížená",J332,0)</f>
        <v>0</v>
      </c>
      <c r="BG332" s="232">
        <f>IF(N332="zákl. přenesená",J332,0)</f>
        <v>0</v>
      </c>
      <c r="BH332" s="232">
        <f>IF(N332="sníž. přenesená",J332,0)</f>
        <v>0</v>
      </c>
      <c r="BI332" s="232">
        <f>IF(N332="nulová",J332,0)</f>
        <v>0</v>
      </c>
      <c r="BJ332" s="21" t="s">
        <v>81</v>
      </c>
      <c r="BK332" s="232">
        <f>ROUND(I332*H332,2)</f>
        <v>0</v>
      </c>
      <c r="BL332" s="21" t="s">
        <v>645</v>
      </c>
      <c r="BM332" s="231" t="s">
        <v>6086</v>
      </c>
    </row>
    <row r="333" s="14" customFormat="1">
      <c r="A333" s="14"/>
      <c r="B333" s="250"/>
      <c r="C333" s="251"/>
      <c r="D333" s="240" t="s">
        <v>446</v>
      </c>
      <c r="E333" s="252" t="s">
        <v>28</v>
      </c>
      <c r="F333" s="253" t="s">
        <v>899</v>
      </c>
      <c r="G333" s="251"/>
      <c r="H333" s="252" t="s">
        <v>28</v>
      </c>
      <c r="I333" s="254"/>
      <c r="J333" s="251"/>
      <c r="K333" s="251"/>
      <c r="L333" s="255"/>
      <c r="M333" s="256"/>
      <c r="N333" s="257"/>
      <c r="O333" s="257"/>
      <c r="P333" s="257"/>
      <c r="Q333" s="257"/>
      <c r="R333" s="257"/>
      <c r="S333" s="257"/>
      <c r="T333" s="258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9" t="s">
        <v>446</v>
      </c>
      <c r="AU333" s="259" t="s">
        <v>83</v>
      </c>
      <c r="AV333" s="14" t="s">
        <v>81</v>
      </c>
      <c r="AW333" s="14" t="s">
        <v>35</v>
      </c>
      <c r="AX333" s="14" t="s">
        <v>74</v>
      </c>
      <c r="AY333" s="259" t="s">
        <v>426</v>
      </c>
    </row>
    <row r="334" s="14" customFormat="1">
      <c r="A334" s="14"/>
      <c r="B334" s="250"/>
      <c r="C334" s="251"/>
      <c r="D334" s="240" t="s">
        <v>446</v>
      </c>
      <c r="E334" s="252" t="s">
        <v>28</v>
      </c>
      <c r="F334" s="253" t="s">
        <v>3350</v>
      </c>
      <c r="G334" s="251"/>
      <c r="H334" s="252" t="s">
        <v>28</v>
      </c>
      <c r="I334" s="254"/>
      <c r="J334" s="251"/>
      <c r="K334" s="251"/>
      <c r="L334" s="255"/>
      <c r="M334" s="256"/>
      <c r="N334" s="257"/>
      <c r="O334" s="257"/>
      <c r="P334" s="257"/>
      <c r="Q334" s="257"/>
      <c r="R334" s="257"/>
      <c r="S334" s="257"/>
      <c r="T334" s="258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9" t="s">
        <v>446</v>
      </c>
      <c r="AU334" s="259" t="s">
        <v>83</v>
      </c>
      <c r="AV334" s="14" t="s">
        <v>81</v>
      </c>
      <c r="AW334" s="14" t="s">
        <v>35</v>
      </c>
      <c r="AX334" s="14" t="s">
        <v>74</v>
      </c>
      <c r="AY334" s="259" t="s">
        <v>426</v>
      </c>
    </row>
    <row r="335" s="13" customFormat="1">
      <c r="A335" s="13"/>
      <c r="B335" s="238"/>
      <c r="C335" s="239"/>
      <c r="D335" s="240" t="s">
        <v>446</v>
      </c>
      <c r="E335" s="241" t="s">
        <v>28</v>
      </c>
      <c r="F335" s="242" t="s">
        <v>81</v>
      </c>
      <c r="G335" s="239"/>
      <c r="H335" s="243">
        <v>1</v>
      </c>
      <c r="I335" s="244"/>
      <c r="J335" s="239"/>
      <c r="K335" s="239"/>
      <c r="L335" s="245"/>
      <c r="M335" s="246"/>
      <c r="N335" s="247"/>
      <c r="O335" s="247"/>
      <c r="P335" s="247"/>
      <c r="Q335" s="247"/>
      <c r="R335" s="247"/>
      <c r="S335" s="247"/>
      <c r="T335" s="248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9" t="s">
        <v>446</v>
      </c>
      <c r="AU335" s="249" t="s">
        <v>83</v>
      </c>
      <c r="AV335" s="13" t="s">
        <v>83</v>
      </c>
      <c r="AW335" s="13" t="s">
        <v>35</v>
      </c>
      <c r="AX335" s="13" t="s">
        <v>81</v>
      </c>
      <c r="AY335" s="249" t="s">
        <v>426</v>
      </c>
    </row>
    <row r="336" s="2" customFormat="1" ht="24.15" customHeight="1">
      <c r="A336" s="42"/>
      <c r="B336" s="43"/>
      <c r="C336" s="220" t="s">
        <v>927</v>
      </c>
      <c r="D336" s="220" t="s">
        <v>433</v>
      </c>
      <c r="E336" s="221" t="s">
        <v>3419</v>
      </c>
      <c r="F336" s="222" t="s">
        <v>3420</v>
      </c>
      <c r="G336" s="223" t="s">
        <v>859</v>
      </c>
      <c r="H336" s="224">
        <v>1</v>
      </c>
      <c r="I336" s="225"/>
      <c r="J336" s="226">
        <f>ROUND(I336*H336,2)</f>
        <v>0</v>
      </c>
      <c r="K336" s="222" t="s">
        <v>437</v>
      </c>
      <c r="L336" s="48"/>
      <c r="M336" s="227" t="s">
        <v>28</v>
      </c>
      <c r="N336" s="228" t="s">
        <v>45</v>
      </c>
      <c r="O336" s="88"/>
      <c r="P336" s="229">
        <f>O336*H336</f>
        <v>0</v>
      </c>
      <c r="Q336" s="229">
        <v>0</v>
      </c>
      <c r="R336" s="229">
        <f>Q336*H336</f>
        <v>0</v>
      </c>
      <c r="S336" s="229">
        <v>0</v>
      </c>
      <c r="T336" s="230">
        <f>S336*H336</f>
        <v>0</v>
      </c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R336" s="231" t="s">
        <v>645</v>
      </c>
      <c r="AT336" s="231" t="s">
        <v>433</v>
      </c>
      <c r="AU336" s="231" t="s">
        <v>83</v>
      </c>
      <c r="AY336" s="21" t="s">
        <v>426</v>
      </c>
      <c r="BE336" s="232">
        <f>IF(N336="základní",J336,0)</f>
        <v>0</v>
      </c>
      <c r="BF336" s="232">
        <f>IF(N336="snížená",J336,0)</f>
        <v>0</v>
      </c>
      <c r="BG336" s="232">
        <f>IF(N336="zákl. přenesená",J336,0)</f>
        <v>0</v>
      </c>
      <c r="BH336" s="232">
        <f>IF(N336="sníž. přenesená",J336,0)</f>
        <v>0</v>
      </c>
      <c r="BI336" s="232">
        <f>IF(N336="nulová",J336,0)</f>
        <v>0</v>
      </c>
      <c r="BJ336" s="21" t="s">
        <v>81</v>
      </c>
      <c r="BK336" s="232">
        <f>ROUND(I336*H336,2)</f>
        <v>0</v>
      </c>
      <c r="BL336" s="21" t="s">
        <v>645</v>
      </c>
      <c r="BM336" s="231" t="s">
        <v>6087</v>
      </c>
    </row>
    <row r="337" s="2" customFormat="1">
      <c r="A337" s="42"/>
      <c r="B337" s="43"/>
      <c r="C337" s="44"/>
      <c r="D337" s="233" t="s">
        <v>442</v>
      </c>
      <c r="E337" s="44"/>
      <c r="F337" s="234" t="s">
        <v>3422</v>
      </c>
      <c r="G337" s="44"/>
      <c r="H337" s="44"/>
      <c r="I337" s="235"/>
      <c r="J337" s="44"/>
      <c r="K337" s="44"/>
      <c r="L337" s="48"/>
      <c r="M337" s="236"/>
      <c r="N337" s="237"/>
      <c r="O337" s="88"/>
      <c r="P337" s="88"/>
      <c r="Q337" s="88"/>
      <c r="R337" s="88"/>
      <c r="S337" s="88"/>
      <c r="T337" s="89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T337" s="21" t="s">
        <v>442</v>
      </c>
      <c r="AU337" s="21" t="s">
        <v>83</v>
      </c>
    </row>
    <row r="338" s="14" customFormat="1">
      <c r="A338" s="14"/>
      <c r="B338" s="250"/>
      <c r="C338" s="251"/>
      <c r="D338" s="240" t="s">
        <v>446</v>
      </c>
      <c r="E338" s="252" t="s">
        <v>28</v>
      </c>
      <c r="F338" s="253" t="s">
        <v>3350</v>
      </c>
      <c r="G338" s="251"/>
      <c r="H338" s="252" t="s">
        <v>28</v>
      </c>
      <c r="I338" s="254"/>
      <c r="J338" s="251"/>
      <c r="K338" s="251"/>
      <c r="L338" s="255"/>
      <c r="M338" s="256"/>
      <c r="N338" s="257"/>
      <c r="O338" s="257"/>
      <c r="P338" s="257"/>
      <c r="Q338" s="257"/>
      <c r="R338" s="257"/>
      <c r="S338" s="257"/>
      <c r="T338" s="258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9" t="s">
        <v>446</v>
      </c>
      <c r="AU338" s="259" t="s">
        <v>83</v>
      </c>
      <c r="AV338" s="14" t="s">
        <v>81</v>
      </c>
      <c r="AW338" s="14" t="s">
        <v>35</v>
      </c>
      <c r="AX338" s="14" t="s">
        <v>74</v>
      </c>
      <c r="AY338" s="259" t="s">
        <v>426</v>
      </c>
    </row>
    <row r="339" s="13" customFormat="1">
      <c r="A339" s="13"/>
      <c r="B339" s="238"/>
      <c r="C339" s="239"/>
      <c r="D339" s="240" t="s">
        <v>446</v>
      </c>
      <c r="E339" s="241" t="s">
        <v>28</v>
      </c>
      <c r="F339" s="242" t="s">
        <v>81</v>
      </c>
      <c r="G339" s="239"/>
      <c r="H339" s="243">
        <v>1</v>
      </c>
      <c r="I339" s="244"/>
      <c r="J339" s="239"/>
      <c r="K339" s="239"/>
      <c r="L339" s="245"/>
      <c r="M339" s="246"/>
      <c r="N339" s="247"/>
      <c r="O339" s="247"/>
      <c r="P339" s="247"/>
      <c r="Q339" s="247"/>
      <c r="R339" s="247"/>
      <c r="S339" s="247"/>
      <c r="T339" s="248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9" t="s">
        <v>446</v>
      </c>
      <c r="AU339" s="249" t="s">
        <v>83</v>
      </c>
      <c r="AV339" s="13" t="s">
        <v>83</v>
      </c>
      <c r="AW339" s="13" t="s">
        <v>35</v>
      </c>
      <c r="AX339" s="13" t="s">
        <v>81</v>
      </c>
      <c r="AY339" s="249" t="s">
        <v>426</v>
      </c>
    </row>
    <row r="340" s="2" customFormat="1" ht="24.15" customHeight="1">
      <c r="A340" s="42"/>
      <c r="B340" s="43"/>
      <c r="C340" s="271" t="s">
        <v>933</v>
      </c>
      <c r="D340" s="271" t="s">
        <v>776</v>
      </c>
      <c r="E340" s="272" t="s">
        <v>6088</v>
      </c>
      <c r="F340" s="273" t="s">
        <v>6089</v>
      </c>
      <c r="G340" s="274" t="s">
        <v>859</v>
      </c>
      <c r="H340" s="275">
        <v>1</v>
      </c>
      <c r="I340" s="276"/>
      <c r="J340" s="277">
        <f>ROUND(I340*H340,2)</f>
        <v>0</v>
      </c>
      <c r="K340" s="273" t="s">
        <v>28</v>
      </c>
      <c r="L340" s="278"/>
      <c r="M340" s="279" t="s">
        <v>28</v>
      </c>
      <c r="N340" s="280" t="s">
        <v>45</v>
      </c>
      <c r="O340" s="88"/>
      <c r="P340" s="229">
        <f>O340*H340</f>
        <v>0</v>
      </c>
      <c r="Q340" s="229">
        <v>0.00027999999999999998</v>
      </c>
      <c r="R340" s="229">
        <f>Q340*H340</f>
        <v>0.00027999999999999998</v>
      </c>
      <c r="S340" s="229">
        <v>0</v>
      </c>
      <c r="T340" s="230">
        <f>S340*H340</f>
        <v>0</v>
      </c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  <c r="AR340" s="231" t="s">
        <v>732</v>
      </c>
      <c r="AT340" s="231" t="s">
        <v>776</v>
      </c>
      <c r="AU340" s="231" t="s">
        <v>83</v>
      </c>
      <c r="AY340" s="21" t="s">
        <v>426</v>
      </c>
      <c r="BE340" s="232">
        <f>IF(N340="základní",J340,0)</f>
        <v>0</v>
      </c>
      <c r="BF340" s="232">
        <f>IF(N340="snížená",J340,0)</f>
        <v>0</v>
      </c>
      <c r="BG340" s="232">
        <f>IF(N340="zákl. přenesená",J340,0)</f>
        <v>0</v>
      </c>
      <c r="BH340" s="232">
        <f>IF(N340="sníž. přenesená",J340,0)</f>
        <v>0</v>
      </c>
      <c r="BI340" s="232">
        <f>IF(N340="nulová",J340,0)</f>
        <v>0</v>
      </c>
      <c r="BJ340" s="21" t="s">
        <v>81</v>
      </c>
      <c r="BK340" s="232">
        <f>ROUND(I340*H340,2)</f>
        <v>0</v>
      </c>
      <c r="BL340" s="21" t="s">
        <v>645</v>
      </c>
      <c r="BM340" s="231" t="s">
        <v>6090</v>
      </c>
    </row>
    <row r="341" s="14" customFormat="1">
      <c r="A341" s="14"/>
      <c r="B341" s="250"/>
      <c r="C341" s="251"/>
      <c r="D341" s="240" t="s">
        <v>446</v>
      </c>
      <c r="E341" s="252" t="s">
        <v>28</v>
      </c>
      <c r="F341" s="253" t="s">
        <v>899</v>
      </c>
      <c r="G341" s="251"/>
      <c r="H341" s="252" t="s">
        <v>28</v>
      </c>
      <c r="I341" s="254"/>
      <c r="J341" s="251"/>
      <c r="K341" s="251"/>
      <c r="L341" s="255"/>
      <c r="M341" s="256"/>
      <c r="N341" s="257"/>
      <c r="O341" s="257"/>
      <c r="P341" s="257"/>
      <c r="Q341" s="257"/>
      <c r="R341" s="257"/>
      <c r="S341" s="257"/>
      <c r="T341" s="258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9" t="s">
        <v>446</v>
      </c>
      <c r="AU341" s="259" t="s">
        <v>83</v>
      </c>
      <c r="AV341" s="14" t="s">
        <v>81</v>
      </c>
      <c r="AW341" s="14" t="s">
        <v>35</v>
      </c>
      <c r="AX341" s="14" t="s">
        <v>74</v>
      </c>
      <c r="AY341" s="259" t="s">
        <v>426</v>
      </c>
    </row>
    <row r="342" s="14" customFormat="1">
      <c r="A342" s="14"/>
      <c r="B342" s="250"/>
      <c r="C342" s="251"/>
      <c r="D342" s="240" t="s">
        <v>446</v>
      </c>
      <c r="E342" s="252" t="s">
        <v>28</v>
      </c>
      <c r="F342" s="253" t="s">
        <v>3350</v>
      </c>
      <c r="G342" s="251"/>
      <c r="H342" s="252" t="s">
        <v>28</v>
      </c>
      <c r="I342" s="254"/>
      <c r="J342" s="251"/>
      <c r="K342" s="251"/>
      <c r="L342" s="255"/>
      <c r="M342" s="256"/>
      <c r="N342" s="257"/>
      <c r="O342" s="257"/>
      <c r="P342" s="257"/>
      <c r="Q342" s="257"/>
      <c r="R342" s="257"/>
      <c r="S342" s="257"/>
      <c r="T342" s="258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9" t="s">
        <v>446</v>
      </c>
      <c r="AU342" s="259" t="s">
        <v>83</v>
      </c>
      <c r="AV342" s="14" t="s">
        <v>81</v>
      </c>
      <c r="AW342" s="14" t="s">
        <v>35</v>
      </c>
      <c r="AX342" s="14" t="s">
        <v>74</v>
      </c>
      <c r="AY342" s="259" t="s">
        <v>426</v>
      </c>
    </row>
    <row r="343" s="13" customFormat="1">
      <c r="A343" s="13"/>
      <c r="B343" s="238"/>
      <c r="C343" s="239"/>
      <c r="D343" s="240" t="s">
        <v>446</v>
      </c>
      <c r="E343" s="241" t="s">
        <v>28</v>
      </c>
      <c r="F343" s="242" t="s">
        <v>81</v>
      </c>
      <c r="G343" s="239"/>
      <c r="H343" s="243">
        <v>1</v>
      </c>
      <c r="I343" s="244"/>
      <c r="J343" s="239"/>
      <c r="K343" s="239"/>
      <c r="L343" s="245"/>
      <c r="M343" s="246"/>
      <c r="N343" s="247"/>
      <c r="O343" s="247"/>
      <c r="P343" s="247"/>
      <c r="Q343" s="247"/>
      <c r="R343" s="247"/>
      <c r="S343" s="247"/>
      <c r="T343" s="248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9" t="s">
        <v>446</v>
      </c>
      <c r="AU343" s="249" t="s">
        <v>83</v>
      </c>
      <c r="AV343" s="13" t="s">
        <v>83</v>
      </c>
      <c r="AW343" s="13" t="s">
        <v>35</v>
      </c>
      <c r="AX343" s="13" t="s">
        <v>81</v>
      </c>
      <c r="AY343" s="249" t="s">
        <v>426</v>
      </c>
    </row>
    <row r="344" s="2" customFormat="1" ht="24.15" customHeight="1">
      <c r="A344" s="42"/>
      <c r="B344" s="43"/>
      <c r="C344" s="220" t="s">
        <v>939</v>
      </c>
      <c r="D344" s="220" t="s">
        <v>433</v>
      </c>
      <c r="E344" s="221" t="s">
        <v>3432</v>
      </c>
      <c r="F344" s="222" t="s">
        <v>3433</v>
      </c>
      <c r="G344" s="223" t="s">
        <v>859</v>
      </c>
      <c r="H344" s="224">
        <v>1</v>
      </c>
      <c r="I344" s="225"/>
      <c r="J344" s="226">
        <f>ROUND(I344*H344,2)</f>
        <v>0</v>
      </c>
      <c r="K344" s="222" t="s">
        <v>437</v>
      </c>
      <c r="L344" s="48"/>
      <c r="M344" s="227" t="s">
        <v>28</v>
      </c>
      <c r="N344" s="228" t="s">
        <v>45</v>
      </c>
      <c r="O344" s="88"/>
      <c r="P344" s="229">
        <f>O344*H344</f>
        <v>0</v>
      </c>
      <c r="Q344" s="229">
        <v>0</v>
      </c>
      <c r="R344" s="229">
        <f>Q344*H344</f>
        <v>0</v>
      </c>
      <c r="S344" s="229">
        <v>0</v>
      </c>
      <c r="T344" s="230">
        <f>S344*H344</f>
        <v>0</v>
      </c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R344" s="231" t="s">
        <v>645</v>
      </c>
      <c r="AT344" s="231" t="s">
        <v>433</v>
      </c>
      <c r="AU344" s="231" t="s">
        <v>83</v>
      </c>
      <c r="AY344" s="21" t="s">
        <v>426</v>
      </c>
      <c r="BE344" s="232">
        <f>IF(N344="základní",J344,0)</f>
        <v>0</v>
      </c>
      <c r="BF344" s="232">
        <f>IF(N344="snížená",J344,0)</f>
        <v>0</v>
      </c>
      <c r="BG344" s="232">
        <f>IF(N344="zákl. přenesená",J344,0)</f>
        <v>0</v>
      </c>
      <c r="BH344" s="232">
        <f>IF(N344="sníž. přenesená",J344,0)</f>
        <v>0</v>
      </c>
      <c r="BI344" s="232">
        <f>IF(N344="nulová",J344,0)</f>
        <v>0</v>
      </c>
      <c r="BJ344" s="21" t="s">
        <v>81</v>
      </c>
      <c r="BK344" s="232">
        <f>ROUND(I344*H344,2)</f>
        <v>0</v>
      </c>
      <c r="BL344" s="21" t="s">
        <v>645</v>
      </c>
      <c r="BM344" s="231" t="s">
        <v>6091</v>
      </c>
    </row>
    <row r="345" s="2" customFormat="1">
      <c r="A345" s="42"/>
      <c r="B345" s="43"/>
      <c r="C345" s="44"/>
      <c r="D345" s="233" t="s">
        <v>442</v>
      </c>
      <c r="E345" s="44"/>
      <c r="F345" s="234" t="s">
        <v>3435</v>
      </c>
      <c r="G345" s="44"/>
      <c r="H345" s="44"/>
      <c r="I345" s="235"/>
      <c r="J345" s="44"/>
      <c r="K345" s="44"/>
      <c r="L345" s="48"/>
      <c r="M345" s="236"/>
      <c r="N345" s="237"/>
      <c r="O345" s="88"/>
      <c r="P345" s="88"/>
      <c r="Q345" s="88"/>
      <c r="R345" s="88"/>
      <c r="S345" s="88"/>
      <c r="T345" s="89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T345" s="21" t="s">
        <v>442</v>
      </c>
      <c r="AU345" s="21" t="s">
        <v>83</v>
      </c>
    </row>
    <row r="346" s="14" customFormat="1">
      <c r="A346" s="14"/>
      <c r="B346" s="250"/>
      <c r="C346" s="251"/>
      <c r="D346" s="240" t="s">
        <v>446</v>
      </c>
      <c r="E346" s="252" t="s">
        <v>28</v>
      </c>
      <c r="F346" s="253" t="s">
        <v>5984</v>
      </c>
      <c r="G346" s="251"/>
      <c r="H346" s="252" t="s">
        <v>28</v>
      </c>
      <c r="I346" s="254"/>
      <c r="J346" s="251"/>
      <c r="K346" s="251"/>
      <c r="L346" s="255"/>
      <c r="M346" s="256"/>
      <c r="N346" s="257"/>
      <c r="O346" s="257"/>
      <c r="P346" s="257"/>
      <c r="Q346" s="257"/>
      <c r="R346" s="257"/>
      <c r="S346" s="257"/>
      <c r="T346" s="258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9" t="s">
        <v>446</v>
      </c>
      <c r="AU346" s="259" t="s">
        <v>83</v>
      </c>
      <c r="AV346" s="14" t="s">
        <v>81</v>
      </c>
      <c r="AW346" s="14" t="s">
        <v>35</v>
      </c>
      <c r="AX346" s="14" t="s">
        <v>74</v>
      </c>
      <c r="AY346" s="259" t="s">
        <v>426</v>
      </c>
    </row>
    <row r="347" s="13" customFormat="1">
      <c r="A347" s="13"/>
      <c r="B347" s="238"/>
      <c r="C347" s="239"/>
      <c r="D347" s="240" t="s">
        <v>446</v>
      </c>
      <c r="E347" s="241" t="s">
        <v>28</v>
      </c>
      <c r="F347" s="242" t="s">
        <v>81</v>
      </c>
      <c r="G347" s="239"/>
      <c r="H347" s="243">
        <v>1</v>
      </c>
      <c r="I347" s="244"/>
      <c r="J347" s="239"/>
      <c r="K347" s="239"/>
      <c r="L347" s="245"/>
      <c r="M347" s="246"/>
      <c r="N347" s="247"/>
      <c r="O347" s="247"/>
      <c r="P347" s="247"/>
      <c r="Q347" s="247"/>
      <c r="R347" s="247"/>
      <c r="S347" s="247"/>
      <c r="T347" s="248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9" t="s">
        <v>446</v>
      </c>
      <c r="AU347" s="249" t="s">
        <v>83</v>
      </c>
      <c r="AV347" s="13" t="s">
        <v>83</v>
      </c>
      <c r="AW347" s="13" t="s">
        <v>35</v>
      </c>
      <c r="AX347" s="13" t="s">
        <v>81</v>
      </c>
      <c r="AY347" s="249" t="s">
        <v>426</v>
      </c>
    </row>
    <row r="348" s="2" customFormat="1" ht="21.75" customHeight="1">
      <c r="A348" s="42"/>
      <c r="B348" s="43"/>
      <c r="C348" s="271" t="s">
        <v>946</v>
      </c>
      <c r="D348" s="271" t="s">
        <v>776</v>
      </c>
      <c r="E348" s="272" t="s">
        <v>3437</v>
      </c>
      <c r="F348" s="273" t="s">
        <v>3438</v>
      </c>
      <c r="G348" s="274" t="s">
        <v>859</v>
      </c>
      <c r="H348" s="275">
        <v>1</v>
      </c>
      <c r="I348" s="276"/>
      <c r="J348" s="277">
        <f>ROUND(I348*H348,2)</f>
        <v>0</v>
      </c>
      <c r="K348" s="273" t="s">
        <v>28</v>
      </c>
      <c r="L348" s="278"/>
      <c r="M348" s="279" t="s">
        <v>28</v>
      </c>
      <c r="N348" s="280" t="s">
        <v>45</v>
      </c>
      <c r="O348" s="88"/>
      <c r="P348" s="229">
        <f>O348*H348</f>
        <v>0</v>
      </c>
      <c r="Q348" s="229">
        <v>0.00014999999999999999</v>
      </c>
      <c r="R348" s="229">
        <f>Q348*H348</f>
        <v>0.00014999999999999999</v>
      </c>
      <c r="S348" s="229">
        <v>0</v>
      </c>
      <c r="T348" s="230">
        <f>S348*H348</f>
        <v>0</v>
      </c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R348" s="231" t="s">
        <v>732</v>
      </c>
      <c r="AT348" s="231" t="s">
        <v>776</v>
      </c>
      <c r="AU348" s="231" t="s">
        <v>83</v>
      </c>
      <c r="AY348" s="21" t="s">
        <v>426</v>
      </c>
      <c r="BE348" s="232">
        <f>IF(N348="základní",J348,0)</f>
        <v>0</v>
      </c>
      <c r="BF348" s="232">
        <f>IF(N348="snížená",J348,0)</f>
        <v>0</v>
      </c>
      <c r="BG348" s="232">
        <f>IF(N348="zákl. přenesená",J348,0)</f>
        <v>0</v>
      </c>
      <c r="BH348" s="232">
        <f>IF(N348="sníž. přenesená",J348,0)</f>
        <v>0</v>
      </c>
      <c r="BI348" s="232">
        <f>IF(N348="nulová",J348,0)</f>
        <v>0</v>
      </c>
      <c r="BJ348" s="21" t="s">
        <v>81</v>
      </c>
      <c r="BK348" s="232">
        <f>ROUND(I348*H348,2)</f>
        <v>0</v>
      </c>
      <c r="BL348" s="21" t="s">
        <v>645</v>
      </c>
      <c r="BM348" s="231" t="s">
        <v>6092</v>
      </c>
    </row>
    <row r="349" s="14" customFormat="1">
      <c r="A349" s="14"/>
      <c r="B349" s="250"/>
      <c r="C349" s="251"/>
      <c r="D349" s="240" t="s">
        <v>446</v>
      </c>
      <c r="E349" s="252" t="s">
        <v>28</v>
      </c>
      <c r="F349" s="253" t="s">
        <v>899</v>
      </c>
      <c r="G349" s="251"/>
      <c r="H349" s="252" t="s">
        <v>28</v>
      </c>
      <c r="I349" s="254"/>
      <c r="J349" s="251"/>
      <c r="K349" s="251"/>
      <c r="L349" s="255"/>
      <c r="M349" s="256"/>
      <c r="N349" s="257"/>
      <c r="O349" s="257"/>
      <c r="P349" s="257"/>
      <c r="Q349" s="257"/>
      <c r="R349" s="257"/>
      <c r="S349" s="257"/>
      <c r="T349" s="258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9" t="s">
        <v>446</v>
      </c>
      <c r="AU349" s="259" t="s">
        <v>83</v>
      </c>
      <c r="AV349" s="14" t="s">
        <v>81</v>
      </c>
      <c r="AW349" s="14" t="s">
        <v>35</v>
      </c>
      <c r="AX349" s="14" t="s">
        <v>74</v>
      </c>
      <c r="AY349" s="259" t="s">
        <v>426</v>
      </c>
    </row>
    <row r="350" s="14" customFormat="1">
      <c r="A350" s="14"/>
      <c r="B350" s="250"/>
      <c r="C350" s="251"/>
      <c r="D350" s="240" t="s">
        <v>446</v>
      </c>
      <c r="E350" s="252" t="s">
        <v>28</v>
      </c>
      <c r="F350" s="253" t="s">
        <v>3350</v>
      </c>
      <c r="G350" s="251"/>
      <c r="H350" s="252" t="s">
        <v>28</v>
      </c>
      <c r="I350" s="254"/>
      <c r="J350" s="251"/>
      <c r="K350" s="251"/>
      <c r="L350" s="255"/>
      <c r="M350" s="256"/>
      <c r="N350" s="257"/>
      <c r="O350" s="257"/>
      <c r="P350" s="257"/>
      <c r="Q350" s="257"/>
      <c r="R350" s="257"/>
      <c r="S350" s="257"/>
      <c r="T350" s="258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9" t="s">
        <v>446</v>
      </c>
      <c r="AU350" s="259" t="s">
        <v>83</v>
      </c>
      <c r="AV350" s="14" t="s">
        <v>81</v>
      </c>
      <c r="AW350" s="14" t="s">
        <v>35</v>
      </c>
      <c r="AX350" s="14" t="s">
        <v>74</v>
      </c>
      <c r="AY350" s="259" t="s">
        <v>426</v>
      </c>
    </row>
    <row r="351" s="13" customFormat="1">
      <c r="A351" s="13"/>
      <c r="B351" s="238"/>
      <c r="C351" s="239"/>
      <c r="D351" s="240" t="s">
        <v>446</v>
      </c>
      <c r="E351" s="241" t="s">
        <v>28</v>
      </c>
      <c r="F351" s="242" t="s">
        <v>81</v>
      </c>
      <c r="G351" s="239"/>
      <c r="H351" s="243">
        <v>1</v>
      </c>
      <c r="I351" s="244"/>
      <c r="J351" s="239"/>
      <c r="K351" s="239"/>
      <c r="L351" s="245"/>
      <c r="M351" s="246"/>
      <c r="N351" s="247"/>
      <c r="O351" s="247"/>
      <c r="P351" s="247"/>
      <c r="Q351" s="247"/>
      <c r="R351" s="247"/>
      <c r="S351" s="247"/>
      <c r="T351" s="248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9" t="s">
        <v>446</v>
      </c>
      <c r="AU351" s="249" t="s">
        <v>83</v>
      </c>
      <c r="AV351" s="13" t="s">
        <v>83</v>
      </c>
      <c r="AW351" s="13" t="s">
        <v>35</v>
      </c>
      <c r="AX351" s="13" t="s">
        <v>81</v>
      </c>
      <c r="AY351" s="249" t="s">
        <v>426</v>
      </c>
    </row>
    <row r="352" s="2" customFormat="1" ht="24.15" customHeight="1">
      <c r="A352" s="42"/>
      <c r="B352" s="43"/>
      <c r="C352" s="220" t="s">
        <v>953</v>
      </c>
      <c r="D352" s="220" t="s">
        <v>433</v>
      </c>
      <c r="E352" s="221" t="s">
        <v>3441</v>
      </c>
      <c r="F352" s="222" t="s">
        <v>3442</v>
      </c>
      <c r="G352" s="223" t="s">
        <v>859</v>
      </c>
      <c r="H352" s="224">
        <v>1</v>
      </c>
      <c r="I352" s="225"/>
      <c r="J352" s="226">
        <f>ROUND(I352*H352,2)</f>
        <v>0</v>
      </c>
      <c r="K352" s="222" t="s">
        <v>437</v>
      </c>
      <c r="L352" s="48"/>
      <c r="M352" s="227" t="s">
        <v>28</v>
      </c>
      <c r="N352" s="228" t="s">
        <v>45</v>
      </c>
      <c r="O352" s="88"/>
      <c r="P352" s="229">
        <f>O352*H352</f>
        <v>0</v>
      </c>
      <c r="Q352" s="229">
        <v>0</v>
      </c>
      <c r="R352" s="229">
        <f>Q352*H352</f>
        <v>0</v>
      </c>
      <c r="S352" s="229">
        <v>0</v>
      </c>
      <c r="T352" s="230">
        <f>S352*H352</f>
        <v>0</v>
      </c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R352" s="231" t="s">
        <v>645</v>
      </c>
      <c r="AT352" s="231" t="s">
        <v>433</v>
      </c>
      <c r="AU352" s="231" t="s">
        <v>83</v>
      </c>
      <c r="AY352" s="21" t="s">
        <v>426</v>
      </c>
      <c r="BE352" s="232">
        <f>IF(N352="základní",J352,0)</f>
        <v>0</v>
      </c>
      <c r="BF352" s="232">
        <f>IF(N352="snížená",J352,0)</f>
        <v>0</v>
      </c>
      <c r="BG352" s="232">
        <f>IF(N352="zákl. přenesená",J352,0)</f>
        <v>0</v>
      </c>
      <c r="BH352" s="232">
        <f>IF(N352="sníž. přenesená",J352,0)</f>
        <v>0</v>
      </c>
      <c r="BI352" s="232">
        <f>IF(N352="nulová",J352,0)</f>
        <v>0</v>
      </c>
      <c r="BJ352" s="21" t="s">
        <v>81</v>
      </c>
      <c r="BK352" s="232">
        <f>ROUND(I352*H352,2)</f>
        <v>0</v>
      </c>
      <c r="BL352" s="21" t="s">
        <v>645</v>
      </c>
      <c r="BM352" s="231" t="s">
        <v>6093</v>
      </c>
    </row>
    <row r="353" s="2" customFormat="1">
      <c r="A353" s="42"/>
      <c r="B353" s="43"/>
      <c r="C353" s="44"/>
      <c r="D353" s="233" t="s">
        <v>442</v>
      </c>
      <c r="E353" s="44"/>
      <c r="F353" s="234" t="s">
        <v>3444</v>
      </c>
      <c r="G353" s="44"/>
      <c r="H353" s="44"/>
      <c r="I353" s="235"/>
      <c r="J353" s="44"/>
      <c r="K353" s="44"/>
      <c r="L353" s="48"/>
      <c r="M353" s="236"/>
      <c r="N353" s="237"/>
      <c r="O353" s="88"/>
      <c r="P353" s="88"/>
      <c r="Q353" s="88"/>
      <c r="R353" s="88"/>
      <c r="S353" s="88"/>
      <c r="T353" s="89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T353" s="21" t="s">
        <v>442</v>
      </c>
      <c r="AU353" s="21" t="s">
        <v>83</v>
      </c>
    </row>
    <row r="354" s="14" customFormat="1">
      <c r="A354" s="14"/>
      <c r="B354" s="250"/>
      <c r="C354" s="251"/>
      <c r="D354" s="240" t="s">
        <v>446</v>
      </c>
      <c r="E354" s="252" t="s">
        <v>28</v>
      </c>
      <c r="F354" s="253" t="s">
        <v>5984</v>
      </c>
      <c r="G354" s="251"/>
      <c r="H354" s="252" t="s">
        <v>28</v>
      </c>
      <c r="I354" s="254"/>
      <c r="J354" s="251"/>
      <c r="K354" s="251"/>
      <c r="L354" s="255"/>
      <c r="M354" s="256"/>
      <c r="N354" s="257"/>
      <c r="O354" s="257"/>
      <c r="P354" s="257"/>
      <c r="Q354" s="257"/>
      <c r="R354" s="257"/>
      <c r="S354" s="257"/>
      <c r="T354" s="258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9" t="s">
        <v>446</v>
      </c>
      <c r="AU354" s="259" t="s">
        <v>83</v>
      </c>
      <c r="AV354" s="14" t="s">
        <v>81</v>
      </c>
      <c r="AW354" s="14" t="s">
        <v>35</v>
      </c>
      <c r="AX354" s="14" t="s">
        <v>74</v>
      </c>
      <c r="AY354" s="259" t="s">
        <v>426</v>
      </c>
    </row>
    <row r="355" s="13" customFormat="1">
      <c r="A355" s="13"/>
      <c r="B355" s="238"/>
      <c r="C355" s="239"/>
      <c r="D355" s="240" t="s">
        <v>446</v>
      </c>
      <c r="E355" s="241" t="s">
        <v>28</v>
      </c>
      <c r="F355" s="242" t="s">
        <v>81</v>
      </c>
      <c r="G355" s="239"/>
      <c r="H355" s="243">
        <v>1</v>
      </c>
      <c r="I355" s="244"/>
      <c r="J355" s="239"/>
      <c r="K355" s="239"/>
      <c r="L355" s="245"/>
      <c r="M355" s="246"/>
      <c r="N355" s="247"/>
      <c r="O355" s="247"/>
      <c r="P355" s="247"/>
      <c r="Q355" s="247"/>
      <c r="R355" s="247"/>
      <c r="S355" s="247"/>
      <c r="T355" s="248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9" t="s">
        <v>446</v>
      </c>
      <c r="AU355" s="249" t="s">
        <v>83</v>
      </c>
      <c r="AV355" s="13" t="s">
        <v>83</v>
      </c>
      <c r="AW355" s="13" t="s">
        <v>35</v>
      </c>
      <c r="AX355" s="13" t="s">
        <v>81</v>
      </c>
      <c r="AY355" s="249" t="s">
        <v>426</v>
      </c>
    </row>
    <row r="356" s="2" customFormat="1" ht="24.15" customHeight="1">
      <c r="A356" s="42"/>
      <c r="B356" s="43"/>
      <c r="C356" s="271" t="s">
        <v>959</v>
      </c>
      <c r="D356" s="271" t="s">
        <v>776</v>
      </c>
      <c r="E356" s="272" t="s">
        <v>3447</v>
      </c>
      <c r="F356" s="273" t="s">
        <v>3448</v>
      </c>
      <c r="G356" s="274" t="s">
        <v>859</v>
      </c>
      <c r="H356" s="275">
        <v>1</v>
      </c>
      <c r="I356" s="276"/>
      <c r="J356" s="277">
        <f>ROUND(I356*H356,2)</f>
        <v>0</v>
      </c>
      <c r="K356" s="273" t="s">
        <v>28</v>
      </c>
      <c r="L356" s="278"/>
      <c r="M356" s="279" t="s">
        <v>28</v>
      </c>
      <c r="N356" s="280" t="s">
        <v>45</v>
      </c>
      <c r="O356" s="88"/>
      <c r="P356" s="229">
        <f>O356*H356</f>
        <v>0</v>
      </c>
      <c r="Q356" s="229">
        <v>0.0011999999999999999</v>
      </c>
      <c r="R356" s="229">
        <f>Q356*H356</f>
        <v>0.0011999999999999999</v>
      </c>
      <c r="S356" s="229">
        <v>0</v>
      </c>
      <c r="T356" s="230">
        <f>S356*H356</f>
        <v>0</v>
      </c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R356" s="231" t="s">
        <v>732</v>
      </c>
      <c r="AT356" s="231" t="s">
        <v>776</v>
      </c>
      <c r="AU356" s="231" t="s">
        <v>83</v>
      </c>
      <c r="AY356" s="21" t="s">
        <v>426</v>
      </c>
      <c r="BE356" s="232">
        <f>IF(N356="základní",J356,0)</f>
        <v>0</v>
      </c>
      <c r="BF356" s="232">
        <f>IF(N356="snížená",J356,0)</f>
        <v>0</v>
      </c>
      <c r="BG356" s="232">
        <f>IF(N356="zákl. přenesená",J356,0)</f>
        <v>0</v>
      </c>
      <c r="BH356" s="232">
        <f>IF(N356="sníž. přenesená",J356,0)</f>
        <v>0</v>
      </c>
      <c r="BI356" s="232">
        <f>IF(N356="nulová",J356,0)</f>
        <v>0</v>
      </c>
      <c r="BJ356" s="21" t="s">
        <v>81</v>
      </c>
      <c r="BK356" s="232">
        <f>ROUND(I356*H356,2)</f>
        <v>0</v>
      </c>
      <c r="BL356" s="21" t="s">
        <v>645</v>
      </c>
      <c r="BM356" s="231" t="s">
        <v>6094</v>
      </c>
    </row>
    <row r="357" s="14" customFormat="1">
      <c r="A357" s="14"/>
      <c r="B357" s="250"/>
      <c r="C357" s="251"/>
      <c r="D357" s="240" t="s">
        <v>446</v>
      </c>
      <c r="E357" s="252" t="s">
        <v>28</v>
      </c>
      <c r="F357" s="253" t="s">
        <v>899</v>
      </c>
      <c r="G357" s="251"/>
      <c r="H357" s="252" t="s">
        <v>28</v>
      </c>
      <c r="I357" s="254"/>
      <c r="J357" s="251"/>
      <c r="K357" s="251"/>
      <c r="L357" s="255"/>
      <c r="M357" s="256"/>
      <c r="N357" s="257"/>
      <c r="O357" s="257"/>
      <c r="P357" s="257"/>
      <c r="Q357" s="257"/>
      <c r="R357" s="257"/>
      <c r="S357" s="257"/>
      <c r="T357" s="258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9" t="s">
        <v>446</v>
      </c>
      <c r="AU357" s="259" t="s">
        <v>83</v>
      </c>
      <c r="AV357" s="14" t="s">
        <v>81</v>
      </c>
      <c r="AW357" s="14" t="s">
        <v>35</v>
      </c>
      <c r="AX357" s="14" t="s">
        <v>74</v>
      </c>
      <c r="AY357" s="259" t="s">
        <v>426</v>
      </c>
    </row>
    <row r="358" s="14" customFormat="1">
      <c r="A358" s="14"/>
      <c r="B358" s="250"/>
      <c r="C358" s="251"/>
      <c r="D358" s="240" t="s">
        <v>446</v>
      </c>
      <c r="E358" s="252" t="s">
        <v>28</v>
      </c>
      <c r="F358" s="253" t="s">
        <v>3350</v>
      </c>
      <c r="G358" s="251"/>
      <c r="H358" s="252" t="s">
        <v>28</v>
      </c>
      <c r="I358" s="254"/>
      <c r="J358" s="251"/>
      <c r="K358" s="251"/>
      <c r="L358" s="255"/>
      <c r="M358" s="256"/>
      <c r="N358" s="257"/>
      <c r="O358" s="257"/>
      <c r="P358" s="257"/>
      <c r="Q358" s="257"/>
      <c r="R358" s="257"/>
      <c r="S358" s="257"/>
      <c r="T358" s="258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9" t="s">
        <v>446</v>
      </c>
      <c r="AU358" s="259" t="s">
        <v>83</v>
      </c>
      <c r="AV358" s="14" t="s">
        <v>81</v>
      </c>
      <c r="AW358" s="14" t="s">
        <v>35</v>
      </c>
      <c r="AX358" s="14" t="s">
        <v>74</v>
      </c>
      <c r="AY358" s="259" t="s">
        <v>426</v>
      </c>
    </row>
    <row r="359" s="13" customFormat="1">
      <c r="A359" s="13"/>
      <c r="B359" s="238"/>
      <c r="C359" s="239"/>
      <c r="D359" s="240" t="s">
        <v>446</v>
      </c>
      <c r="E359" s="241" t="s">
        <v>28</v>
      </c>
      <c r="F359" s="242" t="s">
        <v>81</v>
      </c>
      <c r="G359" s="239"/>
      <c r="H359" s="243">
        <v>1</v>
      </c>
      <c r="I359" s="244"/>
      <c r="J359" s="239"/>
      <c r="K359" s="239"/>
      <c r="L359" s="245"/>
      <c r="M359" s="246"/>
      <c r="N359" s="247"/>
      <c r="O359" s="247"/>
      <c r="P359" s="247"/>
      <c r="Q359" s="247"/>
      <c r="R359" s="247"/>
      <c r="S359" s="247"/>
      <c r="T359" s="248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9" t="s">
        <v>446</v>
      </c>
      <c r="AU359" s="249" t="s">
        <v>83</v>
      </c>
      <c r="AV359" s="13" t="s">
        <v>83</v>
      </c>
      <c r="AW359" s="13" t="s">
        <v>35</v>
      </c>
      <c r="AX359" s="13" t="s">
        <v>81</v>
      </c>
      <c r="AY359" s="249" t="s">
        <v>426</v>
      </c>
    </row>
    <row r="360" s="2" customFormat="1" ht="49.05" customHeight="1">
      <c r="A360" s="42"/>
      <c r="B360" s="43"/>
      <c r="C360" s="220" t="s">
        <v>964</v>
      </c>
      <c r="D360" s="220" t="s">
        <v>433</v>
      </c>
      <c r="E360" s="221" t="s">
        <v>3486</v>
      </c>
      <c r="F360" s="222" t="s">
        <v>3487</v>
      </c>
      <c r="G360" s="223" t="s">
        <v>859</v>
      </c>
      <c r="H360" s="224">
        <v>2</v>
      </c>
      <c r="I360" s="225"/>
      <c r="J360" s="226">
        <f>ROUND(I360*H360,2)</f>
        <v>0</v>
      </c>
      <c r="K360" s="222" t="s">
        <v>437</v>
      </c>
      <c r="L360" s="48"/>
      <c r="M360" s="227" t="s">
        <v>28</v>
      </c>
      <c r="N360" s="228" t="s">
        <v>45</v>
      </c>
      <c r="O360" s="88"/>
      <c r="P360" s="229">
        <f>O360*H360</f>
        <v>0</v>
      </c>
      <c r="Q360" s="229">
        <v>0</v>
      </c>
      <c r="R360" s="229">
        <f>Q360*H360</f>
        <v>0</v>
      </c>
      <c r="S360" s="229">
        <v>0.024</v>
      </c>
      <c r="T360" s="230">
        <f>S360*H360</f>
        <v>0.048000000000000001</v>
      </c>
      <c r="U360" s="42"/>
      <c r="V360" s="42"/>
      <c r="W360" s="42"/>
      <c r="X360" s="42"/>
      <c r="Y360" s="42"/>
      <c r="Z360" s="42"/>
      <c r="AA360" s="42"/>
      <c r="AB360" s="42"/>
      <c r="AC360" s="42"/>
      <c r="AD360" s="42"/>
      <c r="AE360" s="42"/>
      <c r="AR360" s="231" t="s">
        <v>645</v>
      </c>
      <c r="AT360" s="231" t="s">
        <v>433</v>
      </c>
      <c r="AU360" s="231" t="s">
        <v>83</v>
      </c>
      <c r="AY360" s="21" t="s">
        <v>426</v>
      </c>
      <c r="BE360" s="232">
        <f>IF(N360="základní",J360,0)</f>
        <v>0</v>
      </c>
      <c r="BF360" s="232">
        <f>IF(N360="snížená",J360,0)</f>
        <v>0</v>
      </c>
      <c r="BG360" s="232">
        <f>IF(N360="zákl. přenesená",J360,0)</f>
        <v>0</v>
      </c>
      <c r="BH360" s="232">
        <f>IF(N360="sníž. přenesená",J360,0)</f>
        <v>0</v>
      </c>
      <c r="BI360" s="232">
        <f>IF(N360="nulová",J360,0)</f>
        <v>0</v>
      </c>
      <c r="BJ360" s="21" t="s">
        <v>81</v>
      </c>
      <c r="BK360" s="232">
        <f>ROUND(I360*H360,2)</f>
        <v>0</v>
      </c>
      <c r="BL360" s="21" t="s">
        <v>645</v>
      </c>
      <c r="BM360" s="231" t="s">
        <v>6095</v>
      </c>
    </row>
    <row r="361" s="2" customFormat="1">
      <c r="A361" s="42"/>
      <c r="B361" s="43"/>
      <c r="C361" s="44"/>
      <c r="D361" s="233" t="s">
        <v>442</v>
      </c>
      <c r="E361" s="44"/>
      <c r="F361" s="234" t="s">
        <v>3489</v>
      </c>
      <c r="G361" s="44"/>
      <c r="H361" s="44"/>
      <c r="I361" s="235"/>
      <c r="J361" s="44"/>
      <c r="K361" s="44"/>
      <c r="L361" s="48"/>
      <c r="M361" s="236"/>
      <c r="N361" s="237"/>
      <c r="O361" s="88"/>
      <c r="P361" s="88"/>
      <c r="Q361" s="88"/>
      <c r="R361" s="88"/>
      <c r="S361" s="88"/>
      <c r="T361" s="89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T361" s="21" t="s">
        <v>442</v>
      </c>
      <c r="AU361" s="21" t="s">
        <v>83</v>
      </c>
    </row>
    <row r="362" s="14" customFormat="1">
      <c r="A362" s="14"/>
      <c r="B362" s="250"/>
      <c r="C362" s="251"/>
      <c r="D362" s="240" t="s">
        <v>446</v>
      </c>
      <c r="E362" s="252" t="s">
        <v>28</v>
      </c>
      <c r="F362" s="253" t="s">
        <v>872</v>
      </c>
      <c r="G362" s="251"/>
      <c r="H362" s="252" t="s">
        <v>28</v>
      </c>
      <c r="I362" s="254"/>
      <c r="J362" s="251"/>
      <c r="K362" s="251"/>
      <c r="L362" s="255"/>
      <c r="M362" s="256"/>
      <c r="N362" s="257"/>
      <c r="O362" s="257"/>
      <c r="P362" s="257"/>
      <c r="Q362" s="257"/>
      <c r="R362" s="257"/>
      <c r="S362" s="257"/>
      <c r="T362" s="258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9" t="s">
        <v>446</v>
      </c>
      <c r="AU362" s="259" t="s">
        <v>83</v>
      </c>
      <c r="AV362" s="14" t="s">
        <v>81</v>
      </c>
      <c r="AW362" s="14" t="s">
        <v>35</v>
      </c>
      <c r="AX362" s="14" t="s">
        <v>74</v>
      </c>
      <c r="AY362" s="259" t="s">
        <v>426</v>
      </c>
    </row>
    <row r="363" s="13" customFormat="1">
      <c r="A363" s="13"/>
      <c r="B363" s="238"/>
      <c r="C363" s="239"/>
      <c r="D363" s="240" t="s">
        <v>446</v>
      </c>
      <c r="E363" s="241" t="s">
        <v>28</v>
      </c>
      <c r="F363" s="242" t="s">
        <v>1935</v>
      </c>
      <c r="G363" s="239"/>
      <c r="H363" s="243">
        <v>2</v>
      </c>
      <c r="I363" s="244"/>
      <c r="J363" s="239"/>
      <c r="K363" s="239"/>
      <c r="L363" s="245"/>
      <c r="M363" s="246"/>
      <c r="N363" s="247"/>
      <c r="O363" s="247"/>
      <c r="P363" s="247"/>
      <c r="Q363" s="247"/>
      <c r="R363" s="247"/>
      <c r="S363" s="247"/>
      <c r="T363" s="248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9" t="s">
        <v>446</v>
      </c>
      <c r="AU363" s="249" t="s">
        <v>83</v>
      </c>
      <c r="AV363" s="13" t="s">
        <v>83</v>
      </c>
      <c r="AW363" s="13" t="s">
        <v>35</v>
      </c>
      <c r="AX363" s="13" t="s">
        <v>81</v>
      </c>
      <c r="AY363" s="249" t="s">
        <v>426</v>
      </c>
    </row>
    <row r="364" s="2" customFormat="1" ht="16.5" customHeight="1">
      <c r="A364" s="42"/>
      <c r="B364" s="43"/>
      <c r="C364" s="220" t="s">
        <v>969</v>
      </c>
      <c r="D364" s="220" t="s">
        <v>433</v>
      </c>
      <c r="E364" s="221" t="s">
        <v>6096</v>
      </c>
      <c r="F364" s="222" t="s">
        <v>6097</v>
      </c>
      <c r="G364" s="223" t="s">
        <v>1452</v>
      </c>
      <c r="H364" s="224">
        <v>1</v>
      </c>
      <c r="I364" s="225"/>
      <c r="J364" s="226">
        <f>ROUND(I364*H364,2)</f>
        <v>0</v>
      </c>
      <c r="K364" s="222" t="s">
        <v>28</v>
      </c>
      <c r="L364" s="48"/>
      <c r="M364" s="227" t="s">
        <v>28</v>
      </c>
      <c r="N364" s="228" t="s">
        <v>45</v>
      </c>
      <c r="O364" s="88"/>
      <c r="P364" s="229">
        <f>O364*H364</f>
        <v>0</v>
      </c>
      <c r="Q364" s="229">
        <v>0</v>
      </c>
      <c r="R364" s="229">
        <f>Q364*H364</f>
        <v>0</v>
      </c>
      <c r="S364" s="229">
        <v>0</v>
      </c>
      <c r="T364" s="230">
        <f>S364*H364</f>
        <v>0</v>
      </c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R364" s="231" t="s">
        <v>645</v>
      </c>
      <c r="AT364" s="231" t="s">
        <v>433</v>
      </c>
      <c r="AU364" s="231" t="s">
        <v>83</v>
      </c>
      <c r="AY364" s="21" t="s">
        <v>426</v>
      </c>
      <c r="BE364" s="232">
        <f>IF(N364="základní",J364,0)</f>
        <v>0</v>
      </c>
      <c r="BF364" s="232">
        <f>IF(N364="snížená",J364,0)</f>
        <v>0</v>
      </c>
      <c r="BG364" s="232">
        <f>IF(N364="zákl. přenesená",J364,0)</f>
        <v>0</v>
      </c>
      <c r="BH364" s="232">
        <f>IF(N364="sníž. přenesená",J364,0)</f>
        <v>0</v>
      </c>
      <c r="BI364" s="232">
        <f>IF(N364="nulová",J364,0)</f>
        <v>0</v>
      </c>
      <c r="BJ364" s="21" t="s">
        <v>81</v>
      </c>
      <c r="BK364" s="232">
        <f>ROUND(I364*H364,2)</f>
        <v>0</v>
      </c>
      <c r="BL364" s="21" t="s">
        <v>645</v>
      </c>
      <c r="BM364" s="231" t="s">
        <v>6098</v>
      </c>
    </row>
    <row r="365" s="14" customFormat="1">
      <c r="A365" s="14"/>
      <c r="B365" s="250"/>
      <c r="C365" s="251"/>
      <c r="D365" s="240" t="s">
        <v>446</v>
      </c>
      <c r="E365" s="252" t="s">
        <v>28</v>
      </c>
      <c r="F365" s="253" t="s">
        <v>872</v>
      </c>
      <c r="G365" s="251"/>
      <c r="H365" s="252" t="s">
        <v>28</v>
      </c>
      <c r="I365" s="254"/>
      <c r="J365" s="251"/>
      <c r="K365" s="251"/>
      <c r="L365" s="255"/>
      <c r="M365" s="256"/>
      <c r="N365" s="257"/>
      <c r="O365" s="257"/>
      <c r="P365" s="257"/>
      <c r="Q365" s="257"/>
      <c r="R365" s="257"/>
      <c r="S365" s="257"/>
      <c r="T365" s="258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9" t="s">
        <v>446</v>
      </c>
      <c r="AU365" s="259" t="s">
        <v>83</v>
      </c>
      <c r="AV365" s="14" t="s">
        <v>81</v>
      </c>
      <c r="AW365" s="14" t="s">
        <v>35</v>
      </c>
      <c r="AX365" s="14" t="s">
        <v>74</v>
      </c>
      <c r="AY365" s="259" t="s">
        <v>426</v>
      </c>
    </row>
    <row r="366" s="13" customFormat="1">
      <c r="A366" s="13"/>
      <c r="B366" s="238"/>
      <c r="C366" s="239"/>
      <c r="D366" s="240" t="s">
        <v>446</v>
      </c>
      <c r="E366" s="241" t="s">
        <v>28</v>
      </c>
      <c r="F366" s="242" t="s">
        <v>81</v>
      </c>
      <c r="G366" s="239"/>
      <c r="H366" s="243">
        <v>1</v>
      </c>
      <c r="I366" s="244"/>
      <c r="J366" s="239"/>
      <c r="K366" s="239"/>
      <c r="L366" s="245"/>
      <c r="M366" s="246"/>
      <c r="N366" s="247"/>
      <c r="O366" s="247"/>
      <c r="P366" s="247"/>
      <c r="Q366" s="247"/>
      <c r="R366" s="247"/>
      <c r="S366" s="247"/>
      <c r="T366" s="248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9" t="s">
        <v>446</v>
      </c>
      <c r="AU366" s="249" t="s">
        <v>83</v>
      </c>
      <c r="AV366" s="13" t="s">
        <v>83</v>
      </c>
      <c r="AW366" s="13" t="s">
        <v>35</v>
      </c>
      <c r="AX366" s="13" t="s">
        <v>81</v>
      </c>
      <c r="AY366" s="249" t="s">
        <v>426</v>
      </c>
    </row>
    <row r="367" s="2" customFormat="1" ht="49.05" customHeight="1">
      <c r="A367" s="42"/>
      <c r="B367" s="43"/>
      <c r="C367" s="220" t="s">
        <v>975</v>
      </c>
      <c r="D367" s="220" t="s">
        <v>433</v>
      </c>
      <c r="E367" s="221" t="s">
        <v>3566</v>
      </c>
      <c r="F367" s="222" t="s">
        <v>3567</v>
      </c>
      <c r="G367" s="223" t="s">
        <v>740</v>
      </c>
      <c r="H367" s="224">
        <v>0.019</v>
      </c>
      <c r="I367" s="225"/>
      <c r="J367" s="226">
        <f>ROUND(I367*H367,2)</f>
        <v>0</v>
      </c>
      <c r="K367" s="222" t="s">
        <v>437</v>
      </c>
      <c r="L367" s="48"/>
      <c r="M367" s="227" t="s">
        <v>28</v>
      </c>
      <c r="N367" s="228" t="s">
        <v>45</v>
      </c>
      <c r="O367" s="88"/>
      <c r="P367" s="229">
        <f>O367*H367</f>
        <v>0</v>
      </c>
      <c r="Q367" s="229">
        <v>0</v>
      </c>
      <c r="R367" s="229">
        <f>Q367*H367</f>
        <v>0</v>
      </c>
      <c r="S367" s="229">
        <v>0</v>
      </c>
      <c r="T367" s="230">
        <f>S367*H367</f>
        <v>0</v>
      </c>
      <c r="U367" s="42"/>
      <c r="V367" s="42"/>
      <c r="W367" s="42"/>
      <c r="X367" s="42"/>
      <c r="Y367" s="42"/>
      <c r="Z367" s="42"/>
      <c r="AA367" s="42"/>
      <c r="AB367" s="42"/>
      <c r="AC367" s="42"/>
      <c r="AD367" s="42"/>
      <c r="AE367" s="42"/>
      <c r="AR367" s="231" t="s">
        <v>645</v>
      </c>
      <c r="AT367" s="231" t="s">
        <v>433</v>
      </c>
      <c r="AU367" s="231" t="s">
        <v>83</v>
      </c>
      <c r="AY367" s="21" t="s">
        <v>426</v>
      </c>
      <c r="BE367" s="232">
        <f>IF(N367="základní",J367,0)</f>
        <v>0</v>
      </c>
      <c r="BF367" s="232">
        <f>IF(N367="snížená",J367,0)</f>
        <v>0</v>
      </c>
      <c r="BG367" s="232">
        <f>IF(N367="zákl. přenesená",J367,0)</f>
        <v>0</v>
      </c>
      <c r="BH367" s="232">
        <f>IF(N367="sníž. přenesená",J367,0)</f>
        <v>0</v>
      </c>
      <c r="BI367" s="232">
        <f>IF(N367="nulová",J367,0)</f>
        <v>0</v>
      </c>
      <c r="BJ367" s="21" t="s">
        <v>81</v>
      </c>
      <c r="BK367" s="232">
        <f>ROUND(I367*H367,2)</f>
        <v>0</v>
      </c>
      <c r="BL367" s="21" t="s">
        <v>645</v>
      </c>
      <c r="BM367" s="231" t="s">
        <v>6099</v>
      </c>
    </row>
    <row r="368" s="2" customFormat="1">
      <c r="A368" s="42"/>
      <c r="B368" s="43"/>
      <c r="C368" s="44"/>
      <c r="D368" s="233" t="s">
        <v>442</v>
      </c>
      <c r="E368" s="44"/>
      <c r="F368" s="234" t="s">
        <v>3569</v>
      </c>
      <c r="G368" s="44"/>
      <c r="H368" s="44"/>
      <c r="I368" s="235"/>
      <c r="J368" s="44"/>
      <c r="K368" s="44"/>
      <c r="L368" s="48"/>
      <c r="M368" s="236"/>
      <c r="N368" s="237"/>
      <c r="O368" s="88"/>
      <c r="P368" s="88"/>
      <c r="Q368" s="88"/>
      <c r="R368" s="88"/>
      <c r="S368" s="88"/>
      <c r="T368" s="89"/>
      <c r="U368" s="42"/>
      <c r="V368" s="42"/>
      <c r="W368" s="42"/>
      <c r="X368" s="42"/>
      <c r="Y368" s="42"/>
      <c r="Z368" s="42"/>
      <c r="AA368" s="42"/>
      <c r="AB368" s="42"/>
      <c r="AC368" s="42"/>
      <c r="AD368" s="42"/>
      <c r="AE368" s="42"/>
      <c r="AT368" s="21" t="s">
        <v>442</v>
      </c>
      <c r="AU368" s="21" t="s">
        <v>83</v>
      </c>
    </row>
    <row r="369" s="2" customFormat="1" ht="49.05" customHeight="1">
      <c r="A369" s="42"/>
      <c r="B369" s="43"/>
      <c r="C369" s="220" t="s">
        <v>981</v>
      </c>
      <c r="D369" s="220" t="s">
        <v>433</v>
      </c>
      <c r="E369" s="221" t="s">
        <v>3571</v>
      </c>
      <c r="F369" s="222" t="s">
        <v>3572</v>
      </c>
      <c r="G369" s="223" t="s">
        <v>740</v>
      </c>
      <c r="H369" s="224">
        <v>0.019</v>
      </c>
      <c r="I369" s="225"/>
      <c r="J369" s="226">
        <f>ROUND(I369*H369,2)</f>
        <v>0</v>
      </c>
      <c r="K369" s="222" t="s">
        <v>437</v>
      </c>
      <c r="L369" s="48"/>
      <c r="M369" s="227" t="s">
        <v>28</v>
      </c>
      <c r="N369" s="228" t="s">
        <v>45</v>
      </c>
      <c r="O369" s="88"/>
      <c r="P369" s="229">
        <f>O369*H369</f>
        <v>0</v>
      </c>
      <c r="Q369" s="229">
        <v>0</v>
      </c>
      <c r="R369" s="229">
        <f>Q369*H369</f>
        <v>0</v>
      </c>
      <c r="S369" s="229">
        <v>0</v>
      </c>
      <c r="T369" s="230">
        <f>S369*H369</f>
        <v>0</v>
      </c>
      <c r="U369" s="42"/>
      <c r="V369" s="42"/>
      <c r="W369" s="42"/>
      <c r="X369" s="42"/>
      <c r="Y369" s="42"/>
      <c r="Z369" s="42"/>
      <c r="AA369" s="42"/>
      <c r="AB369" s="42"/>
      <c r="AC369" s="42"/>
      <c r="AD369" s="42"/>
      <c r="AE369" s="42"/>
      <c r="AR369" s="231" t="s">
        <v>645</v>
      </c>
      <c r="AT369" s="231" t="s">
        <v>433</v>
      </c>
      <c r="AU369" s="231" t="s">
        <v>83</v>
      </c>
      <c r="AY369" s="21" t="s">
        <v>426</v>
      </c>
      <c r="BE369" s="232">
        <f>IF(N369="základní",J369,0)</f>
        <v>0</v>
      </c>
      <c r="BF369" s="232">
        <f>IF(N369="snížená",J369,0)</f>
        <v>0</v>
      </c>
      <c r="BG369" s="232">
        <f>IF(N369="zákl. přenesená",J369,0)</f>
        <v>0</v>
      </c>
      <c r="BH369" s="232">
        <f>IF(N369="sníž. přenesená",J369,0)</f>
        <v>0</v>
      </c>
      <c r="BI369" s="232">
        <f>IF(N369="nulová",J369,0)</f>
        <v>0</v>
      </c>
      <c r="BJ369" s="21" t="s">
        <v>81</v>
      </c>
      <c r="BK369" s="232">
        <f>ROUND(I369*H369,2)</f>
        <v>0</v>
      </c>
      <c r="BL369" s="21" t="s">
        <v>645</v>
      </c>
      <c r="BM369" s="231" t="s">
        <v>6100</v>
      </c>
    </row>
    <row r="370" s="2" customFormat="1">
      <c r="A370" s="42"/>
      <c r="B370" s="43"/>
      <c r="C370" s="44"/>
      <c r="D370" s="233" t="s">
        <v>442</v>
      </c>
      <c r="E370" s="44"/>
      <c r="F370" s="234" t="s">
        <v>3574</v>
      </c>
      <c r="G370" s="44"/>
      <c r="H370" s="44"/>
      <c r="I370" s="235"/>
      <c r="J370" s="44"/>
      <c r="K370" s="44"/>
      <c r="L370" s="48"/>
      <c r="M370" s="236"/>
      <c r="N370" s="237"/>
      <c r="O370" s="88"/>
      <c r="P370" s="88"/>
      <c r="Q370" s="88"/>
      <c r="R370" s="88"/>
      <c r="S370" s="88"/>
      <c r="T370" s="89"/>
      <c r="U370" s="42"/>
      <c r="V370" s="42"/>
      <c r="W370" s="42"/>
      <c r="X370" s="42"/>
      <c r="Y370" s="42"/>
      <c r="Z370" s="42"/>
      <c r="AA370" s="42"/>
      <c r="AB370" s="42"/>
      <c r="AC370" s="42"/>
      <c r="AD370" s="42"/>
      <c r="AE370" s="42"/>
      <c r="AT370" s="21" t="s">
        <v>442</v>
      </c>
      <c r="AU370" s="21" t="s">
        <v>83</v>
      </c>
    </row>
    <row r="371" s="12" customFormat="1" ht="22.8" customHeight="1">
      <c r="A371" s="12"/>
      <c r="B371" s="204"/>
      <c r="C371" s="205"/>
      <c r="D371" s="206" t="s">
        <v>73</v>
      </c>
      <c r="E371" s="218" t="s">
        <v>3856</v>
      </c>
      <c r="F371" s="218" t="s">
        <v>3857</v>
      </c>
      <c r="G371" s="205"/>
      <c r="H371" s="205"/>
      <c r="I371" s="208"/>
      <c r="J371" s="219">
        <f>BK371</f>
        <v>0</v>
      </c>
      <c r="K371" s="205"/>
      <c r="L371" s="210"/>
      <c r="M371" s="211"/>
      <c r="N371" s="212"/>
      <c r="O371" s="212"/>
      <c r="P371" s="213">
        <f>SUM(P372:P407)</f>
        <v>0</v>
      </c>
      <c r="Q371" s="212"/>
      <c r="R371" s="213">
        <f>SUM(R372:R407)</f>
        <v>0.12090400000000003</v>
      </c>
      <c r="S371" s="212"/>
      <c r="T371" s="214">
        <f>SUM(T372:T407)</f>
        <v>0</v>
      </c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R371" s="215" t="s">
        <v>83</v>
      </c>
      <c r="AT371" s="216" t="s">
        <v>73</v>
      </c>
      <c r="AU371" s="216" t="s">
        <v>81</v>
      </c>
      <c r="AY371" s="215" t="s">
        <v>426</v>
      </c>
      <c r="BK371" s="217">
        <f>SUM(BK372:BK407)</f>
        <v>0</v>
      </c>
    </row>
    <row r="372" s="2" customFormat="1" ht="24.15" customHeight="1">
      <c r="A372" s="42"/>
      <c r="B372" s="43"/>
      <c r="C372" s="220" t="s">
        <v>986</v>
      </c>
      <c r="D372" s="220" t="s">
        <v>433</v>
      </c>
      <c r="E372" s="221" t="s">
        <v>3859</v>
      </c>
      <c r="F372" s="222" t="s">
        <v>3860</v>
      </c>
      <c r="G372" s="223" t="s">
        <v>436</v>
      </c>
      <c r="H372" s="224">
        <v>2.7000000000000002</v>
      </c>
      <c r="I372" s="225"/>
      <c r="J372" s="226">
        <f>ROUND(I372*H372,2)</f>
        <v>0</v>
      </c>
      <c r="K372" s="222" t="s">
        <v>437</v>
      </c>
      <c r="L372" s="48"/>
      <c r="M372" s="227" t="s">
        <v>28</v>
      </c>
      <c r="N372" s="228" t="s">
        <v>45</v>
      </c>
      <c r="O372" s="88"/>
      <c r="P372" s="229">
        <f>O372*H372</f>
        <v>0</v>
      </c>
      <c r="Q372" s="229">
        <v>0</v>
      </c>
      <c r="R372" s="229">
        <f>Q372*H372</f>
        <v>0</v>
      </c>
      <c r="S372" s="229">
        <v>0</v>
      </c>
      <c r="T372" s="230">
        <f>S372*H372</f>
        <v>0</v>
      </c>
      <c r="U372" s="42"/>
      <c r="V372" s="42"/>
      <c r="W372" s="42"/>
      <c r="X372" s="42"/>
      <c r="Y372" s="42"/>
      <c r="Z372" s="42"/>
      <c r="AA372" s="42"/>
      <c r="AB372" s="42"/>
      <c r="AC372" s="42"/>
      <c r="AD372" s="42"/>
      <c r="AE372" s="42"/>
      <c r="AR372" s="231" t="s">
        <v>645</v>
      </c>
      <c r="AT372" s="231" t="s">
        <v>433</v>
      </c>
      <c r="AU372" s="231" t="s">
        <v>83</v>
      </c>
      <c r="AY372" s="21" t="s">
        <v>426</v>
      </c>
      <c r="BE372" s="232">
        <f>IF(N372="základní",J372,0)</f>
        <v>0</v>
      </c>
      <c r="BF372" s="232">
        <f>IF(N372="snížená",J372,0)</f>
        <v>0</v>
      </c>
      <c r="BG372" s="232">
        <f>IF(N372="zákl. přenesená",J372,0)</f>
        <v>0</v>
      </c>
      <c r="BH372" s="232">
        <f>IF(N372="sníž. přenesená",J372,0)</f>
        <v>0</v>
      </c>
      <c r="BI372" s="232">
        <f>IF(N372="nulová",J372,0)</f>
        <v>0</v>
      </c>
      <c r="BJ372" s="21" t="s">
        <v>81</v>
      </c>
      <c r="BK372" s="232">
        <f>ROUND(I372*H372,2)</f>
        <v>0</v>
      </c>
      <c r="BL372" s="21" t="s">
        <v>645</v>
      </c>
      <c r="BM372" s="231" t="s">
        <v>6101</v>
      </c>
    </row>
    <row r="373" s="2" customFormat="1">
      <c r="A373" s="42"/>
      <c r="B373" s="43"/>
      <c r="C373" s="44"/>
      <c r="D373" s="233" t="s">
        <v>442</v>
      </c>
      <c r="E373" s="44"/>
      <c r="F373" s="234" t="s">
        <v>3862</v>
      </c>
      <c r="G373" s="44"/>
      <c r="H373" s="44"/>
      <c r="I373" s="235"/>
      <c r="J373" s="44"/>
      <c r="K373" s="44"/>
      <c r="L373" s="48"/>
      <c r="M373" s="236"/>
      <c r="N373" s="237"/>
      <c r="O373" s="88"/>
      <c r="P373" s="88"/>
      <c r="Q373" s="88"/>
      <c r="R373" s="88"/>
      <c r="S373" s="88"/>
      <c r="T373" s="89"/>
      <c r="U373" s="42"/>
      <c r="V373" s="42"/>
      <c r="W373" s="42"/>
      <c r="X373" s="42"/>
      <c r="Y373" s="42"/>
      <c r="Z373" s="42"/>
      <c r="AA373" s="42"/>
      <c r="AB373" s="42"/>
      <c r="AC373" s="42"/>
      <c r="AD373" s="42"/>
      <c r="AE373" s="42"/>
      <c r="AT373" s="21" t="s">
        <v>442</v>
      </c>
      <c r="AU373" s="21" t="s">
        <v>83</v>
      </c>
    </row>
    <row r="374" s="13" customFormat="1">
      <c r="A374" s="13"/>
      <c r="B374" s="238"/>
      <c r="C374" s="239"/>
      <c r="D374" s="240" t="s">
        <v>446</v>
      </c>
      <c r="E374" s="241" t="s">
        <v>28</v>
      </c>
      <c r="F374" s="242" t="s">
        <v>4003</v>
      </c>
      <c r="G374" s="239"/>
      <c r="H374" s="243">
        <v>2.7000000000000002</v>
      </c>
      <c r="I374" s="244"/>
      <c r="J374" s="239"/>
      <c r="K374" s="239"/>
      <c r="L374" s="245"/>
      <c r="M374" s="246"/>
      <c r="N374" s="247"/>
      <c r="O374" s="247"/>
      <c r="P374" s="247"/>
      <c r="Q374" s="247"/>
      <c r="R374" s="247"/>
      <c r="S374" s="247"/>
      <c r="T374" s="248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9" t="s">
        <v>446</v>
      </c>
      <c r="AU374" s="249" t="s">
        <v>83</v>
      </c>
      <c r="AV374" s="13" t="s">
        <v>83</v>
      </c>
      <c r="AW374" s="13" t="s">
        <v>35</v>
      </c>
      <c r="AX374" s="13" t="s">
        <v>81</v>
      </c>
      <c r="AY374" s="249" t="s">
        <v>426</v>
      </c>
    </row>
    <row r="375" s="2" customFormat="1" ht="24.15" customHeight="1">
      <c r="A375" s="42"/>
      <c r="B375" s="43"/>
      <c r="C375" s="220" t="s">
        <v>993</v>
      </c>
      <c r="D375" s="220" t="s">
        <v>433</v>
      </c>
      <c r="E375" s="221" t="s">
        <v>3870</v>
      </c>
      <c r="F375" s="222" t="s">
        <v>3871</v>
      </c>
      <c r="G375" s="223" t="s">
        <v>436</v>
      </c>
      <c r="H375" s="224">
        <v>2.7000000000000002</v>
      </c>
      <c r="I375" s="225"/>
      <c r="J375" s="226">
        <f>ROUND(I375*H375,2)</f>
        <v>0</v>
      </c>
      <c r="K375" s="222" t="s">
        <v>437</v>
      </c>
      <c r="L375" s="48"/>
      <c r="M375" s="227" t="s">
        <v>28</v>
      </c>
      <c r="N375" s="228" t="s">
        <v>45</v>
      </c>
      <c r="O375" s="88"/>
      <c r="P375" s="229">
        <f>O375*H375</f>
        <v>0</v>
      </c>
      <c r="Q375" s="229">
        <v>0.00029999999999999997</v>
      </c>
      <c r="R375" s="229">
        <f>Q375*H375</f>
        <v>0.00080999999999999996</v>
      </c>
      <c r="S375" s="229">
        <v>0</v>
      </c>
      <c r="T375" s="230">
        <f>S375*H375</f>
        <v>0</v>
      </c>
      <c r="U375" s="42"/>
      <c r="V375" s="42"/>
      <c r="W375" s="42"/>
      <c r="X375" s="42"/>
      <c r="Y375" s="42"/>
      <c r="Z375" s="42"/>
      <c r="AA375" s="42"/>
      <c r="AB375" s="42"/>
      <c r="AC375" s="42"/>
      <c r="AD375" s="42"/>
      <c r="AE375" s="42"/>
      <c r="AR375" s="231" t="s">
        <v>645</v>
      </c>
      <c r="AT375" s="231" t="s">
        <v>433</v>
      </c>
      <c r="AU375" s="231" t="s">
        <v>83</v>
      </c>
      <c r="AY375" s="21" t="s">
        <v>426</v>
      </c>
      <c r="BE375" s="232">
        <f>IF(N375="základní",J375,0)</f>
        <v>0</v>
      </c>
      <c r="BF375" s="232">
        <f>IF(N375="snížená",J375,0)</f>
        <v>0</v>
      </c>
      <c r="BG375" s="232">
        <f>IF(N375="zákl. přenesená",J375,0)</f>
        <v>0</v>
      </c>
      <c r="BH375" s="232">
        <f>IF(N375="sníž. přenesená",J375,0)</f>
        <v>0</v>
      </c>
      <c r="BI375" s="232">
        <f>IF(N375="nulová",J375,0)</f>
        <v>0</v>
      </c>
      <c r="BJ375" s="21" t="s">
        <v>81</v>
      </c>
      <c r="BK375" s="232">
        <f>ROUND(I375*H375,2)</f>
        <v>0</v>
      </c>
      <c r="BL375" s="21" t="s">
        <v>645</v>
      </c>
      <c r="BM375" s="231" t="s">
        <v>6102</v>
      </c>
    </row>
    <row r="376" s="2" customFormat="1">
      <c r="A376" s="42"/>
      <c r="B376" s="43"/>
      <c r="C376" s="44"/>
      <c r="D376" s="233" t="s">
        <v>442</v>
      </c>
      <c r="E376" s="44"/>
      <c r="F376" s="234" t="s">
        <v>3873</v>
      </c>
      <c r="G376" s="44"/>
      <c r="H376" s="44"/>
      <c r="I376" s="235"/>
      <c r="J376" s="44"/>
      <c r="K376" s="44"/>
      <c r="L376" s="48"/>
      <c r="M376" s="236"/>
      <c r="N376" s="237"/>
      <c r="O376" s="88"/>
      <c r="P376" s="88"/>
      <c r="Q376" s="88"/>
      <c r="R376" s="88"/>
      <c r="S376" s="88"/>
      <c r="T376" s="89"/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T376" s="21" t="s">
        <v>442</v>
      </c>
      <c r="AU376" s="21" t="s">
        <v>83</v>
      </c>
    </row>
    <row r="377" s="13" customFormat="1">
      <c r="A377" s="13"/>
      <c r="B377" s="238"/>
      <c r="C377" s="239"/>
      <c r="D377" s="240" t="s">
        <v>446</v>
      </c>
      <c r="E377" s="241" t="s">
        <v>28</v>
      </c>
      <c r="F377" s="242" t="s">
        <v>4003</v>
      </c>
      <c r="G377" s="239"/>
      <c r="H377" s="243">
        <v>2.7000000000000002</v>
      </c>
      <c r="I377" s="244"/>
      <c r="J377" s="239"/>
      <c r="K377" s="239"/>
      <c r="L377" s="245"/>
      <c r="M377" s="246"/>
      <c r="N377" s="247"/>
      <c r="O377" s="247"/>
      <c r="P377" s="247"/>
      <c r="Q377" s="247"/>
      <c r="R377" s="247"/>
      <c r="S377" s="247"/>
      <c r="T377" s="248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9" t="s">
        <v>446</v>
      </c>
      <c r="AU377" s="249" t="s">
        <v>83</v>
      </c>
      <c r="AV377" s="13" t="s">
        <v>83</v>
      </c>
      <c r="AW377" s="13" t="s">
        <v>35</v>
      </c>
      <c r="AX377" s="13" t="s">
        <v>81</v>
      </c>
      <c r="AY377" s="249" t="s">
        <v>426</v>
      </c>
    </row>
    <row r="378" s="2" customFormat="1" ht="37.8" customHeight="1">
      <c r="A378" s="42"/>
      <c r="B378" s="43"/>
      <c r="C378" s="220" t="s">
        <v>999</v>
      </c>
      <c r="D378" s="220" t="s">
        <v>433</v>
      </c>
      <c r="E378" s="221" t="s">
        <v>3877</v>
      </c>
      <c r="F378" s="222" t="s">
        <v>3878</v>
      </c>
      <c r="G378" s="223" t="s">
        <v>949</v>
      </c>
      <c r="H378" s="224">
        <v>1.6000000000000001</v>
      </c>
      <c r="I378" s="225"/>
      <c r="J378" s="226">
        <f>ROUND(I378*H378,2)</f>
        <v>0</v>
      </c>
      <c r="K378" s="222" t="s">
        <v>437</v>
      </c>
      <c r="L378" s="48"/>
      <c r="M378" s="227" t="s">
        <v>28</v>
      </c>
      <c r="N378" s="228" t="s">
        <v>45</v>
      </c>
      <c r="O378" s="88"/>
      <c r="P378" s="229">
        <f>O378*H378</f>
        <v>0</v>
      </c>
      <c r="Q378" s="229">
        <v>0.00020000000000000001</v>
      </c>
      <c r="R378" s="229">
        <f>Q378*H378</f>
        <v>0.00032000000000000003</v>
      </c>
      <c r="S378" s="229">
        <v>0</v>
      </c>
      <c r="T378" s="230">
        <f>S378*H378</f>
        <v>0</v>
      </c>
      <c r="U378" s="42"/>
      <c r="V378" s="42"/>
      <c r="W378" s="42"/>
      <c r="X378" s="42"/>
      <c r="Y378" s="42"/>
      <c r="Z378" s="42"/>
      <c r="AA378" s="42"/>
      <c r="AB378" s="42"/>
      <c r="AC378" s="42"/>
      <c r="AD378" s="42"/>
      <c r="AE378" s="42"/>
      <c r="AR378" s="231" t="s">
        <v>645</v>
      </c>
      <c r="AT378" s="231" t="s">
        <v>433</v>
      </c>
      <c r="AU378" s="231" t="s">
        <v>83</v>
      </c>
      <c r="AY378" s="21" t="s">
        <v>426</v>
      </c>
      <c r="BE378" s="232">
        <f>IF(N378="základní",J378,0)</f>
        <v>0</v>
      </c>
      <c r="BF378" s="232">
        <f>IF(N378="snížená",J378,0)</f>
        <v>0</v>
      </c>
      <c r="BG378" s="232">
        <f>IF(N378="zákl. přenesená",J378,0)</f>
        <v>0</v>
      </c>
      <c r="BH378" s="232">
        <f>IF(N378="sníž. přenesená",J378,0)</f>
        <v>0</v>
      </c>
      <c r="BI378" s="232">
        <f>IF(N378="nulová",J378,0)</f>
        <v>0</v>
      </c>
      <c r="BJ378" s="21" t="s">
        <v>81</v>
      </c>
      <c r="BK378" s="232">
        <f>ROUND(I378*H378,2)</f>
        <v>0</v>
      </c>
      <c r="BL378" s="21" t="s">
        <v>645</v>
      </c>
      <c r="BM378" s="231" t="s">
        <v>6103</v>
      </c>
    </row>
    <row r="379" s="2" customFormat="1">
      <c r="A379" s="42"/>
      <c r="B379" s="43"/>
      <c r="C379" s="44"/>
      <c r="D379" s="233" t="s">
        <v>442</v>
      </c>
      <c r="E379" s="44"/>
      <c r="F379" s="234" t="s">
        <v>3880</v>
      </c>
      <c r="G379" s="44"/>
      <c r="H379" s="44"/>
      <c r="I379" s="235"/>
      <c r="J379" s="44"/>
      <c r="K379" s="44"/>
      <c r="L379" s="48"/>
      <c r="M379" s="236"/>
      <c r="N379" s="237"/>
      <c r="O379" s="88"/>
      <c r="P379" s="88"/>
      <c r="Q379" s="88"/>
      <c r="R379" s="88"/>
      <c r="S379" s="88"/>
      <c r="T379" s="89"/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2"/>
      <c r="AT379" s="21" t="s">
        <v>442</v>
      </c>
      <c r="AU379" s="21" t="s">
        <v>83</v>
      </c>
    </row>
    <row r="380" s="14" customFormat="1">
      <c r="A380" s="14"/>
      <c r="B380" s="250"/>
      <c r="C380" s="251"/>
      <c r="D380" s="240" t="s">
        <v>446</v>
      </c>
      <c r="E380" s="252" t="s">
        <v>28</v>
      </c>
      <c r="F380" s="253" t="s">
        <v>872</v>
      </c>
      <c r="G380" s="251"/>
      <c r="H380" s="252" t="s">
        <v>28</v>
      </c>
      <c r="I380" s="254"/>
      <c r="J380" s="251"/>
      <c r="K380" s="251"/>
      <c r="L380" s="255"/>
      <c r="M380" s="256"/>
      <c r="N380" s="257"/>
      <c r="O380" s="257"/>
      <c r="P380" s="257"/>
      <c r="Q380" s="257"/>
      <c r="R380" s="257"/>
      <c r="S380" s="257"/>
      <c r="T380" s="258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9" t="s">
        <v>446</v>
      </c>
      <c r="AU380" s="259" t="s">
        <v>83</v>
      </c>
      <c r="AV380" s="14" t="s">
        <v>81</v>
      </c>
      <c r="AW380" s="14" t="s">
        <v>35</v>
      </c>
      <c r="AX380" s="14" t="s">
        <v>74</v>
      </c>
      <c r="AY380" s="259" t="s">
        <v>426</v>
      </c>
    </row>
    <row r="381" s="13" customFormat="1">
      <c r="A381" s="13"/>
      <c r="B381" s="238"/>
      <c r="C381" s="239"/>
      <c r="D381" s="240" t="s">
        <v>446</v>
      </c>
      <c r="E381" s="241" t="s">
        <v>28</v>
      </c>
      <c r="F381" s="242" t="s">
        <v>6104</v>
      </c>
      <c r="G381" s="239"/>
      <c r="H381" s="243">
        <v>0.90000000000000002</v>
      </c>
      <c r="I381" s="244"/>
      <c r="J381" s="239"/>
      <c r="K381" s="239"/>
      <c r="L381" s="245"/>
      <c r="M381" s="246"/>
      <c r="N381" s="247"/>
      <c r="O381" s="247"/>
      <c r="P381" s="247"/>
      <c r="Q381" s="247"/>
      <c r="R381" s="247"/>
      <c r="S381" s="247"/>
      <c r="T381" s="248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9" t="s">
        <v>446</v>
      </c>
      <c r="AU381" s="249" t="s">
        <v>83</v>
      </c>
      <c r="AV381" s="13" t="s">
        <v>83</v>
      </c>
      <c r="AW381" s="13" t="s">
        <v>35</v>
      </c>
      <c r="AX381" s="13" t="s">
        <v>74</v>
      </c>
      <c r="AY381" s="249" t="s">
        <v>426</v>
      </c>
    </row>
    <row r="382" s="14" customFormat="1">
      <c r="A382" s="14"/>
      <c r="B382" s="250"/>
      <c r="C382" s="251"/>
      <c r="D382" s="240" t="s">
        <v>446</v>
      </c>
      <c r="E382" s="252" t="s">
        <v>28</v>
      </c>
      <c r="F382" s="253" t="s">
        <v>5984</v>
      </c>
      <c r="G382" s="251"/>
      <c r="H382" s="252" t="s">
        <v>28</v>
      </c>
      <c r="I382" s="254"/>
      <c r="J382" s="251"/>
      <c r="K382" s="251"/>
      <c r="L382" s="255"/>
      <c r="M382" s="256"/>
      <c r="N382" s="257"/>
      <c r="O382" s="257"/>
      <c r="P382" s="257"/>
      <c r="Q382" s="257"/>
      <c r="R382" s="257"/>
      <c r="S382" s="257"/>
      <c r="T382" s="258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9" t="s">
        <v>446</v>
      </c>
      <c r="AU382" s="259" t="s">
        <v>83</v>
      </c>
      <c r="AV382" s="14" t="s">
        <v>81</v>
      </c>
      <c r="AW382" s="14" t="s">
        <v>35</v>
      </c>
      <c r="AX382" s="14" t="s">
        <v>74</v>
      </c>
      <c r="AY382" s="259" t="s">
        <v>426</v>
      </c>
    </row>
    <row r="383" s="13" customFormat="1">
      <c r="A383" s="13"/>
      <c r="B383" s="238"/>
      <c r="C383" s="239"/>
      <c r="D383" s="240" t="s">
        <v>446</v>
      </c>
      <c r="E383" s="241" t="s">
        <v>28</v>
      </c>
      <c r="F383" s="242" t="s">
        <v>6105</v>
      </c>
      <c r="G383" s="239"/>
      <c r="H383" s="243">
        <v>0.69999999999999996</v>
      </c>
      <c r="I383" s="244"/>
      <c r="J383" s="239"/>
      <c r="K383" s="239"/>
      <c r="L383" s="245"/>
      <c r="M383" s="246"/>
      <c r="N383" s="247"/>
      <c r="O383" s="247"/>
      <c r="P383" s="247"/>
      <c r="Q383" s="247"/>
      <c r="R383" s="247"/>
      <c r="S383" s="247"/>
      <c r="T383" s="248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9" t="s">
        <v>446</v>
      </c>
      <c r="AU383" s="249" t="s">
        <v>83</v>
      </c>
      <c r="AV383" s="13" t="s">
        <v>83</v>
      </c>
      <c r="AW383" s="13" t="s">
        <v>35</v>
      </c>
      <c r="AX383" s="13" t="s">
        <v>74</v>
      </c>
      <c r="AY383" s="249" t="s">
        <v>426</v>
      </c>
    </row>
    <row r="384" s="15" customFormat="1">
      <c r="A384" s="15"/>
      <c r="B384" s="260"/>
      <c r="C384" s="261"/>
      <c r="D384" s="240" t="s">
        <v>446</v>
      </c>
      <c r="E384" s="262" t="s">
        <v>251</v>
      </c>
      <c r="F384" s="263" t="s">
        <v>466</v>
      </c>
      <c r="G384" s="261"/>
      <c r="H384" s="264">
        <v>1.6000000000000001</v>
      </c>
      <c r="I384" s="265"/>
      <c r="J384" s="261"/>
      <c r="K384" s="261"/>
      <c r="L384" s="266"/>
      <c r="M384" s="267"/>
      <c r="N384" s="268"/>
      <c r="O384" s="268"/>
      <c r="P384" s="268"/>
      <c r="Q384" s="268"/>
      <c r="R384" s="268"/>
      <c r="S384" s="268"/>
      <c r="T384" s="269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T384" s="270" t="s">
        <v>446</v>
      </c>
      <c r="AU384" s="270" t="s">
        <v>83</v>
      </c>
      <c r="AV384" s="15" t="s">
        <v>438</v>
      </c>
      <c r="AW384" s="15" t="s">
        <v>35</v>
      </c>
      <c r="AX384" s="15" t="s">
        <v>81</v>
      </c>
      <c r="AY384" s="270" t="s">
        <v>426</v>
      </c>
    </row>
    <row r="385" s="2" customFormat="1" ht="16.5" customHeight="1">
      <c r="A385" s="42"/>
      <c r="B385" s="43"/>
      <c r="C385" s="271" t="s">
        <v>1005</v>
      </c>
      <c r="D385" s="271" t="s">
        <v>776</v>
      </c>
      <c r="E385" s="272" t="s">
        <v>3893</v>
      </c>
      <c r="F385" s="273" t="s">
        <v>3894</v>
      </c>
      <c r="G385" s="274" t="s">
        <v>949</v>
      </c>
      <c r="H385" s="275">
        <v>1.76</v>
      </c>
      <c r="I385" s="276"/>
      <c r="J385" s="277">
        <f>ROUND(I385*H385,2)</f>
        <v>0</v>
      </c>
      <c r="K385" s="273" t="s">
        <v>28</v>
      </c>
      <c r="L385" s="278"/>
      <c r="M385" s="279" t="s">
        <v>28</v>
      </c>
      <c r="N385" s="280" t="s">
        <v>45</v>
      </c>
      <c r="O385" s="88"/>
      <c r="P385" s="229">
        <f>O385*H385</f>
        <v>0</v>
      </c>
      <c r="Q385" s="229">
        <v>0.00040000000000000002</v>
      </c>
      <c r="R385" s="229">
        <f>Q385*H385</f>
        <v>0.00070400000000000009</v>
      </c>
      <c r="S385" s="229">
        <v>0</v>
      </c>
      <c r="T385" s="230">
        <f>S385*H385</f>
        <v>0</v>
      </c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R385" s="231" t="s">
        <v>732</v>
      </c>
      <c r="AT385" s="231" t="s">
        <v>776</v>
      </c>
      <c r="AU385" s="231" t="s">
        <v>83</v>
      </c>
      <c r="AY385" s="21" t="s">
        <v>426</v>
      </c>
      <c r="BE385" s="232">
        <f>IF(N385="základní",J385,0)</f>
        <v>0</v>
      </c>
      <c r="BF385" s="232">
        <f>IF(N385="snížená",J385,0)</f>
        <v>0</v>
      </c>
      <c r="BG385" s="232">
        <f>IF(N385="zákl. přenesená",J385,0)</f>
        <v>0</v>
      </c>
      <c r="BH385" s="232">
        <f>IF(N385="sníž. přenesená",J385,0)</f>
        <v>0</v>
      </c>
      <c r="BI385" s="232">
        <f>IF(N385="nulová",J385,0)</f>
        <v>0</v>
      </c>
      <c r="BJ385" s="21" t="s">
        <v>81</v>
      </c>
      <c r="BK385" s="232">
        <f>ROUND(I385*H385,2)</f>
        <v>0</v>
      </c>
      <c r="BL385" s="21" t="s">
        <v>645</v>
      </c>
      <c r="BM385" s="231" t="s">
        <v>6106</v>
      </c>
    </row>
    <row r="386" s="13" customFormat="1">
      <c r="A386" s="13"/>
      <c r="B386" s="238"/>
      <c r="C386" s="239"/>
      <c r="D386" s="240" t="s">
        <v>446</v>
      </c>
      <c r="E386" s="241" t="s">
        <v>28</v>
      </c>
      <c r="F386" s="242" t="s">
        <v>3890</v>
      </c>
      <c r="G386" s="239"/>
      <c r="H386" s="243">
        <v>1.76</v>
      </c>
      <c r="I386" s="244"/>
      <c r="J386" s="239"/>
      <c r="K386" s="239"/>
      <c r="L386" s="245"/>
      <c r="M386" s="246"/>
      <c r="N386" s="247"/>
      <c r="O386" s="247"/>
      <c r="P386" s="247"/>
      <c r="Q386" s="247"/>
      <c r="R386" s="247"/>
      <c r="S386" s="247"/>
      <c r="T386" s="248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9" t="s">
        <v>446</v>
      </c>
      <c r="AU386" s="249" t="s">
        <v>83</v>
      </c>
      <c r="AV386" s="13" t="s">
        <v>83</v>
      </c>
      <c r="AW386" s="13" t="s">
        <v>35</v>
      </c>
      <c r="AX386" s="13" t="s">
        <v>81</v>
      </c>
      <c r="AY386" s="249" t="s">
        <v>426</v>
      </c>
    </row>
    <row r="387" s="2" customFormat="1" ht="37.8" customHeight="1">
      <c r="A387" s="42"/>
      <c r="B387" s="43"/>
      <c r="C387" s="220" t="s">
        <v>1010</v>
      </c>
      <c r="D387" s="220" t="s">
        <v>433</v>
      </c>
      <c r="E387" s="221" t="s">
        <v>3953</v>
      </c>
      <c r="F387" s="222" t="s">
        <v>3954</v>
      </c>
      <c r="G387" s="223" t="s">
        <v>436</v>
      </c>
      <c r="H387" s="224">
        <v>2.7000000000000002</v>
      </c>
      <c r="I387" s="225"/>
      <c r="J387" s="226">
        <f>ROUND(I387*H387,2)</f>
        <v>0</v>
      </c>
      <c r="K387" s="222" t="s">
        <v>437</v>
      </c>
      <c r="L387" s="48"/>
      <c r="M387" s="227" t="s">
        <v>28</v>
      </c>
      <c r="N387" s="228" t="s">
        <v>45</v>
      </c>
      <c r="O387" s="88"/>
      <c r="P387" s="229">
        <f>O387*H387</f>
        <v>0</v>
      </c>
      <c r="Q387" s="229">
        <v>0.0063</v>
      </c>
      <c r="R387" s="229">
        <f>Q387*H387</f>
        <v>0.017010000000000001</v>
      </c>
      <c r="S387" s="229">
        <v>0</v>
      </c>
      <c r="T387" s="230">
        <f>S387*H387</f>
        <v>0</v>
      </c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R387" s="231" t="s">
        <v>645</v>
      </c>
      <c r="AT387" s="231" t="s">
        <v>433</v>
      </c>
      <c r="AU387" s="231" t="s">
        <v>83</v>
      </c>
      <c r="AY387" s="21" t="s">
        <v>426</v>
      </c>
      <c r="BE387" s="232">
        <f>IF(N387="základní",J387,0)</f>
        <v>0</v>
      </c>
      <c r="BF387" s="232">
        <f>IF(N387="snížená",J387,0)</f>
        <v>0</v>
      </c>
      <c r="BG387" s="232">
        <f>IF(N387="zákl. přenesená",J387,0)</f>
        <v>0</v>
      </c>
      <c r="BH387" s="232">
        <f>IF(N387="sníž. přenesená",J387,0)</f>
        <v>0</v>
      </c>
      <c r="BI387" s="232">
        <f>IF(N387="nulová",J387,0)</f>
        <v>0</v>
      </c>
      <c r="BJ387" s="21" t="s">
        <v>81</v>
      </c>
      <c r="BK387" s="232">
        <f>ROUND(I387*H387,2)</f>
        <v>0</v>
      </c>
      <c r="BL387" s="21" t="s">
        <v>645</v>
      </c>
      <c r="BM387" s="231" t="s">
        <v>6107</v>
      </c>
    </row>
    <row r="388" s="2" customFormat="1">
      <c r="A388" s="42"/>
      <c r="B388" s="43"/>
      <c r="C388" s="44"/>
      <c r="D388" s="233" t="s">
        <v>442</v>
      </c>
      <c r="E388" s="44"/>
      <c r="F388" s="234" t="s">
        <v>3956</v>
      </c>
      <c r="G388" s="44"/>
      <c r="H388" s="44"/>
      <c r="I388" s="235"/>
      <c r="J388" s="44"/>
      <c r="K388" s="44"/>
      <c r="L388" s="48"/>
      <c r="M388" s="236"/>
      <c r="N388" s="237"/>
      <c r="O388" s="88"/>
      <c r="P388" s="88"/>
      <c r="Q388" s="88"/>
      <c r="R388" s="88"/>
      <c r="S388" s="88"/>
      <c r="T388" s="89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T388" s="21" t="s">
        <v>442</v>
      </c>
      <c r="AU388" s="21" t="s">
        <v>83</v>
      </c>
    </row>
    <row r="389" s="13" customFormat="1">
      <c r="A389" s="13"/>
      <c r="B389" s="238"/>
      <c r="C389" s="239"/>
      <c r="D389" s="240" t="s">
        <v>446</v>
      </c>
      <c r="E389" s="241" t="s">
        <v>28</v>
      </c>
      <c r="F389" s="242" t="s">
        <v>4003</v>
      </c>
      <c r="G389" s="239"/>
      <c r="H389" s="243">
        <v>2.7000000000000002</v>
      </c>
      <c r="I389" s="244"/>
      <c r="J389" s="239"/>
      <c r="K389" s="239"/>
      <c r="L389" s="245"/>
      <c r="M389" s="246"/>
      <c r="N389" s="247"/>
      <c r="O389" s="247"/>
      <c r="P389" s="247"/>
      <c r="Q389" s="247"/>
      <c r="R389" s="247"/>
      <c r="S389" s="247"/>
      <c r="T389" s="248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9" t="s">
        <v>446</v>
      </c>
      <c r="AU389" s="249" t="s">
        <v>83</v>
      </c>
      <c r="AV389" s="13" t="s">
        <v>83</v>
      </c>
      <c r="AW389" s="13" t="s">
        <v>35</v>
      </c>
      <c r="AX389" s="13" t="s">
        <v>81</v>
      </c>
      <c r="AY389" s="249" t="s">
        <v>426</v>
      </c>
    </row>
    <row r="390" s="2" customFormat="1" ht="24.15" customHeight="1">
      <c r="A390" s="42"/>
      <c r="B390" s="43"/>
      <c r="C390" s="271" t="s">
        <v>1015</v>
      </c>
      <c r="D390" s="271" t="s">
        <v>776</v>
      </c>
      <c r="E390" s="272" t="s">
        <v>3969</v>
      </c>
      <c r="F390" s="273" t="s">
        <v>3970</v>
      </c>
      <c r="G390" s="274" t="s">
        <v>436</v>
      </c>
      <c r="H390" s="275">
        <v>2.9700000000000002</v>
      </c>
      <c r="I390" s="276"/>
      <c r="J390" s="277">
        <f>ROUND(I390*H390,2)</f>
        <v>0</v>
      </c>
      <c r="K390" s="273" t="s">
        <v>28</v>
      </c>
      <c r="L390" s="278"/>
      <c r="M390" s="279" t="s">
        <v>28</v>
      </c>
      <c r="N390" s="280" t="s">
        <v>45</v>
      </c>
      <c r="O390" s="88"/>
      <c r="P390" s="229">
        <f>O390*H390</f>
        <v>0</v>
      </c>
      <c r="Q390" s="229">
        <v>0.033000000000000002</v>
      </c>
      <c r="R390" s="229">
        <f>Q390*H390</f>
        <v>0.098010000000000014</v>
      </c>
      <c r="S390" s="229">
        <v>0</v>
      </c>
      <c r="T390" s="230">
        <f>S390*H390</f>
        <v>0</v>
      </c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R390" s="231" t="s">
        <v>732</v>
      </c>
      <c r="AT390" s="231" t="s">
        <v>776</v>
      </c>
      <c r="AU390" s="231" t="s">
        <v>83</v>
      </c>
      <c r="AY390" s="21" t="s">
        <v>426</v>
      </c>
      <c r="BE390" s="232">
        <f>IF(N390="základní",J390,0)</f>
        <v>0</v>
      </c>
      <c r="BF390" s="232">
        <f>IF(N390="snížená",J390,0)</f>
        <v>0</v>
      </c>
      <c r="BG390" s="232">
        <f>IF(N390="zákl. přenesená",J390,0)</f>
        <v>0</v>
      </c>
      <c r="BH390" s="232">
        <f>IF(N390="sníž. přenesená",J390,0)</f>
        <v>0</v>
      </c>
      <c r="BI390" s="232">
        <f>IF(N390="nulová",J390,0)</f>
        <v>0</v>
      </c>
      <c r="BJ390" s="21" t="s">
        <v>81</v>
      </c>
      <c r="BK390" s="232">
        <f>ROUND(I390*H390,2)</f>
        <v>0</v>
      </c>
      <c r="BL390" s="21" t="s">
        <v>645</v>
      </c>
      <c r="BM390" s="231" t="s">
        <v>6108</v>
      </c>
    </row>
    <row r="391" s="14" customFormat="1">
      <c r="A391" s="14"/>
      <c r="B391" s="250"/>
      <c r="C391" s="251"/>
      <c r="D391" s="240" t="s">
        <v>446</v>
      </c>
      <c r="E391" s="252" t="s">
        <v>28</v>
      </c>
      <c r="F391" s="253" t="s">
        <v>899</v>
      </c>
      <c r="G391" s="251"/>
      <c r="H391" s="252" t="s">
        <v>28</v>
      </c>
      <c r="I391" s="254"/>
      <c r="J391" s="251"/>
      <c r="K391" s="251"/>
      <c r="L391" s="255"/>
      <c r="M391" s="256"/>
      <c r="N391" s="257"/>
      <c r="O391" s="257"/>
      <c r="P391" s="257"/>
      <c r="Q391" s="257"/>
      <c r="R391" s="257"/>
      <c r="S391" s="257"/>
      <c r="T391" s="258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9" t="s">
        <v>446</v>
      </c>
      <c r="AU391" s="259" t="s">
        <v>83</v>
      </c>
      <c r="AV391" s="14" t="s">
        <v>81</v>
      </c>
      <c r="AW391" s="14" t="s">
        <v>35</v>
      </c>
      <c r="AX391" s="14" t="s">
        <v>74</v>
      </c>
      <c r="AY391" s="259" t="s">
        <v>426</v>
      </c>
    </row>
    <row r="392" s="13" customFormat="1">
      <c r="A392" s="13"/>
      <c r="B392" s="238"/>
      <c r="C392" s="239"/>
      <c r="D392" s="240" t="s">
        <v>446</v>
      </c>
      <c r="E392" s="241" t="s">
        <v>28</v>
      </c>
      <c r="F392" s="242" t="s">
        <v>6109</v>
      </c>
      <c r="G392" s="239"/>
      <c r="H392" s="243">
        <v>2.9700000000000002</v>
      </c>
      <c r="I392" s="244"/>
      <c r="J392" s="239"/>
      <c r="K392" s="239"/>
      <c r="L392" s="245"/>
      <c r="M392" s="246"/>
      <c r="N392" s="247"/>
      <c r="O392" s="247"/>
      <c r="P392" s="247"/>
      <c r="Q392" s="247"/>
      <c r="R392" s="247"/>
      <c r="S392" s="247"/>
      <c r="T392" s="248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9" t="s">
        <v>446</v>
      </c>
      <c r="AU392" s="249" t="s">
        <v>83</v>
      </c>
      <c r="AV392" s="13" t="s">
        <v>83</v>
      </c>
      <c r="AW392" s="13" t="s">
        <v>35</v>
      </c>
      <c r="AX392" s="13" t="s">
        <v>81</v>
      </c>
      <c r="AY392" s="249" t="s">
        <v>426</v>
      </c>
    </row>
    <row r="393" s="2" customFormat="1" ht="37.8" customHeight="1">
      <c r="A393" s="42"/>
      <c r="B393" s="43"/>
      <c r="C393" s="220" t="s">
        <v>530</v>
      </c>
      <c r="D393" s="220" t="s">
        <v>433</v>
      </c>
      <c r="E393" s="221" t="s">
        <v>3985</v>
      </c>
      <c r="F393" s="222" t="s">
        <v>3986</v>
      </c>
      <c r="G393" s="223" t="s">
        <v>436</v>
      </c>
      <c r="H393" s="224">
        <v>2.7000000000000002</v>
      </c>
      <c r="I393" s="225"/>
      <c r="J393" s="226">
        <f>ROUND(I393*H393,2)</f>
        <v>0</v>
      </c>
      <c r="K393" s="222" t="s">
        <v>437</v>
      </c>
      <c r="L393" s="48"/>
      <c r="M393" s="227" t="s">
        <v>28</v>
      </c>
      <c r="N393" s="228" t="s">
        <v>45</v>
      </c>
      <c r="O393" s="88"/>
      <c r="P393" s="229">
        <f>O393*H393</f>
        <v>0</v>
      </c>
      <c r="Q393" s="229">
        <v>0</v>
      </c>
      <c r="R393" s="229">
        <f>Q393*H393</f>
        <v>0</v>
      </c>
      <c r="S393" s="229">
        <v>0</v>
      </c>
      <c r="T393" s="230">
        <f>S393*H393</f>
        <v>0</v>
      </c>
      <c r="U393" s="42"/>
      <c r="V393" s="42"/>
      <c r="W393" s="42"/>
      <c r="X393" s="42"/>
      <c r="Y393" s="42"/>
      <c r="Z393" s="42"/>
      <c r="AA393" s="42"/>
      <c r="AB393" s="42"/>
      <c r="AC393" s="42"/>
      <c r="AD393" s="42"/>
      <c r="AE393" s="42"/>
      <c r="AR393" s="231" t="s">
        <v>645</v>
      </c>
      <c r="AT393" s="231" t="s">
        <v>433</v>
      </c>
      <c r="AU393" s="231" t="s">
        <v>83</v>
      </c>
      <c r="AY393" s="21" t="s">
        <v>426</v>
      </c>
      <c r="BE393" s="232">
        <f>IF(N393="základní",J393,0)</f>
        <v>0</v>
      </c>
      <c r="BF393" s="232">
        <f>IF(N393="snížená",J393,0)</f>
        <v>0</v>
      </c>
      <c r="BG393" s="232">
        <f>IF(N393="zákl. přenesená",J393,0)</f>
        <v>0</v>
      </c>
      <c r="BH393" s="232">
        <f>IF(N393="sníž. přenesená",J393,0)</f>
        <v>0</v>
      </c>
      <c r="BI393" s="232">
        <f>IF(N393="nulová",J393,0)</f>
        <v>0</v>
      </c>
      <c r="BJ393" s="21" t="s">
        <v>81</v>
      </c>
      <c r="BK393" s="232">
        <f>ROUND(I393*H393,2)</f>
        <v>0</v>
      </c>
      <c r="BL393" s="21" t="s">
        <v>645</v>
      </c>
      <c r="BM393" s="231" t="s">
        <v>6110</v>
      </c>
    </row>
    <row r="394" s="2" customFormat="1">
      <c r="A394" s="42"/>
      <c r="B394" s="43"/>
      <c r="C394" s="44"/>
      <c r="D394" s="233" t="s">
        <v>442</v>
      </c>
      <c r="E394" s="44"/>
      <c r="F394" s="234" t="s">
        <v>3988</v>
      </c>
      <c r="G394" s="44"/>
      <c r="H394" s="44"/>
      <c r="I394" s="235"/>
      <c r="J394" s="44"/>
      <c r="K394" s="44"/>
      <c r="L394" s="48"/>
      <c r="M394" s="236"/>
      <c r="N394" s="237"/>
      <c r="O394" s="88"/>
      <c r="P394" s="88"/>
      <c r="Q394" s="88"/>
      <c r="R394" s="88"/>
      <c r="S394" s="88"/>
      <c r="T394" s="89"/>
      <c r="U394" s="42"/>
      <c r="V394" s="42"/>
      <c r="W394" s="42"/>
      <c r="X394" s="42"/>
      <c r="Y394" s="42"/>
      <c r="Z394" s="42"/>
      <c r="AA394" s="42"/>
      <c r="AB394" s="42"/>
      <c r="AC394" s="42"/>
      <c r="AD394" s="42"/>
      <c r="AE394" s="42"/>
      <c r="AT394" s="21" t="s">
        <v>442</v>
      </c>
      <c r="AU394" s="21" t="s">
        <v>83</v>
      </c>
    </row>
    <row r="395" s="13" customFormat="1">
      <c r="A395" s="13"/>
      <c r="B395" s="238"/>
      <c r="C395" s="239"/>
      <c r="D395" s="240" t="s">
        <v>446</v>
      </c>
      <c r="E395" s="241" t="s">
        <v>28</v>
      </c>
      <c r="F395" s="242" t="s">
        <v>4003</v>
      </c>
      <c r="G395" s="239"/>
      <c r="H395" s="243">
        <v>2.7000000000000002</v>
      </c>
      <c r="I395" s="244"/>
      <c r="J395" s="239"/>
      <c r="K395" s="239"/>
      <c r="L395" s="245"/>
      <c r="M395" s="246"/>
      <c r="N395" s="247"/>
      <c r="O395" s="247"/>
      <c r="P395" s="247"/>
      <c r="Q395" s="247"/>
      <c r="R395" s="247"/>
      <c r="S395" s="247"/>
      <c r="T395" s="248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9" t="s">
        <v>446</v>
      </c>
      <c r="AU395" s="249" t="s">
        <v>83</v>
      </c>
      <c r="AV395" s="13" t="s">
        <v>83</v>
      </c>
      <c r="AW395" s="13" t="s">
        <v>35</v>
      </c>
      <c r="AX395" s="13" t="s">
        <v>81</v>
      </c>
      <c r="AY395" s="249" t="s">
        <v>426</v>
      </c>
    </row>
    <row r="396" s="2" customFormat="1" ht="37.8" customHeight="1">
      <c r="A396" s="42"/>
      <c r="B396" s="43"/>
      <c r="C396" s="220" t="s">
        <v>1027</v>
      </c>
      <c r="D396" s="220" t="s">
        <v>433</v>
      </c>
      <c r="E396" s="221" t="s">
        <v>3991</v>
      </c>
      <c r="F396" s="222" t="s">
        <v>3992</v>
      </c>
      <c r="G396" s="223" t="s">
        <v>436</v>
      </c>
      <c r="H396" s="224">
        <v>2.7000000000000002</v>
      </c>
      <c r="I396" s="225"/>
      <c r="J396" s="226">
        <f>ROUND(I396*H396,2)</f>
        <v>0</v>
      </c>
      <c r="K396" s="222" t="s">
        <v>437</v>
      </c>
      <c r="L396" s="48"/>
      <c r="M396" s="227" t="s">
        <v>28</v>
      </c>
      <c r="N396" s="228" t="s">
        <v>45</v>
      </c>
      <c r="O396" s="88"/>
      <c r="P396" s="229">
        <f>O396*H396</f>
        <v>0</v>
      </c>
      <c r="Q396" s="229">
        <v>0</v>
      </c>
      <c r="R396" s="229">
        <f>Q396*H396</f>
        <v>0</v>
      </c>
      <c r="S396" s="229">
        <v>0</v>
      </c>
      <c r="T396" s="230">
        <f>S396*H396</f>
        <v>0</v>
      </c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R396" s="231" t="s">
        <v>645</v>
      </c>
      <c r="AT396" s="231" t="s">
        <v>433</v>
      </c>
      <c r="AU396" s="231" t="s">
        <v>83</v>
      </c>
      <c r="AY396" s="21" t="s">
        <v>426</v>
      </c>
      <c r="BE396" s="232">
        <f>IF(N396="základní",J396,0)</f>
        <v>0</v>
      </c>
      <c r="BF396" s="232">
        <f>IF(N396="snížená",J396,0)</f>
        <v>0</v>
      </c>
      <c r="BG396" s="232">
        <f>IF(N396="zákl. přenesená",J396,0)</f>
        <v>0</v>
      </c>
      <c r="BH396" s="232">
        <f>IF(N396="sníž. přenesená",J396,0)</f>
        <v>0</v>
      </c>
      <c r="BI396" s="232">
        <f>IF(N396="nulová",J396,0)</f>
        <v>0</v>
      </c>
      <c r="BJ396" s="21" t="s">
        <v>81</v>
      </c>
      <c r="BK396" s="232">
        <f>ROUND(I396*H396,2)</f>
        <v>0</v>
      </c>
      <c r="BL396" s="21" t="s">
        <v>645</v>
      </c>
      <c r="BM396" s="231" t="s">
        <v>6111</v>
      </c>
    </row>
    <row r="397" s="2" customFormat="1">
      <c r="A397" s="42"/>
      <c r="B397" s="43"/>
      <c r="C397" s="44"/>
      <c r="D397" s="233" t="s">
        <v>442</v>
      </c>
      <c r="E397" s="44"/>
      <c r="F397" s="234" t="s">
        <v>3994</v>
      </c>
      <c r="G397" s="44"/>
      <c r="H397" s="44"/>
      <c r="I397" s="235"/>
      <c r="J397" s="44"/>
      <c r="K397" s="44"/>
      <c r="L397" s="48"/>
      <c r="M397" s="236"/>
      <c r="N397" s="237"/>
      <c r="O397" s="88"/>
      <c r="P397" s="88"/>
      <c r="Q397" s="88"/>
      <c r="R397" s="88"/>
      <c r="S397" s="88"/>
      <c r="T397" s="89"/>
      <c r="U397" s="42"/>
      <c r="V397" s="42"/>
      <c r="W397" s="42"/>
      <c r="X397" s="42"/>
      <c r="Y397" s="42"/>
      <c r="Z397" s="42"/>
      <c r="AA397" s="42"/>
      <c r="AB397" s="42"/>
      <c r="AC397" s="42"/>
      <c r="AD397" s="42"/>
      <c r="AE397" s="42"/>
      <c r="AT397" s="21" t="s">
        <v>442</v>
      </c>
      <c r="AU397" s="21" t="s">
        <v>83</v>
      </c>
    </row>
    <row r="398" s="13" customFormat="1">
      <c r="A398" s="13"/>
      <c r="B398" s="238"/>
      <c r="C398" s="239"/>
      <c r="D398" s="240" t="s">
        <v>446</v>
      </c>
      <c r="E398" s="241" t="s">
        <v>28</v>
      </c>
      <c r="F398" s="242" t="s">
        <v>4003</v>
      </c>
      <c r="G398" s="239"/>
      <c r="H398" s="243">
        <v>2.7000000000000002</v>
      </c>
      <c r="I398" s="244"/>
      <c r="J398" s="239"/>
      <c r="K398" s="239"/>
      <c r="L398" s="245"/>
      <c r="M398" s="246"/>
      <c r="N398" s="247"/>
      <c r="O398" s="247"/>
      <c r="P398" s="247"/>
      <c r="Q398" s="247"/>
      <c r="R398" s="247"/>
      <c r="S398" s="247"/>
      <c r="T398" s="248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9" t="s">
        <v>446</v>
      </c>
      <c r="AU398" s="249" t="s">
        <v>83</v>
      </c>
      <c r="AV398" s="13" t="s">
        <v>83</v>
      </c>
      <c r="AW398" s="13" t="s">
        <v>35</v>
      </c>
      <c r="AX398" s="13" t="s">
        <v>81</v>
      </c>
      <c r="AY398" s="249" t="s">
        <v>426</v>
      </c>
    </row>
    <row r="399" s="2" customFormat="1" ht="24.15" customHeight="1">
      <c r="A399" s="42"/>
      <c r="B399" s="43"/>
      <c r="C399" s="220" t="s">
        <v>1032</v>
      </c>
      <c r="D399" s="220" t="s">
        <v>433</v>
      </c>
      <c r="E399" s="221" t="s">
        <v>3996</v>
      </c>
      <c r="F399" s="222" t="s">
        <v>3997</v>
      </c>
      <c r="G399" s="223" t="s">
        <v>436</v>
      </c>
      <c r="H399" s="224">
        <v>2.7000000000000002</v>
      </c>
      <c r="I399" s="225"/>
      <c r="J399" s="226">
        <f>ROUND(I399*H399,2)</f>
        <v>0</v>
      </c>
      <c r="K399" s="222" t="s">
        <v>437</v>
      </c>
      <c r="L399" s="48"/>
      <c r="M399" s="227" t="s">
        <v>28</v>
      </c>
      <c r="N399" s="228" t="s">
        <v>45</v>
      </c>
      <c r="O399" s="88"/>
      <c r="P399" s="229">
        <f>O399*H399</f>
        <v>0</v>
      </c>
      <c r="Q399" s="229">
        <v>0.0015</v>
      </c>
      <c r="R399" s="229">
        <f>Q399*H399</f>
        <v>0.0040500000000000006</v>
      </c>
      <c r="S399" s="229">
        <v>0</v>
      </c>
      <c r="T399" s="230">
        <f>S399*H399</f>
        <v>0</v>
      </c>
      <c r="U399" s="42"/>
      <c r="V399" s="42"/>
      <c r="W399" s="42"/>
      <c r="X399" s="42"/>
      <c r="Y399" s="42"/>
      <c r="Z399" s="42"/>
      <c r="AA399" s="42"/>
      <c r="AB399" s="42"/>
      <c r="AC399" s="42"/>
      <c r="AD399" s="42"/>
      <c r="AE399" s="42"/>
      <c r="AR399" s="231" t="s">
        <v>645</v>
      </c>
      <c r="AT399" s="231" t="s">
        <v>433</v>
      </c>
      <c r="AU399" s="231" t="s">
        <v>83</v>
      </c>
      <c r="AY399" s="21" t="s">
        <v>426</v>
      </c>
      <c r="BE399" s="232">
        <f>IF(N399="základní",J399,0)</f>
        <v>0</v>
      </c>
      <c r="BF399" s="232">
        <f>IF(N399="snížená",J399,0)</f>
        <v>0</v>
      </c>
      <c r="BG399" s="232">
        <f>IF(N399="zákl. přenesená",J399,0)</f>
        <v>0</v>
      </c>
      <c r="BH399" s="232">
        <f>IF(N399="sníž. přenesená",J399,0)</f>
        <v>0</v>
      </c>
      <c r="BI399" s="232">
        <f>IF(N399="nulová",J399,0)</f>
        <v>0</v>
      </c>
      <c r="BJ399" s="21" t="s">
        <v>81</v>
      </c>
      <c r="BK399" s="232">
        <f>ROUND(I399*H399,2)</f>
        <v>0</v>
      </c>
      <c r="BL399" s="21" t="s">
        <v>645</v>
      </c>
      <c r="BM399" s="231" t="s">
        <v>6112</v>
      </c>
    </row>
    <row r="400" s="2" customFormat="1">
      <c r="A400" s="42"/>
      <c r="B400" s="43"/>
      <c r="C400" s="44"/>
      <c r="D400" s="233" t="s">
        <v>442</v>
      </c>
      <c r="E400" s="44"/>
      <c r="F400" s="234" t="s">
        <v>3999</v>
      </c>
      <c r="G400" s="44"/>
      <c r="H400" s="44"/>
      <c r="I400" s="235"/>
      <c r="J400" s="44"/>
      <c r="K400" s="44"/>
      <c r="L400" s="48"/>
      <c r="M400" s="236"/>
      <c r="N400" s="237"/>
      <c r="O400" s="88"/>
      <c r="P400" s="88"/>
      <c r="Q400" s="88"/>
      <c r="R400" s="88"/>
      <c r="S400" s="88"/>
      <c r="T400" s="89"/>
      <c r="U400" s="42"/>
      <c r="V400" s="42"/>
      <c r="W400" s="42"/>
      <c r="X400" s="42"/>
      <c r="Y400" s="42"/>
      <c r="Z400" s="42"/>
      <c r="AA400" s="42"/>
      <c r="AB400" s="42"/>
      <c r="AC400" s="42"/>
      <c r="AD400" s="42"/>
      <c r="AE400" s="42"/>
      <c r="AT400" s="21" t="s">
        <v>442</v>
      </c>
      <c r="AU400" s="21" t="s">
        <v>83</v>
      </c>
    </row>
    <row r="401" s="14" customFormat="1">
      <c r="A401" s="14"/>
      <c r="B401" s="250"/>
      <c r="C401" s="251"/>
      <c r="D401" s="240" t="s">
        <v>446</v>
      </c>
      <c r="E401" s="252" t="s">
        <v>28</v>
      </c>
      <c r="F401" s="253" t="s">
        <v>5984</v>
      </c>
      <c r="G401" s="251"/>
      <c r="H401" s="252" t="s">
        <v>28</v>
      </c>
      <c r="I401" s="254"/>
      <c r="J401" s="251"/>
      <c r="K401" s="251"/>
      <c r="L401" s="255"/>
      <c r="M401" s="256"/>
      <c r="N401" s="257"/>
      <c r="O401" s="257"/>
      <c r="P401" s="257"/>
      <c r="Q401" s="257"/>
      <c r="R401" s="257"/>
      <c r="S401" s="257"/>
      <c r="T401" s="258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9" t="s">
        <v>446</v>
      </c>
      <c r="AU401" s="259" t="s">
        <v>83</v>
      </c>
      <c r="AV401" s="14" t="s">
        <v>81</v>
      </c>
      <c r="AW401" s="14" t="s">
        <v>35</v>
      </c>
      <c r="AX401" s="14" t="s">
        <v>74</v>
      </c>
      <c r="AY401" s="259" t="s">
        <v>426</v>
      </c>
    </row>
    <row r="402" s="13" customFormat="1">
      <c r="A402" s="13"/>
      <c r="B402" s="238"/>
      <c r="C402" s="239"/>
      <c r="D402" s="240" t="s">
        <v>446</v>
      </c>
      <c r="E402" s="241" t="s">
        <v>28</v>
      </c>
      <c r="F402" s="242" t="s">
        <v>5942</v>
      </c>
      <c r="G402" s="239"/>
      <c r="H402" s="243">
        <v>2.7000000000000002</v>
      </c>
      <c r="I402" s="244"/>
      <c r="J402" s="239"/>
      <c r="K402" s="239"/>
      <c r="L402" s="245"/>
      <c r="M402" s="246"/>
      <c r="N402" s="247"/>
      <c r="O402" s="247"/>
      <c r="P402" s="247"/>
      <c r="Q402" s="247"/>
      <c r="R402" s="247"/>
      <c r="S402" s="247"/>
      <c r="T402" s="248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9" t="s">
        <v>446</v>
      </c>
      <c r="AU402" s="249" t="s">
        <v>83</v>
      </c>
      <c r="AV402" s="13" t="s">
        <v>83</v>
      </c>
      <c r="AW402" s="13" t="s">
        <v>35</v>
      </c>
      <c r="AX402" s="13" t="s">
        <v>74</v>
      </c>
      <c r="AY402" s="249" t="s">
        <v>426</v>
      </c>
    </row>
    <row r="403" s="15" customFormat="1">
      <c r="A403" s="15"/>
      <c r="B403" s="260"/>
      <c r="C403" s="261"/>
      <c r="D403" s="240" t="s">
        <v>446</v>
      </c>
      <c r="E403" s="262" t="s">
        <v>4003</v>
      </c>
      <c r="F403" s="263" t="s">
        <v>466</v>
      </c>
      <c r="G403" s="261"/>
      <c r="H403" s="264">
        <v>2.7000000000000002</v>
      </c>
      <c r="I403" s="265"/>
      <c r="J403" s="261"/>
      <c r="K403" s="261"/>
      <c r="L403" s="266"/>
      <c r="M403" s="267"/>
      <c r="N403" s="268"/>
      <c r="O403" s="268"/>
      <c r="P403" s="268"/>
      <c r="Q403" s="268"/>
      <c r="R403" s="268"/>
      <c r="S403" s="268"/>
      <c r="T403" s="269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T403" s="270" t="s">
        <v>446</v>
      </c>
      <c r="AU403" s="270" t="s">
        <v>83</v>
      </c>
      <c r="AV403" s="15" t="s">
        <v>438</v>
      </c>
      <c r="AW403" s="15" t="s">
        <v>35</v>
      </c>
      <c r="AX403" s="15" t="s">
        <v>81</v>
      </c>
      <c r="AY403" s="270" t="s">
        <v>426</v>
      </c>
    </row>
    <row r="404" s="2" customFormat="1" ht="49.05" customHeight="1">
      <c r="A404" s="42"/>
      <c r="B404" s="43"/>
      <c r="C404" s="220" t="s">
        <v>1037</v>
      </c>
      <c r="D404" s="220" t="s">
        <v>433</v>
      </c>
      <c r="E404" s="221" t="s">
        <v>4015</v>
      </c>
      <c r="F404" s="222" t="s">
        <v>4016</v>
      </c>
      <c r="G404" s="223" t="s">
        <v>740</v>
      </c>
      <c r="H404" s="224">
        <v>0.121</v>
      </c>
      <c r="I404" s="225"/>
      <c r="J404" s="226">
        <f>ROUND(I404*H404,2)</f>
        <v>0</v>
      </c>
      <c r="K404" s="222" t="s">
        <v>437</v>
      </c>
      <c r="L404" s="48"/>
      <c r="M404" s="227" t="s">
        <v>28</v>
      </c>
      <c r="N404" s="228" t="s">
        <v>45</v>
      </c>
      <c r="O404" s="88"/>
      <c r="P404" s="229">
        <f>O404*H404</f>
        <v>0</v>
      </c>
      <c r="Q404" s="229">
        <v>0</v>
      </c>
      <c r="R404" s="229">
        <f>Q404*H404</f>
        <v>0</v>
      </c>
      <c r="S404" s="229">
        <v>0</v>
      </c>
      <c r="T404" s="230">
        <f>S404*H404</f>
        <v>0</v>
      </c>
      <c r="U404" s="42"/>
      <c r="V404" s="42"/>
      <c r="W404" s="42"/>
      <c r="X404" s="42"/>
      <c r="Y404" s="42"/>
      <c r="Z404" s="42"/>
      <c r="AA404" s="42"/>
      <c r="AB404" s="42"/>
      <c r="AC404" s="42"/>
      <c r="AD404" s="42"/>
      <c r="AE404" s="42"/>
      <c r="AR404" s="231" t="s">
        <v>645</v>
      </c>
      <c r="AT404" s="231" t="s">
        <v>433</v>
      </c>
      <c r="AU404" s="231" t="s">
        <v>83</v>
      </c>
      <c r="AY404" s="21" t="s">
        <v>426</v>
      </c>
      <c r="BE404" s="232">
        <f>IF(N404="základní",J404,0)</f>
        <v>0</v>
      </c>
      <c r="BF404" s="232">
        <f>IF(N404="snížená",J404,0)</f>
        <v>0</v>
      </c>
      <c r="BG404" s="232">
        <f>IF(N404="zákl. přenesená",J404,0)</f>
        <v>0</v>
      </c>
      <c r="BH404" s="232">
        <f>IF(N404="sníž. přenesená",J404,0)</f>
        <v>0</v>
      </c>
      <c r="BI404" s="232">
        <f>IF(N404="nulová",J404,0)</f>
        <v>0</v>
      </c>
      <c r="BJ404" s="21" t="s">
        <v>81</v>
      </c>
      <c r="BK404" s="232">
        <f>ROUND(I404*H404,2)</f>
        <v>0</v>
      </c>
      <c r="BL404" s="21" t="s">
        <v>645</v>
      </c>
      <c r="BM404" s="231" t="s">
        <v>6113</v>
      </c>
    </row>
    <row r="405" s="2" customFormat="1">
      <c r="A405" s="42"/>
      <c r="B405" s="43"/>
      <c r="C405" s="44"/>
      <c r="D405" s="233" t="s">
        <v>442</v>
      </c>
      <c r="E405" s="44"/>
      <c r="F405" s="234" t="s">
        <v>4018</v>
      </c>
      <c r="G405" s="44"/>
      <c r="H405" s="44"/>
      <c r="I405" s="235"/>
      <c r="J405" s="44"/>
      <c r="K405" s="44"/>
      <c r="L405" s="48"/>
      <c r="M405" s="236"/>
      <c r="N405" s="237"/>
      <c r="O405" s="88"/>
      <c r="P405" s="88"/>
      <c r="Q405" s="88"/>
      <c r="R405" s="88"/>
      <c r="S405" s="88"/>
      <c r="T405" s="89"/>
      <c r="U405" s="42"/>
      <c r="V405" s="42"/>
      <c r="W405" s="42"/>
      <c r="X405" s="42"/>
      <c r="Y405" s="42"/>
      <c r="Z405" s="42"/>
      <c r="AA405" s="42"/>
      <c r="AB405" s="42"/>
      <c r="AC405" s="42"/>
      <c r="AD405" s="42"/>
      <c r="AE405" s="42"/>
      <c r="AT405" s="21" t="s">
        <v>442</v>
      </c>
      <c r="AU405" s="21" t="s">
        <v>83</v>
      </c>
    </row>
    <row r="406" s="2" customFormat="1" ht="49.05" customHeight="1">
      <c r="A406" s="42"/>
      <c r="B406" s="43"/>
      <c r="C406" s="220" t="s">
        <v>1042</v>
      </c>
      <c r="D406" s="220" t="s">
        <v>433</v>
      </c>
      <c r="E406" s="221" t="s">
        <v>4020</v>
      </c>
      <c r="F406" s="222" t="s">
        <v>4021</v>
      </c>
      <c r="G406" s="223" t="s">
        <v>740</v>
      </c>
      <c r="H406" s="224">
        <v>0.121</v>
      </c>
      <c r="I406" s="225"/>
      <c r="J406" s="226">
        <f>ROUND(I406*H406,2)</f>
        <v>0</v>
      </c>
      <c r="K406" s="222" t="s">
        <v>437</v>
      </c>
      <c r="L406" s="48"/>
      <c r="M406" s="227" t="s">
        <v>28</v>
      </c>
      <c r="N406" s="228" t="s">
        <v>45</v>
      </c>
      <c r="O406" s="88"/>
      <c r="P406" s="229">
        <f>O406*H406</f>
        <v>0</v>
      </c>
      <c r="Q406" s="229">
        <v>0</v>
      </c>
      <c r="R406" s="229">
        <f>Q406*H406</f>
        <v>0</v>
      </c>
      <c r="S406" s="229">
        <v>0</v>
      </c>
      <c r="T406" s="230">
        <f>S406*H406</f>
        <v>0</v>
      </c>
      <c r="U406" s="42"/>
      <c r="V406" s="42"/>
      <c r="W406" s="42"/>
      <c r="X406" s="42"/>
      <c r="Y406" s="42"/>
      <c r="Z406" s="42"/>
      <c r="AA406" s="42"/>
      <c r="AB406" s="42"/>
      <c r="AC406" s="42"/>
      <c r="AD406" s="42"/>
      <c r="AE406" s="42"/>
      <c r="AR406" s="231" t="s">
        <v>645</v>
      </c>
      <c r="AT406" s="231" t="s">
        <v>433</v>
      </c>
      <c r="AU406" s="231" t="s">
        <v>83</v>
      </c>
      <c r="AY406" s="21" t="s">
        <v>426</v>
      </c>
      <c r="BE406" s="232">
        <f>IF(N406="základní",J406,0)</f>
        <v>0</v>
      </c>
      <c r="BF406" s="232">
        <f>IF(N406="snížená",J406,0)</f>
        <v>0</v>
      </c>
      <c r="BG406" s="232">
        <f>IF(N406="zákl. přenesená",J406,0)</f>
        <v>0</v>
      </c>
      <c r="BH406" s="232">
        <f>IF(N406="sníž. přenesená",J406,0)</f>
        <v>0</v>
      </c>
      <c r="BI406" s="232">
        <f>IF(N406="nulová",J406,0)</f>
        <v>0</v>
      </c>
      <c r="BJ406" s="21" t="s">
        <v>81</v>
      </c>
      <c r="BK406" s="232">
        <f>ROUND(I406*H406,2)</f>
        <v>0</v>
      </c>
      <c r="BL406" s="21" t="s">
        <v>645</v>
      </c>
      <c r="BM406" s="231" t="s">
        <v>6114</v>
      </c>
    </row>
    <row r="407" s="2" customFormat="1">
      <c r="A407" s="42"/>
      <c r="B407" s="43"/>
      <c r="C407" s="44"/>
      <c r="D407" s="233" t="s">
        <v>442</v>
      </c>
      <c r="E407" s="44"/>
      <c r="F407" s="234" t="s">
        <v>4023</v>
      </c>
      <c r="G407" s="44"/>
      <c r="H407" s="44"/>
      <c r="I407" s="235"/>
      <c r="J407" s="44"/>
      <c r="K407" s="44"/>
      <c r="L407" s="48"/>
      <c r="M407" s="236"/>
      <c r="N407" s="237"/>
      <c r="O407" s="88"/>
      <c r="P407" s="88"/>
      <c r="Q407" s="88"/>
      <c r="R407" s="88"/>
      <c r="S407" s="88"/>
      <c r="T407" s="89"/>
      <c r="U407" s="42"/>
      <c r="V407" s="42"/>
      <c r="W407" s="42"/>
      <c r="X407" s="42"/>
      <c r="Y407" s="42"/>
      <c r="Z407" s="42"/>
      <c r="AA407" s="42"/>
      <c r="AB407" s="42"/>
      <c r="AC407" s="42"/>
      <c r="AD407" s="42"/>
      <c r="AE407" s="42"/>
      <c r="AT407" s="21" t="s">
        <v>442</v>
      </c>
      <c r="AU407" s="21" t="s">
        <v>83</v>
      </c>
    </row>
    <row r="408" s="12" customFormat="1" ht="22.8" customHeight="1">
      <c r="A408" s="12"/>
      <c r="B408" s="204"/>
      <c r="C408" s="205"/>
      <c r="D408" s="206" t="s">
        <v>73</v>
      </c>
      <c r="E408" s="218" t="s">
        <v>4024</v>
      </c>
      <c r="F408" s="218" t="s">
        <v>4025</v>
      </c>
      <c r="G408" s="205"/>
      <c r="H408" s="205"/>
      <c r="I408" s="208"/>
      <c r="J408" s="219">
        <f>BK408</f>
        <v>0</v>
      </c>
      <c r="K408" s="205"/>
      <c r="L408" s="210"/>
      <c r="M408" s="211"/>
      <c r="N408" s="212"/>
      <c r="O408" s="212"/>
      <c r="P408" s="213">
        <f>SUM(P409:P432)</f>
        <v>0</v>
      </c>
      <c r="Q408" s="212"/>
      <c r="R408" s="213">
        <f>SUM(R409:R432)</f>
        <v>0.28550532000000001</v>
      </c>
      <c r="S408" s="212"/>
      <c r="T408" s="214">
        <f>SUM(T409:T432)</f>
        <v>0</v>
      </c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R408" s="215" t="s">
        <v>83</v>
      </c>
      <c r="AT408" s="216" t="s">
        <v>73</v>
      </c>
      <c r="AU408" s="216" t="s">
        <v>81</v>
      </c>
      <c r="AY408" s="215" t="s">
        <v>426</v>
      </c>
      <c r="BK408" s="217">
        <f>SUM(BK409:BK432)</f>
        <v>0</v>
      </c>
    </row>
    <row r="409" s="2" customFormat="1" ht="16.5" customHeight="1">
      <c r="A409" s="42"/>
      <c r="B409" s="43"/>
      <c r="C409" s="220" t="s">
        <v>1048</v>
      </c>
      <c r="D409" s="220" t="s">
        <v>433</v>
      </c>
      <c r="E409" s="221" t="s">
        <v>4027</v>
      </c>
      <c r="F409" s="222" t="s">
        <v>4028</v>
      </c>
      <c r="G409" s="223" t="s">
        <v>436</v>
      </c>
      <c r="H409" s="224">
        <v>13.5</v>
      </c>
      <c r="I409" s="225"/>
      <c r="J409" s="226">
        <f>ROUND(I409*H409,2)</f>
        <v>0</v>
      </c>
      <c r="K409" s="222" t="s">
        <v>437</v>
      </c>
      <c r="L409" s="48"/>
      <c r="M409" s="227" t="s">
        <v>28</v>
      </c>
      <c r="N409" s="228" t="s">
        <v>45</v>
      </c>
      <c r="O409" s="88"/>
      <c r="P409" s="229">
        <f>O409*H409</f>
        <v>0</v>
      </c>
      <c r="Q409" s="229">
        <v>0</v>
      </c>
      <c r="R409" s="229">
        <f>Q409*H409</f>
        <v>0</v>
      </c>
      <c r="S409" s="229">
        <v>0</v>
      </c>
      <c r="T409" s="230">
        <f>S409*H409</f>
        <v>0</v>
      </c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R409" s="231" t="s">
        <v>645</v>
      </c>
      <c r="AT409" s="231" t="s">
        <v>433</v>
      </c>
      <c r="AU409" s="231" t="s">
        <v>83</v>
      </c>
      <c r="AY409" s="21" t="s">
        <v>426</v>
      </c>
      <c r="BE409" s="232">
        <f>IF(N409="základní",J409,0)</f>
        <v>0</v>
      </c>
      <c r="BF409" s="232">
        <f>IF(N409="snížená",J409,0)</f>
        <v>0</v>
      </c>
      <c r="BG409" s="232">
        <f>IF(N409="zákl. přenesená",J409,0)</f>
        <v>0</v>
      </c>
      <c r="BH409" s="232">
        <f>IF(N409="sníž. přenesená",J409,0)</f>
        <v>0</v>
      </c>
      <c r="BI409" s="232">
        <f>IF(N409="nulová",J409,0)</f>
        <v>0</v>
      </c>
      <c r="BJ409" s="21" t="s">
        <v>81</v>
      </c>
      <c r="BK409" s="232">
        <f>ROUND(I409*H409,2)</f>
        <v>0</v>
      </c>
      <c r="BL409" s="21" t="s">
        <v>645</v>
      </c>
      <c r="BM409" s="231" t="s">
        <v>6115</v>
      </c>
    </row>
    <row r="410" s="2" customFormat="1">
      <c r="A410" s="42"/>
      <c r="B410" s="43"/>
      <c r="C410" s="44"/>
      <c r="D410" s="233" t="s">
        <v>442</v>
      </c>
      <c r="E410" s="44"/>
      <c r="F410" s="234" t="s">
        <v>4030</v>
      </c>
      <c r="G410" s="44"/>
      <c r="H410" s="44"/>
      <c r="I410" s="235"/>
      <c r="J410" s="44"/>
      <c r="K410" s="44"/>
      <c r="L410" s="48"/>
      <c r="M410" s="236"/>
      <c r="N410" s="237"/>
      <c r="O410" s="88"/>
      <c r="P410" s="88"/>
      <c r="Q410" s="88"/>
      <c r="R410" s="88"/>
      <c r="S410" s="88"/>
      <c r="T410" s="89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T410" s="21" t="s">
        <v>442</v>
      </c>
      <c r="AU410" s="21" t="s">
        <v>83</v>
      </c>
    </row>
    <row r="411" s="13" customFormat="1">
      <c r="A411" s="13"/>
      <c r="B411" s="238"/>
      <c r="C411" s="239"/>
      <c r="D411" s="240" t="s">
        <v>446</v>
      </c>
      <c r="E411" s="241" t="s">
        <v>28</v>
      </c>
      <c r="F411" s="242" t="s">
        <v>284</v>
      </c>
      <c r="G411" s="239"/>
      <c r="H411" s="243">
        <v>13.5</v>
      </c>
      <c r="I411" s="244"/>
      <c r="J411" s="239"/>
      <c r="K411" s="239"/>
      <c r="L411" s="245"/>
      <c r="M411" s="246"/>
      <c r="N411" s="247"/>
      <c r="O411" s="247"/>
      <c r="P411" s="247"/>
      <c r="Q411" s="247"/>
      <c r="R411" s="247"/>
      <c r="S411" s="247"/>
      <c r="T411" s="248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9" t="s">
        <v>446</v>
      </c>
      <c r="AU411" s="249" t="s">
        <v>83</v>
      </c>
      <c r="AV411" s="13" t="s">
        <v>83</v>
      </c>
      <c r="AW411" s="13" t="s">
        <v>35</v>
      </c>
      <c r="AX411" s="13" t="s">
        <v>81</v>
      </c>
      <c r="AY411" s="249" t="s">
        <v>426</v>
      </c>
    </row>
    <row r="412" s="2" customFormat="1" ht="16.5" customHeight="1">
      <c r="A412" s="42"/>
      <c r="B412" s="43"/>
      <c r="C412" s="220" t="s">
        <v>1056</v>
      </c>
      <c r="D412" s="220" t="s">
        <v>433</v>
      </c>
      <c r="E412" s="221" t="s">
        <v>6116</v>
      </c>
      <c r="F412" s="222" t="s">
        <v>6117</v>
      </c>
      <c r="G412" s="223" t="s">
        <v>436</v>
      </c>
      <c r="H412" s="224">
        <v>13.5</v>
      </c>
      <c r="I412" s="225"/>
      <c r="J412" s="226">
        <f>ROUND(I412*H412,2)</f>
        <v>0</v>
      </c>
      <c r="K412" s="222" t="s">
        <v>437</v>
      </c>
      <c r="L412" s="48"/>
      <c r="M412" s="227" t="s">
        <v>28</v>
      </c>
      <c r="N412" s="228" t="s">
        <v>45</v>
      </c>
      <c r="O412" s="88"/>
      <c r="P412" s="229">
        <f>O412*H412</f>
        <v>0</v>
      </c>
      <c r="Q412" s="229">
        <v>0.00020000000000000001</v>
      </c>
      <c r="R412" s="229">
        <f>Q412*H412</f>
        <v>0.0027000000000000001</v>
      </c>
      <c r="S412" s="229">
        <v>0</v>
      </c>
      <c r="T412" s="230">
        <f>S412*H412</f>
        <v>0</v>
      </c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R412" s="231" t="s">
        <v>645</v>
      </c>
      <c r="AT412" s="231" t="s">
        <v>433</v>
      </c>
      <c r="AU412" s="231" t="s">
        <v>83</v>
      </c>
      <c r="AY412" s="21" t="s">
        <v>426</v>
      </c>
      <c r="BE412" s="232">
        <f>IF(N412="základní",J412,0)</f>
        <v>0</v>
      </c>
      <c r="BF412" s="232">
        <f>IF(N412="snížená",J412,0)</f>
        <v>0</v>
      </c>
      <c r="BG412" s="232">
        <f>IF(N412="zákl. přenesená",J412,0)</f>
        <v>0</v>
      </c>
      <c r="BH412" s="232">
        <f>IF(N412="sníž. přenesená",J412,0)</f>
        <v>0</v>
      </c>
      <c r="BI412" s="232">
        <f>IF(N412="nulová",J412,0)</f>
        <v>0</v>
      </c>
      <c r="BJ412" s="21" t="s">
        <v>81</v>
      </c>
      <c r="BK412" s="232">
        <f>ROUND(I412*H412,2)</f>
        <v>0</v>
      </c>
      <c r="BL412" s="21" t="s">
        <v>645</v>
      </c>
      <c r="BM412" s="231" t="s">
        <v>6118</v>
      </c>
    </row>
    <row r="413" s="2" customFormat="1">
      <c r="A413" s="42"/>
      <c r="B413" s="43"/>
      <c r="C413" s="44"/>
      <c r="D413" s="233" t="s">
        <v>442</v>
      </c>
      <c r="E413" s="44"/>
      <c r="F413" s="234" t="s">
        <v>6119</v>
      </c>
      <c r="G413" s="44"/>
      <c r="H413" s="44"/>
      <c r="I413" s="235"/>
      <c r="J413" s="44"/>
      <c r="K413" s="44"/>
      <c r="L413" s="48"/>
      <c r="M413" s="236"/>
      <c r="N413" s="237"/>
      <c r="O413" s="88"/>
      <c r="P413" s="88"/>
      <c r="Q413" s="88"/>
      <c r="R413" s="88"/>
      <c r="S413" s="88"/>
      <c r="T413" s="89"/>
      <c r="U413" s="42"/>
      <c r="V413" s="42"/>
      <c r="W413" s="42"/>
      <c r="X413" s="42"/>
      <c r="Y413" s="42"/>
      <c r="Z413" s="42"/>
      <c r="AA413" s="42"/>
      <c r="AB413" s="42"/>
      <c r="AC413" s="42"/>
      <c r="AD413" s="42"/>
      <c r="AE413" s="42"/>
      <c r="AT413" s="21" t="s">
        <v>442</v>
      </c>
      <c r="AU413" s="21" t="s">
        <v>83</v>
      </c>
    </row>
    <row r="414" s="13" customFormat="1">
      <c r="A414" s="13"/>
      <c r="B414" s="238"/>
      <c r="C414" s="239"/>
      <c r="D414" s="240" t="s">
        <v>446</v>
      </c>
      <c r="E414" s="241" t="s">
        <v>28</v>
      </c>
      <c r="F414" s="242" t="s">
        <v>284</v>
      </c>
      <c r="G414" s="239"/>
      <c r="H414" s="243">
        <v>13.5</v>
      </c>
      <c r="I414" s="244"/>
      <c r="J414" s="239"/>
      <c r="K414" s="239"/>
      <c r="L414" s="245"/>
      <c r="M414" s="246"/>
      <c r="N414" s="247"/>
      <c r="O414" s="247"/>
      <c r="P414" s="247"/>
      <c r="Q414" s="247"/>
      <c r="R414" s="247"/>
      <c r="S414" s="247"/>
      <c r="T414" s="248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9" t="s">
        <v>446</v>
      </c>
      <c r="AU414" s="249" t="s">
        <v>83</v>
      </c>
      <c r="AV414" s="13" t="s">
        <v>83</v>
      </c>
      <c r="AW414" s="13" t="s">
        <v>35</v>
      </c>
      <c r="AX414" s="13" t="s">
        <v>81</v>
      </c>
      <c r="AY414" s="249" t="s">
        <v>426</v>
      </c>
    </row>
    <row r="415" s="2" customFormat="1" ht="33" customHeight="1">
      <c r="A415" s="42"/>
      <c r="B415" s="43"/>
      <c r="C415" s="220" t="s">
        <v>1063</v>
      </c>
      <c r="D415" s="220" t="s">
        <v>433</v>
      </c>
      <c r="E415" s="221" t="s">
        <v>6120</v>
      </c>
      <c r="F415" s="222" t="s">
        <v>6121</v>
      </c>
      <c r="G415" s="223" t="s">
        <v>436</v>
      </c>
      <c r="H415" s="224">
        <v>13.5</v>
      </c>
      <c r="I415" s="225"/>
      <c r="J415" s="226">
        <f>ROUND(I415*H415,2)</f>
        <v>0</v>
      </c>
      <c r="K415" s="222" t="s">
        <v>437</v>
      </c>
      <c r="L415" s="48"/>
      <c r="M415" s="227" t="s">
        <v>28</v>
      </c>
      <c r="N415" s="228" t="s">
        <v>45</v>
      </c>
      <c r="O415" s="88"/>
      <c r="P415" s="229">
        <f>O415*H415</f>
        <v>0</v>
      </c>
      <c r="Q415" s="229">
        <v>0.014999999999999999</v>
      </c>
      <c r="R415" s="229">
        <f>Q415*H415</f>
        <v>0.20249999999999999</v>
      </c>
      <c r="S415" s="229">
        <v>0</v>
      </c>
      <c r="T415" s="230">
        <f>S415*H415</f>
        <v>0</v>
      </c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R415" s="231" t="s">
        <v>645</v>
      </c>
      <c r="AT415" s="231" t="s">
        <v>433</v>
      </c>
      <c r="AU415" s="231" t="s">
        <v>83</v>
      </c>
      <c r="AY415" s="21" t="s">
        <v>426</v>
      </c>
      <c r="BE415" s="232">
        <f>IF(N415="základní",J415,0)</f>
        <v>0</v>
      </c>
      <c r="BF415" s="232">
        <f>IF(N415="snížená",J415,0)</f>
        <v>0</v>
      </c>
      <c r="BG415" s="232">
        <f>IF(N415="zákl. přenesená",J415,0)</f>
        <v>0</v>
      </c>
      <c r="BH415" s="232">
        <f>IF(N415="sníž. přenesená",J415,0)</f>
        <v>0</v>
      </c>
      <c r="BI415" s="232">
        <f>IF(N415="nulová",J415,0)</f>
        <v>0</v>
      </c>
      <c r="BJ415" s="21" t="s">
        <v>81</v>
      </c>
      <c r="BK415" s="232">
        <f>ROUND(I415*H415,2)</f>
        <v>0</v>
      </c>
      <c r="BL415" s="21" t="s">
        <v>645</v>
      </c>
      <c r="BM415" s="231" t="s">
        <v>6122</v>
      </c>
    </row>
    <row r="416" s="2" customFormat="1">
      <c r="A416" s="42"/>
      <c r="B416" s="43"/>
      <c r="C416" s="44"/>
      <c r="D416" s="233" t="s">
        <v>442</v>
      </c>
      <c r="E416" s="44"/>
      <c r="F416" s="234" t="s">
        <v>6123</v>
      </c>
      <c r="G416" s="44"/>
      <c r="H416" s="44"/>
      <c r="I416" s="235"/>
      <c r="J416" s="44"/>
      <c r="K416" s="44"/>
      <c r="L416" s="48"/>
      <c r="M416" s="236"/>
      <c r="N416" s="237"/>
      <c r="O416" s="88"/>
      <c r="P416" s="88"/>
      <c r="Q416" s="88"/>
      <c r="R416" s="88"/>
      <c r="S416" s="88"/>
      <c r="T416" s="89"/>
      <c r="U416" s="42"/>
      <c r="V416" s="42"/>
      <c r="W416" s="42"/>
      <c r="X416" s="42"/>
      <c r="Y416" s="42"/>
      <c r="Z416" s="42"/>
      <c r="AA416" s="42"/>
      <c r="AB416" s="42"/>
      <c r="AC416" s="42"/>
      <c r="AD416" s="42"/>
      <c r="AE416" s="42"/>
      <c r="AT416" s="21" t="s">
        <v>442</v>
      </c>
      <c r="AU416" s="21" t="s">
        <v>83</v>
      </c>
    </row>
    <row r="417" s="13" customFormat="1">
      <c r="A417" s="13"/>
      <c r="B417" s="238"/>
      <c r="C417" s="239"/>
      <c r="D417" s="240" t="s">
        <v>446</v>
      </c>
      <c r="E417" s="241" t="s">
        <v>28</v>
      </c>
      <c r="F417" s="242" t="s">
        <v>284</v>
      </c>
      <c r="G417" s="239"/>
      <c r="H417" s="243">
        <v>13.5</v>
      </c>
      <c r="I417" s="244"/>
      <c r="J417" s="239"/>
      <c r="K417" s="239"/>
      <c r="L417" s="245"/>
      <c r="M417" s="246"/>
      <c r="N417" s="247"/>
      <c r="O417" s="247"/>
      <c r="P417" s="247"/>
      <c r="Q417" s="247"/>
      <c r="R417" s="247"/>
      <c r="S417" s="247"/>
      <c r="T417" s="248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9" t="s">
        <v>446</v>
      </c>
      <c r="AU417" s="249" t="s">
        <v>83</v>
      </c>
      <c r="AV417" s="13" t="s">
        <v>83</v>
      </c>
      <c r="AW417" s="13" t="s">
        <v>35</v>
      </c>
      <c r="AX417" s="13" t="s">
        <v>81</v>
      </c>
      <c r="AY417" s="249" t="s">
        <v>426</v>
      </c>
    </row>
    <row r="418" s="2" customFormat="1" ht="16.5" customHeight="1">
      <c r="A418" s="42"/>
      <c r="B418" s="43"/>
      <c r="C418" s="220" t="s">
        <v>1069</v>
      </c>
      <c r="D418" s="220" t="s">
        <v>433</v>
      </c>
      <c r="E418" s="221" t="s">
        <v>4038</v>
      </c>
      <c r="F418" s="222" t="s">
        <v>4039</v>
      </c>
      <c r="G418" s="223" t="s">
        <v>436</v>
      </c>
      <c r="H418" s="224">
        <v>13.5</v>
      </c>
      <c r="I418" s="225"/>
      <c r="J418" s="226">
        <f>ROUND(I418*H418,2)</f>
        <v>0</v>
      </c>
      <c r="K418" s="222" t="s">
        <v>28</v>
      </c>
      <c r="L418" s="48"/>
      <c r="M418" s="227" t="s">
        <v>28</v>
      </c>
      <c r="N418" s="228" t="s">
        <v>45</v>
      </c>
      <c r="O418" s="88"/>
      <c r="P418" s="229">
        <f>O418*H418</f>
        <v>0</v>
      </c>
      <c r="Q418" s="229">
        <v>0.00029999999999999997</v>
      </c>
      <c r="R418" s="229">
        <f>Q418*H418</f>
        <v>0.0040499999999999998</v>
      </c>
      <c r="S418" s="229">
        <v>0</v>
      </c>
      <c r="T418" s="230">
        <f>S418*H418</f>
        <v>0</v>
      </c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R418" s="231" t="s">
        <v>645</v>
      </c>
      <c r="AT418" s="231" t="s">
        <v>433</v>
      </c>
      <c r="AU418" s="231" t="s">
        <v>83</v>
      </c>
      <c r="AY418" s="21" t="s">
        <v>426</v>
      </c>
      <c r="BE418" s="232">
        <f>IF(N418="základní",J418,0)</f>
        <v>0</v>
      </c>
      <c r="BF418" s="232">
        <f>IF(N418="snížená",J418,0)</f>
        <v>0</v>
      </c>
      <c r="BG418" s="232">
        <f>IF(N418="zákl. přenesená",J418,0)</f>
        <v>0</v>
      </c>
      <c r="BH418" s="232">
        <f>IF(N418="sníž. přenesená",J418,0)</f>
        <v>0</v>
      </c>
      <c r="BI418" s="232">
        <f>IF(N418="nulová",J418,0)</f>
        <v>0</v>
      </c>
      <c r="BJ418" s="21" t="s">
        <v>81</v>
      </c>
      <c r="BK418" s="232">
        <f>ROUND(I418*H418,2)</f>
        <v>0</v>
      </c>
      <c r="BL418" s="21" t="s">
        <v>645</v>
      </c>
      <c r="BM418" s="231" t="s">
        <v>6124</v>
      </c>
    </row>
    <row r="419" s="13" customFormat="1">
      <c r="A419" s="13"/>
      <c r="B419" s="238"/>
      <c r="C419" s="239"/>
      <c r="D419" s="240" t="s">
        <v>446</v>
      </c>
      <c r="E419" s="241" t="s">
        <v>28</v>
      </c>
      <c r="F419" s="242" t="s">
        <v>284</v>
      </c>
      <c r="G419" s="239"/>
      <c r="H419" s="243">
        <v>13.5</v>
      </c>
      <c r="I419" s="244"/>
      <c r="J419" s="239"/>
      <c r="K419" s="239"/>
      <c r="L419" s="245"/>
      <c r="M419" s="246"/>
      <c r="N419" s="247"/>
      <c r="O419" s="247"/>
      <c r="P419" s="247"/>
      <c r="Q419" s="247"/>
      <c r="R419" s="247"/>
      <c r="S419" s="247"/>
      <c r="T419" s="248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9" t="s">
        <v>446</v>
      </c>
      <c r="AU419" s="249" t="s">
        <v>83</v>
      </c>
      <c r="AV419" s="13" t="s">
        <v>83</v>
      </c>
      <c r="AW419" s="13" t="s">
        <v>35</v>
      </c>
      <c r="AX419" s="13" t="s">
        <v>81</v>
      </c>
      <c r="AY419" s="249" t="s">
        <v>426</v>
      </c>
    </row>
    <row r="420" s="2" customFormat="1" ht="24.15" customHeight="1">
      <c r="A420" s="42"/>
      <c r="B420" s="43"/>
      <c r="C420" s="271" t="s">
        <v>1076</v>
      </c>
      <c r="D420" s="271" t="s">
        <v>776</v>
      </c>
      <c r="E420" s="272" t="s">
        <v>4053</v>
      </c>
      <c r="F420" s="273" t="s">
        <v>4054</v>
      </c>
      <c r="G420" s="274" t="s">
        <v>436</v>
      </c>
      <c r="H420" s="275">
        <v>14.85</v>
      </c>
      <c r="I420" s="276"/>
      <c r="J420" s="277">
        <f>ROUND(I420*H420,2)</f>
        <v>0</v>
      </c>
      <c r="K420" s="273" t="s">
        <v>28</v>
      </c>
      <c r="L420" s="278"/>
      <c r="M420" s="279" t="s">
        <v>28</v>
      </c>
      <c r="N420" s="280" t="s">
        <v>45</v>
      </c>
      <c r="O420" s="88"/>
      <c r="P420" s="229">
        <f>O420*H420</f>
        <v>0</v>
      </c>
      <c r="Q420" s="229">
        <v>0.0051000000000000004</v>
      </c>
      <c r="R420" s="229">
        <f>Q420*H420</f>
        <v>0.075734999999999997</v>
      </c>
      <c r="S420" s="229">
        <v>0</v>
      </c>
      <c r="T420" s="230">
        <f>S420*H420</f>
        <v>0</v>
      </c>
      <c r="U420" s="42"/>
      <c r="V420" s="42"/>
      <c r="W420" s="42"/>
      <c r="X420" s="42"/>
      <c r="Y420" s="42"/>
      <c r="Z420" s="42"/>
      <c r="AA420" s="42"/>
      <c r="AB420" s="42"/>
      <c r="AC420" s="42"/>
      <c r="AD420" s="42"/>
      <c r="AE420" s="42"/>
      <c r="AR420" s="231" t="s">
        <v>732</v>
      </c>
      <c r="AT420" s="231" t="s">
        <v>776</v>
      </c>
      <c r="AU420" s="231" t="s">
        <v>83</v>
      </c>
      <c r="AY420" s="21" t="s">
        <v>426</v>
      </c>
      <c r="BE420" s="232">
        <f>IF(N420="základní",J420,0)</f>
        <v>0</v>
      </c>
      <c r="BF420" s="232">
        <f>IF(N420="snížená",J420,0)</f>
        <v>0</v>
      </c>
      <c r="BG420" s="232">
        <f>IF(N420="zákl. přenesená",J420,0)</f>
        <v>0</v>
      </c>
      <c r="BH420" s="232">
        <f>IF(N420="sníž. přenesená",J420,0)</f>
        <v>0</v>
      </c>
      <c r="BI420" s="232">
        <f>IF(N420="nulová",J420,0)</f>
        <v>0</v>
      </c>
      <c r="BJ420" s="21" t="s">
        <v>81</v>
      </c>
      <c r="BK420" s="232">
        <f>ROUND(I420*H420,2)</f>
        <v>0</v>
      </c>
      <c r="BL420" s="21" t="s">
        <v>645</v>
      </c>
      <c r="BM420" s="231" t="s">
        <v>6125</v>
      </c>
    </row>
    <row r="421" s="14" customFormat="1">
      <c r="A421" s="14"/>
      <c r="B421" s="250"/>
      <c r="C421" s="251"/>
      <c r="D421" s="240" t="s">
        <v>446</v>
      </c>
      <c r="E421" s="252" t="s">
        <v>28</v>
      </c>
      <c r="F421" s="253" t="s">
        <v>899</v>
      </c>
      <c r="G421" s="251"/>
      <c r="H421" s="252" t="s">
        <v>28</v>
      </c>
      <c r="I421" s="254"/>
      <c r="J421" s="251"/>
      <c r="K421" s="251"/>
      <c r="L421" s="255"/>
      <c r="M421" s="256"/>
      <c r="N421" s="257"/>
      <c r="O421" s="257"/>
      <c r="P421" s="257"/>
      <c r="Q421" s="257"/>
      <c r="R421" s="257"/>
      <c r="S421" s="257"/>
      <c r="T421" s="258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9" t="s">
        <v>446</v>
      </c>
      <c r="AU421" s="259" t="s">
        <v>83</v>
      </c>
      <c r="AV421" s="14" t="s">
        <v>81</v>
      </c>
      <c r="AW421" s="14" t="s">
        <v>35</v>
      </c>
      <c r="AX421" s="14" t="s">
        <v>74</v>
      </c>
      <c r="AY421" s="259" t="s">
        <v>426</v>
      </c>
    </row>
    <row r="422" s="13" customFormat="1">
      <c r="A422" s="13"/>
      <c r="B422" s="238"/>
      <c r="C422" s="239"/>
      <c r="D422" s="240" t="s">
        <v>446</v>
      </c>
      <c r="E422" s="241" t="s">
        <v>28</v>
      </c>
      <c r="F422" s="242" t="s">
        <v>6126</v>
      </c>
      <c r="G422" s="239"/>
      <c r="H422" s="243">
        <v>14.85</v>
      </c>
      <c r="I422" s="244"/>
      <c r="J422" s="239"/>
      <c r="K422" s="239"/>
      <c r="L422" s="245"/>
      <c r="M422" s="246"/>
      <c r="N422" s="247"/>
      <c r="O422" s="247"/>
      <c r="P422" s="247"/>
      <c r="Q422" s="247"/>
      <c r="R422" s="247"/>
      <c r="S422" s="247"/>
      <c r="T422" s="248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9" t="s">
        <v>446</v>
      </c>
      <c r="AU422" s="249" t="s">
        <v>83</v>
      </c>
      <c r="AV422" s="13" t="s">
        <v>83</v>
      </c>
      <c r="AW422" s="13" t="s">
        <v>35</v>
      </c>
      <c r="AX422" s="13" t="s">
        <v>81</v>
      </c>
      <c r="AY422" s="249" t="s">
        <v>426</v>
      </c>
    </row>
    <row r="423" s="2" customFormat="1" ht="16.5" customHeight="1">
      <c r="A423" s="42"/>
      <c r="B423" s="43"/>
      <c r="C423" s="220" t="s">
        <v>1083</v>
      </c>
      <c r="D423" s="220" t="s">
        <v>433</v>
      </c>
      <c r="E423" s="221" t="s">
        <v>4059</v>
      </c>
      <c r="F423" s="222" t="s">
        <v>4060</v>
      </c>
      <c r="G423" s="223" t="s">
        <v>949</v>
      </c>
      <c r="H423" s="224">
        <v>16.260000000000002</v>
      </c>
      <c r="I423" s="225"/>
      <c r="J423" s="226">
        <f>ROUND(I423*H423,2)</f>
        <v>0</v>
      </c>
      <c r="K423" s="222" t="s">
        <v>437</v>
      </c>
      <c r="L423" s="48"/>
      <c r="M423" s="227" t="s">
        <v>28</v>
      </c>
      <c r="N423" s="228" t="s">
        <v>45</v>
      </c>
      <c r="O423" s="88"/>
      <c r="P423" s="229">
        <f>O423*H423</f>
        <v>0</v>
      </c>
      <c r="Q423" s="229">
        <v>1.0000000000000001E-05</v>
      </c>
      <c r="R423" s="229">
        <f>Q423*H423</f>
        <v>0.00016260000000000002</v>
      </c>
      <c r="S423" s="229">
        <v>0</v>
      </c>
      <c r="T423" s="230">
        <f>S423*H423</f>
        <v>0</v>
      </c>
      <c r="U423" s="42"/>
      <c r="V423" s="42"/>
      <c r="W423" s="42"/>
      <c r="X423" s="42"/>
      <c r="Y423" s="42"/>
      <c r="Z423" s="42"/>
      <c r="AA423" s="42"/>
      <c r="AB423" s="42"/>
      <c r="AC423" s="42"/>
      <c r="AD423" s="42"/>
      <c r="AE423" s="42"/>
      <c r="AR423" s="231" t="s">
        <v>645</v>
      </c>
      <c r="AT423" s="231" t="s">
        <v>433</v>
      </c>
      <c r="AU423" s="231" t="s">
        <v>83</v>
      </c>
      <c r="AY423" s="21" t="s">
        <v>426</v>
      </c>
      <c r="BE423" s="232">
        <f>IF(N423="základní",J423,0)</f>
        <v>0</v>
      </c>
      <c r="BF423" s="232">
        <f>IF(N423="snížená",J423,0)</f>
        <v>0</v>
      </c>
      <c r="BG423" s="232">
        <f>IF(N423="zákl. přenesená",J423,0)</f>
        <v>0</v>
      </c>
      <c r="BH423" s="232">
        <f>IF(N423="sníž. přenesená",J423,0)</f>
        <v>0</v>
      </c>
      <c r="BI423" s="232">
        <f>IF(N423="nulová",J423,0)</f>
        <v>0</v>
      </c>
      <c r="BJ423" s="21" t="s">
        <v>81</v>
      </c>
      <c r="BK423" s="232">
        <f>ROUND(I423*H423,2)</f>
        <v>0</v>
      </c>
      <c r="BL423" s="21" t="s">
        <v>645</v>
      </c>
      <c r="BM423" s="231" t="s">
        <v>6127</v>
      </c>
    </row>
    <row r="424" s="2" customFormat="1">
      <c r="A424" s="42"/>
      <c r="B424" s="43"/>
      <c r="C424" s="44"/>
      <c r="D424" s="233" t="s">
        <v>442</v>
      </c>
      <c r="E424" s="44"/>
      <c r="F424" s="234" t="s">
        <v>4062</v>
      </c>
      <c r="G424" s="44"/>
      <c r="H424" s="44"/>
      <c r="I424" s="235"/>
      <c r="J424" s="44"/>
      <c r="K424" s="44"/>
      <c r="L424" s="48"/>
      <c r="M424" s="236"/>
      <c r="N424" s="237"/>
      <c r="O424" s="88"/>
      <c r="P424" s="88"/>
      <c r="Q424" s="88"/>
      <c r="R424" s="88"/>
      <c r="S424" s="88"/>
      <c r="T424" s="89"/>
      <c r="U424" s="42"/>
      <c r="V424" s="42"/>
      <c r="W424" s="42"/>
      <c r="X424" s="42"/>
      <c r="Y424" s="42"/>
      <c r="Z424" s="42"/>
      <c r="AA424" s="42"/>
      <c r="AB424" s="42"/>
      <c r="AC424" s="42"/>
      <c r="AD424" s="42"/>
      <c r="AE424" s="42"/>
      <c r="AT424" s="21" t="s">
        <v>442</v>
      </c>
      <c r="AU424" s="21" t="s">
        <v>83</v>
      </c>
    </row>
    <row r="425" s="13" customFormat="1">
      <c r="A425" s="13"/>
      <c r="B425" s="238"/>
      <c r="C425" s="239"/>
      <c r="D425" s="240" t="s">
        <v>446</v>
      </c>
      <c r="E425" s="241" t="s">
        <v>28</v>
      </c>
      <c r="F425" s="242" t="s">
        <v>5951</v>
      </c>
      <c r="G425" s="239"/>
      <c r="H425" s="243">
        <v>16.260000000000002</v>
      </c>
      <c r="I425" s="244"/>
      <c r="J425" s="239"/>
      <c r="K425" s="239"/>
      <c r="L425" s="245"/>
      <c r="M425" s="246"/>
      <c r="N425" s="247"/>
      <c r="O425" s="247"/>
      <c r="P425" s="247"/>
      <c r="Q425" s="247"/>
      <c r="R425" s="247"/>
      <c r="S425" s="247"/>
      <c r="T425" s="248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9" t="s">
        <v>446</v>
      </c>
      <c r="AU425" s="249" t="s">
        <v>83</v>
      </c>
      <c r="AV425" s="13" t="s">
        <v>83</v>
      </c>
      <c r="AW425" s="13" t="s">
        <v>35</v>
      </c>
      <c r="AX425" s="13" t="s">
        <v>81</v>
      </c>
      <c r="AY425" s="249" t="s">
        <v>426</v>
      </c>
    </row>
    <row r="426" s="2" customFormat="1" ht="16.5" customHeight="1">
      <c r="A426" s="42"/>
      <c r="B426" s="43"/>
      <c r="C426" s="271" t="s">
        <v>1091</v>
      </c>
      <c r="D426" s="271" t="s">
        <v>776</v>
      </c>
      <c r="E426" s="272" t="s">
        <v>4070</v>
      </c>
      <c r="F426" s="273" t="s">
        <v>4071</v>
      </c>
      <c r="G426" s="274" t="s">
        <v>949</v>
      </c>
      <c r="H426" s="275">
        <v>17.885999999999999</v>
      </c>
      <c r="I426" s="276"/>
      <c r="J426" s="277">
        <f>ROUND(I426*H426,2)</f>
        <v>0</v>
      </c>
      <c r="K426" s="273" t="s">
        <v>28</v>
      </c>
      <c r="L426" s="278"/>
      <c r="M426" s="279" t="s">
        <v>28</v>
      </c>
      <c r="N426" s="280" t="s">
        <v>45</v>
      </c>
      <c r="O426" s="88"/>
      <c r="P426" s="229">
        <f>O426*H426</f>
        <v>0</v>
      </c>
      <c r="Q426" s="229">
        <v>2.0000000000000002E-05</v>
      </c>
      <c r="R426" s="229">
        <f>Q426*H426</f>
        <v>0.00035772000000000001</v>
      </c>
      <c r="S426" s="229">
        <v>0</v>
      </c>
      <c r="T426" s="230">
        <f>S426*H426</f>
        <v>0</v>
      </c>
      <c r="U426" s="42"/>
      <c r="V426" s="42"/>
      <c r="W426" s="42"/>
      <c r="X426" s="42"/>
      <c r="Y426" s="42"/>
      <c r="Z426" s="42"/>
      <c r="AA426" s="42"/>
      <c r="AB426" s="42"/>
      <c r="AC426" s="42"/>
      <c r="AD426" s="42"/>
      <c r="AE426" s="42"/>
      <c r="AR426" s="231" t="s">
        <v>732</v>
      </c>
      <c r="AT426" s="231" t="s">
        <v>776</v>
      </c>
      <c r="AU426" s="231" t="s">
        <v>83</v>
      </c>
      <c r="AY426" s="21" t="s">
        <v>426</v>
      </c>
      <c r="BE426" s="232">
        <f>IF(N426="základní",J426,0)</f>
        <v>0</v>
      </c>
      <c r="BF426" s="232">
        <f>IF(N426="snížená",J426,0)</f>
        <v>0</v>
      </c>
      <c r="BG426" s="232">
        <f>IF(N426="zákl. přenesená",J426,0)</f>
        <v>0</v>
      </c>
      <c r="BH426" s="232">
        <f>IF(N426="sníž. přenesená",J426,0)</f>
        <v>0</v>
      </c>
      <c r="BI426" s="232">
        <f>IF(N426="nulová",J426,0)</f>
        <v>0</v>
      </c>
      <c r="BJ426" s="21" t="s">
        <v>81</v>
      </c>
      <c r="BK426" s="232">
        <f>ROUND(I426*H426,2)</f>
        <v>0</v>
      </c>
      <c r="BL426" s="21" t="s">
        <v>645</v>
      </c>
      <c r="BM426" s="231" t="s">
        <v>6128</v>
      </c>
    </row>
    <row r="427" s="14" customFormat="1">
      <c r="A427" s="14"/>
      <c r="B427" s="250"/>
      <c r="C427" s="251"/>
      <c r="D427" s="240" t="s">
        <v>446</v>
      </c>
      <c r="E427" s="252" t="s">
        <v>28</v>
      </c>
      <c r="F427" s="253" t="s">
        <v>899</v>
      </c>
      <c r="G427" s="251"/>
      <c r="H427" s="252" t="s">
        <v>28</v>
      </c>
      <c r="I427" s="254"/>
      <c r="J427" s="251"/>
      <c r="K427" s="251"/>
      <c r="L427" s="255"/>
      <c r="M427" s="256"/>
      <c r="N427" s="257"/>
      <c r="O427" s="257"/>
      <c r="P427" s="257"/>
      <c r="Q427" s="257"/>
      <c r="R427" s="257"/>
      <c r="S427" s="257"/>
      <c r="T427" s="258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9" t="s">
        <v>446</v>
      </c>
      <c r="AU427" s="259" t="s">
        <v>83</v>
      </c>
      <c r="AV427" s="14" t="s">
        <v>81</v>
      </c>
      <c r="AW427" s="14" t="s">
        <v>35</v>
      </c>
      <c r="AX427" s="14" t="s">
        <v>74</v>
      </c>
      <c r="AY427" s="259" t="s">
        <v>426</v>
      </c>
    </row>
    <row r="428" s="13" customFormat="1">
      <c r="A428" s="13"/>
      <c r="B428" s="238"/>
      <c r="C428" s="239"/>
      <c r="D428" s="240" t="s">
        <v>446</v>
      </c>
      <c r="E428" s="241" t="s">
        <v>28</v>
      </c>
      <c r="F428" s="242" t="s">
        <v>6129</v>
      </c>
      <c r="G428" s="239"/>
      <c r="H428" s="243">
        <v>17.885999999999999</v>
      </c>
      <c r="I428" s="244"/>
      <c r="J428" s="239"/>
      <c r="K428" s="239"/>
      <c r="L428" s="245"/>
      <c r="M428" s="246"/>
      <c r="N428" s="247"/>
      <c r="O428" s="247"/>
      <c r="P428" s="247"/>
      <c r="Q428" s="247"/>
      <c r="R428" s="247"/>
      <c r="S428" s="247"/>
      <c r="T428" s="248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9" t="s">
        <v>446</v>
      </c>
      <c r="AU428" s="249" t="s">
        <v>83</v>
      </c>
      <c r="AV428" s="13" t="s">
        <v>83</v>
      </c>
      <c r="AW428" s="13" t="s">
        <v>35</v>
      </c>
      <c r="AX428" s="13" t="s">
        <v>81</v>
      </c>
      <c r="AY428" s="249" t="s">
        <v>426</v>
      </c>
    </row>
    <row r="429" s="2" customFormat="1" ht="49.05" customHeight="1">
      <c r="A429" s="42"/>
      <c r="B429" s="43"/>
      <c r="C429" s="220" t="s">
        <v>1103</v>
      </c>
      <c r="D429" s="220" t="s">
        <v>433</v>
      </c>
      <c r="E429" s="221" t="s">
        <v>4096</v>
      </c>
      <c r="F429" s="222" t="s">
        <v>4097</v>
      </c>
      <c r="G429" s="223" t="s">
        <v>740</v>
      </c>
      <c r="H429" s="224">
        <v>0.28599999999999998</v>
      </c>
      <c r="I429" s="225"/>
      <c r="J429" s="226">
        <f>ROUND(I429*H429,2)</f>
        <v>0</v>
      </c>
      <c r="K429" s="222" t="s">
        <v>437</v>
      </c>
      <c r="L429" s="48"/>
      <c r="M429" s="227" t="s">
        <v>28</v>
      </c>
      <c r="N429" s="228" t="s">
        <v>45</v>
      </c>
      <c r="O429" s="88"/>
      <c r="P429" s="229">
        <f>O429*H429</f>
        <v>0</v>
      </c>
      <c r="Q429" s="229">
        <v>0</v>
      </c>
      <c r="R429" s="229">
        <f>Q429*H429</f>
        <v>0</v>
      </c>
      <c r="S429" s="229">
        <v>0</v>
      </c>
      <c r="T429" s="230">
        <f>S429*H429</f>
        <v>0</v>
      </c>
      <c r="U429" s="42"/>
      <c r="V429" s="42"/>
      <c r="W429" s="42"/>
      <c r="X429" s="42"/>
      <c r="Y429" s="42"/>
      <c r="Z429" s="42"/>
      <c r="AA429" s="42"/>
      <c r="AB429" s="42"/>
      <c r="AC429" s="42"/>
      <c r="AD429" s="42"/>
      <c r="AE429" s="42"/>
      <c r="AR429" s="231" t="s">
        <v>645</v>
      </c>
      <c r="AT429" s="231" t="s">
        <v>433</v>
      </c>
      <c r="AU429" s="231" t="s">
        <v>83</v>
      </c>
      <c r="AY429" s="21" t="s">
        <v>426</v>
      </c>
      <c r="BE429" s="232">
        <f>IF(N429="základní",J429,0)</f>
        <v>0</v>
      </c>
      <c r="BF429" s="232">
        <f>IF(N429="snížená",J429,0)</f>
        <v>0</v>
      </c>
      <c r="BG429" s="232">
        <f>IF(N429="zákl. přenesená",J429,0)</f>
        <v>0</v>
      </c>
      <c r="BH429" s="232">
        <f>IF(N429="sníž. přenesená",J429,0)</f>
        <v>0</v>
      </c>
      <c r="BI429" s="232">
        <f>IF(N429="nulová",J429,0)</f>
        <v>0</v>
      </c>
      <c r="BJ429" s="21" t="s">
        <v>81</v>
      </c>
      <c r="BK429" s="232">
        <f>ROUND(I429*H429,2)</f>
        <v>0</v>
      </c>
      <c r="BL429" s="21" t="s">
        <v>645</v>
      </c>
      <c r="BM429" s="231" t="s">
        <v>6130</v>
      </c>
    </row>
    <row r="430" s="2" customFormat="1">
      <c r="A430" s="42"/>
      <c r="B430" s="43"/>
      <c r="C430" s="44"/>
      <c r="D430" s="233" t="s">
        <v>442</v>
      </c>
      <c r="E430" s="44"/>
      <c r="F430" s="234" t="s">
        <v>4099</v>
      </c>
      <c r="G430" s="44"/>
      <c r="H430" s="44"/>
      <c r="I430" s="235"/>
      <c r="J430" s="44"/>
      <c r="K430" s="44"/>
      <c r="L430" s="48"/>
      <c r="M430" s="236"/>
      <c r="N430" s="237"/>
      <c r="O430" s="88"/>
      <c r="P430" s="88"/>
      <c r="Q430" s="88"/>
      <c r="R430" s="88"/>
      <c r="S430" s="88"/>
      <c r="T430" s="89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T430" s="21" t="s">
        <v>442</v>
      </c>
      <c r="AU430" s="21" t="s">
        <v>83</v>
      </c>
    </row>
    <row r="431" s="2" customFormat="1" ht="49.05" customHeight="1">
      <c r="A431" s="42"/>
      <c r="B431" s="43"/>
      <c r="C431" s="220" t="s">
        <v>1108</v>
      </c>
      <c r="D431" s="220" t="s">
        <v>433</v>
      </c>
      <c r="E431" s="221" t="s">
        <v>4101</v>
      </c>
      <c r="F431" s="222" t="s">
        <v>4102</v>
      </c>
      <c r="G431" s="223" t="s">
        <v>740</v>
      </c>
      <c r="H431" s="224">
        <v>0.28599999999999998</v>
      </c>
      <c r="I431" s="225"/>
      <c r="J431" s="226">
        <f>ROUND(I431*H431,2)</f>
        <v>0</v>
      </c>
      <c r="K431" s="222" t="s">
        <v>437</v>
      </c>
      <c r="L431" s="48"/>
      <c r="M431" s="227" t="s">
        <v>28</v>
      </c>
      <c r="N431" s="228" t="s">
        <v>45</v>
      </c>
      <c r="O431" s="88"/>
      <c r="P431" s="229">
        <f>O431*H431</f>
        <v>0</v>
      </c>
      <c r="Q431" s="229">
        <v>0</v>
      </c>
      <c r="R431" s="229">
        <f>Q431*H431</f>
        <v>0</v>
      </c>
      <c r="S431" s="229">
        <v>0</v>
      </c>
      <c r="T431" s="230">
        <f>S431*H431</f>
        <v>0</v>
      </c>
      <c r="U431" s="42"/>
      <c r="V431" s="42"/>
      <c r="W431" s="42"/>
      <c r="X431" s="42"/>
      <c r="Y431" s="42"/>
      <c r="Z431" s="42"/>
      <c r="AA431" s="42"/>
      <c r="AB431" s="42"/>
      <c r="AC431" s="42"/>
      <c r="AD431" s="42"/>
      <c r="AE431" s="42"/>
      <c r="AR431" s="231" t="s">
        <v>645</v>
      </c>
      <c r="AT431" s="231" t="s">
        <v>433</v>
      </c>
      <c r="AU431" s="231" t="s">
        <v>83</v>
      </c>
      <c r="AY431" s="21" t="s">
        <v>426</v>
      </c>
      <c r="BE431" s="232">
        <f>IF(N431="základní",J431,0)</f>
        <v>0</v>
      </c>
      <c r="BF431" s="232">
        <f>IF(N431="snížená",J431,0)</f>
        <v>0</v>
      </c>
      <c r="BG431" s="232">
        <f>IF(N431="zákl. přenesená",J431,0)</f>
        <v>0</v>
      </c>
      <c r="BH431" s="232">
        <f>IF(N431="sníž. přenesená",J431,0)</f>
        <v>0</v>
      </c>
      <c r="BI431" s="232">
        <f>IF(N431="nulová",J431,0)</f>
        <v>0</v>
      </c>
      <c r="BJ431" s="21" t="s">
        <v>81</v>
      </c>
      <c r="BK431" s="232">
        <f>ROUND(I431*H431,2)</f>
        <v>0</v>
      </c>
      <c r="BL431" s="21" t="s">
        <v>645</v>
      </c>
      <c r="BM431" s="231" t="s">
        <v>6131</v>
      </c>
    </row>
    <row r="432" s="2" customFormat="1">
      <c r="A432" s="42"/>
      <c r="B432" s="43"/>
      <c r="C432" s="44"/>
      <c r="D432" s="233" t="s">
        <v>442</v>
      </c>
      <c r="E432" s="44"/>
      <c r="F432" s="234" t="s">
        <v>4104</v>
      </c>
      <c r="G432" s="44"/>
      <c r="H432" s="44"/>
      <c r="I432" s="235"/>
      <c r="J432" s="44"/>
      <c r="K432" s="44"/>
      <c r="L432" s="48"/>
      <c r="M432" s="236"/>
      <c r="N432" s="237"/>
      <c r="O432" s="88"/>
      <c r="P432" s="88"/>
      <c r="Q432" s="88"/>
      <c r="R432" s="88"/>
      <c r="S432" s="88"/>
      <c r="T432" s="89"/>
      <c r="U432" s="42"/>
      <c r="V432" s="42"/>
      <c r="W432" s="42"/>
      <c r="X432" s="42"/>
      <c r="Y432" s="42"/>
      <c r="Z432" s="42"/>
      <c r="AA432" s="42"/>
      <c r="AB432" s="42"/>
      <c r="AC432" s="42"/>
      <c r="AD432" s="42"/>
      <c r="AE432" s="42"/>
      <c r="AT432" s="21" t="s">
        <v>442</v>
      </c>
      <c r="AU432" s="21" t="s">
        <v>83</v>
      </c>
    </row>
    <row r="433" s="12" customFormat="1" ht="22.8" customHeight="1">
      <c r="A433" s="12"/>
      <c r="B433" s="204"/>
      <c r="C433" s="205"/>
      <c r="D433" s="206" t="s">
        <v>73</v>
      </c>
      <c r="E433" s="218" t="s">
        <v>4105</v>
      </c>
      <c r="F433" s="218" t="s">
        <v>4106</v>
      </c>
      <c r="G433" s="205"/>
      <c r="H433" s="205"/>
      <c r="I433" s="208"/>
      <c r="J433" s="219">
        <f>BK433</f>
        <v>0</v>
      </c>
      <c r="K433" s="205"/>
      <c r="L433" s="210"/>
      <c r="M433" s="211"/>
      <c r="N433" s="212"/>
      <c r="O433" s="212"/>
      <c r="P433" s="213">
        <f>SUM(P434:P473)</f>
        <v>0</v>
      </c>
      <c r="Q433" s="212"/>
      <c r="R433" s="213">
        <f>SUM(R434:R473)</f>
        <v>0.1616908</v>
      </c>
      <c r="S433" s="212"/>
      <c r="T433" s="214">
        <f>SUM(T434:T473)</f>
        <v>0</v>
      </c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R433" s="215" t="s">
        <v>83</v>
      </c>
      <c r="AT433" s="216" t="s">
        <v>73</v>
      </c>
      <c r="AU433" s="216" t="s">
        <v>81</v>
      </c>
      <c r="AY433" s="215" t="s">
        <v>426</v>
      </c>
      <c r="BK433" s="217">
        <f>SUM(BK434:BK473)</f>
        <v>0</v>
      </c>
    </row>
    <row r="434" s="2" customFormat="1" ht="24.15" customHeight="1">
      <c r="A434" s="42"/>
      <c r="B434" s="43"/>
      <c r="C434" s="220" t="s">
        <v>1116</v>
      </c>
      <c r="D434" s="220" t="s">
        <v>433</v>
      </c>
      <c r="E434" s="221" t="s">
        <v>4108</v>
      </c>
      <c r="F434" s="222" t="s">
        <v>4109</v>
      </c>
      <c r="G434" s="223" t="s">
        <v>436</v>
      </c>
      <c r="H434" s="224">
        <v>1.3480000000000001</v>
      </c>
      <c r="I434" s="225"/>
      <c r="J434" s="226">
        <f>ROUND(I434*H434,2)</f>
        <v>0</v>
      </c>
      <c r="K434" s="222" t="s">
        <v>437</v>
      </c>
      <c r="L434" s="48"/>
      <c r="M434" s="227" t="s">
        <v>28</v>
      </c>
      <c r="N434" s="228" t="s">
        <v>45</v>
      </c>
      <c r="O434" s="88"/>
      <c r="P434" s="229">
        <f>O434*H434</f>
        <v>0</v>
      </c>
      <c r="Q434" s="229">
        <v>0.0015</v>
      </c>
      <c r="R434" s="229">
        <f>Q434*H434</f>
        <v>0.0020220000000000004</v>
      </c>
      <c r="S434" s="229">
        <v>0</v>
      </c>
      <c r="T434" s="230">
        <f>S434*H434</f>
        <v>0</v>
      </c>
      <c r="U434" s="42"/>
      <c r="V434" s="42"/>
      <c r="W434" s="42"/>
      <c r="X434" s="42"/>
      <c r="Y434" s="42"/>
      <c r="Z434" s="42"/>
      <c r="AA434" s="42"/>
      <c r="AB434" s="42"/>
      <c r="AC434" s="42"/>
      <c r="AD434" s="42"/>
      <c r="AE434" s="42"/>
      <c r="AR434" s="231" t="s">
        <v>645</v>
      </c>
      <c r="AT434" s="231" t="s">
        <v>433</v>
      </c>
      <c r="AU434" s="231" t="s">
        <v>83</v>
      </c>
      <c r="AY434" s="21" t="s">
        <v>426</v>
      </c>
      <c r="BE434" s="232">
        <f>IF(N434="základní",J434,0)</f>
        <v>0</v>
      </c>
      <c r="BF434" s="232">
        <f>IF(N434="snížená",J434,0)</f>
        <v>0</v>
      </c>
      <c r="BG434" s="232">
        <f>IF(N434="zákl. přenesená",J434,0)</f>
        <v>0</v>
      </c>
      <c r="BH434" s="232">
        <f>IF(N434="sníž. přenesená",J434,0)</f>
        <v>0</v>
      </c>
      <c r="BI434" s="232">
        <f>IF(N434="nulová",J434,0)</f>
        <v>0</v>
      </c>
      <c r="BJ434" s="21" t="s">
        <v>81</v>
      </c>
      <c r="BK434" s="232">
        <f>ROUND(I434*H434,2)</f>
        <v>0</v>
      </c>
      <c r="BL434" s="21" t="s">
        <v>645</v>
      </c>
      <c r="BM434" s="231" t="s">
        <v>6132</v>
      </c>
    </row>
    <row r="435" s="2" customFormat="1">
      <c r="A435" s="42"/>
      <c r="B435" s="43"/>
      <c r="C435" s="44"/>
      <c r="D435" s="233" t="s">
        <v>442</v>
      </c>
      <c r="E435" s="44"/>
      <c r="F435" s="234" t="s">
        <v>4111</v>
      </c>
      <c r="G435" s="44"/>
      <c r="H435" s="44"/>
      <c r="I435" s="235"/>
      <c r="J435" s="44"/>
      <c r="K435" s="44"/>
      <c r="L435" s="48"/>
      <c r="M435" s="236"/>
      <c r="N435" s="237"/>
      <c r="O435" s="88"/>
      <c r="P435" s="88"/>
      <c r="Q435" s="88"/>
      <c r="R435" s="88"/>
      <c r="S435" s="88"/>
      <c r="T435" s="89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T435" s="21" t="s">
        <v>442</v>
      </c>
      <c r="AU435" s="21" t="s">
        <v>83</v>
      </c>
    </row>
    <row r="436" s="14" customFormat="1">
      <c r="A436" s="14"/>
      <c r="B436" s="250"/>
      <c r="C436" s="251"/>
      <c r="D436" s="240" t="s">
        <v>446</v>
      </c>
      <c r="E436" s="252" t="s">
        <v>28</v>
      </c>
      <c r="F436" s="253" t="s">
        <v>5984</v>
      </c>
      <c r="G436" s="251"/>
      <c r="H436" s="252" t="s">
        <v>28</v>
      </c>
      <c r="I436" s="254"/>
      <c r="J436" s="251"/>
      <c r="K436" s="251"/>
      <c r="L436" s="255"/>
      <c r="M436" s="256"/>
      <c r="N436" s="257"/>
      <c r="O436" s="257"/>
      <c r="P436" s="257"/>
      <c r="Q436" s="257"/>
      <c r="R436" s="257"/>
      <c r="S436" s="257"/>
      <c r="T436" s="258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9" t="s">
        <v>446</v>
      </c>
      <c r="AU436" s="259" t="s">
        <v>83</v>
      </c>
      <c r="AV436" s="14" t="s">
        <v>81</v>
      </c>
      <c r="AW436" s="14" t="s">
        <v>35</v>
      </c>
      <c r="AX436" s="14" t="s">
        <v>74</v>
      </c>
      <c r="AY436" s="259" t="s">
        <v>426</v>
      </c>
    </row>
    <row r="437" s="13" customFormat="1">
      <c r="A437" s="13"/>
      <c r="B437" s="238"/>
      <c r="C437" s="239"/>
      <c r="D437" s="240" t="s">
        <v>446</v>
      </c>
      <c r="E437" s="241" t="s">
        <v>28</v>
      </c>
      <c r="F437" s="242" t="s">
        <v>6133</v>
      </c>
      <c r="G437" s="239"/>
      <c r="H437" s="243">
        <v>1.3480000000000001</v>
      </c>
      <c r="I437" s="244"/>
      <c r="J437" s="239"/>
      <c r="K437" s="239"/>
      <c r="L437" s="245"/>
      <c r="M437" s="246"/>
      <c r="N437" s="247"/>
      <c r="O437" s="247"/>
      <c r="P437" s="247"/>
      <c r="Q437" s="247"/>
      <c r="R437" s="247"/>
      <c r="S437" s="247"/>
      <c r="T437" s="248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9" t="s">
        <v>446</v>
      </c>
      <c r="AU437" s="249" t="s">
        <v>83</v>
      </c>
      <c r="AV437" s="13" t="s">
        <v>83</v>
      </c>
      <c r="AW437" s="13" t="s">
        <v>35</v>
      </c>
      <c r="AX437" s="13" t="s">
        <v>81</v>
      </c>
      <c r="AY437" s="249" t="s">
        <v>426</v>
      </c>
    </row>
    <row r="438" s="2" customFormat="1" ht="24.15" customHeight="1">
      <c r="A438" s="42"/>
      <c r="B438" s="43"/>
      <c r="C438" s="220" t="s">
        <v>1123</v>
      </c>
      <c r="D438" s="220" t="s">
        <v>433</v>
      </c>
      <c r="E438" s="221" t="s">
        <v>4119</v>
      </c>
      <c r="F438" s="222" t="s">
        <v>4120</v>
      </c>
      <c r="G438" s="223" t="s">
        <v>859</v>
      </c>
      <c r="H438" s="224">
        <v>6</v>
      </c>
      <c r="I438" s="225"/>
      <c r="J438" s="226">
        <f>ROUND(I438*H438,2)</f>
        <v>0</v>
      </c>
      <c r="K438" s="222" t="s">
        <v>437</v>
      </c>
      <c r="L438" s="48"/>
      <c r="M438" s="227" t="s">
        <v>28</v>
      </c>
      <c r="N438" s="228" t="s">
        <v>45</v>
      </c>
      <c r="O438" s="88"/>
      <c r="P438" s="229">
        <f>O438*H438</f>
        <v>0</v>
      </c>
      <c r="Q438" s="229">
        <v>0.00021000000000000001</v>
      </c>
      <c r="R438" s="229">
        <f>Q438*H438</f>
        <v>0.0012600000000000001</v>
      </c>
      <c r="S438" s="229">
        <v>0</v>
      </c>
      <c r="T438" s="230">
        <f>S438*H438</f>
        <v>0</v>
      </c>
      <c r="U438" s="42"/>
      <c r="V438" s="42"/>
      <c r="W438" s="42"/>
      <c r="X438" s="42"/>
      <c r="Y438" s="42"/>
      <c r="Z438" s="42"/>
      <c r="AA438" s="42"/>
      <c r="AB438" s="42"/>
      <c r="AC438" s="42"/>
      <c r="AD438" s="42"/>
      <c r="AE438" s="42"/>
      <c r="AR438" s="231" t="s">
        <v>645</v>
      </c>
      <c r="AT438" s="231" t="s">
        <v>433</v>
      </c>
      <c r="AU438" s="231" t="s">
        <v>83</v>
      </c>
      <c r="AY438" s="21" t="s">
        <v>426</v>
      </c>
      <c r="BE438" s="232">
        <f>IF(N438="základní",J438,0)</f>
        <v>0</v>
      </c>
      <c r="BF438" s="232">
        <f>IF(N438="snížená",J438,0)</f>
        <v>0</v>
      </c>
      <c r="BG438" s="232">
        <f>IF(N438="zákl. přenesená",J438,0)</f>
        <v>0</v>
      </c>
      <c r="BH438" s="232">
        <f>IF(N438="sníž. přenesená",J438,0)</f>
        <v>0</v>
      </c>
      <c r="BI438" s="232">
        <f>IF(N438="nulová",J438,0)</f>
        <v>0</v>
      </c>
      <c r="BJ438" s="21" t="s">
        <v>81</v>
      </c>
      <c r="BK438" s="232">
        <f>ROUND(I438*H438,2)</f>
        <v>0</v>
      </c>
      <c r="BL438" s="21" t="s">
        <v>645</v>
      </c>
      <c r="BM438" s="231" t="s">
        <v>6134</v>
      </c>
    </row>
    <row r="439" s="2" customFormat="1">
      <c r="A439" s="42"/>
      <c r="B439" s="43"/>
      <c r="C439" s="44"/>
      <c r="D439" s="233" t="s">
        <v>442</v>
      </c>
      <c r="E439" s="44"/>
      <c r="F439" s="234" t="s">
        <v>4122</v>
      </c>
      <c r="G439" s="44"/>
      <c r="H439" s="44"/>
      <c r="I439" s="235"/>
      <c r="J439" s="44"/>
      <c r="K439" s="44"/>
      <c r="L439" s="48"/>
      <c r="M439" s="236"/>
      <c r="N439" s="237"/>
      <c r="O439" s="88"/>
      <c r="P439" s="88"/>
      <c r="Q439" s="88"/>
      <c r="R439" s="88"/>
      <c r="S439" s="88"/>
      <c r="T439" s="89"/>
      <c r="U439" s="42"/>
      <c r="V439" s="42"/>
      <c r="W439" s="42"/>
      <c r="X439" s="42"/>
      <c r="Y439" s="42"/>
      <c r="Z439" s="42"/>
      <c r="AA439" s="42"/>
      <c r="AB439" s="42"/>
      <c r="AC439" s="42"/>
      <c r="AD439" s="42"/>
      <c r="AE439" s="42"/>
      <c r="AT439" s="21" t="s">
        <v>442</v>
      </c>
      <c r="AU439" s="21" t="s">
        <v>83</v>
      </c>
    </row>
    <row r="440" s="14" customFormat="1">
      <c r="A440" s="14"/>
      <c r="B440" s="250"/>
      <c r="C440" s="251"/>
      <c r="D440" s="240" t="s">
        <v>446</v>
      </c>
      <c r="E440" s="252" t="s">
        <v>28</v>
      </c>
      <c r="F440" s="253" t="s">
        <v>5984</v>
      </c>
      <c r="G440" s="251"/>
      <c r="H440" s="252" t="s">
        <v>28</v>
      </c>
      <c r="I440" s="254"/>
      <c r="J440" s="251"/>
      <c r="K440" s="251"/>
      <c r="L440" s="255"/>
      <c r="M440" s="256"/>
      <c r="N440" s="257"/>
      <c r="O440" s="257"/>
      <c r="P440" s="257"/>
      <c r="Q440" s="257"/>
      <c r="R440" s="257"/>
      <c r="S440" s="257"/>
      <c r="T440" s="258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9" t="s">
        <v>446</v>
      </c>
      <c r="AU440" s="259" t="s">
        <v>83</v>
      </c>
      <c r="AV440" s="14" t="s">
        <v>81</v>
      </c>
      <c r="AW440" s="14" t="s">
        <v>35</v>
      </c>
      <c r="AX440" s="14" t="s">
        <v>74</v>
      </c>
      <c r="AY440" s="259" t="s">
        <v>426</v>
      </c>
    </row>
    <row r="441" s="13" customFormat="1">
      <c r="A441" s="13"/>
      <c r="B441" s="238"/>
      <c r="C441" s="239"/>
      <c r="D441" s="240" t="s">
        <v>446</v>
      </c>
      <c r="E441" s="241" t="s">
        <v>28</v>
      </c>
      <c r="F441" s="242" t="s">
        <v>517</v>
      </c>
      <c r="G441" s="239"/>
      <c r="H441" s="243">
        <v>6</v>
      </c>
      <c r="I441" s="244"/>
      <c r="J441" s="239"/>
      <c r="K441" s="239"/>
      <c r="L441" s="245"/>
      <c r="M441" s="246"/>
      <c r="N441" s="247"/>
      <c r="O441" s="247"/>
      <c r="P441" s="247"/>
      <c r="Q441" s="247"/>
      <c r="R441" s="247"/>
      <c r="S441" s="247"/>
      <c r="T441" s="248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9" t="s">
        <v>446</v>
      </c>
      <c r="AU441" s="249" t="s">
        <v>83</v>
      </c>
      <c r="AV441" s="13" t="s">
        <v>83</v>
      </c>
      <c r="AW441" s="13" t="s">
        <v>35</v>
      </c>
      <c r="AX441" s="13" t="s">
        <v>81</v>
      </c>
      <c r="AY441" s="249" t="s">
        <v>426</v>
      </c>
    </row>
    <row r="442" s="2" customFormat="1" ht="24.15" customHeight="1">
      <c r="A442" s="42"/>
      <c r="B442" s="43"/>
      <c r="C442" s="220" t="s">
        <v>1129</v>
      </c>
      <c r="D442" s="220" t="s">
        <v>433</v>
      </c>
      <c r="E442" s="221" t="s">
        <v>4126</v>
      </c>
      <c r="F442" s="222" t="s">
        <v>4127</v>
      </c>
      <c r="G442" s="223" t="s">
        <v>859</v>
      </c>
      <c r="H442" s="224">
        <v>2</v>
      </c>
      <c r="I442" s="225"/>
      <c r="J442" s="226">
        <f>ROUND(I442*H442,2)</f>
        <v>0</v>
      </c>
      <c r="K442" s="222" t="s">
        <v>437</v>
      </c>
      <c r="L442" s="48"/>
      <c r="M442" s="227" t="s">
        <v>28</v>
      </c>
      <c r="N442" s="228" t="s">
        <v>45</v>
      </c>
      <c r="O442" s="88"/>
      <c r="P442" s="229">
        <f>O442*H442</f>
        <v>0</v>
      </c>
      <c r="Q442" s="229">
        <v>0.00020000000000000001</v>
      </c>
      <c r="R442" s="229">
        <f>Q442*H442</f>
        <v>0.00040000000000000002</v>
      </c>
      <c r="S442" s="229">
        <v>0</v>
      </c>
      <c r="T442" s="230">
        <f>S442*H442</f>
        <v>0</v>
      </c>
      <c r="U442" s="42"/>
      <c r="V442" s="42"/>
      <c r="W442" s="42"/>
      <c r="X442" s="42"/>
      <c r="Y442" s="42"/>
      <c r="Z442" s="42"/>
      <c r="AA442" s="42"/>
      <c r="AB442" s="42"/>
      <c r="AC442" s="42"/>
      <c r="AD442" s="42"/>
      <c r="AE442" s="42"/>
      <c r="AR442" s="231" t="s">
        <v>645</v>
      </c>
      <c r="AT442" s="231" t="s">
        <v>433</v>
      </c>
      <c r="AU442" s="231" t="s">
        <v>83</v>
      </c>
      <c r="AY442" s="21" t="s">
        <v>426</v>
      </c>
      <c r="BE442" s="232">
        <f>IF(N442="základní",J442,0)</f>
        <v>0</v>
      </c>
      <c r="BF442" s="232">
        <f>IF(N442="snížená",J442,0)</f>
        <v>0</v>
      </c>
      <c r="BG442" s="232">
        <f>IF(N442="zákl. přenesená",J442,0)</f>
        <v>0</v>
      </c>
      <c r="BH442" s="232">
        <f>IF(N442="sníž. přenesená",J442,0)</f>
        <v>0</v>
      </c>
      <c r="BI442" s="232">
        <f>IF(N442="nulová",J442,0)</f>
        <v>0</v>
      </c>
      <c r="BJ442" s="21" t="s">
        <v>81</v>
      </c>
      <c r="BK442" s="232">
        <f>ROUND(I442*H442,2)</f>
        <v>0</v>
      </c>
      <c r="BL442" s="21" t="s">
        <v>645</v>
      </c>
      <c r="BM442" s="231" t="s">
        <v>6135</v>
      </c>
    </row>
    <row r="443" s="2" customFormat="1">
      <c r="A443" s="42"/>
      <c r="B443" s="43"/>
      <c r="C443" s="44"/>
      <c r="D443" s="233" t="s">
        <v>442</v>
      </c>
      <c r="E443" s="44"/>
      <c r="F443" s="234" t="s">
        <v>4129</v>
      </c>
      <c r="G443" s="44"/>
      <c r="H443" s="44"/>
      <c r="I443" s="235"/>
      <c r="J443" s="44"/>
      <c r="K443" s="44"/>
      <c r="L443" s="48"/>
      <c r="M443" s="236"/>
      <c r="N443" s="237"/>
      <c r="O443" s="88"/>
      <c r="P443" s="88"/>
      <c r="Q443" s="88"/>
      <c r="R443" s="88"/>
      <c r="S443" s="88"/>
      <c r="T443" s="89"/>
      <c r="U443" s="42"/>
      <c r="V443" s="42"/>
      <c r="W443" s="42"/>
      <c r="X443" s="42"/>
      <c r="Y443" s="42"/>
      <c r="Z443" s="42"/>
      <c r="AA443" s="42"/>
      <c r="AB443" s="42"/>
      <c r="AC443" s="42"/>
      <c r="AD443" s="42"/>
      <c r="AE443" s="42"/>
      <c r="AT443" s="21" t="s">
        <v>442</v>
      </c>
      <c r="AU443" s="21" t="s">
        <v>83</v>
      </c>
    </row>
    <row r="444" s="14" customFormat="1">
      <c r="A444" s="14"/>
      <c r="B444" s="250"/>
      <c r="C444" s="251"/>
      <c r="D444" s="240" t="s">
        <v>446</v>
      </c>
      <c r="E444" s="252" t="s">
        <v>28</v>
      </c>
      <c r="F444" s="253" t="s">
        <v>5984</v>
      </c>
      <c r="G444" s="251"/>
      <c r="H444" s="252" t="s">
        <v>28</v>
      </c>
      <c r="I444" s="254"/>
      <c r="J444" s="251"/>
      <c r="K444" s="251"/>
      <c r="L444" s="255"/>
      <c r="M444" s="256"/>
      <c r="N444" s="257"/>
      <c r="O444" s="257"/>
      <c r="P444" s="257"/>
      <c r="Q444" s="257"/>
      <c r="R444" s="257"/>
      <c r="S444" s="257"/>
      <c r="T444" s="258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9" t="s">
        <v>446</v>
      </c>
      <c r="AU444" s="259" t="s">
        <v>83</v>
      </c>
      <c r="AV444" s="14" t="s">
        <v>81</v>
      </c>
      <c r="AW444" s="14" t="s">
        <v>35</v>
      </c>
      <c r="AX444" s="14" t="s">
        <v>74</v>
      </c>
      <c r="AY444" s="259" t="s">
        <v>426</v>
      </c>
    </row>
    <row r="445" s="13" customFormat="1">
      <c r="A445" s="13"/>
      <c r="B445" s="238"/>
      <c r="C445" s="239"/>
      <c r="D445" s="240" t="s">
        <v>446</v>
      </c>
      <c r="E445" s="241" t="s">
        <v>28</v>
      </c>
      <c r="F445" s="242" t="s">
        <v>83</v>
      </c>
      <c r="G445" s="239"/>
      <c r="H445" s="243">
        <v>2</v>
      </c>
      <c r="I445" s="244"/>
      <c r="J445" s="239"/>
      <c r="K445" s="239"/>
      <c r="L445" s="245"/>
      <c r="M445" s="246"/>
      <c r="N445" s="247"/>
      <c r="O445" s="247"/>
      <c r="P445" s="247"/>
      <c r="Q445" s="247"/>
      <c r="R445" s="247"/>
      <c r="S445" s="247"/>
      <c r="T445" s="248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9" t="s">
        <v>446</v>
      </c>
      <c r="AU445" s="249" t="s">
        <v>83</v>
      </c>
      <c r="AV445" s="13" t="s">
        <v>83</v>
      </c>
      <c r="AW445" s="13" t="s">
        <v>35</v>
      </c>
      <c r="AX445" s="13" t="s">
        <v>81</v>
      </c>
      <c r="AY445" s="249" t="s">
        <v>426</v>
      </c>
    </row>
    <row r="446" s="2" customFormat="1" ht="24.15" customHeight="1">
      <c r="A446" s="42"/>
      <c r="B446" s="43"/>
      <c r="C446" s="220" t="s">
        <v>1135</v>
      </c>
      <c r="D446" s="220" t="s">
        <v>433</v>
      </c>
      <c r="E446" s="221" t="s">
        <v>4132</v>
      </c>
      <c r="F446" s="222" t="s">
        <v>4133</v>
      </c>
      <c r="G446" s="223" t="s">
        <v>949</v>
      </c>
      <c r="H446" s="224">
        <v>6.7400000000000002</v>
      </c>
      <c r="I446" s="225"/>
      <c r="J446" s="226">
        <f>ROUND(I446*H446,2)</f>
        <v>0</v>
      </c>
      <c r="K446" s="222" t="s">
        <v>437</v>
      </c>
      <c r="L446" s="48"/>
      <c r="M446" s="227" t="s">
        <v>28</v>
      </c>
      <c r="N446" s="228" t="s">
        <v>45</v>
      </c>
      <c r="O446" s="88"/>
      <c r="P446" s="229">
        <f>O446*H446</f>
        <v>0</v>
      </c>
      <c r="Q446" s="229">
        <v>0.00032000000000000003</v>
      </c>
      <c r="R446" s="229">
        <f>Q446*H446</f>
        <v>0.0021568000000000004</v>
      </c>
      <c r="S446" s="229">
        <v>0</v>
      </c>
      <c r="T446" s="230">
        <f>S446*H446</f>
        <v>0</v>
      </c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R446" s="231" t="s">
        <v>645</v>
      </c>
      <c r="AT446" s="231" t="s">
        <v>433</v>
      </c>
      <c r="AU446" s="231" t="s">
        <v>83</v>
      </c>
      <c r="AY446" s="21" t="s">
        <v>426</v>
      </c>
      <c r="BE446" s="232">
        <f>IF(N446="základní",J446,0)</f>
        <v>0</v>
      </c>
      <c r="BF446" s="232">
        <f>IF(N446="snížená",J446,0)</f>
        <v>0</v>
      </c>
      <c r="BG446" s="232">
        <f>IF(N446="zákl. přenesená",J446,0)</f>
        <v>0</v>
      </c>
      <c r="BH446" s="232">
        <f>IF(N446="sníž. přenesená",J446,0)</f>
        <v>0</v>
      </c>
      <c r="BI446" s="232">
        <f>IF(N446="nulová",J446,0)</f>
        <v>0</v>
      </c>
      <c r="BJ446" s="21" t="s">
        <v>81</v>
      </c>
      <c r="BK446" s="232">
        <f>ROUND(I446*H446,2)</f>
        <v>0</v>
      </c>
      <c r="BL446" s="21" t="s">
        <v>645</v>
      </c>
      <c r="BM446" s="231" t="s">
        <v>6136</v>
      </c>
    </row>
    <row r="447" s="2" customFormat="1">
      <c r="A447" s="42"/>
      <c r="B447" s="43"/>
      <c r="C447" s="44"/>
      <c r="D447" s="233" t="s">
        <v>442</v>
      </c>
      <c r="E447" s="44"/>
      <c r="F447" s="234" t="s">
        <v>4135</v>
      </c>
      <c r="G447" s="44"/>
      <c r="H447" s="44"/>
      <c r="I447" s="235"/>
      <c r="J447" s="44"/>
      <c r="K447" s="44"/>
      <c r="L447" s="48"/>
      <c r="M447" s="236"/>
      <c r="N447" s="237"/>
      <c r="O447" s="88"/>
      <c r="P447" s="88"/>
      <c r="Q447" s="88"/>
      <c r="R447" s="88"/>
      <c r="S447" s="88"/>
      <c r="T447" s="89"/>
      <c r="U447" s="42"/>
      <c r="V447" s="42"/>
      <c r="W447" s="42"/>
      <c r="X447" s="42"/>
      <c r="Y447" s="42"/>
      <c r="Z447" s="42"/>
      <c r="AA447" s="42"/>
      <c r="AB447" s="42"/>
      <c r="AC447" s="42"/>
      <c r="AD447" s="42"/>
      <c r="AE447" s="42"/>
      <c r="AT447" s="21" t="s">
        <v>442</v>
      </c>
      <c r="AU447" s="21" t="s">
        <v>83</v>
      </c>
    </row>
    <row r="448" s="14" customFormat="1">
      <c r="A448" s="14"/>
      <c r="B448" s="250"/>
      <c r="C448" s="251"/>
      <c r="D448" s="240" t="s">
        <v>446</v>
      </c>
      <c r="E448" s="252" t="s">
        <v>28</v>
      </c>
      <c r="F448" s="253" t="s">
        <v>5984</v>
      </c>
      <c r="G448" s="251"/>
      <c r="H448" s="252" t="s">
        <v>28</v>
      </c>
      <c r="I448" s="254"/>
      <c r="J448" s="251"/>
      <c r="K448" s="251"/>
      <c r="L448" s="255"/>
      <c r="M448" s="256"/>
      <c r="N448" s="257"/>
      <c r="O448" s="257"/>
      <c r="P448" s="257"/>
      <c r="Q448" s="257"/>
      <c r="R448" s="257"/>
      <c r="S448" s="257"/>
      <c r="T448" s="258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9" t="s">
        <v>446</v>
      </c>
      <c r="AU448" s="259" t="s">
        <v>83</v>
      </c>
      <c r="AV448" s="14" t="s">
        <v>81</v>
      </c>
      <c r="AW448" s="14" t="s">
        <v>35</v>
      </c>
      <c r="AX448" s="14" t="s">
        <v>74</v>
      </c>
      <c r="AY448" s="259" t="s">
        <v>426</v>
      </c>
    </row>
    <row r="449" s="13" customFormat="1">
      <c r="A449" s="13"/>
      <c r="B449" s="238"/>
      <c r="C449" s="239"/>
      <c r="D449" s="240" t="s">
        <v>446</v>
      </c>
      <c r="E449" s="241" t="s">
        <v>28</v>
      </c>
      <c r="F449" s="242" t="s">
        <v>6035</v>
      </c>
      <c r="G449" s="239"/>
      <c r="H449" s="243">
        <v>6.7400000000000002</v>
      </c>
      <c r="I449" s="244"/>
      <c r="J449" s="239"/>
      <c r="K449" s="239"/>
      <c r="L449" s="245"/>
      <c r="M449" s="246"/>
      <c r="N449" s="247"/>
      <c r="O449" s="247"/>
      <c r="P449" s="247"/>
      <c r="Q449" s="247"/>
      <c r="R449" s="247"/>
      <c r="S449" s="247"/>
      <c r="T449" s="248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9" t="s">
        <v>446</v>
      </c>
      <c r="AU449" s="249" t="s">
        <v>83</v>
      </c>
      <c r="AV449" s="13" t="s">
        <v>83</v>
      </c>
      <c r="AW449" s="13" t="s">
        <v>35</v>
      </c>
      <c r="AX449" s="13" t="s">
        <v>81</v>
      </c>
      <c r="AY449" s="249" t="s">
        <v>426</v>
      </c>
    </row>
    <row r="450" s="2" customFormat="1" ht="44.25" customHeight="1">
      <c r="A450" s="42"/>
      <c r="B450" s="43"/>
      <c r="C450" s="220" t="s">
        <v>1140</v>
      </c>
      <c r="D450" s="220" t="s">
        <v>433</v>
      </c>
      <c r="E450" s="221" t="s">
        <v>4155</v>
      </c>
      <c r="F450" s="222" t="s">
        <v>4156</v>
      </c>
      <c r="G450" s="223" t="s">
        <v>436</v>
      </c>
      <c r="H450" s="224">
        <v>11.092000000000001</v>
      </c>
      <c r="I450" s="225"/>
      <c r="J450" s="226">
        <f>ROUND(I450*H450,2)</f>
        <v>0</v>
      </c>
      <c r="K450" s="222" t="s">
        <v>437</v>
      </c>
      <c r="L450" s="48"/>
      <c r="M450" s="227" t="s">
        <v>28</v>
      </c>
      <c r="N450" s="228" t="s">
        <v>45</v>
      </c>
      <c r="O450" s="88"/>
      <c r="P450" s="229">
        <f>O450*H450</f>
        <v>0</v>
      </c>
      <c r="Q450" s="229">
        <v>0.0089999999999999993</v>
      </c>
      <c r="R450" s="229">
        <f>Q450*H450</f>
        <v>0.099828</v>
      </c>
      <c r="S450" s="229">
        <v>0</v>
      </c>
      <c r="T450" s="230">
        <f>S450*H450</f>
        <v>0</v>
      </c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R450" s="231" t="s">
        <v>645</v>
      </c>
      <c r="AT450" s="231" t="s">
        <v>433</v>
      </c>
      <c r="AU450" s="231" t="s">
        <v>83</v>
      </c>
      <c r="AY450" s="21" t="s">
        <v>426</v>
      </c>
      <c r="BE450" s="232">
        <f>IF(N450="základní",J450,0)</f>
        <v>0</v>
      </c>
      <c r="BF450" s="232">
        <f>IF(N450="snížená",J450,0)</f>
        <v>0</v>
      </c>
      <c r="BG450" s="232">
        <f>IF(N450="zákl. přenesená",J450,0)</f>
        <v>0</v>
      </c>
      <c r="BH450" s="232">
        <f>IF(N450="sníž. přenesená",J450,0)</f>
        <v>0</v>
      </c>
      <c r="BI450" s="232">
        <f>IF(N450="nulová",J450,0)</f>
        <v>0</v>
      </c>
      <c r="BJ450" s="21" t="s">
        <v>81</v>
      </c>
      <c r="BK450" s="232">
        <f>ROUND(I450*H450,2)</f>
        <v>0</v>
      </c>
      <c r="BL450" s="21" t="s">
        <v>645</v>
      </c>
      <c r="BM450" s="231" t="s">
        <v>6137</v>
      </c>
    </row>
    <row r="451" s="2" customFormat="1">
      <c r="A451" s="42"/>
      <c r="B451" s="43"/>
      <c r="C451" s="44"/>
      <c r="D451" s="233" t="s">
        <v>442</v>
      </c>
      <c r="E451" s="44"/>
      <c r="F451" s="234" t="s">
        <v>4158</v>
      </c>
      <c r="G451" s="44"/>
      <c r="H451" s="44"/>
      <c r="I451" s="235"/>
      <c r="J451" s="44"/>
      <c r="K451" s="44"/>
      <c r="L451" s="48"/>
      <c r="M451" s="236"/>
      <c r="N451" s="237"/>
      <c r="O451" s="88"/>
      <c r="P451" s="88"/>
      <c r="Q451" s="88"/>
      <c r="R451" s="88"/>
      <c r="S451" s="88"/>
      <c r="T451" s="89"/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2"/>
      <c r="AT451" s="21" t="s">
        <v>442</v>
      </c>
      <c r="AU451" s="21" t="s">
        <v>83</v>
      </c>
    </row>
    <row r="452" s="14" customFormat="1">
      <c r="A452" s="14"/>
      <c r="B452" s="250"/>
      <c r="C452" s="251"/>
      <c r="D452" s="240" t="s">
        <v>446</v>
      </c>
      <c r="E452" s="252" t="s">
        <v>28</v>
      </c>
      <c r="F452" s="253" t="s">
        <v>5984</v>
      </c>
      <c r="G452" s="251"/>
      <c r="H452" s="252" t="s">
        <v>28</v>
      </c>
      <c r="I452" s="254"/>
      <c r="J452" s="251"/>
      <c r="K452" s="251"/>
      <c r="L452" s="255"/>
      <c r="M452" s="256"/>
      <c r="N452" s="257"/>
      <c r="O452" s="257"/>
      <c r="P452" s="257"/>
      <c r="Q452" s="257"/>
      <c r="R452" s="257"/>
      <c r="S452" s="257"/>
      <c r="T452" s="258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9" t="s">
        <v>446</v>
      </c>
      <c r="AU452" s="259" t="s">
        <v>83</v>
      </c>
      <c r="AV452" s="14" t="s">
        <v>81</v>
      </c>
      <c r="AW452" s="14" t="s">
        <v>35</v>
      </c>
      <c r="AX452" s="14" t="s">
        <v>74</v>
      </c>
      <c r="AY452" s="259" t="s">
        <v>426</v>
      </c>
    </row>
    <row r="453" s="13" customFormat="1">
      <c r="A453" s="13"/>
      <c r="B453" s="238"/>
      <c r="C453" s="239"/>
      <c r="D453" s="240" t="s">
        <v>446</v>
      </c>
      <c r="E453" s="241" t="s">
        <v>28</v>
      </c>
      <c r="F453" s="242" t="s">
        <v>6138</v>
      </c>
      <c r="G453" s="239"/>
      <c r="H453" s="243">
        <v>12.492000000000001</v>
      </c>
      <c r="I453" s="244"/>
      <c r="J453" s="239"/>
      <c r="K453" s="239"/>
      <c r="L453" s="245"/>
      <c r="M453" s="246"/>
      <c r="N453" s="247"/>
      <c r="O453" s="247"/>
      <c r="P453" s="247"/>
      <c r="Q453" s="247"/>
      <c r="R453" s="247"/>
      <c r="S453" s="247"/>
      <c r="T453" s="248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9" t="s">
        <v>446</v>
      </c>
      <c r="AU453" s="249" t="s">
        <v>83</v>
      </c>
      <c r="AV453" s="13" t="s">
        <v>83</v>
      </c>
      <c r="AW453" s="13" t="s">
        <v>35</v>
      </c>
      <c r="AX453" s="13" t="s">
        <v>74</v>
      </c>
      <c r="AY453" s="249" t="s">
        <v>426</v>
      </c>
    </row>
    <row r="454" s="13" customFormat="1">
      <c r="A454" s="13"/>
      <c r="B454" s="238"/>
      <c r="C454" s="239"/>
      <c r="D454" s="240" t="s">
        <v>446</v>
      </c>
      <c r="E454" s="241" t="s">
        <v>28</v>
      </c>
      <c r="F454" s="242" t="s">
        <v>6139</v>
      </c>
      <c r="G454" s="239"/>
      <c r="H454" s="243">
        <v>-1.3999999999999999</v>
      </c>
      <c r="I454" s="244"/>
      <c r="J454" s="239"/>
      <c r="K454" s="239"/>
      <c r="L454" s="245"/>
      <c r="M454" s="246"/>
      <c r="N454" s="247"/>
      <c r="O454" s="247"/>
      <c r="P454" s="247"/>
      <c r="Q454" s="247"/>
      <c r="R454" s="247"/>
      <c r="S454" s="247"/>
      <c r="T454" s="248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9" t="s">
        <v>446</v>
      </c>
      <c r="AU454" s="249" t="s">
        <v>83</v>
      </c>
      <c r="AV454" s="13" t="s">
        <v>83</v>
      </c>
      <c r="AW454" s="13" t="s">
        <v>35</v>
      </c>
      <c r="AX454" s="13" t="s">
        <v>74</v>
      </c>
      <c r="AY454" s="249" t="s">
        <v>426</v>
      </c>
    </row>
    <row r="455" s="15" customFormat="1">
      <c r="A455" s="15"/>
      <c r="B455" s="260"/>
      <c r="C455" s="261"/>
      <c r="D455" s="240" t="s">
        <v>446</v>
      </c>
      <c r="E455" s="262" t="s">
        <v>301</v>
      </c>
      <c r="F455" s="263" t="s">
        <v>466</v>
      </c>
      <c r="G455" s="261"/>
      <c r="H455" s="264">
        <v>11.092000000000001</v>
      </c>
      <c r="I455" s="265"/>
      <c r="J455" s="261"/>
      <c r="K455" s="261"/>
      <c r="L455" s="266"/>
      <c r="M455" s="267"/>
      <c r="N455" s="268"/>
      <c r="O455" s="268"/>
      <c r="P455" s="268"/>
      <c r="Q455" s="268"/>
      <c r="R455" s="268"/>
      <c r="S455" s="268"/>
      <c r="T455" s="269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T455" s="270" t="s">
        <v>446</v>
      </c>
      <c r="AU455" s="270" t="s">
        <v>83</v>
      </c>
      <c r="AV455" s="15" t="s">
        <v>438</v>
      </c>
      <c r="AW455" s="15" t="s">
        <v>35</v>
      </c>
      <c r="AX455" s="15" t="s">
        <v>81</v>
      </c>
      <c r="AY455" s="270" t="s">
        <v>426</v>
      </c>
    </row>
    <row r="456" s="2" customFormat="1" ht="16.5" customHeight="1">
      <c r="A456" s="42"/>
      <c r="B456" s="43"/>
      <c r="C456" s="271" t="s">
        <v>1146</v>
      </c>
      <c r="D456" s="271" t="s">
        <v>776</v>
      </c>
      <c r="E456" s="272" t="s">
        <v>4168</v>
      </c>
      <c r="F456" s="273" t="s">
        <v>4169</v>
      </c>
      <c r="G456" s="274" t="s">
        <v>436</v>
      </c>
      <c r="H456" s="275">
        <v>12.756</v>
      </c>
      <c r="I456" s="276"/>
      <c r="J456" s="277">
        <f>ROUND(I456*H456,2)</f>
        <v>0</v>
      </c>
      <c r="K456" s="273" t="s">
        <v>28</v>
      </c>
      <c r="L456" s="278"/>
      <c r="M456" s="279" t="s">
        <v>28</v>
      </c>
      <c r="N456" s="280" t="s">
        <v>45</v>
      </c>
      <c r="O456" s="88"/>
      <c r="P456" s="229">
        <f>O456*H456</f>
        <v>0</v>
      </c>
      <c r="Q456" s="229">
        <v>0.0040000000000000001</v>
      </c>
      <c r="R456" s="229">
        <f>Q456*H456</f>
        <v>0.051024</v>
      </c>
      <c r="S456" s="229">
        <v>0</v>
      </c>
      <c r="T456" s="230">
        <f>S456*H456</f>
        <v>0</v>
      </c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R456" s="231" t="s">
        <v>732</v>
      </c>
      <c r="AT456" s="231" t="s">
        <v>776</v>
      </c>
      <c r="AU456" s="231" t="s">
        <v>83</v>
      </c>
      <c r="AY456" s="21" t="s">
        <v>426</v>
      </c>
      <c r="BE456" s="232">
        <f>IF(N456="základní",J456,0)</f>
        <v>0</v>
      </c>
      <c r="BF456" s="232">
        <f>IF(N456="snížená",J456,0)</f>
        <v>0</v>
      </c>
      <c r="BG456" s="232">
        <f>IF(N456="zákl. přenesená",J456,0)</f>
        <v>0</v>
      </c>
      <c r="BH456" s="232">
        <f>IF(N456="sníž. přenesená",J456,0)</f>
        <v>0</v>
      </c>
      <c r="BI456" s="232">
        <f>IF(N456="nulová",J456,0)</f>
        <v>0</v>
      </c>
      <c r="BJ456" s="21" t="s">
        <v>81</v>
      </c>
      <c r="BK456" s="232">
        <f>ROUND(I456*H456,2)</f>
        <v>0</v>
      </c>
      <c r="BL456" s="21" t="s">
        <v>645</v>
      </c>
      <c r="BM456" s="231" t="s">
        <v>6140</v>
      </c>
    </row>
    <row r="457" s="13" customFormat="1">
      <c r="A457" s="13"/>
      <c r="B457" s="238"/>
      <c r="C457" s="239"/>
      <c r="D457" s="240" t="s">
        <v>446</v>
      </c>
      <c r="E457" s="241" t="s">
        <v>28</v>
      </c>
      <c r="F457" s="242" t="s">
        <v>6141</v>
      </c>
      <c r="G457" s="239"/>
      <c r="H457" s="243">
        <v>12.756</v>
      </c>
      <c r="I457" s="244"/>
      <c r="J457" s="239"/>
      <c r="K457" s="239"/>
      <c r="L457" s="245"/>
      <c r="M457" s="246"/>
      <c r="N457" s="247"/>
      <c r="O457" s="247"/>
      <c r="P457" s="247"/>
      <c r="Q457" s="247"/>
      <c r="R457" s="247"/>
      <c r="S457" s="247"/>
      <c r="T457" s="248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9" t="s">
        <v>446</v>
      </c>
      <c r="AU457" s="249" t="s">
        <v>83</v>
      </c>
      <c r="AV457" s="13" t="s">
        <v>83</v>
      </c>
      <c r="AW457" s="13" t="s">
        <v>35</v>
      </c>
      <c r="AX457" s="13" t="s">
        <v>81</v>
      </c>
      <c r="AY457" s="249" t="s">
        <v>426</v>
      </c>
    </row>
    <row r="458" s="2" customFormat="1" ht="33" customHeight="1">
      <c r="A458" s="42"/>
      <c r="B458" s="43"/>
      <c r="C458" s="220" t="s">
        <v>1151</v>
      </c>
      <c r="D458" s="220" t="s">
        <v>433</v>
      </c>
      <c r="E458" s="221" t="s">
        <v>4174</v>
      </c>
      <c r="F458" s="222" t="s">
        <v>4175</v>
      </c>
      <c r="G458" s="223" t="s">
        <v>436</v>
      </c>
      <c r="H458" s="224">
        <v>11.092000000000001</v>
      </c>
      <c r="I458" s="225"/>
      <c r="J458" s="226">
        <f>ROUND(I458*H458,2)</f>
        <v>0</v>
      </c>
      <c r="K458" s="222" t="s">
        <v>437</v>
      </c>
      <c r="L458" s="48"/>
      <c r="M458" s="227" t="s">
        <v>28</v>
      </c>
      <c r="N458" s="228" t="s">
        <v>45</v>
      </c>
      <c r="O458" s="88"/>
      <c r="P458" s="229">
        <f>O458*H458</f>
        <v>0</v>
      </c>
      <c r="Q458" s="229">
        <v>0</v>
      </c>
      <c r="R458" s="229">
        <f>Q458*H458</f>
        <v>0</v>
      </c>
      <c r="S458" s="229">
        <v>0</v>
      </c>
      <c r="T458" s="230">
        <f>S458*H458</f>
        <v>0</v>
      </c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R458" s="231" t="s">
        <v>645</v>
      </c>
      <c r="AT458" s="231" t="s">
        <v>433</v>
      </c>
      <c r="AU458" s="231" t="s">
        <v>83</v>
      </c>
      <c r="AY458" s="21" t="s">
        <v>426</v>
      </c>
      <c r="BE458" s="232">
        <f>IF(N458="základní",J458,0)</f>
        <v>0</v>
      </c>
      <c r="BF458" s="232">
        <f>IF(N458="snížená",J458,0)</f>
        <v>0</v>
      </c>
      <c r="BG458" s="232">
        <f>IF(N458="zákl. přenesená",J458,0)</f>
        <v>0</v>
      </c>
      <c r="BH458" s="232">
        <f>IF(N458="sníž. přenesená",J458,0)</f>
        <v>0</v>
      </c>
      <c r="BI458" s="232">
        <f>IF(N458="nulová",J458,0)</f>
        <v>0</v>
      </c>
      <c r="BJ458" s="21" t="s">
        <v>81</v>
      </c>
      <c r="BK458" s="232">
        <f>ROUND(I458*H458,2)</f>
        <v>0</v>
      </c>
      <c r="BL458" s="21" t="s">
        <v>645</v>
      </c>
      <c r="BM458" s="231" t="s">
        <v>6142</v>
      </c>
    </row>
    <row r="459" s="2" customFormat="1">
      <c r="A459" s="42"/>
      <c r="B459" s="43"/>
      <c r="C459" s="44"/>
      <c r="D459" s="233" t="s">
        <v>442</v>
      </c>
      <c r="E459" s="44"/>
      <c r="F459" s="234" t="s">
        <v>4177</v>
      </c>
      <c r="G459" s="44"/>
      <c r="H459" s="44"/>
      <c r="I459" s="235"/>
      <c r="J459" s="44"/>
      <c r="K459" s="44"/>
      <c r="L459" s="48"/>
      <c r="M459" s="236"/>
      <c r="N459" s="237"/>
      <c r="O459" s="88"/>
      <c r="P459" s="88"/>
      <c r="Q459" s="88"/>
      <c r="R459" s="88"/>
      <c r="S459" s="88"/>
      <c r="T459" s="89"/>
      <c r="U459" s="42"/>
      <c r="V459" s="42"/>
      <c r="W459" s="42"/>
      <c r="X459" s="42"/>
      <c r="Y459" s="42"/>
      <c r="Z459" s="42"/>
      <c r="AA459" s="42"/>
      <c r="AB459" s="42"/>
      <c r="AC459" s="42"/>
      <c r="AD459" s="42"/>
      <c r="AE459" s="42"/>
      <c r="AT459" s="21" t="s">
        <v>442</v>
      </c>
      <c r="AU459" s="21" t="s">
        <v>83</v>
      </c>
    </row>
    <row r="460" s="13" customFormat="1">
      <c r="A460" s="13"/>
      <c r="B460" s="238"/>
      <c r="C460" s="239"/>
      <c r="D460" s="240" t="s">
        <v>446</v>
      </c>
      <c r="E460" s="241" t="s">
        <v>28</v>
      </c>
      <c r="F460" s="242" t="s">
        <v>301</v>
      </c>
      <c r="G460" s="239"/>
      <c r="H460" s="243">
        <v>11.092000000000001</v>
      </c>
      <c r="I460" s="244"/>
      <c r="J460" s="239"/>
      <c r="K460" s="239"/>
      <c r="L460" s="245"/>
      <c r="M460" s="246"/>
      <c r="N460" s="247"/>
      <c r="O460" s="247"/>
      <c r="P460" s="247"/>
      <c r="Q460" s="247"/>
      <c r="R460" s="247"/>
      <c r="S460" s="247"/>
      <c r="T460" s="248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9" t="s">
        <v>446</v>
      </c>
      <c r="AU460" s="249" t="s">
        <v>83</v>
      </c>
      <c r="AV460" s="13" t="s">
        <v>83</v>
      </c>
      <c r="AW460" s="13" t="s">
        <v>35</v>
      </c>
      <c r="AX460" s="13" t="s">
        <v>81</v>
      </c>
      <c r="AY460" s="249" t="s">
        <v>426</v>
      </c>
    </row>
    <row r="461" s="2" customFormat="1" ht="33" customHeight="1">
      <c r="A461" s="42"/>
      <c r="B461" s="43"/>
      <c r="C461" s="220" t="s">
        <v>1156</v>
      </c>
      <c r="D461" s="220" t="s">
        <v>433</v>
      </c>
      <c r="E461" s="221" t="s">
        <v>4179</v>
      </c>
      <c r="F461" s="222" t="s">
        <v>4180</v>
      </c>
      <c r="G461" s="223" t="s">
        <v>436</v>
      </c>
      <c r="H461" s="224">
        <v>11.092000000000001</v>
      </c>
      <c r="I461" s="225"/>
      <c r="J461" s="226">
        <f>ROUND(I461*H461,2)</f>
        <v>0</v>
      </c>
      <c r="K461" s="222" t="s">
        <v>437</v>
      </c>
      <c r="L461" s="48"/>
      <c r="M461" s="227" t="s">
        <v>28</v>
      </c>
      <c r="N461" s="228" t="s">
        <v>45</v>
      </c>
      <c r="O461" s="88"/>
      <c r="P461" s="229">
        <f>O461*H461</f>
        <v>0</v>
      </c>
      <c r="Q461" s="229">
        <v>0</v>
      </c>
      <c r="R461" s="229">
        <f>Q461*H461</f>
        <v>0</v>
      </c>
      <c r="S461" s="229">
        <v>0</v>
      </c>
      <c r="T461" s="230">
        <f>S461*H461</f>
        <v>0</v>
      </c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2"/>
      <c r="AR461" s="231" t="s">
        <v>645</v>
      </c>
      <c r="AT461" s="231" t="s">
        <v>433</v>
      </c>
      <c r="AU461" s="231" t="s">
        <v>83</v>
      </c>
      <c r="AY461" s="21" t="s">
        <v>426</v>
      </c>
      <c r="BE461" s="232">
        <f>IF(N461="základní",J461,0)</f>
        <v>0</v>
      </c>
      <c r="BF461" s="232">
        <f>IF(N461="snížená",J461,0)</f>
        <v>0</v>
      </c>
      <c r="BG461" s="232">
        <f>IF(N461="zákl. přenesená",J461,0)</f>
        <v>0</v>
      </c>
      <c r="BH461" s="232">
        <f>IF(N461="sníž. přenesená",J461,0)</f>
        <v>0</v>
      </c>
      <c r="BI461" s="232">
        <f>IF(N461="nulová",J461,0)</f>
        <v>0</v>
      </c>
      <c r="BJ461" s="21" t="s">
        <v>81</v>
      </c>
      <c r="BK461" s="232">
        <f>ROUND(I461*H461,2)</f>
        <v>0</v>
      </c>
      <c r="BL461" s="21" t="s">
        <v>645</v>
      </c>
      <c r="BM461" s="231" t="s">
        <v>6143</v>
      </c>
    </row>
    <row r="462" s="2" customFormat="1">
      <c r="A462" s="42"/>
      <c r="B462" s="43"/>
      <c r="C462" s="44"/>
      <c r="D462" s="233" t="s">
        <v>442</v>
      </c>
      <c r="E462" s="44"/>
      <c r="F462" s="234" t="s">
        <v>4182</v>
      </c>
      <c r="G462" s="44"/>
      <c r="H462" s="44"/>
      <c r="I462" s="235"/>
      <c r="J462" s="44"/>
      <c r="K462" s="44"/>
      <c r="L462" s="48"/>
      <c r="M462" s="236"/>
      <c r="N462" s="237"/>
      <c r="O462" s="88"/>
      <c r="P462" s="88"/>
      <c r="Q462" s="88"/>
      <c r="R462" s="88"/>
      <c r="S462" s="88"/>
      <c r="T462" s="89"/>
      <c r="U462" s="42"/>
      <c r="V462" s="42"/>
      <c r="W462" s="42"/>
      <c r="X462" s="42"/>
      <c r="Y462" s="42"/>
      <c r="Z462" s="42"/>
      <c r="AA462" s="42"/>
      <c r="AB462" s="42"/>
      <c r="AC462" s="42"/>
      <c r="AD462" s="42"/>
      <c r="AE462" s="42"/>
      <c r="AT462" s="21" t="s">
        <v>442</v>
      </c>
      <c r="AU462" s="21" t="s">
        <v>83</v>
      </c>
    </row>
    <row r="463" s="13" customFormat="1">
      <c r="A463" s="13"/>
      <c r="B463" s="238"/>
      <c r="C463" s="239"/>
      <c r="D463" s="240" t="s">
        <v>446</v>
      </c>
      <c r="E463" s="241" t="s">
        <v>28</v>
      </c>
      <c r="F463" s="242" t="s">
        <v>301</v>
      </c>
      <c r="G463" s="239"/>
      <c r="H463" s="243">
        <v>11.092000000000001</v>
      </c>
      <c r="I463" s="244"/>
      <c r="J463" s="239"/>
      <c r="K463" s="239"/>
      <c r="L463" s="245"/>
      <c r="M463" s="246"/>
      <c r="N463" s="247"/>
      <c r="O463" s="247"/>
      <c r="P463" s="247"/>
      <c r="Q463" s="247"/>
      <c r="R463" s="247"/>
      <c r="S463" s="247"/>
      <c r="T463" s="248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9" t="s">
        <v>446</v>
      </c>
      <c r="AU463" s="249" t="s">
        <v>83</v>
      </c>
      <c r="AV463" s="13" t="s">
        <v>83</v>
      </c>
      <c r="AW463" s="13" t="s">
        <v>35</v>
      </c>
      <c r="AX463" s="13" t="s">
        <v>81</v>
      </c>
      <c r="AY463" s="249" t="s">
        <v>426</v>
      </c>
    </row>
    <row r="464" s="2" customFormat="1" ht="24.15" customHeight="1">
      <c r="A464" s="42"/>
      <c r="B464" s="43"/>
      <c r="C464" s="220" t="s">
        <v>1160</v>
      </c>
      <c r="D464" s="220" t="s">
        <v>433</v>
      </c>
      <c r="E464" s="221" t="s">
        <v>4194</v>
      </c>
      <c r="F464" s="222" t="s">
        <v>4195</v>
      </c>
      <c r="G464" s="223" t="s">
        <v>949</v>
      </c>
      <c r="H464" s="224">
        <v>3.6000000000000001</v>
      </c>
      <c r="I464" s="225"/>
      <c r="J464" s="226">
        <f>ROUND(I464*H464,2)</f>
        <v>0</v>
      </c>
      <c r="K464" s="222" t="s">
        <v>28</v>
      </c>
      <c r="L464" s="48"/>
      <c r="M464" s="227" t="s">
        <v>28</v>
      </c>
      <c r="N464" s="228" t="s">
        <v>45</v>
      </c>
      <c r="O464" s="88"/>
      <c r="P464" s="229">
        <f>O464*H464</f>
        <v>0</v>
      </c>
      <c r="Q464" s="229">
        <v>0.00055000000000000003</v>
      </c>
      <c r="R464" s="229">
        <f>Q464*H464</f>
        <v>0.00198</v>
      </c>
      <c r="S464" s="229">
        <v>0</v>
      </c>
      <c r="T464" s="230">
        <f>S464*H464</f>
        <v>0</v>
      </c>
      <c r="U464" s="42"/>
      <c r="V464" s="42"/>
      <c r="W464" s="42"/>
      <c r="X464" s="42"/>
      <c r="Y464" s="42"/>
      <c r="Z464" s="42"/>
      <c r="AA464" s="42"/>
      <c r="AB464" s="42"/>
      <c r="AC464" s="42"/>
      <c r="AD464" s="42"/>
      <c r="AE464" s="42"/>
      <c r="AR464" s="231" t="s">
        <v>645</v>
      </c>
      <c r="AT464" s="231" t="s">
        <v>433</v>
      </c>
      <c r="AU464" s="231" t="s">
        <v>83</v>
      </c>
      <c r="AY464" s="21" t="s">
        <v>426</v>
      </c>
      <c r="BE464" s="232">
        <f>IF(N464="základní",J464,0)</f>
        <v>0</v>
      </c>
      <c r="BF464" s="232">
        <f>IF(N464="snížená",J464,0)</f>
        <v>0</v>
      </c>
      <c r="BG464" s="232">
        <f>IF(N464="zákl. přenesená",J464,0)</f>
        <v>0</v>
      </c>
      <c r="BH464" s="232">
        <f>IF(N464="sníž. přenesená",J464,0)</f>
        <v>0</v>
      </c>
      <c r="BI464" s="232">
        <f>IF(N464="nulová",J464,0)</f>
        <v>0</v>
      </c>
      <c r="BJ464" s="21" t="s">
        <v>81</v>
      </c>
      <c r="BK464" s="232">
        <f>ROUND(I464*H464,2)</f>
        <v>0</v>
      </c>
      <c r="BL464" s="21" t="s">
        <v>645</v>
      </c>
      <c r="BM464" s="231" t="s">
        <v>6144</v>
      </c>
    </row>
    <row r="465" s="14" customFormat="1">
      <c r="A465" s="14"/>
      <c r="B465" s="250"/>
      <c r="C465" s="251"/>
      <c r="D465" s="240" t="s">
        <v>446</v>
      </c>
      <c r="E465" s="252" t="s">
        <v>28</v>
      </c>
      <c r="F465" s="253" t="s">
        <v>5984</v>
      </c>
      <c r="G465" s="251"/>
      <c r="H465" s="252" t="s">
        <v>28</v>
      </c>
      <c r="I465" s="254"/>
      <c r="J465" s="251"/>
      <c r="K465" s="251"/>
      <c r="L465" s="255"/>
      <c r="M465" s="256"/>
      <c r="N465" s="257"/>
      <c r="O465" s="257"/>
      <c r="P465" s="257"/>
      <c r="Q465" s="257"/>
      <c r="R465" s="257"/>
      <c r="S465" s="257"/>
      <c r="T465" s="258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59" t="s">
        <v>446</v>
      </c>
      <c r="AU465" s="259" t="s">
        <v>83</v>
      </c>
      <c r="AV465" s="14" t="s">
        <v>81</v>
      </c>
      <c r="AW465" s="14" t="s">
        <v>35</v>
      </c>
      <c r="AX465" s="14" t="s">
        <v>74</v>
      </c>
      <c r="AY465" s="259" t="s">
        <v>426</v>
      </c>
    </row>
    <row r="466" s="13" customFormat="1">
      <c r="A466" s="13"/>
      <c r="B466" s="238"/>
      <c r="C466" s="239"/>
      <c r="D466" s="240" t="s">
        <v>446</v>
      </c>
      <c r="E466" s="241" t="s">
        <v>28</v>
      </c>
      <c r="F466" s="242" t="s">
        <v>6145</v>
      </c>
      <c r="G466" s="239"/>
      <c r="H466" s="243">
        <v>3.6000000000000001</v>
      </c>
      <c r="I466" s="244"/>
      <c r="J466" s="239"/>
      <c r="K466" s="239"/>
      <c r="L466" s="245"/>
      <c r="M466" s="246"/>
      <c r="N466" s="247"/>
      <c r="O466" s="247"/>
      <c r="P466" s="247"/>
      <c r="Q466" s="247"/>
      <c r="R466" s="247"/>
      <c r="S466" s="247"/>
      <c r="T466" s="248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9" t="s">
        <v>446</v>
      </c>
      <c r="AU466" s="249" t="s">
        <v>83</v>
      </c>
      <c r="AV466" s="13" t="s">
        <v>83</v>
      </c>
      <c r="AW466" s="13" t="s">
        <v>35</v>
      </c>
      <c r="AX466" s="13" t="s">
        <v>81</v>
      </c>
      <c r="AY466" s="249" t="s">
        <v>426</v>
      </c>
    </row>
    <row r="467" s="2" customFormat="1" ht="33" customHeight="1">
      <c r="A467" s="42"/>
      <c r="B467" s="43"/>
      <c r="C467" s="220" t="s">
        <v>1166</v>
      </c>
      <c r="D467" s="220" t="s">
        <v>433</v>
      </c>
      <c r="E467" s="221" t="s">
        <v>4206</v>
      </c>
      <c r="F467" s="222" t="s">
        <v>4207</v>
      </c>
      <c r="G467" s="223" t="s">
        <v>949</v>
      </c>
      <c r="H467" s="224">
        <v>6.04</v>
      </c>
      <c r="I467" s="225"/>
      <c r="J467" s="226">
        <f>ROUND(I467*H467,2)</f>
        <v>0</v>
      </c>
      <c r="K467" s="222" t="s">
        <v>28</v>
      </c>
      <c r="L467" s="48"/>
      <c r="M467" s="227" t="s">
        <v>28</v>
      </c>
      <c r="N467" s="228" t="s">
        <v>45</v>
      </c>
      <c r="O467" s="88"/>
      <c r="P467" s="229">
        <f>O467*H467</f>
        <v>0</v>
      </c>
      <c r="Q467" s="229">
        <v>0.00050000000000000001</v>
      </c>
      <c r="R467" s="229">
        <f>Q467*H467</f>
        <v>0.0030200000000000001</v>
      </c>
      <c r="S467" s="229">
        <v>0</v>
      </c>
      <c r="T467" s="230">
        <f>S467*H467</f>
        <v>0</v>
      </c>
      <c r="U467" s="42"/>
      <c r="V467" s="42"/>
      <c r="W467" s="42"/>
      <c r="X467" s="42"/>
      <c r="Y467" s="42"/>
      <c r="Z467" s="42"/>
      <c r="AA467" s="42"/>
      <c r="AB467" s="42"/>
      <c r="AC467" s="42"/>
      <c r="AD467" s="42"/>
      <c r="AE467" s="42"/>
      <c r="AR467" s="231" t="s">
        <v>645</v>
      </c>
      <c r="AT467" s="231" t="s">
        <v>433</v>
      </c>
      <c r="AU467" s="231" t="s">
        <v>83</v>
      </c>
      <c r="AY467" s="21" t="s">
        <v>426</v>
      </c>
      <c r="BE467" s="232">
        <f>IF(N467="základní",J467,0)</f>
        <v>0</v>
      </c>
      <c r="BF467" s="232">
        <f>IF(N467="snížená",J467,0)</f>
        <v>0</v>
      </c>
      <c r="BG467" s="232">
        <f>IF(N467="zákl. přenesená",J467,0)</f>
        <v>0</v>
      </c>
      <c r="BH467" s="232">
        <f>IF(N467="sníž. přenesená",J467,0)</f>
        <v>0</v>
      </c>
      <c r="BI467" s="232">
        <f>IF(N467="nulová",J467,0)</f>
        <v>0</v>
      </c>
      <c r="BJ467" s="21" t="s">
        <v>81</v>
      </c>
      <c r="BK467" s="232">
        <f>ROUND(I467*H467,2)</f>
        <v>0</v>
      </c>
      <c r="BL467" s="21" t="s">
        <v>645</v>
      </c>
      <c r="BM467" s="231" t="s">
        <v>6146</v>
      </c>
    </row>
    <row r="468" s="14" customFormat="1">
      <c r="A468" s="14"/>
      <c r="B468" s="250"/>
      <c r="C468" s="251"/>
      <c r="D468" s="240" t="s">
        <v>446</v>
      </c>
      <c r="E468" s="252" t="s">
        <v>28</v>
      </c>
      <c r="F468" s="253" t="s">
        <v>5984</v>
      </c>
      <c r="G468" s="251"/>
      <c r="H468" s="252" t="s">
        <v>28</v>
      </c>
      <c r="I468" s="254"/>
      <c r="J468" s="251"/>
      <c r="K468" s="251"/>
      <c r="L468" s="255"/>
      <c r="M468" s="256"/>
      <c r="N468" s="257"/>
      <c r="O468" s="257"/>
      <c r="P468" s="257"/>
      <c r="Q468" s="257"/>
      <c r="R468" s="257"/>
      <c r="S468" s="257"/>
      <c r="T468" s="258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9" t="s">
        <v>446</v>
      </c>
      <c r="AU468" s="259" t="s">
        <v>83</v>
      </c>
      <c r="AV468" s="14" t="s">
        <v>81</v>
      </c>
      <c r="AW468" s="14" t="s">
        <v>35</v>
      </c>
      <c r="AX468" s="14" t="s">
        <v>74</v>
      </c>
      <c r="AY468" s="259" t="s">
        <v>426</v>
      </c>
    </row>
    <row r="469" s="13" customFormat="1">
      <c r="A469" s="13"/>
      <c r="B469" s="238"/>
      <c r="C469" s="239"/>
      <c r="D469" s="240" t="s">
        <v>446</v>
      </c>
      <c r="E469" s="241" t="s">
        <v>28</v>
      </c>
      <c r="F469" s="242" t="s">
        <v>6147</v>
      </c>
      <c r="G469" s="239"/>
      <c r="H469" s="243">
        <v>6.04</v>
      </c>
      <c r="I469" s="244"/>
      <c r="J469" s="239"/>
      <c r="K469" s="239"/>
      <c r="L469" s="245"/>
      <c r="M469" s="246"/>
      <c r="N469" s="247"/>
      <c r="O469" s="247"/>
      <c r="P469" s="247"/>
      <c r="Q469" s="247"/>
      <c r="R469" s="247"/>
      <c r="S469" s="247"/>
      <c r="T469" s="248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9" t="s">
        <v>446</v>
      </c>
      <c r="AU469" s="249" t="s">
        <v>83</v>
      </c>
      <c r="AV469" s="13" t="s">
        <v>83</v>
      </c>
      <c r="AW469" s="13" t="s">
        <v>35</v>
      </c>
      <c r="AX469" s="13" t="s">
        <v>81</v>
      </c>
      <c r="AY469" s="249" t="s">
        <v>426</v>
      </c>
    </row>
    <row r="470" s="2" customFormat="1" ht="49.05" customHeight="1">
      <c r="A470" s="42"/>
      <c r="B470" s="43"/>
      <c r="C470" s="220" t="s">
        <v>1171</v>
      </c>
      <c r="D470" s="220" t="s">
        <v>433</v>
      </c>
      <c r="E470" s="221" t="s">
        <v>4219</v>
      </c>
      <c r="F470" s="222" t="s">
        <v>4220</v>
      </c>
      <c r="G470" s="223" t="s">
        <v>740</v>
      </c>
      <c r="H470" s="224">
        <v>0.16200000000000001</v>
      </c>
      <c r="I470" s="225"/>
      <c r="J470" s="226">
        <f>ROUND(I470*H470,2)</f>
        <v>0</v>
      </c>
      <c r="K470" s="222" t="s">
        <v>437</v>
      </c>
      <c r="L470" s="48"/>
      <c r="M470" s="227" t="s">
        <v>28</v>
      </c>
      <c r="N470" s="228" t="s">
        <v>45</v>
      </c>
      <c r="O470" s="88"/>
      <c r="P470" s="229">
        <f>O470*H470</f>
        <v>0</v>
      </c>
      <c r="Q470" s="229">
        <v>0</v>
      </c>
      <c r="R470" s="229">
        <f>Q470*H470</f>
        <v>0</v>
      </c>
      <c r="S470" s="229">
        <v>0</v>
      </c>
      <c r="T470" s="230">
        <f>S470*H470</f>
        <v>0</v>
      </c>
      <c r="U470" s="42"/>
      <c r="V470" s="42"/>
      <c r="W470" s="42"/>
      <c r="X470" s="42"/>
      <c r="Y470" s="42"/>
      <c r="Z470" s="42"/>
      <c r="AA470" s="42"/>
      <c r="AB470" s="42"/>
      <c r="AC470" s="42"/>
      <c r="AD470" s="42"/>
      <c r="AE470" s="42"/>
      <c r="AR470" s="231" t="s">
        <v>645</v>
      </c>
      <c r="AT470" s="231" t="s">
        <v>433</v>
      </c>
      <c r="AU470" s="231" t="s">
        <v>83</v>
      </c>
      <c r="AY470" s="21" t="s">
        <v>426</v>
      </c>
      <c r="BE470" s="232">
        <f>IF(N470="základní",J470,0)</f>
        <v>0</v>
      </c>
      <c r="BF470" s="232">
        <f>IF(N470="snížená",J470,0)</f>
        <v>0</v>
      </c>
      <c r="BG470" s="232">
        <f>IF(N470="zákl. přenesená",J470,0)</f>
        <v>0</v>
      </c>
      <c r="BH470" s="232">
        <f>IF(N470="sníž. přenesená",J470,0)</f>
        <v>0</v>
      </c>
      <c r="BI470" s="232">
        <f>IF(N470="nulová",J470,0)</f>
        <v>0</v>
      </c>
      <c r="BJ470" s="21" t="s">
        <v>81</v>
      </c>
      <c r="BK470" s="232">
        <f>ROUND(I470*H470,2)</f>
        <v>0</v>
      </c>
      <c r="BL470" s="21" t="s">
        <v>645</v>
      </c>
      <c r="BM470" s="231" t="s">
        <v>6148</v>
      </c>
    </row>
    <row r="471" s="2" customFormat="1">
      <c r="A471" s="42"/>
      <c r="B471" s="43"/>
      <c r="C471" s="44"/>
      <c r="D471" s="233" t="s">
        <v>442</v>
      </c>
      <c r="E471" s="44"/>
      <c r="F471" s="234" t="s">
        <v>4222</v>
      </c>
      <c r="G471" s="44"/>
      <c r="H471" s="44"/>
      <c r="I471" s="235"/>
      <c r="J471" s="44"/>
      <c r="K471" s="44"/>
      <c r="L471" s="48"/>
      <c r="M471" s="236"/>
      <c r="N471" s="237"/>
      <c r="O471" s="88"/>
      <c r="P471" s="88"/>
      <c r="Q471" s="88"/>
      <c r="R471" s="88"/>
      <c r="S471" s="88"/>
      <c r="T471" s="89"/>
      <c r="U471" s="42"/>
      <c r="V471" s="42"/>
      <c r="W471" s="42"/>
      <c r="X471" s="42"/>
      <c r="Y471" s="42"/>
      <c r="Z471" s="42"/>
      <c r="AA471" s="42"/>
      <c r="AB471" s="42"/>
      <c r="AC471" s="42"/>
      <c r="AD471" s="42"/>
      <c r="AE471" s="42"/>
      <c r="AT471" s="21" t="s">
        <v>442</v>
      </c>
      <c r="AU471" s="21" t="s">
        <v>83</v>
      </c>
    </row>
    <row r="472" s="2" customFormat="1" ht="49.05" customHeight="1">
      <c r="A472" s="42"/>
      <c r="B472" s="43"/>
      <c r="C472" s="220" t="s">
        <v>1175</v>
      </c>
      <c r="D472" s="220" t="s">
        <v>433</v>
      </c>
      <c r="E472" s="221" t="s">
        <v>4224</v>
      </c>
      <c r="F472" s="222" t="s">
        <v>4225</v>
      </c>
      <c r="G472" s="223" t="s">
        <v>740</v>
      </c>
      <c r="H472" s="224">
        <v>0.16200000000000001</v>
      </c>
      <c r="I472" s="225"/>
      <c r="J472" s="226">
        <f>ROUND(I472*H472,2)</f>
        <v>0</v>
      </c>
      <c r="K472" s="222" t="s">
        <v>437</v>
      </c>
      <c r="L472" s="48"/>
      <c r="M472" s="227" t="s">
        <v>28</v>
      </c>
      <c r="N472" s="228" t="s">
        <v>45</v>
      </c>
      <c r="O472" s="88"/>
      <c r="P472" s="229">
        <f>O472*H472</f>
        <v>0</v>
      </c>
      <c r="Q472" s="229">
        <v>0</v>
      </c>
      <c r="R472" s="229">
        <f>Q472*H472</f>
        <v>0</v>
      </c>
      <c r="S472" s="229">
        <v>0</v>
      </c>
      <c r="T472" s="230">
        <f>S472*H472</f>
        <v>0</v>
      </c>
      <c r="U472" s="42"/>
      <c r="V472" s="42"/>
      <c r="W472" s="42"/>
      <c r="X472" s="42"/>
      <c r="Y472" s="42"/>
      <c r="Z472" s="42"/>
      <c r="AA472" s="42"/>
      <c r="AB472" s="42"/>
      <c r="AC472" s="42"/>
      <c r="AD472" s="42"/>
      <c r="AE472" s="42"/>
      <c r="AR472" s="231" t="s">
        <v>645</v>
      </c>
      <c r="AT472" s="231" t="s">
        <v>433</v>
      </c>
      <c r="AU472" s="231" t="s">
        <v>83</v>
      </c>
      <c r="AY472" s="21" t="s">
        <v>426</v>
      </c>
      <c r="BE472" s="232">
        <f>IF(N472="základní",J472,0)</f>
        <v>0</v>
      </c>
      <c r="BF472" s="232">
        <f>IF(N472="snížená",J472,0)</f>
        <v>0</v>
      </c>
      <c r="BG472" s="232">
        <f>IF(N472="zákl. přenesená",J472,0)</f>
        <v>0</v>
      </c>
      <c r="BH472" s="232">
        <f>IF(N472="sníž. přenesená",J472,0)</f>
        <v>0</v>
      </c>
      <c r="BI472" s="232">
        <f>IF(N472="nulová",J472,0)</f>
        <v>0</v>
      </c>
      <c r="BJ472" s="21" t="s">
        <v>81</v>
      </c>
      <c r="BK472" s="232">
        <f>ROUND(I472*H472,2)</f>
        <v>0</v>
      </c>
      <c r="BL472" s="21" t="s">
        <v>645</v>
      </c>
      <c r="BM472" s="231" t="s">
        <v>6149</v>
      </c>
    </row>
    <row r="473" s="2" customFormat="1">
      <c r="A473" s="42"/>
      <c r="B473" s="43"/>
      <c r="C473" s="44"/>
      <c r="D473" s="233" t="s">
        <v>442</v>
      </c>
      <c r="E473" s="44"/>
      <c r="F473" s="234" t="s">
        <v>4227</v>
      </c>
      <c r="G473" s="44"/>
      <c r="H473" s="44"/>
      <c r="I473" s="235"/>
      <c r="J473" s="44"/>
      <c r="K473" s="44"/>
      <c r="L473" s="48"/>
      <c r="M473" s="236"/>
      <c r="N473" s="237"/>
      <c r="O473" s="88"/>
      <c r="P473" s="88"/>
      <c r="Q473" s="88"/>
      <c r="R473" s="88"/>
      <c r="S473" s="88"/>
      <c r="T473" s="89"/>
      <c r="U473" s="42"/>
      <c r="V473" s="42"/>
      <c r="W473" s="42"/>
      <c r="X473" s="42"/>
      <c r="Y473" s="42"/>
      <c r="Z473" s="42"/>
      <c r="AA473" s="42"/>
      <c r="AB473" s="42"/>
      <c r="AC473" s="42"/>
      <c r="AD473" s="42"/>
      <c r="AE473" s="42"/>
      <c r="AT473" s="21" t="s">
        <v>442</v>
      </c>
      <c r="AU473" s="21" t="s">
        <v>83</v>
      </c>
    </row>
    <row r="474" s="12" customFormat="1" ht="22.8" customHeight="1">
      <c r="A474" s="12"/>
      <c r="B474" s="204"/>
      <c r="C474" s="205"/>
      <c r="D474" s="206" t="s">
        <v>73</v>
      </c>
      <c r="E474" s="218" t="s">
        <v>4228</v>
      </c>
      <c r="F474" s="218" t="s">
        <v>4229</v>
      </c>
      <c r="G474" s="205"/>
      <c r="H474" s="205"/>
      <c r="I474" s="208"/>
      <c r="J474" s="219">
        <f>BK474</f>
        <v>0</v>
      </c>
      <c r="K474" s="205"/>
      <c r="L474" s="210"/>
      <c r="M474" s="211"/>
      <c r="N474" s="212"/>
      <c r="O474" s="212"/>
      <c r="P474" s="213">
        <f>SUM(P475:P494)</f>
        <v>0</v>
      </c>
      <c r="Q474" s="212"/>
      <c r="R474" s="213">
        <f>SUM(R475:R494)</f>
        <v>0.0010712500000000002</v>
      </c>
      <c r="S474" s="212"/>
      <c r="T474" s="214">
        <f>SUM(T475:T494)</f>
        <v>0</v>
      </c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R474" s="215" t="s">
        <v>83</v>
      </c>
      <c r="AT474" s="216" t="s">
        <v>73</v>
      </c>
      <c r="AU474" s="216" t="s">
        <v>81</v>
      </c>
      <c r="AY474" s="215" t="s">
        <v>426</v>
      </c>
      <c r="BK474" s="217">
        <f>SUM(BK475:BK494)</f>
        <v>0</v>
      </c>
    </row>
    <row r="475" s="2" customFormat="1" ht="37.8" customHeight="1">
      <c r="A475" s="42"/>
      <c r="B475" s="43"/>
      <c r="C475" s="220" t="s">
        <v>1179</v>
      </c>
      <c r="D475" s="220" t="s">
        <v>433</v>
      </c>
      <c r="E475" s="221" t="s">
        <v>4265</v>
      </c>
      <c r="F475" s="222" t="s">
        <v>4266</v>
      </c>
      <c r="G475" s="223" t="s">
        <v>436</v>
      </c>
      <c r="H475" s="224">
        <v>1.2250000000000001</v>
      </c>
      <c r="I475" s="225"/>
      <c r="J475" s="226">
        <f>ROUND(I475*H475,2)</f>
        <v>0</v>
      </c>
      <c r="K475" s="222" t="s">
        <v>437</v>
      </c>
      <c r="L475" s="48"/>
      <c r="M475" s="227" t="s">
        <v>28</v>
      </c>
      <c r="N475" s="228" t="s">
        <v>45</v>
      </c>
      <c r="O475" s="88"/>
      <c r="P475" s="229">
        <f>O475*H475</f>
        <v>0</v>
      </c>
      <c r="Q475" s="229">
        <v>6.9999999999999994E-05</v>
      </c>
      <c r="R475" s="229">
        <f>Q475*H475</f>
        <v>8.5749999999999997E-05</v>
      </c>
      <c r="S475" s="229">
        <v>0</v>
      </c>
      <c r="T475" s="230">
        <f>S475*H475</f>
        <v>0</v>
      </c>
      <c r="U475" s="42"/>
      <c r="V475" s="42"/>
      <c r="W475" s="42"/>
      <c r="X475" s="42"/>
      <c r="Y475" s="42"/>
      <c r="Z475" s="42"/>
      <c r="AA475" s="42"/>
      <c r="AB475" s="42"/>
      <c r="AC475" s="42"/>
      <c r="AD475" s="42"/>
      <c r="AE475" s="42"/>
      <c r="AR475" s="231" t="s">
        <v>645</v>
      </c>
      <c r="AT475" s="231" t="s">
        <v>433</v>
      </c>
      <c r="AU475" s="231" t="s">
        <v>83</v>
      </c>
      <c r="AY475" s="21" t="s">
        <v>426</v>
      </c>
      <c r="BE475" s="232">
        <f>IF(N475="základní",J475,0)</f>
        <v>0</v>
      </c>
      <c r="BF475" s="232">
        <f>IF(N475="snížená",J475,0)</f>
        <v>0</v>
      </c>
      <c r="BG475" s="232">
        <f>IF(N475="zákl. přenesená",J475,0)</f>
        <v>0</v>
      </c>
      <c r="BH475" s="232">
        <f>IF(N475="sníž. přenesená",J475,0)</f>
        <v>0</v>
      </c>
      <c r="BI475" s="232">
        <f>IF(N475="nulová",J475,0)</f>
        <v>0</v>
      </c>
      <c r="BJ475" s="21" t="s">
        <v>81</v>
      </c>
      <c r="BK475" s="232">
        <f>ROUND(I475*H475,2)</f>
        <v>0</v>
      </c>
      <c r="BL475" s="21" t="s">
        <v>645</v>
      </c>
      <c r="BM475" s="231" t="s">
        <v>6150</v>
      </c>
    </row>
    <row r="476" s="2" customFormat="1">
      <c r="A476" s="42"/>
      <c r="B476" s="43"/>
      <c r="C476" s="44"/>
      <c r="D476" s="233" t="s">
        <v>442</v>
      </c>
      <c r="E476" s="44"/>
      <c r="F476" s="234" t="s">
        <v>4268</v>
      </c>
      <c r="G476" s="44"/>
      <c r="H476" s="44"/>
      <c r="I476" s="235"/>
      <c r="J476" s="44"/>
      <c r="K476" s="44"/>
      <c r="L476" s="48"/>
      <c r="M476" s="236"/>
      <c r="N476" s="237"/>
      <c r="O476" s="88"/>
      <c r="P476" s="88"/>
      <c r="Q476" s="88"/>
      <c r="R476" s="88"/>
      <c r="S476" s="88"/>
      <c r="T476" s="89"/>
      <c r="U476" s="42"/>
      <c r="V476" s="42"/>
      <c r="W476" s="42"/>
      <c r="X476" s="42"/>
      <c r="Y476" s="42"/>
      <c r="Z476" s="42"/>
      <c r="AA476" s="42"/>
      <c r="AB476" s="42"/>
      <c r="AC476" s="42"/>
      <c r="AD476" s="42"/>
      <c r="AE476" s="42"/>
      <c r="AT476" s="21" t="s">
        <v>442</v>
      </c>
      <c r="AU476" s="21" t="s">
        <v>83</v>
      </c>
    </row>
    <row r="477" s="13" customFormat="1">
      <c r="A477" s="13"/>
      <c r="B477" s="238"/>
      <c r="C477" s="239"/>
      <c r="D477" s="240" t="s">
        <v>446</v>
      </c>
      <c r="E477" s="241" t="s">
        <v>28</v>
      </c>
      <c r="F477" s="242" t="s">
        <v>292</v>
      </c>
      <c r="G477" s="239"/>
      <c r="H477" s="243">
        <v>1.2250000000000001</v>
      </c>
      <c r="I477" s="244"/>
      <c r="J477" s="239"/>
      <c r="K477" s="239"/>
      <c r="L477" s="245"/>
      <c r="M477" s="246"/>
      <c r="N477" s="247"/>
      <c r="O477" s="247"/>
      <c r="P477" s="247"/>
      <c r="Q477" s="247"/>
      <c r="R477" s="247"/>
      <c r="S477" s="247"/>
      <c r="T477" s="248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9" t="s">
        <v>446</v>
      </c>
      <c r="AU477" s="249" t="s">
        <v>83</v>
      </c>
      <c r="AV477" s="13" t="s">
        <v>83</v>
      </c>
      <c r="AW477" s="13" t="s">
        <v>35</v>
      </c>
      <c r="AX477" s="13" t="s">
        <v>81</v>
      </c>
      <c r="AY477" s="249" t="s">
        <v>426</v>
      </c>
    </row>
    <row r="478" s="2" customFormat="1" ht="24.15" customHeight="1">
      <c r="A478" s="42"/>
      <c r="B478" s="43"/>
      <c r="C478" s="220" t="s">
        <v>1185</v>
      </c>
      <c r="D478" s="220" t="s">
        <v>433</v>
      </c>
      <c r="E478" s="221" t="s">
        <v>4270</v>
      </c>
      <c r="F478" s="222" t="s">
        <v>4271</v>
      </c>
      <c r="G478" s="223" t="s">
        <v>436</v>
      </c>
      <c r="H478" s="224">
        <v>1.2250000000000001</v>
      </c>
      <c r="I478" s="225"/>
      <c r="J478" s="226">
        <f>ROUND(I478*H478,2)</f>
        <v>0</v>
      </c>
      <c r="K478" s="222" t="s">
        <v>437</v>
      </c>
      <c r="L478" s="48"/>
      <c r="M478" s="227" t="s">
        <v>28</v>
      </c>
      <c r="N478" s="228" t="s">
        <v>45</v>
      </c>
      <c r="O478" s="88"/>
      <c r="P478" s="229">
        <f>O478*H478</f>
        <v>0</v>
      </c>
      <c r="Q478" s="229">
        <v>6.0000000000000002E-05</v>
      </c>
      <c r="R478" s="229">
        <f>Q478*H478</f>
        <v>7.3500000000000011E-05</v>
      </c>
      <c r="S478" s="229">
        <v>0</v>
      </c>
      <c r="T478" s="230">
        <f>S478*H478</f>
        <v>0</v>
      </c>
      <c r="U478" s="42"/>
      <c r="V478" s="42"/>
      <c r="W478" s="42"/>
      <c r="X478" s="42"/>
      <c r="Y478" s="42"/>
      <c r="Z478" s="42"/>
      <c r="AA478" s="42"/>
      <c r="AB478" s="42"/>
      <c r="AC478" s="42"/>
      <c r="AD478" s="42"/>
      <c r="AE478" s="42"/>
      <c r="AR478" s="231" t="s">
        <v>645</v>
      </c>
      <c r="AT478" s="231" t="s">
        <v>433</v>
      </c>
      <c r="AU478" s="231" t="s">
        <v>83</v>
      </c>
      <c r="AY478" s="21" t="s">
        <v>426</v>
      </c>
      <c r="BE478" s="232">
        <f>IF(N478="základní",J478,0)</f>
        <v>0</v>
      </c>
      <c r="BF478" s="232">
        <f>IF(N478="snížená",J478,0)</f>
        <v>0</v>
      </c>
      <c r="BG478" s="232">
        <f>IF(N478="zákl. přenesená",J478,0)</f>
        <v>0</v>
      </c>
      <c r="BH478" s="232">
        <f>IF(N478="sníž. přenesená",J478,0)</f>
        <v>0</v>
      </c>
      <c r="BI478" s="232">
        <f>IF(N478="nulová",J478,0)</f>
        <v>0</v>
      </c>
      <c r="BJ478" s="21" t="s">
        <v>81</v>
      </c>
      <c r="BK478" s="232">
        <f>ROUND(I478*H478,2)</f>
        <v>0</v>
      </c>
      <c r="BL478" s="21" t="s">
        <v>645</v>
      </c>
      <c r="BM478" s="231" t="s">
        <v>6151</v>
      </c>
    </row>
    <row r="479" s="2" customFormat="1">
      <c r="A479" s="42"/>
      <c r="B479" s="43"/>
      <c r="C479" s="44"/>
      <c r="D479" s="233" t="s">
        <v>442</v>
      </c>
      <c r="E479" s="44"/>
      <c r="F479" s="234" t="s">
        <v>4273</v>
      </c>
      <c r="G479" s="44"/>
      <c r="H479" s="44"/>
      <c r="I479" s="235"/>
      <c r="J479" s="44"/>
      <c r="K479" s="44"/>
      <c r="L479" s="48"/>
      <c r="M479" s="236"/>
      <c r="N479" s="237"/>
      <c r="O479" s="88"/>
      <c r="P479" s="88"/>
      <c r="Q479" s="88"/>
      <c r="R479" s="88"/>
      <c r="S479" s="88"/>
      <c r="T479" s="89"/>
      <c r="U479" s="42"/>
      <c r="V479" s="42"/>
      <c r="W479" s="42"/>
      <c r="X479" s="42"/>
      <c r="Y479" s="42"/>
      <c r="Z479" s="42"/>
      <c r="AA479" s="42"/>
      <c r="AB479" s="42"/>
      <c r="AC479" s="42"/>
      <c r="AD479" s="42"/>
      <c r="AE479" s="42"/>
      <c r="AT479" s="21" t="s">
        <v>442</v>
      </c>
      <c r="AU479" s="21" t="s">
        <v>83</v>
      </c>
    </row>
    <row r="480" s="14" customFormat="1">
      <c r="A480" s="14"/>
      <c r="B480" s="250"/>
      <c r="C480" s="251"/>
      <c r="D480" s="240" t="s">
        <v>446</v>
      </c>
      <c r="E480" s="252" t="s">
        <v>28</v>
      </c>
      <c r="F480" s="253" t="s">
        <v>872</v>
      </c>
      <c r="G480" s="251"/>
      <c r="H480" s="252" t="s">
        <v>28</v>
      </c>
      <c r="I480" s="254"/>
      <c r="J480" s="251"/>
      <c r="K480" s="251"/>
      <c r="L480" s="255"/>
      <c r="M480" s="256"/>
      <c r="N480" s="257"/>
      <c r="O480" s="257"/>
      <c r="P480" s="257"/>
      <c r="Q480" s="257"/>
      <c r="R480" s="257"/>
      <c r="S480" s="257"/>
      <c r="T480" s="258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9" t="s">
        <v>446</v>
      </c>
      <c r="AU480" s="259" t="s">
        <v>83</v>
      </c>
      <c r="AV480" s="14" t="s">
        <v>81</v>
      </c>
      <c r="AW480" s="14" t="s">
        <v>35</v>
      </c>
      <c r="AX480" s="14" t="s">
        <v>74</v>
      </c>
      <c r="AY480" s="259" t="s">
        <v>426</v>
      </c>
    </row>
    <row r="481" s="13" customFormat="1">
      <c r="A481" s="13"/>
      <c r="B481" s="238"/>
      <c r="C481" s="239"/>
      <c r="D481" s="240" t="s">
        <v>446</v>
      </c>
      <c r="E481" s="241" t="s">
        <v>28</v>
      </c>
      <c r="F481" s="242" t="s">
        <v>4275</v>
      </c>
      <c r="G481" s="239"/>
      <c r="H481" s="243">
        <v>1.2250000000000001</v>
      </c>
      <c r="I481" s="244"/>
      <c r="J481" s="239"/>
      <c r="K481" s="239"/>
      <c r="L481" s="245"/>
      <c r="M481" s="246"/>
      <c r="N481" s="247"/>
      <c r="O481" s="247"/>
      <c r="P481" s="247"/>
      <c r="Q481" s="247"/>
      <c r="R481" s="247"/>
      <c r="S481" s="247"/>
      <c r="T481" s="248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9" t="s">
        <v>446</v>
      </c>
      <c r="AU481" s="249" t="s">
        <v>83</v>
      </c>
      <c r="AV481" s="13" t="s">
        <v>83</v>
      </c>
      <c r="AW481" s="13" t="s">
        <v>35</v>
      </c>
      <c r="AX481" s="13" t="s">
        <v>74</v>
      </c>
      <c r="AY481" s="249" t="s">
        <v>426</v>
      </c>
    </row>
    <row r="482" s="15" customFormat="1">
      <c r="A482" s="15"/>
      <c r="B482" s="260"/>
      <c r="C482" s="261"/>
      <c r="D482" s="240" t="s">
        <v>446</v>
      </c>
      <c r="E482" s="262" t="s">
        <v>292</v>
      </c>
      <c r="F482" s="263" t="s">
        <v>466</v>
      </c>
      <c r="G482" s="261"/>
      <c r="H482" s="264">
        <v>1.2250000000000001</v>
      </c>
      <c r="I482" s="265"/>
      <c r="J482" s="261"/>
      <c r="K482" s="261"/>
      <c r="L482" s="266"/>
      <c r="M482" s="267"/>
      <c r="N482" s="268"/>
      <c r="O482" s="268"/>
      <c r="P482" s="268"/>
      <c r="Q482" s="268"/>
      <c r="R482" s="268"/>
      <c r="S482" s="268"/>
      <c r="T482" s="269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T482" s="270" t="s">
        <v>446</v>
      </c>
      <c r="AU482" s="270" t="s">
        <v>83</v>
      </c>
      <c r="AV482" s="15" t="s">
        <v>438</v>
      </c>
      <c r="AW482" s="15" t="s">
        <v>35</v>
      </c>
      <c r="AX482" s="15" t="s">
        <v>81</v>
      </c>
      <c r="AY482" s="270" t="s">
        <v>426</v>
      </c>
    </row>
    <row r="483" s="2" customFormat="1" ht="24.15" customHeight="1">
      <c r="A483" s="42"/>
      <c r="B483" s="43"/>
      <c r="C483" s="220" t="s">
        <v>308</v>
      </c>
      <c r="D483" s="220" t="s">
        <v>433</v>
      </c>
      <c r="E483" s="221" t="s">
        <v>4279</v>
      </c>
      <c r="F483" s="222" t="s">
        <v>4280</v>
      </c>
      <c r="G483" s="223" t="s">
        <v>436</v>
      </c>
      <c r="H483" s="224">
        <v>2.3999999999999999</v>
      </c>
      <c r="I483" s="225"/>
      <c r="J483" s="226">
        <f>ROUND(I483*H483,2)</f>
        <v>0</v>
      </c>
      <c r="K483" s="222" t="s">
        <v>437</v>
      </c>
      <c r="L483" s="48"/>
      <c r="M483" s="227" t="s">
        <v>28</v>
      </c>
      <c r="N483" s="228" t="s">
        <v>45</v>
      </c>
      <c r="O483" s="88"/>
      <c r="P483" s="229">
        <f>O483*H483</f>
        <v>0</v>
      </c>
      <c r="Q483" s="229">
        <v>0.00013999999999999999</v>
      </c>
      <c r="R483" s="229">
        <f>Q483*H483</f>
        <v>0.00033599999999999998</v>
      </c>
      <c r="S483" s="229">
        <v>0</v>
      </c>
      <c r="T483" s="230">
        <f>S483*H483</f>
        <v>0</v>
      </c>
      <c r="U483" s="42"/>
      <c r="V483" s="42"/>
      <c r="W483" s="42"/>
      <c r="X483" s="42"/>
      <c r="Y483" s="42"/>
      <c r="Z483" s="42"/>
      <c r="AA483" s="42"/>
      <c r="AB483" s="42"/>
      <c r="AC483" s="42"/>
      <c r="AD483" s="42"/>
      <c r="AE483" s="42"/>
      <c r="AR483" s="231" t="s">
        <v>645</v>
      </c>
      <c r="AT483" s="231" t="s">
        <v>433</v>
      </c>
      <c r="AU483" s="231" t="s">
        <v>83</v>
      </c>
      <c r="AY483" s="21" t="s">
        <v>426</v>
      </c>
      <c r="BE483" s="232">
        <f>IF(N483="základní",J483,0)</f>
        <v>0</v>
      </c>
      <c r="BF483" s="232">
        <f>IF(N483="snížená",J483,0)</f>
        <v>0</v>
      </c>
      <c r="BG483" s="232">
        <f>IF(N483="zákl. přenesená",J483,0)</f>
        <v>0</v>
      </c>
      <c r="BH483" s="232">
        <f>IF(N483="sníž. přenesená",J483,0)</f>
        <v>0</v>
      </c>
      <c r="BI483" s="232">
        <f>IF(N483="nulová",J483,0)</f>
        <v>0</v>
      </c>
      <c r="BJ483" s="21" t="s">
        <v>81</v>
      </c>
      <c r="BK483" s="232">
        <f>ROUND(I483*H483,2)</f>
        <v>0</v>
      </c>
      <c r="BL483" s="21" t="s">
        <v>645</v>
      </c>
      <c r="BM483" s="231" t="s">
        <v>6152</v>
      </c>
    </row>
    <row r="484" s="2" customFormat="1">
      <c r="A484" s="42"/>
      <c r="B484" s="43"/>
      <c r="C484" s="44"/>
      <c r="D484" s="233" t="s">
        <v>442</v>
      </c>
      <c r="E484" s="44"/>
      <c r="F484" s="234" t="s">
        <v>4282</v>
      </c>
      <c r="G484" s="44"/>
      <c r="H484" s="44"/>
      <c r="I484" s="235"/>
      <c r="J484" s="44"/>
      <c r="K484" s="44"/>
      <c r="L484" s="48"/>
      <c r="M484" s="236"/>
      <c r="N484" s="237"/>
      <c r="O484" s="88"/>
      <c r="P484" s="88"/>
      <c r="Q484" s="88"/>
      <c r="R484" s="88"/>
      <c r="S484" s="88"/>
      <c r="T484" s="89"/>
      <c r="U484" s="42"/>
      <c r="V484" s="42"/>
      <c r="W484" s="42"/>
      <c r="X484" s="42"/>
      <c r="Y484" s="42"/>
      <c r="Z484" s="42"/>
      <c r="AA484" s="42"/>
      <c r="AB484" s="42"/>
      <c r="AC484" s="42"/>
      <c r="AD484" s="42"/>
      <c r="AE484" s="42"/>
      <c r="AT484" s="21" t="s">
        <v>442</v>
      </c>
      <c r="AU484" s="21" t="s">
        <v>83</v>
      </c>
    </row>
    <row r="485" s="13" customFormat="1">
      <c r="A485" s="13"/>
      <c r="B485" s="238"/>
      <c r="C485" s="239"/>
      <c r="D485" s="240" t="s">
        <v>446</v>
      </c>
      <c r="E485" s="241" t="s">
        <v>28</v>
      </c>
      <c r="F485" s="242" t="s">
        <v>292</v>
      </c>
      <c r="G485" s="239"/>
      <c r="H485" s="243">
        <v>1.2250000000000001</v>
      </c>
      <c r="I485" s="244"/>
      <c r="J485" s="239"/>
      <c r="K485" s="239"/>
      <c r="L485" s="245"/>
      <c r="M485" s="246"/>
      <c r="N485" s="247"/>
      <c r="O485" s="247"/>
      <c r="P485" s="247"/>
      <c r="Q485" s="247"/>
      <c r="R485" s="247"/>
      <c r="S485" s="247"/>
      <c r="T485" s="248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9" t="s">
        <v>446</v>
      </c>
      <c r="AU485" s="249" t="s">
        <v>83</v>
      </c>
      <c r="AV485" s="13" t="s">
        <v>83</v>
      </c>
      <c r="AW485" s="13" t="s">
        <v>35</v>
      </c>
      <c r="AX485" s="13" t="s">
        <v>74</v>
      </c>
      <c r="AY485" s="249" t="s">
        <v>426</v>
      </c>
    </row>
    <row r="486" s="14" customFormat="1">
      <c r="A486" s="14"/>
      <c r="B486" s="250"/>
      <c r="C486" s="251"/>
      <c r="D486" s="240" t="s">
        <v>446</v>
      </c>
      <c r="E486" s="252" t="s">
        <v>28</v>
      </c>
      <c r="F486" s="253" t="s">
        <v>5984</v>
      </c>
      <c r="G486" s="251"/>
      <c r="H486" s="252" t="s">
        <v>28</v>
      </c>
      <c r="I486" s="254"/>
      <c r="J486" s="251"/>
      <c r="K486" s="251"/>
      <c r="L486" s="255"/>
      <c r="M486" s="256"/>
      <c r="N486" s="257"/>
      <c r="O486" s="257"/>
      <c r="P486" s="257"/>
      <c r="Q486" s="257"/>
      <c r="R486" s="257"/>
      <c r="S486" s="257"/>
      <c r="T486" s="258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9" t="s">
        <v>446</v>
      </c>
      <c r="AU486" s="259" t="s">
        <v>83</v>
      </c>
      <c r="AV486" s="14" t="s">
        <v>81</v>
      </c>
      <c r="AW486" s="14" t="s">
        <v>35</v>
      </c>
      <c r="AX486" s="14" t="s">
        <v>74</v>
      </c>
      <c r="AY486" s="259" t="s">
        <v>426</v>
      </c>
    </row>
    <row r="487" s="13" customFormat="1">
      <c r="A487" s="13"/>
      <c r="B487" s="238"/>
      <c r="C487" s="239"/>
      <c r="D487" s="240" t="s">
        <v>446</v>
      </c>
      <c r="E487" s="241" t="s">
        <v>28</v>
      </c>
      <c r="F487" s="242" t="s">
        <v>6153</v>
      </c>
      <c r="G487" s="239"/>
      <c r="H487" s="243">
        <v>1.175</v>
      </c>
      <c r="I487" s="244"/>
      <c r="J487" s="239"/>
      <c r="K487" s="239"/>
      <c r="L487" s="245"/>
      <c r="M487" s="246"/>
      <c r="N487" s="247"/>
      <c r="O487" s="247"/>
      <c r="P487" s="247"/>
      <c r="Q487" s="247"/>
      <c r="R487" s="247"/>
      <c r="S487" s="247"/>
      <c r="T487" s="248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9" t="s">
        <v>446</v>
      </c>
      <c r="AU487" s="249" t="s">
        <v>83</v>
      </c>
      <c r="AV487" s="13" t="s">
        <v>83</v>
      </c>
      <c r="AW487" s="13" t="s">
        <v>35</v>
      </c>
      <c r="AX487" s="13" t="s">
        <v>74</v>
      </c>
      <c r="AY487" s="249" t="s">
        <v>426</v>
      </c>
    </row>
    <row r="488" s="15" customFormat="1">
      <c r="A488" s="15"/>
      <c r="B488" s="260"/>
      <c r="C488" s="261"/>
      <c r="D488" s="240" t="s">
        <v>446</v>
      </c>
      <c r="E488" s="262" t="s">
        <v>295</v>
      </c>
      <c r="F488" s="263" t="s">
        <v>466</v>
      </c>
      <c r="G488" s="261"/>
      <c r="H488" s="264">
        <v>2.3999999999999999</v>
      </c>
      <c r="I488" s="265"/>
      <c r="J488" s="261"/>
      <c r="K488" s="261"/>
      <c r="L488" s="266"/>
      <c r="M488" s="267"/>
      <c r="N488" s="268"/>
      <c r="O488" s="268"/>
      <c r="P488" s="268"/>
      <c r="Q488" s="268"/>
      <c r="R488" s="268"/>
      <c r="S488" s="268"/>
      <c r="T488" s="269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T488" s="270" t="s">
        <v>446</v>
      </c>
      <c r="AU488" s="270" t="s">
        <v>83</v>
      </c>
      <c r="AV488" s="15" t="s">
        <v>438</v>
      </c>
      <c r="AW488" s="15" t="s">
        <v>35</v>
      </c>
      <c r="AX488" s="15" t="s">
        <v>81</v>
      </c>
      <c r="AY488" s="270" t="s">
        <v>426</v>
      </c>
    </row>
    <row r="489" s="2" customFormat="1" ht="24.15" customHeight="1">
      <c r="A489" s="42"/>
      <c r="B489" s="43"/>
      <c r="C489" s="220" t="s">
        <v>1194</v>
      </c>
      <c r="D489" s="220" t="s">
        <v>433</v>
      </c>
      <c r="E489" s="221" t="s">
        <v>4312</v>
      </c>
      <c r="F489" s="222" t="s">
        <v>4313</v>
      </c>
      <c r="G489" s="223" t="s">
        <v>436</v>
      </c>
      <c r="H489" s="224">
        <v>2.3999999999999999</v>
      </c>
      <c r="I489" s="225"/>
      <c r="J489" s="226">
        <f>ROUND(I489*H489,2)</f>
        <v>0</v>
      </c>
      <c r="K489" s="222" t="s">
        <v>437</v>
      </c>
      <c r="L489" s="48"/>
      <c r="M489" s="227" t="s">
        <v>28</v>
      </c>
      <c r="N489" s="228" t="s">
        <v>45</v>
      </c>
      <c r="O489" s="88"/>
      <c r="P489" s="229">
        <f>O489*H489</f>
        <v>0</v>
      </c>
      <c r="Q489" s="229">
        <v>0.00012</v>
      </c>
      <c r="R489" s="229">
        <f>Q489*H489</f>
        <v>0.00028800000000000001</v>
      </c>
      <c r="S489" s="229">
        <v>0</v>
      </c>
      <c r="T489" s="230">
        <f>S489*H489</f>
        <v>0</v>
      </c>
      <c r="U489" s="42"/>
      <c r="V489" s="42"/>
      <c r="W489" s="42"/>
      <c r="X489" s="42"/>
      <c r="Y489" s="42"/>
      <c r="Z489" s="42"/>
      <c r="AA489" s="42"/>
      <c r="AB489" s="42"/>
      <c r="AC489" s="42"/>
      <c r="AD489" s="42"/>
      <c r="AE489" s="42"/>
      <c r="AR489" s="231" t="s">
        <v>645</v>
      </c>
      <c r="AT489" s="231" t="s">
        <v>433</v>
      </c>
      <c r="AU489" s="231" t="s">
        <v>83</v>
      </c>
      <c r="AY489" s="21" t="s">
        <v>426</v>
      </c>
      <c r="BE489" s="232">
        <f>IF(N489="základní",J489,0)</f>
        <v>0</v>
      </c>
      <c r="BF489" s="232">
        <f>IF(N489="snížená",J489,0)</f>
        <v>0</v>
      </c>
      <c r="BG489" s="232">
        <f>IF(N489="zákl. přenesená",J489,0)</f>
        <v>0</v>
      </c>
      <c r="BH489" s="232">
        <f>IF(N489="sníž. přenesená",J489,0)</f>
        <v>0</v>
      </c>
      <c r="BI489" s="232">
        <f>IF(N489="nulová",J489,0)</f>
        <v>0</v>
      </c>
      <c r="BJ489" s="21" t="s">
        <v>81</v>
      </c>
      <c r="BK489" s="232">
        <f>ROUND(I489*H489,2)</f>
        <v>0</v>
      </c>
      <c r="BL489" s="21" t="s">
        <v>645</v>
      </c>
      <c r="BM489" s="231" t="s">
        <v>6154</v>
      </c>
    </row>
    <row r="490" s="2" customFormat="1">
      <c r="A490" s="42"/>
      <c r="B490" s="43"/>
      <c r="C490" s="44"/>
      <c r="D490" s="233" t="s">
        <v>442</v>
      </c>
      <c r="E490" s="44"/>
      <c r="F490" s="234" t="s">
        <v>4315</v>
      </c>
      <c r="G490" s="44"/>
      <c r="H490" s="44"/>
      <c r="I490" s="235"/>
      <c r="J490" s="44"/>
      <c r="K490" s="44"/>
      <c r="L490" s="48"/>
      <c r="M490" s="236"/>
      <c r="N490" s="237"/>
      <c r="O490" s="88"/>
      <c r="P490" s="88"/>
      <c r="Q490" s="88"/>
      <c r="R490" s="88"/>
      <c r="S490" s="88"/>
      <c r="T490" s="89"/>
      <c r="U490" s="42"/>
      <c r="V490" s="42"/>
      <c r="W490" s="42"/>
      <c r="X490" s="42"/>
      <c r="Y490" s="42"/>
      <c r="Z490" s="42"/>
      <c r="AA490" s="42"/>
      <c r="AB490" s="42"/>
      <c r="AC490" s="42"/>
      <c r="AD490" s="42"/>
      <c r="AE490" s="42"/>
      <c r="AT490" s="21" t="s">
        <v>442</v>
      </c>
      <c r="AU490" s="21" t="s">
        <v>83</v>
      </c>
    </row>
    <row r="491" s="13" customFormat="1">
      <c r="A491" s="13"/>
      <c r="B491" s="238"/>
      <c r="C491" s="239"/>
      <c r="D491" s="240" t="s">
        <v>446</v>
      </c>
      <c r="E491" s="241" t="s">
        <v>28</v>
      </c>
      <c r="F491" s="242" t="s">
        <v>295</v>
      </c>
      <c r="G491" s="239"/>
      <c r="H491" s="243">
        <v>2.3999999999999999</v>
      </c>
      <c r="I491" s="244"/>
      <c r="J491" s="239"/>
      <c r="K491" s="239"/>
      <c r="L491" s="245"/>
      <c r="M491" s="246"/>
      <c r="N491" s="247"/>
      <c r="O491" s="247"/>
      <c r="P491" s="247"/>
      <c r="Q491" s="247"/>
      <c r="R491" s="247"/>
      <c r="S491" s="247"/>
      <c r="T491" s="248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9" t="s">
        <v>446</v>
      </c>
      <c r="AU491" s="249" t="s">
        <v>83</v>
      </c>
      <c r="AV491" s="13" t="s">
        <v>83</v>
      </c>
      <c r="AW491" s="13" t="s">
        <v>35</v>
      </c>
      <c r="AX491" s="13" t="s">
        <v>81</v>
      </c>
      <c r="AY491" s="249" t="s">
        <v>426</v>
      </c>
    </row>
    <row r="492" s="2" customFormat="1" ht="24.15" customHeight="1">
      <c r="A492" s="42"/>
      <c r="B492" s="43"/>
      <c r="C492" s="220" t="s">
        <v>1199</v>
      </c>
      <c r="D492" s="220" t="s">
        <v>433</v>
      </c>
      <c r="E492" s="221" t="s">
        <v>4317</v>
      </c>
      <c r="F492" s="222" t="s">
        <v>4318</v>
      </c>
      <c r="G492" s="223" t="s">
        <v>436</v>
      </c>
      <c r="H492" s="224">
        <v>2.3999999999999999</v>
      </c>
      <c r="I492" s="225"/>
      <c r="J492" s="226">
        <f>ROUND(I492*H492,2)</f>
        <v>0</v>
      </c>
      <c r="K492" s="222" t="s">
        <v>437</v>
      </c>
      <c r="L492" s="48"/>
      <c r="M492" s="227" t="s">
        <v>28</v>
      </c>
      <c r="N492" s="228" t="s">
        <v>45</v>
      </c>
      <c r="O492" s="88"/>
      <c r="P492" s="229">
        <f>O492*H492</f>
        <v>0</v>
      </c>
      <c r="Q492" s="229">
        <v>0.00012</v>
      </c>
      <c r="R492" s="229">
        <f>Q492*H492</f>
        <v>0.00028800000000000001</v>
      </c>
      <c r="S492" s="229">
        <v>0</v>
      </c>
      <c r="T492" s="230">
        <f>S492*H492</f>
        <v>0</v>
      </c>
      <c r="U492" s="42"/>
      <c r="V492" s="42"/>
      <c r="W492" s="42"/>
      <c r="X492" s="42"/>
      <c r="Y492" s="42"/>
      <c r="Z492" s="42"/>
      <c r="AA492" s="42"/>
      <c r="AB492" s="42"/>
      <c r="AC492" s="42"/>
      <c r="AD492" s="42"/>
      <c r="AE492" s="42"/>
      <c r="AR492" s="231" t="s">
        <v>645</v>
      </c>
      <c r="AT492" s="231" t="s">
        <v>433</v>
      </c>
      <c r="AU492" s="231" t="s">
        <v>83</v>
      </c>
      <c r="AY492" s="21" t="s">
        <v>426</v>
      </c>
      <c r="BE492" s="232">
        <f>IF(N492="základní",J492,0)</f>
        <v>0</v>
      </c>
      <c r="BF492" s="232">
        <f>IF(N492="snížená",J492,0)</f>
        <v>0</v>
      </c>
      <c r="BG492" s="232">
        <f>IF(N492="zákl. přenesená",J492,0)</f>
        <v>0</v>
      </c>
      <c r="BH492" s="232">
        <f>IF(N492="sníž. přenesená",J492,0)</f>
        <v>0</v>
      </c>
      <c r="BI492" s="232">
        <f>IF(N492="nulová",J492,0)</f>
        <v>0</v>
      </c>
      <c r="BJ492" s="21" t="s">
        <v>81</v>
      </c>
      <c r="BK492" s="232">
        <f>ROUND(I492*H492,2)</f>
        <v>0</v>
      </c>
      <c r="BL492" s="21" t="s">
        <v>645</v>
      </c>
      <c r="BM492" s="231" t="s">
        <v>6155</v>
      </c>
    </row>
    <row r="493" s="2" customFormat="1">
      <c r="A493" s="42"/>
      <c r="B493" s="43"/>
      <c r="C493" s="44"/>
      <c r="D493" s="233" t="s">
        <v>442</v>
      </c>
      <c r="E493" s="44"/>
      <c r="F493" s="234" t="s">
        <v>4320</v>
      </c>
      <c r="G493" s="44"/>
      <c r="H493" s="44"/>
      <c r="I493" s="235"/>
      <c r="J493" s="44"/>
      <c r="K493" s="44"/>
      <c r="L493" s="48"/>
      <c r="M493" s="236"/>
      <c r="N493" s="237"/>
      <c r="O493" s="88"/>
      <c r="P493" s="88"/>
      <c r="Q493" s="88"/>
      <c r="R493" s="88"/>
      <c r="S493" s="88"/>
      <c r="T493" s="89"/>
      <c r="U493" s="42"/>
      <c r="V493" s="42"/>
      <c r="W493" s="42"/>
      <c r="X493" s="42"/>
      <c r="Y493" s="42"/>
      <c r="Z493" s="42"/>
      <c r="AA493" s="42"/>
      <c r="AB493" s="42"/>
      <c r="AC493" s="42"/>
      <c r="AD493" s="42"/>
      <c r="AE493" s="42"/>
      <c r="AT493" s="21" t="s">
        <v>442</v>
      </c>
      <c r="AU493" s="21" t="s">
        <v>83</v>
      </c>
    </row>
    <row r="494" s="13" customFormat="1">
      <c r="A494" s="13"/>
      <c r="B494" s="238"/>
      <c r="C494" s="239"/>
      <c r="D494" s="240" t="s">
        <v>446</v>
      </c>
      <c r="E494" s="241" t="s">
        <v>28</v>
      </c>
      <c r="F494" s="242" t="s">
        <v>295</v>
      </c>
      <c r="G494" s="239"/>
      <c r="H494" s="243">
        <v>2.3999999999999999</v>
      </c>
      <c r="I494" s="244"/>
      <c r="J494" s="239"/>
      <c r="K494" s="239"/>
      <c r="L494" s="245"/>
      <c r="M494" s="246"/>
      <c r="N494" s="247"/>
      <c r="O494" s="247"/>
      <c r="P494" s="247"/>
      <c r="Q494" s="247"/>
      <c r="R494" s="247"/>
      <c r="S494" s="247"/>
      <c r="T494" s="248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9" t="s">
        <v>446</v>
      </c>
      <c r="AU494" s="249" t="s">
        <v>83</v>
      </c>
      <c r="AV494" s="13" t="s">
        <v>83</v>
      </c>
      <c r="AW494" s="13" t="s">
        <v>35</v>
      </c>
      <c r="AX494" s="13" t="s">
        <v>81</v>
      </c>
      <c r="AY494" s="249" t="s">
        <v>426</v>
      </c>
    </row>
    <row r="495" s="12" customFormat="1" ht="22.8" customHeight="1">
      <c r="A495" s="12"/>
      <c r="B495" s="204"/>
      <c r="C495" s="205"/>
      <c r="D495" s="206" t="s">
        <v>73</v>
      </c>
      <c r="E495" s="218" t="s">
        <v>4352</v>
      </c>
      <c r="F495" s="218" t="s">
        <v>4353</v>
      </c>
      <c r="G495" s="205"/>
      <c r="H495" s="205"/>
      <c r="I495" s="208"/>
      <c r="J495" s="219">
        <f>BK495</f>
        <v>0</v>
      </c>
      <c r="K495" s="205"/>
      <c r="L495" s="210"/>
      <c r="M495" s="211"/>
      <c r="N495" s="212"/>
      <c r="O495" s="212"/>
      <c r="P495" s="213">
        <f>SUM(P496:P515)</f>
        <v>0</v>
      </c>
      <c r="Q495" s="212"/>
      <c r="R495" s="213">
        <f>SUM(R496:R515)</f>
        <v>0.045477770000000001</v>
      </c>
      <c r="S495" s="212"/>
      <c r="T495" s="214">
        <f>SUM(T496:T515)</f>
        <v>0</v>
      </c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R495" s="215" t="s">
        <v>83</v>
      </c>
      <c r="AT495" s="216" t="s">
        <v>73</v>
      </c>
      <c r="AU495" s="216" t="s">
        <v>81</v>
      </c>
      <c r="AY495" s="215" t="s">
        <v>426</v>
      </c>
      <c r="BK495" s="217">
        <f>SUM(BK496:BK515)</f>
        <v>0</v>
      </c>
    </row>
    <row r="496" s="2" customFormat="1" ht="24.15" customHeight="1">
      <c r="A496" s="42"/>
      <c r="B496" s="43"/>
      <c r="C496" s="220" t="s">
        <v>1205</v>
      </c>
      <c r="D496" s="220" t="s">
        <v>433</v>
      </c>
      <c r="E496" s="221" t="s">
        <v>4355</v>
      </c>
      <c r="F496" s="222" t="s">
        <v>4356</v>
      </c>
      <c r="G496" s="223" t="s">
        <v>436</v>
      </c>
      <c r="H496" s="224">
        <v>74.677000000000007</v>
      </c>
      <c r="I496" s="225"/>
      <c r="J496" s="226">
        <f>ROUND(I496*H496,2)</f>
        <v>0</v>
      </c>
      <c r="K496" s="222" t="s">
        <v>437</v>
      </c>
      <c r="L496" s="48"/>
      <c r="M496" s="227" t="s">
        <v>28</v>
      </c>
      <c r="N496" s="228" t="s">
        <v>45</v>
      </c>
      <c r="O496" s="88"/>
      <c r="P496" s="229">
        <f>O496*H496</f>
        <v>0</v>
      </c>
      <c r="Q496" s="229">
        <v>0</v>
      </c>
      <c r="R496" s="229">
        <f>Q496*H496</f>
        <v>0</v>
      </c>
      <c r="S496" s="229">
        <v>0</v>
      </c>
      <c r="T496" s="230">
        <f>S496*H496</f>
        <v>0</v>
      </c>
      <c r="U496" s="42"/>
      <c r="V496" s="42"/>
      <c r="W496" s="42"/>
      <c r="X496" s="42"/>
      <c r="Y496" s="42"/>
      <c r="Z496" s="42"/>
      <c r="AA496" s="42"/>
      <c r="AB496" s="42"/>
      <c r="AC496" s="42"/>
      <c r="AD496" s="42"/>
      <c r="AE496" s="42"/>
      <c r="AR496" s="231" t="s">
        <v>645</v>
      </c>
      <c r="AT496" s="231" t="s">
        <v>433</v>
      </c>
      <c r="AU496" s="231" t="s">
        <v>83</v>
      </c>
      <c r="AY496" s="21" t="s">
        <v>426</v>
      </c>
      <c r="BE496" s="232">
        <f>IF(N496="základní",J496,0)</f>
        <v>0</v>
      </c>
      <c r="BF496" s="232">
        <f>IF(N496="snížená",J496,0)</f>
        <v>0</v>
      </c>
      <c r="BG496" s="232">
        <f>IF(N496="zákl. přenesená",J496,0)</f>
        <v>0</v>
      </c>
      <c r="BH496" s="232">
        <f>IF(N496="sníž. přenesená",J496,0)</f>
        <v>0</v>
      </c>
      <c r="BI496" s="232">
        <f>IF(N496="nulová",J496,0)</f>
        <v>0</v>
      </c>
      <c r="BJ496" s="21" t="s">
        <v>81</v>
      </c>
      <c r="BK496" s="232">
        <f>ROUND(I496*H496,2)</f>
        <v>0</v>
      </c>
      <c r="BL496" s="21" t="s">
        <v>645</v>
      </c>
      <c r="BM496" s="231" t="s">
        <v>6156</v>
      </c>
    </row>
    <row r="497" s="2" customFormat="1">
      <c r="A497" s="42"/>
      <c r="B497" s="43"/>
      <c r="C497" s="44"/>
      <c r="D497" s="233" t="s">
        <v>442</v>
      </c>
      <c r="E497" s="44"/>
      <c r="F497" s="234" t="s">
        <v>4358</v>
      </c>
      <c r="G497" s="44"/>
      <c r="H497" s="44"/>
      <c r="I497" s="235"/>
      <c r="J497" s="44"/>
      <c r="K497" s="44"/>
      <c r="L497" s="48"/>
      <c r="M497" s="236"/>
      <c r="N497" s="237"/>
      <c r="O497" s="88"/>
      <c r="P497" s="88"/>
      <c r="Q497" s="88"/>
      <c r="R497" s="88"/>
      <c r="S497" s="88"/>
      <c r="T497" s="89"/>
      <c r="U497" s="42"/>
      <c r="V497" s="42"/>
      <c r="W497" s="42"/>
      <c r="X497" s="42"/>
      <c r="Y497" s="42"/>
      <c r="Z497" s="42"/>
      <c r="AA497" s="42"/>
      <c r="AB497" s="42"/>
      <c r="AC497" s="42"/>
      <c r="AD497" s="42"/>
      <c r="AE497" s="42"/>
      <c r="AT497" s="21" t="s">
        <v>442</v>
      </c>
      <c r="AU497" s="21" t="s">
        <v>83</v>
      </c>
    </row>
    <row r="498" s="13" customFormat="1">
      <c r="A498" s="13"/>
      <c r="B498" s="238"/>
      <c r="C498" s="239"/>
      <c r="D498" s="240" t="s">
        <v>446</v>
      </c>
      <c r="E498" s="241" t="s">
        <v>28</v>
      </c>
      <c r="F498" s="242" t="s">
        <v>259</v>
      </c>
      <c r="G498" s="239"/>
      <c r="H498" s="243">
        <v>74.677000000000007</v>
      </c>
      <c r="I498" s="244"/>
      <c r="J498" s="239"/>
      <c r="K498" s="239"/>
      <c r="L498" s="245"/>
      <c r="M498" s="246"/>
      <c r="N498" s="247"/>
      <c r="O498" s="247"/>
      <c r="P498" s="247"/>
      <c r="Q498" s="247"/>
      <c r="R498" s="247"/>
      <c r="S498" s="247"/>
      <c r="T498" s="248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9" t="s">
        <v>446</v>
      </c>
      <c r="AU498" s="249" t="s">
        <v>83</v>
      </c>
      <c r="AV498" s="13" t="s">
        <v>83</v>
      </c>
      <c r="AW498" s="13" t="s">
        <v>35</v>
      </c>
      <c r="AX498" s="13" t="s">
        <v>81</v>
      </c>
      <c r="AY498" s="249" t="s">
        <v>426</v>
      </c>
    </row>
    <row r="499" s="2" customFormat="1" ht="33" customHeight="1">
      <c r="A499" s="42"/>
      <c r="B499" s="43"/>
      <c r="C499" s="220" t="s">
        <v>1211</v>
      </c>
      <c r="D499" s="220" t="s">
        <v>433</v>
      </c>
      <c r="E499" s="221" t="s">
        <v>4428</v>
      </c>
      <c r="F499" s="222" t="s">
        <v>4429</v>
      </c>
      <c r="G499" s="223" t="s">
        <v>436</v>
      </c>
      <c r="H499" s="224">
        <v>74.677000000000007</v>
      </c>
      <c r="I499" s="225"/>
      <c r="J499" s="226">
        <f>ROUND(I499*H499,2)</f>
        <v>0</v>
      </c>
      <c r="K499" s="222" t="s">
        <v>437</v>
      </c>
      <c r="L499" s="48"/>
      <c r="M499" s="227" t="s">
        <v>28</v>
      </c>
      <c r="N499" s="228" t="s">
        <v>45</v>
      </c>
      <c r="O499" s="88"/>
      <c r="P499" s="229">
        <f>O499*H499</f>
        <v>0</v>
      </c>
      <c r="Q499" s="229">
        <v>0.00021000000000000001</v>
      </c>
      <c r="R499" s="229">
        <f>Q499*H499</f>
        <v>0.015682170000000002</v>
      </c>
      <c r="S499" s="229">
        <v>0</v>
      </c>
      <c r="T499" s="230">
        <f>S499*H499</f>
        <v>0</v>
      </c>
      <c r="U499" s="42"/>
      <c r="V499" s="42"/>
      <c r="W499" s="42"/>
      <c r="X499" s="42"/>
      <c r="Y499" s="42"/>
      <c r="Z499" s="42"/>
      <c r="AA499" s="42"/>
      <c r="AB499" s="42"/>
      <c r="AC499" s="42"/>
      <c r="AD499" s="42"/>
      <c r="AE499" s="42"/>
      <c r="AR499" s="231" t="s">
        <v>645</v>
      </c>
      <c r="AT499" s="231" t="s">
        <v>433</v>
      </c>
      <c r="AU499" s="231" t="s">
        <v>83</v>
      </c>
      <c r="AY499" s="21" t="s">
        <v>426</v>
      </c>
      <c r="BE499" s="232">
        <f>IF(N499="základní",J499,0)</f>
        <v>0</v>
      </c>
      <c r="BF499" s="232">
        <f>IF(N499="snížená",J499,0)</f>
        <v>0</v>
      </c>
      <c r="BG499" s="232">
        <f>IF(N499="zákl. přenesená",J499,0)</f>
        <v>0</v>
      </c>
      <c r="BH499" s="232">
        <f>IF(N499="sníž. přenesená",J499,0)</f>
        <v>0</v>
      </c>
      <c r="BI499" s="232">
        <f>IF(N499="nulová",J499,0)</f>
        <v>0</v>
      </c>
      <c r="BJ499" s="21" t="s">
        <v>81</v>
      </c>
      <c r="BK499" s="232">
        <f>ROUND(I499*H499,2)</f>
        <v>0</v>
      </c>
      <c r="BL499" s="21" t="s">
        <v>645</v>
      </c>
      <c r="BM499" s="231" t="s">
        <v>6157</v>
      </c>
    </row>
    <row r="500" s="2" customFormat="1">
      <c r="A500" s="42"/>
      <c r="B500" s="43"/>
      <c r="C500" s="44"/>
      <c r="D500" s="233" t="s">
        <v>442</v>
      </c>
      <c r="E500" s="44"/>
      <c r="F500" s="234" t="s">
        <v>4431</v>
      </c>
      <c r="G500" s="44"/>
      <c r="H500" s="44"/>
      <c r="I500" s="235"/>
      <c r="J500" s="44"/>
      <c r="K500" s="44"/>
      <c r="L500" s="48"/>
      <c r="M500" s="236"/>
      <c r="N500" s="237"/>
      <c r="O500" s="88"/>
      <c r="P500" s="88"/>
      <c r="Q500" s="88"/>
      <c r="R500" s="88"/>
      <c r="S500" s="88"/>
      <c r="T500" s="89"/>
      <c r="U500" s="42"/>
      <c r="V500" s="42"/>
      <c r="W500" s="42"/>
      <c r="X500" s="42"/>
      <c r="Y500" s="42"/>
      <c r="Z500" s="42"/>
      <c r="AA500" s="42"/>
      <c r="AB500" s="42"/>
      <c r="AC500" s="42"/>
      <c r="AD500" s="42"/>
      <c r="AE500" s="42"/>
      <c r="AT500" s="21" t="s">
        <v>442</v>
      </c>
      <c r="AU500" s="21" t="s">
        <v>83</v>
      </c>
    </row>
    <row r="501" s="13" customFormat="1">
      <c r="A501" s="13"/>
      <c r="B501" s="238"/>
      <c r="C501" s="239"/>
      <c r="D501" s="240" t="s">
        <v>446</v>
      </c>
      <c r="E501" s="241" t="s">
        <v>28</v>
      </c>
      <c r="F501" s="242" t="s">
        <v>167</v>
      </c>
      <c r="G501" s="239"/>
      <c r="H501" s="243">
        <v>61.177</v>
      </c>
      <c r="I501" s="244"/>
      <c r="J501" s="239"/>
      <c r="K501" s="239"/>
      <c r="L501" s="245"/>
      <c r="M501" s="246"/>
      <c r="N501" s="247"/>
      <c r="O501" s="247"/>
      <c r="P501" s="247"/>
      <c r="Q501" s="247"/>
      <c r="R501" s="247"/>
      <c r="S501" s="247"/>
      <c r="T501" s="248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9" t="s">
        <v>446</v>
      </c>
      <c r="AU501" s="249" t="s">
        <v>83</v>
      </c>
      <c r="AV501" s="13" t="s">
        <v>83</v>
      </c>
      <c r="AW501" s="13" t="s">
        <v>35</v>
      </c>
      <c r="AX501" s="13" t="s">
        <v>74</v>
      </c>
      <c r="AY501" s="249" t="s">
        <v>426</v>
      </c>
    </row>
    <row r="502" s="13" customFormat="1">
      <c r="A502" s="13"/>
      <c r="B502" s="238"/>
      <c r="C502" s="239"/>
      <c r="D502" s="240" t="s">
        <v>446</v>
      </c>
      <c r="E502" s="241" t="s">
        <v>28</v>
      </c>
      <c r="F502" s="242" t="s">
        <v>340</v>
      </c>
      <c r="G502" s="239"/>
      <c r="H502" s="243">
        <v>13.5</v>
      </c>
      <c r="I502" s="244"/>
      <c r="J502" s="239"/>
      <c r="K502" s="239"/>
      <c r="L502" s="245"/>
      <c r="M502" s="246"/>
      <c r="N502" s="247"/>
      <c r="O502" s="247"/>
      <c r="P502" s="247"/>
      <c r="Q502" s="247"/>
      <c r="R502" s="247"/>
      <c r="S502" s="247"/>
      <c r="T502" s="248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9" t="s">
        <v>446</v>
      </c>
      <c r="AU502" s="249" t="s">
        <v>83</v>
      </c>
      <c r="AV502" s="13" t="s">
        <v>83</v>
      </c>
      <c r="AW502" s="13" t="s">
        <v>35</v>
      </c>
      <c r="AX502" s="13" t="s">
        <v>74</v>
      </c>
      <c r="AY502" s="249" t="s">
        <v>426</v>
      </c>
    </row>
    <row r="503" s="15" customFormat="1">
      <c r="A503" s="15"/>
      <c r="B503" s="260"/>
      <c r="C503" s="261"/>
      <c r="D503" s="240" t="s">
        <v>446</v>
      </c>
      <c r="E503" s="262" t="s">
        <v>259</v>
      </c>
      <c r="F503" s="263" t="s">
        <v>466</v>
      </c>
      <c r="G503" s="261"/>
      <c r="H503" s="264">
        <v>74.677000000000007</v>
      </c>
      <c r="I503" s="265"/>
      <c r="J503" s="261"/>
      <c r="K503" s="261"/>
      <c r="L503" s="266"/>
      <c r="M503" s="267"/>
      <c r="N503" s="268"/>
      <c r="O503" s="268"/>
      <c r="P503" s="268"/>
      <c r="Q503" s="268"/>
      <c r="R503" s="268"/>
      <c r="S503" s="268"/>
      <c r="T503" s="269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T503" s="270" t="s">
        <v>446</v>
      </c>
      <c r="AU503" s="270" t="s">
        <v>83</v>
      </c>
      <c r="AV503" s="15" t="s">
        <v>438</v>
      </c>
      <c r="AW503" s="15" t="s">
        <v>35</v>
      </c>
      <c r="AX503" s="15" t="s">
        <v>81</v>
      </c>
      <c r="AY503" s="270" t="s">
        <v>426</v>
      </c>
    </row>
    <row r="504" s="2" customFormat="1" ht="37.8" customHeight="1">
      <c r="A504" s="42"/>
      <c r="B504" s="43"/>
      <c r="C504" s="220" t="s">
        <v>1216</v>
      </c>
      <c r="D504" s="220" t="s">
        <v>433</v>
      </c>
      <c r="E504" s="221" t="s">
        <v>4448</v>
      </c>
      <c r="F504" s="222" t="s">
        <v>4449</v>
      </c>
      <c r="G504" s="223" t="s">
        <v>436</v>
      </c>
      <c r="H504" s="224">
        <v>74.677000000000007</v>
      </c>
      <c r="I504" s="225"/>
      <c r="J504" s="226">
        <f>ROUND(I504*H504,2)</f>
        <v>0</v>
      </c>
      <c r="K504" s="222" t="s">
        <v>437</v>
      </c>
      <c r="L504" s="48"/>
      <c r="M504" s="227" t="s">
        <v>28</v>
      </c>
      <c r="N504" s="228" t="s">
        <v>45</v>
      </c>
      <c r="O504" s="88"/>
      <c r="P504" s="229">
        <f>O504*H504</f>
        <v>0</v>
      </c>
      <c r="Q504" s="229">
        <v>0.00027999999999999998</v>
      </c>
      <c r="R504" s="229">
        <f>Q504*H504</f>
        <v>0.020909560000000001</v>
      </c>
      <c r="S504" s="229">
        <v>0</v>
      </c>
      <c r="T504" s="230">
        <f>S504*H504</f>
        <v>0</v>
      </c>
      <c r="U504" s="42"/>
      <c r="V504" s="42"/>
      <c r="W504" s="42"/>
      <c r="X504" s="42"/>
      <c r="Y504" s="42"/>
      <c r="Z504" s="42"/>
      <c r="AA504" s="42"/>
      <c r="AB504" s="42"/>
      <c r="AC504" s="42"/>
      <c r="AD504" s="42"/>
      <c r="AE504" s="42"/>
      <c r="AR504" s="231" t="s">
        <v>645</v>
      </c>
      <c r="AT504" s="231" t="s">
        <v>433</v>
      </c>
      <c r="AU504" s="231" t="s">
        <v>83</v>
      </c>
      <c r="AY504" s="21" t="s">
        <v>426</v>
      </c>
      <c r="BE504" s="232">
        <f>IF(N504="základní",J504,0)</f>
        <v>0</v>
      </c>
      <c r="BF504" s="232">
        <f>IF(N504="snížená",J504,0)</f>
        <v>0</v>
      </c>
      <c r="BG504" s="232">
        <f>IF(N504="zákl. přenesená",J504,0)</f>
        <v>0</v>
      </c>
      <c r="BH504" s="232">
        <f>IF(N504="sníž. přenesená",J504,0)</f>
        <v>0</v>
      </c>
      <c r="BI504" s="232">
        <f>IF(N504="nulová",J504,0)</f>
        <v>0</v>
      </c>
      <c r="BJ504" s="21" t="s">
        <v>81</v>
      </c>
      <c r="BK504" s="232">
        <f>ROUND(I504*H504,2)</f>
        <v>0</v>
      </c>
      <c r="BL504" s="21" t="s">
        <v>645</v>
      </c>
      <c r="BM504" s="231" t="s">
        <v>6158</v>
      </c>
    </row>
    <row r="505" s="2" customFormat="1">
      <c r="A505" s="42"/>
      <c r="B505" s="43"/>
      <c r="C505" s="44"/>
      <c r="D505" s="233" t="s">
        <v>442</v>
      </c>
      <c r="E505" s="44"/>
      <c r="F505" s="234" t="s">
        <v>4451</v>
      </c>
      <c r="G505" s="44"/>
      <c r="H505" s="44"/>
      <c r="I505" s="235"/>
      <c r="J505" s="44"/>
      <c r="K505" s="44"/>
      <c r="L505" s="48"/>
      <c r="M505" s="236"/>
      <c r="N505" s="237"/>
      <c r="O505" s="88"/>
      <c r="P505" s="88"/>
      <c r="Q505" s="88"/>
      <c r="R505" s="88"/>
      <c r="S505" s="88"/>
      <c r="T505" s="89"/>
      <c r="U505" s="42"/>
      <c r="V505" s="42"/>
      <c r="W505" s="42"/>
      <c r="X505" s="42"/>
      <c r="Y505" s="42"/>
      <c r="Z505" s="42"/>
      <c r="AA505" s="42"/>
      <c r="AB505" s="42"/>
      <c r="AC505" s="42"/>
      <c r="AD505" s="42"/>
      <c r="AE505" s="42"/>
      <c r="AT505" s="21" t="s">
        <v>442</v>
      </c>
      <c r="AU505" s="21" t="s">
        <v>83</v>
      </c>
    </row>
    <row r="506" s="13" customFormat="1">
      <c r="A506" s="13"/>
      <c r="B506" s="238"/>
      <c r="C506" s="239"/>
      <c r="D506" s="240" t="s">
        <v>446</v>
      </c>
      <c r="E506" s="241" t="s">
        <v>28</v>
      </c>
      <c r="F506" s="242" t="s">
        <v>259</v>
      </c>
      <c r="G506" s="239"/>
      <c r="H506" s="243">
        <v>74.677000000000007</v>
      </c>
      <c r="I506" s="244"/>
      <c r="J506" s="239"/>
      <c r="K506" s="239"/>
      <c r="L506" s="245"/>
      <c r="M506" s="246"/>
      <c r="N506" s="247"/>
      <c r="O506" s="247"/>
      <c r="P506" s="247"/>
      <c r="Q506" s="247"/>
      <c r="R506" s="247"/>
      <c r="S506" s="247"/>
      <c r="T506" s="248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9" t="s">
        <v>446</v>
      </c>
      <c r="AU506" s="249" t="s">
        <v>83</v>
      </c>
      <c r="AV506" s="13" t="s">
        <v>83</v>
      </c>
      <c r="AW506" s="13" t="s">
        <v>35</v>
      </c>
      <c r="AX506" s="13" t="s">
        <v>81</v>
      </c>
      <c r="AY506" s="249" t="s">
        <v>426</v>
      </c>
    </row>
    <row r="507" s="2" customFormat="1" ht="49.05" customHeight="1">
      <c r="A507" s="42"/>
      <c r="B507" s="43"/>
      <c r="C507" s="220" t="s">
        <v>1221</v>
      </c>
      <c r="D507" s="220" t="s">
        <v>433</v>
      </c>
      <c r="E507" s="221" t="s">
        <v>4463</v>
      </c>
      <c r="F507" s="222" t="s">
        <v>4464</v>
      </c>
      <c r="G507" s="223" t="s">
        <v>436</v>
      </c>
      <c r="H507" s="224">
        <v>52.274000000000001</v>
      </c>
      <c r="I507" s="225"/>
      <c r="J507" s="226">
        <f>ROUND(I507*H507,2)</f>
        <v>0</v>
      </c>
      <c r="K507" s="222" t="s">
        <v>437</v>
      </c>
      <c r="L507" s="48"/>
      <c r="M507" s="227" t="s">
        <v>28</v>
      </c>
      <c r="N507" s="228" t="s">
        <v>45</v>
      </c>
      <c r="O507" s="88"/>
      <c r="P507" s="229">
        <f>O507*H507</f>
        <v>0</v>
      </c>
      <c r="Q507" s="229">
        <v>2.0000000000000002E-05</v>
      </c>
      <c r="R507" s="229">
        <f>Q507*H507</f>
        <v>0.0010454800000000001</v>
      </c>
      <c r="S507" s="229">
        <v>0</v>
      </c>
      <c r="T507" s="230">
        <f>S507*H507</f>
        <v>0</v>
      </c>
      <c r="U507" s="42"/>
      <c r="V507" s="42"/>
      <c r="W507" s="42"/>
      <c r="X507" s="42"/>
      <c r="Y507" s="42"/>
      <c r="Z507" s="42"/>
      <c r="AA507" s="42"/>
      <c r="AB507" s="42"/>
      <c r="AC507" s="42"/>
      <c r="AD507" s="42"/>
      <c r="AE507" s="42"/>
      <c r="AR507" s="231" t="s">
        <v>645</v>
      </c>
      <c r="AT507" s="231" t="s">
        <v>433</v>
      </c>
      <c r="AU507" s="231" t="s">
        <v>83</v>
      </c>
      <c r="AY507" s="21" t="s">
        <v>426</v>
      </c>
      <c r="BE507" s="232">
        <f>IF(N507="základní",J507,0)</f>
        <v>0</v>
      </c>
      <c r="BF507" s="232">
        <f>IF(N507="snížená",J507,0)</f>
        <v>0</v>
      </c>
      <c r="BG507" s="232">
        <f>IF(N507="zákl. přenesená",J507,0)</f>
        <v>0</v>
      </c>
      <c r="BH507" s="232">
        <f>IF(N507="sníž. přenesená",J507,0)</f>
        <v>0</v>
      </c>
      <c r="BI507" s="232">
        <f>IF(N507="nulová",J507,0)</f>
        <v>0</v>
      </c>
      <c r="BJ507" s="21" t="s">
        <v>81</v>
      </c>
      <c r="BK507" s="232">
        <f>ROUND(I507*H507,2)</f>
        <v>0</v>
      </c>
      <c r="BL507" s="21" t="s">
        <v>645</v>
      </c>
      <c r="BM507" s="231" t="s">
        <v>6159</v>
      </c>
    </row>
    <row r="508" s="2" customFormat="1">
      <c r="A508" s="42"/>
      <c r="B508" s="43"/>
      <c r="C508" s="44"/>
      <c r="D508" s="233" t="s">
        <v>442</v>
      </c>
      <c r="E508" s="44"/>
      <c r="F508" s="234" t="s">
        <v>4466</v>
      </c>
      <c r="G508" s="44"/>
      <c r="H508" s="44"/>
      <c r="I508" s="235"/>
      <c r="J508" s="44"/>
      <c r="K508" s="44"/>
      <c r="L508" s="48"/>
      <c r="M508" s="236"/>
      <c r="N508" s="237"/>
      <c r="O508" s="88"/>
      <c r="P508" s="88"/>
      <c r="Q508" s="88"/>
      <c r="R508" s="88"/>
      <c r="S508" s="88"/>
      <c r="T508" s="89"/>
      <c r="U508" s="42"/>
      <c r="V508" s="42"/>
      <c r="W508" s="42"/>
      <c r="X508" s="42"/>
      <c r="Y508" s="42"/>
      <c r="Z508" s="42"/>
      <c r="AA508" s="42"/>
      <c r="AB508" s="42"/>
      <c r="AC508" s="42"/>
      <c r="AD508" s="42"/>
      <c r="AE508" s="42"/>
      <c r="AT508" s="21" t="s">
        <v>442</v>
      </c>
      <c r="AU508" s="21" t="s">
        <v>83</v>
      </c>
    </row>
    <row r="509" s="13" customFormat="1">
      <c r="A509" s="13"/>
      <c r="B509" s="238"/>
      <c r="C509" s="239"/>
      <c r="D509" s="240" t="s">
        <v>446</v>
      </c>
      <c r="E509" s="241" t="s">
        <v>28</v>
      </c>
      <c r="F509" s="242" t="s">
        <v>6160</v>
      </c>
      <c r="G509" s="239"/>
      <c r="H509" s="243">
        <v>52.274000000000001</v>
      </c>
      <c r="I509" s="244"/>
      <c r="J509" s="239"/>
      <c r="K509" s="239"/>
      <c r="L509" s="245"/>
      <c r="M509" s="246"/>
      <c r="N509" s="247"/>
      <c r="O509" s="247"/>
      <c r="P509" s="247"/>
      <c r="Q509" s="247"/>
      <c r="R509" s="247"/>
      <c r="S509" s="247"/>
      <c r="T509" s="248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9" t="s">
        <v>446</v>
      </c>
      <c r="AU509" s="249" t="s">
        <v>83</v>
      </c>
      <c r="AV509" s="13" t="s">
        <v>83</v>
      </c>
      <c r="AW509" s="13" t="s">
        <v>35</v>
      </c>
      <c r="AX509" s="13" t="s">
        <v>81</v>
      </c>
      <c r="AY509" s="249" t="s">
        <v>426</v>
      </c>
    </row>
    <row r="510" s="2" customFormat="1" ht="37.8" customHeight="1">
      <c r="A510" s="42"/>
      <c r="B510" s="43"/>
      <c r="C510" s="220" t="s">
        <v>1227</v>
      </c>
      <c r="D510" s="220" t="s">
        <v>433</v>
      </c>
      <c r="E510" s="221" t="s">
        <v>4475</v>
      </c>
      <c r="F510" s="222" t="s">
        <v>4476</v>
      </c>
      <c r="G510" s="223" t="s">
        <v>436</v>
      </c>
      <c r="H510" s="224">
        <v>28.001999999999999</v>
      </c>
      <c r="I510" s="225"/>
      <c r="J510" s="226">
        <f>ROUND(I510*H510,2)</f>
        <v>0</v>
      </c>
      <c r="K510" s="222" t="s">
        <v>28</v>
      </c>
      <c r="L510" s="48"/>
      <c r="M510" s="227" t="s">
        <v>28</v>
      </c>
      <c r="N510" s="228" t="s">
        <v>45</v>
      </c>
      <c r="O510" s="88"/>
      <c r="P510" s="229">
        <f>O510*H510</f>
        <v>0</v>
      </c>
      <c r="Q510" s="229">
        <v>0.00027999999999999998</v>
      </c>
      <c r="R510" s="229">
        <f>Q510*H510</f>
        <v>0.0078405599999999982</v>
      </c>
      <c r="S510" s="229">
        <v>0</v>
      </c>
      <c r="T510" s="230">
        <f>S510*H510</f>
        <v>0</v>
      </c>
      <c r="U510" s="42"/>
      <c r="V510" s="42"/>
      <c r="W510" s="42"/>
      <c r="X510" s="42"/>
      <c r="Y510" s="42"/>
      <c r="Z510" s="42"/>
      <c r="AA510" s="42"/>
      <c r="AB510" s="42"/>
      <c r="AC510" s="42"/>
      <c r="AD510" s="42"/>
      <c r="AE510" s="42"/>
      <c r="AR510" s="231" t="s">
        <v>645</v>
      </c>
      <c r="AT510" s="231" t="s">
        <v>433</v>
      </c>
      <c r="AU510" s="231" t="s">
        <v>83</v>
      </c>
      <c r="AY510" s="21" t="s">
        <v>426</v>
      </c>
      <c r="BE510" s="232">
        <f>IF(N510="základní",J510,0)</f>
        <v>0</v>
      </c>
      <c r="BF510" s="232">
        <f>IF(N510="snížená",J510,0)</f>
        <v>0</v>
      </c>
      <c r="BG510" s="232">
        <f>IF(N510="zákl. přenesená",J510,0)</f>
        <v>0</v>
      </c>
      <c r="BH510" s="232">
        <f>IF(N510="sníž. přenesená",J510,0)</f>
        <v>0</v>
      </c>
      <c r="BI510" s="232">
        <f>IF(N510="nulová",J510,0)</f>
        <v>0</v>
      </c>
      <c r="BJ510" s="21" t="s">
        <v>81</v>
      </c>
      <c r="BK510" s="232">
        <f>ROUND(I510*H510,2)</f>
        <v>0</v>
      </c>
      <c r="BL510" s="21" t="s">
        <v>645</v>
      </c>
      <c r="BM510" s="231" t="s">
        <v>6161</v>
      </c>
    </row>
    <row r="511" s="13" customFormat="1">
      <c r="A511" s="13"/>
      <c r="B511" s="238"/>
      <c r="C511" s="239"/>
      <c r="D511" s="240" t="s">
        <v>446</v>
      </c>
      <c r="E511" s="241" t="s">
        <v>28</v>
      </c>
      <c r="F511" s="242" t="s">
        <v>6044</v>
      </c>
      <c r="G511" s="239"/>
      <c r="H511" s="243">
        <v>1.6879999999999999</v>
      </c>
      <c r="I511" s="244"/>
      <c r="J511" s="239"/>
      <c r="K511" s="239"/>
      <c r="L511" s="245"/>
      <c r="M511" s="246"/>
      <c r="N511" s="247"/>
      <c r="O511" s="247"/>
      <c r="P511" s="247"/>
      <c r="Q511" s="247"/>
      <c r="R511" s="247"/>
      <c r="S511" s="247"/>
      <c r="T511" s="248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9" t="s">
        <v>446</v>
      </c>
      <c r="AU511" s="249" t="s">
        <v>83</v>
      </c>
      <c r="AV511" s="13" t="s">
        <v>83</v>
      </c>
      <c r="AW511" s="13" t="s">
        <v>35</v>
      </c>
      <c r="AX511" s="13" t="s">
        <v>74</v>
      </c>
      <c r="AY511" s="249" t="s">
        <v>426</v>
      </c>
    </row>
    <row r="512" s="13" customFormat="1">
      <c r="A512" s="13"/>
      <c r="B512" s="238"/>
      <c r="C512" s="239"/>
      <c r="D512" s="240" t="s">
        <v>446</v>
      </c>
      <c r="E512" s="241" t="s">
        <v>28</v>
      </c>
      <c r="F512" s="242" t="s">
        <v>6045</v>
      </c>
      <c r="G512" s="239"/>
      <c r="H512" s="243">
        <v>1.256</v>
      </c>
      <c r="I512" s="244"/>
      <c r="J512" s="239"/>
      <c r="K512" s="239"/>
      <c r="L512" s="245"/>
      <c r="M512" s="246"/>
      <c r="N512" s="247"/>
      <c r="O512" s="247"/>
      <c r="P512" s="247"/>
      <c r="Q512" s="247"/>
      <c r="R512" s="247"/>
      <c r="S512" s="247"/>
      <c r="T512" s="248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9" t="s">
        <v>446</v>
      </c>
      <c r="AU512" s="249" t="s">
        <v>83</v>
      </c>
      <c r="AV512" s="13" t="s">
        <v>83</v>
      </c>
      <c r="AW512" s="13" t="s">
        <v>35</v>
      </c>
      <c r="AX512" s="13" t="s">
        <v>74</v>
      </c>
      <c r="AY512" s="249" t="s">
        <v>426</v>
      </c>
    </row>
    <row r="513" s="13" customFormat="1">
      <c r="A513" s="13"/>
      <c r="B513" s="238"/>
      <c r="C513" s="239"/>
      <c r="D513" s="240" t="s">
        <v>446</v>
      </c>
      <c r="E513" s="241" t="s">
        <v>28</v>
      </c>
      <c r="F513" s="242" t="s">
        <v>467</v>
      </c>
      <c r="G513" s="239"/>
      <c r="H513" s="243">
        <v>3.8940000000000001</v>
      </c>
      <c r="I513" s="244"/>
      <c r="J513" s="239"/>
      <c r="K513" s="239"/>
      <c r="L513" s="245"/>
      <c r="M513" s="246"/>
      <c r="N513" s="247"/>
      <c r="O513" s="247"/>
      <c r="P513" s="247"/>
      <c r="Q513" s="247"/>
      <c r="R513" s="247"/>
      <c r="S513" s="247"/>
      <c r="T513" s="248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9" t="s">
        <v>446</v>
      </c>
      <c r="AU513" s="249" t="s">
        <v>83</v>
      </c>
      <c r="AV513" s="13" t="s">
        <v>83</v>
      </c>
      <c r="AW513" s="13" t="s">
        <v>35</v>
      </c>
      <c r="AX513" s="13" t="s">
        <v>74</v>
      </c>
      <c r="AY513" s="249" t="s">
        <v>426</v>
      </c>
    </row>
    <row r="514" s="13" customFormat="1">
      <c r="A514" s="13"/>
      <c r="B514" s="238"/>
      <c r="C514" s="239"/>
      <c r="D514" s="240" t="s">
        <v>446</v>
      </c>
      <c r="E514" s="241" t="s">
        <v>28</v>
      </c>
      <c r="F514" s="242" t="s">
        <v>6042</v>
      </c>
      <c r="G514" s="239"/>
      <c r="H514" s="243">
        <v>21.164000000000001</v>
      </c>
      <c r="I514" s="244"/>
      <c r="J514" s="239"/>
      <c r="K514" s="239"/>
      <c r="L514" s="245"/>
      <c r="M514" s="246"/>
      <c r="N514" s="247"/>
      <c r="O514" s="247"/>
      <c r="P514" s="247"/>
      <c r="Q514" s="247"/>
      <c r="R514" s="247"/>
      <c r="S514" s="247"/>
      <c r="T514" s="248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9" t="s">
        <v>446</v>
      </c>
      <c r="AU514" s="249" t="s">
        <v>83</v>
      </c>
      <c r="AV514" s="13" t="s">
        <v>83</v>
      </c>
      <c r="AW514" s="13" t="s">
        <v>35</v>
      </c>
      <c r="AX514" s="13" t="s">
        <v>74</v>
      </c>
      <c r="AY514" s="249" t="s">
        <v>426</v>
      </c>
    </row>
    <row r="515" s="15" customFormat="1">
      <c r="A515" s="15"/>
      <c r="B515" s="260"/>
      <c r="C515" s="261"/>
      <c r="D515" s="240" t="s">
        <v>446</v>
      </c>
      <c r="E515" s="262" t="s">
        <v>28</v>
      </c>
      <c r="F515" s="263" t="s">
        <v>466</v>
      </c>
      <c r="G515" s="261"/>
      <c r="H515" s="264">
        <v>28.001999999999999</v>
      </c>
      <c r="I515" s="265"/>
      <c r="J515" s="261"/>
      <c r="K515" s="261"/>
      <c r="L515" s="266"/>
      <c r="M515" s="304"/>
      <c r="N515" s="305"/>
      <c r="O515" s="305"/>
      <c r="P515" s="305"/>
      <c r="Q515" s="305"/>
      <c r="R515" s="305"/>
      <c r="S515" s="305"/>
      <c r="T515" s="306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T515" s="270" t="s">
        <v>446</v>
      </c>
      <c r="AU515" s="270" t="s">
        <v>83</v>
      </c>
      <c r="AV515" s="15" t="s">
        <v>438</v>
      </c>
      <c r="AW515" s="15" t="s">
        <v>35</v>
      </c>
      <c r="AX515" s="15" t="s">
        <v>81</v>
      </c>
      <c r="AY515" s="270" t="s">
        <v>426</v>
      </c>
    </row>
    <row r="516" s="2" customFormat="1" ht="6.96" customHeight="1">
      <c r="A516" s="42"/>
      <c r="B516" s="63"/>
      <c r="C516" s="64"/>
      <c r="D516" s="64"/>
      <c r="E516" s="64"/>
      <c r="F516" s="64"/>
      <c r="G516" s="64"/>
      <c r="H516" s="64"/>
      <c r="I516" s="64"/>
      <c r="J516" s="64"/>
      <c r="K516" s="64"/>
      <c r="L516" s="48"/>
      <c r="M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  <c r="AA516" s="42"/>
      <c r="AB516" s="42"/>
      <c r="AC516" s="42"/>
      <c r="AD516" s="42"/>
      <c r="AE516" s="42"/>
    </row>
  </sheetData>
  <sheetProtection sheet="1" autoFilter="0" formatColumns="0" formatRows="0" objects="1" scenarios="1" spinCount="100000" saltValue="G8jQWdvq806WA9AjR4anHlIHVKvRsh0xaOavvrf9Y+8xmBWnvv7PiEDxIORHGbrPfjohnFLFN87EXElWCuc+DA==" hashValue="4Wi3I7S5hkhyveZYsPSOejDBcylN+PW22QRZAZgnPB08jtGYMUW2/rVYWyxSvh0XYPV0o6U5taSa58jrAOuW5g==" algorithmName="SHA-512" password="CC35"/>
  <autoFilter ref="C100:K51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9:H89"/>
    <mergeCell ref="E91:H91"/>
    <mergeCell ref="E93:H93"/>
    <mergeCell ref="L2:V2"/>
  </mergeCells>
  <hyperlinks>
    <hyperlink ref="F105" r:id="rId1" display="https://podminky.urs.cz/item/CS_URS_2022_01/611131101"/>
    <hyperlink ref="F110" r:id="rId2" display="https://podminky.urs.cz/item/CS_URS_2022_01/611321341"/>
    <hyperlink ref="F113" r:id="rId3" display="https://podminky.urs.cz/item/CS_URS_2022_01/612131101"/>
    <hyperlink ref="F116" r:id="rId4" display="https://podminky.urs.cz/item/CS_URS_2022_01/612321341"/>
    <hyperlink ref="F119" r:id="rId5" display="https://podminky.urs.cz/item/CS_URS_2022_01/622143003"/>
    <hyperlink ref="F126" r:id="rId6" display="https://podminky.urs.cz/item/CS_URS_2022_01/631311114"/>
    <hyperlink ref="F130" r:id="rId7" display="https://podminky.urs.cz/item/CS_URS_2022_01/631319011"/>
    <hyperlink ref="F135" r:id="rId8" display="https://podminky.urs.cz/item/CS_URS_2022_01/632451101"/>
    <hyperlink ref="F138" r:id="rId9" display="https://podminky.urs.cz/item/CS_URS_2022_01/633811111"/>
    <hyperlink ref="F144" r:id="rId10" display="https://podminky.urs.cz/item/CS_URS_2022_01/949101111"/>
    <hyperlink ref="F148" r:id="rId11" display="https://podminky.urs.cz/item/CS_URS_2022_01/949101112"/>
    <hyperlink ref="F153" r:id="rId12" display="https://podminky.urs.cz/item/CS_URS_2022_01/952901111"/>
    <hyperlink ref="F161" r:id="rId13" display="https://podminky.urs.cz/item/CS_URS_2022_01/965042241"/>
    <hyperlink ref="F166" r:id="rId14" display="https://podminky.urs.cz/item/CS_URS_2022_01/965049112"/>
    <hyperlink ref="F170" r:id="rId15" display="https://podminky.urs.cz/item/CS_URS_2022_01/965081313"/>
    <hyperlink ref="F174" r:id="rId16" display="https://podminky.urs.cz/item/CS_URS_2022_01/965081611"/>
    <hyperlink ref="F180" r:id="rId17" display="https://podminky.urs.cz/item/CS_URS_2022_01/978011191"/>
    <hyperlink ref="F185" r:id="rId18" display="https://podminky.urs.cz/item/CS_URS_2022_01/978013191"/>
    <hyperlink ref="F202" r:id="rId19" display="https://podminky.urs.cz/item/CS_URS_2022_01/997013156"/>
    <hyperlink ref="F204" r:id="rId20" display="https://podminky.urs.cz/item/CS_URS_2022_01/997013501"/>
    <hyperlink ref="F206" r:id="rId21" display="https://podminky.urs.cz/item/CS_URS_2022_01/997013509"/>
    <hyperlink ref="F209" r:id="rId22" display="https://podminky.urs.cz/item/CS_URS_2022_01/997013871"/>
    <hyperlink ref="F213" r:id="rId23" display="https://podminky.urs.cz/item/CS_URS_2022_01/998017003"/>
    <hyperlink ref="F217" r:id="rId24" display="https://podminky.urs.cz/item/CS_URS_2022_01/713121111"/>
    <hyperlink ref="F223" r:id="rId25" display="https://podminky.urs.cz/item/CS_URS_2022_01/713121211"/>
    <hyperlink ref="F230" r:id="rId26" display="https://podminky.urs.cz/item/CS_URS_2022_01/713191114"/>
    <hyperlink ref="F237" r:id="rId27" display="https://podminky.urs.cz/item/CS_URS_2022_01/998713103"/>
    <hyperlink ref="F239" r:id="rId28" display="https://podminky.urs.cz/item/CS_URS_2022_01/998713181"/>
    <hyperlink ref="F246" r:id="rId29" display="https://podminky.urs.cz/item/CS_URS_2022_01/763111717"/>
    <hyperlink ref="F249" r:id="rId30" display="https://podminky.urs.cz/item/CS_URS_2022_01/763111718"/>
    <hyperlink ref="F253" r:id="rId31" display="https://podminky.urs.cz/item/CS_URS_2022_01/763111722"/>
    <hyperlink ref="F257" r:id="rId32" display="https://podminky.urs.cz/item/CS_URS_2022_01/763111742"/>
    <hyperlink ref="F262" r:id="rId33" display="https://podminky.urs.cz/item/CS_URS_2022_01/763111772"/>
    <hyperlink ref="F265" r:id="rId34" display="https://podminky.urs.cz/item/CS_URS_2022_01/763121714"/>
    <hyperlink ref="F270" r:id="rId35" display="https://podminky.urs.cz/item/CS_URS_2022_01/763121762"/>
    <hyperlink ref="F273" r:id="rId36" display="https://podminky.urs.cz/item/CS_URS_2022_01/763121921"/>
    <hyperlink ref="F277" r:id="rId37" display="https://podminky.urs.cz/item/CS_URS_2022_01/763131714"/>
    <hyperlink ref="F280" r:id="rId38" display="https://podminky.urs.cz/item/CS_URS_2022_01/763131772"/>
    <hyperlink ref="F283" r:id="rId39" display="https://podminky.urs.cz/item/CS_URS_2022_01/763131911"/>
    <hyperlink ref="F291" r:id="rId40" display="https://podminky.urs.cz/item/CS_URS_2022_01/763164611"/>
    <hyperlink ref="F296" r:id="rId41" display="https://podminky.urs.cz/item/CS_URS_2022_01/763164627"/>
    <hyperlink ref="F301" r:id="rId42" display="https://podminky.urs.cz/item/CS_URS_2022_01/763181311"/>
    <hyperlink ref="F308" r:id="rId43" display="https://podminky.urs.cz/item/CS_URS_2022_01/763181421"/>
    <hyperlink ref="F312" r:id="rId44" display="https://podminky.urs.cz/item/CS_URS_2022_01/763431011"/>
    <hyperlink ref="F320" r:id="rId45" display="https://podminky.urs.cz/item/CS_URS_2022_01/763431201"/>
    <hyperlink ref="F324" r:id="rId46" display="https://podminky.urs.cz/item/CS_URS_2022_01/998763303"/>
    <hyperlink ref="F326" r:id="rId47" display="https://podminky.urs.cz/item/CS_URS_2022_01/998763381"/>
    <hyperlink ref="F329" r:id="rId48" display="https://podminky.urs.cz/item/CS_URS_2022_01/766660001"/>
    <hyperlink ref="F337" r:id="rId49" display="https://podminky.urs.cz/item/CS_URS_2022_01/766660720"/>
    <hyperlink ref="F345" r:id="rId50" display="https://podminky.urs.cz/item/CS_URS_2022_01/766660728"/>
    <hyperlink ref="F353" r:id="rId51" display="https://podminky.urs.cz/item/CS_URS_2022_01/766660729"/>
    <hyperlink ref="F361" r:id="rId52" display="https://podminky.urs.cz/item/CS_URS_2022_01/766691914"/>
    <hyperlink ref="F368" r:id="rId53" display="https://podminky.urs.cz/item/CS_URS_2022_01/998766103"/>
    <hyperlink ref="F370" r:id="rId54" display="https://podminky.urs.cz/item/CS_URS_2022_01/998766181"/>
    <hyperlink ref="F373" r:id="rId55" display="https://podminky.urs.cz/item/CS_URS_2022_01/771111011"/>
    <hyperlink ref="F376" r:id="rId56" display="https://podminky.urs.cz/item/CS_URS_2022_01/771121011"/>
    <hyperlink ref="F379" r:id="rId57" display="https://podminky.urs.cz/item/CS_URS_2022_01/771161021"/>
    <hyperlink ref="F388" r:id="rId58" display="https://podminky.urs.cz/item/CS_URS_2022_01/771574112"/>
    <hyperlink ref="F394" r:id="rId59" display="https://podminky.urs.cz/item/CS_URS_2022_01/771577111"/>
    <hyperlink ref="F397" r:id="rId60" display="https://podminky.urs.cz/item/CS_URS_2022_01/771577114"/>
    <hyperlink ref="F400" r:id="rId61" display="https://podminky.urs.cz/item/CS_URS_2022_01/771591112"/>
    <hyperlink ref="F405" r:id="rId62" display="https://podminky.urs.cz/item/CS_URS_2022_01/998771103"/>
    <hyperlink ref="F407" r:id="rId63" display="https://podminky.urs.cz/item/CS_URS_2022_01/998771181"/>
    <hyperlink ref="F410" r:id="rId64" display="https://podminky.urs.cz/item/CS_URS_2022_01/776111311"/>
    <hyperlink ref="F413" r:id="rId65" display="https://podminky.urs.cz/item/CS_URS_2022_01/776121321"/>
    <hyperlink ref="F416" r:id="rId66" display="https://podminky.urs.cz/item/CS_URS_2022_01/776141124"/>
    <hyperlink ref="F424" r:id="rId67" display="https://podminky.urs.cz/item/CS_URS_2022_01/776421111"/>
    <hyperlink ref="F430" r:id="rId68" display="https://podminky.urs.cz/item/CS_URS_2022_01/998776103"/>
    <hyperlink ref="F432" r:id="rId69" display="https://podminky.urs.cz/item/CS_URS_2022_01/998776181"/>
    <hyperlink ref="F435" r:id="rId70" display="https://podminky.urs.cz/item/CS_URS_2022_01/781131112"/>
    <hyperlink ref="F439" r:id="rId71" display="https://podminky.urs.cz/item/CS_URS_2022_01/781131241"/>
    <hyperlink ref="F443" r:id="rId72" display="https://podminky.urs.cz/item/CS_URS_2022_01/781131242"/>
    <hyperlink ref="F447" r:id="rId73" display="https://podminky.urs.cz/item/CS_URS_2022_01/781131264"/>
    <hyperlink ref="F451" r:id="rId74" display="https://podminky.urs.cz/item/CS_URS_2022_01/781474164"/>
    <hyperlink ref="F459" r:id="rId75" display="https://podminky.urs.cz/item/CS_URS_2022_01/781477111"/>
    <hyperlink ref="F462" r:id="rId76" display="https://podminky.urs.cz/item/CS_URS_2022_01/781477114"/>
    <hyperlink ref="F471" r:id="rId77" display="https://podminky.urs.cz/item/CS_URS_2022_01/998781103"/>
    <hyperlink ref="F473" r:id="rId78" display="https://podminky.urs.cz/item/CS_URS_2022_01/998781181"/>
    <hyperlink ref="F476" r:id="rId79" display="https://podminky.urs.cz/item/CS_URS_2022_01/783301313"/>
    <hyperlink ref="F479" r:id="rId80" display="https://podminky.urs.cz/item/CS_URS_2022_01/783306801"/>
    <hyperlink ref="F484" r:id="rId81" display="https://podminky.urs.cz/item/CS_URS_2022_01/783314101"/>
    <hyperlink ref="F490" r:id="rId82" display="https://podminky.urs.cz/item/CS_URS_2022_01/783315101"/>
    <hyperlink ref="F493" r:id="rId83" display="https://podminky.urs.cz/item/CS_URS_2022_01/783317101"/>
    <hyperlink ref="F497" r:id="rId84" display="https://podminky.urs.cz/item/CS_URS_2022_01/784111001"/>
    <hyperlink ref="F500" r:id="rId85" display="https://podminky.urs.cz/item/CS_URS_2022_01/784181111"/>
    <hyperlink ref="F505" r:id="rId86" display="https://podminky.urs.cz/item/CS_URS_2022_01/784211111"/>
    <hyperlink ref="F508" r:id="rId87" display="https://podminky.urs.cz/item/CS_URS_2022_01/784211163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88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118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83</v>
      </c>
    </row>
    <row r="4" s="1" customFormat="1" ht="24.96" customHeight="1">
      <c r="B4" s="24"/>
      <c r="D4" s="145" t="s">
        <v>147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26.25" customHeight="1">
      <c r="B7" s="24"/>
      <c r="E7" s="148" t="str">
        <f>'Rekapitulace stavby'!K6</f>
        <v>Rozvoj odbor. výukových prostor vč. vybavení na zákl. školách v Jihlavě - II. etapa - ZŠ Havlíčkova II.</v>
      </c>
      <c r="F7" s="147"/>
      <c r="G7" s="147"/>
      <c r="H7" s="147"/>
      <c r="L7" s="24"/>
    </row>
    <row r="8" s="1" customFormat="1" ht="12" customHeight="1">
      <c r="B8" s="24"/>
      <c r="D8" s="147" t="s">
        <v>156</v>
      </c>
      <c r="L8" s="24"/>
    </row>
    <row r="9" s="2" customFormat="1" ht="23.25" customHeight="1">
      <c r="A9" s="42"/>
      <c r="B9" s="48"/>
      <c r="C9" s="42"/>
      <c r="D9" s="42"/>
      <c r="E9" s="148" t="s">
        <v>5947</v>
      </c>
      <c r="F9" s="42"/>
      <c r="G9" s="42"/>
      <c r="H9" s="42"/>
      <c r="I9" s="42"/>
      <c r="J9" s="42"/>
      <c r="K9" s="42"/>
      <c r="L9" s="149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</row>
    <row r="10" s="2" customFormat="1" ht="12" customHeight="1">
      <c r="A10" s="42"/>
      <c r="B10" s="48"/>
      <c r="C10" s="42"/>
      <c r="D10" s="147" t="s">
        <v>161</v>
      </c>
      <c r="E10" s="42"/>
      <c r="F10" s="42"/>
      <c r="G10" s="42"/>
      <c r="H10" s="42"/>
      <c r="I10" s="42"/>
      <c r="J10" s="42"/>
      <c r="K10" s="42"/>
      <c r="L10" s="149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</row>
    <row r="11" s="2" customFormat="1" ht="16.5" customHeight="1">
      <c r="A11" s="42"/>
      <c r="B11" s="48"/>
      <c r="C11" s="42"/>
      <c r="D11" s="42"/>
      <c r="E11" s="150" t="s">
        <v>4490</v>
      </c>
      <c r="F11" s="42"/>
      <c r="G11" s="42"/>
      <c r="H11" s="42"/>
      <c r="I11" s="42"/>
      <c r="J11" s="42"/>
      <c r="K11" s="42"/>
      <c r="L11" s="149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>
      <c r="A12" s="42"/>
      <c r="B12" s="48"/>
      <c r="C12" s="42"/>
      <c r="D12" s="42"/>
      <c r="E12" s="42"/>
      <c r="F12" s="42"/>
      <c r="G12" s="42"/>
      <c r="H12" s="42"/>
      <c r="I12" s="42"/>
      <c r="J12" s="42"/>
      <c r="K12" s="42"/>
      <c r="L12" s="149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2" customHeight="1">
      <c r="A13" s="42"/>
      <c r="B13" s="48"/>
      <c r="C13" s="42"/>
      <c r="D13" s="147" t="s">
        <v>18</v>
      </c>
      <c r="E13" s="42"/>
      <c r="F13" s="137" t="s">
        <v>28</v>
      </c>
      <c r="G13" s="42"/>
      <c r="H13" s="42"/>
      <c r="I13" s="147" t="s">
        <v>20</v>
      </c>
      <c r="J13" s="137" t="s">
        <v>28</v>
      </c>
      <c r="K13" s="42"/>
      <c r="L13" s="149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 ht="12" customHeight="1">
      <c r="A14" s="42"/>
      <c r="B14" s="48"/>
      <c r="C14" s="42"/>
      <c r="D14" s="147" t="s">
        <v>22</v>
      </c>
      <c r="E14" s="42"/>
      <c r="F14" s="137" t="s">
        <v>23</v>
      </c>
      <c r="G14" s="42"/>
      <c r="H14" s="42"/>
      <c r="I14" s="147" t="s">
        <v>24</v>
      </c>
      <c r="J14" s="151" t="str">
        <f>'Rekapitulace stavby'!AN8</f>
        <v>11. 9. 2024</v>
      </c>
      <c r="K14" s="42"/>
      <c r="L14" s="149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0.8" customHeight="1">
      <c r="A15" s="42"/>
      <c r="B15" s="48"/>
      <c r="C15" s="42"/>
      <c r="D15" s="42"/>
      <c r="E15" s="42"/>
      <c r="F15" s="42"/>
      <c r="G15" s="42"/>
      <c r="H15" s="42"/>
      <c r="I15" s="42"/>
      <c r="J15" s="42"/>
      <c r="K15" s="42"/>
      <c r="L15" s="149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26</v>
      </c>
      <c r="E16" s="42"/>
      <c r="F16" s="42"/>
      <c r="G16" s="42"/>
      <c r="H16" s="42"/>
      <c r="I16" s="147" t="s">
        <v>27</v>
      </c>
      <c r="J16" s="137" t="s">
        <v>28</v>
      </c>
      <c r="K16" s="42"/>
      <c r="L16" s="149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8" customHeight="1">
      <c r="A17" s="42"/>
      <c r="B17" s="48"/>
      <c r="C17" s="42"/>
      <c r="D17" s="42"/>
      <c r="E17" s="137" t="s">
        <v>29</v>
      </c>
      <c r="F17" s="42"/>
      <c r="G17" s="42"/>
      <c r="H17" s="42"/>
      <c r="I17" s="147" t="s">
        <v>30</v>
      </c>
      <c r="J17" s="137" t="s">
        <v>28</v>
      </c>
      <c r="K17" s="42"/>
      <c r="L17" s="149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6.96" customHeight="1">
      <c r="A18" s="42"/>
      <c r="B18" s="48"/>
      <c r="C18" s="42"/>
      <c r="D18" s="42"/>
      <c r="E18" s="42"/>
      <c r="F18" s="42"/>
      <c r="G18" s="42"/>
      <c r="H18" s="42"/>
      <c r="I18" s="42"/>
      <c r="J18" s="42"/>
      <c r="K18" s="42"/>
      <c r="L18" s="149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2" customHeight="1">
      <c r="A19" s="42"/>
      <c r="B19" s="48"/>
      <c r="C19" s="42"/>
      <c r="D19" s="147" t="s">
        <v>31</v>
      </c>
      <c r="E19" s="42"/>
      <c r="F19" s="42"/>
      <c r="G19" s="42"/>
      <c r="H19" s="42"/>
      <c r="I19" s="147" t="s">
        <v>27</v>
      </c>
      <c r="J19" s="37" t="str">
        <f>'Rekapitulace stavby'!AN13</f>
        <v>Vyplň údaj</v>
      </c>
      <c r="K19" s="42"/>
      <c r="L19" s="149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18" customHeight="1">
      <c r="A20" s="42"/>
      <c r="B20" s="48"/>
      <c r="C20" s="42"/>
      <c r="D20" s="42"/>
      <c r="E20" s="37" t="str">
        <f>'Rekapitulace stavby'!E14</f>
        <v>Vyplň údaj</v>
      </c>
      <c r="F20" s="137"/>
      <c r="G20" s="137"/>
      <c r="H20" s="137"/>
      <c r="I20" s="147" t="s">
        <v>30</v>
      </c>
      <c r="J20" s="37" t="str">
        <f>'Rekapitulace stavby'!AN14</f>
        <v>Vyplň údaj</v>
      </c>
      <c r="K20" s="42"/>
      <c r="L20" s="149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6.96" customHeight="1">
      <c r="A21" s="42"/>
      <c r="B21" s="48"/>
      <c r="C21" s="42"/>
      <c r="D21" s="42"/>
      <c r="E21" s="42"/>
      <c r="F21" s="42"/>
      <c r="G21" s="42"/>
      <c r="H21" s="42"/>
      <c r="I21" s="42"/>
      <c r="J21" s="42"/>
      <c r="K21" s="42"/>
      <c r="L21" s="149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2" customHeight="1">
      <c r="A22" s="42"/>
      <c r="B22" s="48"/>
      <c r="C22" s="42"/>
      <c r="D22" s="147" t="s">
        <v>33</v>
      </c>
      <c r="E22" s="42"/>
      <c r="F22" s="42"/>
      <c r="G22" s="42"/>
      <c r="H22" s="42"/>
      <c r="I22" s="147" t="s">
        <v>27</v>
      </c>
      <c r="J22" s="137" t="s">
        <v>28</v>
      </c>
      <c r="K22" s="42"/>
      <c r="L22" s="149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18" customHeight="1">
      <c r="A23" s="42"/>
      <c r="B23" s="48"/>
      <c r="C23" s="42"/>
      <c r="D23" s="42"/>
      <c r="E23" s="137" t="s">
        <v>34</v>
      </c>
      <c r="F23" s="42"/>
      <c r="G23" s="42"/>
      <c r="H23" s="42"/>
      <c r="I23" s="147" t="s">
        <v>30</v>
      </c>
      <c r="J23" s="137" t="s">
        <v>28</v>
      </c>
      <c r="K23" s="42"/>
      <c r="L23" s="149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6.96" customHeight="1">
      <c r="A24" s="42"/>
      <c r="B24" s="48"/>
      <c r="C24" s="42"/>
      <c r="D24" s="42"/>
      <c r="E24" s="42"/>
      <c r="F24" s="42"/>
      <c r="G24" s="42"/>
      <c r="H24" s="42"/>
      <c r="I24" s="42"/>
      <c r="J24" s="42"/>
      <c r="K24" s="42"/>
      <c r="L24" s="149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2" customHeight="1">
      <c r="A25" s="42"/>
      <c r="B25" s="48"/>
      <c r="C25" s="42"/>
      <c r="D25" s="147" t="s">
        <v>36</v>
      </c>
      <c r="E25" s="42"/>
      <c r="F25" s="42"/>
      <c r="G25" s="42"/>
      <c r="H25" s="42"/>
      <c r="I25" s="147" t="s">
        <v>27</v>
      </c>
      <c r="J25" s="137" t="s">
        <v>28</v>
      </c>
      <c r="K25" s="42"/>
      <c r="L25" s="149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18" customHeight="1">
      <c r="A26" s="42"/>
      <c r="B26" s="48"/>
      <c r="C26" s="42"/>
      <c r="D26" s="42"/>
      <c r="E26" s="137" t="s">
        <v>4491</v>
      </c>
      <c r="F26" s="42"/>
      <c r="G26" s="42"/>
      <c r="H26" s="42"/>
      <c r="I26" s="147" t="s">
        <v>30</v>
      </c>
      <c r="J26" s="137" t="s">
        <v>28</v>
      </c>
      <c r="K26" s="42"/>
      <c r="L26" s="149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6.96" customHeight="1">
      <c r="A27" s="42"/>
      <c r="B27" s="48"/>
      <c r="C27" s="42"/>
      <c r="D27" s="42"/>
      <c r="E27" s="42"/>
      <c r="F27" s="42"/>
      <c r="G27" s="42"/>
      <c r="H27" s="42"/>
      <c r="I27" s="42"/>
      <c r="J27" s="42"/>
      <c r="K27" s="42"/>
      <c r="L27" s="149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2" customHeight="1">
      <c r="A28" s="42"/>
      <c r="B28" s="48"/>
      <c r="C28" s="42"/>
      <c r="D28" s="147" t="s">
        <v>38</v>
      </c>
      <c r="E28" s="42"/>
      <c r="F28" s="42"/>
      <c r="G28" s="42"/>
      <c r="H28" s="42"/>
      <c r="I28" s="42"/>
      <c r="J28" s="42"/>
      <c r="K28" s="42"/>
      <c r="L28" s="149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8" customFormat="1" ht="23.25" customHeight="1">
      <c r="A29" s="152"/>
      <c r="B29" s="153"/>
      <c r="C29" s="152"/>
      <c r="D29" s="152"/>
      <c r="E29" s="154" t="s">
        <v>4492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2"/>
      <c r="B30" s="48"/>
      <c r="C30" s="42"/>
      <c r="D30" s="42"/>
      <c r="E30" s="42"/>
      <c r="F30" s="42"/>
      <c r="G30" s="42"/>
      <c r="H30" s="42"/>
      <c r="I30" s="42"/>
      <c r="J30" s="42"/>
      <c r="K30" s="42"/>
      <c r="L30" s="149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2" customFormat="1" ht="6.96" customHeight="1">
      <c r="A31" s="42"/>
      <c r="B31" s="48"/>
      <c r="C31" s="42"/>
      <c r="D31" s="157"/>
      <c r="E31" s="157"/>
      <c r="F31" s="157"/>
      <c r="G31" s="157"/>
      <c r="H31" s="157"/>
      <c r="I31" s="157"/>
      <c r="J31" s="157"/>
      <c r="K31" s="157"/>
      <c r="L31" s="149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</row>
    <row r="32" s="2" customFormat="1" ht="25.44" customHeight="1">
      <c r="A32" s="42"/>
      <c r="B32" s="48"/>
      <c r="C32" s="42"/>
      <c r="D32" s="158" t="s">
        <v>40</v>
      </c>
      <c r="E32" s="42"/>
      <c r="F32" s="42"/>
      <c r="G32" s="42"/>
      <c r="H32" s="42"/>
      <c r="I32" s="42"/>
      <c r="J32" s="159">
        <f>ROUND(J87, 2)</f>
        <v>0</v>
      </c>
      <c r="K32" s="42"/>
      <c r="L32" s="149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49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14.4" customHeight="1">
      <c r="A34" s="42"/>
      <c r="B34" s="48"/>
      <c r="C34" s="42"/>
      <c r="D34" s="42"/>
      <c r="E34" s="42"/>
      <c r="F34" s="160" t="s">
        <v>42</v>
      </c>
      <c r="G34" s="42"/>
      <c r="H34" s="42"/>
      <c r="I34" s="160" t="s">
        <v>41</v>
      </c>
      <c r="J34" s="160" t="s">
        <v>43</v>
      </c>
      <c r="K34" s="42"/>
      <c r="L34" s="149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14.4" customHeight="1">
      <c r="A35" s="42"/>
      <c r="B35" s="48"/>
      <c r="C35" s="42"/>
      <c r="D35" s="161" t="s">
        <v>44</v>
      </c>
      <c r="E35" s="147" t="s">
        <v>45</v>
      </c>
      <c r="F35" s="162">
        <f>ROUND((SUM(BE87:BE98)),  2)</f>
        <v>0</v>
      </c>
      <c r="G35" s="42"/>
      <c r="H35" s="42"/>
      <c r="I35" s="163">
        <v>0.20999999999999999</v>
      </c>
      <c r="J35" s="162">
        <f>ROUND(((SUM(BE87:BE98))*I35),  2)</f>
        <v>0</v>
      </c>
      <c r="K35" s="42"/>
      <c r="L35" s="149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147" t="s">
        <v>46</v>
      </c>
      <c r="F36" s="162">
        <f>ROUND((SUM(BF87:BF98)),  2)</f>
        <v>0</v>
      </c>
      <c r="G36" s="42"/>
      <c r="H36" s="42"/>
      <c r="I36" s="163">
        <v>0.14999999999999999</v>
      </c>
      <c r="J36" s="162">
        <f>ROUND(((SUM(BF87:BF98))*I36),  2)</f>
        <v>0</v>
      </c>
      <c r="K36" s="42"/>
      <c r="L36" s="149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hidden="1" s="2" customFormat="1" ht="14.4" customHeight="1">
      <c r="A37" s="42"/>
      <c r="B37" s="48"/>
      <c r="C37" s="42"/>
      <c r="D37" s="42"/>
      <c r="E37" s="147" t="s">
        <v>47</v>
      </c>
      <c r="F37" s="162">
        <f>ROUND((SUM(BG87:BG98)),  2)</f>
        <v>0</v>
      </c>
      <c r="G37" s="42"/>
      <c r="H37" s="42"/>
      <c r="I37" s="163">
        <v>0.20999999999999999</v>
      </c>
      <c r="J37" s="162">
        <f>0</f>
        <v>0</v>
      </c>
      <c r="K37" s="42"/>
      <c r="L37" s="149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hidden="1" s="2" customFormat="1" ht="14.4" customHeight="1">
      <c r="A38" s="42"/>
      <c r="B38" s="48"/>
      <c r="C38" s="42"/>
      <c r="D38" s="42"/>
      <c r="E38" s="147" t="s">
        <v>48</v>
      </c>
      <c r="F38" s="162">
        <f>ROUND((SUM(BH87:BH98)),  2)</f>
        <v>0</v>
      </c>
      <c r="G38" s="42"/>
      <c r="H38" s="42"/>
      <c r="I38" s="163">
        <v>0.14999999999999999</v>
      </c>
      <c r="J38" s="162">
        <f>0</f>
        <v>0</v>
      </c>
      <c r="K38" s="42"/>
      <c r="L38" s="149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49</v>
      </c>
      <c r="F39" s="162">
        <f>ROUND((SUM(BI87:BI98)),  2)</f>
        <v>0</v>
      </c>
      <c r="G39" s="42"/>
      <c r="H39" s="42"/>
      <c r="I39" s="163">
        <v>0</v>
      </c>
      <c r="J39" s="162">
        <f>0</f>
        <v>0</v>
      </c>
      <c r="K39" s="42"/>
      <c r="L39" s="149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s="2" customFormat="1" ht="6.96" customHeight="1">
      <c r="A40" s="42"/>
      <c r="B40" s="48"/>
      <c r="C40" s="42"/>
      <c r="D40" s="42"/>
      <c r="E40" s="42"/>
      <c r="F40" s="42"/>
      <c r="G40" s="42"/>
      <c r="H40" s="42"/>
      <c r="I40" s="42"/>
      <c r="J40" s="42"/>
      <c r="K40" s="42"/>
      <c r="L40" s="149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s="2" customFormat="1" ht="25.44" customHeight="1">
      <c r="A41" s="42"/>
      <c r="B41" s="48"/>
      <c r="C41" s="164"/>
      <c r="D41" s="165" t="s">
        <v>50</v>
      </c>
      <c r="E41" s="166"/>
      <c r="F41" s="166"/>
      <c r="G41" s="167" t="s">
        <v>51</v>
      </c>
      <c r="H41" s="168" t="s">
        <v>52</v>
      </c>
      <c r="I41" s="166"/>
      <c r="J41" s="169">
        <f>SUM(J32:J39)</f>
        <v>0</v>
      </c>
      <c r="K41" s="170"/>
      <c r="L41" s="149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14.4" customHeight="1">
      <c r="A42" s="42"/>
      <c r="B42" s="171"/>
      <c r="C42" s="172"/>
      <c r="D42" s="172"/>
      <c r="E42" s="172"/>
      <c r="F42" s="172"/>
      <c r="G42" s="172"/>
      <c r="H42" s="172"/>
      <c r="I42" s="172"/>
      <c r="J42" s="172"/>
      <c r="K42" s="172"/>
      <c r="L42" s="149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6" s="2" customFormat="1" ht="6.96" customHeight="1">
      <c r="A46" s="42"/>
      <c r="B46" s="173"/>
      <c r="C46" s="174"/>
      <c r="D46" s="174"/>
      <c r="E46" s="174"/>
      <c r="F46" s="174"/>
      <c r="G46" s="174"/>
      <c r="H46" s="174"/>
      <c r="I46" s="174"/>
      <c r="J46" s="174"/>
      <c r="K46" s="174"/>
      <c r="L46" s="149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</row>
    <row r="47" s="2" customFormat="1" ht="24.96" customHeight="1">
      <c r="A47" s="42"/>
      <c r="B47" s="43"/>
      <c r="C47" s="27" t="s">
        <v>236</v>
      </c>
      <c r="D47" s="44"/>
      <c r="E47" s="44"/>
      <c r="F47" s="44"/>
      <c r="G47" s="44"/>
      <c r="H47" s="44"/>
      <c r="I47" s="44"/>
      <c r="J47" s="44"/>
      <c r="K47" s="44"/>
      <c r="L47" s="149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</row>
    <row r="48" s="2" customFormat="1" ht="6.96" customHeight="1">
      <c r="A48" s="42"/>
      <c r="B48" s="43"/>
      <c r="C48" s="44"/>
      <c r="D48" s="44"/>
      <c r="E48" s="44"/>
      <c r="F48" s="44"/>
      <c r="G48" s="44"/>
      <c r="H48" s="44"/>
      <c r="I48" s="44"/>
      <c r="J48" s="44"/>
      <c r="K48" s="44"/>
      <c r="L48" s="149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12" customHeight="1">
      <c r="A49" s="42"/>
      <c r="B49" s="43"/>
      <c r="C49" s="36" t="s">
        <v>16</v>
      </c>
      <c r="D49" s="44"/>
      <c r="E49" s="44"/>
      <c r="F49" s="44"/>
      <c r="G49" s="44"/>
      <c r="H49" s="44"/>
      <c r="I49" s="44"/>
      <c r="J49" s="44"/>
      <c r="K49" s="44"/>
      <c r="L49" s="149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26.25" customHeight="1">
      <c r="A50" s="42"/>
      <c r="B50" s="43"/>
      <c r="C50" s="44"/>
      <c r="D50" s="44"/>
      <c r="E50" s="175" t="str">
        <f>E7</f>
        <v>Rozvoj odbor. výukových prostor vč. vybavení na zákl. školách v Jihlavě - II. etapa - ZŠ Havlíčkova II.</v>
      </c>
      <c r="F50" s="36"/>
      <c r="G50" s="36"/>
      <c r="H50" s="36"/>
      <c r="I50" s="44"/>
      <c r="J50" s="44"/>
      <c r="K50" s="44"/>
      <c r="L50" s="149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1" customFormat="1" ht="12" customHeight="1">
      <c r="B51" s="25"/>
      <c r="C51" s="36" t="s">
        <v>156</v>
      </c>
      <c r="D51" s="26"/>
      <c r="E51" s="26"/>
      <c r="F51" s="26"/>
      <c r="G51" s="26"/>
      <c r="H51" s="26"/>
      <c r="I51" s="26"/>
      <c r="J51" s="26"/>
      <c r="K51" s="26"/>
      <c r="L51" s="24"/>
    </row>
    <row r="52" s="2" customFormat="1" ht="23.25" customHeight="1">
      <c r="A52" s="42"/>
      <c r="B52" s="43"/>
      <c r="C52" s="44"/>
      <c r="D52" s="44"/>
      <c r="E52" s="175" t="s">
        <v>5947</v>
      </c>
      <c r="F52" s="44"/>
      <c r="G52" s="44"/>
      <c r="H52" s="44"/>
      <c r="I52" s="44"/>
      <c r="J52" s="44"/>
      <c r="K52" s="44"/>
      <c r="L52" s="149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2" customFormat="1" ht="12" customHeight="1">
      <c r="A53" s="42"/>
      <c r="B53" s="43"/>
      <c r="C53" s="36" t="s">
        <v>161</v>
      </c>
      <c r="D53" s="44"/>
      <c r="E53" s="44"/>
      <c r="F53" s="44"/>
      <c r="G53" s="44"/>
      <c r="H53" s="44"/>
      <c r="I53" s="44"/>
      <c r="J53" s="44"/>
      <c r="K53" s="44"/>
      <c r="L53" s="149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</row>
    <row r="54" s="2" customFormat="1" ht="16.5" customHeight="1">
      <c r="A54" s="42"/>
      <c r="B54" s="43"/>
      <c r="C54" s="44"/>
      <c r="D54" s="44"/>
      <c r="E54" s="73" t="str">
        <f>E11</f>
        <v>D.1.4.1 - Zdravotně technické instalace ZTI</v>
      </c>
      <c r="F54" s="44"/>
      <c r="G54" s="44"/>
      <c r="H54" s="44"/>
      <c r="I54" s="44"/>
      <c r="J54" s="44"/>
      <c r="K54" s="44"/>
      <c r="L54" s="149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</row>
    <row r="55" s="2" customFormat="1" ht="6.96" customHeight="1">
      <c r="A55" s="42"/>
      <c r="B55" s="43"/>
      <c r="C55" s="44"/>
      <c r="D55" s="44"/>
      <c r="E55" s="44"/>
      <c r="F55" s="44"/>
      <c r="G55" s="44"/>
      <c r="H55" s="44"/>
      <c r="I55" s="44"/>
      <c r="J55" s="44"/>
      <c r="K55" s="44"/>
      <c r="L55" s="149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</row>
    <row r="56" s="2" customFormat="1" ht="12" customHeight="1">
      <c r="A56" s="42"/>
      <c r="B56" s="43"/>
      <c r="C56" s="36" t="s">
        <v>22</v>
      </c>
      <c r="D56" s="44"/>
      <c r="E56" s="44"/>
      <c r="F56" s="31" t="str">
        <f>F14</f>
        <v>Jihlava</v>
      </c>
      <c r="G56" s="44"/>
      <c r="H56" s="44"/>
      <c r="I56" s="36" t="s">
        <v>24</v>
      </c>
      <c r="J56" s="76" t="str">
        <f>IF(J14="","",J14)</f>
        <v>11. 9. 2024</v>
      </c>
      <c r="K56" s="44"/>
      <c r="L56" s="149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6.96" customHeight="1">
      <c r="A57" s="42"/>
      <c r="B57" s="43"/>
      <c r="C57" s="44"/>
      <c r="D57" s="44"/>
      <c r="E57" s="44"/>
      <c r="F57" s="44"/>
      <c r="G57" s="44"/>
      <c r="H57" s="44"/>
      <c r="I57" s="44"/>
      <c r="J57" s="44"/>
      <c r="K57" s="44"/>
      <c r="L57" s="149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40.05" customHeight="1">
      <c r="A58" s="42"/>
      <c r="B58" s="43"/>
      <c r="C58" s="36" t="s">
        <v>26</v>
      </c>
      <c r="D58" s="44"/>
      <c r="E58" s="44"/>
      <c r="F58" s="31" t="str">
        <f>E17</f>
        <v>Statutární město Jihlava</v>
      </c>
      <c r="G58" s="44"/>
      <c r="H58" s="44"/>
      <c r="I58" s="36" t="s">
        <v>33</v>
      </c>
      <c r="J58" s="40" t="str">
        <f>E23</f>
        <v>Ing. arch. Zuzana Hrubešová projektový atelier</v>
      </c>
      <c r="K58" s="44"/>
      <c r="L58" s="149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25.65" customHeight="1">
      <c r="A59" s="42"/>
      <c r="B59" s="43"/>
      <c r="C59" s="36" t="s">
        <v>31</v>
      </c>
      <c r="D59" s="44"/>
      <c r="E59" s="44"/>
      <c r="F59" s="31" t="str">
        <f>IF(E20="","",E20)</f>
        <v>Vyplň údaj</v>
      </c>
      <c r="G59" s="44"/>
      <c r="H59" s="44"/>
      <c r="I59" s="36" t="s">
        <v>36</v>
      </c>
      <c r="J59" s="40" t="str">
        <f>E26</f>
        <v>Jaroslav Caha (import do KROS4)</v>
      </c>
      <c r="K59" s="44"/>
      <c r="L59" s="149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0.32" customHeight="1">
      <c r="A60" s="42"/>
      <c r="B60" s="43"/>
      <c r="C60" s="44"/>
      <c r="D60" s="44"/>
      <c r="E60" s="44"/>
      <c r="F60" s="44"/>
      <c r="G60" s="44"/>
      <c r="H60" s="44"/>
      <c r="I60" s="44"/>
      <c r="J60" s="44"/>
      <c r="K60" s="44"/>
      <c r="L60" s="149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29.28" customHeight="1">
      <c r="A61" s="42"/>
      <c r="B61" s="43"/>
      <c r="C61" s="176" t="s">
        <v>265</v>
      </c>
      <c r="D61" s="177"/>
      <c r="E61" s="177"/>
      <c r="F61" s="177"/>
      <c r="G61" s="177"/>
      <c r="H61" s="177"/>
      <c r="I61" s="177"/>
      <c r="J61" s="178" t="s">
        <v>266</v>
      </c>
      <c r="K61" s="177"/>
      <c r="L61" s="149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10.32" customHeight="1">
      <c r="A62" s="42"/>
      <c r="B62" s="43"/>
      <c r="C62" s="44"/>
      <c r="D62" s="44"/>
      <c r="E62" s="44"/>
      <c r="F62" s="44"/>
      <c r="G62" s="44"/>
      <c r="H62" s="44"/>
      <c r="I62" s="44"/>
      <c r="J62" s="44"/>
      <c r="K62" s="44"/>
      <c r="L62" s="149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22.8" customHeight="1">
      <c r="A63" s="42"/>
      <c r="B63" s="43"/>
      <c r="C63" s="179" t="s">
        <v>72</v>
      </c>
      <c r="D63" s="44"/>
      <c r="E63" s="44"/>
      <c r="F63" s="44"/>
      <c r="G63" s="44"/>
      <c r="H63" s="44"/>
      <c r="I63" s="44"/>
      <c r="J63" s="106">
        <f>J87</f>
        <v>0</v>
      </c>
      <c r="K63" s="44"/>
      <c r="L63" s="149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U63" s="21" t="s">
        <v>271</v>
      </c>
    </row>
    <row r="64" s="9" customFormat="1" ht="24.96" customHeight="1">
      <c r="A64" s="9"/>
      <c r="B64" s="180"/>
      <c r="C64" s="181"/>
      <c r="D64" s="182" t="s">
        <v>315</v>
      </c>
      <c r="E64" s="183"/>
      <c r="F64" s="183"/>
      <c r="G64" s="183"/>
      <c r="H64" s="183"/>
      <c r="I64" s="183"/>
      <c r="J64" s="184">
        <f>J88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7"/>
      <c r="C65" s="129"/>
      <c r="D65" s="188" t="s">
        <v>4495</v>
      </c>
      <c r="E65" s="189"/>
      <c r="F65" s="189"/>
      <c r="G65" s="189"/>
      <c r="H65" s="189"/>
      <c r="I65" s="189"/>
      <c r="J65" s="190">
        <f>J89</f>
        <v>0</v>
      </c>
      <c r="K65" s="129"/>
      <c r="L65" s="191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2" customFormat="1" ht="21.84" customHeight="1">
      <c r="A66" s="42"/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149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67" s="2" customFormat="1" ht="6.96" customHeight="1">
      <c r="A67" s="42"/>
      <c r="B67" s="63"/>
      <c r="C67" s="64"/>
      <c r="D67" s="64"/>
      <c r="E67" s="64"/>
      <c r="F67" s="64"/>
      <c r="G67" s="64"/>
      <c r="H67" s="64"/>
      <c r="I67" s="64"/>
      <c r="J67" s="64"/>
      <c r="K67" s="64"/>
      <c r="L67" s="149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</row>
    <row r="71" s="2" customFormat="1" ht="6.96" customHeight="1">
      <c r="A71" s="42"/>
      <c r="B71" s="65"/>
      <c r="C71" s="66"/>
      <c r="D71" s="66"/>
      <c r="E71" s="66"/>
      <c r="F71" s="66"/>
      <c r="G71" s="66"/>
      <c r="H71" s="66"/>
      <c r="I71" s="66"/>
      <c r="J71" s="66"/>
      <c r="K71" s="66"/>
      <c r="L71" s="149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</row>
    <row r="72" s="2" customFormat="1" ht="24.96" customHeight="1">
      <c r="A72" s="42"/>
      <c r="B72" s="43"/>
      <c r="C72" s="27" t="s">
        <v>380</v>
      </c>
      <c r="D72" s="44"/>
      <c r="E72" s="44"/>
      <c r="F72" s="44"/>
      <c r="G72" s="44"/>
      <c r="H72" s="44"/>
      <c r="I72" s="44"/>
      <c r="J72" s="44"/>
      <c r="K72" s="44"/>
      <c r="L72" s="149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</row>
    <row r="73" s="2" customFormat="1" ht="6.96" customHeight="1">
      <c r="A73" s="42"/>
      <c r="B73" s="43"/>
      <c r="C73" s="44"/>
      <c r="D73" s="44"/>
      <c r="E73" s="44"/>
      <c r="F73" s="44"/>
      <c r="G73" s="44"/>
      <c r="H73" s="44"/>
      <c r="I73" s="44"/>
      <c r="J73" s="44"/>
      <c r="K73" s="44"/>
      <c r="L73" s="149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</row>
    <row r="74" s="2" customFormat="1" ht="12" customHeight="1">
      <c r="A74" s="42"/>
      <c r="B74" s="43"/>
      <c r="C74" s="36" t="s">
        <v>16</v>
      </c>
      <c r="D74" s="44"/>
      <c r="E74" s="44"/>
      <c r="F74" s="44"/>
      <c r="G74" s="44"/>
      <c r="H74" s="44"/>
      <c r="I74" s="44"/>
      <c r="J74" s="44"/>
      <c r="K74" s="44"/>
      <c r="L74" s="149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</row>
    <row r="75" s="2" customFormat="1" ht="26.25" customHeight="1">
      <c r="A75" s="42"/>
      <c r="B75" s="43"/>
      <c r="C75" s="44"/>
      <c r="D75" s="44"/>
      <c r="E75" s="175" t="str">
        <f>E7</f>
        <v>Rozvoj odbor. výukových prostor vč. vybavení na zákl. školách v Jihlavě - II. etapa - ZŠ Havlíčkova II.</v>
      </c>
      <c r="F75" s="36"/>
      <c r="G75" s="36"/>
      <c r="H75" s="36"/>
      <c r="I75" s="44"/>
      <c r="J75" s="44"/>
      <c r="K75" s="44"/>
      <c r="L75" s="149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</row>
    <row r="76" s="1" customFormat="1" ht="12" customHeight="1">
      <c r="B76" s="25"/>
      <c r="C76" s="36" t="s">
        <v>156</v>
      </c>
      <c r="D76" s="26"/>
      <c r="E76" s="26"/>
      <c r="F76" s="26"/>
      <c r="G76" s="26"/>
      <c r="H76" s="26"/>
      <c r="I76" s="26"/>
      <c r="J76" s="26"/>
      <c r="K76" s="26"/>
      <c r="L76" s="24"/>
    </row>
    <row r="77" s="2" customFormat="1" ht="23.25" customHeight="1">
      <c r="A77" s="42"/>
      <c r="B77" s="43"/>
      <c r="C77" s="44"/>
      <c r="D77" s="44"/>
      <c r="E77" s="175" t="s">
        <v>5947</v>
      </c>
      <c r="F77" s="44"/>
      <c r="G77" s="44"/>
      <c r="H77" s="44"/>
      <c r="I77" s="44"/>
      <c r="J77" s="44"/>
      <c r="K77" s="44"/>
      <c r="L77" s="149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</row>
    <row r="78" s="2" customFormat="1" ht="12" customHeight="1">
      <c r="A78" s="42"/>
      <c r="B78" s="43"/>
      <c r="C78" s="36" t="s">
        <v>161</v>
      </c>
      <c r="D78" s="44"/>
      <c r="E78" s="44"/>
      <c r="F78" s="44"/>
      <c r="G78" s="44"/>
      <c r="H78" s="44"/>
      <c r="I78" s="44"/>
      <c r="J78" s="44"/>
      <c r="K78" s="44"/>
      <c r="L78" s="149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</row>
    <row r="79" s="2" customFormat="1" ht="16.5" customHeight="1">
      <c r="A79" s="42"/>
      <c r="B79" s="43"/>
      <c r="C79" s="44"/>
      <c r="D79" s="44"/>
      <c r="E79" s="73" t="str">
        <f>E11</f>
        <v>D.1.4.1 - Zdravotně technické instalace ZTI</v>
      </c>
      <c r="F79" s="44"/>
      <c r="G79" s="44"/>
      <c r="H79" s="44"/>
      <c r="I79" s="44"/>
      <c r="J79" s="44"/>
      <c r="K79" s="44"/>
      <c r="L79" s="149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</row>
    <row r="80" s="2" customFormat="1" ht="6.96" customHeight="1">
      <c r="A80" s="42"/>
      <c r="B80" s="43"/>
      <c r="C80" s="44"/>
      <c r="D80" s="44"/>
      <c r="E80" s="44"/>
      <c r="F80" s="44"/>
      <c r="G80" s="44"/>
      <c r="H80" s="44"/>
      <c r="I80" s="44"/>
      <c r="J80" s="44"/>
      <c r="K80" s="44"/>
      <c r="L80" s="149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</row>
    <row r="81" s="2" customFormat="1" ht="12" customHeight="1">
      <c r="A81" s="42"/>
      <c r="B81" s="43"/>
      <c r="C81" s="36" t="s">
        <v>22</v>
      </c>
      <c r="D81" s="44"/>
      <c r="E81" s="44"/>
      <c r="F81" s="31" t="str">
        <f>F14</f>
        <v>Jihlava</v>
      </c>
      <c r="G81" s="44"/>
      <c r="H81" s="44"/>
      <c r="I81" s="36" t="s">
        <v>24</v>
      </c>
      <c r="J81" s="76" t="str">
        <f>IF(J14="","",J14)</f>
        <v>11. 9. 2024</v>
      </c>
      <c r="K81" s="44"/>
      <c r="L81" s="149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</row>
    <row r="82" s="2" customFormat="1" ht="6.96" customHeight="1">
      <c r="A82" s="42"/>
      <c r="B82" s="43"/>
      <c r="C82" s="44"/>
      <c r="D82" s="44"/>
      <c r="E82" s="44"/>
      <c r="F82" s="44"/>
      <c r="G82" s="44"/>
      <c r="H82" s="44"/>
      <c r="I82" s="44"/>
      <c r="J82" s="44"/>
      <c r="K82" s="44"/>
      <c r="L82" s="149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</row>
    <row r="83" s="2" customFormat="1" ht="40.05" customHeight="1">
      <c r="A83" s="42"/>
      <c r="B83" s="43"/>
      <c r="C83" s="36" t="s">
        <v>26</v>
      </c>
      <c r="D83" s="44"/>
      <c r="E83" s="44"/>
      <c r="F83" s="31" t="str">
        <f>E17</f>
        <v>Statutární město Jihlava</v>
      </c>
      <c r="G83" s="44"/>
      <c r="H83" s="44"/>
      <c r="I83" s="36" t="s">
        <v>33</v>
      </c>
      <c r="J83" s="40" t="str">
        <f>E23</f>
        <v>Ing. arch. Zuzana Hrubešová projektový atelier</v>
      </c>
      <c r="K83" s="44"/>
      <c r="L83" s="149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</row>
    <row r="84" s="2" customFormat="1" ht="25.65" customHeight="1">
      <c r="A84" s="42"/>
      <c r="B84" s="43"/>
      <c r="C84" s="36" t="s">
        <v>31</v>
      </c>
      <c r="D84" s="44"/>
      <c r="E84" s="44"/>
      <c r="F84" s="31" t="str">
        <f>IF(E20="","",E20)</f>
        <v>Vyplň údaj</v>
      </c>
      <c r="G84" s="44"/>
      <c r="H84" s="44"/>
      <c r="I84" s="36" t="s">
        <v>36</v>
      </c>
      <c r="J84" s="40" t="str">
        <f>E26</f>
        <v>Jaroslav Caha (import do KROS4)</v>
      </c>
      <c r="K84" s="44"/>
      <c r="L84" s="149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</row>
    <row r="85" s="2" customFormat="1" ht="10.32" customHeight="1">
      <c r="A85" s="42"/>
      <c r="B85" s="43"/>
      <c r="C85" s="44"/>
      <c r="D85" s="44"/>
      <c r="E85" s="44"/>
      <c r="F85" s="44"/>
      <c r="G85" s="44"/>
      <c r="H85" s="44"/>
      <c r="I85" s="44"/>
      <c r="J85" s="44"/>
      <c r="K85" s="44"/>
      <c r="L85" s="149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</row>
    <row r="86" s="11" customFormat="1" ht="29.28" customHeight="1">
      <c r="A86" s="193"/>
      <c r="B86" s="194"/>
      <c r="C86" s="195" t="s">
        <v>408</v>
      </c>
      <c r="D86" s="196" t="s">
        <v>59</v>
      </c>
      <c r="E86" s="196" t="s">
        <v>55</v>
      </c>
      <c r="F86" s="196" t="s">
        <v>56</v>
      </c>
      <c r="G86" s="196" t="s">
        <v>409</v>
      </c>
      <c r="H86" s="196" t="s">
        <v>410</v>
      </c>
      <c r="I86" s="196" t="s">
        <v>411</v>
      </c>
      <c r="J86" s="196" t="s">
        <v>266</v>
      </c>
      <c r="K86" s="197" t="s">
        <v>412</v>
      </c>
      <c r="L86" s="198"/>
      <c r="M86" s="96" t="s">
        <v>28</v>
      </c>
      <c r="N86" s="97" t="s">
        <v>44</v>
      </c>
      <c r="O86" s="97" t="s">
        <v>413</v>
      </c>
      <c r="P86" s="97" t="s">
        <v>414</v>
      </c>
      <c r="Q86" s="97" t="s">
        <v>415</v>
      </c>
      <c r="R86" s="97" t="s">
        <v>416</v>
      </c>
      <c r="S86" s="97" t="s">
        <v>417</v>
      </c>
      <c r="T86" s="98" t="s">
        <v>418</v>
      </c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</row>
    <row r="87" s="2" customFormat="1" ht="22.8" customHeight="1">
      <c r="A87" s="42"/>
      <c r="B87" s="43"/>
      <c r="C87" s="103" t="s">
        <v>421</v>
      </c>
      <c r="D87" s="44"/>
      <c r="E87" s="44"/>
      <c r="F87" s="44"/>
      <c r="G87" s="44"/>
      <c r="H87" s="44"/>
      <c r="I87" s="44"/>
      <c r="J87" s="199">
        <f>BK87</f>
        <v>0</v>
      </c>
      <c r="K87" s="44"/>
      <c r="L87" s="48"/>
      <c r="M87" s="99"/>
      <c r="N87" s="200"/>
      <c r="O87" s="100"/>
      <c r="P87" s="201">
        <f>P88</f>
        <v>0</v>
      </c>
      <c r="Q87" s="100"/>
      <c r="R87" s="201">
        <f>R88</f>
        <v>0.021590000000000002</v>
      </c>
      <c r="S87" s="100"/>
      <c r="T87" s="202">
        <f>T88</f>
        <v>0</v>
      </c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T87" s="21" t="s">
        <v>73</v>
      </c>
      <c r="AU87" s="21" t="s">
        <v>271</v>
      </c>
      <c r="BK87" s="203">
        <f>BK88</f>
        <v>0</v>
      </c>
    </row>
    <row r="88" s="12" customFormat="1" ht="25.92" customHeight="1">
      <c r="A88" s="12"/>
      <c r="B88" s="204"/>
      <c r="C88" s="205"/>
      <c r="D88" s="206" t="s">
        <v>73</v>
      </c>
      <c r="E88" s="207" t="s">
        <v>2121</v>
      </c>
      <c r="F88" s="207" t="s">
        <v>2122</v>
      </c>
      <c r="G88" s="205"/>
      <c r="H88" s="205"/>
      <c r="I88" s="208"/>
      <c r="J88" s="209">
        <f>BK88</f>
        <v>0</v>
      </c>
      <c r="K88" s="205"/>
      <c r="L88" s="210"/>
      <c r="M88" s="211"/>
      <c r="N88" s="212"/>
      <c r="O88" s="212"/>
      <c r="P88" s="213">
        <f>P89</f>
        <v>0</v>
      </c>
      <c r="Q88" s="212"/>
      <c r="R88" s="213">
        <f>R89</f>
        <v>0.021590000000000002</v>
      </c>
      <c r="S88" s="212"/>
      <c r="T88" s="214">
        <f>T89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15" t="s">
        <v>83</v>
      </c>
      <c r="AT88" s="216" t="s">
        <v>73</v>
      </c>
      <c r="AU88" s="216" t="s">
        <v>74</v>
      </c>
      <c r="AY88" s="215" t="s">
        <v>426</v>
      </c>
      <c r="BK88" s="217">
        <f>BK89</f>
        <v>0</v>
      </c>
    </row>
    <row r="89" s="12" customFormat="1" ht="22.8" customHeight="1">
      <c r="A89" s="12"/>
      <c r="B89" s="204"/>
      <c r="C89" s="205"/>
      <c r="D89" s="206" t="s">
        <v>73</v>
      </c>
      <c r="E89" s="218" t="s">
        <v>4688</v>
      </c>
      <c r="F89" s="218" t="s">
        <v>4689</v>
      </c>
      <c r="G89" s="205"/>
      <c r="H89" s="205"/>
      <c r="I89" s="208"/>
      <c r="J89" s="219">
        <f>BK89</f>
        <v>0</v>
      </c>
      <c r="K89" s="205"/>
      <c r="L89" s="210"/>
      <c r="M89" s="211"/>
      <c r="N89" s="212"/>
      <c r="O89" s="212"/>
      <c r="P89" s="213">
        <f>SUM(P90:P98)</f>
        <v>0</v>
      </c>
      <c r="Q89" s="212"/>
      <c r="R89" s="213">
        <f>SUM(R90:R98)</f>
        <v>0.021590000000000002</v>
      </c>
      <c r="S89" s="212"/>
      <c r="T89" s="214">
        <f>SUM(T90:T98)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5" t="s">
        <v>83</v>
      </c>
      <c r="AT89" s="216" t="s">
        <v>73</v>
      </c>
      <c r="AU89" s="216" t="s">
        <v>81</v>
      </c>
      <c r="AY89" s="215" t="s">
        <v>426</v>
      </c>
      <c r="BK89" s="217">
        <f>SUM(BK90:BK98)</f>
        <v>0</v>
      </c>
    </row>
    <row r="90" s="2" customFormat="1" ht="24.15" customHeight="1">
      <c r="A90" s="42"/>
      <c r="B90" s="43"/>
      <c r="C90" s="220" t="s">
        <v>81</v>
      </c>
      <c r="D90" s="220" t="s">
        <v>433</v>
      </c>
      <c r="E90" s="221" t="s">
        <v>6162</v>
      </c>
      <c r="F90" s="222" t="s">
        <v>6163</v>
      </c>
      <c r="G90" s="223" t="s">
        <v>859</v>
      </c>
      <c r="H90" s="224">
        <v>1</v>
      </c>
      <c r="I90" s="225"/>
      <c r="J90" s="226">
        <f>ROUND(I90*H90,2)</f>
        <v>0</v>
      </c>
      <c r="K90" s="222" t="s">
        <v>28</v>
      </c>
      <c r="L90" s="48"/>
      <c r="M90" s="227" t="s">
        <v>28</v>
      </c>
      <c r="N90" s="228" t="s">
        <v>45</v>
      </c>
      <c r="O90" s="88"/>
      <c r="P90" s="229">
        <f>O90*H90</f>
        <v>0</v>
      </c>
      <c r="Q90" s="229">
        <v>0.01239</v>
      </c>
      <c r="R90" s="229">
        <f>Q90*H90</f>
        <v>0.01239</v>
      </c>
      <c r="S90" s="229">
        <v>0</v>
      </c>
      <c r="T90" s="230">
        <f>S90*H90</f>
        <v>0</v>
      </c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R90" s="231" t="s">
        <v>645</v>
      </c>
      <c r="AT90" s="231" t="s">
        <v>433</v>
      </c>
      <c r="AU90" s="231" t="s">
        <v>83</v>
      </c>
      <c r="AY90" s="21" t="s">
        <v>426</v>
      </c>
      <c r="BE90" s="232">
        <f>IF(N90="základní",J90,0)</f>
        <v>0</v>
      </c>
      <c r="BF90" s="232">
        <f>IF(N90="snížená",J90,0)</f>
        <v>0</v>
      </c>
      <c r="BG90" s="232">
        <f>IF(N90="zákl. přenesená",J90,0)</f>
        <v>0</v>
      </c>
      <c r="BH90" s="232">
        <f>IF(N90="sníž. přenesená",J90,0)</f>
        <v>0</v>
      </c>
      <c r="BI90" s="232">
        <f>IF(N90="nulová",J90,0)</f>
        <v>0</v>
      </c>
      <c r="BJ90" s="21" t="s">
        <v>81</v>
      </c>
      <c r="BK90" s="232">
        <f>ROUND(I90*H90,2)</f>
        <v>0</v>
      </c>
      <c r="BL90" s="21" t="s">
        <v>645</v>
      </c>
      <c r="BM90" s="231" t="s">
        <v>83</v>
      </c>
    </row>
    <row r="91" s="2" customFormat="1" ht="24.15" customHeight="1">
      <c r="A91" s="42"/>
      <c r="B91" s="43"/>
      <c r="C91" s="220" t="s">
        <v>83</v>
      </c>
      <c r="D91" s="220" t="s">
        <v>433</v>
      </c>
      <c r="E91" s="221" t="s">
        <v>6164</v>
      </c>
      <c r="F91" s="222" t="s">
        <v>6165</v>
      </c>
      <c r="G91" s="223" t="s">
        <v>859</v>
      </c>
      <c r="H91" s="224">
        <v>1</v>
      </c>
      <c r="I91" s="225"/>
      <c r="J91" s="226">
        <f>ROUND(I91*H91,2)</f>
        <v>0</v>
      </c>
      <c r="K91" s="222" t="s">
        <v>28</v>
      </c>
      <c r="L91" s="48"/>
      <c r="M91" s="227" t="s">
        <v>28</v>
      </c>
      <c r="N91" s="228" t="s">
        <v>45</v>
      </c>
      <c r="O91" s="88"/>
      <c r="P91" s="229">
        <f>O91*H91</f>
        <v>0</v>
      </c>
      <c r="Q91" s="229">
        <v>0.0060000000000000001</v>
      </c>
      <c r="R91" s="229">
        <f>Q91*H91</f>
        <v>0.0060000000000000001</v>
      </c>
      <c r="S91" s="229">
        <v>0</v>
      </c>
      <c r="T91" s="230">
        <f>S91*H91</f>
        <v>0</v>
      </c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R91" s="231" t="s">
        <v>645</v>
      </c>
      <c r="AT91" s="231" t="s">
        <v>433</v>
      </c>
      <c r="AU91" s="231" t="s">
        <v>83</v>
      </c>
      <c r="AY91" s="21" t="s">
        <v>426</v>
      </c>
      <c r="BE91" s="232">
        <f>IF(N91="základní",J91,0)</f>
        <v>0</v>
      </c>
      <c r="BF91" s="232">
        <f>IF(N91="snížená",J91,0)</f>
        <v>0</v>
      </c>
      <c r="BG91" s="232">
        <f>IF(N91="zákl. přenesená",J91,0)</f>
        <v>0</v>
      </c>
      <c r="BH91" s="232">
        <f>IF(N91="sníž. přenesená",J91,0)</f>
        <v>0</v>
      </c>
      <c r="BI91" s="232">
        <f>IF(N91="nulová",J91,0)</f>
        <v>0</v>
      </c>
      <c r="BJ91" s="21" t="s">
        <v>81</v>
      </c>
      <c r="BK91" s="232">
        <f>ROUND(I91*H91,2)</f>
        <v>0</v>
      </c>
      <c r="BL91" s="21" t="s">
        <v>645</v>
      </c>
      <c r="BM91" s="231" t="s">
        <v>438</v>
      </c>
    </row>
    <row r="92" s="2" customFormat="1" ht="16.5" customHeight="1">
      <c r="A92" s="42"/>
      <c r="B92" s="43"/>
      <c r="C92" s="220" t="s">
        <v>469</v>
      </c>
      <c r="D92" s="220" t="s">
        <v>433</v>
      </c>
      <c r="E92" s="221" t="s">
        <v>6166</v>
      </c>
      <c r="F92" s="222" t="s">
        <v>6167</v>
      </c>
      <c r="G92" s="223" t="s">
        <v>859</v>
      </c>
      <c r="H92" s="224">
        <v>1</v>
      </c>
      <c r="I92" s="225"/>
      <c r="J92" s="226">
        <f>ROUND(I92*H92,2)</f>
        <v>0</v>
      </c>
      <c r="K92" s="222" t="s">
        <v>437</v>
      </c>
      <c r="L92" s="48"/>
      <c r="M92" s="227" t="s">
        <v>28</v>
      </c>
      <c r="N92" s="228" t="s">
        <v>45</v>
      </c>
      <c r="O92" s="88"/>
      <c r="P92" s="229">
        <f>O92*H92</f>
        <v>0</v>
      </c>
      <c r="Q92" s="229">
        <v>0.00064000000000000005</v>
      </c>
      <c r="R92" s="229">
        <f>Q92*H92</f>
        <v>0.00064000000000000005</v>
      </c>
      <c r="S92" s="229">
        <v>0</v>
      </c>
      <c r="T92" s="230">
        <f>S92*H92</f>
        <v>0</v>
      </c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R92" s="231" t="s">
        <v>645</v>
      </c>
      <c r="AT92" s="231" t="s">
        <v>433</v>
      </c>
      <c r="AU92" s="231" t="s">
        <v>83</v>
      </c>
      <c r="AY92" s="21" t="s">
        <v>426</v>
      </c>
      <c r="BE92" s="232">
        <f>IF(N92="základní",J92,0)</f>
        <v>0</v>
      </c>
      <c r="BF92" s="232">
        <f>IF(N92="snížená",J92,0)</f>
        <v>0</v>
      </c>
      <c r="BG92" s="232">
        <f>IF(N92="zákl. přenesená",J92,0)</f>
        <v>0</v>
      </c>
      <c r="BH92" s="232">
        <f>IF(N92="sníž. přenesená",J92,0)</f>
        <v>0</v>
      </c>
      <c r="BI92" s="232">
        <f>IF(N92="nulová",J92,0)</f>
        <v>0</v>
      </c>
      <c r="BJ92" s="21" t="s">
        <v>81</v>
      </c>
      <c r="BK92" s="232">
        <f>ROUND(I92*H92,2)</f>
        <v>0</v>
      </c>
      <c r="BL92" s="21" t="s">
        <v>645</v>
      </c>
      <c r="BM92" s="231" t="s">
        <v>517</v>
      </c>
    </row>
    <row r="93" s="2" customFormat="1">
      <c r="A93" s="42"/>
      <c r="B93" s="43"/>
      <c r="C93" s="44"/>
      <c r="D93" s="233" t="s">
        <v>442</v>
      </c>
      <c r="E93" s="44"/>
      <c r="F93" s="234" t="s">
        <v>6168</v>
      </c>
      <c r="G93" s="44"/>
      <c r="H93" s="44"/>
      <c r="I93" s="235"/>
      <c r="J93" s="44"/>
      <c r="K93" s="44"/>
      <c r="L93" s="48"/>
      <c r="M93" s="236"/>
      <c r="N93" s="237"/>
      <c r="O93" s="88"/>
      <c r="P93" s="88"/>
      <c r="Q93" s="88"/>
      <c r="R93" s="88"/>
      <c r="S93" s="88"/>
      <c r="T93" s="89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T93" s="21" t="s">
        <v>442</v>
      </c>
      <c r="AU93" s="21" t="s">
        <v>83</v>
      </c>
    </row>
    <row r="94" s="2" customFormat="1" ht="49.05" customHeight="1">
      <c r="A94" s="42"/>
      <c r="B94" s="43"/>
      <c r="C94" s="220" t="s">
        <v>438</v>
      </c>
      <c r="D94" s="220" t="s">
        <v>433</v>
      </c>
      <c r="E94" s="221" t="s">
        <v>6169</v>
      </c>
      <c r="F94" s="222" t="s">
        <v>6170</v>
      </c>
      <c r="G94" s="223" t="s">
        <v>859</v>
      </c>
      <c r="H94" s="224">
        <v>1</v>
      </c>
      <c r="I94" s="225"/>
      <c r="J94" s="226">
        <f>ROUND(I94*H94,2)</f>
        <v>0</v>
      </c>
      <c r="K94" s="222" t="s">
        <v>28</v>
      </c>
      <c r="L94" s="48"/>
      <c r="M94" s="227" t="s">
        <v>28</v>
      </c>
      <c r="N94" s="228" t="s">
        <v>45</v>
      </c>
      <c r="O94" s="88"/>
      <c r="P94" s="229">
        <f>O94*H94</f>
        <v>0</v>
      </c>
      <c r="Q94" s="229">
        <v>0.0023999999999999998</v>
      </c>
      <c r="R94" s="229">
        <f>Q94*H94</f>
        <v>0.0023999999999999998</v>
      </c>
      <c r="S94" s="229">
        <v>0</v>
      </c>
      <c r="T94" s="230">
        <f>S94*H94</f>
        <v>0</v>
      </c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R94" s="231" t="s">
        <v>645</v>
      </c>
      <c r="AT94" s="231" t="s">
        <v>433</v>
      </c>
      <c r="AU94" s="231" t="s">
        <v>83</v>
      </c>
      <c r="AY94" s="21" t="s">
        <v>426</v>
      </c>
      <c r="BE94" s="232">
        <f>IF(N94="základní",J94,0)</f>
        <v>0</v>
      </c>
      <c r="BF94" s="232">
        <f>IF(N94="snížená",J94,0)</f>
        <v>0</v>
      </c>
      <c r="BG94" s="232">
        <f>IF(N94="zákl. přenesená",J94,0)</f>
        <v>0</v>
      </c>
      <c r="BH94" s="232">
        <f>IF(N94="sníž. přenesená",J94,0)</f>
        <v>0</v>
      </c>
      <c r="BI94" s="232">
        <f>IF(N94="nulová",J94,0)</f>
        <v>0</v>
      </c>
      <c r="BJ94" s="21" t="s">
        <v>81</v>
      </c>
      <c r="BK94" s="232">
        <f>ROUND(I94*H94,2)</f>
        <v>0</v>
      </c>
      <c r="BL94" s="21" t="s">
        <v>645</v>
      </c>
      <c r="BM94" s="231" t="s">
        <v>491</v>
      </c>
    </row>
    <row r="95" s="2" customFormat="1" ht="21.75" customHeight="1">
      <c r="A95" s="42"/>
      <c r="B95" s="43"/>
      <c r="C95" s="220" t="s">
        <v>501</v>
      </c>
      <c r="D95" s="220" t="s">
        <v>433</v>
      </c>
      <c r="E95" s="221" t="s">
        <v>6171</v>
      </c>
      <c r="F95" s="222" t="s">
        <v>6172</v>
      </c>
      <c r="G95" s="223" t="s">
        <v>859</v>
      </c>
      <c r="H95" s="224">
        <v>1</v>
      </c>
      <c r="I95" s="225"/>
      <c r="J95" s="226">
        <f>ROUND(I95*H95,2)</f>
        <v>0</v>
      </c>
      <c r="K95" s="222" t="s">
        <v>437</v>
      </c>
      <c r="L95" s="48"/>
      <c r="M95" s="227" t="s">
        <v>28</v>
      </c>
      <c r="N95" s="228" t="s">
        <v>45</v>
      </c>
      <c r="O95" s="88"/>
      <c r="P95" s="229">
        <f>O95*H95</f>
        <v>0</v>
      </c>
      <c r="Q95" s="229">
        <v>0.00016000000000000001</v>
      </c>
      <c r="R95" s="229">
        <f>Q95*H95</f>
        <v>0.00016000000000000001</v>
      </c>
      <c r="S95" s="229">
        <v>0</v>
      </c>
      <c r="T95" s="230">
        <f>S95*H95</f>
        <v>0</v>
      </c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R95" s="231" t="s">
        <v>645</v>
      </c>
      <c r="AT95" s="231" t="s">
        <v>433</v>
      </c>
      <c r="AU95" s="231" t="s">
        <v>83</v>
      </c>
      <c r="AY95" s="21" t="s">
        <v>426</v>
      </c>
      <c r="BE95" s="232">
        <f>IF(N95="základní",J95,0)</f>
        <v>0</v>
      </c>
      <c r="BF95" s="232">
        <f>IF(N95="snížená",J95,0)</f>
        <v>0</v>
      </c>
      <c r="BG95" s="232">
        <f>IF(N95="zákl. přenesená",J95,0)</f>
        <v>0</v>
      </c>
      <c r="BH95" s="232">
        <f>IF(N95="sníž. přenesená",J95,0)</f>
        <v>0</v>
      </c>
      <c r="BI95" s="232">
        <f>IF(N95="nulová",J95,0)</f>
        <v>0</v>
      </c>
      <c r="BJ95" s="21" t="s">
        <v>81</v>
      </c>
      <c r="BK95" s="232">
        <f>ROUND(I95*H95,2)</f>
        <v>0</v>
      </c>
      <c r="BL95" s="21" t="s">
        <v>645</v>
      </c>
      <c r="BM95" s="231" t="s">
        <v>572</v>
      </c>
    </row>
    <row r="96" s="2" customFormat="1">
      <c r="A96" s="42"/>
      <c r="B96" s="43"/>
      <c r="C96" s="44"/>
      <c r="D96" s="233" t="s">
        <v>442</v>
      </c>
      <c r="E96" s="44"/>
      <c r="F96" s="234" t="s">
        <v>6173</v>
      </c>
      <c r="G96" s="44"/>
      <c r="H96" s="44"/>
      <c r="I96" s="235"/>
      <c r="J96" s="44"/>
      <c r="K96" s="44"/>
      <c r="L96" s="48"/>
      <c r="M96" s="236"/>
      <c r="N96" s="237"/>
      <c r="O96" s="88"/>
      <c r="P96" s="88"/>
      <c r="Q96" s="88"/>
      <c r="R96" s="88"/>
      <c r="S96" s="88"/>
      <c r="T96" s="89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T96" s="21" t="s">
        <v>442</v>
      </c>
      <c r="AU96" s="21" t="s">
        <v>83</v>
      </c>
    </row>
    <row r="97" s="2" customFormat="1" ht="24.15" customHeight="1">
      <c r="A97" s="42"/>
      <c r="B97" s="43"/>
      <c r="C97" s="220" t="s">
        <v>517</v>
      </c>
      <c r="D97" s="220" t="s">
        <v>433</v>
      </c>
      <c r="E97" s="221" t="s">
        <v>4778</v>
      </c>
      <c r="F97" s="222" t="s">
        <v>4779</v>
      </c>
      <c r="G97" s="223" t="s">
        <v>740</v>
      </c>
      <c r="H97" s="224">
        <v>0.021999999999999999</v>
      </c>
      <c r="I97" s="225"/>
      <c r="J97" s="226">
        <f>ROUND(I97*H97,2)</f>
        <v>0</v>
      </c>
      <c r="K97" s="222" t="s">
        <v>437</v>
      </c>
      <c r="L97" s="48"/>
      <c r="M97" s="227" t="s">
        <v>28</v>
      </c>
      <c r="N97" s="228" t="s">
        <v>45</v>
      </c>
      <c r="O97" s="88"/>
      <c r="P97" s="229">
        <f>O97*H97</f>
        <v>0</v>
      </c>
      <c r="Q97" s="229">
        <v>0</v>
      </c>
      <c r="R97" s="229">
        <f>Q97*H97</f>
        <v>0</v>
      </c>
      <c r="S97" s="229">
        <v>0</v>
      </c>
      <c r="T97" s="230">
        <f>S97*H97</f>
        <v>0</v>
      </c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R97" s="231" t="s">
        <v>645</v>
      </c>
      <c r="AT97" s="231" t="s">
        <v>433</v>
      </c>
      <c r="AU97" s="231" t="s">
        <v>83</v>
      </c>
      <c r="AY97" s="21" t="s">
        <v>426</v>
      </c>
      <c r="BE97" s="232">
        <f>IF(N97="základní",J97,0)</f>
        <v>0</v>
      </c>
      <c r="BF97" s="232">
        <f>IF(N97="snížená",J97,0)</f>
        <v>0</v>
      </c>
      <c r="BG97" s="232">
        <f>IF(N97="zákl. přenesená",J97,0)</f>
        <v>0</v>
      </c>
      <c r="BH97" s="232">
        <f>IF(N97="sníž. přenesená",J97,0)</f>
        <v>0</v>
      </c>
      <c r="BI97" s="232">
        <f>IF(N97="nulová",J97,0)</f>
        <v>0</v>
      </c>
      <c r="BJ97" s="21" t="s">
        <v>81</v>
      </c>
      <c r="BK97" s="232">
        <f>ROUND(I97*H97,2)</f>
        <v>0</v>
      </c>
      <c r="BL97" s="21" t="s">
        <v>645</v>
      </c>
      <c r="BM97" s="231" t="s">
        <v>564</v>
      </c>
    </row>
    <row r="98" s="2" customFormat="1">
      <c r="A98" s="42"/>
      <c r="B98" s="43"/>
      <c r="C98" s="44"/>
      <c r="D98" s="233" t="s">
        <v>442</v>
      </c>
      <c r="E98" s="44"/>
      <c r="F98" s="234" t="s">
        <v>4780</v>
      </c>
      <c r="G98" s="44"/>
      <c r="H98" s="44"/>
      <c r="I98" s="235"/>
      <c r="J98" s="44"/>
      <c r="K98" s="44"/>
      <c r="L98" s="48"/>
      <c r="M98" s="295"/>
      <c r="N98" s="296"/>
      <c r="O98" s="297"/>
      <c r="P98" s="297"/>
      <c r="Q98" s="297"/>
      <c r="R98" s="297"/>
      <c r="S98" s="297"/>
      <c r="T98" s="298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T98" s="21" t="s">
        <v>442</v>
      </c>
      <c r="AU98" s="21" t="s">
        <v>83</v>
      </c>
    </row>
    <row r="99" s="2" customFormat="1" ht="6.96" customHeight="1">
      <c r="A99" s="42"/>
      <c r="B99" s="63"/>
      <c r="C99" s="64"/>
      <c r="D99" s="64"/>
      <c r="E99" s="64"/>
      <c r="F99" s="64"/>
      <c r="G99" s="64"/>
      <c r="H99" s="64"/>
      <c r="I99" s="64"/>
      <c r="J99" s="64"/>
      <c r="K99" s="64"/>
      <c r="L99" s="48"/>
      <c r="M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</row>
  </sheetData>
  <sheetProtection sheet="1" autoFilter="0" formatColumns="0" formatRows="0" objects="1" scenarios="1" spinCount="100000" saltValue="uLK9QyLW5Uh99N2Behx7A+InBtvZptHd/Km2NmVmXCt8QGbU6uVRSw92rR1tZ4dOfFcNLcQpWdfiQuZZ5JO44A==" hashValue="5TbVFh02HuWstGZBLHF5I7HFLtC5Q4SE1WnZfbu1+9GhXEx1z+/DCcCVe/CTq1ynOGE+YdXI7M4fTNGAqsO64g==" algorithmName="SHA-512" password="CC35"/>
  <autoFilter ref="C86:K9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5:H75"/>
    <mergeCell ref="E77:H77"/>
    <mergeCell ref="E79:H79"/>
    <mergeCell ref="L2:V2"/>
  </mergeCells>
  <hyperlinks>
    <hyperlink ref="F93" r:id="rId1" display="https://podminky.urs.cz/item/CS_URS_2022_01/725339111"/>
    <hyperlink ref="F96" r:id="rId2" display="https://podminky.urs.cz/item/CS_URS_2022_01/725829101"/>
    <hyperlink ref="F98" r:id="rId3" display="https://podminky.urs.cz/item/CS_URS_2022_01/998725103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4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121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83</v>
      </c>
    </row>
    <row r="4" s="1" customFormat="1" ht="24.96" customHeight="1">
      <c r="B4" s="24"/>
      <c r="D4" s="145" t="s">
        <v>147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26.25" customHeight="1">
      <c r="B7" s="24"/>
      <c r="E7" s="148" t="str">
        <f>'Rekapitulace stavby'!K6</f>
        <v>Rozvoj odbor. výukových prostor vč. vybavení na zákl. školách v Jihlavě - II. etapa - ZŠ Havlíčkova II.</v>
      </c>
      <c r="F7" s="147"/>
      <c r="G7" s="147"/>
      <c r="H7" s="147"/>
      <c r="L7" s="24"/>
    </row>
    <row r="8" s="1" customFormat="1" ht="12" customHeight="1">
      <c r="B8" s="24"/>
      <c r="D8" s="147" t="s">
        <v>156</v>
      </c>
      <c r="L8" s="24"/>
    </row>
    <row r="9" s="2" customFormat="1" ht="23.25" customHeight="1">
      <c r="A9" s="42"/>
      <c r="B9" s="48"/>
      <c r="C9" s="42"/>
      <c r="D9" s="42"/>
      <c r="E9" s="148" t="s">
        <v>5947</v>
      </c>
      <c r="F9" s="42"/>
      <c r="G9" s="42"/>
      <c r="H9" s="42"/>
      <c r="I9" s="42"/>
      <c r="J9" s="42"/>
      <c r="K9" s="42"/>
      <c r="L9" s="149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</row>
    <row r="10" s="2" customFormat="1" ht="12" customHeight="1">
      <c r="A10" s="42"/>
      <c r="B10" s="48"/>
      <c r="C10" s="42"/>
      <c r="D10" s="147" t="s">
        <v>161</v>
      </c>
      <c r="E10" s="42"/>
      <c r="F10" s="42"/>
      <c r="G10" s="42"/>
      <c r="H10" s="42"/>
      <c r="I10" s="42"/>
      <c r="J10" s="42"/>
      <c r="K10" s="42"/>
      <c r="L10" s="149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</row>
    <row r="11" s="2" customFormat="1" ht="16.5" customHeight="1">
      <c r="A11" s="42"/>
      <c r="B11" s="48"/>
      <c r="C11" s="42"/>
      <c r="D11" s="42"/>
      <c r="E11" s="150" t="s">
        <v>6174</v>
      </c>
      <c r="F11" s="42"/>
      <c r="G11" s="42"/>
      <c r="H11" s="42"/>
      <c r="I11" s="42"/>
      <c r="J11" s="42"/>
      <c r="K11" s="42"/>
      <c r="L11" s="149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>
      <c r="A12" s="42"/>
      <c r="B12" s="48"/>
      <c r="C12" s="42"/>
      <c r="D12" s="42"/>
      <c r="E12" s="42"/>
      <c r="F12" s="42"/>
      <c r="G12" s="42"/>
      <c r="H12" s="42"/>
      <c r="I12" s="42"/>
      <c r="J12" s="42"/>
      <c r="K12" s="42"/>
      <c r="L12" s="149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2" customHeight="1">
      <c r="A13" s="42"/>
      <c r="B13" s="48"/>
      <c r="C13" s="42"/>
      <c r="D13" s="147" t="s">
        <v>18</v>
      </c>
      <c r="E13" s="42"/>
      <c r="F13" s="137" t="s">
        <v>28</v>
      </c>
      <c r="G13" s="42"/>
      <c r="H13" s="42"/>
      <c r="I13" s="147" t="s">
        <v>20</v>
      </c>
      <c r="J13" s="137" t="s">
        <v>28</v>
      </c>
      <c r="K13" s="42"/>
      <c r="L13" s="149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 ht="12" customHeight="1">
      <c r="A14" s="42"/>
      <c r="B14" s="48"/>
      <c r="C14" s="42"/>
      <c r="D14" s="147" t="s">
        <v>22</v>
      </c>
      <c r="E14" s="42"/>
      <c r="F14" s="137" t="s">
        <v>23</v>
      </c>
      <c r="G14" s="42"/>
      <c r="H14" s="42"/>
      <c r="I14" s="147" t="s">
        <v>24</v>
      </c>
      <c r="J14" s="151" t="str">
        <f>'Rekapitulace stavby'!AN8</f>
        <v>11. 9. 2024</v>
      </c>
      <c r="K14" s="42"/>
      <c r="L14" s="149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0.8" customHeight="1">
      <c r="A15" s="42"/>
      <c r="B15" s="48"/>
      <c r="C15" s="42"/>
      <c r="D15" s="42"/>
      <c r="E15" s="42"/>
      <c r="F15" s="42"/>
      <c r="G15" s="42"/>
      <c r="H15" s="42"/>
      <c r="I15" s="42"/>
      <c r="J15" s="42"/>
      <c r="K15" s="42"/>
      <c r="L15" s="149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26</v>
      </c>
      <c r="E16" s="42"/>
      <c r="F16" s="42"/>
      <c r="G16" s="42"/>
      <c r="H16" s="42"/>
      <c r="I16" s="147" t="s">
        <v>27</v>
      </c>
      <c r="J16" s="137" t="s">
        <v>28</v>
      </c>
      <c r="K16" s="42"/>
      <c r="L16" s="149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8" customHeight="1">
      <c r="A17" s="42"/>
      <c r="B17" s="48"/>
      <c r="C17" s="42"/>
      <c r="D17" s="42"/>
      <c r="E17" s="137" t="s">
        <v>29</v>
      </c>
      <c r="F17" s="42"/>
      <c r="G17" s="42"/>
      <c r="H17" s="42"/>
      <c r="I17" s="147" t="s">
        <v>30</v>
      </c>
      <c r="J17" s="137" t="s">
        <v>28</v>
      </c>
      <c r="K17" s="42"/>
      <c r="L17" s="149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6.96" customHeight="1">
      <c r="A18" s="42"/>
      <c r="B18" s="48"/>
      <c r="C18" s="42"/>
      <c r="D18" s="42"/>
      <c r="E18" s="42"/>
      <c r="F18" s="42"/>
      <c r="G18" s="42"/>
      <c r="H18" s="42"/>
      <c r="I18" s="42"/>
      <c r="J18" s="42"/>
      <c r="K18" s="42"/>
      <c r="L18" s="149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2" customHeight="1">
      <c r="A19" s="42"/>
      <c r="B19" s="48"/>
      <c r="C19" s="42"/>
      <c r="D19" s="147" t="s">
        <v>31</v>
      </c>
      <c r="E19" s="42"/>
      <c r="F19" s="42"/>
      <c r="G19" s="42"/>
      <c r="H19" s="42"/>
      <c r="I19" s="147" t="s">
        <v>27</v>
      </c>
      <c r="J19" s="37" t="str">
        <f>'Rekapitulace stavby'!AN13</f>
        <v>Vyplň údaj</v>
      </c>
      <c r="K19" s="42"/>
      <c r="L19" s="149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18" customHeight="1">
      <c r="A20" s="42"/>
      <c r="B20" s="48"/>
      <c r="C20" s="42"/>
      <c r="D20" s="42"/>
      <c r="E20" s="37" t="str">
        <f>'Rekapitulace stavby'!E14</f>
        <v>Vyplň údaj</v>
      </c>
      <c r="F20" s="137"/>
      <c r="G20" s="137"/>
      <c r="H20" s="137"/>
      <c r="I20" s="147" t="s">
        <v>30</v>
      </c>
      <c r="J20" s="37" t="str">
        <f>'Rekapitulace stavby'!AN14</f>
        <v>Vyplň údaj</v>
      </c>
      <c r="K20" s="42"/>
      <c r="L20" s="149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6.96" customHeight="1">
      <c r="A21" s="42"/>
      <c r="B21" s="48"/>
      <c r="C21" s="42"/>
      <c r="D21" s="42"/>
      <c r="E21" s="42"/>
      <c r="F21" s="42"/>
      <c r="G21" s="42"/>
      <c r="H21" s="42"/>
      <c r="I21" s="42"/>
      <c r="J21" s="42"/>
      <c r="K21" s="42"/>
      <c r="L21" s="149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2" customHeight="1">
      <c r="A22" s="42"/>
      <c r="B22" s="48"/>
      <c r="C22" s="42"/>
      <c r="D22" s="147" t="s">
        <v>33</v>
      </c>
      <c r="E22" s="42"/>
      <c r="F22" s="42"/>
      <c r="G22" s="42"/>
      <c r="H22" s="42"/>
      <c r="I22" s="147" t="s">
        <v>27</v>
      </c>
      <c r="J22" s="137" t="s">
        <v>28</v>
      </c>
      <c r="K22" s="42"/>
      <c r="L22" s="149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18" customHeight="1">
      <c r="A23" s="42"/>
      <c r="B23" s="48"/>
      <c r="C23" s="42"/>
      <c r="D23" s="42"/>
      <c r="E23" s="137" t="s">
        <v>34</v>
      </c>
      <c r="F23" s="42"/>
      <c r="G23" s="42"/>
      <c r="H23" s="42"/>
      <c r="I23" s="147" t="s">
        <v>30</v>
      </c>
      <c r="J23" s="137" t="s">
        <v>28</v>
      </c>
      <c r="K23" s="42"/>
      <c r="L23" s="149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6.96" customHeight="1">
      <c r="A24" s="42"/>
      <c r="B24" s="48"/>
      <c r="C24" s="42"/>
      <c r="D24" s="42"/>
      <c r="E24" s="42"/>
      <c r="F24" s="42"/>
      <c r="G24" s="42"/>
      <c r="H24" s="42"/>
      <c r="I24" s="42"/>
      <c r="J24" s="42"/>
      <c r="K24" s="42"/>
      <c r="L24" s="149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2" customHeight="1">
      <c r="A25" s="42"/>
      <c r="B25" s="48"/>
      <c r="C25" s="42"/>
      <c r="D25" s="147" t="s">
        <v>36</v>
      </c>
      <c r="E25" s="42"/>
      <c r="F25" s="42"/>
      <c r="G25" s="42"/>
      <c r="H25" s="42"/>
      <c r="I25" s="147" t="s">
        <v>27</v>
      </c>
      <c r="J25" s="137" t="s">
        <v>28</v>
      </c>
      <c r="K25" s="42"/>
      <c r="L25" s="149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18" customHeight="1">
      <c r="A26" s="42"/>
      <c r="B26" s="48"/>
      <c r="C26" s="42"/>
      <c r="D26" s="42"/>
      <c r="E26" s="137" t="s">
        <v>5154</v>
      </c>
      <c r="F26" s="42"/>
      <c r="G26" s="42"/>
      <c r="H26" s="42"/>
      <c r="I26" s="147" t="s">
        <v>30</v>
      </c>
      <c r="J26" s="137" t="s">
        <v>28</v>
      </c>
      <c r="K26" s="42"/>
      <c r="L26" s="149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6.96" customHeight="1">
      <c r="A27" s="42"/>
      <c r="B27" s="48"/>
      <c r="C27" s="42"/>
      <c r="D27" s="42"/>
      <c r="E27" s="42"/>
      <c r="F27" s="42"/>
      <c r="G27" s="42"/>
      <c r="H27" s="42"/>
      <c r="I27" s="42"/>
      <c r="J27" s="42"/>
      <c r="K27" s="42"/>
      <c r="L27" s="149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2" customHeight="1">
      <c r="A28" s="42"/>
      <c r="B28" s="48"/>
      <c r="C28" s="42"/>
      <c r="D28" s="147" t="s">
        <v>38</v>
      </c>
      <c r="E28" s="42"/>
      <c r="F28" s="42"/>
      <c r="G28" s="42"/>
      <c r="H28" s="42"/>
      <c r="I28" s="42"/>
      <c r="J28" s="42"/>
      <c r="K28" s="42"/>
      <c r="L28" s="149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8" customFormat="1" ht="23.25" customHeight="1">
      <c r="A29" s="152"/>
      <c r="B29" s="153"/>
      <c r="C29" s="152"/>
      <c r="D29" s="152"/>
      <c r="E29" s="154" t="s">
        <v>5155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2"/>
      <c r="B30" s="48"/>
      <c r="C30" s="42"/>
      <c r="D30" s="42"/>
      <c r="E30" s="42"/>
      <c r="F30" s="42"/>
      <c r="G30" s="42"/>
      <c r="H30" s="42"/>
      <c r="I30" s="42"/>
      <c r="J30" s="42"/>
      <c r="K30" s="42"/>
      <c r="L30" s="149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2" customFormat="1" ht="6.96" customHeight="1">
      <c r="A31" s="42"/>
      <c r="B31" s="48"/>
      <c r="C31" s="42"/>
      <c r="D31" s="157"/>
      <c r="E31" s="157"/>
      <c r="F31" s="157"/>
      <c r="G31" s="157"/>
      <c r="H31" s="157"/>
      <c r="I31" s="157"/>
      <c r="J31" s="157"/>
      <c r="K31" s="157"/>
      <c r="L31" s="149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</row>
    <row r="32" s="2" customFormat="1" ht="25.44" customHeight="1">
      <c r="A32" s="42"/>
      <c r="B32" s="48"/>
      <c r="C32" s="42"/>
      <c r="D32" s="158" t="s">
        <v>40</v>
      </c>
      <c r="E32" s="42"/>
      <c r="F32" s="42"/>
      <c r="G32" s="42"/>
      <c r="H32" s="42"/>
      <c r="I32" s="42"/>
      <c r="J32" s="159">
        <f>ROUND(J104, 2)</f>
        <v>0</v>
      </c>
      <c r="K32" s="42"/>
      <c r="L32" s="149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49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14.4" customHeight="1">
      <c r="A34" s="42"/>
      <c r="B34" s="48"/>
      <c r="C34" s="42"/>
      <c r="D34" s="42"/>
      <c r="E34" s="42"/>
      <c r="F34" s="160" t="s">
        <v>42</v>
      </c>
      <c r="G34" s="42"/>
      <c r="H34" s="42"/>
      <c r="I34" s="160" t="s">
        <v>41</v>
      </c>
      <c r="J34" s="160" t="s">
        <v>43</v>
      </c>
      <c r="K34" s="42"/>
      <c r="L34" s="149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14.4" customHeight="1">
      <c r="A35" s="42"/>
      <c r="B35" s="48"/>
      <c r="C35" s="42"/>
      <c r="D35" s="161" t="s">
        <v>44</v>
      </c>
      <c r="E35" s="147" t="s">
        <v>45</v>
      </c>
      <c r="F35" s="162">
        <f>ROUND((SUM(BE104:BE152)),  2)</f>
        <v>0</v>
      </c>
      <c r="G35" s="42"/>
      <c r="H35" s="42"/>
      <c r="I35" s="163">
        <v>0.20999999999999999</v>
      </c>
      <c r="J35" s="162">
        <f>ROUND(((SUM(BE104:BE152))*I35),  2)</f>
        <v>0</v>
      </c>
      <c r="K35" s="42"/>
      <c r="L35" s="149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147" t="s">
        <v>46</v>
      </c>
      <c r="F36" s="162">
        <f>ROUND((SUM(BF104:BF152)),  2)</f>
        <v>0</v>
      </c>
      <c r="G36" s="42"/>
      <c r="H36" s="42"/>
      <c r="I36" s="163">
        <v>0.14999999999999999</v>
      </c>
      <c r="J36" s="162">
        <f>ROUND(((SUM(BF104:BF152))*I36),  2)</f>
        <v>0</v>
      </c>
      <c r="K36" s="42"/>
      <c r="L36" s="149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hidden="1" s="2" customFormat="1" ht="14.4" customHeight="1">
      <c r="A37" s="42"/>
      <c r="B37" s="48"/>
      <c r="C37" s="42"/>
      <c r="D37" s="42"/>
      <c r="E37" s="147" t="s">
        <v>47</v>
      </c>
      <c r="F37" s="162">
        <f>ROUND((SUM(BG104:BG152)),  2)</f>
        <v>0</v>
      </c>
      <c r="G37" s="42"/>
      <c r="H37" s="42"/>
      <c r="I37" s="163">
        <v>0.20999999999999999</v>
      </c>
      <c r="J37" s="162">
        <f>0</f>
        <v>0</v>
      </c>
      <c r="K37" s="42"/>
      <c r="L37" s="149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hidden="1" s="2" customFormat="1" ht="14.4" customHeight="1">
      <c r="A38" s="42"/>
      <c r="B38" s="48"/>
      <c r="C38" s="42"/>
      <c r="D38" s="42"/>
      <c r="E38" s="147" t="s">
        <v>48</v>
      </c>
      <c r="F38" s="162">
        <f>ROUND((SUM(BH104:BH152)),  2)</f>
        <v>0</v>
      </c>
      <c r="G38" s="42"/>
      <c r="H38" s="42"/>
      <c r="I38" s="163">
        <v>0.14999999999999999</v>
      </c>
      <c r="J38" s="162">
        <f>0</f>
        <v>0</v>
      </c>
      <c r="K38" s="42"/>
      <c r="L38" s="149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49</v>
      </c>
      <c r="F39" s="162">
        <f>ROUND((SUM(BI104:BI152)),  2)</f>
        <v>0</v>
      </c>
      <c r="G39" s="42"/>
      <c r="H39" s="42"/>
      <c r="I39" s="163">
        <v>0</v>
      </c>
      <c r="J39" s="162">
        <f>0</f>
        <v>0</v>
      </c>
      <c r="K39" s="42"/>
      <c r="L39" s="149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s="2" customFormat="1" ht="6.96" customHeight="1">
      <c r="A40" s="42"/>
      <c r="B40" s="48"/>
      <c r="C40" s="42"/>
      <c r="D40" s="42"/>
      <c r="E40" s="42"/>
      <c r="F40" s="42"/>
      <c r="G40" s="42"/>
      <c r="H40" s="42"/>
      <c r="I40" s="42"/>
      <c r="J40" s="42"/>
      <c r="K40" s="42"/>
      <c r="L40" s="149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s="2" customFormat="1" ht="25.44" customHeight="1">
      <c r="A41" s="42"/>
      <c r="B41" s="48"/>
      <c r="C41" s="164"/>
      <c r="D41" s="165" t="s">
        <v>50</v>
      </c>
      <c r="E41" s="166"/>
      <c r="F41" s="166"/>
      <c r="G41" s="167" t="s">
        <v>51</v>
      </c>
      <c r="H41" s="168" t="s">
        <v>52</v>
      </c>
      <c r="I41" s="166"/>
      <c r="J41" s="169">
        <f>SUM(J32:J39)</f>
        <v>0</v>
      </c>
      <c r="K41" s="170"/>
      <c r="L41" s="149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14.4" customHeight="1">
      <c r="A42" s="42"/>
      <c r="B42" s="171"/>
      <c r="C42" s="172"/>
      <c r="D42" s="172"/>
      <c r="E42" s="172"/>
      <c r="F42" s="172"/>
      <c r="G42" s="172"/>
      <c r="H42" s="172"/>
      <c r="I42" s="172"/>
      <c r="J42" s="172"/>
      <c r="K42" s="172"/>
      <c r="L42" s="149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6" s="2" customFormat="1" ht="6.96" customHeight="1">
      <c r="A46" s="42"/>
      <c r="B46" s="173"/>
      <c r="C46" s="174"/>
      <c r="D46" s="174"/>
      <c r="E46" s="174"/>
      <c r="F46" s="174"/>
      <c r="G46" s="174"/>
      <c r="H46" s="174"/>
      <c r="I46" s="174"/>
      <c r="J46" s="174"/>
      <c r="K46" s="174"/>
      <c r="L46" s="149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</row>
    <row r="47" s="2" customFormat="1" ht="24.96" customHeight="1">
      <c r="A47" s="42"/>
      <c r="B47" s="43"/>
      <c r="C47" s="27" t="s">
        <v>236</v>
      </c>
      <c r="D47" s="44"/>
      <c r="E47" s="44"/>
      <c r="F47" s="44"/>
      <c r="G47" s="44"/>
      <c r="H47" s="44"/>
      <c r="I47" s="44"/>
      <c r="J47" s="44"/>
      <c r="K47" s="44"/>
      <c r="L47" s="149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</row>
    <row r="48" s="2" customFormat="1" ht="6.96" customHeight="1">
      <c r="A48" s="42"/>
      <c r="B48" s="43"/>
      <c r="C48" s="44"/>
      <c r="D48" s="44"/>
      <c r="E48" s="44"/>
      <c r="F48" s="44"/>
      <c r="G48" s="44"/>
      <c r="H48" s="44"/>
      <c r="I48" s="44"/>
      <c r="J48" s="44"/>
      <c r="K48" s="44"/>
      <c r="L48" s="149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12" customHeight="1">
      <c r="A49" s="42"/>
      <c r="B49" s="43"/>
      <c r="C49" s="36" t="s">
        <v>16</v>
      </c>
      <c r="D49" s="44"/>
      <c r="E49" s="44"/>
      <c r="F49" s="44"/>
      <c r="G49" s="44"/>
      <c r="H49" s="44"/>
      <c r="I49" s="44"/>
      <c r="J49" s="44"/>
      <c r="K49" s="44"/>
      <c r="L49" s="149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26.25" customHeight="1">
      <c r="A50" s="42"/>
      <c r="B50" s="43"/>
      <c r="C50" s="44"/>
      <c r="D50" s="44"/>
      <c r="E50" s="175" t="str">
        <f>E7</f>
        <v>Rozvoj odbor. výukových prostor vč. vybavení na zákl. školách v Jihlavě - II. etapa - ZŠ Havlíčkova II.</v>
      </c>
      <c r="F50" s="36"/>
      <c r="G50" s="36"/>
      <c r="H50" s="36"/>
      <c r="I50" s="44"/>
      <c r="J50" s="44"/>
      <c r="K50" s="44"/>
      <c r="L50" s="149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1" customFormat="1" ht="12" customHeight="1">
      <c r="B51" s="25"/>
      <c r="C51" s="36" t="s">
        <v>156</v>
      </c>
      <c r="D51" s="26"/>
      <c r="E51" s="26"/>
      <c r="F51" s="26"/>
      <c r="G51" s="26"/>
      <c r="H51" s="26"/>
      <c r="I51" s="26"/>
      <c r="J51" s="26"/>
      <c r="K51" s="26"/>
      <c r="L51" s="24"/>
    </row>
    <row r="52" s="2" customFormat="1" ht="23.25" customHeight="1">
      <c r="A52" s="42"/>
      <c r="B52" s="43"/>
      <c r="C52" s="44"/>
      <c r="D52" s="44"/>
      <c r="E52" s="175" t="s">
        <v>5947</v>
      </c>
      <c r="F52" s="44"/>
      <c r="G52" s="44"/>
      <c r="H52" s="44"/>
      <c r="I52" s="44"/>
      <c r="J52" s="44"/>
      <c r="K52" s="44"/>
      <c r="L52" s="149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2" customFormat="1" ht="12" customHeight="1">
      <c r="A53" s="42"/>
      <c r="B53" s="43"/>
      <c r="C53" s="36" t="s">
        <v>161</v>
      </c>
      <c r="D53" s="44"/>
      <c r="E53" s="44"/>
      <c r="F53" s="44"/>
      <c r="G53" s="44"/>
      <c r="H53" s="44"/>
      <c r="I53" s="44"/>
      <c r="J53" s="44"/>
      <c r="K53" s="44"/>
      <c r="L53" s="149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</row>
    <row r="54" s="2" customFormat="1" ht="16.5" customHeight="1">
      <c r="A54" s="42"/>
      <c r="B54" s="43"/>
      <c r="C54" s="44"/>
      <c r="D54" s="44"/>
      <c r="E54" s="73" t="str">
        <f>E11</f>
        <v>D.1.4.4 - silnoproudá elektrotechnika a bleskosvod</v>
      </c>
      <c r="F54" s="44"/>
      <c r="G54" s="44"/>
      <c r="H54" s="44"/>
      <c r="I54" s="44"/>
      <c r="J54" s="44"/>
      <c r="K54" s="44"/>
      <c r="L54" s="149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</row>
    <row r="55" s="2" customFormat="1" ht="6.96" customHeight="1">
      <c r="A55" s="42"/>
      <c r="B55" s="43"/>
      <c r="C55" s="44"/>
      <c r="D55" s="44"/>
      <c r="E55" s="44"/>
      <c r="F55" s="44"/>
      <c r="G55" s="44"/>
      <c r="H55" s="44"/>
      <c r="I55" s="44"/>
      <c r="J55" s="44"/>
      <c r="K55" s="44"/>
      <c r="L55" s="149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</row>
    <row r="56" s="2" customFormat="1" ht="12" customHeight="1">
      <c r="A56" s="42"/>
      <c r="B56" s="43"/>
      <c r="C56" s="36" t="s">
        <v>22</v>
      </c>
      <c r="D56" s="44"/>
      <c r="E56" s="44"/>
      <c r="F56" s="31" t="str">
        <f>F14</f>
        <v>Jihlava</v>
      </c>
      <c r="G56" s="44"/>
      <c r="H56" s="44"/>
      <c r="I56" s="36" t="s">
        <v>24</v>
      </c>
      <c r="J56" s="76" t="str">
        <f>IF(J14="","",J14)</f>
        <v>11. 9. 2024</v>
      </c>
      <c r="K56" s="44"/>
      <c r="L56" s="149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6.96" customHeight="1">
      <c r="A57" s="42"/>
      <c r="B57" s="43"/>
      <c r="C57" s="44"/>
      <c r="D57" s="44"/>
      <c r="E57" s="44"/>
      <c r="F57" s="44"/>
      <c r="G57" s="44"/>
      <c r="H57" s="44"/>
      <c r="I57" s="44"/>
      <c r="J57" s="44"/>
      <c r="K57" s="44"/>
      <c r="L57" s="149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40.05" customHeight="1">
      <c r="A58" s="42"/>
      <c r="B58" s="43"/>
      <c r="C58" s="36" t="s">
        <v>26</v>
      </c>
      <c r="D58" s="44"/>
      <c r="E58" s="44"/>
      <c r="F58" s="31" t="str">
        <f>E17</f>
        <v>Statutární město Jihlava</v>
      </c>
      <c r="G58" s="44"/>
      <c r="H58" s="44"/>
      <c r="I58" s="36" t="s">
        <v>33</v>
      </c>
      <c r="J58" s="40" t="str">
        <f>E23</f>
        <v>Ing. arch. Zuzana Hrubešová projektový atelier</v>
      </c>
      <c r="K58" s="44"/>
      <c r="L58" s="149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25.65" customHeight="1">
      <c r="A59" s="42"/>
      <c r="B59" s="43"/>
      <c r="C59" s="36" t="s">
        <v>31</v>
      </c>
      <c r="D59" s="44"/>
      <c r="E59" s="44"/>
      <c r="F59" s="31" t="str">
        <f>IF(E20="","",E20)</f>
        <v>Vyplň údaj</v>
      </c>
      <c r="G59" s="44"/>
      <c r="H59" s="44"/>
      <c r="I59" s="36" t="s">
        <v>36</v>
      </c>
      <c r="J59" s="40" t="str">
        <f>E26</f>
        <v>Ing.Zbyněk Pecina (import do KROS4)</v>
      </c>
      <c r="K59" s="44"/>
      <c r="L59" s="149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0.32" customHeight="1">
      <c r="A60" s="42"/>
      <c r="B60" s="43"/>
      <c r="C60" s="44"/>
      <c r="D60" s="44"/>
      <c r="E60" s="44"/>
      <c r="F60" s="44"/>
      <c r="G60" s="44"/>
      <c r="H60" s="44"/>
      <c r="I60" s="44"/>
      <c r="J60" s="44"/>
      <c r="K60" s="44"/>
      <c r="L60" s="149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29.28" customHeight="1">
      <c r="A61" s="42"/>
      <c r="B61" s="43"/>
      <c r="C61" s="176" t="s">
        <v>265</v>
      </c>
      <c r="D61" s="177"/>
      <c r="E61" s="177"/>
      <c r="F61" s="177"/>
      <c r="G61" s="177"/>
      <c r="H61" s="177"/>
      <c r="I61" s="177"/>
      <c r="J61" s="178" t="s">
        <v>266</v>
      </c>
      <c r="K61" s="177"/>
      <c r="L61" s="149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10.32" customHeight="1">
      <c r="A62" s="42"/>
      <c r="B62" s="43"/>
      <c r="C62" s="44"/>
      <c r="D62" s="44"/>
      <c r="E62" s="44"/>
      <c r="F62" s="44"/>
      <c r="G62" s="44"/>
      <c r="H62" s="44"/>
      <c r="I62" s="44"/>
      <c r="J62" s="44"/>
      <c r="K62" s="44"/>
      <c r="L62" s="149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22.8" customHeight="1">
      <c r="A63" s="42"/>
      <c r="B63" s="43"/>
      <c r="C63" s="179" t="s">
        <v>72</v>
      </c>
      <c r="D63" s="44"/>
      <c r="E63" s="44"/>
      <c r="F63" s="44"/>
      <c r="G63" s="44"/>
      <c r="H63" s="44"/>
      <c r="I63" s="44"/>
      <c r="J63" s="106">
        <f>J104</f>
        <v>0</v>
      </c>
      <c r="K63" s="44"/>
      <c r="L63" s="149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U63" s="21" t="s">
        <v>271</v>
      </c>
    </row>
    <row r="64" s="9" customFormat="1" ht="24.96" customHeight="1">
      <c r="A64" s="9"/>
      <c r="B64" s="180"/>
      <c r="C64" s="181"/>
      <c r="D64" s="182" t="s">
        <v>6175</v>
      </c>
      <c r="E64" s="183"/>
      <c r="F64" s="183"/>
      <c r="G64" s="183"/>
      <c r="H64" s="183"/>
      <c r="I64" s="183"/>
      <c r="J64" s="184">
        <f>J105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7"/>
      <c r="C65" s="129"/>
      <c r="D65" s="188" t="s">
        <v>6176</v>
      </c>
      <c r="E65" s="189"/>
      <c r="F65" s="189"/>
      <c r="G65" s="189"/>
      <c r="H65" s="189"/>
      <c r="I65" s="189"/>
      <c r="J65" s="190">
        <f>J106</f>
        <v>0</v>
      </c>
      <c r="K65" s="129"/>
      <c r="L65" s="191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7"/>
      <c r="C66" s="129"/>
      <c r="D66" s="188" t="s">
        <v>6177</v>
      </c>
      <c r="E66" s="189"/>
      <c r="F66" s="189"/>
      <c r="G66" s="189"/>
      <c r="H66" s="189"/>
      <c r="I66" s="189"/>
      <c r="J66" s="190">
        <f>J109</f>
        <v>0</v>
      </c>
      <c r="K66" s="129"/>
      <c r="L66" s="191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7"/>
      <c r="C67" s="129"/>
      <c r="D67" s="188" t="s">
        <v>6178</v>
      </c>
      <c r="E67" s="189"/>
      <c r="F67" s="189"/>
      <c r="G67" s="189"/>
      <c r="H67" s="189"/>
      <c r="I67" s="189"/>
      <c r="J67" s="190">
        <f>J111</f>
        <v>0</v>
      </c>
      <c r="K67" s="129"/>
      <c r="L67" s="191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7"/>
      <c r="C68" s="129"/>
      <c r="D68" s="188" t="s">
        <v>6179</v>
      </c>
      <c r="E68" s="189"/>
      <c r="F68" s="189"/>
      <c r="G68" s="189"/>
      <c r="H68" s="189"/>
      <c r="I68" s="189"/>
      <c r="J68" s="190">
        <f>J115</f>
        <v>0</v>
      </c>
      <c r="K68" s="129"/>
      <c r="L68" s="191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7"/>
      <c r="C69" s="129"/>
      <c r="D69" s="188" t="s">
        <v>6180</v>
      </c>
      <c r="E69" s="189"/>
      <c r="F69" s="189"/>
      <c r="G69" s="189"/>
      <c r="H69" s="189"/>
      <c r="I69" s="189"/>
      <c r="J69" s="190">
        <f>J117</f>
        <v>0</v>
      </c>
      <c r="K69" s="129"/>
      <c r="L69" s="191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7"/>
      <c r="C70" s="129"/>
      <c r="D70" s="188" t="s">
        <v>6181</v>
      </c>
      <c r="E70" s="189"/>
      <c r="F70" s="189"/>
      <c r="G70" s="189"/>
      <c r="H70" s="189"/>
      <c r="I70" s="189"/>
      <c r="J70" s="190">
        <f>J122</f>
        <v>0</v>
      </c>
      <c r="K70" s="129"/>
      <c r="L70" s="191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7"/>
      <c r="C71" s="129"/>
      <c r="D71" s="188" t="s">
        <v>6182</v>
      </c>
      <c r="E71" s="189"/>
      <c r="F71" s="189"/>
      <c r="G71" s="189"/>
      <c r="H71" s="189"/>
      <c r="I71" s="189"/>
      <c r="J71" s="190">
        <f>J125</f>
        <v>0</v>
      </c>
      <c r="K71" s="129"/>
      <c r="L71" s="191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7"/>
      <c r="C72" s="129"/>
      <c r="D72" s="188" t="s">
        <v>6183</v>
      </c>
      <c r="E72" s="189"/>
      <c r="F72" s="189"/>
      <c r="G72" s="189"/>
      <c r="H72" s="189"/>
      <c r="I72" s="189"/>
      <c r="J72" s="190">
        <f>J128</f>
        <v>0</v>
      </c>
      <c r="K72" s="129"/>
      <c r="L72" s="191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7"/>
      <c r="C73" s="129"/>
      <c r="D73" s="188" t="s">
        <v>6184</v>
      </c>
      <c r="E73" s="189"/>
      <c r="F73" s="189"/>
      <c r="G73" s="189"/>
      <c r="H73" s="189"/>
      <c r="I73" s="189"/>
      <c r="J73" s="190">
        <f>J130</f>
        <v>0</v>
      </c>
      <c r="K73" s="129"/>
      <c r="L73" s="191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7"/>
      <c r="C74" s="129"/>
      <c r="D74" s="188" t="s">
        <v>6185</v>
      </c>
      <c r="E74" s="189"/>
      <c r="F74" s="189"/>
      <c r="G74" s="189"/>
      <c r="H74" s="189"/>
      <c r="I74" s="189"/>
      <c r="J74" s="190">
        <f>J133</f>
        <v>0</v>
      </c>
      <c r="K74" s="129"/>
      <c r="L74" s="191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7"/>
      <c r="C75" s="129"/>
      <c r="D75" s="188" t="s">
        <v>6186</v>
      </c>
      <c r="E75" s="189"/>
      <c r="F75" s="189"/>
      <c r="G75" s="189"/>
      <c r="H75" s="189"/>
      <c r="I75" s="189"/>
      <c r="J75" s="190">
        <f>J135</f>
        <v>0</v>
      </c>
      <c r="K75" s="129"/>
      <c r="L75" s="191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7"/>
      <c r="C76" s="129"/>
      <c r="D76" s="188" t="s">
        <v>6187</v>
      </c>
      <c r="E76" s="189"/>
      <c r="F76" s="189"/>
      <c r="G76" s="189"/>
      <c r="H76" s="189"/>
      <c r="I76" s="189"/>
      <c r="J76" s="190">
        <f>J138</f>
        <v>0</v>
      </c>
      <c r="K76" s="129"/>
      <c r="L76" s="191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7"/>
      <c r="C77" s="129"/>
      <c r="D77" s="188" t="s">
        <v>6188</v>
      </c>
      <c r="E77" s="189"/>
      <c r="F77" s="189"/>
      <c r="G77" s="189"/>
      <c r="H77" s="189"/>
      <c r="I77" s="189"/>
      <c r="J77" s="190">
        <f>J140</f>
        <v>0</v>
      </c>
      <c r="K77" s="129"/>
      <c r="L77" s="191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7"/>
      <c r="C78" s="129"/>
      <c r="D78" s="188" t="s">
        <v>6189</v>
      </c>
      <c r="E78" s="189"/>
      <c r="F78" s="189"/>
      <c r="G78" s="189"/>
      <c r="H78" s="189"/>
      <c r="I78" s="189"/>
      <c r="J78" s="190">
        <f>J142</f>
        <v>0</v>
      </c>
      <c r="K78" s="129"/>
      <c r="L78" s="191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7"/>
      <c r="C79" s="129"/>
      <c r="D79" s="188" t="s">
        <v>6190</v>
      </c>
      <c r="E79" s="189"/>
      <c r="F79" s="189"/>
      <c r="G79" s="189"/>
      <c r="H79" s="189"/>
      <c r="I79" s="189"/>
      <c r="J79" s="190">
        <f>J144</f>
        <v>0</v>
      </c>
      <c r="K79" s="129"/>
      <c r="L79" s="191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7"/>
      <c r="C80" s="129"/>
      <c r="D80" s="188" t="s">
        <v>6191</v>
      </c>
      <c r="E80" s="189"/>
      <c r="F80" s="189"/>
      <c r="G80" s="189"/>
      <c r="H80" s="189"/>
      <c r="I80" s="189"/>
      <c r="J80" s="190">
        <f>J146</f>
        <v>0</v>
      </c>
      <c r="K80" s="129"/>
      <c r="L80" s="191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7"/>
      <c r="C81" s="129"/>
      <c r="D81" s="188" t="s">
        <v>6192</v>
      </c>
      <c r="E81" s="189"/>
      <c r="F81" s="189"/>
      <c r="G81" s="189"/>
      <c r="H81" s="189"/>
      <c r="I81" s="189"/>
      <c r="J81" s="190">
        <f>J148</f>
        <v>0</v>
      </c>
      <c r="K81" s="129"/>
      <c r="L81" s="191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7"/>
      <c r="C82" s="129"/>
      <c r="D82" s="188" t="s">
        <v>6193</v>
      </c>
      <c r="E82" s="189"/>
      <c r="F82" s="189"/>
      <c r="G82" s="189"/>
      <c r="H82" s="189"/>
      <c r="I82" s="189"/>
      <c r="J82" s="190">
        <f>J150</f>
        <v>0</v>
      </c>
      <c r="K82" s="129"/>
      <c r="L82" s="191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2" customFormat="1" ht="21.84" customHeight="1">
      <c r="A83" s="42"/>
      <c r="B83" s="43"/>
      <c r="C83" s="44"/>
      <c r="D83" s="44"/>
      <c r="E83" s="44"/>
      <c r="F83" s="44"/>
      <c r="G83" s="44"/>
      <c r="H83" s="44"/>
      <c r="I83" s="44"/>
      <c r="J83" s="44"/>
      <c r="K83" s="44"/>
      <c r="L83" s="149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</row>
    <row r="84" s="2" customFormat="1" ht="6.96" customHeight="1">
      <c r="A84" s="42"/>
      <c r="B84" s="63"/>
      <c r="C84" s="64"/>
      <c r="D84" s="64"/>
      <c r="E84" s="64"/>
      <c r="F84" s="64"/>
      <c r="G84" s="64"/>
      <c r="H84" s="64"/>
      <c r="I84" s="64"/>
      <c r="J84" s="64"/>
      <c r="K84" s="64"/>
      <c r="L84" s="149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</row>
    <row r="88" s="2" customFormat="1" ht="6.96" customHeight="1">
      <c r="A88" s="42"/>
      <c r="B88" s="65"/>
      <c r="C88" s="66"/>
      <c r="D88" s="66"/>
      <c r="E88" s="66"/>
      <c r="F88" s="66"/>
      <c r="G88" s="66"/>
      <c r="H88" s="66"/>
      <c r="I88" s="66"/>
      <c r="J88" s="66"/>
      <c r="K88" s="66"/>
      <c r="L88" s="149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</row>
    <row r="89" s="2" customFormat="1" ht="24.96" customHeight="1">
      <c r="A89" s="42"/>
      <c r="B89" s="43"/>
      <c r="C89" s="27" t="s">
        <v>380</v>
      </c>
      <c r="D89" s="44"/>
      <c r="E89" s="44"/>
      <c r="F89" s="44"/>
      <c r="G89" s="44"/>
      <c r="H89" s="44"/>
      <c r="I89" s="44"/>
      <c r="J89" s="44"/>
      <c r="K89" s="44"/>
      <c r="L89" s="149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="2" customFormat="1" ht="6.96" customHeight="1">
      <c r="A90" s="42"/>
      <c r="B90" s="43"/>
      <c r="C90" s="44"/>
      <c r="D90" s="44"/>
      <c r="E90" s="44"/>
      <c r="F90" s="44"/>
      <c r="G90" s="44"/>
      <c r="H90" s="44"/>
      <c r="I90" s="44"/>
      <c r="J90" s="44"/>
      <c r="K90" s="44"/>
      <c r="L90" s="149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</row>
    <row r="91" s="2" customFormat="1" ht="12" customHeight="1">
      <c r="A91" s="42"/>
      <c r="B91" s="43"/>
      <c r="C91" s="36" t="s">
        <v>16</v>
      </c>
      <c r="D91" s="44"/>
      <c r="E91" s="44"/>
      <c r="F91" s="44"/>
      <c r="G91" s="44"/>
      <c r="H91" s="44"/>
      <c r="I91" s="44"/>
      <c r="J91" s="44"/>
      <c r="K91" s="44"/>
      <c r="L91" s="149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</row>
    <row r="92" s="2" customFormat="1" ht="26.25" customHeight="1">
      <c r="A92" s="42"/>
      <c r="B92" s="43"/>
      <c r="C92" s="44"/>
      <c r="D92" s="44"/>
      <c r="E92" s="175" t="str">
        <f>E7</f>
        <v>Rozvoj odbor. výukových prostor vč. vybavení na zákl. školách v Jihlavě - II. etapa - ZŠ Havlíčkova II.</v>
      </c>
      <c r="F92" s="36"/>
      <c r="G92" s="36"/>
      <c r="H92" s="36"/>
      <c r="I92" s="44"/>
      <c r="J92" s="44"/>
      <c r="K92" s="44"/>
      <c r="L92" s="149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="1" customFormat="1" ht="12" customHeight="1">
      <c r="B93" s="25"/>
      <c r="C93" s="36" t="s">
        <v>156</v>
      </c>
      <c r="D93" s="26"/>
      <c r="E93" s="26"/>
      <c r="F93" s="26"/>
      <c r="G93" s="26"/>
      <c r="H93" s="26"/>
      <c r="I93" s="26"/>
      <c r="J93" s="26"/>
      <c r="K93" s="26"/>
      <c r="L93" s="24"/>
    </row>
    <row r="94" s="2" customFormat="1" ht="23.25" customHeight="1">
      <c r="A94" s="42"/>
      <c r="B94" s="43"/>
      <c r="C94" s="44"/>
      <c r="D94" s="44"/>
      <c r="E94" s="175" t="s">
        <v>5947</v>
      </c>
      <c r="F94" s="44"/>
      <c r="G94" s="44"/>
      <c r="H94" s="44"/>
      <c r="I94" s="44"/>
      <c r="J94" s="44"/>
      <c r="K94" s="44"/>
      <c r="L94" s="149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</row>
    <row r="95" s="2" customFormat="1" ht="12" customHeight="1">
      <c r="A95" s="42"/>
      <c r="B95" s="43"/>
      <c r="C95" s="36" t="s">
        <v>161</v>
      </c>
      <c r="D95" s="44"/>
      <c r="E95" s="44"/>
      <c r="F95" s="44"/>
      <c r="G95" s="44"/>
      <c r="H95" s="44"/>
      <c r="I95" s="44"/>
      <c r="J95" s="44"/>
      <c r="K95" s="44"/>
      <c r="L95" s="149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</row>
    <row r="96" s="2" customFormat="1" ht="16.5" customHeight="1">
      <c r="A96" s="42"/>
      <c r="B96" s="43"/>
      <c r="C96" s="44"/>
      <c r="D96" s="44"/>
      <c r="E96" s="73" t="str">
        <f>E11</f>
        <v>D.1.4.4 - silnoproudá elektrotechnika a bleskosvod</v>
      </c>
      <c r="F96" s="44"/>
      <c r="G96" s="44"/>
      <c r="H96" s="44"/>
      <c r="I96" s="44"/>
      <c r="J96" s="44"/>
      <c r="K96" s="44"/>
      <c r="L96" s="149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</row>
    <row r="97" s="2" customFormat="1" ht="6.96" customHeight="1">
      <c r="A97" s="42"/>
      <c r="B97" s="43"/>
      <c r="C97" s="44"/>
      <c r="D97" s="44"/>
      <c r="E97" s="44"/>
      <c r="F97" s="44"/>
      <c r="G97" s="44"/>
      <c r="H97" s="44"/>
      <c r="I97" s="44"/>
      <c r="J97" s="44"/>
      <c r="K97" s="44"/>
      <c r="L97" s="149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</row>
    <row r="98" s="2" customFormat="1" ht="12" customHeight="1">
      <c r="A98" s="42"/>
      <c r="B98" s="43"/>
      <c r="C98" s="36" t="s">
        <v>22</v>
      </c>
      <c r="D98" s="44"/>
      <c r="E98" s="44"/>
      <c r="F98" s="31" t="str">
        <f>F14</f>
        <v>Jihlava</v>
      </c>
      <c r="G98" s="44"/>
      <c r="H98" s="44"/>
      <c r="I98" s="36" t="s">
        <v>24</v>
      </c>
      <c r="J98" s="76" t="str">
        <f>IF(J14="","",J14)</f>
        <v>11. 9. 2024</v>
      </c>
      <c r="K98" s="44"/>
      <c r="L98" s="149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</row>
    <row r="99" s="2" customFormat="1" ht="6.96" customHeight="1">
      <c r="A99" s="42"/>
      <c r="B99" s="43"/>
      <c r="C99" s="44"/>
      <c r="D99" s="44"/>
      <c r="E99" s="44"/>
      <c r="F99" s="44"/>
      <c r="G99" s="44"/>
      <c r="H99" s="44"/>
      <c r="I99" s="44"/>
      <c r="J99" s="44"/>
      <c r="K99" s="44"/>
      <c r="L99" s="149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</row>
    <row r="100" s="2" customFormat="1" ht="40.05" customHeight="1">
      <c r="A100" s="42"/>
      <c r="B100" s="43"/>
      <c r="C100" s="36" t="s">
        <v>26</v>
      </c>
      <c r="D100" s="44"/>
      <c r="E100" s="44"/>
      <c r="F100" s="31" t="str">
        <f>E17</f>
        <v>Statutární město Jihlava</v>
      </c>
      <c r="G100" s="44"/>
      <c r="H100" s="44"/>
      <c r="I100" s="36" t="s">
        <v>33</v>
      </c>
      <c r="J100" s="40" t="str">
        <f>E23</f>
        <v>Ing. arch. Zuzana Hrubešová projektový atelier</v>
      </c>
      <c r="K100" s="44"/>
      <c r="L100" s="149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</row>
    <row r="101" s="2" customFormat="1" ht="25.65" customHeight="1">
      <c r="A101" s="42"/>
      <c r="B101" s="43"/>
      <c r="C101" s="36" t="s">
        <v>31</v>
      </c>
      <c r="D101" s="44"/>
      <c r="E101" s="44"/>
      <c r="F101" s="31" t="str">
        <f>IF(E20="","",E20)</f>
        <v>Vyplň údaj</v>
      </c>
      <c r="G101" s="44"/>
      <c r="H101" s="44"/>
      <c r="I101" s="36" t="s">
        <v>36</v>
      </c>
      <c r="J101" s="40" t="str">
        <f>E26</f>
        <v>Ing.Zbyněk Pecina (import do KROS4)</v>
      </c>
      <c r="K101" s="44"/>
      <c r="L101" s="149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</row>
    <row r="102" s="2" customFormat="1" ht="10.32" customHeight="1">
      <c r="A102" s="42"/>
      <c r="B102" s="43"/>
      <c r="C102" s="44"/>
      <c r="D102" s="44"/>
      <c r="E102" s="44"/>
      <c r="F102" s="44"/>
      <c r="G102" s="44"/>
      <c r="H102" s="44"/>
      <c r="I102" s="44"/>
      <c r="J102" s="44"/>
      <c r="K102" s="44"/>
      <c r="L102" s="149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</row>
    <row r="103" s="11" customFormat="1" ht="29.28" customHeight="1">
      <c r="A103" s="193"/>
      <c r="B103" s="194"/>
      <c r="C103" s="195" t="s">
        <v>408</v>
      </c>
      <c r="D103" s="196" t="s">
        <v>59</v>
      </c>
      <c r="E103" s="196" t="s">
        <v>55</v>
      </c>
      <c r="F103" s="196" t="s">
        <v>56</v>
      </c>
      <c r="G103" s="196" t="s">
        <v>409</v>
      </c>
      <c r="H103" s="196" t="s">
        <v>410</v>
      </c>
      <c r="I103" s="196" t="s">
        <v>411</v>
      </c>
      <c r="J103" s="196" t="s">
        <v>266</v>
      </c>
      <c r="K103" s="197" t="s">
        <v>412</v>
      </c>
      <c r="L103" s="198"/>
      <c r="M103" s="96" t="s">
        <v>28</v>
      </c>
      <c r="N103" s="97" t="s">
        <v>44</v>
      </c>
      <c r="O103" s="97" t="s">
        <v>413</v>
      </c>
      <c r="P103" s="97" t="s">
        <v>414</v>
      </c>
      <c r="Q103" s="97" t="s">
        <v>415</v>
      </c>
      <c r="R103" s="97" t="s">
        <v>416</v>
      </c>
      <c r="S103" s="97" t="s">
        <v>417</v>
      </c>
      <c r="T103" s="98" t="s">
        <v>418</v>
      </c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</row>
    <row r="104" s="2" customFormat="1" ht="22.8" customHeight="1">
      <c r="A104" s="42"/>
      <c r="B104" s="43"/>
      <c r="C104" s="103" t="s">
        <v>421</v>
      </c>
      <c r="D104" s="44"/>
      <c r="E104" s="44"/>
      <c r="F104" s="44"/>
      <c r="G104" s="44"/>
      <c r="H104" s="44"/>
      <c r="I104" s="44"/>
      <c r="J104" s="199">
        <f>BK104</f>
        <v>0</v>
      </c>
      <c r="K104" s="44"/>
      <c r="L104" s="48"/>
      <c r="M104" s="99"/>
      <c r="N104" s="200"/>
      <c r="O104" s="100"/>
      <c r="P104" s="201">
        <f>P105</f>
        <v>0</v>
      </c>
      <c r="Q104" s="100"/>
      <c r="R104" s="201">
        <f>R105</f>
        <v>0</v>
      </c>
      <c r="S104" s="100"/>
      <c r="T104" s="202">
        <f>T105</f>
        <v>0</v>
      </c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T104" s="21" t="s">
        <v>73</v>
      </c>
      <c r="AU104" s="21" t="s">
        <v>271</v>
      </c>
      <c r="BK104" s="203">
        <f>BK105</f>
        <v>0</v>
      </c>
    </row>
    <row r="105" s="12" customFormat="1" ht="25.92" customHeight="1">
      <c r="A105" s="12"/>
      <c r="B105" s="204"/>
      <c r="C105" s="205"/>
      <c r="D105" s="206" t="s">
        <v>73</v>
      </c>
      <c r="E105" s="207" t="s">
        <v>4933</v>
      </c>
      <c r="F105" s="207" t="s">
        <v>5250</v>
      </c>
      <c r="G105" s="205"/>
      <c r="H105" s="205"/>
      <c r="I105" s="208"/>
      <c r="J105" s="209">
        <f>BK105</f>
        <v>0</v>
      </c>
      <c r="K105" s="205"/>
      <c r="L105" s="210"/>
      <c r="M105" s="211"/>
      <c r="N105" s="212"/>
      <c r="O105" s="212"/>
      <c r="P105" s="213">
        <f>P106+P109+P111+P115+P117+P122+P125+P128+P130+P133+P135+P138+P140+P142+P144+P146+P148+P150</f>
        <v>0</v>
      </c>
      <c r="Q105" s="212"/>
      <c r="R105" s="213">
        <f>R106+R109+R111+R115+R117+R122+R125+R128+R130+R133+R135+R138+R140+R142+R144+R146+R148+R150</f>
        <v>0</v>
      </c>
      <c r="S105" s="212"/>
      <c r="T105" s="214">
        <f>T106+T109+T111+T115+T117+T122+T125+T128+T130+T133+T135+T138+T140+T142+T144+T146+T148+T150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15" t="s">
        <v>81</v>
      </c>
      <c r="AT105" s="216" t="s">
        <v>73</v>
      </c>
      <c r="AU105" s="216" t="s">
        <v>74</v>
      </c>
      <c r="AY105" s="215" t="s">
        <v>426</v>
      </c>
      <c r="BK105" s="217">
        <f>BK106+BK109+BK111+BK115+BK117+BK122+BK125+BK128+BK130+BK133+BK135+BK138+BK140+BK142+BK144+BK146+BK148+BK150</f>
        <v>0</v>
      </c>
    </row>
    <row r="106" s="12" customFormat="1" ht="22.8" customHeight="1">
      <c r="A106" s="12"/>
      <c r="B106" s="204"/>
      <c r="C106" s="205"/>
      <c r="D106" s="206" t="s">
        <v>73</v>
      </c>
      <c r="E106" s="218" t="s">
        <v>4791</v>
      </c>
      <c r="F106" s="218" t="s">
        <v>5256</v>
      </c>
      <c r="G106" s="205"/>
      <c r="H106" s="205"/>
      <c r="I106" s="208"/>
      <c r="J106" s="219">
        <f>BK106</f>
        <v>0</v>
      </c>
      <c r="K106" s="205"/>
      <c r="L106" s="210"/>
      <c r="M106" s="211"/>
      <c r="N106" s="212"/>
      <c r="O106" s="212"/>
      <c r="P106" s="213">
        <f>SUM(P107:P108)</f>
        <v>0</v>
      </c>
      <c r="Q106" s="212"/>
      <c r="R106" s="213">
        <f>SUM(R107:R108)</f>
        <v>0</v>
      </c>
      <c r="S106" s="212"/>
      <c r="T106" s="214">
        <f>SUM(T107:T108)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15" t="s">
        <v>81</v>
      </c>
      <c r="AT106" s="216" t="s">
        <v>73</v>
      </c>
      <c r="AU106" s="216" t="s">
        <v>81</v>
      </c>
      <c r="AY106" s="215" t="s">
        <v>426</v>
      </c>
      <c r="BK106" s="217">
        <f>SUM(BK107:BK108)</f>
        <v>0</v>
      </c>
    </row>
    <row r="107" s="2" customFormat="1" ht="49.05" customHeight="1">
      <c r="A107" s="42"/>
      <c r="B107" s="43"/>
      <c r="C107" s="220" t="s">
        <v>81</v>
      </c>
      <c r="D107" s="220" t="s">
        <v>433</v>
      </c>
      <c r="E107" s="221" t="s">
        <v>6194</v>
      </c>
      <c r="F107" s="222" t="s">
        <v>6195</v>
      </c>
      <c r="G107" s="223" t="s">
        <v>1452</v>
      </c>
      <c r="H107" s="224">
        <v>1</v>
      </c>
      <c r="I107" s="225"/>
      <c r="J107" s="226">
        <f>ROUND(I107*H107,2)</f>
        <v>0</v>
      </c>
      <c r="K107" s="222" t="s">
        <v>28</v>
      </c>
      <c r="L107" s="48"/>
      <c r="M107" s="227" t="s">
        <v>28</v>
      </c>
      <c r="N107" s="228" t="s">
        <v>45</v>
      </c>
      <c r="O107" s="88"/>
      <c r="P107" s="229">
        <f>O107*H107</f>
        <v>0</v>
      </c>
      <c r="Q107" s="229">
        <v>0</v>
      </c>
      <c r="R107" s="229">
        <f>Q107*H107</f>
        <v>0</v>
      </c>
      <c r="S107" s="229">
        <v>0</v>
      </c>
      <c r="T107" s="230">
        <f>S107*H107</f>
        <v>0</v>
      </c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R107" s="231" t="s">
        <v>933</v>
      </c>
      <c r="AT107" s="231" t="s">
        <v>433</v>
      </c>
      <c r="AU107" s="231" t="s">
        <v>83</v>
      </c>
      <c r="AY107" s="21" t="s">
        <v>426</v>
      </c>
      <c r="BE107" s="232">
        <f>IF(N107="základní",J107,0)</f>
        <v>0</v>
      </c>
      <c r="BF107" s="232">
        <f>IF(N107="snížená",J107,0)</f>
        <v>0</v>
      </c>
      <c r="BG107" s="232">
        <f>IF(N107="zákl. přenesená",J107,0)</f>
        <v>0</v>
      </c>
      <c r="BH107" s="232">
        <f>IF(N107="sníž. přenesená",J107,0)</f>
        <v>0</v>
      </c>
      <c r="BI107" s="232">
        <f>IF(N107="nulová",J107,0)</f>
        <v>0</v>
      </c>
      <c r="BJ107" s="21" t="s">
        <v>81</v>
      </c>
      <c r="BK107" s="232">
        <f>ROUND(I107*H107,2)</f>
        <v>0</v>
      </c>
      <c r="BL107" s="21" t="s">
        <v>933</v>
      </c>
      <c r="BM107" s="231" t="s">
        <v>83</v>
      </c>
    </row>
    <row r="108" s="2" customFormat="1" ht="66.75" customHeight="1">
      <c r="A108" s="42"/>
      <c r="B108" s="43"/>
      <c r="C108" s="220" t="s">
        <v>83</v>
      </c>
      <c r="D108" s="220" t="s">
        <v>433</v>
      </c>
      <c r="E108" s="221" t="s">
        <v>6196</v>
      </c>
      <c r="F108" s="222" t="s">
        <v>6197</v>
      </c>
      <c r="G108" s="223" t="s">
        <v>1452</v>
      </c>
      <c r="H108" s="224">
        <v>4</v>
      </c>
      <c r="I108" s="225"/>
      <c r="J108" s="226">
        <f>ROUND(I108*H108,2)</f>
        <v>0</v>
      </c>
      <c r="K108" s="222" t="s">
        <v>28</v>
      </c>
      <c r="L108" s="48"/>
      <c r="M108" s="227" t="s">
        <v>28</v>
      </c>
      <c r="N108" s="228" t="s">
        <v>45</v>
      </c>
      <c r="O108" s="88"/>
      <c r="P108" s="229">
        <f>O108*H108</f>
        <v>0</v>
      </c>
      <c r="Q108" s="229">
        <v>0</v>
      </c>
      <c r="R108" s="229">
        <f>Q108*H108</f>
        <v>0</v>
      </c>
      <c r="S108" s="229">
        <v>0</v>
      </c>
      <c r="T108" s="230">
        <f>S108*H108</f>
        <v>0</v>
      </c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R108" s="231" t="s">
        <v>933</v>
      </c>
      <c r="AT108" s="231" t="s">
        <v>433</v>
      </c>
      <c r="AU108" s="231" t="s">
        <v>83</v>
      </c>
      <c r="AY108" s="21" t="s">
        <v>426</v>
      </c>
      <c r="BE108" s="232">
        <f>IF(N108="základní",J108,0)</f>
        <v>0</v>
      </c>
      <c r="BF108" s="232">
        <f>IF(N108="snížená",J108,0)</f>
        <v>0</v>
      </c>
      <c r="BG108" s="232">
        <f>IF(N108="zákl. přenesená",J108,0)</f>
        <v>0</v>
      </c>
      <c r="BH108" s="232">
        <f>IF(N108="sníž. přenesená",J108,0)</f>
        <v>0</v>
      </c>
      <c r="BI108" s="232">
        <f>IF(N108="nulová",J108,0)</f>
        <v>0</v>
      </c>
      <c r="BJ108" s="21" t="s">
        <v>81</v>
      </c>
      <c r="BK108" s="232">
        <f>ROUND(I108*H108,2)</f>
        <v>0</v>
      </c>
      <c r="BL108" s="21" t="s">
        <v>933</v>
      </c>
      <c r="BM108" s="231" t="s">
        <v>438</v>
      </c>
    </row>
    <row r="109" s="12" customFormat="1" ht="22.8" customHeight="1">
      <c r="A109" s="12"/>
      <c r="B109" s="204"/>
      <c r="C109" s="205"/>
      <c r="D109" s="206" t="s">
        <v>73</v>
      </c>
      <c r="E109" s="218" t="s">
        <v>4820</v>
      </c>
      <c r="F109" s="218" t="s">
        <v>5272</v>
      </c>
      <c r="G109" s="205"/>
      <c r="H109" s="205"/>
      <c r="I109" s="208"/>
      <c r="J109" s="219">
        <f>BK109</f>
        <v>0</v>
      </c>
      <c r="K109" s="205"/>
      <c r="L109" s="210"/>
      <c r="M109" s="211"/>
      <c r="N109" s="212"/>
      <c r="O109" s="212"/>
      <c r="P109" s="213">
        <f>P110</f>
        <v>0</v>
      </c>
      <c r="Q109" s="212"/>
      <c r="R109" s="213">
        <f>R110</f>
        <v>0</v>
      </c>
      <c r="S109" s="212"/>
      <c r="T109" s="214">
        <f>T110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15" t="s">
        <v>81</v>
      </c>
      <c r="AT109" s="216" t="s">
        <v>73</v>
      </c>
      <c r="AU109" s="216" t="s">
        <v>81</v>
      </c>
      <c r="AY109" s="215" t="s">
        <v>426</v>
      </c>
      <c r="BK109" s="217">
        <f>BK110</f>
        <v>0</v>
      </c>
    </row>
    <row r="110" s="2" customFormat="1" ht="16.5" customHeight="1">
      <c r="A110" s="42"/>
      <c r="B110" s="43"/>
      <c r="C110" s="220" t="s">
        <v>469</v>
      </c>
      <c r="D110" s="220" t="s">
        <v>433</v>
      </c>
      <c r="E110" s="221" t="s">
        <v>5273</v>
      </c>
      <c r="F110" s="222" t="s">
        <v>5274</v>
      </c>
      <c r="G110" s="223" t="s">
        <v>1452</v>
      </c>
      <c r="H110" s="224">
        <v>5</v>
      </c>
      <c r="I110" s="225"/>
      <c r="J110" s="226">
        <f>ROUND(I110*H110,2)</f>
        <v>0</v>
      </c>
      <c r="K110" s="222" t="s">
        <v>28</v>
      </c>
      <c r="L110" s="48"/>
      <c r="M110" s="227" t="s">
        <v>28</v>
      </c>
      <c r="N110" s="228" t="s">
        <v>45</v>
      </c>
      <c r="O110" s="88"/>
      <c r="P110" s="229">
        <f>O110*H110</f>
        <v>0</v>
      </c>
      <c r="Q110" s="229">
        <v>0</v>
      </c>
      <c r="R110" s="229">
        <f>Q110*H110</f>
        <v>0</v>
      </c>
      <c r="S110" s="229">
        <v>0</v>
      </c>
      <c r="T110" s="230">
        <f>S110*H110</f>
        <v>0</v>
      </c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R110" s="231" t="s">
        <v>933</v>
      </c>
      <c r="AT110" s="231" t="s">
        <v>433</v>
      </c>
      <c r="AU110" s="231" t="s">
        <v>83</v>
      </c>
      <c r="AY110" s="21" t="s">
        <v>426</v>
      </c>
      <c r="BE110" s="232">
        <f>IF(N110="základní",J110,0)</f>
        <v>0</v>
      </c>
      <c r="BF110" s="232">
        <f>IF(N110="snížená",J110,0)</f>
        <v>0</v>
      </c>
      <c r="BG110" s="232">
        <f>IF(N110="zákl. přenesená",J110,0)</f>
        <v>0</v>
      </c>
      <c r="BH110" s="232">
        <f>IF(N110="sníž. přenesená",J110,0)</f>
        <v>0</v>
      </c>
      <c r="BI110" s="232">
        <f>IF(N110="nulová",J110,0)</f>
        <v>0</v>
      </c>
      <c r="BJ110" s="21" t="s">
        <v>81</v>
      </c>
      <c r="BK110" s="232">
        <f>ROUND(I110*H110,2)</f>
        <v>0</v>
      </c>
      <c r="BL110" s="21" t="s">
        <v>933</v>
      </c>
      <c r="BM110" s="231" t="s">
        <v>517</v>
      </c>
    </row>
    <row r="111" s="12" customFormat="1" ht="22.8" customHeight="1">
      <c r="A111" s="12"/>
      <c r="B111" s="204"/>
      <c r="C111" s="205"/>
      <c r="D111" s="206" t="s">
        <v>73</v>
      </c>
      <c r="E111" s="218" t="s">
        <v>4828</v>
      </c>
      <c r="F111" s="218" t="s">
        <v>5275</v>
      </c>
      <c r="G111" s="205"/>
      <c r="H111" s="205"/>
      <c r="I111" s="208"/>
      <c r="J111" s="219">
        <f>BK111</f>
        <v>0</v>
      </c>
      <c r="K111" s="205"/>
      <c r="L111" s="210"/>
      <c r="M111" s="211"/>
      <c r="N111" s="212"/>
      <c r="O111" s="212"/>
      <c r="P111" s="213">
        <f>SUM(P112:P114)</f>
        <v>0</v>
      </c>
      <c r="Q111" s="212"/>
      <c r="R111" s="213">
        <f>SUM(R112:R114)</f>
        <v>0</v>
      </c>
      <c r="S111" s="212"/>
      <c r="T111" s="214">
        <f>SUM(T112:T114)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15" t="s">
        <v>81</v>
      </c>
      <c r="AT111" s="216" t="s">
        <v>73</v>
      </c>
      <c r="AU111" s="216" t="s">
        <v>81</v>
      </c>
      <c r="AY111" s="215" t="s">
        <v>426</v>
      </c>
      <c r="BK111" s="217">
        <f>SUM(BK112:BK114)</f>
        <v>0</v>
      </c>
    </row>
    <row r="112" s="2" customFormat="1" ht="16.5" customHeight="1">
      <c r="A112" s="42"/>
      <c r="B112" s="43"/>
      <c r="C112" s="220" t="s">
        <v>438</v>
      </c>
      <c r="D112" s="220" t="s">
        <v>433</v>
      </c>
      <c r="E112" s="221" t="s">
        <v>6198</v>
      </c>
      <c r="F112" s="222" t="s">
        <v>6199</v>
      </c>
      <c r="G112" s="223" t="s">
        <v>1452</v>
      </c>
      <c r="H112" s="224">
        <v>11</v>
      </c>
      <c r="I112" s="225"/>
      <c r="J112" s="226">
        <f>ROUND(I112*H112,2)</f>
        <v>0</v>
      </c>
      <c r="K112" s="222" t="s">
        <v>28</v>
      </c>
      <c r="L112" s="48"/>
      <c r="M112" s="227" t="s">
        <v>28</v>
      </c>
      <c r="N112" s="228" t="s">
        <v>45</v>
      </c>
      <c r="O112" s="88"/>
      <c r="P112" s="229">
        <f>O112*H112</f>
        <v>0</v>
      </c>
      <c r="Q112" s="229">
        <v>0</v>
      </c>
      <c r="R112" s="229">
        <f>Q112*H112</f>
        <v>0</v>
      </c>
      <c r="S112" s="229">
        <v>0</v>
      </c>
      <c r="T112" s="230">
        <f>S112*H112</f>
        <v>0</v>
      </c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R112" s="231" t="s">
        <v>933</v>
      </c>
      <c r="AT112" s="231" t="s">
        <v>433</v>
      </c>
      <c r="AU112" s="231" t="s">
        <v>83</v>
      </c>
      <c r="AY112" s="21" t="s">
        <v>426</v>
      </c>
      <c r="BE112" s="232">
        <f>IF(N112="základní",J112,0)</f>
        <v>0</v>
      </c>
      <c r="BF112" s="232">
        <f>IF(N112="snížená",J112,0)</f>
        <v>0</v>
      </c>
      <c r="BG112" s="232">
        <f>IF(N112="zákl. přenesená",J112,0)</f>
        <v>0</v>
      </c>
      <c r="BH112" s="232">
        <f>IF(N112="sníž. přenesená",J112,0)</f>
        <v>0</v>
      </c>
      <c r="BI112" s="232">
        <f>IF(N112="nulová",J112,0)</f>
        <v>0</v>
      </c>
      <c r="BJ112" s="21" t="s">
        <v>81</v>
      </c>
      <c r="BK112" s="232">
        <f>ROUND(I112*H112,2)</f>
        <v>0</v>
      </c>
      <c r="BL112" s="21" t="s">
        <v>933</v>
      </c>
      <c r="BM112" s="231" t="s">
        <v>491</v>
      </c>
    </row>
    <row r="113" s="2" customFormat="1" ht="16.5" customHeight="1">
      <c r="A113" s="42"/>
      <c r="B113" s="43"/>
      <c r="C113" s="220" t="s">
        <v>501</v>
      </c>
      <c r="D113" s="220" t="s">
        <v>433</v>
      </c>
      <c r="E113" s="221" t="s">
        <v>5276</v>
      </c>
      <c r="F113" s="222" t="s">
        <v>5277</v>
      </c>
      <c r="G113" s="223" t="s">
        <v>1452</v>
      </c>
      <c r="H113" s="224">
        <v>2</v>
      </c>
      <c r="I113" s="225"/>
      <c r="J113" s="226">
        <f>ROUND(I113*H113,2)</f>
        <v>0</v>
      </c>
      <c r="K113" s="222" t="s">
        <v>28</v>
      </c>
      <c r="L113" s="48"/>
      <c r="M113" s="227" t="s">
        <v>28</v>
      </c>
      <c r="N113" s="228" t="s">
        <v>45</v>
      </c>
      <c r="O113" s="88"/>
      <c r="P113" s="229">
        <f>O113*H113</f>
        <v>0</v>
      </c>
      <c r="Q113" s="229">
        <v>0</v>
      </c>
      <c r="R113" s="229">
        <f>Q113*H113</f>
        <v>0</v>
      </c>
      <c r="S113" s="229">
        <v>0</v>
      </c>
      <c r="T113" s="230">
        <f>S113*H113</f>
        <v>0</v>
      </c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R113" s="231" t="s">
        <v>933</v>
      </c>
      <c r="AT113" s="231" t="s">
        <v>433</v>
      </c>
      <c r="AU113" s="231" t="s">
        <v>83</v>
      </c>
      <c r="AY113" s="21" t="s">
        <v>426</v>
      </c>
      <c r="BE113" s="232">
        <f>IF(N113="základní",J113,0)</f>
        <v>0</v>
      </c>
      <c r="BF113" s="232">
        <f>IF(N113="snížená",J113,0)</f>
        <v>0</v>
      </c>
      <c r="BG113" s="232">
        <f>IF(N113="zákl. přenesená",J113,0)</f>
        <v>0</v>
      </c>
      <c r="BH113" s="232">
        <f>IF(N113="sníž. přenesená",J113,0)</f>
        <v>0</v>
      </c>
      <c r="BI113" s="232">
        <f>IF(N113="nulová",J113,0)</f>
        <v>0</v>
      </c>
      <c r="BJ113" s="21" t="s">
        <v>81</v>
      </c>
      <c r="BK113" s="232">
        <f>ROUND(I113*H113,2)</f>
        <v>0</v>
      </c>
      <c r="BL113" s="21" t="s">
        <v>933</v>
      </c>
      <c r="BM113" s="231" t="s">
        <v>572</v>
      </c>
    </row>
    <row r="114" s="2" customFormat="1" ht="16.5" customHeight="1">
      <c r="A114" s="42"/>
      <c r="B114" s="43"/>
      <c r="C114" s="220" t="s">
        <v>517</v>
      </c>
      <c r="D114" s="220" t="s">
        <v>433</v>
      </c>
      <c r="E114" s="221" t="s">
        <v>5280</v>
      </c>
      <c r="F114" s="222" t="s">
        <v>5281</v>
      </c>
      <c r="G114" s="223" t="s">
        <v>1452</v>
      </c>
      <c r="H114" s="224">
        <v>2</v>
      </c>
      <c r="I114" s="225"/>
      <c r="J114" s="226">
        <f>ROUND(I114*H114,2)</f>
        <v>0</v>
      </c>
      <c r="K114" s="222" t="s">
        <v>28</v>
      </c>
      <c r="L114" s="48"/>
      <c r="M114" s="227" t="s">
        <v>28</v>
      </c>
      <c r="N114" s="228" t="s">
        <v>45</v>
      </c>
      <c r="O114" s="88"/>
      <c r="P114" s="229">
        <f>O114*H114</f>
        <v>0</v>
      </c>
      <c r="Q114" s="229">
        <v>0</v>
      </c>
      <c r="R114" s="229">
        <f>Q114*H114</f>
        <v>0</v>
      </c>
      <c r="S114" s="229">
        <v>0</v>
      </c>
      <c r="T114" s="230">
        <f>S114*H114</f>
        <v>0</v>
      </c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R114" s="231" t="s">
        <v>933</v>
      </c>
      <c r="AT114" s="231" t="s">
        <v>433</v>
      </c>
      <c r="AU114" s="231" t="s">
        <v>83</v>
      </c>
      <c r="AY114" s="21" t="s">
        <v>426</v>
      </c>
      <c r="BE114" s="232">
        <f>IF(N114="základní",J114,0)</f>
        <v>0</v>
      </c>
      <c r="BF114" s="232">
        <f>IF(N114="snížená",J114,0)</f>
        <v>0</v>
      </c>
      <c r="BG114" s="232">
        <f>IF(N114="zákl. přenesená",J114,0)</f>
        <v>0</v>
      </c>
      <c r="BH114" s="232">
        <f>IF(N114="sníž. přenesená",J114,0)</f>
        <v>0</v>
      </c>
      <c r="BI114" s="232">
        <f>IF(N114="nulová",J114,0)</f>
        <v>0</v>
      </c>
      <c r="BJ114" s="21" t="s">
        <v>81</v>
      </c>
      <c r="BK114" s="232">
        <f>ROUND(I114*H114,2)</f>
        <v>0</v>
      </c>
      <c r="BL114" s="21" t="s">
        <v>933</v>
      </c>
      <c r="BM114" s="231" t="s">
        <v>564</v>
      </c>
    </row>
    <row r="115" s="12" customFormat="1" ht="22.8" customHeight="1">
      <c r="A115" s="12"/>
      <c r="B115" s="204"/>
      <c r="C115" s="205"/>
      <c r="D115" s="206" t="s">
        <v>73</v>
      </c>
      <c r="E115" s="218" t="s">
        <v>4854</v>
      </c>
      <c r="F115" s="218" t="s">
        <v>5287</v>
      </c>
      <c r="G115" s="205"/>
      <c r="H115" s="205"/>
      <c r="I115" s="208"/>
      <c r="J115" s="219">
        <f>BK115</f>
        <v>0</v>
      </c>
      <c r="K115" s="205"/>
      <c r="L115" s="210"/>
      <c r="M115" s="211"/>
      <c r="N115" s="212"/>
      <c r="O115" s="212"/>
      <c r="P115" s="213">
        <f>P116</f>
        <v>0</v>
      </c>
      <c r="Q115" s="212"/>
      <c r="R115" s="213">
        <f>R116</f>
        <v>0</v>
      </c>
      <c r="S115" s="212"/>
      <c r="T115" s="214">
        <f>T116</f>
        <v>0</v>
      </c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R115" s="215" t="s">
        <v>81</v>
      </c>
      <c r="AT115" s="216" t="s">
        <v>73</v>
      </c>
      <c r="AU115" s="216" t="s">
        <v>81</v>
      </c>
      <c r="AY115" s="215" t="s">
        <v>426</v>
      </c>
      <c r="BK115" s="217">
        <f>BK116</f>
        <v>0</v>
      </c>
    </row>
    <row r="116" s="2" customFormat="1" ht="16.5" customHeight="1">
      <c r="A116" s="42"/>
      <c r="B116" s="43"/>
      <c r="C116" s="220" t="s">
        <v>531</v>
      </c>
      <c r="D116" s="220" t="s">
        <v>433</v>
      </c>
      <c r="E116" s="221" t="s">
        <v>5288</v>
      </c>
      <c r="F116" s="222" t="s">
        <v>5289</v>
      </c>
      <c r="G116" s="223" t="s">
        <v>1452</v>
      </c>
      <c r="H116" s="224">
        <v>9</v>
      </c>
      <c r="I116" s="225"/>
      <c r="J116" s="226">
        <f>ROUND(I116*H116,2)</f>
        <v>0</v>
      </c>
      <c r="K116" s="222" t="s">
        <v>28</v>
      </c>
      <c r="L116" s="48"/>
      <c r="M116" s="227" t="s">
        <v>28</v>
      </c>
      <c r="N116" s="228" t="s">
        <v>45</v>
      </c>
      <c r="O116" s="88"/>
      <c r="P116" s="229">
        <f>O116*H116</f>
        <v>0</v>
      </c>
      <c r="Q116" s="229">
        <v>0</v>
      </c>
      <c r="R116" s="229">
        <f>Q116*H116</f>
        <v>0</v>
      </c>
      <c r="S116" s="229">
        <v>0</v>
      </c>
      <c r="T116" s="230">
        <f>S116*H116</f>
        <v>0</v>
      </c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R116" s="231" t="s">
        <v>933</v>
      </c>
      <c r="AT116" s="231" t="s">
        <v>433</v>
      </c>
      <c r="AU116" s="231" t="s">
        <v>83</v>
      </c>
      <c r="AY116" s="21" t="s">
        <v>426</v>
      </c>
      <c r="BE116" s="232">
        <f>IF(N116="základní",J116,0)</f>
        <v>0</v>
      </c>
      <c r="BF116" s="232">
        <f>IF(N116="snížená",J116,0)</f>
        <v>0</v>
      </c>
      <c r="BG116" s="232">
        <f>IF(N116="zákl. přenesená",J116,0)</f>
        <v>0</v>
      </c>
      <c r="BH116" s="232">
        <f>IF(N116="sníž. přenesená",J116,0)</f>
        <v>0</v>
      </c>
      <c r="BI116" s="232">
        <f>IF(N116="nulová",J116,0)</f>
        <v>0</v>
      </c>
      <c r="BJ116" s="21" t="s">
        <v>81</v>
      </c>
      <c r="BK116" s="232">
        <f>ROUND(I116*H116,2)</f>
        <v>0</v>
      </c>
      <c r="BL116" s="21" t="s">
        <v>933</v>
      </c>
      <c r="BM116" s="231" t="s">
        <v>627</v>
      </c>
    </row>
    <row r="117" s="12" customFormat="1" ht="22.8" customHeight="1">
      <c r="A117" s="12"/>
      <c r="B117" s="204"/>
      <c r="C117" s="205"/>
      <c r="D117" s="206" t="s">
        <v>73</v>
      </c>
      <c r="E117" s="218" t="s">
        <v>4894</v>
      </c>
      <c r="F117" s="218" t="s">
        <v>5291</v>
      </c>
      <c r="G117" s="205"/>
      <c r="H117" s="205"/>
      <c r="I117" s="208"/>
      <c r="J117" s="219">
        <f>BK117</f>
        <v>0</v>
      </c>
      <c r="K117" s="205"/>
      <c r="L117" s="210"/>
      <c r="M117" s="211"/>
      <c r="N117" s="212"/>
      <c r="O117" s="212"/>
      <c r="P117" s="213">
        <f>SUM(P118:P121)</f>
        <v>0</v>
      </c>
      <c r="Q117" s="212"/>
      <c r="R117" s="213">
        <f>SUM(R118:R121)</f>
        <v>0</v>
      </c>
      <c r="S117" s="212"/>
      <c r="T117" s="214">
        <f>SUM(T118:T121)</f>
        <v>0</v>
      </c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R117" s="215" t="s">
        <v>81</v>
      </c>
      <c r="AT117" s="216" t="s">
        <v>73</v>
      </c>
      <c r="AU117" s="216" t="s">
        <v>81</v>
      </c>
      <c r="AY117" s="215" t="s">
        <v>426</v>
      </c>
      <c r="BK117" s="217">
        <f>SUM(BK118:BK121)</f>
        <v>0</v>
      </c>
    </row>
    <row r="118" s="2" customFormat="1" ht="16.5" customHeight="1">
      <c r="A118" s="42"/>
      <c r="B118" s="43"/>
      <c r="C118" s="220" t="s">
        <v>491</v>
      </c>
      <c r="D118" s="220" t="s">
        <v>433</v>
      </c>
      <c r="E118" s="221" t="s">
        <v>5292</v>
      </c>
      <c r="F118" s="222" t="s">
        <v>5293</v>
      </c>
      <c r="G118" s="223" t="s">
        <v>949</v>
      </c>
      <c r="H118" s="224">
        <v>20</v>
      </c>
      <c r="I118" s="225"/>
      <c r="J118" s="226">
        <f>ROUND(I118*H118,2)</f>
        <v>0</v>
      </c>
      <c r="K118" s="222" t="s">
        <v>28</v>
      </c>
      <c r="L118" s="48"/>
      <c r="M118" s="227" t="s">
        <v>28</v>
      </c>
      <c r="N118" s="228" t="s">
        <v>45</v>
      </c>
      <c r="O118" s="88"/>
      <c r="P118" s="229">
        <f>O118*H118</f>
        <v>0</v>
      </c>
      <c r="Q118" s="229">
        <v>0</v>
      </c>
      <c r="R118" s="229">
        <f>Q118*H118</f>
        <v>0</v>
      </c>
      <c r="S118" s="229">
        <v>0</v>
      </c>
      <c r="T118" s="230">
        <f>S118*H118</f>
        <v>0</v>
      </c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R118" s="231" t="s">
        <v>933</v>
      </c>
      <c r="AT118" s="231" t="s">
        <v>433</v>
      </c>
      <c r="AU118" s="231" t="s">
        <v>83</v>
      </c>
      <c r="AY118" s="21" t="s">
        <v>426</v>
      </c>
      <c r="BE118" s="232">
        <f>IF(N118="základní",J118,0)</f>
        <v>0</v>
      </c>
      <c r="BF118" s="232">
        <f>IF(N118="snížená",J118,0)</f>
        <v>0</v>
      </c>
      <c r="BG118" s="232">
        <f>IF(N118="zákl. přenesená",J118,0)</f>
        <v>0</v>
      </c>
      <c r="BH118" s="232">
        <f>IF(N118="sníž. přenesená",J118,0)</f>
        <v>0</v>
      </c>
      <c r="BI118" s="232">
        <f>IF(N118="nulová",J118,0)</f>
        <v>0</v>
      </c>
      <c r="BJ118" s="21" t="s">
        <v>81</v>
      </c>
      <c r="BK118" s="232">
        <f>ROUND(I118*H118,2)</f>
        <v>0</v>
      </c>
      <c r="BL118" s="21" t="s">
        <v>933</v>
      </c>
      <c r="BM118" s="231" t="s">
        <v>645</v>
      </c>
    </row>
    <row r="119" s="2" customFormat="1" ht="16.5" customHeight="1">
      <c r="A119" s="42"/>
      <c r="B119" s="43"/>
      <c r="C119" s="220" t="s">
        <v>556</v>
      </c>
      <c r="D119" s="220" t="s">
        <v>433</v>
      </c>
      <c r="E119" s="221" t="s">
        <v>5294</v>
      </c>
      <c r="F119" s="222" t="s">
        <v>5295</v>
      </c>
      <c r="G119" s="223" t="s">
        <v>949</v>
      </c>
      <c r="H119" s="224">
        <v>20</v>
      </c>
      <c r="I119" s="225"/>
      <c r="J119" s="226">
        <f>ROUND(I119*H119,2)</f>
        <v>0</v>
      </c>
      <c r="K119" s="222" t="s">
        <v>28</v>
      </c>
      <c r="L119" s="48"/>
      <c r="M119" s="227" t="s">
        <v>28</v>
      </c>
      <c r="N119" s="228" t="s">
        <v>45</v>
      </c>
      <c r="O119" s="88"/>
      <c r="P119" s="229">
        <f>O119*H119</f>
        <v>0</v>
      </c>
      <c r="Q119" s="229">
        <v>0</v>
      </c>
      <c r="R119" s="229">
        <f>Q119*H119</f>
        <v>0</v>
      </c>
      <c r="S119" s="229">
        <v>0</v>
      </c>
      <c r="T119" s="230">
        <f>S119*H119</f>
        <v>0</v>
      </c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R119" s="231" t="s">
        <v>933</v>
      </c>
      <c r="AT119" s="231" t="s">
        <v>433</v>
      </c>
      <c r="AU119" s="231" t="s">
        <v>83</v>
      </c>
      <c r="AY119" s="21" t="s">
        <v>426</v>
      </c>
      <c r="BE119" s="232">
        <f>IF(N119="základní",J119,0)</f>
        <v>0</v>
      </c>
      <c r="BF119" s="232">
        <f>IF(N119="snížená",J119,0)</f>
        <v>0</v>
      </c>
      <c r="BG119" s="232">
        <f>IF(N119="zákl. přenesená",J119,0)</f>
        <v>0</v>
      </c>
      <c r="BH119" s="232">
        <f>IF(N119="sníž. přenesená",J119,0)</f>
        <v>0</v>
      </c>
      <c r="BI119" s="232">
        <f>IF(N119="nulová",J119,0)</f>
        <v>0</v>
      </c>
      <c r="BJ119" s="21" t="s">
        <v>81</v>
      </c>
      <c r="BK119" s="232">
        <f>ROUND(I119*H119,2)</f>
        <v>0</v>
      </c>
      <c r="BL119" s="21" t="s">
        <v>933</v>
      </c>
      <c r="BM119" s="231" t="s">
        <v>657</v>
      </c>
    </row>
    <row r="120" s="2" customFormat="1" ht="16.5" customHeight="1">
      <c r="A120" s="42"/>
      <c r="B120" s="43"/>
      <c r="C120" s="220" t="s">
        <v>572</v>
      </c>
      <c r="D120" s="220" t="s">
        <v>433</v>
      </c>
      <c r="E120" s="221" t="s">
        <v>5296</v>
      </c>
      <c r="F120" s="222" t="s">
        <v>5297</v>
      </c>
      <c r="G120" s="223" t="s">
        <v>949</v>
      </c>
      <c r="H120" s="224">
        <v>5</v>
      </c>
      <c r="I120" s="225"/>
      <c r="J120" s="226">
        <f>ROUND(I120*H120,2)</f>
        <v>0</v>
      </c>
      <c r="K120" s="222" t="s">
        <v>28</v>
      </c>
      <c r="L120" s="48"/>
      <c r="M120" s="227" t="s">
        <v>28</v>
      </c>
      <c r="N120" s="228" t="s">
        <v>45</v>
      </c>
      <c r="O120" s="88"/>
      <c r="P120" s="229">
        <f>O120*H120</f>
        <v>0</v>
      </c>
      <c r="Q120" s="229">
        <v>0</v>
      </c>
      <c r="R120" s="229">
        <f>Q120*H120</f>
        <v>0</v>
      </c>
      <c r="S120" s="229">
        <v>0</v>
      </c>
      <c r="T120" s="230">
        <f>S120*H120</f>
        <v>0</v>
      </c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R120" s="231" t="s">
        <v>933</v>
      </c>
      <c r="AT120" s="231" t="s">
        <v>433</v>
      </c>
      <c r="AU120" s="231" t="s">
        <v>83</v>
      </c>
      <c r="AY120" s="21" t="s">
        <v>426</v>
      </c>
      <c r="BE120" s="232">
        <f>IF(N120="základní",J120,0)</f>
        <v>0</v>
      </c>
      <c r="BF120" s="232">
        <f>IF(N120="snížená",J120,0)</f>
        <v>0</v>
      </c>
      <c r="BG120" s="232">
        <f>IF(N120="zákl. přenesená",J120,0)</f>
        <v>0</v>
      </c>
      <c r="BH120" s="232">
        <f>IF(N120="sníž. přenesená",J120,0)</f>
        <v>0</v>
      </c>
      <c r="BI120" s="232">
        <f>IF(N120="nulová",J120,0)</f>
        <v>0</v>
      </c>
      <c r="BJ120" s="21" t="s">
        <v>81</v>
      </c>
      <c r="BK120" s="232">
        <f>ROUND(I120*H120,2)</f>
        <v>0</v>
      </c>
      <c r="BL120" s="21" t="s">
        <v>933</v>
      </c>
      <c r="BM120" s="231" t="s">
        <v>668</v>
      </c>
    </row>
    <row r="121" s="2" customFormat="1" ht="16.5" customHeight="1">
      <c r="A121" s="42"/>
      <c r="B121" s="43"/>
      <c r="C121" s="220" t="s">
        <v>429</v>
      </c>
      <c r="D121" s="220" t="s">
        <v>433</v>
      </c>
      <c r="E121" s="221" t="s">
        <v>5298</v>
      </c>
      <c r="F121" s="222" t="s">
        <v>5299</v>
      </c>
      <c r="G121" s="223" t="s">
        <v>949</v>
      </c>
      <c r="H121" s="224">
        <v>6</v>
      </c>
      <c r="I121" s="225"/>
      <c r="J121" s="226">
        <f>ROUND(I121*H121,2)</f>
        <v>0</v>
      </c>
      <c r="K121" s="222" t="s">
        <v>28</v>
      </c>
      <c r="L121" s="48"/>
      <c r="M121" s="227" t="s">
        <v>28</v>
      </c>
      <c r="N121" s="228" t="s">
        <v>45</v>
      </c>
      <c r="O121" s="88"/>
      <c r="P121" s="229">
        <f>O121*H121</f>
        <v>0</v>
      </c>
      <c r="Q121" s="229">
        <v>0</v>
      </c>
      <c r="R121" s="229">
        <f>Q121*H121</f>
        <v>0</v>
      </c>
      <c r="S121" s="229">
        <v>0</v>
      </c>
      <c r="T121" s="230">
        <f>S121*H121</f>
        <v>0</v>
      </c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R121" s="231" t="s">
        <v>933</v>
      </c>
      <c r="AT121" s="231" t="s">
        <v>433</v>
      </c>
      <c r="AU121" s="231" t="s">
        <v>83</v>
      </c>
      <c r="AY121" s="21" t="s">
        <v>426</v>
      </c>
      <c r="BE121" s="232">
        <f>IF(N121="základní",J121,0)</f>
        <v>0</v>
      </c>
      <c r="BF121" s="232">
        <f>IF(N121="snížená",J121,0)</f>
        <v>0</v>
      </c>
      <c r="BG121" s="232">
        <f>IF(N121="zákl. přenesená",J121,0)</f>
        <v>0</v>
      </c>
      <c r="BH121" s="232">
        <f>IF(N121="sníž. přenesená",J121,0)</f>
        <v>0</v>
      </c>
      <c r="BI121" s="232">
        <f>IF(N121="nulová",J121,0)</f>
        <v>0</v>
      </c>
      <c r="BJ121" s="21" t="s">
        <v>81</v>
      </c>
      <c r="BK121" s="232">
        <f>ROUND(I121*H121,2)</f>
        <v>0</v>
      </c>
      <c r="BL121" s="21" t="s">
        <v>933</v>
      </c>
      <c r="BM121" s="231" t="s">
        <v>677</v>
      </c>
    </row>
    <row r="122" s="12" customFormat="1" ht="22.8" customHeight="1">
      <c r="A122" s="12"/>
      <c r="B122" s="204"/>
      <c r="C122" s="205"/>
      <c r="D122" s="206" t="s">
        <v>73</v>
      </c>
      <c r="E122" s="218" t="s">
        <v>4911</v>
      </c>
      <c r="F122" s="218" t="s">
        <v>5323</v>
      </c>
      <c r="G122" s="205"/>
      <c r="H122" s="205"/>
      <c r="I122" s="208"/>
      <c r="J122" s="219">
        <f>BK122</f>
        <v>0</v>
      </c>
      <c r="K122" s="205"/>
      <c r="L122" s="210"/>
      <c r="M122" s="211"/>
      <c r="N122" s="212"/>
      <c r="O122" s="212"/>
      <c r="P122" s="213">
        <f>SUM(P123:P124)</f>
        <v>0</v>
      </c>
      <c r="Q122" s="212"/>
      <c r="R122" s="213">
        <f>SUM(R123:R124)</f>
        <v>0</v>
      </c>
      <c r="S122" s="212"/>
      <c r="T122" s="214">
        <f>SUM(T123:T124)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5" t="s">
        <v>81</v>
      </c>
      <c r="AT122" s="216" t="s">
        <v>73</v>
      </c>
      <c r="AU122" s="216" t="s">
        <v>81</v>
      </c>
      <c r="AY122" s="215" t="s">
        <v>426</v>
      </c>
      <c r="BK122" s="217">
        <f>SUM(BK123:BK124)</f>
        <v>0</v>
      </c>
    </row>
    <row r="123" s="2" customFormat="1" ht="33" customHeight="1">
      <c r="A123" s="42"/>
      <c r="B123" s="43"/>
      <c r="C123" s="220" t="s">
        <v>564</v>
      </c>
      <c r="D123" s="220" t="s">
        <v>433</v>
      </c>
      <c r="E123" s="221" t="s">
        <v>5324</v>
      </c>
      <c r="F123" s="222" t="s">
        <v>5325</v>
      </c>
      <c r="G123" s="223" t="s">
        <v>1452</v>
      </c>
      <c r="H123" s="224">
        <v>1</v>
      </c>
      <c r="I123" s="225"/>
      <c r="J123" s="226">
        <f>ROUND(I123*H123,2)</f>
        <v>0</v>
      </c>
      <c r="K123" s="222" t="s">
        <v>28</v>
      </c>
      <c r="L123" s="48"/>
      <c r="M123" s="227" t="s">
        <v>28</v>
      </c>
      <c r="N123" s="228" t="s">
        <v>45</v>
      </c>
      <c r="O123" s="88"/>
      <c r="P123" s="229">
        <f>O123*H123</f>
        <v>0</v>
      </c>
      <c r="Q123" s="229">
        <v>0</v>
      </c>
      <c r="R123" s="229">
        <f>Q123*H123</f>
        <v>0</v>
      </c>
      <c r="S123" s="229">
        <v>0</v>
      </c>
      <c r="T123" s="230">
        <f>S123*H123</f>
        <v>0</v>
      </c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R123" s="231" t="s">
        <v>933</v>
      </c>
      <c r="AT123" s="231" t="s">
        <v>433</v>
      </c>
      <c r="AU123" s="231" t="s">
        <v>83</v>
      </c>
      <c r="AY123" s="21" t="s">
        <v>426</v>
      </c>
      <c r="BE123" s="232">
        <f>IF(N123="základní",J123,0)</f>
        <v>0</v>
      </c>
      <c r="BF123" s="232">
        <f>IF(N123="snížená",J123,0)</f>
        <v>0</v>
      </c>
      <c r="BG123" s="232">
        <f>IF(N123="zákl. přenesená",J123,0)</f>
        <v>0</v>
      </c>
      <c r="BH123" s="232">
        <f>IF(N123="sníž. přenesená",J123,0)</f>
        <v>0</v>
      </c>
      <c r="BI123" s="232">
        <f>IF(N123="nulová",J123,0)</f>
        <v>0</v>
      </c>
      <c r="BJ123" s="21" t="s">
        <v>81</v>
      </c>
      <c r="BK123" s="232">
        <f>ROUND(I123*H123,2)</f>
        <v>0</v>
      </c>
      <c r="BL123" s="21" t="s">
        <v>933</v>
      </c>
      <c r="BM123" s="231" t="s">
        <v>521</v>
      </c>
    </row>
    <row r="124" s="2" customFormat="1" ht="24.15" customHeight="1">
      <c r="A124" s="42"/>
      <c r="B124" s="43"/>
      <c r="C124" s="220" t="s">
        <v>497</v>
      </c>
      <c r="D124" s="220" t="s">
        <v>433</v>
      </c>
      <c r="E124" s="221" t="s">
        <v>5326</v>
      </c>
      <c r="F124" s="222" t="s">
        <v>5327</v>
      </c>
      <c r="G124" s="223" t="s">
        <v>1452</v>
      </c>
      <c r="H124" s="224">
        <v>1</v>
      </c>
      <c r="I124" s="225"/>
      <c r="J124" s="226">
        <f>ROUND(I124*H124,2)</f>
        <v>0</v>
      </c>
      <c r="K124" s="222" t="s">
        <v>28</v>
      </c>
      <c r="L124" s="48"/>
      <c r="M124" s="227" t="s">
        <v>28</v>
      </c>
      <c r="N124" s="228" t="s">
        <v>45</v>
      </c>
      <c r="O124" s="88"/>
      <c r="P124" s="229">
        <f>O124*H124</f>
        <v>0</v>
      </c>
      <c r="Q124" s="229">
        <v>0</v>
      </c>
      <c r="R124" s="229">
        <f>Q124*H124</f>
        <v>0</v>
      </c>
      <c r="S124" s="229">
        <v>0</v>
      </c>
      <c r="T124" s="230">
        <f>S124*H124</f>
        <v>0</v>
      </c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R124" s="231" t="s">
        <v>933</v>
      </c>
      <c r="AT124" s="231" t="s">
        <v>433</v>
      </c>
      <c r="AU124" s="231" t="s">
        <v>83</v>
      </c>
      <c r="AY124" s="21" t="s">
        <v>426</v>
      </c>
      <c r="BE124" s="232">
        <f>IF(N124="základní",J124,0)</f>
        <v>0</v>
      </c>
      <c r="BF124" s="232">
        <f>IF(N124="snížená",J124,0)</f>
        <v>0</v>
      </c>
      <c r="BG124" s="232">
        <f>IF(N124="zákl. přenesená",J124,0)</f>
        <v>0</v>
      </c>
      <c r="BH124" s="232">
        <f>IF(N124="sníž. přenesená",J124,0)</f>
        <v>0</v>
      </c>
      <c r="BI124" s="232">
        <f>IF(N124="nulová",J124,0)</f>
        <v>0</v>
      </c>
      <c r="BJ124" s="21" t="s">
        <v>81</v>
      </c>
      <c r="BK124" s="232">
        <f>ROUND(I124*H124,2)</f>
        <v>0</v>
      </c>
      <c r="BL124" s="21" t="s">
        <v>933</v>
      </c>
      <c r="BM124" s="231" t="s">
        <v>697</v>
      </c>
    </row>
    <row r="125" s="12" customFormat="1" ht="22.8" customHeight="1">
      <c r="A125" s="12"/>
      <c r="B125" s="204"/>
      <c r="C125" s="205"/>
      <c r="D125" s="206" t="s">
        <v>73</v>
      </c>
      <c r="E125" s="218" t="s">
        <v>5087</v>
      </c>
      <c r="F125" s="218" t="s">
        <v>5335</v>
      </c>
      <c r="G125" s="205"/>
      <c r="H125" s="205"/>
      <c r="I125" s="208"/>
      <c r="J125" s="219">
        <f>BK125</f>
        <v>0</v>
      </c>
      <c r="K125" s="205"/>
      <c r="L125" s="210"/>
      <c r="M125" s="211"/>
      <c r="N125" s="212"/>
      <c r="O125" s="212"/>
      <c r="P125" s="213">
        <f>SUM(P126:P127)</f>
        <v>0</v>
      </c>
      <c r="Q125" s="212"/>
      <c r="R125" s="213">
        <f>SUM(R126:R127)</f>
        <v>0</v>
      </c>
      <c r="S125" s="212"/>
      <c r="T125" s="214">
        <f>SUM(T126:T127)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15" t="s">
        <v>81</v>
      </c>
      <c r="AT125" s="216" t="s">
        <v>73</v>
      </c>
      <c r="AU125" s="216" t="s">
        <v>81</v>
      </c>
      <c r="AY125" s="215" t="s">
        <v>426</v>
      </c>
      <c r="BK125" s="217">
        <f>SUM(BK126:BK127)</f>
        <v>0</v>
      </c>
    </row>
    <row r="126" s="2" customFormat="1" ht="33" customHeight="1">
      <c r="A126" s="42"/>
      <c r="B126" s="43"/>
      <c r="C126" s="220" t="s">
        <v>627</v>
      </c>
      <c r="D126" s="220" t="s">
        <v>433</v>
      </c>
      <c r="E126" s="221" t="s">
        <v>5336</v>
      </c>
      <c r="F126" s="222" t="s">
        <v>6200</v>
      </c>
      <c r="G126" s="223" t="s">
        <v>1452</v>
      </c>
      <c r="H126" s="224">
        <v>1</v>
      </c>
      <c r="I126" s="225"/>
      <c r="J126" s="226">
        <f>ROUND(I126*H126,2)</f>
        <v>0</v>
      </c>
      <c r="K126" s="222" t="s">
        <v>28</v>
      </c>
      <c r="L126" s="48"/>
      <c r="M126" s="227" t="s">
        <v>28</v>
      </c>
      <c r="N126" s="228" t="s">
        <v>45</v>
      </c>
      <c r="O126" s="88"/>
      <c r="P126" s="229">
        <f>O126*H126</f>
        <v>0</v>
      </c>
      <c r="Q126" s="229">
        <v>0</v>
      </c>
      <c r="R126" s="229">
        <f>Q126*H126</f>
        <v>0</v>
      </c>
      <c r="S126" s="229">
        <v>0</v>
      </c>
      <c r="T126" s="230">
        <f>S126*H126</f>
        <v>0</v>
      </c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R126" s="231" t="s">
        <v>933</v>
      </c>
      <c r="AT126" s="231" t="s">
        <v>433</v>
      </c>
      <c r="AU126" s="231" t="s">
        <v>83</v>
      </c>
      <c r="AY126" s="21" t="s">
        <v>426</v>
      </c>
      <c r="BE126" s="232">
        <f>IF(N126="základní",J126,0)</f>
        <v>0</v>
      </c>
      <c r="BF126" s="232">
        <f>IF(N126="snížená",J126,0)</f>
        <v>0</v>
      </c>
      <c r="BG126" s="232">
        <f>IF(N126="zákl. přenesená",J126,0)</f>
        <v>0</v>
      </c>
      <c r="BH126" s="232">
        <f>IF(N126="sníž. přenesená",J126,0)</f>
        <v>0</v>
      </c>
      <c r="BI126" s="232">
        <f>IF(N126="nulová",J126,0)</f>
        <v>0</v>
      </c>
      <c r="BJ126" s="21" t="s">
        <v>81</v>
      </c>
      <c r="BK126" s="232">
        <f>ROUND(I126*H126,2)</f>
        <v>0</v>
      </c>
      <c r="BL126" s="21" t="s">
        <v>933</v>
      </c>
      <c r="BM126" s="231" t="s">
        <v>708</v>
      </c>
    </row>
    <row r="127" s="2" customFormat="1" ht="33" customHeight="1">
      <c r="A127" s="42"/>
      <c r="B127" s="43"/>
      <c r="C127" s="220" t="s">
        <v>8</v>
      </c>
      <c r="D127" s="220" t="s">
        <v>433</v>
      </c>
      <c r="E127" s="221" t="s">
        <v>5338</v>
      </c>
      <c r="F127" s="222" t="s">
        <v>6201</v>
      </c>
      <c r="G127" s="223" t="s">
        <v>1452</v>
      </c>
      <c r="H127" s="224">
        <v>1</v>
      </c>
      <c r="I127" s="225"/>
      <c r="J127" s="226">
        <f>ROUND(I127*H127,2)</f>
        <v>0</v>
      </c>
      <c r="K127" s="222" t="s">
        <v>28</v>
      </c>
      <c r="L127" s="48"/>
      <c r="M127" s="227" t="s">
        <v>28</v>
      </c>
      <c r="N127" s="228" t="s">
        <v>45</v>
      </c>
      <c r="O127" s="88"/>
      <c r="P127" s="229">
        <f>O127*H127</f>
        <v>0</v>
      </c>
      <c r="Q127" s="229">
        <v>0</v>
      </c>
      <c r="R127" s="229">
        <f>Q127*H127</f>
        <v>0</v>
      </c>
      <c r="S127" s="229">
        <v>0</v>
      </c>
      <c r="T127" s="230">
        <f>S127*H127</f>
        <v>0</v>
      </c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R127" s="231" t="s">
        <v>933</v>
      </c>
      <c r="AT127" s="231" t="s">
        <v>433</v>
      </c>
      <c r="AU127" s="231" t="s">
        <v>83</v>
      </c>
      <c r="AY127" s="21" t="s">
        <v>426</v>
      </c>
      <c r="BE127" s="232">
        <f>IF(N127="základní",J127,0)</f>
        <v>0</v>
      </c>
      <c r="BF127" s="232">
        <f>IF(N127="snížená",J127,0)</f>
        <v>0</v>
      </c>
      <c r="BG127" s="232">
        <f>IF(N127="zákl. přenesená",J127,0)</f>
        <v>0</v>
      </c>
      <c r="BH127" s="232">
        <f>IF(N127="sníž. přenesená",J127,0)</f>
        <v>0</v>
      </c>
      <c r="BI127" s="232">
        <f>IF(N127="nulová",J127,0)</f>
        <v>0</v>
      </c>
      <c r="BJ127" s="21" t="s">
        <v>81</v>
      </c>
      <c r="BK127" s="232">
        <f>ROUND(I127*H127,2)</f>
        <v>0</v>
      </c>
      <c r="BL127" s="21" t="s">
        <v>933</v>
      </c>
      <c r="BM127" s="231" t="s">
        <v>721</v>
      </c>
    </row>
    <row r="128" s="12" customFormat="1" ht="22.8" customHeight="1">
      <c r="A128" s="12"/>
      <c r="B128" s="204"/>
      <c r="C128" s="205"/>
      <c r="D128" s="206" t="s">
        <v>73</v>
      </c>
      <c r="E128" s="218" t="s">
        <v>5093</v>
      </c>
      <c r="F128" s="218" t="s">
        <v>5343</v>
      </c>
      <c r="G128" s="205"/>
      <c r="H128" s="205"/>
      <c r="I128" s="208"/>
      <c r="J128" s="219">
        <f>BK128</f>
        <v>0</v>
      </c>
      <c r="K128" s="205"/>
      <c r="L128" s="210"/>
      <c r="M128" s="211"/>
      <c r="N128" s="212"/>
      <c r="O128" s="212"/>
      <c r="P128" s="213">
        <f>P129</f>
        <v>0</v>
      </c>
      <c r="Q128" s="212"/>
      <c r="R128" s="213">
        <f>R129</f>
        <v>0</v>
      </c>
      <c r="S128" s="212"/>
      <c r="T128" s="214">
        <f>T129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5" t="s">
        <v>81</v>
      </c>
      <c r="AT128" s="216" t="s">
        <v>73</v>
      </c>
      <c r="AU128" s="216" t="s">
        <v>81</v>
      </c>
      <c r="AY128" s="215" t="s">
        <v>426</v>
      </c>
      <c r="BK128" s="217">
        <f>BK129</f>
        <v>0</v>
      </c>
    </row>
    <row r="129" s="2" customFormat="1" ht="33" customHeight="1">
      <c r="A129" s="42"/>
      <c r="B129" s="43"/>
      <c r="C129" s="220" t="s">
        <v>645</v>
      </c>
      <c r="D129" s="220" t="s">
        <v>433</v>
      </c>
      <c r="E129" s="221" t="s">
        <v>5344</v>
      </c>
      <c r="F129" s="222" t="s">
        <v>5345</v>
      </c>
      <c r="G129" s="223" t="s">
        <v>1452</v>
      </c>
      <c r="H129" s="224">
        <v>11</v>
      </c>
      <c r="I129" s="225"/>
      <c r="J129" s="226">
        <f>ROUND(I129*H129,2)</f>
        <v>0</v>
      </c>
      <c r="K129" s="222" t="s">
        <v>28</v>
      </c>
      <c r="L129" s="48"/>
      <c r="M129" s="227" t="s">
        <v>28</v>
      </c>
      <c r="N129" s="228" t="s">
        <v>45</v>
      </c>
      <c r="O129" s="88"/>
      <c r="P129" s="229">
        <f>O129*H129</f>
        <v>0</v>
      </c>
      <c r="Q129" s="229">
        <v>0</v>
      </c>
      <c r="R129" s="229">
        <f>Q129*H129</f>
        <v>0</v>
      </c>
      <c r="S129" s="229">
        <v>0</v>
      </c>
      <c r="T129" s="230">
        <f>S129*H129</f>
        <v>0</v>
      </c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R129" s="231" t="s">
        <v>933</v>
      </c>
      <c r="AT129" s="231" t="s">
        <v>433</v>
      </c>
      <c r="AU129" s="231" t="s">
        <v>83</v>
      </c>
      <c r="AY129" s="21" t="s">
        <v>426</v>
      </c>
      <c r="BE129" s="232">
        <f>IF(N129="základní",J129,0)</f>
        <v>0</v>
      </c>
      <c r="BF129" s="232">
        <f>IF(N129="snížená",J129,0)</f>
        <v>0</v>
      </c>
      <c r="BG129" s="232">
        <f>IF(N129="zákl. přenesená",J129,0)</f>
        <v>0</v>
      </c>
      <c r="BH129" s="232">
        <f>IF(N129="sníž. přenesená",J129,0)</f>
        <v>0</v>
      </c>
      <c r="BI129" s="232">
        <f>IF(N129="nulová",J129,0)</f>
        <v>0</v>
      </c>
      <c r="BJ129" s="21" t="s">
        <v>81</v>
      </c>
      <c r="BK129" s="232">
        <f>ROUND(I129*H129,2)</f>
        <v>0</v>
      </c>
      <c r="BL129" s="21" t="s">
        <v>933</v>
      </c>
      <c r="BM129" s="231" t="s">
        <v>732</v>
      </c>
    </row>
    <row r="130" s="12" customFormat="1" ht="22.8" customHeight="1">
      <c r="A130" s="12"/>
      <c r="B130" s="204"/>
      <c r="C130" s="205"/>
      <c r="D130" s="206" t="s">
        <v>73</v>
      </c>
      <c r="E130" s="218" t="s">
        <v>5097</v>
      </c>
      <c r="F130" s="218" t="s">
        <v>5347</v>
      </c>
      <c r="G130" s="205"/>
      <c r="H130" s="205"/>
      <c r="I130" s="208"/>
      <c r="J130" s="219">
        <f>BK130</f>
        <v>0</v>
      </c>
      <c r="K130" s="205"/>
      <c r="L130" s="210"/>
      <c r="M130" s="211"/>
      <c r="N130" s="212"/>
      <c r="O130" s="212"/>
      <c r="P130" s="213">
        <f>SUM(P131:P132)</f>
        <v>0</v>
      </c>
      <c r="Q130" s="212"/>
      <c r="R130" s="213">
        <f>SUM(R131:R132)</f>
        <v>0</v>
      </c>
      <c r="S130" s="212"/>
      <c r="T130" s="214">
        <f>SUM(T131:T132)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5" t="s">
        <v>81</v>
      </c>
      <c r="AT130" s="216" t="s">
        <v>73</v>
      </c>
      <c r="AU130" s="216" t="s">
        <v>81</v>
      </c>
      <c r="AY130" s="215" t="s">
        <v>426</v>
      </c>
      <c r="BK130" s="217">
        <f>SUM(BK131:BK132)</f>
        <v>0</v>
      </c>
    </row>
    <row r="131" s="2" customFormat="1" ht="37.8" customHeight="1">
      <c r="A131" s="42"/>
      <c r="B131" s="43"/>
      <c r="C131" s="220" t="s">
        <v>652</v>
      </c>
      <c r="D131" s="220" t="s">
        <v>433</v>
      </c>
      <c r="E131" s="221" t="s">
        <v>5348</v>
      </c>
      <c r="F131" s="222" t="s">
        <v>6202</v>
      </c>
      <c r="G131" s="223" t="s">
        <v>1452</v>
      </c>
      <c r="H131" s="224">
        <v>5</v>
      </c>
      <c r="I131" s="225"/>
      <c r="J131" s="226">
        <f>ROUND(I131*H131,2)</f>
        <v>0</v>
      </c>
      <c r="K131" s="222" t="s">
        <v>28</v>
      </c>
      <c r="L131" s="48"/>
      <c r="M131" s="227" t="s">
        <v>28</v>
      </c>
      <c r="N131" s="228" t="s">
        <v>45</v>
      </c>
      <c r="O131" s="88"/>
      <c r="P131" s="229">
        <f>O131*H131</f>
        <v>0</v>
      </c>
      <c r="Q131" s="229">
        <v>0</v>
      </c>
      <c r="R131" s="229">
        <f>Q131*H131</f>
        <v>0</v>
      </c>
      <c r="S131" s="229">
        <v>0</v>
      </c>
      <c r="T131" s="230">
        <f>S131*H131</f>
        <v>0</v>
      </c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R131" s="231" t="s">
        <v>933</v>
      </c>
      <c r="AT131" s="231" t="s">
        <v>433</v>
      </c>
      <c r="AU131" s="231" t="s">
        <v>83</v>
      </c>
      <c r="AY131" s="21" t="s">
        <v>426</v>
      </c>
      <c r="BE131" s="232">
        <f>IF(N131="základní",J131,0)</f>
        <v>0</v>
      </c>
      <c r="BF131" s="232">
        <f>IF(N131="snížená",J131,0)</f>
        <v>0</v>
      </c>
      <c r="BG131" s="232">
        <f>IF(N131="zákl. přenesená",J131,0)</f>
        <v>0</v>
      </c>
      <c r="BH131" s="232">
        <f>IF(N131="sníž. přenesená",J131,0)</f>
        <v>0</v>
      </c>
      <c r="BI131" s="232">
        <f>IF(N131="nulová",J131,0)</f>
        <v>0</v>
      </c>
      <c r="BJ131" s="21" t="s">
        <v>81</v>
      </c>
      <c r="BK131" s="232">
        <f>ROUND(I131*H131,2)</f>
        <v>0</v>
      </c>
      <c r="BL131" s="21" t="s">
        <v>933</v>
      </c>
      <c r="BM131" s="231" t="s">
        <v>305</v>
      </c>
    </row>
    <row r="132" s="2" customFormat="1" ht="44.25" customHeight="1">
      <c r="A132" s="42"/>
      <c r="B132" s="43"/>
      <c r="C132" s="220" t="s">
        <v>657</v>
      </c>
      <c r="D132" s="220" t="s">
        <v>433</v>
      </c>
      <c r="E132" s="221" t="s">
        <v>5356</v>
      </c>
      <c r="F132" s="222" t="s">
        <v>5357</v>
      </c>
      <c r="G132" s="223" t="s">
        <v>1452</v>
      </c>
      <c r="H132" s="224">
        <v>2</v>
      </c>
      <c r="I132" s="225"/>
      <c r="J132" s="226">
        <f>ROUND(I132*H132,2)</f>
        <v>0</v>
      </c>
      <c r="K132" s="222" t="s">
        <v>28</v>
      </c>
      <c r="L132" s="48"/>
      <c r="M132" s="227" t="s">
        <v>28</v>
      </c>
      <c r="N132" s="228" t="s">
        <v>45</v>
      </c>
      <c r="O132" s="88"/>
      <c r="P132" s="229">
        <f>O132*H132</f>
        <v>0</v>
      </c>
      <c r="Q132" s="229">
        <v>0</v>
      </c>
      <c r="R132" s="229">
        <f>Q132*H132</f>
        <v>0</v>
      </c>
      <c r="S132" s="229">
        <v>0</v>
      </c>
      <c r="T132" s="230">
        <f>S132*H132</f>
        <v>0</v>
      </c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R132" s="231" t="s">
        <v>933</v>
      </c>
      <c r="AT132" s="231" t="s">
        <v>433</v>
      </c>
      <c r="AU132" s="231" t="s">
        <v>83</v>
      </c>
      <c r="AY132" s="21" t="s">
        <v>426</v>
      </c>
      <c r="BE132" s="232">
        <f>IF(N132="základní",J132,0)</f>
        <v>0</v>
      </c>
      <c r="BF132" s="232">
        <f>IF(N132="snížená",J132,0)</f>
        <v>0</v>
      </c>
      <c r="BG132" s="232">
        <f>IF(N132="zákl. přenesená",J132,0)</f>
        <v>0</v>
      </c>
      <c r="BH132" s="232">
        <f>IF(N132="sníž. přenesená",J132,0)</f>
        <v>0</v>
      </c>
      <c r="BI132" s="232">
        <f>IF(N132="nulová",J132,0)</f>
        <v>0</v>
      </c>
      <c r="BJ132" s="21" t="s">
        <v>81</v>
      </c>
      <c r="BK132" s="232">
        <f>ROUND(I132*H132,2)</f>
        <v>0</v>
      </c>
      <c r="BL132" s="21" t="s">
        <v>933</v>
      </c>
      <c r="BM132" s="231" t="s">
        <v>223</v>
      </c>
    </row>
    <row r="133" s="12" customFormat="1" ht="22.8" customHeight="1">
      <c r="A133" s="12"/>
      <c r="B133" s="204"/>
      <c r="C133" s="205"/>
      <c r="D133" s="206" t="s">
        <v>73</v>
      </c>
      <c r="E133" s="218" t="s">
        <v>5102</v>
      </c>
      <c r="F133" s="218" t="s">
        <v>5401</v>
      </c>
      <c r="G133" s="205"/>
      <c r="H133" s="205"/>
      <c r="I133" s="208"/>
      <c r="J133" s="219">
        <f>BK133</f>
        <v>0</v>
      </c>
      <c r="K133" s="205"/>
      <c r="L133" s="210"/>
      <c r="M133" s="211"/>
      <c r="N133" s="212"/>
      <c r="O133" s="212"/>
      <c r="P133" s="213">
        <f>P134</f>
        <v>0</v>
      </c>
      <c r="Q133" s="212"/>
      <c r="R133" s="213">
        <f>R134</f>
        <v>0</v>
      </c>
      <c r="S133" s="212"/>
      <c r="T133" s="214">
        <f>T134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5" t="s">
        <v>81</v>
      </c>
      <c r="AT133" s="216" t="s">
        <v>73</v>
      </c>
      <c r="AU133" s="216" t="s">
        <v>81</v>
      </c>
      <c r="AY133" s="215" t="s">
        <v>426</v>
      </c>
      <c r="BK133" s="217">
        <f>BK134</f>
        <v>0</v>
      </c>
    </row>
    <row r="134" s="2" customFormat="1" ht="16.5" customHeight="1">
      <c r="A134" s="42"/>
      <c r="B134" s="43"/>
      <c r="C134" s="220" t="s">
        <v>663</v>
      </c>
      <c r="D134" s="220" t="s">
        <v>433</v>
      </c>
      <c r="E134" s="221" t="s">
        <v>5404</v>
      </c>
      <c r="F134" s="222" t="s">
        <v>5405</v>
      </c>
      <c r="G134" s="223" t="s">
        <v>949</v>
      </c>
      <c r="H134" s="224">
        <v>5</v>
      </c>
      <c r="I134" s="225"/>
      <c r="J134" s="226">
        <f>ROUND(I134*H134,2)</f>
        <v>0</v>
      </c>
      <c r="K134" s="222" t="s">
        <v>28</v>
      </c>
      <c r="L134" s="48"/>
      <c r="M134" s="227" t="s">
        <v>28</v>
      </c>
      <c r="N134" s="228" t="s">
        <v>45</v>
      </c>
      <c r="O134" s="88"/>
      <c r="P134" s="229">
        <f>O134*H134</f>
        <v>0</v>
      </c>
      <c r="Q134" s="229">
        <v>0</v>
      </c>
      <c r="R134" s="229">
        <f>Q134*H134</f>
        <v>0</v>
      </c>
      <c r="S134" s="229">
        <v>0</v>
      </c>
      <c r="T134" s="230">
        <f>S134*H134</f>
        <v>0</v>
      </c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R134" s="231" t="s">
        <v>933</v>
      </c>
      <c r="AT134" s="231" t="s">
        <v>433</v>
      </c>
      <c r="AU134" s="231" t="s">
        <v>83</v>
      </c>
      <c r="AY134" s="21" t="s">
        <v>426</v>
      </c>
      <c r="BE134" s="232">
        <f>IF(N134="základní",J134,0)</f>
        <v>0</v>
      </c>
      <c r="BF134" s="232">
        <f>IF(N134="snížená",J134,0)</f>
        <v>0</v>
      </c>
      <c r="BG134" s="232">
        <f>IF(N134="zákl. přenesená",J134,0)</f>
        <v>0</v>
      </c>
      <c r="BH134" s="232">
        <f>IF(N134="sníž. přenesená",J134,0)</f>
        <v>0</v>
      </c>
      <c r="BI134" s="232">
        <f>IF(N134="nulová",J134,0)</f>
        <v>0</v>
      </c>
      <c r="BJ134" s="21" t="s">
        <v>81</v>
      </c>
      <c r="BK134" s="232">
        <f>ROUND(I134*H134,2)</f>
        <v>0</v>
      </c>
      <c r="BL134" s="21" t="s">
        <v>933</v>
      </c>
      <c r="BM134" s="231" t="s">
        <v>769</v>
      </c>
    </row>
    <row r="135" s="12" customFormat="1" ht="22.8" customHeight="1">
      <c r="A135" s="12"/>
      <c r="B135" s="204"/>
      <c r="C135" s="205"/>
      <c r="D135" s="206" t="s">
        <v>73</v>
      </c>
      <c r="E135" s="218" t="s">
        <v>5104</v>
      </c>
      <c r="F135" s="218" t="s">
        <v>5407</v>
      </c>
      <c r="G135" s="205"/>
      <c r="H135" s="205"/>
      <c r="I135" s="208"/>
      <c r="J135" s="219">
        <f>BK135</f>
        <v>0</v>
      </c>
      <c r="K135" s="205"/>
      <c r="L135" s="210"/>
      <c r="M135" s="211"/>
      <c r="N135" s="212"/>
      <c r="O135" s="212"/>
      <c r="P135" s="213">
        <f>SUM(P136:P137)</f>
        <v>0</v>
      </c>
      <c r="Q135" s="212"/>
      <c r="R135" s="213">
        <f>SUM(R136:R137)</f>
        <v>0</v>
      </c>
      <c r="S135" s="212"/>
      <c r="T135" s="214">
        <f>SUM(T136:T137)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15" t="s">
        <v>81</v>
      </c>
      <c r="AT135" s="216" t="s">
        <v>73</v>
      </c>
      <c r="AU135" s="216" t="s">
        <v>81</v>
      </c>
      <c r="AY135" s="215" t="s">
        <v>426</v>
      </c>
      <c r="BK135" s="217">
        <f>SUM(BK136:BK137)</f>
        <v>0</v>
      </c>
    </row>
    <row r="136" s="2" customFormat="1" ht="16.5" customHeight="1">
      <c r="A136" s="42"/>
      <c r="B136" s="43"/>
      <c r="C136" s="220" t="s">
        <v>668</v>
      </c>
      <c r="D136" s="220" t="s">
        <v>433</v>
      </c>
      <c r="E136" s="221" t="s">
        <v>5408</v>
      </c>
      <c r="F136" s="222" t="s">
        <v>5409</v>
      </c>
      <c r="G136" s="223" t="s">
        <v>949</v>
      </c>
      <c r="H136" s="224">
        <v>90</v>
      </c>
      <c r="I136" s="225"/>
      <c r="J136" s="226">
        <f>ROUND(I136*H136,2)</f>
        <v>0</v>
      </c>
      <c r="K136" s="222" t="s">
        <v>28</v>
      </c>
      <c r="L136" s="48"/>
      <c r="M136" s="227" t="s">
        <v>28</v>
      </c>
      <c r="N136" s="228" t="s">
        <v>45</v>
      </c>
      <c r="O136" s="88"/>
      <c r="P136" s="229">
        <f>O136*H136</f>
        <v>0</v>
      </c>
      <c r="Q136" s="229">
        <v>0</v>
      </c>
      <c r="R136" s="229">
        <f>Q136*H136</f>
        <v>0</v>
      </c>
      <c r="S136" s="229">
        <v>0</v>
      </c>
      <c r="T136" s="230">
        <f>S136*H136</f>
        <v>0</v>
      </c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R136" s="231" t="s">
        <v>933</v>
      </c>
      <c r="AT136" s="231" t="s">
        <v>433</v>
      </c>
      <c r="AU136" s="231" t="s">
        <v>83</v>
      </c>
      <c r="AY136" s="21" t="s">
        <v>426</v>
      </c>
      <c r="BE136" s="232">
        <f>IF(N136="základní",J136,0)</f>
        <v>0</v>
      </c>
      <c r="BF136" s="232">
        <f>IF(N136="snížená",J136,0)</f>
        <v>0</v>
      </c>
      <c r="BG136" s="232">
        <f>IF(N136="zákl. přenesená",J136,0)</f>
        <v>0</v>
      </c>
      <c r="BH136" s="232">
        <f>IF(N136="sníž. přenesená",J136,0)</f>
        <v>0</v>
      </c>
      <c r="BI136" s="232">
        <f>IF(N136="nulová",J136,0)</f>
        <v>0</v>
      </c>
      <c r="BJ136" s="21" t="s">
        <v>81</v>
      </c>
      <c r="BK136" s="232">
        <f>ROUND(I136*H136,2)</f>
        <v>0</v>
      </c>
      <c r="BL136" s="21" t="s">
        <v>933</v>
      </c>
      <c r="BM136" s="231" t="s">
        <v>781</v>
      </c>
    </row>
    <row r="137" s="2" customFormat="1" ht="16.5" customHeight="1">
      <c r="A137" s="42"/>
      <c r="B137" s="43"/>
      <c r="C137" s="220" t="s">
        <v>7</v>
      </c>
      <c r="D137" s="220" t="s">
        <v>433</v>
      </c>
      <c r="E137" s="221" t="s">
        <v>5410</v>
      </c>
      <c r="F137" s="222" t="s">
        <v>5411</v>
      </c>
      <c r="G137" s="223" t="s">
        <v>949</v>
      </c>
      <c r="H137" s="224">
        <v>100</v>
      </c>
      <c r="I137" s="225"/>
      <c r="J137" s="226">
        <f>ROUND(I137*H137,2)</f>
        <v>0</v>
      </c>
      <c r="K137" s="222" t="s">
        <v>28</v>
      </c>
      <c r="L137" s="48"/>
      <c r="M137" s="227" t="s">
        <v>28</v>
      </c>
      <c r="N137" s="228" t="s">
        <v>45</v>
      </c>
      <c r="O137" s="88"/>
      <c r="P137" s="229">
        <f>O137*H137</f>
        <v>0</v>
      </c>
      <c r="Q137" s="229">
        <v>0</v>
      </c>
      <c r="R137" s="229">
        <f>Q137*H137</f>
        <v>0</v>
      </c>
      <c r="S137" s="229">
        <v>0</v>
      </c>
      <c r="T137" s="230">
        <f>S137*H137</f>
        <v>0</v>
      </c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R137" s="231" t="s">
        <v>933</v>
      </c>
      <c r="AT137" s="231" t="s">
        <v>433</v>
      </c>
      <c r="AU137" s="231" t="s">
        <v>83</v>
      </c>
      <c r="AY137" s="21" t="s">
        <v>426</v>
      </c>
      <c r="BE137" s="232">
        <f>IF(N137="základní",J137,0)</f>
        <v>0</v>
      </c>
      <c r="BF137" s="232">
        <f>IF(N137="snížená",J137,0)</f>
        <v>0</v>
      </c>
      <c r="BG137" s="232">
        <f>IF(N137="zákl. přenesená",J137,0)</f>
        <v>0</v>
      </c>
      <c r="BH137" s="232">
        <f>IF(N137="sníž. přenesená",J137,0)</f>
        <v>0</v>
      </c>
      <c r="BI137" s="232">
        <f>IF(N137="nulová",J137,0)</f>
        <v>0</v>
      </c>
      <c r="BJ137" s="21" t="s">
        <v>81</v>
      </c>
      <c r="BK137" s="232">
        <f>ROUND(I137*H137,2)</f>
        <v>0</v>
      </c>
      <c r="BL137" s="21" t="s">
        <v>933</v>
      </c>
      <c r="BM137" s="231" t="s">
        <v>794</v>
      </c>
    </row>
    <row r="138" s="12" customFormat="1" ht="22.8" customHeight="1">
      <c r="A138" s="12"/>
      <c r="B138" s="204"/>
      <c r="C138" s="205"/>
      <c r="D138" s="206" t="s">
        <v>73</v>
      </c>
      <c r="E138" s="218" t="s">
        <v>5286</v>
      </c>
      <c r="F138" s="218" t="s">
        <v>5439</v>
      </c>
      <c r="G138" s="205"/>
      <c r="H138" s="205"/>
      <c r="I138" s="208"/>
      <c r="J138" s="219">
        <f>BK138</f>
        <v>0</v>
      </c>
      <c r="K138" s="205"/>
      <c r="L138" s="210"/>
      <c r="M138" s="211"/>
      <c r="N138" s="212"/>
      <c r="O138" s="212"/>
      <c r="P138" s="213">
        <f>P139</f>
        <v>0</v>
      </c>
      <c r="Q138" s="212"/>
      <c r="R138" s="213">
        <f>R139</f>
        <v>0</v>
      </c>
      <c r="S138" s="212"/>
      <c r="T138" s="214">
        <f>T139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15" t="s">
        <v>81</v>
      </c>
      <c r="AT138" s="216" t="s">
        <v>73</v>
      </c>
      <c r="AU138" s="216" t="s">
        <v>81</v>
      </c>
      <c r="AY138" s="215" t="s">
        <v>426</v>
      </c>
      <c r="BK138" s="217">
        <f>BK139</f>
        <v>0</v>
      </c>
    </row>
    <row r="139" s="2" customFormat="1" ht="16.5" customHeight="1">
      <c r="A139" s="42"/>
      <c r="B139" s="43"/>
      <c r="C139" s="220" t="s">
        <v>677</v>
      </c>
      <c r="D139" s="220" t="s">
        <v>433</v>
      </c>
      <c r="E139" s="221" t="s">
        <v>5440</v>
      </c>
      <c r="F139" s="222" t="s">
        <v>5441</v>
      </c>
      <c r="G139" s="223" t="s">
        <v>1452</v>
      </c>
      <c r="H139" s="224">
        <v>1</v>
      </c>
      <c r="I139" s="225"/>
      <c r="J139" s="226">
        <f>ROUND(I139*H139,2)</f>
        <v>0</v>
      </c>
      <c r="K139" s="222" t="s">
        <v>28</v>
      </c>
      <c r="L139" s="48"/>
      <c r="M139" s="227" t="s">
        <v>28</v>
      </c>
      <c r="N139" s="228" t="s">
        <v>45</v>
      </c>
      <c r="O139" s="88"/>
      <c r="P139" s="229">
        <f>O139*H139</f>
        <v>0</v>
      </c>
      <c r="Q139" s="229">
        <v>0</v>
      </c>
      <c r="R139" s="229">
        <f>Q139*H139</f>
        <v>0</v>
      </c>
      <c r="S139" s="229">
        <v>0</v>
      </c>
      <c r="T139" s="230">
        <f>S139*H139</f>
        <v>0</v>
      </c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R139" s="231" t="s">
        <v>933</v>
      </c>
      <c r="AT139" s="231" t="s">
        <v>433</v>
      </c>
      <c r="AU139" s="231" t="s">
        <v>83</v>
      </c>
      <c r="AY139" s="21" t="s">
        <v>426</v>
      </c>
      <c r="BE139" s="232">
        <f>IF(N139="základní",J139,0)</f>
        <v>0</v>
      </c>
      <c r="BF139" s="232">
        <f>IF(N139="snížená",J139,0)</f>
        <v>0</v>
      </c>
      <c r="BG139" s="232">
        <f>IF(N139="zákl. přenesená",J139,0)</f>
        <v>0</v>
      </c>
      <c r="BH139" s="232">
        <f>IF(N139="sníž. přenesená",J139,0)</f>
        <v>0</v>
      </c>
      <c r="BI139" s="232">
        <f>IF(N139="nulová",J139,0)</f>
        <v>0</v>
      </c>
      <c r="BJ139" s="21" t="s">
        <v>81</v>
      </c>
      <c r="BK139" s="232">
        <f>ROUND(I139*H139,2)</f>
        <v>0</v>
      </c>
      <c r="BL139" s="21" t="s">
        <v>933</v>
      </c>
      <c r="BM139" s="231" t="s">
        <v>807</v>
      </c>
    </row>
    <row r="140" s="12" customFormat="1" ht="22.8" customHeight="1">
      <c r="A140" s="12"/>
      <c r="B140" s="204"/>
      <c r="C140" s="205"/>
      <c r="D140" s="206" t="s">
        <v>73</v>
      </c>
      <c r="E140" s="218" t="s">
        <v>5290</v>
      </c>
      <c r="F140" s="218" t="s">
        <v>6203</v>
      </c>
      <c r="G140" s="205"/>
      <c r="H140" s="205"/>
      <c r="I140" s="208"/>
      <c r="J140" s="219">
        <f>BK140</f>
        <v>0</v>
      </c>
      <c r="K140" s="205"/>
      <c r="L140" s="210"/>
      <c r="M140" s="211"/>
      <c r="N140" s="212"/>
      <c r="O140" s="212"/>
      <c r="P140" s="213">
        <f>P141</f>
        <v>0</v>
      </c>
      <c r="Q140" s="212"/>
      <c r="R140" s="213">
        <f>R141</f>
        <v>0</v>
      </c>
      <c r="S140" s="212"/>
      <c r="T140" s="214">
        <f>T141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15" t="s">
        <v>81</v>
      </c>
      <c r="AT140" s="216" t="s">
        <v>73</v>
      </c>
      <c r="AU140" s="216" t="s">
        <v>81</v>
      </c>
      <c r="AY140" s="215" t="s">
        <v>426</v>
      </c>
      <c r="BK140" s="217">
        <f>BK141</f>
        <v>0</v>
      </c>
    </row>
    <row r="141" s="2" customFormat="1" ht="16.5" customHeight="1">
      <c r="A141" s="42"/>
      <c r="B141" s="43"/>
      <c r="C141" s="220" t="s">
        <v>682</v>
      </c>
      <c r="D141" s="220" t="s">
        <v>433</v>
      </c>
      <c r="E141" s="221" t="s">
        <v>5447</v>
      </c>
      <c r="F141" s="222" t="s">
        <v>5448</v>
      </c>
      <c r="G141" s="223" t="s">
        <v>1452</v>
      </c>
      <c r="H141" s="224">
        <v>11</v>
      </c>
      <c r="I141" s="225"/>
      <c r="J141" s="226">
        <f>ROUND(I141*H141,2)</f>
        <v>0</v>
      </c>
      <c r="K141" s="222" t="s">
        <v>28</v>
      </c>
      <c r="L141" s="48"/>
      <c r="M141" s="227" t="s">
        <v>28</v>
      </c>
      <c r="N141" s="228" t="s">
        <v>45</v>
      </c>
      <c r="O141" s="88"/>
      <c r="P141" s="229">
        <f>O141*H141</f>
        <v>0</v>
      </c>
      <c r="Q141" s="229">
        <v>0</v>
      </c>
      <c r="R141" s="229">
        <f>Q141*H141</f>
        <v>0</v>
      </c>
      <c r="S141" s="229">
        <v>0</v>
      </c>
      <c r="T141" s="230">
        <f>S141*H141</f>
        <v>0</v>
      </c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R141" s="231" t="s">
        <v>933</v>
      </c>
      <c r="AT141" s="231" t="s">
        <v>433</v>
      </c>
      <c r="AU141" s="231" t="s">
        <v>83</v>
      </c>
      <c r="AY141" s="21" t="s">
        <v>426</v>
      </c>
      <c r="BE141" s="232">
        <f>IF(N141="základní",J141,0)</f>
        <v>0</v>
      </c>
      <c r="BF141" s="232">
        <f>IF(N141="snížená",J141,0)</f>
        <v>0</v>
      </c>
      <c r="BG141" s="232">
        <f>IF(N141="zákl. přenesená",J141,0)</f>
        <v>0</v>
      </c>
      <c r="BH141" s="232">
        <f>IF(N141="sníž. přenesená",J141,0)</f>
        <v>0</v>
      </c>
      <c r="BI141" s="232">
        <f>IF(N141="nulová",J141,0)</f>
        <v>0</v>
      </c>
      <c r="BJ141" s="21" t="s">
        <v>81</v>
      </c>
      <c r="BK141" s="232">
        <f>ROUND(I141*H141,2)</f>
        <v>0</v>
      </c>
      <c r="BL141" s="21" t="s">
        <v>933</v>
      </c>
      <c r="BM141" s="231" t="s">
        <v>818</v>
      </c>
    </row>
    <row r="142" s="12" customFormat="1" ht="22.8" customHeight="1">
      <c r="A142" s="12"/>
      <c r="B142" s="204"/>
      <c r="C142" s="205"/>
      <c r="D142" s="206" t="s">
        <v>73</v>
      </c>
      <c r="E142" s="218" t="s">
        <v>5322</v>
      </c>
      <c r="F142" s="218" t="s">
        <v>6204</v>
      </c>
      <c r="G142" s="205"/>
      <c r="H142" s="205"/>
      <c r="I142" s="208"/>
      <c r="J142" s="219">
        <f>BK142</f>
        <v>0</v>
      </c>
      <c r="K142" s="205"/>
      <c r="L142" s="210"/>
      <c r="M142" s="211"/>
      <c r="N142" s="212"/>
      <c r="O142" s="212"/>
      <c r="P142" s="213">
        <f>P143</f>
        <v>0</v>
      </c>
      <c r="Q142" s="212"/>
      <c r="R142" s="213">
        <f>R143</f>
        <v>0</v>
      </c>
      <c r="S142" s="212"/>
      <c r="T142" s="214">
        <f>T143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15" t="s">
        <v>81</v>
      </c>
      <c r="AT142" s="216" t="s">
        <v>73</v>
      </c>
      <c r="AU142" s="216" t="s">
        <v>81</v>
      </c>
      <c r="AY142" s="215" t="s">
        <v>426</v>
      </c>
      <c r="BK142" s="217">
        <f>BK143</f>
        <v>0</v>
      </c>
    </row>
    <row r="143" s="2" customFormat="1" ht="16.5" customHeight="1">
      <c r="A143" s="42"/>
      <c r="B143" s="43"/>
      <c r="C143" s="220" t="s">
        <v>521</v>
      </c>
      <c r="D143" s="220" t="s">
        <v>433</v>
      </c>
      <c r="E143" s="221" t="s">
        <v>5451</v>
      </c>
      <c r="F143" s="222" t="s">
        <v>5452</v>
      </c>
      <c r="G143" s="223" t="s">
        <v>949</v>
      </c>
      <c r="H143" s="224">
        <v>80</v>
      </c>
      <c r="I143" s="225"/>
      <c r="J143" s="226">
        <f>ROUND(I143*H143,2)</f>
        <v>0</v>
      </c>
      <c r="K143" s="222" t="s">
        <v>28</v>
      </c>
      <c r="L143" s="48"/>
      <c r="M143" s="227" t="s">
        <v>28</v>
      </c>
      <c r="N143" s="228" t="s">
        <v>45</v>
      </c>
      <c r="O143" s="88"/>
      <c r="P143" s="229">
        <f>O143*H143</f>
        <v>0</v>
      </c>
      <c r="Q143" s="229">
        <v>0</v>
      </c>
      <c r="R143" s="229">
        <f>Q143*H143</f>
        <v>0</v>
      </c>
      <c r="S143" s="229">
        <v>0</v>
      </c>
      <c r="T143" s="230">
        <f>S143*H143</f>
        <v>0</v>
      </c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R143" s="231" t="s">
        <v>933</v>
      </c>
      <c r="AT143" s="231" t="s">
        <v>433</v>
      </c>
      <c r="AU143" s="231" t="s">
        <v>83</v>
      </c>
      <c r="AY143" s="21" t="s">
        <v>426</v>
      </c>
      <c r="BE143" s="232">
        <f>IF(N143="základní",J143,0)</f>
        <v>0</v>
      </c>
      <c r="BF143" s="232">
        <f>IF(N143="snížená",J143,0)</f>
        <v>0</v>
      </c>
      <c r="BG143" s="232">
        <f>IF(N143="zákl. přenesená",J143,0)</f>
        <v>0</v>
      </c>
      <c r="BH143" s="232">
        <f>IF(N143="sníž. přenesená",J143,0)</f>
        <v>0</v>
      </c>
      <c r="BI143" s="232">
        <f>IF(N143="nulová",J143,0)</f>
        <v>0</v>
      </c>
      <c r="BJ143" s="21" t="s">
        <v>81</v>
      </c>
      <c r="BK143" s="232">
        <f>ROUND(I143*H143,2)</f>
        <v>0</v>
      </c>
      <c r="BL143" s="21" t="s">
        <v>933</v>
      </c>
      <c r="BM143" s="231" t="s">
        <v>829</v>
      </c>
    </row>
    <row r="144" s="12" customFormat="1" ht="22.8" customHeight="1">
      <c r="A144" s="12"/>
      <c r="B144" s="204"/>
      <c r="C144" s="205"/>
      <c r="D144" s="206" t="s">
        <v>73</v>
      </c>
      <c r="E144" s="218" t="s">
        <v>5334</v>
      </c>
      <c r="F144" s="218" t="s">
        <v>5458</v>
      </c>
      <c r="G144" s="205"/>
      <c r="H144" s="205"/>
      <c r="I144" s="208"/>
      <c r="J144" s="219">
        <f>BK144</f>
        <v>0</v>
      </c>
      <c r="K144" s="205"/>
      <c r="L144" s="210"/>
      <c r="M144" s="211"/>
      <c r="N144" s="212"/>
      <c r="O144" s="212"/>
      <c r="P144" s="213">
        <f>P145</f>
        <v>0</v>
      </c>
      <c r="Q144" s="212"/>
      <c r="R144" s="213">
        <f>R145</f>
        <v>0</v>
      </c>
      <c r="S144" s="212"/>
      <c r="T144" s="214">
        <f>T145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15" t="s">
        <v>81</v>
      </c>
      <c r="AT144" s="216" t="s">
        <v>73</v>
      </c>
      <c r="AU144" s="216" t="s">
        <v>81</v>
      </c>
      <c r="AY144" s="215" t="s">
        <v>426</v>
      </c>
      <c r="BK144" s="217">
        <f>BK145</f>
        <v>0</v>
      </c>
    </row>
    <row r="145" s="2" customFormat="1" ht="16.5" customHeight="1">
      <c r="A145" s="42"/>
      <c r="B145" s="43"/>
      <c r="C145" s="220" t="s">
        <v>691</v>
      </c>
      <c r="D145" s="220" t="s">
        <v>433</v>
      </c>
      <c r="E145" s="221" t="s">
        <v>5459</v>
      </c>
      <c r="F145" s="222" t="s">
        <v>5460</v>
      </c>
      <c r="G145" s="223" t="s">
        <v>436</v>
      </c>
      <c r="H145" s="224">
        <v>2.3999999999999999</v>
      </c>
      <c r="I145" s="225"/>
      <c r="J145" s="226">
        <f>ROUND(I145*H145,2)</f>
        <v>0</v>
      </c>
      <c r="K145" s="222" t="s">
        <v>28</v>
      </c>
      <c r="L145" s="48"/>
      <c r="M145" s="227" t="s">
        <v>28</v>
      </c>
      <c r="N145" s="228" t="s">
        <v>45</v>
      </c>
      <c r="O145" s="88"/>
      <c r="P145" s="229">
        <f>O145*H145</f>
        <v>0</v>
      </c>
      <c r="Q145" s="229">
        <v>0</v>
      </c>
      <c r="R145" s="229">
        <f>Q145*H145</f>
        <v>0</v>
      </c>
      <c r="S145" s="229">
        <v>0</v>
      </c>
      <c r="T145" s="230">
        <f>S145*H145</f>
        <v>0</v>
      </c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R145" s="231" t="s">
        <v>933</v>
      </c>
      <c r="AT145" s="231" t="s">
        <v>433</v>
      </c>
      <c r="AU145" s="231" t="s">
        <v>83</v>
      </c>
      <c r="AY145" s="21" t="s">
        <v>426</v>
      </c>
      <c r="BE145" s="232">
        <f>IF(N145="základní",J145,0)</f>
        <v>0</v>
      </c>
      <c r="BF145" s="232">
        <f>IF(N145="snížená",J145,0)</f>
        <v>0</v>
      </c>
      <c r="BG145" s="232">
        <f>IF(N145="zákl. přenesená",J145,0)</f>
        <v>0</v>
      </c>
      <c r="BH145" s="232">
        <f>IF(N145="sníž. přenesená",J145,0)</f>
        <v>0</v>
      </c>
      <c r="BI145" s="232">
        <f>IF(N145="nulová",J145,0)</f>
        <v>0</v>
      </c>
      <c r="BJ145" s="21" t="s">
        <v>81</v>
      </c>
      <c r="BK145" s="232">
        <f>ROUND(I145*H145,2)</f>
        <v>0</v>
      </c>
      <c r="BL145" s="21" t="s">
        <v>933</v>
      </c>
      <c r="BM145" s="231" t="s">
        <v>842</v>
      </c>
    </row>
    <row r="146" s="12" customFormat="1" ht="22.8" customHeight="1">
      <c r="A146" s="12"/>
      <c r="B146" s="204"/>
      <c r="C146" s="205"/>
      <c r="D146" s="206" t="s">
        <v>73</v>
      </c>
      <c r="E146" s="218" t="s">
        <v>5342</v>
      </c>
      <c r="F146" s="218" t="s">
        <v>5462</v>
      </c>
      <c r="G146" s="205"/>
      <c r="H146" s="205"/>
      <c r="I146" s="208"/>
      <c r="J146" s="219">
        <f>BK146</f>
        <v>0</v>
      </c>
      <c r="K146" s="205"/>
      <c r="L146" s="210"/>
      <c r="M146" s="211"/>
      <c r="N146" s="212"/>
      <c r="O146" s="212"/>
      <c r="P146" s="213">
        <f>P147</f>
        <v>0</v>
      </c>
      <c r="Q146" s="212"/>
      <c r="R146" s="213">
        <f>R147</f>
        <v>0</v>
      </c>
      <c r="S146" s="212"/>
      <c r="T146" s="214">
        <f>T147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15" t="s">
        <v>81</v>
      </c>
      <c r="AT146" s="216" t="s">
        <v>73</v>
      </c>
      <c r="AU146" s="216" t="s">
        <v>81</v>
      </c>
      <c r="AY146" s="215" t="s">
        <v>426</v>
      </c>
      <c r="BK146" s="217">
        <f>BK147</f>
        <v>0</v>
      </c>
    </row>
    <row r="147" s="2" customFormat="1" ht="16.5" customHeight="1">
      <c r="A147" s="42"/>
      <c r="B147" s="43"/>
      <c r="C147" s="220" t="s">
        <v>697</v>
      </c>
      <c r="D147" s="220" t="s">
        <v>433</v>
      </c>
      <c r="E147" s="221" t="s">
        <v>5463</v>
      </c>
      <c r="F147" s="222" t="s">
        <v>5464</v>
      </c>
      <c r="G147" s="223" t="s">
        <v>436</v>
      </c>
      <c r="H147" s="224">
        <v>2.3999999999999999</v>
      </c>
      <c r="I147" s="225"/>
      <c r="J147" s="226">
        <f>ROUND(I147*H147,2)</f>
        <v>0</v>
      </c>
      <c r="K147" s="222" t="s">
        <v>28</v>
      </c>
      <c r="L147" s="48"/>
      <c r="M147" s="227" t="s">
        <v>28</v>
      </c>
      <c r="N147" s="228" t="s">
        <v>45</v>
      </c>
      <c r="O147" s="88"/>
      <c r="P147" s="229">
        <f>O147*H147</f>
        <v>0</v>
      </c>
      <c r="Q147" s="229">
        <v>0</v>
      </c>
      <c r="R147" s="229">
        <f>Q147*H147</f>
        <v>0</v>
      </c>
      <c r="S147" s="229">
        <v>0</v>
      </c>
      <c r="T147" s="230">
        <f>S147*H147</f>
        <v>0</v>
      </c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R147" s="231" t="s">
        <v>933</v>
      </c>
      <c r="AT147" s="231" t="s">
        <v>433</v>
      </c>
      <c r="AU147" s="231" t="s">
        <v>83</v>
      </c>
      <c r="AY147" s="21" t="s">
        <v>426</v>
      </c>
      <c r="BE147" s="232">
        <f>IF(N147="základní",J147,0)</f>
        <v>0</v>
      </c>
      <c r="BF147" s="232">
        <f>IF(N147="snížená",J147,0)</f>
        <v>0</v>
      </c>
      <c r="BG147" s="232">
        <f>IF(N147="zákl. přenesená",J147,0)</f>
        <v>0</v>
      </c>
      <c r="BH147" s="232">
        <f>IF(N147="sníž. přenesená",J147,0)</f>
        <v>0</v>
      </c>
      <c r="BI147" s="232">
        <f>IF(N147="nulová",J147,0)</f>
        <v>0</v>
      </c>
      <c r="BJ147" s="21" t="s">
        <v>81</v>
      </c>
      <c r="BK147" s="232">
        <f>ROUND(I147*H147,2)</f>
        <v>0</v>
      </c>
      <c r="BL147" s="21" t="s">
        <v>933</v>
      </c>
      <c r="BM147" s="231" t="s">
        <v>856</v>
      </c>
    </row>
    <row r="148" s="12" customFormat="1" ht="22.8" customHeight="1">
      <c r="A148" s="12"/>
      <c r="B148" s="204"/>
      <c r="C148" s="205"/>
      <c r="D148" s="206" t="s">
        <v>73</v>
      </c>
      <c r="E148" s="218" t="s">
        <v>5346</v>
      </c>
      <c r="F148" s="218" t="s">
        <v>5466</v>
      </c>
      <c r="G148" s="205"/>
      <c r="H148" s="205"/>
      <c r="I148" s="208"/>
      <c r="J148" s="219">
        <f>BK148</f>
        <v>0</v>
      </c>
      <c r="K148" s="205"/>
      <c r="L148" s="210"/>
      <c r="M148" s="211"/>
      <c r="N148" s="212"/>
      <c r="O148" s="212"/>
      <c r="P148" s="213">
        <f>P149</f>
        <v>0</v>
      </c>
      <c r="Q148" s="212"/>
      <c r="R148" s="213">
        <f>R149</f>
        <v>0</v>
      </c>
      <c r="S148" s="212"/>
      <c r="T148" s="214">
        <f>T149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15" t="s">
        <v>81</v>
      </c>
      <c r="AT148" s="216" t="s">
        <v>73</v>
      </c>
      <c r="AU148" s="216" t="s">
        <v>81</v>
      </c>
      <c r="AY148" s="215" t="s">
        <v>426</v>
      </c>
      <c r="BK148" s="217">
        <f>BK149</f>
        <v>0</v>
      </c>
    </row>
    <row r="149" s="2" customFormat="1" ht="21.75" customHeight="1">
      <c r="A149" s="42"/>
      <c r="B149" s="43"/>
      <c r="C149" s="220" t="s">
        <v>703</v>
      </c>
      <c r="D149" s="220" t="s">
        <v>433</v>
      </c>
      <c r="E149" s="221" t="s">
        <v>5467</v>
      </c>
      <c r="F149" s="222" t="s">
        <v>5468</v>
      </c>
      <c r="G149" s="223" t="s">
        <v>740</v>
      </c>
      <c r="H149" s="224">
        <v>0.11</v>
      </c>
      <c r="I149" s="225"/>
      <c r="J149" s="226">
        <f>ROUND(I149*H149,2)</f>
        <v>0</v>
      </c>
      <c r="K149" s="222" t="s">
        <v>28</v>
      </c>
      <c r="L149" s="48"/>
      <c r="M149" s="227" t="s">
        <v>28</v>
      </c>
      <c r="N149" s="228" t="s">
        <v>45</v>
      </c>
      <c r="O149" s="88"/>
      <c r="P149" s="229">
        <f>O149*H149</f>
        <v>0</v>
      </c>
      <c r="Q149" s="229">
        <v>0</v>
      </c>
      <c r="R149" s="229">
        <f>Q149*H149</f>
        <v>0</v>
      </c>
      <c r="S149" s="229">
        <v>0</v>
      </c>
      <c r="T149" s="230">
        <f>S149*H149</f>
        <v>0</v>
      </c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R149" s="231" t="s">
        <v>933</v>
      </c>
      <c r="AT149" s="231" t="s">
        <v>433</v>
      </c>
      <c r="AU149" s="231" t="s">
        <v>83</v>
      </c>
      <c r="AY149" s="21" t="s">
        <v>426</v>
      </c>
      <c r="BE149" s="232">
        <f>IF(N149="základní",J149,0)</f>
        <v>0</v>
      </c>
      <c r="BF149" s="232">
        <f>IF(N149="snížená",J149,0)</f>
        <v>0</v>
      </c>
      <c r="BG149" s="232">
        <f>IF(N149="zákl. přenesená",J149,0)</f>
        <v>0</v>
      </c>
      <c r="BH149" s="232">
        <f>IF(N149="sníž. přenesená",J149,0)</f>
        <v>0</v>
      </c>
      <c r="BI149" s="232">
        <f>IF(N149="nulová",J149,0)</f>
        <v>0</v>
      </c>
      <c r="BJ149" s="21" t="s">
        <v>81</v>
      </c>
      <c r="BK149" s="232">
        <f>ROUND(I149*H149,2)</f>
        <v>0</v>
      </c>
      <c r="BL149" s="21" t="s">
        <v>933</v>
      </c>
      <c r="BM149" s="231" t="s">
        <v>874</v>
      </c>
    </row>
    <row r="150" s="12" customFormat="1" ht="22.8" customHeight="1">
      <c r="A150" s="12"/>
      <c r="B150" s="204"/>
      <c r="C150" s="205"/>
      <c r="D150" s="206" t="s">
        <v>73</v>
      </c>
      <c r="E150" s="218" t="s">
        <v>5358</v>
      </c>
      <c r="F150" s="218" t="s">
        <v>6205</v>
      </c>
      <c r="G150" s="205"/>
      <c r="H150" s="205"/>
      <c r="I150" s="208"/>
      <c r="J150" s="219">
        <f>BK150</f>
        <v>0</v>
      </c>
      <c r="K150" s="205"/>
      <c r="L150" s="210"/>
      <c r="M150" s="211"/>
      <c r="N150" s="212"/>
      <c r="O150" s="212"/>
      <c r="P150" s="213">
        <f>SUM(P151:P152)</f>
        <v>0</v>
      </c>
      <c r="Q150" s="212"/>
      <c r="R150" s="213">
        <f>SUM(R151:R152)</f>
        <v>0</v>
      </c>
      <c r="S150" s="212"/>
      <c r="T150" s="214">
        <f>SUM(T151:T152)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15" t="s">
        <v>81</v>
      </c>
      <c r="AT150" s="216" t="s">
        <v>73</v>
      </c>
      <c r="AU150" s="216" t="s">
        <v>81</v>
      </c>
      <c r="AY150" s="215" t="s">
        <v>426</v>
      </c>
      <c r="BK150" s="217">
        <f>SUM(BK151:BK152)</f>
        <v>0</v>
      </c>
    </row>
    <row r="151" s="2" customFormat="1" ht="16.5" customHeight="1">
      <c r="A151" s="42"/>
      <c r="B151" s="43"/>
      <c r="C151" s="220" t="s">
        <v>708</v>
      </c>
      <c r="D151" s="220" t="s">
        <v>433</v>
      </c>
      <c r="E151" s="221" t="s">
        <v>5475</v>
      </c>
      <c r="F151" s="222" t="s">
        <v>5476</v>
      </c>
      <c r="G151" s="223" t="s">
        <v>4590</v>
      </c>
      <c r="H151" s="224">
        <v>8</v>
      </c>
      <c r="I151" s="225"/>
      <c r="J151" s="226">
        <f>ROUND(I151*H151,2)</f>
        <v>0</v>
      </c>
      <c r="K151" s="222" t="s">
        <v>28</v>
      </c>
      <c r="L151" s="48"/>
      <c r="M151" s="227" t="s">
        <v>28</v>
      </c>
      <c r="N151" s="228" t="s">
        <v>45</v>
      </c>
      <c r="O151" s="88"/>
      <c r="P151" s="229">
        <f>O151*H151</f>
        <v>0</v>
      </c>
      <c r="Q151" s="229">
        <v>0</v>
      </c>
      <c r="R151" s="229">
        <f>Q151*H151</f>
        <v>0</v>
      </c>
      <c r="S151" s="229">
        <v>0</v>
      </c>
      <c r="T151" s="230">
        <f>S151*H151</f>
        <v>0</v>
      </c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R151" s="231" t="s">
        <v>933</v>
      </c>
      <c r="AT151" s="231" t="s">
        <v>433</v>
      </c>
      <c r="AU151" s="231" t="s">
        <v>83</v>
      </c>
      <c r="AY151" s="21" t="s">
        <v>426</v>
      </c>
      <c r="BE151" s="232">
        <f>IF(N151="základní",J151,0)</f>
        <v>0</v>
      </c>
      <c r="BF151" s="232">
        <f>IF(N151="snížená",J151,0)</f>
        <v>0</v>
      </c>
      <c r="BG151" s="232">
        <f>IF(N151="zákl. přenesená",J151,0)</f>
        <v>0</v>
      </c>
      <c r="BH151" s="232">
        <f>IF(N151="sníž. přenesená",J151,0)</f>
        <v>0</v>
      </c>
      <c r="BI151" s="232">
        <f>IF(N151="nulová",J151,0)</f>
        <v>0</v>
      </c>
      <c r="BJ151" s="21" t="s">
        <v>81</v>
      </c>
      <c r="BK151" s="232">
        <f>ROUND(I151*H151,2)</f>
        <v>0</v>
      </c>
      <c r="BL151" s="21" t="s">
        <v>933</v>
      </c>
      <c r="BM151" s="231" t="s">
        <v>887</v>
      </c>
    </row>
    <row r="152" s="2" customFormat="1" ht="16.5" customHeight="1">
      <c r="A152" s="42"/>
      <c r="B152" s="43"/>
      <c r="C152" s="220" t="s">
        <v>715</v>
      </c>
      <c r="D152" s="220" t="s">
        <v>433</v>
      </c>
      <c r="E152" s="221" t="s">
        <v>6206</v>
      </c>
      <c r="F152" s="222" t="s">
        <v>6207</v>
      </c>
      <c r="G152" s="223" t="s">
        <v>5481</v>
      </c>
      <c r="H152" s="224">
        <v>1</v>
      </c>
      <c r="I152" s="225"/>
      <c r="J152" s="226">
        <f>ROUND(I152*H152,2)</f>
        <v>0</v>
      </c>
      <c r="K152" s="222" t="s">
        <v>28</v>
      </c>
      <c r="L152" s="48"/>
      <c r="M152" s="300" t="s">
        <v>28</v>
      </c>
      <c r="N152" s="301" t="s">
        <v>45</v>
      </c>
      <c r="O152" s="297"/>
      <c r="P152" s="302">
        <f>O152*H152</f>
        <v>0</v>
      </c>
      <c r="Q152" s="302">
        <v>0</v>
      </c>
      <c r="R152" s="302">
        <f>Q152*H152</f>
        <v>0</v>
      </c>
      <c r="S152" s="302">
        <v>0</v>
      </c>
      <c r="T152" s="303">
        <f>S152*H152</f>
        <v>0</v>
      </c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R152" s="231" t="s">
        <v>933</v>
      </c>
      <c r="AT152" s="231" t="s">
        <v>433</v>
      </c>
      <c r="AU152" s="231" t="s">
        <v>83</v>
      </c>
      <c r="AY152" s="21" t="s">
        <v>426</v>
      </c>
      <c r="BE152" s="232">
        <f>IF(N152="základní",J152,0)</f>
        <v>0</v>
      </c>
      <c r="BF152" s="232">
        <f>IF(N152="snížená",J152,0)</f>
        <v>0</v>
      </c>
      <c r="BG152" s="232">
        <f>IF(N152="zákl. přenesená",J152,0)</f>
        <v>0</v>
      </c>
      <c r="BH152" s="232">
        <f>IF(N152="sníž. přenesená",J152,0)</f>
        <v>0</v>
      </c>
      <c r="BI152" s="232">
        <f>IF(N152="nulová",J152,0)</f>
        <v>0</v>
      </c>
      <c r="BJ152" s="21" t="s">
        <v>81</v>
      </c>
      <c r="BK152" s="232">
        <f>ROUND(I152*H152,2)</f>
        <v>0</v>
      </c>
      <c r="BL152" s="21" t="s">
        <v>933</v>
      </c>
      <c r="BM152" s="231" t="s">
        <v>902</v>
      </c>
    </row>
    <row r="153" s="2" customFormat="1" ht="6.96" customHeight="1">
      <c r="A153" s="42"/>
      <c r="B153" s="63"/>
      <c r="C153" s="64"/>
      <c r="D153" s="64"/>
      <c r="E153" s="64"/>
      <c r="F153" s="64"/>
      <c r="G153" s="64"/>
      <c r="H153" s="64"/>
      <c r="I153" s="64"/>
      <c r="J153" s="64"/>
      <c r="K153" s="64"/>
      <c r="L153" s="48"/>
      <c r="M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</row>
  </sheetData>
  <sheetProtection sheet="1" autoFilter="0" formatColumns="0" formatRows="0" objects="1" scenarios="1" spinCount="100000" saltValue="6jZeX7HG3Vmf1BT3n6iu3VIhYldMLO6IfRPYLIJAgfxfazICMccKpcdCEi0E9tCFZK9JAXW/4xJANRQp3Lrg0Q==" hashValue="wnOaMfehOs1IjyaKSmY/PxdZ9M6VsXOWSIuAHwYyep38SgM7kYtarp2UzkwLkEAdMQqpBIRn6Kh/OOUCZcMPKQ==" algorithmName="SHA-512" password="CC35"/>
  <autoFilter ref="C103:K15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2:H92"/>
    <mergeCell ref="E94:H94"/>
    <mergeCell ref="E96:H9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123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83</v>
      </c>
    </row>
    <row r="4" s="1" customFormat="1" ht="24.96" customHeight="1">
      <c r="B4" s="24"/>
      <c r="D4" s="145" t="s">
        <v>147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26.25" customHeight="1">
      <c r="B7" s="24"/>
      <c r="E7" s="148" t="str">
        <f>'Rekapitulace stavby'!K6</f>
        <v>Rozvoj odbor. výukových prostor vč. vybavení na zákl. školách v Jihlavě - II. etapa - ZŠ Havlíčkova II.</v>
      </c>
      <c r="F7" s="147"/>
      <c r="G7" s="147"/>
      <c r="H7" s="147"/>
      <c r="L7" s="24"/>
    </row>
    <row r="8" s="1" customFormat="1" ht="12" customHeight="1">
      <c r="B8" s="24"/>
      <c r="D8" s="147" t="s">
        <v>156</v>
      </c>
      <c r="L8" s="24"/>
    </row>
    <row r="9" s="2" customFormat="1" ht="23.25" customHeight="1">
      <c r="A9" s="42"/>
      <c r="B9" s="48"/>
      <c r="C9" s="42"/>
      <c r="D9" s="42"/>
      <c r="E9" s="148" t="s">
        <v>5947</v>
      </c>
      <c r="F9" s="42"/>
      <c r="G9" s="42"/>
      <c r="H9" s="42"/>
      <c r="I9" s="42"/>
      <c r="J9" s="42"/>
      <c r="K9" s="42"/>
      <c r="L9" s="149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</row>
    <row r="10" s="2" customFormat="1" ht="12" customHeight="1">
      <c r="A10" s="42"/>
      <c r="B10" s="48"/>
      <c r="C10" s="42"/>
      <c r="D10" s="147" t="s">
        <v>161</v>
      </c>
      <c r="E10" s="42"/>
      <c r="F10" s="42"/>
      <c r="G10" s="42"/>
      <c r="H10" s="42"/>
      <c r="I10" s="42"/>
      <c r="J10" s="42"/>
      <c r="K10" s="42"/>
      <c r="L10" s="149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</row>
    <row r="11" s="2" customFormat="1" ht="16.5" customHeight="1">
      <c r="A11" s="42"/>
      <c r="B11" s="48"/>
      <c r="C11" s="42"/>
      <c r="D11" s="42"/>
      <c r="E11" s="150" t="s">
        <v>6208</v>
      </c>
      <c r="F11" s="42"/>
      <c r="G11" s="42"/>
      <c r="H11" s="42"/>
      <c r="I11" s="42"/>
      <c r="J11" s="42"/>
      <c r="K11" s="42"/>
      <c r="L11" s="149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>
      <c r="A12" s="42"/>
      <c r="B12" s="48"/>
      <c r="C12" s="42"/>
      <c r="D12" s="42"/>
      <c r="E12" s="42"/>
      <c r="F12" s="42"/>
      <c r="G12" s="42"/>
      <c r="H12" s="42"/>
      <c r="I12" s="42"/>
      <c r="J12" s="42"/>
      <c r="K12" s="42"/>
      <c r="L12" s="149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2" customHeight="1">
      <c r="A13" s="42"/>
      <c r="B13" s="48"/>
      <c r="C13" s="42"/>
      <c r="D13" s="147" t="s">
        <v>18</v>
      </c>
      <c r="E13" s="42"/>
      <c r="F13" s="137" t="s">
        <v>28</v>
      </c>
      <c r="G13" s="42"/>
      <c r="H13" s="42"/>
      <c r="I13" s="147" t="s">
        <v>20</v>
      </c>
      <c r="J13" s="137" t="s">
        <v>28</v>
      </c>
      <c r="K13" s="42"/>
      <c r="L13" s="149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 ht="12" customHeight="1">
      <c r="A14" s="42"/>
      <c r="B14" s="48"/>
      <c r="C14" s="42"/>
      <c r="D14" s="147" t="s">
        <v>22</v>
      </c>
      <c r="E14" s="42"/>
      <c r="F14" s="137" t="s">
        <v>23</v>
      </c>
      <c r="G14" s="42"/>
      <c r="H14" s="42"/>
      <c r="I14" s="147" t="s">
        <v>24</v>
      </c>
      <c r="J14" s="151" t="str">
        <f>'Rekapitulace stavby'!AN8</f>
        <v>11. 9. 2024</v>
      </c>
      <c r="K14" s="42"/>
      <c r="L14" s="149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0.8" customHeight="1">
      <c r="A15" s="42"/>
      <c r="B15" s="48"/>
      <c r="C15" s="42"/>
      <c r="D15" s="42"/>
      <c r="E15" s="42"/>
      <c r="F15" s="42"/>
      <c r="G15" s="42"/>
      <c r="H15" s="42"/>
      <c r="I15" s="42"/>
      <c r="J15" s="42"/>
      <c r="K15" s="42"/>
      <c r="L15" s="149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26</v>
      </c>
      <c r="E16" s="42"/>
      <c r="F16" s="42"/>
      <c r="G16" s="42"/>
      <c r="H16" s="42"/>
      <c r="I16" s="147" t="s">
        <v>27</v>
      </c>
      <c r="J16" s="137" t="s">
        <v>28</v>
      </c>
      <c r="K16" s="42"/>
      <c r="L16" s="149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8" customHeight="1">
      <c r="A17" s="42"/>
      <c r="B17" s="48"/>
      <c r="C17" s="42"/>
      <c r="D17" s="42"/>
      <c r="E17" s="137" t="s">
        <v>29</v>
      </c>
      <c r="F17" s="42"/>
      <c r="G17" s="42"/>
      <c r="H17" s="42"/>
      <c r="I17" s="147" t="s">
        <v>30</v>
      </c>
      <c r="J17" s="137" t="s">
        <v>28</v>
      </c>
      <c r="K17" s="42"/>
      <c r="L17" s="149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6.96" customHeight="1">
      <c r="A18" s="42"/>
      <c r="B18" s="48"/>
      <c r="C18" s="42"/>
      <c r="D18" s="42"/>
      <c r="E18" s="42"/>
      <c r="F18" s="42"/>
      <c r="G18" s="42"/>
      <c r="H18" s="42"/>
      <c r="I18" s="42"/>
      <c r="J18" s="42"/>
      <c r="K18" s="42"/>
      <c r="L18" s="149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2" customHeight="1">
      <c r="A19" s="42"/>
      <c r="B19" s="48"/>
      <c r="C19" s="42"/>
      <c r="D19" s="147" t="s">
        <v>31</v>
      </c>
      <c r="E19" s="42"/>
      <c r="F19" s="42"/>
      <c r="G19" s="42"/>
      <c r="H19" s="42"/>
      <c r="I19" s="147" t="s">
        <v>27</v>
      </c>
      <c r="J19" s="37" t="str">
        <f>'Rekapitulace stavby'!AN13</f>
        <v>Vyplň údaj</v>
      </c>
      <c r="K19" s="42"/>
      <c r="L19" s="149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18" customHeight="1">
      <c r="A20" s="42"/>
      <c r="B20" s="48"/>
      <c r="C20" s="42"/>
      <c r="D20" s="42"/>
      <c r="E20" s="37" t="str">
        <f>'Rekapitulace stavby'!E14</f>
        <v>Vyplň údaj</v>
      </c>
      <c r="F20" s="137"/>
      <c r="G20" s="137"/>
      <c r="H20" s="137"/>
      <c r="I20" s="147" t="s">
        <v>30</v>
      </c>
      <c r="J20" s="37" t="str">
        <f>'Rekapitulace stavby'!AN14</f>
        <v>Vyplň údaj</v>
      </c>
      <c r="K20" s="42"/>
      <c r="L20" s="149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6.96" customHeight="1">
      <c r="A21" s="42"/>
      <c r="B21" s="48"/>
      <c r="C21" s="42"/>
      <c r="D21" s="42"/>
      <c r="E21" s="42"/>
      <c r="F21" s="42"/>
      <c r="G21" s="42"/>
      <c r="H21" s="42"/>
      <c r="I21" s="42"/>
      <c r="J21" s="42"/>
      <c r="K21" s="42"/>
      <c r="L21" s="149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2" customHeight="1">
      <c r="A22" s="42"/>
      <c r="B22" s="48"/>
      <c r="C22" s="42"/>
      <c r="D22" s="147" t="s">
        <v>33</v>
      </c>
      <c r="E22" s="42"/>
      <c r="F22" s="42"/>
      <c r="G22" s="42"/>
      <c r="H22" s="42"/>
      <c r="I22" s="147" t="s">
        <v>27</v>
      </c>
      <c r="J22" s="137" t="s">
        <v>28</v>
      </c>
      <c r="K22" s="42"/>
      <c r="L22" s="149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18" customHeight="1">
      <c r="A23" s="42"/>
      <c r="B23" s="48"/>
      <c r="C23" s="42"/>
      <c r="D23" s="42"/>
      <c r="E23" s="137" t="s">
        <v>34</v>
      </c>
      <c r="F23" s="42"/>
      <c r="G23" s="42"/>
      <c r="H23" s="42"/>
      <c r="I23" s="147" t="s">
        <v>30</v>
      </c>
      <c r="J23" s="137" t="s">
        <v>28</v>
      </c>
      <c r="K23" s="42"/>
      <c r="L23" s="149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6.96" customHeight="1">
      <c r="A24" s="42"/>
      <c r="B24" s="48"/>
      <c r="C24" s="42"/>
      <c r="D24" s="42"/>
      <c r="E24" s="42"/>
      <c r="F24" s="42"/>
      <c r="G24" s="42"/>
      <c r="H24" s="42"/>
      <c r="I24" s="42"/>
      <c r="J24" s="42"/>
      <c r="K24" s="42"/>
      <c r="L24" s="149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2" customHeight="1">
      <c r="A25" s="42"/>
      <c r="B25" s="48"/>
      <c r="C25" s="42"/>
      <c r="D25" s="147" t="s">
        <v>36</v>
      </c>
      <c r="E25" s="42"/>
      <c r="F25" s="42"/>
      <c r="G25" s="42"/>
      <c r="H25" s="42"/>
      <c r="I25" s="147" t="s">
        <v>27</v>
      </c>
      <c r="J25" s="137" t="s">
        <v>28</v>
      </c>
      <c r="K25" s="42"/>
      <c r="L25" s="149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18" customHeight="1">
      <c r="A26" s="42"/>
      <c r="B26" s="48"/>
      <c r="C26" s="42"/>
      <c r="D26" s="42"/>
      <c r="E26" s="137" t="s">
        <v>5489</v>
      </c>
      <c r="F26" s="42"/>
      <c r="G26" s="42"/>
      <c r="H26" s="42"/>
      <c r="I26" s="147" t="s">
        <v>30</v>
      </c>
      <c r="J26" s="137" t="s">
        <v>28</v>
      </c>
      <c r="K26" s="42"/>
      <c r="L26" s="149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6.96" customHeight="1">
      <c r="A27" s="42"/>
      <c r="B27" s="48"/>
      <c r="C27" s="42"/>
      <c r="D27" s="42"/>
      <c r="E27" s="42"/>
      <c r="F27" s="42"/>
      <c r="G27" s="42"/>
      <c r="H27" s="42"/>
      <c r="I27" s="42"/>
      <c r="J27" s="42"/>
      <c r="K27" s="42"/>
      <c r="L27" s="149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2" customHeight="1">
      <c r="A28" s="42"/>
      <c r="B28" s="48"/>
      <c r="C28" s="42"/>
      <c r="D28" s="147" t="s">
        <v>38</v>
      </c>
      <c r="E28" s="42"/>
      <c r="F28" s="42"/>
      <c r="G28" s="42"/>
      <c r="H28" s="42"/>
      <c r="I28" s="42"/>
      <c r="J28" s="42"/>
      <c r="K28" s="42"/>
      <c r="L28" s="149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8" customFormat="1" ht="16.5" customHeight="1">
      <c r="A29" s="152"/>
      <c r="B29" s="153"/>
      <c r="C29" s="152"/>
      <c r="D29" s="152"/>
      <c r="E29" s="154" t="s">
        <v>28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2"/>
      <c r="B30" s="48"/>
      <c r="C30" s="42"/>
      <c r="D30" s="42"/>
      <c r="E30" s="42"/>
      <c r="F30" s="42"/>
      <c r="G30" s="42"/>
      <c r="H30" s="42"/>
      <c r="I30" s="42"/>
      <c r="J30" s="42"/>
      <c r="K30" s="42"/>
      <c r="L30" s="149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2" customFormat="1" ht="6.96" customHeight="1">
      <c r="A31" s="42"/>
      <c r="B31" s="48"/>
      <c r="C31" s="42"/>
      <c r="D31" s="157"/>
      <c r="E31" s="157"/>
      <c r="F31" s="157"/>
      <c r="G31" s="157"/>
      <c r="H31" s="157"/>
      <c r="I31" s="157"/>
      <c r="J31" s="157"/>
      <c r="K31" s="157"/>
      <c r="L31" s="149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</row>
    <row r="32" s="2" customFormat="1" ht="25.44" customHeight="1">
      <c r="A32" s="42"/>
      <c r="B32" s="48"/>
      <c r="C32" s="42"/>
      <c r="D32" s="158" t="s">
        <v>40</v>
      </c>
      <c r="E32" s="42"/>
      <c r="F32" s="42"/>
      <c r="G32" s="42"/>
      <c r="H32" s="42"/>
      <c r="I32" s="42"/>
      <c r="J32" s="159">
        <f>ROUND(J86, 2)</f>
        <v>0</v>
      </c>
      <c r="K32" s="42"/>
      <c r="L32" s="149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49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14.4" customHeight="1">
      <c r="A34" s="42"/>
      <c r="B34" s="48"/>
      <c r="C34" s="42"/>
      <c r="D34" s="42"/>
      <c r="E34" s="42"/>
      <c r="F34" s="160" t="s">
        <v>42</v>
      </c>
      <c r="G34" s="42"/>
      <c r="H34" s="42"/>
      <c r="I34" s="160" t="s">
        <v>41</v>
      </c>
      <c r="J34" s="160" t="s">
        <v>43</v>
      </c>
      <c r="K34" s="42"/>
      <c r="L34" s="149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14.4" customHeight="1">
      <c r="A35" s="42"/>
      <c r="B35" s="48"/>
      <c r="C35" s="42"/>
      <c r="D35" s="161" t="s">
        <v>44</v>
      </c>
      <c r="E35" s="147" t="s">
        <v>45</v>
      </c>
      <c r="F35" s="162">
        <f>ROUND((SUM(BE86:BE113)),  2)</f>
        <v>0</v>
      </c>
      <c r="G35" s="42"/>
      <c r="H35" s="42"/>
      <c r="I35" s="163">
        <v>0.20999999999999999</v>
      </c>
      <c r="J35" s="162">
        <f>ROUND(((SUM(BE86:BE113))*I35),  2)</f>
        <v>0</v>
      </c>
      <c r="K35" s="42"/>
      <c r="L35" s="149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147" t="s">
        <v>46</v>
      </c>
      <c r="F36" s="162">
        <f>ROUND((SUM(BF86:BF113)),  2)</f>
        <v>0</v>
      </c>
      <c r="G36" s="42"/>
      <c r="H36" s="42"/>
      <c r="I36" s="163">
        <v>0.14999999999999999</v>
      </c>
      <c r="J36" s="162">
        <f>ROUND(((SUM(BF86:BF113))*I36),  2)</f>
        <v>0</v>
      </c>
      <c r="K36" s="42"/>
      <c r="L36" s="149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hidden="1" s="2" customFormat="1" ht="14.4" customHeight="1">
      <c r="A37" s="42"/>
      <c r="B37" s="48"/>
      <c r="C37" s="42"/>
      <c r="D37" s="42"/>
      <c r="E37" s="147" t="s">
        <v>47</v>
      </c>
      <c r="F37" s="162">
        <f>ROUND((SUM(BG86:BG113)),  2)</f>
        <v>0</v>
      </c>
      <c r="G37" s="42"/>
      <c r="H37" s="42"/>
      <c r="I37" s="163">
        <v>0.20999999999999999</v>
      </c>
      <c r="J37" s="162">
        <f>0</f>
        <v>0</v>
      </c>
      <c r="K37" s="42"/>
      <c r="L37" s="149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hidden="1" s="2" customFormat="1" ht="14.4" customHeight="1">
      <c r="A38" s="42"/>
      <c r="B38" s="48"/>
      <c r="C38" s="42"/>
      <c r="D38" s="42"/>
      <c r="E38" s="147" t="s">
        <v>48</v>
      </c>
      <c r="F38" s="162">
        <f>ROUND((SUM(BH86:BH113)),  2)</f>
        <v>0</v>
      </c>
      <c r="G38" s="42"/>
      <c r="H38" s="42"/>
      <c r="I38" s="163">
        <v>0.14999999999999999</v>
      </c>
      <c r="J38" s="162">
        <f>0</f>
        <v>0</v>
      </c>
      <c r="K38" s="42"/>
      <c r="L38" s="149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49</v>
      </c>
      <c r="F39" s="162">
        <f>ROUND((SUM(BI86:BI113)),  2)</f>
        <v>0</v>
      </c>
      <c r="G39" s="42"/>
      <c r="H39" s="42"/>
      <c r="I39" s="163">
        <v>0</v>
      </c>
      <c r="J39" s="162">
        <f>0</f>
        <v>0</v>
      </c>
      <c r="K39" s="42"/>
      <c r="L39" s="149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s="2" customFormat="1" ht="6.96" customHeight="1">
      <c r="A40" s="42"/>
      <c r="B40" s="48"/>
      <c r="C40" s="42"/>
      <c r="D40" s="42"/>
      <c r="E40" s="42"/>
      <c r="F40" s="42"/>
      <c r="G40" s="42"/>
      <c r="H40" s="42"/>
      <c r="I40" s="42"/>
      <c r="J40" s="42"/>
      <c r="K40" s="42"/>
      <c r="L40" s="149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s="2" customFormat="1" ht="25.44" customHeight="1">
      <c r="A41" s="42"/>
      <c r="B41" s="48"/>
      <c r="C41" s="164"/>
      <c r="D41" s="165" t="s">
        <v>50</v>
      </c>
      <c r="E41" s="166"/>
      <c r="F41" s="166"/>
      <c r="G41" s="167" t="s">
        <v>51</v>
      </c>
      <c r="H41" s="168" t="s">
        <v>52</v>
      </c>
      <c r="I41" s="166"/>
      <c r="J41" s="169">
        <f>SUM(J32:J39)</f>
        <v>0</v>
      </c>
      <c r="K41" s="170"/>
      <c r="L41" s="149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14.4" customHeight="1">
      <c r="A42" s="42"/>
      <c r="B42" s="171"/>
      <c r="C42" s="172"/>
      <c r="D42" s="172"/>
      <c r="E42" s="172"/>
      <c r="F42" s="172"/>
      <c r="G42" s="172"/>
      <c r="H42" s="172"/>
      <c r="I42" s="172"/>
      <c r="J42" s="172"/>
      <c r="K42" s="172"/>
      <c r="L42" s="149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6" s="2" customFormat="1" ht="6.96" customHeight="1">
      <c r="A46" s="42"/>
      <c r="B46" s="173"/>
      <c r="C46" s="174"/>
      <c r="D46" s="174"/>
      <c r="E46" s="174"/>
      <c r="F46" s="174"/>
      <c r="G46" s="174"/>
      <c r="H46" s="174"/>
      <c r="I46" s="174"/>
      <c r="J46" s="174"/>
      <c r="K46" s="174"/>
      <c r="L46" s="149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</row>
    <row r="47" s="2" customFormat="1" ht="24.96" customHeight="1">
      <c r="A47" s="42"/>
      <c r="B47" s="43"/>
      <c r="C47" s="27" t="s">
        <v>236</v>
      </c>
      <c r="D47" s="44"/>
      <c r="E47" s="44"/>
      <c r="F47" s="44"/>
      <c r="G47" s="44"/>
      <c r="H47" s="44"/>
      <c r="I47" s="44"/>
      <c r="J47" s="44"/>
      <c r="K47" s="44"/>
      <c r="L47" s="149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</row>
    <row r="48" s="2" customFormat="1" ht="6.96" customHeight="1">
      <c r="A48" s="42"/>
      <c r="B48" s="43"/>
      <c r="C48" s="44"/>
      <c r="D48" s="44"/>
      <c r="E48" s="44"/>
      <c r="F48" s="44"/>
      <c r="G48" s="44"/>
      <c r="H48" s="44"/>
      <c r="I48" s="44"/>
      <c r="J48" s="44"/>
      <c r="K48" s="44"/>
      <c r="L48" s="149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12" customHeight="1">
      <c r="A49" s="42"/>
      <c r="B49" s="43"/>
      <c r="C49" s="36" t="s">
        <v>16</v>
      </c>
      <c r="D49" s="44"/>
      <c r="E49" s="44"/>
      <c r="F49" s="44"/>
      <c r="G49" s="44"/>
      <c r="H49" s="44"/>
      <c r="I49" s="44"/>
      <c r="J49" s="44"/>
      <c r="K49" s="44"/>
      <c r="L49" s="149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26.25" customHeight="1">
      <c r="A50" s="42"/>
      <c r="B50" s="43"/>
      <c r="C50" s="44"/>
      <c r="D50" s="44"/>
      <c r="E50" s="175" t="str">
        <f>E7</f>
        <v>Rozvoj odbor. výukových prostor vč. vybavení na zákl. školách v Jihlavě - II. etapa - ZŠ Havlíčkova II.</v>
      </c>
      <c r="F50" s="36"/>
      <c r="G50" s="36"/>
      <c r="H50" s="36"/>
      <c r="I50" s="44"/>
      <c r="J50" s="44"/>
      <c r="K50" s="44"/>
      <c r="L50" s="149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1" customFormat="1" ht="12" customHeight="1">
      <c r="B51" s="25"/>
      <c r="C51" s="36" t="s">
        <v>156</v>
      </c>
      <c r="D51" s="26"/>
      <c r="E51" s="26"/>
      <c r="F51" s="26"/>
      <c r="G51" s="26"/>
      <c r="H51" s="26"/>
      <c r="I51" s="26"/>
      <c r="J51" s="26"/>
      <c r="K51" s="26"/>
      <c r="L51" s="24"/>
    </row>
    <row r="52" s="2" customFormat="1" ht="23.25" customHeight="1">
      <c r="A52" s="42"/>
      <c r="B52" s="43"/>
      <c r="C52" s="44"/>
      <c r="D52" s="44"/>
      <c r="E52" s="175" t="s">
        <v>5947</v>
      </c>
      <c r="F52" s="44"/>
      <c r="G52" s="44"/>
      <c r="H52" s="44"/>
      <c r="I52" s="44"/>
      <c r="J52" s="44"/>
      <c r="K52" s="44"/>
      <c r="L52" s="149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2" customFormat="1" ht="12" customHeight="1">
      <c r="A53" s="42"/>
      <c r="B53" s="43"/>
      <c r="C53" s="36" t="s">
        <v>161</v>
      </c>
      <c r="D53" s="44"/>
      <c r="E53" s="44"/>
      <c r="F53" s="44"/>
      <c r="G53" s="44"/>
      <c r="H53" s="44"/>
      <c r="I53" s="44"/>
      <c r="J53" s="44"/>
      <c r="K53" s="44"/>
      <c r="L53" s="149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</row>
    <row r="54" s="2" customFormat="1" ht="16.5" customHeight="1">
      <c r="A54" s="42"/>
      <c r="B54" s="43"/>
      <c r="C54" s="44"/>
      <c r="D54" s="44"/>
      <c r="E54" s="73" t="str">
        <f>E11</f>
        <v>D.1.4.5.7 - slaboproudé systémy (SLB)</v>
      </c>
      <c r="F54" s="44"/>
      <c r="G54" s="44"/>
      <c r="H54" s="44"/>
      <c r="I54" s="44"/>
      <c r="J54" s="44"/>
      <c r="K54" s="44"/>
      <c r="L54" s="149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</row>
    <row r="55" s="2" customFormat="1" ht="6.96" customHeight="1">
      <c r="A55" s="42"/>
      <c r="B55" s="43"/>
      <c r="C55" s="44"/>
      <c r="D55" s="44"/>
      <c r="E55" s="44"/>
      <c r="F55" s="44"/>
      <c r="G55" s="44"/>
      <c r="H55" s="44"/>
      <c r="I55" s="44"/>
      <c r="J55" s="44"/>
      <c r="K55" s="44"/>
      <c r="L55" s="149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</row>
    <row r="56" s="2" customFormat="1" ht="12" customHeight="1">
      <c r="A56" s="42"/>
      <c r="B56" s="43"/>
      <c r="C56" s="36" t="s">
        <v>22</v>
      </c>
      <c r="D56" s="44"/>
      <c r="E56" s="44"/>
      <c r="F56" s="31" t="str">
        <f>F14</f>
        <v>Jihlava</v>
      </c>
      <c r="G56" s="44"/>
      <c r="H56" s="44"/>
      <c r="I56" s="36" t="s">
        <v>24</v>
      </c>
      <c r="J56" s="76" t="str">
        <f>IF(J14="","",J14)</f>
        <v>11. 9. 2024</v>
      </c>
      <c r="K56" s="44"/>
      <c r="L56" s="149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6.96" customHeight="1">
      <c r="A57" s="42"/>
      <c r="B57" s="43"/>
      <c r="C57" s="44"/>
      <c r="D57" s="44"/>
      <c r="E57" s="44"/>
      <c r="F57" s="44"/>
      <c r="G57" s="44"/>
      <c r="H57" s="44"/>
      <c r="I57" s="44"/>
      <c r="J57" s="44"/>
      <c r="K57" s="44"/>
      <c r="L57" s="149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40.05" customHeight="1">
      <c r="A58" s="42"/>
      <c r="B58" s="43"/>
      <c r="C58" s="36" t="s">
        <v>26</v>
      </c>
      <c r="D58" s="44"/>
      <c r="E58" s="44"/>
      <c r="F58" s="31" t="str">
        <f>E17</f>
        <v>Statutární město Jihlava</v>
      </c>
      <c r="G58" s="44"/>
      <c r="H58" s="44"/>
      <c r="I58" s="36" t="s">
        <v>33</v>
      </c>
      <c r="J58" s="40" t="str">
        <f>E23</f>
        <v>Ing. arch. Zuzana Hrubešová projektový atelier</v>
      </c>
      <c r="K58" s="44"/>
      <c r="L58" s="149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15.15" customHeight="1">
      <c r="A59" s="42"/>
      <c r="B59" s="43"/>
      <c r="C59" s="36" t="s">
        <v>31</v>
      </c>
      <c r="D59" s="44"/>
      <c r="E59" s="44"/>
      <c r="F59" s="31" t="str">
        <f>IF(E20="","",E20)</f>
        <v>Vyplň údaj</v>
      </c>
      <c r="G59" s="44"/>
      <c r="H59" s="44"/>
      <c r="I59" s="36" t="s">
        <v>36</v>
      </c>
      <c r="J59" s="40" t="str">
        <f>E26</f>
        <v>import do KROS4</v>
      </c>
      <c r="K59" s="44"/>
      <c r="L59" s="149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0.32" customHeight="1">
      <c r="A60" s="42"/>
      <c r="B60" s="43"/>
      <c r="C60" s="44"/>
      <c r="D60" s="44"/>
      <c r="E60" s="44"/>
      <c r="F60" s="44"/>
      <c r="G60" s="44"/>
      <c r="H60" s="44"/>
      <c r="I60" s="44"/>
      <c r="J60" s="44"/>
      <c r="K60" s="44"/>
      <c r="L60" s="149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29.28" customHeight="1">
      <c r="A61" s="42"/>
      <c r="B61" s="43"/>
      <c r="C61" s="176" t="s">
        <v>265</v>
      </c>
      <c r="D61" s="177"/>
      <c r="E61" s="177"/>
      <c r="F61" s="177"/>
      <c r="G61" s="177"/>
      <c r="H61" s="177"/>
      <c r="I61" s="177"/>
      <c r="J61" s="178" t="s">
        <v>266</v>
      </c>
      <c r="K61" s="177"/>
      <c r="L61" s="149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10.32" customHeight="1">
      <c r="A62" s="42"/>
      <c r="B62" s="43"/>
      <c r="C62" s="44"/>
      <c r="D62" s="44"/>
      <c r="E62" s="44"/>
      <c r="F62" s="44"/>
      <c r="G62" s="44"/>
      <c r="H62" s="44"/>
      <c r="I62" s="44"/>
      <c r="J62" s="44"/>
      <c r="K62" s="44"/>
      <c r="L62" s="149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22.8" customHeight="1">
      <c r="A63" s="42"/>
      <c r="B63" s="43"/>
      <c r="C63" s="179" t="s">
        <v>72</v>
      </c>
      <c r="D63" s="44"/>
      <c r="E63" s="44"/>
      <c r="F63" s="44"/>
      <c r="G63" s="44"/>
      <c r="H63" s="44"/>
      <c r="I63" s="44"/>
      <c r="J63" s="106">
        <f>J86</f>
        <v>0</v>
      </c>
      <c r="K63" s="44"/>
      <c r="L63" s="149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U63" s="21" t="s">
        <v>271</v>
      </c>
    </row>
    <row r="64" s="9" customFormat="1" ht="24.96" customHeight="1">
      <c r="A64" s="9"/>
      <c r="B64" s="180"/>
      <c r="C64" s="181"/>
      <c r="D64" s="182" t="s">
        <v>5490</v>
      </c>
      <c r="E64" s="183"/>
      <c r="F64" s="183"/>
      <c r="G64" s="183"/>
      <c r="H64" s="183"/>
      <c r="I64" s="183"/>
      <c r="J64" s="184">
        <f>J87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2"/>
      <c r="B65" s="43"/>
      <c r="C65" s="44"/>
      <c r="D65" s="44"/>
      <c r="E65" s="44"/>
      <c r="F65" s="44"/>
      <c r="G65" s="44"/>
      <c r="H65" s="44"/>
      <c r="I65" s="44"/>
      <c r="J65" s="44"/>
      <c r="K65" s="44"/>
      <c r="L65" s="149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</row>
    <row r="66" s="2" customFormat="1" ht="6.96" customHeight="1">
      <c r="A66" s="42"/>
      <c r="B66" s="63"/>
      <c r="C66" s="64"/>
      <c r="D66" s="64"/>
      <c r="E66" s="64"/>
      <c r="F66" s="64"/>
      <c r="G66" s="64"/>
      <c r="H66" s="64"/>
      <c r="I66" s="64"/>
      <c r="J66" s="64"/>
      <c r="K66" s="64"/>
      <c r="L66" s="149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70" s="2" customFormat="1" ht="6.96" customHeight="1">
      <c r="A70" s="42"/>
      <c r="B70" s="65"/>
      <c r="C70" s="66"/>
      <c r="D70" s="66"/>
      <c r="E70" s="66"/>
      <c r="F70" s="66"/>
      <c r="G70" s="66"/>
      <c r="H70" s="66"/>
      <c r="I70" s="66"/>
      <c r="J70" s="66"/>
      <c r="K70" s="66"/>
      <c r="L70" s="149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</row>
    <row r="71" s="2" customFormat="1" ht="24.96" customHeight="1">
      <c r="A71" s="42"/>
      <c r="B71" s="43"/>
      <c r="C71" s="27" t="s">
        <v>380</v>
      </c>
      <c r="D71" s="44"/>
      <c r="E71" s="44"/>
      <c r="F71" s="44"/>
      <c r="G71" s="44"/>
      <c r="H71" s="44"/>
      <c r="I71" s="44"/>
      <c r="J71" s="44"/>
      <c r="K71" s="44"/>
      <c r="L71" s="149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</row>
    <row r="72" s="2" customFormat="1" ht="6.96" customHeight="1">
      <c r="A72" s="42"/>
      <c r="B72" s="43"/>
      <c r="C72" s="44"/>
      <c r="D72" s="44"/>
      <c r="E72" s="44"/>
      <c r="F72" s="44"/>
      <c r="G72" s="44"/>
      <c r="H72" s="44"/>
      <c r="I72" s="44"/>
      <c r="J72" s="44"/>
      <c r="K72" s="44"/>
      <c r="L72" s="149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</row>
    <row r="73" s="2" customFormat="1" ht="12" customHeight="1">
      <c r="A73" s="42"/>
      <c r="B73" s="43"/>
      <c r="C73" s="36" t="s">
        <v>16</v>
      </c>
      <c r="D73" s="44"/>
      <c r="E73" s="44"/>
      <c r="F73" s="44"/>
      <c r="G73" s="44"/>
      <c r="H73" s="44"/>
      <c r="I73" s="44"/>
      <c r="J73" s="44"/>
      <c r="K73" s="44"/>
      <c r="L73" s="149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</row>
    <row r="74" s="2" customFormat="1" ht="26.25" customHeight="1">
      <c r="A74" s="42"/>
      <c r="B74" s="43"/>
      <c r="C74" s="44"/>
      <c r="D74" s="44"/>
      <c r="E74" s="175" t="str">
        <f>E7</f>
        <v>Rozvoj odbor. výukových prostor vč. vybavení na zákl. školách v Jihlavě - II. etapa - ZŠ Havlíčkova II.</v>
      </c>
      <c r="F74" s="36"/>
      <c r="G74" s="36"/>
      <c r="H74" s="36"/>
      <c r="I74" s="44"/>
      <c r="J74" s="44"/>
      <c r="K74" s="44"/>
      <c r="L74" s="149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</row>
    <row r="75" s="1" customFormat="1" ht="12" customHeight="1">
      <c r="B75" s="25"/>
      <c r="C75" s="36" t="s">
        <v>156</v>
      </c>
      <c r="D75" s="26"/>
      <c r="E75" s="26"/>
      <c r="F75" s="26"/>
      <c r="G75" s="26"/>
      <c r="H75" s="26"/>
      <c r="I75" s="26"/>
      <c r="J75" s="26"/>
      <c r="K75" s="26"/>
      <c r="L75" s="24"/>
    </row>
    <row r="76" s="2" customFormat="1" ht="23.25" customHeight="1">
      <c r="A76" s="42"/>
      <c r="B76" s="43"/>
      <c r="C76" s="44"/>
      <c r="D76" s="44"/>
      <c r="E76" s="175" t="s">
        <v>5947</v>
      </c>
      <c r="F76" s="44"/>
      <c r="G76" s="44"/>
      <c r="H76" s="44"/>
      <c r="I76" s="44"/>
      <c r="J76" s="44"/>
      <c r="K76" s="44"/>
      <c r="L76" s="149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</row>
    <row r="77" s="2" customFormat="1" ht="12" customHeight="1">
      <c r="A77" s="42"/>
      <c r="B77" s="43"/>
      <c r="C77" s="36" t="s">
        <v>161</v>
      </c>
      <c r="D77" s="44"/>
      <c r="E77" s="44"/>
      <c r="F77" s="44"/>
      <c r="G77" s="44"/>
      <c r="H77" s="44"/>
      <c r="I77" s="44"/>
      <c r="J77" s="44"/>
      <c r="K77" s="44"/>
      <c r="L77" s="149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</row>
    <row r="78" s="2" customFormat="1" ht="16.5" customHeight="1">
      <c r="A78" s="42"/>
      <c r="B78" s="43"/>
      <c r="C78" s="44"/>
      <c r="D78" s="44"/>
      <c r="E78" s="73" t="str">
        <f>E11</f>
        <v>D.1.4.5.7 - slaboproudé systémy (SLB)</v>
      </c>
      <c r="F78" s="44"/>
      <c r="G78" s="44"/>
      <c r="H78" s="44"/>
      <c r="I78" s="44"/>
      <c r="J78" s="44"/>
      <c r="K78" s="44"/>
      <c r="L78" s="149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</row>
    <row r="79" s="2" customFormat="1" ht="6.96" customHeight="1">
      <c r="A79" s="42"/>
      <c r="B79" s="43"/>
      <c r="C79" s="44"/>
      <c r="D79" s="44"/>
      <c r="E79" s="44"/>
      <c r="F79" s="44"/>
      <c r="G79" s="44"/>
      <c r="H79" s="44"/>
      <c r="I79" s="44"/>
      <c r="J79" s="44"/>
      <c r="K79" s="44"/>
      <c r="L79" s="149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</row>
    <row r="80" s="2" customFormat="1" ht="12" customHeight="1">
      <c r="A80" s="42"/>
      <c r="B80" s="43"/>
      <c r="C80" s="36" t="s">
        <v>22</v>
      </c>
      <c r="D80" s="44"/>
      <c r="E80" s="44"/>
      <c r="F80" s="31" t="str">
        <f>F14</f>
        <v>Jihlava</v>
      </c>
      <c r="G80" s="44"/>
      <c r="H80" s="44"/>
      <c r="I80" s="36" t="s">
        <v>24</v>
      </c>
      <c r="J80" s="76" t="str">
        <f>IF(J14="","",J14)</f>
        <v>11. 9. 2024</v>
      </c>
      <c r="K80" s="44"/>
      <c r="L80" s="149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</row>
    <row r="81" s="2" customFormat="1" ht="6.96" customHeight="1">
      <c r="A81" s="42"/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149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</row>
    <row r="82" s="2" customFormat="1" ht="40.05" customHeight="1">
      <c r="A82" s="42"/>
      <c r="B82" s="43"/>
      <c r="C82" s="36" t="s">
        <v>26</v>
      </c>
      <c r="D82" s="44"/>
      <c r="E82" s="44"/>
      <c r="F82" s="31" t="str">
        <f>E17</f>
        <v>Statutární město Jihlava</v>
      </c>
      <c r="G82" s="44"/>
      <c r="H82" s="44"/>
      <c r="I82" s="36" t="s">
        <v>33</v>
      </c>
      <c r="J82" s="40" t="str">
        <f>E23</f>
        <v>Ing. arch. Zuzana Hrubešová projektový atelier</v>
      </c>
      <c r="K82" s="44"/>
      <c r="L82" s="149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</row>
    <row r="83" s="2" customFormat="1" ht="15.15" customHeight="1">
      <c r="A83" s="42"/>
      <c r="B83" s="43"/>
      <c r="C83" s="36" t="s">
        <v>31</v>
      </c>
      <c r="D83" s="44"/>
      <c r="E83" s="44"/>
      <c r="F83" s="31" t="str">
        <f>IF(E20="","",E20)</f>
        <v>Vyplň údaj</v>
      </c>
      <c r="G83" s="44"/>
      <c r="H83" s="44"/>
      <c r="I83" s="36" t="s">
        <v>36</v>
      </c>
      <c r="J83" s="40" t="str">
        <f>E26</f>
        <v>import do KROS4</v>
      </c>
      <c r="K83" s="44"/>
      <c r="L83" s="149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</row>
    <row r="84" s="2" customFormat="1" ht="10.32" customHeight="1">
      <c r="A84" s="42"/>
      <c r="B84" s="43"/>
      <c r="C84" s="44"/>
      <c r="D84" s="44"/>
      <c r="E84" s="44"/>
      <c r="F84" s="44"/>
      <c r="G84" s="44"/>
      <c r="H84" s="44"/>
      <c r="I84" s="44"/>
      <c r="J84" s="44"/>
      <c r="K84" s="44"/>
      <c r="L84" s="149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</row>
    <row r="85" s="11" customFormat="1" ht="29.28" customHeight="1">
      <c r="A85" s="193"/>
      <c r="B85" s="194"/>
      <c r="C85" s="195" t="s">
        <v>408</v>
      </c>
      <c r="D85" s="196" t="s">
        <v>59</v>
      </c>
      <c r="E85" s="196" t="s">
        <v>55</v>
      </c>
      <c r="F85" s="196" t="s">
        <v>56</v>
      </c>
      <c r="G85" s="196" t="s">
        <v>409</v>
      </c>
      <c r="H85" s="196" t="s">
        <v>410</v>
      </c>
      <c r="I85" s="196" t="s">
        <v>411</v>
      </c>
      <c r="J85" s="196" t="s">
        <v>266</v>
      </c>
      <c r="K85" s="197" t="s">
        <v>412</v>
      </c>
      <c r="L85" s="198"/>
      <c r="M85" s="96" t="s">
        <v>28</v>
      </c>
      <c r="N85" s="97" t="s">
        <v>44</v>
      </c>
      <c r="O85" s="97" t="s">
        <v>413</v>
      </c>
      <c r="P85" s="97" t="s">
        <v>414</v>
      </c>
      <c r="Q85" s="97" t="s">
        <v>415</v>
      </c>
      <c r="R85" s="97" t="s">
        <v>416</v>
      </c>
      <c r="S85" s="97" t="s">
        <v>417</v>
      </c>
      <c r="T85" s="98" t="s">
        <v>418</v>
      </c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</row>
    <row r="86" s="2" customFormat="1" ht="22.8" customHeight="1">
      <c r="A86" s="42"/>
      <c r="B86" s="43"/>
      <c r="C86" s="103" t="s">
        <v>421</v>
      </c>
      <c r="D86" s="44"/>
      <c r="E86" s="44"/>
      <c r="F86" s="44"/>
      <c r="G86" s="44"/>
      <c r="H86" s="44"/>
      <c r="I86" s="44"/>
      <c r="J86" s="199">
        <f>BK86</f>
        <v>0</v>
      </c>
      <c r="K86" s="44"/>
      <c r="L86" s="48"/>
      <c r="M86" s="99"/>
      <c r="N86" s="200"/>
      <c r="O86" s="100"/>
      <c r="P86" s="201">
        <f>P87</f>
        <v>0</v>
      </c>
      <c r="Q86" s="100"/>
      <c r="R86" s="201">
        <f>R87</f>
        <v>0</v>
      </c>
      <c r="S86" s="100"/>
      <c r="T86" s="202">
        <f>T87</f>
        <v>0</v>
      </c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T86" s="21" t="s">
        <v>73</v>
      </c>
      <c r="AU86" s="21" t="s">
        <v>271</v>
      </c>
      <c r="BK86" s="203">
        <f>BK87</f>
        <v>0</v>
      </c>
    </row>
    <row r="87" s="12" customFormat="1" ht="25.92" customHeight="1">
      <c r="A87" s="12"/>
      <c r="B87" s="204"/>
      <c r="C87" s="205"/>
      <c r="D87" s="206" t="s">
        <v>73</v>
      </c>
      <c r="E87" s="207" t="s">
        <v>4933</v>
      </c>
      <c r="F87" s="207" t="s">
        <v>5491</v>
      </c>
      <c r="G87" s="205"/>
      <c r="H87" s="205"/>
      <c r="I87" s="208"/>
      <c r="J87" s="209">
        <f>BK87</f>
        <v>0</v>
      </c>
      <c r="K87" s="205"/>
      <c r="L87" s="210"/>
      <c r="M87" s="211"/>
      <c r="N87" s="212"/>
      <c r="O87" s="212"/>
      <c r="P87" s="213">
        <f>SUM(P88:P113)</f>
        <v>0</v>
      </c>
      <c r="Q87" s="212"/>
      <c r="R87" s="213">
        <f>SUM(R88:R113)</f>
        <v>0</v>
      </c>
      <c r="S87" s="212"/>
      <c r="T87" s="214">
        <f>SUM(T88:T113)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5" t="s">
        <v>81</v>
      </c>
      <c r="AT87" s="216" t="s">
        <v>73</v>
      </c>
      <c r="AU87" s="216" t="s">
        <v>74</v>
      </c>
      <c r="AY87" s="215" t="s">
        <v>426</v>
      </c>
      <c r="BK87" s="217">
        <f>SUM(BK88:BK113)</f>
        <v>0</v>
      </c>
    </row>
    <row r="88" s="2" customFormat="1" ht="16.5" customHeight="1">
      <c r="A88" s="42"/>
      <c r="B88" s="43"/>
      <c r="C88" s="220" t="s">
        <v>81</v>
      </c>
      <c r="D88" s="220" t="s">
        <v>433</v>
      </c>
      <c r="E88" s="221" t="s">
        <v>6209</v>
      </c>
      <c r="F88" s="222" t="s">
        <v>6210</v>
      </c>
      <c r="G88" s="223" t="s">
        <v>5481</v>
      </c>
      <c r="H88" s="224">
        <v>1</v>
      </c>
      <c r="I88" s="225"/>
      <c r="J88" s="226">
        <f>ROUND(I88*H88,2)</f>
        <v>0</v>
      </c>
      <c r="K88" s="222" t="s">
        <v>28</v>
      </c>
      <c r="L88" s="48"/>
      <c r="M88" s="227" t="s">
        <v>28</v>
      </c>
      <c r="N88" s="228" t="s">
        <v>45</v>
      </c>
      <c r="O88" s="88"/>
      <c r="P88" s="229">
        <f>O88*H88</f>
        <v>0</v>
      </c>
      <c r="Q88" s="229">
        <v>0</v>
      </c>
      <c r="R88" s="229">
        <f>Q88*H88</f>
        <v>0</v>
      </c>
      <c r="S88" s="229">
        <v>0</v>
      </c>
      <c r="T88" s="230">
        <f>S88*H88</f>
        <v>0</v>
      </c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R88" s="231" t="s">
        <v>933</v>
      </c>
      <c r="AT88" s="231" t="s">
        <v>433</v>
      </c>
      <c r="AU88" s="231" t="s">
        <v>81</v>
      </c>
      <c r="AY88" s="21" t="s">
        <v>426</v>
      </c>
      <c r="BE88" s="232">
        <f>IF(N88="základní",J88,0)</f>
        <v>0</v>
      </c>
      <c r="BF88" s="232">
        <f>IF(N88="snížená",J88,0)</f>
        <v>0</v>
      </c>
      <c r="BG88" s="232">
        <f>IF(N88="zákl. přenesená",J88,0)</f>
        <v>0</v>
      </c>
      <c r="BH88" s="232">
        <f>IF(N88="sníž. přenesená",J88,0)</f>
        <v>0</v>
      </c>
      <c r="BI88" s="232">
        <f>IF(N88="nulová",J88,0)</f>
        <v>0</v>
      </c>
      <c r="BJ88" s="21" t="s">
        <v>81</v>
      </c>
      <c r="BK88" s="232">
        <f>ROUND(I88*H88,2)</f>
        <v>0</v>
      </c>
      <c r="BL88" s="21" t="s">
        <v>933</v>
      </c>
      <c r="BM88" s="231" t="s">
        <v>83</v>
      </c>
    </row>
    <row r="89" s="2" customFormat="1" ht="44.25" customHeight="1">
      <c r="A89" s="42"/>
      <c r="B89" s="43"/>
      <c r="C89" s="220" t="s">
        <v>83</v>
      </c>
      <c r="D89" s="220" t="s">
        <v>433</v>
      </c>
      <c r="E89" s="221" t="s">
        <v>5492</v>
      </c>
      <c r="F89" s="222" t="s">
        <v>5493</v>
      </c>
      <c r="G89" s="223" t="s">
        <v>1452</v>
      </c>
      <c r="H89" s="224">
        <v>2</v>
      </c>
      <c r="I89" s="225"/>
      <c r="J89" s="226">
        <f>ROUND(I89*H89,2)</f>
        <v>0</v>
      </c>
      <c r="K89" s="222" t="s">
        <v>28</v>
      </c>
      <c r="L89" s="48"/>
      <c r="M89" s="227" t="s">
        <v>28</v>
      </c>
      <c r="N89" s="228" t="s">
        <v>45</v>
      </c>
      <c r="O89" s="88"/>
      <c r="P89" s="229">
        <f>O89*H89</f>
        <v>0</v>
      </c>
      <c r="Q89" s="229">
        <v>0</v>
      </c>
      <c r="R89" s="229">
        <f>Q89*H89</f>
        <v>0</v>
      </c>
      <c r="S89" s="229">
        <v>0</v>
      </c>
      <c r="T89" s="230">
        <f>S89*H89</f>
        <v>0</v>
      </c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R89" s="231" t="s">
        <v>933</v>
      </c>
      <c r="AT89" s="231" t="s">
        <v>433</v>
      </c>
      <c r="AU89" s="231" t="s">
        <v>81</v>
      </c>
      <c r="AY89" s="21" t="s">
        <v>426</v>
      </c>
      <c r="BE89" s="232">
        <f>IF(N89="základní",J89,0)</f>
        <v>0</v>
      </c>
      <c r="BF89" s="232">
        <f>IF(N89="snížená",J89,0)</f>
        <v>0</v>
      </c>
      <c r="BG89" s="232">
        <f>IF(N89="zákl. přenesená",J89,0)</f>
        <v>0</v>
      </c>
      <c r="BH89" s="232">
        <f>IF(N89="sníž. přenesená",J89,0)</f>
        <v>0</v>
      </c>
      <c r="BI89" s="232">
        <f>IF(N89="nulová",J89,0)</f>
        <v>0</v>
      </c>
      <c r="BJ89" s="21" t="s">
        <v>81</v>
      </c>
      <c r="BK89" s="232">
        <f>ROUND(I89*H89,2)</f>
        <v>0</v>
      </c>
      <c r="BL89" s="21" t="s">
        <v>933</v>
      </c>
      <c r="BM89" s="231" t="s">
        <v>438</v>
      </c>
    </row>
    <row r="90" s="2" customFormat="1" ht="16.5" customHeight="1">
      <c r="A90" s="42"/>
      <c r="B90" s="43"/>
      <c r="C90" s="220" t="s">
        <v>469</v>
      </c>
      <c r="D90" s="220" t="s">
        <v>433</v>
      </c>
      <c r="E90" s="221" t="s">
        <v>5502</v>
      </c>
      <c r="F90" s="222" t="s">
        <v>5503</v>
      </c>
      <c r="G90" s="223" t="s">
        <v>1452</v>
      </c>
      <c r="H90" s="224">
        <v>2</v>
      </c>
      <c r="I90" s="225"/>
      <c r="J90" s="226">
        <f>ROUND(I90*H90,2)</f>
        <v>0</v>
      </c>
      <c r="K90" s="222" t="s">
        <v>28</v>
      </c>
      <c r="L90" s="48"/>
      <c r="M90" s="227" t="s">
        <v>28</v>
      </c>
      <c r="N90" s="228" t="s">
        <v>45</v>
      </c>
      <c r="O90" s="88"/>
      <c r="P90" s="229">
        <f>O90*H90</f>
        <v>0</v>
      </c>
      <c r="Q90" s="229">
        <v>0</v>
      </c>
      <c r="R90" s="229">
        <f>Q90*H90</f>
        <v>0</v>
      </c>
      <c r="S90" s="229">
        <v>0</v>
      </c>
      <c r="T90" s="230">
        <f>S90*H90</f>
        <v>0</v>
      </c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R90" s="231" t="s">
        <v>933</v>
      </c>
      <c r="AT90" s="231" t="s">
        <v>433</v>
      </c>
      <c r="AU90" s="231" t="s">
        <v>81</v>
      </c>
      <c r="AY90" s="21" t="s">
        <v>426</v>
      </c>
      <c r="BE90" s="232">
        <f>IF(N90="základní",J90,0)</f>
        <v>0</v>
      </c>
      <c r="BF90" s="232">
        <f>IF(N90="snížená",J90,0)</f>
        <v>0</v>
      </c>
      <c r="BG90" s="232">
        <f>IF(N90="zákl. přenesená",J90,0)</f>
        <v>0</v>
      </c>
      <c r="BH90" s="232">
        <f>IF(N90="sníž. přenesená",J90,0)</f>
        <v>0</v>
      </c>
      <c r="BI90" s="232">
        <f>IF(N90="nulová",J90,0)</f>
        <v>0</v>
      </c>
      <c r="BJ90" s="21" t="s">
        <v>81</v>
      </c>
      <c r="BK90" s="232">
        <f>ROUND(I90*H90,2)</f>
        <v>0</v>
      </c>
      <c r="BL90" s="21" t="s">
        <v>933</v>
      </c>
      <c r="BM90" s="231" t="s">
        <v>517</v>
      </c>
    </row>
    <row r="91" s="2" customFormat="1" ht="37.8" customHeight="1">
      <c r="A91" s="42"/>
      <c r="B91" s="43"/>
      <c r="C91" s="220" t="s">
        <v>438</v>
      </c>
      <c r="D91" s="220" t="s">
        <v>433</v>
      </c>
      <c r="E91" s="221" t="s">
        <v>5512</v>
      </c>
      <c r="F91" s="222" t="s">
        <v>5513</v>
      </c>
      <c r="G91" s="223" t="s">
        <v>1452</v>
      </c>
      <c r="H91" s="224">
        <v>1</v>
      </c>
      <c r="I91" s="225"/>
      <c r="J91" s="226">
        <f>ROUND(I91*H91,2)</f>
        <v>0</v>
      </c>
      <c r="K91" s="222" t="s">
        <v>28</v>
      </c>
      <c r="L91" s="48"/>
      <c r="M91" s="227" t="s">
        <v>28</v>
      </c>
      <c r="N91" s="228" t="s">
        <v>45</v>
      </c>
      <c r="O91" s="88"/>
      <c r="P91" s="229">
        <f>O91*H91</f>
        <v>0</v>
      </c>
      <c r="Q91" s="229">
        <v>0</v>
      </c>
      <c r="R91" s="229">
        <f>Q91*H91</f>
        <v>0</v>
      </c>
      <c r="S91" s="229">
        <v>0</v>
      </c>
      <c r="T91" s="230">
        <f>S91*H91</f>
        <v>0</v>
      </c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R91" s="231" t="s">
        <v>933</v>
      </c>
      <c r="AT91" s="231" t="s">
        <v>433</v>
      </c>
      <c r="AU91" s="231" t="s">
        <v>81</v>
      </c>
      <c r="AY91" s="21" t="s">
        <v>426</v>
      </c>
      <c r="BE91" s="232">
        <f>IF(N91="základní",J91,0)</f>
        <v>0</v>
      </c>
      <c r="BF91" s="232">
        <f>IF(N91="snížená",J91,0)</f>
        <v>0</v>
      </c>
      <c r="BG91" s="232">
        <f>IF(N91="zákl. přenesená",J91,0)</f>
        <v>0</v>
      </c>
      <c r="BH91" s="232">
        <f>IF(N91="sníž. přenesená",J91,0)</f>
        <v>0</v>
      </c>
      <c r="BI91" s="232">
        <f>IF(N91="nulová",J91,0)</f>
        <v>0</v>
      </c>
      <c r="BJ91" s="21" t="s">
        <v>81</v>
      </c>
      <c r="BK91" s="232">
        <f>ROUND(I91*H91,2)</f>
        <v>0</v>
      </c>
      <c r="BL91" s="21" t="s">
        <v>933</v>
      </c>
      <c r="BM91" s="231" t="s">
        <v>491</v>
      </c>
    </row>
    <row r="92" s="2" customFormat="1" ht="16.5" customHeight="1">
      <c r="A92" s="42"/>
      <c r="B92" s="43"/>
      <c r="C92" s="220" t="s">
        <v>501</v>
      </c>
      <c r="D92" s="220" t="s">
        <v>433</v>
      </c>
      <c r="E92" s="221" t="s">
        <v>5516</v>
      </c>
      <c r="F92" s="222" t="s">
        <v>5517</v>
      </c>
      <c r="G92" s="223" t="s">
        <v>949</v>
      </c>
      <c r="H92" s="224">
        <v>100</v>
      </c>
      <c r="I92" s="225"/>
      <c r="J92" s="226">
        <f>ROUND(I92*H92,2)</f>
        <v>0</v>
      </c>
      <c r="K92" s="222" t="s">
        <v>28</v>
      </c>
      <c r="L92" s="48"/>
      <c r="M92" s="227" t="s">
        <v>28</v>
      </c>
      <c r="N92" s="228" t="s">
        <v>45</v>
      </c>
      <c r="O92" s="88"/>
      <c r="P92" s="229">
        <f>O92*H92</f>
        <v>0</v>
      </c>
      <c r="Q92" s="229">
        <v>0</v>
      </c>
      <c r="R92" s="229">
        <f>Q92*H92</f>
        <v>0</v>
      </c>
      <c r="S92" s="229">
        <v>0</v>
      </c>
      <c r="T92" s="230">
        <f>S92*H92</f>
        <v>0</v>
      </c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R92" s="231" t="s">
        <v>933</v>
      </c>
      <c r="AT92" s="231" t="s">
        <v>433</v>
      </c>
      <c r="AU92" s="231" t="s">
        <v>81</v>
      </c>
      <c r="AY92" s="21" t="s">
        <v>426</v>
      </c>
      <c r="BE92" s="232">
        <f>IF(N92="základní",J92,0)</f>
        <v>0</v>
      </c>
      <c r="BF92" s="232">
        <f>IF(N92="snížená",J92,0)</f>
        <v>0</v>
      </c>
      <c r="BG92" s="232">
        <f>IF(N92="zákl. přenesená",J92,0)</f>
        <v>0</v>
      </c>
      <c r="BH92" s="232">
        <f>IF(N92="sníž. přenesená",J92,0)</f>
        <v>0</v>
      </c>
      <c r="BI92" s="232">
        <f>IF(N92="nulová",J92,0)</f>
        <v>0</v>
      </c>
      <c r="BJ92" s="21" t="s">
        <v>81</v>
      </c>
      <c r="BK92" s="232">
        <f>ROUND(I92*H92,2)</f>
        <v>0</v>
      </c>
      <c r="BL92" s="21" t="s">
        <v>933</v>
      </c>
      <c r="BM92" s="231" t="s">
        <v>572</v>
      </c>
    </row>
    <row r="93" s="2" customFormat="1" ht="16.5" customHeight="1">
      <c r="A93" s="42"/>
      <c r="B93" s="43"/>
      <c r="C93" s="220" t="s">
        <v>517</v>
      </c>
      <c r="D93" s="220" t="s">
        <v>433</v>
      </c>
      <c r="E93" s="221" t="s">
        <v>5518</v>
      </c>
      <c r="F93" s="222" t="s">
        <v>5519</v>
      </c>
      <c r="G93" s="223" t="s">
        <v>949</v>
      </c>
      <c r="H93" s="224">
        <v>30</v>
      </c>
      <c r="I93" s="225"/>
      <c r="J93" s="226">
        <f>ROUND(I93*H93,2)</f>
        <v>0</v>
      </c>
      <c r="K93" s="222" t="s">
        <v>28</v>
      </c>
      <c r="L93" s="48"/>
      <c r="M93" s="227" t="s">
        <v>28</v>
      </c>
      <c r="N93" s="228" t="s">
        <v>45</v>
      </c>
      <c r="O93" s="88"/>
      <c r="P93" s="229">
        <f>O93*H93</f>
        <v>0</v>
      </c>
      <c r="Q93" s="229">
        <v>0</v>
      </c>
      <c r="R93" s="229">
        <f>Q93*H93</f>
        <v>0</v>
      </c>
      <c r="S93" s="229">
        <v>0</v>
      </c>
      <c r="T93" s="230">
        <f>S93*H93</f>
        <v>0</v>
      </c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R93" s="231" t="s">
        <v>933</v>
      </c>
      <c r="AT93" s="231" t="s">
        <v>433</v>
      </c>
      <c r="AU93" s="231" t="s">
        <v>81</v>
      </c>
      <c r="AY93" s="21" t="s">
        <v>426</v>
      </c>
      <c r="BE93" s="232">
        <f>IF(N93="základní",J93,0)</f>
        <v>0</v>
      </c>
      <c r="BF93" s="232">
        <f>IF(N93="snížená",J93,0)</f>
        <v>0</v>
      </c>
      <c r="BG93" s="232">
        <f>IF(N93="zákl. přenesená",J93,0)</f>
        <v>0</v>
      </c>
      <c r="BH93" s="232">
        <f>IF(N93="sníž. přenesená",J93,0)</f>
        <v>0</v>
      </c>
      <c r="BI93" s="232">
        <f>IF(N93="nulová",J93,0)</f>
        <v>0</v>
      </c>
      <c r="BJ93" s="21" t="s">
        <v>81</v>
      </c>
      <c r="BK93" s="232">
        <f>ROUND(I93*H93,2)</f>
        <v>0</v>
      </c>
      <c r="BL93" s="21" t="s">
        <v>933</v>
      </c>
      <c r="BM93" s="231" t="s">
        <v>564</v>
      </c>
    </row>
    <row r="94" s="2" customFormat="1" ht="33" customHeight="1">
      <c r="A94" s="42"/>
      <c r="B94" s="43"/>
      <c r="C94" s="220" t="s">
        <v>531</v>
      </c>
      <c r="D94" s="220" t="s">
        <v>433</v>
      </c>
      <c r="E94" s="221" t="s">
        <v>6211</v>
      </c>
      <c r="F94" s="222" t="s">
        <v>5531</v>
      </c>
      <c r="G94" s="223" t="s">
        <v>949</v>
      </c>
      <c r="H94" s="224">
        <v>25</v>
      </c>
      <c r="I94" s="225"/>
      <c r="J94" s="226">
        <f>ROUND(I94*H94,2)</f>
        <v>0</v>
      </c>
      <c r="K94" s="222" t="s">
        <v>28</v>
      </c>
      <c r="L94" s="48"/>
      <c r="M94" s="227" t="s">
        <v>28</v>
      </c>
      <c r="N94" s="228" t="s">
        <v>45</v>
      </c>
      <c r="O94" s="88"/>
      <c r="P94" s="229">
        <f>O94*H94</f>
        <v>0</v>
      </c>
      <c r="Q94" s="229">
        <v>0</v>
      </c>
      <c r="R94" s="229">
        <f>Q94*H94</f>
        <v>0</v>
      </c>
      <c r="S94" s="229">
        <v>0</v>
      </c>
      <c r="T94" s="230">
        <f>S94*H94</f>
        <v>0</v>
      </c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R94" s="231" t="s">
        <v>933</v>
      </c>
      <c r="AT94" s="231" t="s">
        <v>433</v>
      </c>
      <c r="AU94" s="231" t="s">
        <v>81</v>
      </c>
      <c r="AY94" s="21" t="s">
        <v>426</v>
      </c>
      <c r="BE94" s="232">
        <f>IF(N94="základní",J94,0)</f>
        <v>0</v>
      </c>
      <c r="BF94" s="232">
        <f>IF(N94="snížená",J94,0)</f>
        <v>0</v>
      </c>
      <c r="BG94" s="232">
        <f>IF(N94="zákl. přenesená",J94,0)</f>
        <v>0</v>
      </c>
      <c r="BH94" s="232">
        <f>IF(N94="sníž. přenesená",J94,0)</f>
        <v>0</v>
      </c>
      <c r="BI94" s="232">
        <f>IF(N94="nulová",J94,0)</f>
        <v>0</v>
      </c>
      <c r="BJ94" s="21" t="s">
        <v>81</v>
      </c>
      <c r="BK94" s="232">
        <f>ROUND(I94*H94,2)</f>
        <v>0</v>
      </c>
      <c r="BL94" s="21" t="s">
        <v>933</v>
      </c>
      <c r="BM94" s="231" t="s">
        <v>627</v>
      </c>
    </row>
    <row r="95" s="2" customFormat="1" ht="16.5" customHeight="1">
      <c r="A95" s="42"/>
      <c r="B95" s="43"/>
      <c r="C95" s="220" t="s">
        <v>491</v>
      </c>
      <c r="D95" s="220" t="s">
        <v>433</v>
      </c>
      <c r="E95" s="221" t="s">
        <v>5534</v>
      </c>
      <c r="F95" s="222" t="s">
        <v>5535</v>
      </c>
      <c r="G95" s="223" t="s">
        <v>949</v>
      </c>
      <c r="H95" s="224">
        <v>15</v>
      </c>
      <c r="I95" s="225"/>
      <c r="J95" s="226">
        <f>ROUND(I95*H95,2)</f>
        <v>0</v>
      </c>
      <c r="K95" s="222" t="s">
        <v>28</v>
      </c>
      <c r="L95" s="48"/>
      <c r="M95" s="227" t="s">
        <v>28</v>
      </c>
      <c r="N95" s="228" t="s">
        <v>45</v>
      </c>
      <c r="O95" s="88"/>
      <c r="P95" s="229">
        <f>O95*H95</f>
        <v>0</v>
      </c>
      <c r="Q95" s="229">
        <v>0</v>
      </c>
      <c r="R95" s="229">
        <f>Q95*H95</f>
        <v>0</v>
      </c>
      <c r="S95" s="229">
        <v>0</v>
      </c>
      <c r="T95" s="230">
        <f>S95*H95</f>
        <v>0</v>
      </c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R95" s="231" t="s">
        <v>933</v>
      </c>
      <c r="AT95" s="231" t="s">
        <v>433</v>
      </c>
      <c r="AU95" s="231" t="s">
        <v>81</v>
      </c>
      <c r="AY95" s="21" t="s">
        <v>426</v>
      </c>
      <c r="BE95" s="232">
        <f>IF(N95="základní",J95,0)</f>
        <v>0</v>
      </c>
      <c r="BF95" s="232">
        <f>IF(N95="snížená",J95,0)</f>
        <v>0</v>
      </c>
      <c r="BG95" s="232">
        <f>IF(N95="zákl. přenesená",J95,0)</f>
        <v>0</v>
      </c>
      <c r="BH95" s="232">
        <f>IF(N95="sníž. přenesená",J95,0)</f>
        <v>0</v>
      </c>
      <c r="BI95" s="232">
        <f>IF(N95="nulová",J95,0)</f>
        <v>0</v>
      </c>
      <c r="BJ95" s="21" t="s">
        <v>81</v>
      </c>
      <c r="BK95" s="232">
        <f>ROUND(I95*H95,2)</f>
        <v>0</v>
      </c>
      <c r="BL95" s="21" t="s">
        <v>933</v>
      </c>
      <c r="BM95" s="231" t="s">
        <v>645</v>
      </c>
    </row>
    <row r="96" s="2" customFormat="1" ht="24.15" customHeight="1">
      <c r="A96" s="42"/>
      <c r="B96" s="43"/>
      <c r="C96" s="220" t="s">
        <v>556</v>
      </c>
      <c r="D96" s="220" t="s">
        <v>433</v>
      </c>
      <c r="E96" s="221" t="s">
        <v>5536</v>
      </c>
      <c r="F96" s="222" t="s">
        <v>5537</v>
      </c>
      <c r="G96" s="223" t="s">
        <v>949</v>
      </c>
      <c r="H96" s="224">
        <v>15</v>
      </c>
      <c r="I96" s="225"/>
      <c r="J96" s="226">
        <f>ROUND(I96*H96,2)</f>
        <v>0</v>
      </c>
      <c r="K96" s="222" t="s">
        <v>28</v>
      </c>
      <c r="L96" s="48"/>
      <c r="M96" s="227" t="s">
        <v>28</v>
      </c>
      <c r="N96" s="228" t="s">
        <v>45</v>
      </c>
      <c r="O96" s="88"/>
      <c r="P96" s="229">
        <f>O96*H96</f>
        <v>0</v>
      </c>
      <c r="Q96" s="229">
        <v>0</v>
      </c>
      <c r="R96" s="229">
        <f>Q96*H96</f>
        <v>0</v>
      </c>
      <c r="S96" s="229">
        <v>0</v>
      </c>
      <c r="T96" s="230">
        <f>S96*H96</f>
        <v>0</v>
      </c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R96" s="231" t="s">
        <v>933</v>
      </c>
      <c r="AT96" s="231" t="s">
        <v>433</v>
      </c>
      <c r="AU96" s="231" t="s">
        <v>81</v>
      </c>
      <c r="AY96" s="21" t="s">
        <v>426</v>
      </c>
      <c r="BE96" s="232">
        <f>IF(N96="základní",J96,0)</f>
        <v>0</v>
      </c>
      <c r="BF96" s="232">
        <f>IF(N96="snížená",J96,0)</f>
        <v>0</v>
      </c>
      <c r="BG96" s="232">
        <f>IF(N96="zákl. přenesená",J96,0)</f>
        <v>0</v>
      </c>
      <c r="BH96" s="232">
        <f>IF(N96="sníž. přenesená",J96,0)</f>
        <v>0</v>
      </c>
      <c r="BI96" s="232">
        <f>IF(N96="nulová",J96,0)</f>
        <v>0</v>
      </c>
      <c r="BJ96" s="21" t="s">
        <v>81</v>
      </c>
      <c r="BK96" s="232">
        <f>ROUND(I96*H96,2)</f>
        <v>0</v>
      </c>
      <c r="BL96" s="21" t="s">
        <v>933</v>
      </c>
      <c r="BM96" s="231" t="s">
        <v>657</v>
      </c>
    </row>
    <row r="97" s="2" customFormat="1" ht="16.5" customHeight="1">
      <c r="A97" s="42"/>
      <c r="B97" s="43"/>
      <c r="C97" s="220" t="s">
        <v>572</v>
      </c>
      <c r="D97" s="220" t="s">
        <v>433</v>
      </c>
      <c r="E97" s="221" t="s">
        <v>5548</v>
      </c>
      <c r="F97" s="222" t="s">
        <v>5549</v>
      </c>
      <c r="G97" s="223" t="s">
        <v>949</v>
      </c>
      <c r="H97" s="224">
        <v>3</v>
      </c>
      <c r="I97" s="225"/>
      <c r="J97" s="226">
        <f>ROUND(I97*H97,2)</f>
        <v>0</v>
      </c>
      <c r="K97" s="222" t="s">
        <v>28</v>
      </c>
      <c r="L97" s="48"/>
      <c r="M97" s="227" t="s">
        <v>28</v>
      </c>
      <c r="N97" s="228" t="s">
        <v>45</v>
      </c>
      <c r="O97" s="88"/>
      <c r="P97" s="229">
        <f>O97*H97</f>
        <v>0</v>
      </c>
      <c r="Q97" s="229">
        <v>0</v>
      </c>
      <c r="R97" s="229">
        <f>Q97*H97</f>
        <v>0</v>
      </c>
      <c r="S97" s="229">
        <v>0</v>
      </c>
      <c r="T97" s="230">
        <f>S97*H97</f>
        <v>0</v>
      </c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R97" s="231" t="s">
        <v>933</v>
      </c>
      <c r="AT97" s="231" t="s">
        <v>433</v>
      </c>
      <c r="AU97" s="231" t="s">
        <v>81</v>
      </c>
      <c r="AY97" s="21" t="s">
        <v>426</v>
      </c>
      <c r="BE97" s="232">
        <f>IF(N97="základní",J97,0)</f>
        <v>0</v>
      </c>
      <c r="BF97" s="232">
        <f>IF(N97="snížená",J97,0)</f>
        <v>0</v>
      </c>
      <c r="BG97" s="232">
        <f>IF(N97="zákl. přenesená",J97,0)</f>
        <v>0</v>
      </c>
      <c r="BH97" s="232">
        <f>IF(N97="sníž. přenesená",J97,0)</f>
        <v>0</v>
      </c>
      <c r="BI97" s="232">
        <f>IF(N97="nulová",J97,0)</f>
        <v>0</v>
      </c>
      <c r="BJ97" s="21" t="s">
        <v>81</v>
      </c>
      <c r="BK97" s="232">
        <f>ROUND(I97*H97,2)</f>
        <v>0</v>
      </c>
      <c r="BL97" s="21" t="s">
        <v>933</v>
      </c>
      <c r="BM97" s="231" t="s">
        <v>668</v>
      </c>
    </row>
    <row r="98" s="2" customFormat="1" ht="24.15" customHeight="1">
      <c r="A98" s="42"/>
      <c r="B98" s="43"/>
      <c r="C98" s="220" t="s">
        <v>429</v>
      </c>
      <c r="D98" s="220" t="s">
        <v>433</v>
      </c>
      <c r="E98" s="221" t="s">
        <v>6212</v>
      </c>
      <c r="F98" s="222" t="s">
        <v>6213</v>
      </c>
      <c r="G98" s="223" t="s">
        <v>1452</v>
      </c>
      <c r="H98" s="224">
        <v>5</v>
      </c>
      <c r="I98" s="225"/>
      <c r="J98" s="226">
        <f>ROUND(I98*H98,2)</f>
        <v>0</v>
      </c>
      <c r="K98" s="222" t="s">
        <v>28</v>
      </c>
      <c r="L98" s="48"/>
      <c r="M98" s="227" t="s">
        <v>28</v>
      </c>
      <c r="N98" s="228" t="s">
        <v>45</v>
      </c>
      <c r="O98" s="88"/>
      <c r="P98" s="229">
        <f>O98*H98</f>
        <v>0</v>
      </c>
      <c r="Q98" s="229">
        <v>0</v>
      </c>
      <c r="R98" s="229">
        <f>Q98*H98</f>
        <v>0</v>
      </c>
      <c r="S98" s="229">
        <v>0</v>
      </c>
      <c r="T98" s="230">
        <f>S98*H98</f>
        <v>0</v>
      </c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R98" s="231" t="s">
        <v>933</v>
      </c>
      <c r="AT98" s="231" t="s">
        <v>433</v>
      </c>
      <c r="AU98" s="231" t="s">
        <v>81</v>
      </c>
      <c r="AY98" s="21" t="s">
        <v>426</v>
      </c>
      <c r="BE98" s="232">
        <f>IF(N98="základní",J98,0)</f>
        <v>0</v>
      </c>
      <c r="BF98" s="232">
        <f>IF(N98="snížená",J98,0)</f>
        <v>0</v>
      </c>
      <c r="BG98" s="232">
        <f>IF(N98="zákl. přenesená",J98,0)</f>
        <v>0</v>
      </c>
      <c r="BH98" s="232">
        <f>IF(N98="sníž. přenesená",J98,0)</f>
        <v>0</v>
      </c>
      <c r="BI98" s="232">
        <f>IF(N98="nulová",J98,0)</f>
        <v>0</v>
      </c>
      <c r="BJ98" s="21" t="s">
        <v>81</v>
      </c>
      <c r="BK98" s="232">
        <f>ROUND(I98*H98,2)</f>
        <v>0</v>
      </c>
      <c r="BL98" s="21" t="s">
        <v>933</v>
      </c>
      <c r="BM98" s="231" t="s">
        <v>677</v>
      </c>
    </row>
    <row r="99" s="2" customFormat="1" ht="16.5" customHeight="1">
      <c r="A99" s="42"/>
      <c r="B99" s="43"/>
      <c r="C99" s="220" t="s">
        <v>564</v>
      </c>
      <c r="D99" s="220" t="s">
        <v>433</v>
      </c>
      <c r="E99" s="221" t="s">
        <v>5552</v>
      </c>
      <c r="F99" s="222" t="s">
        <v>5553</v>
      </c>
      <c r="G99" s="223" t="s">
        <v>5481</v>
      </c>
      <c r="H99" s="224">
        <v>2</v>
      </c>
      <c r="I99" s="225"/>
      <c r="J99" s="226">
        <f>ROUND(I99*H99,2)</f>
        <v>0</v>
      </c>
      <c r="K99" s="222" t="s">
        <v>28</v>
      </c>
      <c r="L99" s="48"/>
      <c r="M99" s="227" t="s">
        <v>28</v>
      </c>
      <c r="N99" s="228" t="s">
        <v>45</v>
      </c>
      <c r="O99" s="88"/>
      <c r="P99" s="229">
        <f>O99*H99</f>
        <v>0</v>
      </c>
      <c r="Q99" s="229">
        <v>0</v>
      </c>
      <c r="R99" s="229">
        <f>Q99*H99</f>
        <v>0</v>
      </c>
      <c r="S99" s="229">
        <v>0</v>
      </c>
      <c r="T99" s="230">
        <f>S99*H99</f>
        <v>0</v>
      </c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R99" s="231" t="s">
        <v>933</v>
      </c>
      <c r="AT99" s="231" t="s">
        <v>433</v>
      </c>
      <c r="AU99" s="231" t="s">
        <v>81</v>
      </c>
      <c r="AY99" s="21" t="s">
        <v>426</v>
      </c>
      <c r="BE99" s="232">
        <f>IF(N99="základní",J99,0)</f>
        <v>0</v>
      </c>
      <c r="BF99" s="232">
        <f>IF(N99="snížená",J99,0)</f>
        <v>0</v>
      </c>
      <c r="BG99" s="232">
        <f>IF(N99="zákl. přenesená",J99,0)</f>
        <v>0</v>
      </c>
      <c r="BH99" s="232">
        <f>IF(N99="sníž. přenesená",J99,0)</f>
        <v>0</v>
      </c>
      <c r="BI99" s="232">
        <f>IF(N99="nulová",J99,0)</f>
        <v>0</v>
      </c>
      <c r="BJ99" s="21" t="s">
        <v>81</v>
      </c>
      <c r="BK99" s="232">
        <f>ROUND(I99*H99,2)</f>
        <v>0</v>
      </c>
      <c r="BL99" s="21" t="s">
        <v>933</v>
      </c>
      <c r="BM99" s="231" t="s">
        <v>521</v>
      </c>
    </row>
    <row r="100" s="2" customFormat="1" ht="16.5" customHeight="1">
      <c r="A100" s="42"/>
      <c r="B100" s="43"/>
      <c r="C100" s="220" t="s">
        <v>497</v>
      </c>
      <c r="D100" s="220" t="s">
        <v>433</v>
      </c>
      <c r="E100" s="221" t="s">
        <v>6214</v>
      </c>
      <c r="F100" s="222" t="s">
        <v>5555</v>
      </c>
      <c r="G100" s="223" t="s">
        <v>5481</v>
      </c>
      <c r="H100" s="224">
        <v>1</v>
      </c>
      <c r="I100" s="225"/>
      <c r="J100" s="226">
        <f>ROUND(I100*H100,2)</f>
        <v>0</v>
      </c>
      <c r="K100" s="222" t="s">
        <v>28</v>
      </c>
      <c r="L100" s="48"/>
      <c r="M100" s="227" t="s">
        <v>28</v>
      </c>
      <c r="N100" s="228" t="s">
        <v>45</v>
      </c>
      <c r="O100" s="88"/>
      <c r="P100" s="229">
        <f>O100*H100</f>
        <v>0</v>
      </c>
      <c r="Q100" s="229">
        <v>0</v>
      </c>
      <c r="R100" s="229">
        <f>Q100*H100</f>
        <v>0</v>
      </c>
      <c r="S100" s="229">
        <v>0</v>
      </c>
      <c r="T100" s="230">
        <f>S100*H100</f>
        <v>0</v>
      </c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R100" s="231" t="s">
        <v>933</v>
      </c>
      <c r="AT100" s="231" t="s">
        <v>433</v>
      </c>
      <c r="AU100" s="231" t="s">
        <v>81</v>
      </c>
      <c r="AY100" s="21" t="s">
        <v>426</v>
      </c>
      <c r="BE100" s="232">
        <f>IF(N100="základní",J100,0)</f>
        <v>0</v>
      </c>
      <c r="BF100" s="232">
        <f>IF(N100="snížená",J100,0)</f>
        <v>0</v>
      </c>
      <c r="BG100" s="232">
        <f>IF(N100="zákl. přenesená",J100,0)</f>
        <v>0</v>
      </c>
      <c r="BH100" s="232">
        <f>IF(N100="sníž. přenesená",J100,0)</f>
        <v>0</v>
      </c>
      <c r="BI100" s="232">
        <f>IF(N100="nulová",J100,0)</f>
        <v>0</v>
      </c>
      <c r="BJ100" s="21" t="s">
        <v>81</v>
      </c>
      <c r="BK100" s="232">
        <f>ROUND(I100*H100,2)</f>
        <v>0</v>
      </c>
      <c r="BL100" s="21" t="s">
        <v>933</v>
      </c>
      <c r="BM100" s="231" t="s">
        <v>697</v>
      </c>
    </row>
    <row r="101" s="2" customFormat="1" ht="16.5" customHeight="1">
      <c r="A101" s="42"/>
      <c r="B101" s="43"/>
      <c r="C101" s="220" t="s">
        <v>627</v>
      </c>
      <c r="D101" s="220" t="s">
        <v>433</v>
      </c>
      <c r="E101" s="221" t="s">
        <v>6215</v>
      </c>
      <c r="F101" s="222" t="s">
        <v>5557</v>
      </c>
      <c r="G101" s="223" t="s">
        <v>5481</v>
      </c>
      <c r="H101" s="224">
        <v>1</v>
      </c>
      <c r="I101" s="225"/>
      <c r="J101" s="226">
        <f>ROUND(I101*H101,2)</f>
        <v>0</v>
      </c>
      <c r="K101" s="222" t="s">
        <v>28</v>
      </c>
      <c r="L101" s="48"/>
      <c r="M101" s="227" t="s">
        <v>28</v>
      </c>
      <c r="N101" s="228" t="s">
        <v>45</v>
      </c>
      <c r="O101" s="88"/>
      <c r="P101" s="229">
        <f>O101*H101</f>
        <v>0</v>
      </c>
      <c r="Q101" s="229">
        <v>0</v>
      </c>
      <c r="R101" s="229">
        <f>Q101*H101</f>
        <v>0</v>
      </c>
      <c r="S101" s="229">
        <v>0</v>
      </c>
      <c r="T101" s="230">
        <f>S101*H101</f>
        <v>0</v>
      </c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R101" s="231" t="s">
        <v>933</v>
      </c>
      <c r="AT101" s="231" t="s">
        <v>433</v>
      </c>
      <c r="AU101" s="231" t="s">
        <v>81</v>
      </c>
      <c r="AY101" s="21" t="s">
        <v>426</v>
      </c>
      <c r="BE101" s="232">
        <f>IF(N101="základní",J101,0)</f>
        <v>0</v>
      </c>
      <c r="BF101" s="232">
        <f>IF(N101="snížená",J101,0)</f>
        <v>0</v>
      </c>
      <c r="BG101" s="232">
        <f>IF(N101="zákl. přenesená",J101,0)</f>
        <v>0</v>
      </c>
      <c r="BH101" s="232">
        <f>IF(N101="sníž. přenesená",J101,0)</f>
        <v>0</v>
      </c>
      <c r="BI101" s="232">
        <f>IF(N101="nulová",J101,0)</f>
        <v>0</v>
      </c>
      <c r="BJ101" s="21" t="s">
        <v>81</v>
      </c>
      <c r="BK101" s="232">
        <f>ROUND(I101*H101,2)</f>
        <v>0</v>
      </c>
      <c r="BL101" s="21" t="s">
        <v>933</v>
      </c>
      <c r="BM101" s="231" t="s">
        <v>708</v>
      </c>
    </row>
    <row r="102" s="2" customFormat="1" ht="16.5" customHeight="1">
      <c r="A102" s="42"/>
      <c r="B102" s="43"/>
      <c r="C102" s="220" t="s">
        <v>8</v>
      </c>
      <c r="D102" s="220" t="s">
        <v>433</v>
      </c>
      <c r="E102" s="221" t="s">
        <v>5558</v>
      </c>
      <c r="F102" s="222" t="s">
        <v>5559</v>
      </c>
      <c r="G102" s="223" t="s">
        <v>5481</v>
      </c>
      <c r="H102" s="224">
        <v>1</v>
      </c>
      <c r="I102" s="225"/>
      <c r="J102" s="226">
        <f>ROUND(I102*H102,2)</f>
        <v>0</v>
      </c>
      <c r="K102" s="222" t="s">
        <v>28</v>
      </c>
      <c r="L102" s="48"/>
      <c r="M102" s="227" t="s">
        <v>28</v>
      </c>
      <c r="N102" s="228" t="s">
        <v>45</v>
      </c>
      <c r="O102" s="88"/>
      <c r="P102" s="229">
        <f>O102*H102</f>
        <v>0</v>
      </c>
      <c r="Q102" s="229">
        <v>0</v>
      </c>
      <c r="R102" s="229">
        <f>Q102*H102</f>
        <v>0</v>
      </c>
      <c r="S102" s="229">
        <v>0</v>
      </c>
      <c r="T102" s="230">
        <f>S102*H102</f>
        <v>0</v>
      </c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R102" s="231" t="s">
        <v>933</v>
      </c>
      <c r="AT102" s="231" t="s">
        <v>433</v>
      </c>
      <c r="AU102" s="231" t="s">
        <v>81</v>
      </c>
      <c r="AY102" s="21" t="s">
        <v>426</v>
      </c>
      <c r="BE102" s="232">
        <f>IF(N102="základní",J102,0)</f>
        <v>0</v>
      </c>
      <c r="BF102" s="232">
        <f>IF(N102="snížená",J102,0)</f>
        <v>0</v>
      </c>
      <c r="BG102" s="232">
        <f>IF(N102="zákl. přenesená",J102,0)</f>
        <v>0</v>
      </c>
      <c r="BH102" s="232">
        <f>IF(N102="sníž. přenesená",J102,0)</f>
        <v>0</v>
      </c>
      <c r="BI102" s="232">
        <f>IF(N102="nulová",J102,0)</f>
        <v>0</v>
      </c>
      <c r="BJ102" s="21" t="s">
        <v>81</v>
      </c>
      <c r="BK102" s="232">
        <f>ROUND(I102*H102,2)</f>
        <v>0</v>
      </c>
      <c r="BL102" s="21" t="s">
        <v>933</v>
      </c>
      <c r="BM102" s="231" t="s">
        <v>721</v>
      </c>
    </row>
    <row r="103" s="2" customFormat="1" ht="16.5" customHeight="1">
      <c r="A103" s="42"/>
      <c r="B103" s="43"/>
      <c r="C103" s="220" t="s">
        <v>645</v>
      </c>
      <c r="D103" s="220" t="s">
        <v>433</v>
      </c>
      <c r="E103" s="221" t="s">
        <v>5560</v>
      </c>
      <c r="F103" s="222" t="s">
        <v>5561</v>
      </c>
      <c r="G103" s="223" t="s">
        <v>5481</v>
      </c>
      <c r="H103" s="224">
        <v>1</v>
      </c>
      <c r="I103" s="225"/>
      <c r="J103" s="226">
        <f>ROUND(I103*H103,2)</f>
        <v>0</v>
      </c>
      <c r="K103" s="222" t="s">
        <v>28</v>
      </c>
      <c r="L103" s="48"/>
      <c r="M103" s="227" t="s">
        <v>28</v>
      </c>
      <c r="N103" s="228" t="s">
        <v>45</v>
      </c>
      <c r="O103" s="88"/>
      <c r="P103" s="229">
        <f>O103*H103</f>
        <v>0</v>
      </c>
      <c r="Q103" s="229">
        <v>0</v>
      </c>
      <c r="R103" s="229">
        <f>Q103*H103</f>
        <v>0</v>
      </c>
      <c r="S103" s="229">
        <v>0</v>
      </c>
      <c r="T103" s="230">
        <f>S103*H103</f>
        <v>0</v>
      </c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R103" s="231" t="s">
        <v>933</v>
      </c>
      <c r="AT103" s="231" t="s">
        <v>433</v>
      </c>
      <c r="AU103" s="231" t="s">
        <v>81</v>
      </c>
      <c r="AY103" s="21" t="s">
        <v>426</v>
      </c>
      <c r="BE103" s="232">
        <f>IF(N103="základní",J103,0)</f>
        <v>0</v>
      </c>
      <c r="BF103" s="232">
        <f>IF(N103="snížená",J103,0)</f>
        <v>0</v>
      </c>
      <c r="BG103" s="232">
        <f>IF(N103="zákl. přenesená",J103,0)</f>
        <v>0</v>
      </c>
      <c r="BH103" s="232">
        <f>IF(N103="sníž. přenesená",J103,0)</f>
        <v>0</v>
      </c>
      <c r="BI103" s="232">
        <f>IF(N103="nulová",J103,0)</f>
        <v>0</v>
      </c>
      <c r="BJ103" s="21" t="s">
        <v>81</v>
      </c>
      <c r="BK103" s="232">
        <f>ROUND(I103*H103,2)</f>
        <v>0</v>
      </c>
      <c r="BL103" s="21" t="s">
        <v>933</v>
      </c>
      <c r="BM103" s="231" t="s">
        <v>732</v>
      </c>
    </row>
    <row r="104" s="2" customFormat="1" ht="16.5" customHeight="1">
      <c r="A104" s="42"/>
      <c r="B104" s="43"/>
      <c r="C104" s="220" t="s">
        <v>652</v>
      </c>
      <c r="D104" s="220" t="s">
        <v>433</v>
      </c>
      <c r="E104" s="221" t="s">
        <v>5564</v>
      </c>
      <c r="F104" s="222" t="s">
        <v>5565</v>
      </c>
      <c r="G104" s="223" t="s">
        <v>5481</v>
      </c>
      <c r="H104" s="224">
        <v>1</v>
      </c>
      <c r="I104" s="225"/>
      <c r="J104" s="226">
        <f>ROUND(I104*H104,2)</f>
        <v>0</v>
      </c>
      <c r="K104" s="222" t="s">
        <v>28</v>
      </c>
      <c r="L104" s="48"/>
      <c r="M104" s="227" t="s">
        <v>28</v>
      </c>
      <c r="N104" s="228" t="s">
        <v>45</v>
      </c>
      <c r="O104" s="88"/>
      <c r="P104" s="229">
        <f>O104*H104</f>
        <v>0</v>
      </c>
      <c r="Q104" s="229">
        <v>0</v>
      </c>
      <c r="R104" s="229">
        <f>Q104*H104</f>
        <v>0</v>
      </c>
      <c r="S104" s="229">
        <v>0</v>
      </c>
      <c r="T104" s="230">
        <f>S104*H104</f>
        <v>0</v>
      </c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R104" s="231" t="s">
        <v>933</v>
      </c>
      <c r="AT104" s="231" t="s">
        <v>433</v>
      </c>
      <c r="AU104" s="231" t="s">
        <v>81</v>
      </c>
      <c r="AY104" s="21" t="s">
        <v>426</v>
      </c>
      <c r="BE104" s="232">
        <f>IF(N104="základní",J104,0)</f>
        <v>0</v>
      </c>
      <c r="BF104" s="232">
        <f>IF(N104="snížená",J104,0)</f>
        <v>0</v>
      </c>
      <c r="BG104" s="232">
        <f>IF(N104="zákl. přenesená",J104,0)</f>
        <v>0</v>
      </c>
      <c r="BH104" s="232">
        <f>IF(N104="sníž. přenesená",J104,0)</f>
        <v>0</v>
      </c>
      <c r="BI104" s="232">
        <f>IF(N104="nulová",J104,0)</f>
        <v>0</v>
      </c>
      <c r="BJ104" s="21" t="s">
        <v>81</v>
      </c>
      <c r="BK104" s="232">
        <f>ROUND(I104*H104,2)</f>
        <v>0</v>
      </c>
      <c r="BL104" s="21" t="s">
        <v>933</v>
      </c>
      <c r="BM104" s="231" t="s">
        <v>305</v>
      </c>
    </row>
    <row r="105" s="2" customFormat="1" ht="16.5" customHeight="1">
      <c r="A105" s="42"/>
      <c r="B105" s="43"/>
      <c r="C105" s="220" t="s">
        <v>657</v>
      </c>
      <c r="D105" s="220" t="s">
        <v>433</v>
      </c>
      <c r="E105" s="221" t="s">
        <v>5566</v>
      </c>
      <c r="F105" s="222" t="s">
        <v>5567</v>
      </c>
      <c r="G105" s="223" t="s">
        <v>5481</v>
      </c>
      <c r="H105" s="224">
        <v>1</v>
      </c>
      <c r="I105" s="225"/>
      <c r="J105" s="226">
        <f>ROUND(I105*H105,2)</f>
        <v>0</v>
      </c>
      <c r="K105" s="222" t="s">
        <v>28</v>
      </c>
      <c r="L105" s="48"/>
      <c r="M105" s="227" t="s">
        <v>28</v>
      </c>
      <c r="N105" s="228" t="s">
        <v>45</v>
      </c>
      <c r="O105" s="88"/>
      <c r="P105" s="229">
        <f>O105*H105</f>
        <v>0</v>
      </c>
      <c r="Q105" s="229">
        <v>0</v>
      </c>
      <c r="R105" s="229">
        <f>Q105*H105</f>
        <v>0</v>
      </c>
      <c r="S105" s="229">
        <v>0</v>
      </c>
      <c r="T105" s="230">
        <f>S105*H105</f>
        <v>0</v>
      </c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R105" s="231" t="s">
        <v>933</v>
      </c>
      <c r="AT105" s="231" t="s">
        <v>433</v>
      </c>
      <c r="AU105" s="231" t="s">
        <v>81</v>
      </c>
      <c r="AY105" s="21" t="s">
        <v>426</v>
      </c>
      <c r="BE105" s="232">
        <f>IF(N105="základní",J105,0)</f>
        <v>0</v>
      </c>
      <c r="BF105" s="232">
        <f>IF(N105="snížená",J105,0)</f>
        <v>0</v>
      </c>
      <c r="BG105" s="232">
        <f>IF(N105="zákl. přenesená",J105,0)</f>
        <v>0</v>
      </c>
      <c r="BH105" s="232">
        <f>IF(N105="sníž. přenesená",J105,0)</f>
        <v>0</v>
      </c>
      <c r="BI105" s="232">
        <f>IF(N105="nulová",J105,0)</f>
        <v>0</v>
      </c>
      <c r="BJ105" s="21" t="s">
        <v>81</v>
      </c>
      <c r="BK105" s="232">
        <f>ROUND(I105*H105,2)</f>
        <v>0</v>
      </c>
      <c r="BL105" s="21" t="s">
        <v>933</v>
      </c>
      <c r="BM105" s="231" t="s">
        <v>223</v>
      </c>
    </row>
    <row r="106" s="2" customFormat="1" ht="24.15" customHeight="1">
      <c r="A106" s="42"/>
      <c r="B106" s="43"/>
      <c r="C106" s="220" t="s">
        <v>663</v>
      </c>
      <c r="D106" s="220" t="s">
        <v>433</v>
      </c>
      <c r="E106" s="221" t="s">
        <v>5568</v>
      </c>
      <c r="F106" s="222" t="s">
        <v>5569</v>
      </c>
      <c r="G106" s="223" t="s">
        <v>5481</v>
      </c>
      <c r="H106" s="224">
        <v>1</v>
      </c>
      <c r="I106" s="225"/>
      <c r="J106" s="226">
        <f>ROUND(I106*H106,2)</f>
        <v>0</v>
      </c>
      <c r="K106" s="222" t="s">
        <v>28</v>
      </c>
      <c r="L106" s="48"/>
      <c r="M106" s="227" t="s">
        <v>28</v>
      </c>
      <c r="N106" s="228" t="s">
        <v>45</v>
      </c>
      <c r="O106" s="88"/>
      <c r="P106" s="229">
        <f>O106*H106</f>
        <v>0</v>
      </c>
      <c r="Q106" s="229">
        <v>0</v>
      </c>
      <c r="R106" s="229">
        <f>Q106*H106</f>
        <v>0</v>
      </c>
      <c r="S106" s="229">
        <v>0</v>
      </c>
      <c r="T106" s="230">
        <f>S106*H106</f>
        <v>0</v>
      </c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R106" s="231" t="s">
        <v>933</v>
      </c>
      <c r="AT106" s="231" t="s">
        <v>433</v>
      </c>
      <c r="AU106" s="231" t="s">
        <v>81</v>
      </c>
      <c r="AY106" s="21" t="s">
        <v>426</v>
      </c>
      <c r="BE106" s="232">
        <f>IF(N106="základní",J106,0)</f>
        <v>0</v>
      </c>
      <c r="BF106" s="232">
        <f>IF(N106="snížená",J106,0)</f>
        <v>0</v>
      </c>
      <c r="BG106" s="232">
        <f>IF(N106="zákl. přenesená",J106,0)</f>
        <v>0</v>
      </c>
      <c r="BH106" s="232">
        <f>IF(N106="sníž. přenesená",J106,0)</f>
        <v>0</v>
      </c>
      <c r="BI106" s="232">
        <f>IF(N106="nulová",J106,0)</f>
        <v>0</v>
      </c>
      <c r="BJ106" s="21" t="s">
        <v>81</v>
      </c>
      <c r="BK106" s="232">
        <f>ROUND(I106*H106,2)</f>
        <v>0</v>
      </c>
      <c r="BL106" s="21" t="s">
        <v>933</v>
      </c>
      <c r="BM106" s="231" t="s">
        <v>769</v>
      </c>
    </row>
    <row r="107" s="2" customFormat="1" ht="16.5" customHeight="1">
      <c r="A107" s="42"/>
      <c r="B107" s="43"/>
      <c r="C107" s="220" t="s">
        <v>668</v>
      </c>
      <c r="D107" s="220" t="s">
        <v>433</v>
      </c>
      <c r="E107" s="221" t="s">
        <v>5570</v>
      </c>
      <c r="F107" s="222" t="s">
        <v>5571</v>
      </c>
      <c r="G107" s="223" t="s">
        <v>5481</v>
      </c>
      <c r="H107" s="224">
        <v>1</v>
      </c>
      <c r="I107" s="225"/>
      <c r="J107" s="226">
        <f>ROUND(I107*H107,2)</f>
        <v>0</v>
      </c>
      <c r="K107" s="222" t="s">
        <v>28</v>
      </c>
      <c r="L107" s="48"/>
      <c r="M107" s="227" t="s">
        <v>28</v>
      </c>
      <c r="N107" s="228" t="s">
        <v>45</v>
      </c>
      <c r="O107" s="88"/>
      <c r="P107" s="229">
        <f>O107*H107</f>
        <v>0</v>
      </c>
      <c r="Q107" s="229">
        <v>0</v>
      </c>
      <c r="R107" s="229">
        <f>Q107*H107</f>
        <v>0</v>
      </c>
      <c r="S107" s="229">
        <v>0</v>
      </c>
      <c r="T107" s="230">
        <f>S107*H107</f>
        <v>0</v>
      </c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R107" s="231" t="s">
        <v>933</v>
      </c>
      <c r="AT107" s="231" t="s">
        <v>433</v>
      </c>
      <c r="AU107" s="231" t="s">
        <v>81</v>
      </c>
      <c r="AY107" s="21" t="s">
        <v>426</v>
      </c>
      <c r="BE107" s="232">
        <f>IF(N107="základní",J107,0)</f>
        <v>0</v>
      </c>
      <c r="BF107" s="232">
        <f>IF(N107="snížená",J107,0)</f>
        <v>0</v>
      </c>
      <c r="BG107" s="232">
        <f>IF(N107="zákl. přenesená",J107,0)</f>
        <v>0</v>
      </c>
      <c r="BH107" s="232">
        <f>IF(N107="sníž. přenesená",J107,0)</f>
        <v>0</v>
      </c>
      <c r="BI107" s="232">
        <f>IF(N107="nulová",J107,0)</f>
        <v>0</v>
      </c>
      <c r="BJ107" s="21" t="s">
        <v>81</v>
      </c>
      <c r="BK107" s="232">
        <f>ROUND(I107*H107,2)</f>
        <v>0</v>
      </c>
      <c r="BL107" s="21" t="s">
        <v>933</v>
      </c>
      <c r="BM107" s="231" t="s">
        <v>794</v>
      </c>
    </row>
    <row r="108" s="2" customFormat="1" ht="16.5" customHeight="1">
      <c r="A108" s="42"/>
      <c r="B108" s="43"/>
      <c r="C108" s="220" t="s">
        <v>7</v>
      </c>
      <c r="D108" s="220" t="s">
        <v>433</v>
      </c>
      <c r="E108" s="221" t="s">
        <v>5572</v>
      </c>
      <c r="F108" s="222" t="s">
        <v>5573</v>
      </c>
      <c r="G108" s="223" t="s">
        <v>5481</v>
      </c>
      <c r="H108" s="224">
        <v>1</v>
      </c>
      <c r="I108" s="225"/>
      <c r="J108" s="226">
        <f>ROUND(I108*H108,2)</f>
        <v>0</v>
      </c>
      <c r="K108" s="222" t="s">
        <v>28</v>
      </c>
      <c r="L108" s="48"/>
      <c r="M108" s="227" t="s">
        <v>28</v>
      </c>
      <c r="N108" s="228" t="s">
        <v>45</v>
      </c>
      <c r="O108" s="88"/>
      <c r="P108" s="229">
        <f>O108*H108</f>
        <v>0</v>
      </c>
      <c r="Q108" s="229">
        <v>0</v>
      </c>
      <c r="R108" s="229">
        <f>Q108*H108</f>
        <v>0</v>
      </c>
      <c r="S108" s="229">
        <v>0</v>
      </c>
      <c r="T108" s="230">
        <f>S108*H108</f>
        <v>0</v>
      </c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R108" s="231" t="s">
        <v>933</v>
      </c>
      <c r="AT108" s="231" t="s">
        <v>433</v>
      </c>
      <c r="AU108" s="231" t="s">
        <v>81</v>
      </c>
      <c r="AY108" s="21" t="s">
        <v>426</v>
      </c>
      <c r="BE108" s="232">
        <f>IF(N108="základní",J108,0)</f>
        <v>0</v>
      </c>
      <c r="BF108" s="232">
        <f>IF(N108="snížená",J108,0)</f>
        <v>0</v>
      </c>
      <c r="BG108" s="232">
        <f>IF(N108="zákl. přenesená",J108,0)</f>
        <v>0</v>
      </c>
      <c r="BH108" s="232">
        <f>IF(N108="sníž. přenesená",J108,0)</f>
        <v>0</v>
      </c>
      <c r="BI108" s="232">
        <f>IF(N108="nulová",J108,0)</f>
        <v>0</v>
      </c>
      <c r="BJ108" s="21" t="s">
        <v>81</v>
      </c>
      <c r="BK108" s="232">
        <f>ROUND(I108*H108,2)</f>
        <v>0</v>
      </c>
      <c r="BL108" s="21" t="s">
        <v>933</v>
      </c>
      <c r="BM108" s="231" t="s">
        <v>807</v>
      </c>
    </row>
    <row r="109" s="2" customFormat="1" ht="16.5" customHeight="1">
      <c r="A109" s="42"/>
      <c r="B109" s="43"/>
      <c r="C109" s="220" t="s">
        <v>677</v>
      </c>
      <c r="D109" s="220" t="s">
        <v>433</v>
      </c>
      <c r="E109" s="221" t="s">
        <v>5574</v>
      </c>
      <c r="F109" s="222" t="s">
        <v>5575</v>
      </c>
      <c r="G109" s="223" t="s">
        <v>5481</v>
      </c>
      <c r="H109" s="224">
        <v>1</v>
      </c>
      <c r="I109" s="225"/>
      <c r="J109" s="226">
        <f>ROUND(I109*H109,2)</f>
        <v>0</v>
      </c>
      <c r="K109" s="222" t="s">
        <v>28</v>
      </c>
      <c r="L109" s="48"/>
      <c r="M109" s="227" t="s">
        <v>28</v>
      </c>
      <c r="N109" s="228" t="s">
        <v>45</v>
      </c>
      <c r="O109" s="88"/>
      <c r="P109" s="229">
        <f>O109*H109</f>
        <v>0</v>
      </c>
      <c r="Q109" s="229">
        <v>0</v>
      </c>
      <c r="R109" s="229">
        <f>Q109*H109</f>
        <v>0</v>
      </c>
      <c r="S109" s="229">
        <v>0</v>
      </c>
      <c r="T109" s="230">
        <f>S109*H109</f>
        <v>0</v>
      </c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R109" s="231" t="s">
        <v>933</v>
      </c>
      <c r="AT109" s="231" t="s">
        <v>433</v>
      </c>
      <c r="AU109" s="231" t="s">
        <v>81</v>
      </c>
      <c r="AY109" s="21" t="s">
        <v>426</v>
      </c>
      <c r="BE109" s="232">
        <f>IF(N109="základní",J109,0)</f>
        <v>0</v>
      </c>
      <c r="BF109" s="232">
        <f>IF(N109="snížená",J109,0)</f>
        <v>0</v>
      </c>
      <c r="BG109" s="232">
        <f>IF(N109="zákl. přenesená",J109,0)</f>
        <v>0</v>
      </c>
      <c r="BH109" s="232">
        <f>IF(N109="sníž. přenesená",J109,0)</f>
        <v>0</v>
      </c>
      <c r="BI109" s="232">
        <f>IF(N109="nulová",J109,0)</f>
        <v>0</v>
      </c>
      <c r="BJ109" s="21" t="s">
        <v>81</v>
      </c>
      <c r="BK109" s="232">
        <f>ROUND(I109*H109,2)</f>
        <v>0</v>
      </c>
      <c r="BL109" s="21" t="s">
        <v>933</v>
      </c>
      <c r="BM109" s="231" t="s">
        <v>818</v>
      </c>
    </row>
    <row r="110" s="2" customFormat="1" ht="16.5" customHeight="1">
      <c r="A110" s="42"/>
      <c r="B110" s="43"/>
      <c r="C110" s="220" t="s">
        <v>682</v>
      </c>
      <c r="D110" s="220" t="s">
        <v>433</v>
      </c>
      <c r="E110" s="221" t="s">
        <v>6216</v>
      </c>
      <c r="F110" s="222" t="s">
        <v>5577</v>
      </c>
      <c r="G110" s="223" t="s">
        <v>5481</v>
      </c>
      <c r="H110" s="224">
        <v>1</v>
      </c>
      <c r="I110" s="225"/>
      <c r="J110" s="226">
        <f>ROUND(I110*H110,2)</f>
        <v>0</v>
      </c>
      <c r="K110" s="222" t="s">
        <v>28</v>
      </c>
      <c r="L110" s="48"/>
      <c r="M110" s="227" t="s">
        <v>28</v>
      </c>
      <c r="N110" s="228" t="s">
        <v>45</v>
      </c>
      <c r="O110" s="88"/>
      <c r="P110" s="229">
        <f>O110*H110</f>
        <v>0</v>
      </c>
      <c r="Q110" s="229">
        <v>0</v>
      </c>
      <c r="R110" s="229">
        <f>Q110*H110</f>
        <v>0</v>
      </c>
      <c r="S110" s="229">
        <v>0</v>
      </c>
      <c r="T110" s="230">
        <f>S110*H110</f>
        <v>0</v>
      </c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R110" s="231" t="s">
        <v>933</v>
      </c>
      <c r="AT110" s="231" t="s">
        <v>433</v>
      </c>
      <c r="AU110" s="231" t="s">
        <v>81</v>
      </c>
      <c r="AY110" s="21" t="s">
        <v>426</v>
      </c>
      <c r="BE110" s="232">
        <f>IF(N110="základní",J110,0)</f>
        <v>0</v>
      </c>
      <c r="BF110" s="232">
        <f>IF(N110="snížená",J110,0)</f>
        <v>0</v>
      </c>
      <c r="BG110" s="232">
        <f>IF(N110="zákl. přenesená",J110,0)</f>
        <v>0</v>
      </c>
      <c r="BH110" s="232">
        <f>IF(N110="sníž. přenesená",J110,0)</f>
        <v>0</v>
      </c>
      <c r="BI110" s="232">
        <f>IF(N110="nulová",J110,0)</f>
        <v>0</v>
      </c>
      <c r="BJ110" s="21" t="s">
        <v>81</v>
      </c>
      <c r="BK110" s="232">
        <f>ROUND(I110*H110,2)</f>
        <v>0</v>
      </c>
      <c r="BL110" s="21" t="s">
        <v>933</v>
      </c>
      <c r="BM110" s="231" t="s">
        <v>829</v>
      </c>
    </row>
    <row r="111" s="2" customFormat="1" ht="16.5" customHeight="1">
      <c r="A111" s="42"/>
      <c r="B111" s="43"/>
      <c r="C111" s="220" t="s">
        <v>521</v>
      </c>
      <c r="D111" s="220" t="s">
        <v>433</v>
      </c>
      <c r="E111" s="221" t="s">
        <v>6217</v>
      </c>
      <c r="F111" s="222" t="s">
        <v>5579</v>
      </c>
      <c r="G111" s="223" t="s">
        <v>5481</v>
      </c>
      <c r="H111" s="224">
        <v>1</v>
      </c>
      <c r="I111" s="225"/>
      <c r="J111" s="226">
        <f>ROUND(I111*H111,2)</f>
        <v>0</v>
      </c>
      <c r="K111" s="222" t="s">
        <v>28</v>
      </c>
      <c r="L111" s="48"/>
      <c r="M111" s="227" t="s">
        <v>28</v>
      </c>
      <c r="N111" s="228" t="s">
        <v>45</v>
      </c>
      <c r="O111" s="88"/>
      <c r="P111" s="229">
        <f>O111*H111</f>
        <v>0</v>
      </c>
      <c r="Q111" s="229">
        <v>0</v>
      </c>
      <c r="R111" s="229">
        <f>Q111*H111</f>
        <v>0</v>
      </c>
      <c r="S111" s="229">
        <v>0</v>
      </c>
      <c r="T111" s="230">
        <f>S111*H111</f>
        <v>0</v>
      </c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R111" s="231" t="s">
        <v>933</v>
      </c>
      <c r="AT111" s="231" t="s">
        <v>433</v>
      </c>
      <c r="AU111" s="231" t="s">
        <v>81</v>
      </c>
      <c r="AY111" s="21" t="s">
        <v>426</v>
      </c>
      <c r="BE111" s="232">
        <f>IF(N111="základní",J111,0)</f>
        <v>0</v>
      </c>
      <c r="BF111" s="232">
        <f>IF(N111="snížená",J111,0)</f>
        <v>0</v>
      </c>
      <c r="BG111" s="232">
        <f>IF(N111="zákl. přenesená",J111,0)</f>
        <v>0</v>
      </c>
      <c r="BH111" s="232">
        <f>IF(N111="sníž. přenesená",J111,0)</f>
        <v>0</v>
      </c>
      <c r="BI111" s="232">
        <f>IF(N111="nulová",J111,0)</f>
        <v>0</v>
      </c>
      <c r="BJ111" s="21" t="s">
        <v>81</v>
      </c>
      <c r="BK111" s="232">
        <f>ROUND(I111*H111,2)</f>
        <v>0</v>
      </c>
      <c r="BL111" s="21" t="s">
        <v>933</v>
      </c>
      <c r="BM111" s="231" t="s">
        <v>842</v>
      </c>
    </row>
    <row r="112" s="2" customFormat="1" ht="16.5" customHeight="1">
      <c r="A112" s="42"/>
      <c r="B112" s="43"/>
      <c r="C112" s="220" t="s">
        <v>691</v>
      </c>
      <c r="D112" s="220" t="s">
        <v>433</v>
      </c>
      <c r="E112" s="221" t="s">
        <v>6218</v>
      </c>
      <c r="F112" s="222" t="s">
        <v>5581</v>
      </c>
      <c r="G112" s="223" t="s">
        <v>5481</v>
      </c>
      <c r="H112" s="224">
        <v>1</v>
      </c>
      <c r="I112" s="225"/>
      <c r="J112" s="226">
        <f>ROUND(I112*H112,2)</f>
        <v>0</v>
      </c>
      <c r="K112" s="222" t="s">
        <v>28</v>
      </c>
      <c r="L112" s="48"/>
      <c r="M112" s="227" t="s">
        <v>28</v>
      </c>
      <c r="N112" s="228" t="s">
        <v>45</v>
      </c>
      <c r="O112" s="88"/>
      <c r="P112" s="229">
        <f>O112*H112</f>
        <v>0</v>
      </c>
      <c r="Q112" s="229">
        <v>0</v>
      </c>
      <c r="R112" s="229">
        <f>Q112*H112</f>
        <v>0</v>
      </c>
      <c r="S112" s="229">
        <v>0</v>
      </c>
      <c r="T112" s="230">
        <f>S112*H112</f>
        <v>0</v>
      </c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R112" s="231" t="s">
        <v>933</v>
      </c>
      <c r="AT112" s="231" t="s">
        <v>433</v>
      </c>
      <c r="AU112" s="231" t="s">
        <v>81</v>
      </c>
      <c r="AY112" s="21" t="s">
        <v>426</v>
      </c>
      <c r="BE112" s="232">
        <f>IF(N112="základní",J112,0)</f>
        <v>0</v>
      </c>
      <c r="BF112" s="232">
        <f>IF(N112="snížená",J112,0)</f>
        <v>0</v>
      </c>
      <c r="BG112" s="232">
        <f>IF(N112="zákl. přenesená",J112,0)</f>
        <v>0</v>
      </c>
      <c r="BH112" s="232">
        <f>IF(N112="sníž. přenesená",J112,0)</f>
        <v>0</v>
      </c>
      <c r="BI112" s="232">
        <f>IF(N112="nulová",J112,0)</f>
        <v>0</v>
      </c>
      <c r="BJ112" s="21" t="s">
        <v>81</v>
      </c>
      <c r="BK112" s="232">
        <f>ROUND(I112*H112,2)</f>
        <v>0</v>
      </c>
      <c r="BL112" s="21" t="s">
        <v>933</v>
      </c>
      <c r="BM112" s="231" t="s">
        <v>6219</v>
      </c>
    </row>
    <row r="113" s="2" customFormat="1" ht="16.5" customHeight="1">
      <c r="A113" s="42"/>
      <c r="B113" s="43"/>
      <c r="C113" s="220" t="s">
        <v>697</v>
      </c>
      <c r="D113" s="220" t="s">
        <v>433</v>
      </c>
      <c r="E113" s="221" t="s">
        <v>6220</v>
      </c>
      <c r="F113" s="222" t="s">
        <v>5584</v>
      </c>
      <c r="G113" s="223" t="s">
        <v>5481</v>
      </c>
      <c r="H113" s="224">
        <v>1</v>
      </c>
      <c r="I113" s="225"/>
      <c r="J113" s="226">
        <f>ROUND(I113*H113,2)</f>
        <v>0</v>
      </c>
      <c r="K113" s="222" t="s">
        <v>28</v>
      </c>
      <c r="L113" s="48"/>
      <c r="M113" s="300" t="s">
        <v>28</v>
      </c>
      <c r="N113" s="301" t="s">
        <v>45</v>
      </c>
      <c r="O113" s="297"/>
      <c r="P113" s="302">
        <f>O113*H113</f>
        <v>0</v>
      </c>
      <c r="Q113" s="302">
        <v>0</v>
      </c>
      <c r="R113" s="302">
        <f>Q113*H113</f>
        <v>0</v>
      </c>
      <c r="S113" s="302">
        <v>0</v>
      </c>
      <c r="T113" s="303">
        <f>S113*H113</f>
        <v>0</v>
      </c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R113" s="231" t="s">
        <v>933</v>
      </c>
      <c r="AT113" s="231" t="s">
        <v>433</v>
      </c>
      <c r="AU113" s="231" t="s">
        <v>81</v>
      </c>
      <c r="AY113" s="21" t="s">
        <v>426</v>
      </c>
      <c r="BE113" s="232">
        <f>IF(N113="základní",J113,0)</f>
        <v>0</v>
      </c>
      <c r="BF113" s="232">
        <f>IF(N113="snížená",J113,0)</f>
        <v>0</v>
      </c>
      <c r="BG113" s="232">
        <f>IF(N113="zákl. přenesená",J113,0)</f>
        <v>0</v>
      </c>
      <c r="BH113" s="232">
        <f>IF(N113="sníž. přenesená",J113,0)</f>
        <v>0</v>
      </c>
      <c r="BI113" s="232">
        <f>IF(N113="nulová",J113,0)</f>
        <v>0</v>
      </c>
      <c r="BJ113" s="21" t="s">
        <v>81</v>
      </c>
      <c r="BK113" s="232">
        <f>ROUND(I113*H113,2)</f>
        <v>0</v>
      </c>
      <c r="BL113" s="21" t="s">
        <v>933</v>
      </c>
      <c r="BM113" s="231" t="s">
        <v>874</v>
      </c>
    </row>
    <row r="114" s="2" customFormat="1" ht="6.96" customHeight="1">
      <c r="A114" s="42"/>
      <c r="B114" s="63"/>
      <c r="C114" s="64"/>
      <c r="D114" s="64"/>
      <c r="E114" s="64"/>
      <c r="F114" s="64"/>
      <c r="G114" s="64"/>
      <c r="H114" s="64"/>
      <c r="I114" s="64"/>
      <c r="J114" s="64"/>
      <c r="K114" s="64"/>
      <c r="L114" s="48"/>
      <c r="M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</row>
  </sheetData>
  <sheetProtection sheet="1" autoFilter="0" formatColumns="0" formatRows="0" objects="1" scenarios="1" spinCount="100000" saltValue="PekKpu+0gVUQZuDmQZXYZlEHdFFOUtstWQnaevjRAjnjLPtu/KryydWubORWEKVeI5l+VJ8L0HvGMMuMvNsepA==" hashValue="B0xp11vImE/XolG8vLvcvBnFGF0CWa7cgUhk9nnJAmubYFuTrKb5uN/VqCygtug+dgACvPelx6V5i6WSXvWHUg==" algorithmName="SHA-512" password="CC35"/>
  <autoFilter ref="C85:K11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128</v>
      </c>
      <c r="AZ2" s="142" t="s">
        <v>6221</v>
      </c>
      <c r="BA2" s="142" t="s">
        <v>6221</v>
      </c>
      <c r="BB2" s="142" t="s">
        <v>28</v>
      </c>
      <c r="BC2" s="142" t="s">
        <v>6222</v>
      </c>
      <c r="BD2" s="142" t="s">
        <v>83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83</v>
      </c>
      <c r="AZ3" s="142" t="s">
        <v>284</v>
      </c>
      <c r="BA3" s="142" t="s">
        <v>284</v>
      </c>
      <c r="BB3" s="142" t="s">
        <v>28</v>
      </c>
      <c r="BC3" s="142" t="s">
        <v>6223</v>
      </c>
      <c r="BD3" s="142" t="s">
        <v>83</v>
      </c>
    </row>
    <row r="4" s="1" customFormat="1" ht="24.96" customHeight="1">
      <c r="B4" s="24"/>
      <c r="D4" s="145" t="s">
        <v>147</v>
      </c>
      <c r="L4" s="24"/>
      <c r="M4" s="146" t="s">
        <v>10</v>
      </c>
      <c r="AT4" s="21" t="s">
        <v>4</v>
      </c>
      <c r="AZ4" s="142" t="s">
        <v>295</v>
      </c>
      <c r="BA4" s="142" t="s">
        <v>295</v>
      </c>
      <c r="BB4" s="142" t="s">
        <v>28</v>
      </c>
      <c r="BC4" s="142" t="s">
        <v>6224</v>
      </c>
      <c r="BD4" s="142" t="s">
        <v>83</v>
      </c>
    </row>
    <row r="5" s="1" customFormat="1" ht="6.96" customHeight="1">
      <c r="B5" s="24"/>
      <c r="L5" s="24"/>
      <c r="AZ5" s="142" t="s">
        <v>298</v>
      </c>
      <c r="BA5" s="142" t="s">
        <v>298</v>
      </c>
      <c r="BB5" s="142" t="s">
        <v>28</v>
      </c>
      <c r="BC5" s="142" t="s">
        <v>6225</v>
      </c>
      <c r="BD5" s="142" t="s">
        <v>83</v>
      </c>
    </row>
    <row r="6" s="1" customFormat="1" ht="12" customHeight="1">
      <c r="B6" s="24"/>
      <c r="D6" s="147" t="s">
        <v>16</v>
      </c>
      <c r="L6" s="24"/>
      <c r="AZ6" s="142" t="s">
        <v>328</v>
      </c>
      <c r="BA6" s="142" t="s">
        <v>328</v>
      </c>
      <c r="BB6" s="142" t="s">
        <v>28</v>
      </c>
      <c r="BC6" s="142" t="s">
        <v>794</v>
      </c>
      <c r="BD6" s="142" t="s">
        <v>83</v>
      </c>
    </row>
    <row r="7" s="1" customFormat="1" ht="26.25" customHeight="1">
      <c r="B7" s="24"/>
      <c r="E7" s="148" t="str">
        <f>'Rekapitulace stavby'!K6</f>
        <v>Rozvoj odbor. výukových prostor vč. vybavení na zákl. školách v Jihlavě - II. etapa - ZŠ Havlíčkova II.</v>
      </c>
      <c r="F7" s="147"/>
      <c r="G7" s="147"/>
      <c r="H7" s="147"/>
      <c r="L7" s="24"/>
      <c r="AZ7" s="142" t="s">
        <v>345</v>
      </c>
      <c r="BA7" s="142" t="s">
        <v>345</v>
      </c>
      <c r="BB7" s="142" t="s">
        <v>28</v>
      </c>
      <c r="BC7" s="142" t="s">
        <v>721</v>
      </c>
      <c r="BD7" s="142" t="s">
        <v>83</v>
      </c>
    </row>
    <row r="8" s="1" customFormat="1" ht="12" customHeight="1">
      <c r="B8" s="24"/>
      <c r="D8" s="147" t="s">
        <v>156</v>
      </c>
      <c r="L8" s="24"/>
      <c r="AZ8" s="142" t="s">
        <v>391</v>
      </c>
      <c r="BA8" s="142" t="s">
        <v>391</v>
      </c>
      <c r="BB8" s="142" t="s">
        <v>28</v>
      </c>
      <c r="BC8" s="142" t="s">
        <v>6226</v>
      </c>
      <c r="BD8" s="142" t="s">
        <v>83</v>
      </c>
    </row>
    <row r="9" s="2" customFormat="1" ht="23.25" customHeight="1">
      <c r="A9" s="42"/>
      <c r="B9" s="48"/>
      <c r="C9" s="42"/>
      <c r="D9" s="42"/>
      <c r="E9" s="148" t="s">
        <v>6227</v>
      </c>
      <c r="F9" s="42"/>
      <c r="G9" s="42"/>
      <c r="H9" s="42"/>
      <c r="I9" s="42"/>
      <c r="J9" s="42"/>
      <c r="K9" s="42"/>
      <c r="L9" s="149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Z9" s="142" t="s">
        <v>393</v>
      </c>
      <c r="BA9" s="142" t="s">
        <v>393</v>
      </c>
      <c r="BB9" s="142" t="s">
        <v>28</v>
      </c>
      <c r="BC9" s="142" t="s">
        <v>6228</v>
      </c>
      <c r="BD9" s="142" t="s">
        <v>83</v>
      </c>
    </row>
    <row r="10" s="2" customFormat="1" ht="12" customHeight="1">
      <c r="A10" s="42"/>
      <c r="B10" s="48"/>
      <c r="C10" s="42"/>
      <c r="D10" s="147" t="s">
        <v>161</v>
      </c>
      <c r="E10" s="42"/>
      <c r="F10" s="42"/>
      <c r="G10" s="42"/>
      <c r="H10" s="42"/>
      <c r="I10" s="42"/>
      <c r="J10" s="42"/>
      <c r="K10" s="42"/>
      <c r="L10" s="149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Z10" s="142" t="s">
        <v>397</v>
      </c>
      <c r="BA10" s="142" t="s">
        <v>397</v>
      </c>
      <c r="BB10" s="142" t="s">
        <v>28</v>
      </c>
      <c r="BC10" s="142" t="s">
        <v>6229</v>
      </c>
      <c r="BD10" s="142" t="s">
        <v>83</v>
      </c>
    </row>
    <row r="11" s="2" customFormat="1" ht="16.5" customHeight="1">
      <c r="A11" s="42"/>
      <c r="B11" s="48"/>
      <c r="C11" s="42"/>
      <c r="D11" s="42"/>
      <c r="E11" s="150" t="s">
        <v>6230</v>
      </c>
      <c r="F11" s="42"/>
      <c r="G11" s="42"/>
      <c r="H11" s="42"/>
      <c r="I11" s="42"/>
      <c r="J11" s="42"/>
      <c r="K11" s="42"/>
      <c r="L11" s="149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Z11" s="142" t="s">
        <v>431</v>
      </c>
      <c r="BA11" s="142" t="s">
        <v>431</v>
      </c>
      <c r="BB11" s="142" t="s">
        <v>28</v>
      </c>
      <c r="BC11" s="142" t="s">
        <v>6231</v>
      </c>
      <c r="BD11" s="142" t="s">
        <v>83</v>
      </c>
    </row>
    <row r="12" s="2" customFormat="1">
      <c r="A12" s="42"/>
      <c r="B12" s="48"/>
      <c r="C12" s="42"/>
      <c r="D12" s="42"/>
      <c r="E12" s="42"/>
      <c r="F12" s="42"/>
      <c r="G12" s="42"/>
      <c r="H12" s="42"/>
      <c r="I12" s="42"/>
      <c r="J12" s="42"/>
      <c r="K12" s="42"/>
      <c r="L12" s="149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Z12" s="142" t="s">
        <v>6232</v>
      </c>
      <c r="BA12" s="142" t="s">
        <v>6232</v>
      </c>
      <c r="BB12" s="142" t="s">
        <v>28</v>
      </c>
      <c r="BC12" s="142" t="s">
        <v>6233</v>
      </c>
      <c r="BD12" s="142" t="s">
        <v>83</v>
      </c>
    </row>
    <row r="13" s="2" customFormat="1" ht="12" customHeight="1">
      <c r="A13" s="42"/>
      <c r="B13" s="48"/>
      <c r="C13" s="42"/>
      <c r="D13" s="147" t="s">
        <v>18</v>
      </c>
      <c r="E13" s="42"/>
      <c r="F13" s="137" t="s">
        <v>19</v>
      </c>
      <c r="G13" s="42"/>
      <c r="H13" s="42"/>
      <c r="I13" s="147" t="s">
        <v>20</v>
      </c>
      <c r="J13" s="137" t="s">
        <v>28</v>
      </c>
      <c r="K13" s="42"/>
      <c r="L13" s="149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Z13" s="142" t="s">
        <v>6234</v>
      </c>
      <c r="BA13" s="142" t="s">
        <v>6234</v>
      </c>
      <c r="BB13" s="142" t="s">
        <v>28</v>
      </c>
      <c r="BC13" s="142" t="s">
        <v>6235</v>
      </c>
      <c r="BD13" s="142" t="s">
        <v>83</v>
      </c>
    </row>
    <row r="14" s="2" customFormat="1" ht="12" customHeight="1">
      <c r="A14" s="42"/>
      <c r="B14" s="48"/>
      <c r="C14" s="42"/>
      <c r="D14" s="147" t="s">
        <v>22</v>
      </c>
      <c r="E14" s="42"/>
      <c r="F14" s="137" t="s">
        <v>23</v>
      </c>
      <c r="G14" s="42"/>
      <c r="H14" s="42"/>
      <c r="I14" s="147" t="s">
        <v>24</v>
      </c>
      <c r="J14" s="151" t="str">
        <f>'Rekapitulace stavby'!AN8</f>
        <v>11. 9. 2024</v>
      </c>
      <c r="K14" s="42"/>
      <c r="L14" s="149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Z14" s="142" t="s">
        <v>6236</v>
      </c>
      <c r="BA14" s="142" t="s">
        <v>6236</v>
      </c>
      <c r="BB14" s="142" t="s">
        <v>28</v>
      </c>
      <c r="BC14" s="142" t="s">
        <v>556</v>
      </c>
      <c r="BD14" s="142" t="s">
        <v>83</v>
      </c>
    </row>
    <row r="15" s="2" customFormat="1" ht="10.8" customHeight="1">
      <c r="A15" s="42"/>
      <c r="B15" s="48"/>
      <c r="C15" s="42"/>
      <c r="D15" s="42"/>
      <c r="E15" s="42"/>
      <c r="F15" s="42"/>
      <c r="G15" s="42"/>
      <c r="H15" s="42"/>
      <c r="I15" s="42"/>
      <c r="J15" s="42"/>
      <c r="K15" s="42"/>
      <c r="L15" s="149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Z15" s="142" t="s">
        <v>546</v>
      </c>
      <c r="BA15" s="142" t="s">
        <v>546</v>
      </c>
      <c r="BB15" s="142" t="s">
        <v>28</v>
      </c>
      <c r="BC15" s="142" t="s">
        <v>6237</v>
      </c>
      <c r="BD15" s="142" t="s">
        <v>83</v>
      </c>
    </row>
    <row r="16" s="2" customFormat="1" ht="12" customHeight="1">
      <c r="A16" s="42"/>
      <c r="B16" s="48"/>
      <c r="C16" s="42"/>
      <c r="D16" s="147" t="s">
        <v>26</v>
      </c>
      <c r="E16" s="42"/>
      <c r="F16" s="42"/>
      <c r="G16" s="42"/>
      <c r="H16" s="42"/>
      <c r="I16" s="147" t="s">
        <v>27</v>
      </c>
      <c r="J16" s="137" t="s">
        <v>28</v>
      </c>
      <c r="K16" s="42"/>
      <c r="L16" s="149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Z16" s="142" t="s">
        <v>586</v>
      </c>
      <c r="BA16" s="142" t="s">
        <v>586</v>
      </c>
      <c r="BB16" s="142" t="s">
        <v>28</v>
      </c>
      <c r="BC16" s="142" t="s">
        <v>6233</v>
      </c>
      <c r="BD16" s="142" t="s">
        <v>83</v>
      </c>
    </row>
    <row r="17" s="2" customFormat="1" ht="18" customHeight="1">
      <c r="A17" s="42"/>
      <c r="B17" s="48"/>
      <c r="C17" s="42"/>
      <c r="D17" s="42"/>
      <c r="E17" s="137" t="s">
        <v>29</v>
      </c>
      <c r="F17" s="42"/>
      <c r="G17" s="42"/>
      <c r="H17" s="42"/>
      <c r="I17" s="147" t="s">
        <v>30</v>
      </c>
      <c r="J17" s="137" t="s">
        <v>28</v>
      </c>
      <c r="K17" s="42"/>
      <c r="L17" s="149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Z17" s="142" t="s">
        <v>590</v>
      </c>
      <c r="BA17" s="142" t="s">
        <v>590</v>
      </c>
      <c r="BB17" s="142" t="s">
        <v>28</v>
      </c>
      <c r="BC17" s="142" t="s">
        <v>6238</v>
      </c>
      <c r="BD17" s="142" t="s">
        <v>83</v>
      </c>
    </row>
    <row r="18" s="2" customFormat="1" ht="6.96" customHeight="1">
      <c r="A18" s="42"/>
      <c r="B18" s="48"/>
      <c r="C18" s="42"/>
      <c r="D18" s="42"/>
      <c r="E18" s="42"/>
      <c r="F18" s="42"/>
      <c r="G18" s="42"/>
      <c r="H18" s="42"/>
      <c r="I18" s="42"/>
      <c r="J18" s="42"/>
      <c r="K18" s="42"/>
      <c r="L18" s="149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2" customHeight="1">
      <c r="A19" s="42"/>
      <c r="B19" s="48"/>
      <c r="C19" s="42"/>
      <c r="D19" s="147" t="s">
        <v>31</v>
      </c>
      <c r="E19" s="42"/>
      <c r="F19" s="42"/>
      <c r="G19" s="42"/>
      <c r="H19" s="42"/>
      <c r="I19" s="147" t="s">
        <v>27</v>
      </c>
      <c r="J19" s="37" t="str">
        <f>'Rekapitulace stavby'!AN13</f>
        <v>Vyplň údaj</v>
      </c>
      <c r="K19" s="42"/>
      <c r="L19" s="149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18" customHeight="1">
      <c r="A20" s="42"/>
      <c r="B20" s="48"/>
      <c r="C20" s="42"/>
      <c r="D20" s="42"/>
      <c r="E20" s="37" t="str">
        <f>'Rekapitulace stavby'!E14</f>
        <v>Vyplň údaj</v>
      </c>
      <c r="F20" s="137"/>
      <c r="G20" s="137"/>
      <c r="H20" s="137"/>
      <c r="I20" s="147" t="s">
        <v>30</v>
      </c>
      <c r="J20" s="37" t="str">
        <f>'Rekapitulace stavby'!AN14</f>
        <v>Vyplň údaj</v>
      </c>
      <c r="K20" s="42"/>
      <c r="L20" s="149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6.96" customHeight="1">
      <c r="A21" s="42"/>
      <c r="B21" s="48"/>
      <c r="C21" s="42"/>
      <c r="D21" s="42"/>
      <c r="E21" s="42"/>
      <c r="F21" s="42"/>
      <c r="G21" s="42"/>
      <c r="H21" s="42"/>
      <c r="I21" s="42"/>
      <c r="J21" s="42"/>
      <c r="K21" s="42"/>
      <c r="L21" s="149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2" customHeight="1">
      <c r="A22" s="42"/>
      <c r="B22" s="48"/>
      <c r="C22" s="42"/>
      <c r="D22" s="147" t="s">
        <v>33</v>
      </c>
      <c r="E22" s="42"/>
      <c r="F22" s="42"/>
      <c r="G22" s="42"/>
      <c r="H22" s="42"/>
      <c r="I22" s="147" t="s">
        <v>27</v>
      </c>
      <c r="J22" s="137" t="s">
        <v>28</v>
      </c>
      <c r="K22" s="42"/>
      <c r="L22" s="149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18" customHeight="1">
      <c r="A23" s="42"/>
      <c r="B23" s="48"/>
      <c r="C23" s="42"/>
      <c r="D23" s="42"/>
      <c r="E23" s="137" t="s">
        <v>34</v>
      </c>
      <c r="F23" s="42"/>
      <c r="G23" s="42"/>
      <c r="H23" s="42"/>
      <c r="I23" s="147" t="s">
        <v>30</v>
      </c>
      <c r="J23" s="137" t="s">
        <v>28</v>
      </c>
      <c r="K23" s="42"/>
      <c r="L23" s="149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6.96" customHeight="1">
      <c r="A24" s="42"/>
      <c r="B24" s="48"/>
      <c r="C24" s="42"/>
      <c r="D24" s="42"/>
      <c r="E24" s="42"/>
      <c r="F24" s="42"/>
      <c r="G24" s="42"/>
      <c r="H24" s="42"/>
      <c r="I24" s="42"/>
      <c r="J24" s="42"/>
      <c r="K24" s="42"/>
      <c r="L24" s="149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2" customHeight="1">
      <c r="A25" s="42"/>
      <c r="B25" s="48"/>
      <c r="C25" s="42"/>
      <c r="D25" s="147" t="s">
        <v>36</v>
      </c>
      <c r="E25" s="42"/>
      <c r="F25" s="42"/>
      <c r="G25" s="42"/>
      <c r="H25" s="42"/>
      <c r="I25" s="147" t="s">
        <v>27</v>
      </c>
      <c r="J25" s="137" t="str">
        <f>IF('Rekapitulace stavby'!AN19="","",'Rekapitulace stavby'!AN19)</f>
        <v/>
      </c>
      <c r="K25" s="42"/>
      <c r="L25" s="149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18" customHeight="1">
      <c r="A26" s="42"/>
      <c r="B26" s="48"/>
      <c r="C26" s="42"/>
      <c r="D26" s="42"/>
      <c r="E26" s="137" t="str">
        <f>IF('Rekapitulace stavby'!E20="","",'Rekapitulace stavby'!E20)</f>
        <v xml:space="preserve"> </v>
      </c>
      <c r="F26" s="42"/>
      <c r="G26" s="42"/>
      <c r="H26" s="42"/>
      <c r="I26" s="147" t="s">
        <v>30</v>
      </c>
      <c r="J26" s="137" t="str">
        <f>IF('Rekapitulace stavby'!AN20="","",'Rekapitulace stavby'!AN20)</f>
        <v/>
      </c>
      <c r="K26" s="42"/>
      <c r="L26" s="149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6.96" customHeight="1">
      <c r="A27" s="42"/>
      <c r="B27" s="48"/>
      <c r="C27" s="42"/>
      <c r="D27" s="42"/>
      <c r="E27" s="42"/>
      <c r="F27" s="42"/>
      <c r="G27" s="42"/>
      <c r="H27" s="42"/>
      <c r="I27" s="42"/>
      <c r="J27" s="42"/>
      <c r="K27" s="42"/>
      <c r="L27" s="149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2" customHeight="1">
      <c r="A28" s="42"/>
      <c r="B28" s="48"/>
      <c r="C28" s="42"/>
      <c r="D28" s="147" t="s">
        <v>38</v>
      </c>
      <c r="E28" s="42"/>
      <c r="F28" s="42"/>
      <c r="G28" s="42"/>
      <c r="H28" s="42"/>
      <c r="I28" s="42"/>
      <c r="J28" s="42"/>
      <c r="K28" s="42"/>
      <c r="L28" s="149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8" customFormat="1" ht="16.5" customHeight="1">
      <c r="A29" s="152"/>
      <c r="B29" s="153"/>
      <c r="C29" s="152"/>
      <c r="D29" s="152"/>
      <c r="E29" s="154" t="s">
        <v>28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2"/>
      <c r="B30" s="48"/>
      <c r="C30" s="42"/>
      <c r="D30" s="42"/>
      <c r="E30" s="42"/>
      <c r="F30" s="42"/>
      <c r="G30" s="42"/>
      <c r="H30" s="42"/>
      <c r="I30" s="42"/>
      <c r="J30" s="42"/>
      <c r="K30" s="42"/>
      <c r="L30" s="149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2" customFormat="1" ht="6.96" customHeight="1">
      <c r="A31" s="42"/>
      <c r="B31" s="48"/>
      <c r="C31" s="42"/>
      <c r="D31" s="157"/>
      <c r="E31" s="157"/>
      <c r="F31" s="157"/>
      <c r="G31" s="157"/>
      <c r="H31" s="157"/>
      <c r="I31" s="157"/>
      <c r="J31" s="157"/>
      <c r="K31" s="157"/>
      <c r="L31" s="149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</row>
    <row r="32" s="2" customFormat="1" ht="25.44" customHeight="1">
      <c r="A32" s="42"/>
      <c r="B32" s="48"/>
      <c r="C32" s="42"/>
      <c r="D32" s="158" t="s">
        <v>40</v>
      </c>
      <c r="E32" s="42"/>
      <c r="F32" s="42"/>
      <c r="G32" s="42"/>
      <c r="H32" s="42"/>
      <c r="I32" s="42"/>
      <c r="J32" s="159">
        <f>ROUND(J101, 2)</f>
        <v>0</v>
      </c>
      <c r="K32" s="42"/>
      <c r="L32" s="149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49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14.4" customHeight="1">
      <c r="A34" s="42"/>
      <c r="B34" s="48"/>
      <c r="C34" s="42"/>
      <c r="D34" s="42"/>
      <c r="E34" s="42"/>
      <c r="F34" s="160" t="s">
        <v>42</v>
      </c>
      <c r="G34" s="42"/>
      <c r="H34" s="42"/>
      <c r="I34" s="160" t="s">
        <v>41</v>
      </c>
      <c r="J34" s="160" t="s">
        <v>43</v>
      </c>
      <c r="K34" s="42"/>
      <c r="L34" s="149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14.4" customHeight="1">
      <c r="A35" s="42"/>
      <c r="B35" s="48"/>
      <c r="C35" s="42"/>
      <c r="D35" s="161" t="s">
        <v>44</v>
      </c>
      <c r="E35" s="147" t="s">
        <v>45</v>
      </c>
      <c r="F35" s="162">
        <f>ROUND((SUM(BE101:BE486)),  2)</f>
        <v>0</v>
      </c>
      <c r="G35" s="42"/>
      <c r="H35" s="42"/>
      <c r="I35" s="163">
        <v>0.20999999999999999</v>
      </c>
      <c r="J35" s="162">
        <f>ROUND(((SUM(BE101:BE486))*I35),  2)</f>
        <v>0</v>
      </c>
      <c r="K35" s="42"/>
      <c r="L35" s="149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147" t="s">
        <v>46</v>
      </c>
      <c r="F36" s="162">
        <f>ROUND((SUM(BF101:BF486)),  2)</f>
        <v>0</v>
      </c>
      <c r="G36" s="42"/>
      <c r="H36" s="42"/>
      <c r="I36" s="163">
        <v>0.14999999999999999</v>
      </c>
      <c r="J36" s="162">
        <f>ROUND(((SUM(BF101:BF486))*I36),  2)</f>
        <v>0</v>
      </c>
      <c r="K36" s="42"/>
      <c r="L36" s="149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hidden="1" s="2" customFormat="1" ht="14.4" customHeight="1">
      <c r="A37" s="42"/>
      <c r="B37" s="48"/>
      <c r="C37" s="42"/>
      <c r="D37" s="42"/>
      <c r="E37" s="147" t="s">
        <v>47</v>
      </c>
      <c r="F37" s="162">
        <f>ROUND((SUM(BG101:BG486)),  2)</f>
        <v>0</v>
      </c>
      <c r="G37" s="42"/>
      <c r="H37" s="42"/>
      <c r="I37" s="163">
        <v>0.20999999999999999</v>
      </c>
      <c r="J37" s="162">
        <f>0</f>
        <v>0</v>
      </c>
      <c r="K37" s="42"/>
      <c r="L37" s="149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hidden="1" s="2" customFormat="1" ht="14.4" customHeight="1">
      <c r="A38" s="42"/>
      <c r="B38" s="48"/>
      <c r="C38" s="42"/>
      <c r="D38" s="42"/>
      <c r="E38" s="147" t="s">
        <v>48</v>
      </c>
      <c r="F38" s="162">
        <f>ROUND((SUM(BH101:BH486)),  2)</f>
        <v>0</v>
      </c>
      <c r="G38" s="42"/>
      <c r="H38" s="42"/>
      <c r="I38" s="163">
        <v>0.14999999999999999</v>
      </c>
      <c r="J38" s="162">
        <f>0</f>
        <v>0</v>
      </c>
      <c r="K38" s="42"/>
      <c r="L38" s="149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49</v>
      </c>
      <c r="F39" s="162">
        <f>ROUND((SUM(BI101:BI486)),  2)</f>
        <v>0</v>
      </c>
      <c r="G39" s="42"/>
      <c r="H39" s="42"/>
      <c r="I39" s="163">
        <v>0</v>
      </c>
      <c r="J39" s="162">
        <f>0</f>
        <v>0</v>
      </c>
      <c r="K39" s="42"/>
      <c r="L39" s="149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s="2" customFormat="1" ht="6.96" customHeight="1">
      <c r="A40" s="42"/>
      <c r="B40" s="48"/>
      <c r="C40" s="42"/>
      <c r="D40" s="42"/>
      <c r="E40" s="42"/>
      <c r="F40" s="42"/>
      <c r="G40" s="42"/>
      <c r="H40" s="42"/>
      <c r="I40" s="42"/>
      <c r="J40" s="42"/>
      <c r="K40" s="42"/>
      <c r="L40" s="149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s="2" customFormat="1" ht="25.44" customHeight="1">
      <c r="A41" s="42"/>
      <c r="B41" s="48"/>
      <c r="C41" s="164"/>
      <c r="D41" s="165" t="s">
        <v>50</v>
      </c>
      <c r="E41" s="166"/>
      <c r="F41" s="166"/>
      <c r="G41" s="167" t="s">
        <v>51</v>
      </c>
      <c r="H41" s="168" t="s">
        <v>52</v>
      </c>
      <c r="I41" s="166"/>
      <c r="J41" s="169">
        <f>SUM(J32:J39)</f>
        <v>0</v>
      </c>
      <c r="K41" s="170"/>
      <c r="L41" s="149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14.4" customHeight="1">
      <c r="A42" s="42"/>
      <c r="B42" s="171"/>
      <c r="C42" s="172"/>
      <c r="D42" s="172"/>
      <c r="E42" s="172"/>
      <c r="F42" s="172"/>
      <c r="G42" s="172"/>
      <c r="H42" s="172"/>
      <c r="I42" s="172"/>
      <c r="J42" s="172"/>
      <c r="K42" s="172"/>
      <c r="L42" s="149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6" s="2" customFormat="1" ht="6.96" customHeight="1">
      <c r="A46" s="42"/>
      <c r="B46" s="173"/>
      <c r="C46" s="174"/>
      <c r="D46" s="174"/>
      <c r="E46" s="174"/>
      <c r="F46" s="174"/>
      <c r="G46" s="174"/>
      <c r="H46" s="174"/>
      <c r="I46" s="174"/>
      <c r="J46" s="174"/>
      <c r="K46" s="174"/>
      <c r="L46" s="149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</row>
    <row r="47" s="2" customFormat="1" ht="24.96" customHeight="1">
      <c r="A47" s="42"/>
      <c r="B47" s="43"/>
      <c r="C47" s="27" t="s">
        <v>236</v>
      </c>
      <c r="D47" s="44"/>
      <c r="E47" s="44"/>
      <c r="F47" s="44"/>
      <c r="G47" s="44"/>
      <c r="H47" s="44"/>
      <c r="I47" s="44"/>
      <c r="J47" s="44"/>
      <c r="K47" s="44"/>
      <c r="L47" s="149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</row>
    <row r="48" s="2" customFormat="1" ht="6.96" customHeight="1">
      <c r="A48" s="42"/>
      <c r="B48" s="43"/>
      <c r="C48" s="44"/>
      <c r="D48" s="44"/>
      <c r="E48" s="44"/>
      <c r="F48" s="44"/>
      <c r="G48" s="44"/>
      <c r="H48" s="44"/>
      <c r="I48" s="44"/>
      <c r="J48" s="44"/>
      <c r="K48" s="44"/>
      <c r="L48" s="149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12" customHeight="1">
      <c r="A49" s="42"/>
      <c r="B49" s="43"/>
      <c r="C49" s="36" t="s">
        <v>16</v>
      </c>
      <c r="D49" s="44"/>
      <c r="E49" s="44"/>
      <c r="F49" s="44"/>
      <c r="G49" s="44"/>
      <c r="H49" s="44"/>
      <c r="I49" s="44"/>
      <c r="J49" s="44"/>
      <c r="K49" s="44"/>
      <c r="L49" s="149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26.25" customHeight="1">
      <c r="A50" s="42"/>
      <c r="B50" s="43"/>
      <c r="C50" s="44"/>
      <c r="D50" s="44"/>
      <c r="E50" s="175" t="str">
        <f>E7</f>
        <v>Rozvoj odbor. výukových prostor vč. vybavení na zákl. školách v Jihlavě - II. etapa - ZŠ Havlíčkova II.</v>
      </c>
      <c r="F50" s="36"/>
      <c r="G50" s="36"/>
      <c r="H50" s="36"/>
      <c r="I50" s="44"/>
      <c r="J50" s="44"/>
      <c r="K50" s="44"/>
      <c r="L50" s="149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1" customFormat="1" ht="12" customHeight="1">
      <c r="B51" s="25"/>
      <c r="C51" s="36" t="s">
        <v>156</v>
      </c>
      <c r="D51" s="26"/>
      <c r="E51" s="26"/>
      <c r="F51" s="26"/>
      <c r="G51" s="26"/>
      <c r="H51" s="26"/>
      <c r="I51" s="26"/>
      <c r="J51" s="26"/>
      <c r="K51" s="26"/>
      <c r="L51" s="24"/>
    </row>
    <row r="52" s="2" customFormat="1" ht="23.25" customHeight="1">
      <c r="A52" s="42"/>
      <c r="B52" s="43"/>
      <c r="C52" s="44"/>
      <c r="D52" s="44"/>
      <c r="E52" s="175" t="s">
        <v>6227</v>
      </c>
      <c r="F52" s="44"/>
      <c r="G52" s="44"/>
      <c r="H52" s="44"/>
      <c r="I52" s="44"/>
      <c r="J52" s="44"/>
      <c r="K52" s="44"/>
      <c r="L52" s="149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2" customFormat="1" ht="12" customHeight="1">
      <c r="A53" s="42"/>
      <c r="B53" s="43"/>
      <c r="C53" s="36" t="s">
        <v>161</v>
      </c>
      <c r="D53" s="44"/>
      <c r="E53" s="44"/>
      <c r="F53" s="44"/>
      <c r="G53" s="44"/>
      <c r="H53" s="44"/>
      <c r="I53" s="44"/>
      <c r="J53" s="44"/>
      <c r="K53" s="44"/>
      <c r="L53" s="149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</row>
    <row r="54" s="2" customFormat="1" ht="16.5" customHeight="1">
      <c r="A54" s="42"/>
      <c r="B54" s="43"/>
      <c r="C54" s="44"/>
      <c r="D54" s="44"/>
      <c r="E54" s="73" t="str">
        <f>E11</f>
        <v>D.1.1 a D.1.2 - stavební a konstrukční část</v>
      </c>
      <c r="F54" s="44"/>
      <c r="G54" s="44"/>
      <c r="H54" s="44"/>
      <c r="I54" s="44"/>
      <c r="J54" s="44"/>
      <c r="K54" s="44"/>
      <c r="L54" s="149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</row>
    <row r="55" s="2" customFormat="1" ht="6.96" customHeight="1">
      <c r="A55" s="42"/>
      <c r="B55" s="43"/>
      <c r="C55" s="44"/>
      <c r="D55" s="44"/>
      <c r="E55" s="44"/>
      <c r="F55" s="44"/>
      <c r="G55" s="44"/>
      <c r="H55" s="44"/>
      <c r="I55" s="44"/>
      <c r="J55" s="44"/>
      <c r="K55" s="44"/>
      <c r="L55" s="149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</row>
    <row r="56" s="2" customFormat="1" ht="12" customHeight="1">
      <c r="A56" s="42"/>
      <c r="B56" s="43"/>
      <c r="C56" s="36" t="s">
        <v>22</v>
      </c>
      <c r="D56" s="44"/>
      <c r="E56" s="44"/>
      <c r="F56" s="31" t="str">
        <f>F14</f>
        <v>Jihlava</v>
      </c>
      <c r="G56" s="44"/>
      <c r="H56" s="44"/>
      <c r="I56" s="36" t="s">
        <v>24</v>
      </c>
      <c r="J56" s="76" t="str">
        <f>IF(J14="","",J14)</f>
        <v>11. 9. 2024</v>
      </c>
      <c r="K56" s="44"/>
      <c r="L56" s="149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6.96" customHeight="1">
      <c r="A57" s="42"/>
      <c r="B57" s="43"/>
      <c r="C57" s="44"/>
      <c r="D57" s="44"/>
      <c r="E57" s="44"/>
      <c r="F57" s="44"/>
      <c r="G57" s="44"/>
      <c r="H57" s="44"/>
      <c r="I57" s="44"/>
      <c r="J57" s="44"/>
      <c r="K57" s="44"/>
      <c r="L57" s="149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40.05" customHeight="1">
      <c r="A58" s="42"/>
      <c r="B58" s="43"/>
      <c r="C58" s="36" t="s">
        <v>26</v>
      </c>
      <c r="D58" s="44"/>
      <c r="E58" s="44"/>
      <c r="F58" s="31" t="str">
        <f>E17</f>
        <v>Statutární město Jihlava</v>
      </c>
      <c r="G58" s="44"/>
      <c r="H58" s="44"/>
      <c r="I58" s="36" t="s">
        <v>33</v>
      </c>
      <c r="J58" s="40" t="str">
        <f>E23</f>
        <v>Ing. arch. Zuzana Hrubešová projektový atelier</v>
      </c>
      <c r="K58" s="44"/>
      <c r="L58" s="149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15.15" customHeight="1">
      <c r="A59" s="42"/>
      <c r="B59" s="43"/>
      <c r="C59" s="36" t="s">
        <v>31</v>
      </c>
      <c r="D59" s="44"/>
      <c r="E59" s="44"/>
      <c r="F59" s="31" t="str">
        <f>IF(E20="","",E20)</f>
        <v>Vyplň údaj</v>
      </c>
      <c r="G59" s="44"/>
      <c r="H59" s="44"/>
      <c r="I59" s="36" t="s">
        <v>36</v>
      </c>
      <c r="J59" s="40" t="str">
        <f>E26</f>
        <v xml:space="preserve"> </v>
      </c>
      <c r="K59" s="44"/>
      <c r="L59" s="149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0.32" customHeight="1">
      <c r="A60" s="42"/>
      <c r="B60" s="43"/>
      <c r="C60" s="44"/>
      <c r="D60" s="44"/>
      <c r="E60" s="44"/>
      <c r="F60" s="44"/>
      <c r="G60" s="44"/>
      <c r="H60" s="44"/>
      <c r="I60" s="44"/>
      <c r="J60" s="44"/>
      <c r="K60" s="44"/>
      <c r="L60" s="149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29.28" customHeight="1">
      <c r="A61" s="42"/>
      <c r="B61" s="43"/>
      <c r="C61" s="176" t="s">
        <v>265</v>
      </c>
      <c r="D61" s="177"/>
      <c r="E61" s="177"/>
      <c r="F61" s="177"/>
      <c r="G61" s="177"/>
      <c r="H61" s="177"/>
      <c r="I61" s="177"/>
      <c r="J61" s="178" t="s">
        <v>266</v>
      </c>
      <c r="K61" s="177"/>
      <c r="L61" s="149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10.32" customHeight="1">
      <c r="A62" s="42"/>
      <c r="B62" s="43"/>
      <c r="C62" s="44"/>
      <c r="D62" s="44"/>
      <c r="E62" s="44"/>
      <c r="F62" s="44"/>
      <c r="G62" s="44"/>
      <c r="H62" s="44"/>
      <c r="I62" s="44"/>
      <c r="J62" s="44"/>
      <c r="K62" s="44"/>
      <c r="L62" s="149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22.8" customHeight="1">
      <c r="A63" s="42"/>
      <c r="B63" s="43"/>
      <c r="C63" s="179" t="s">
        <v>72</v>
      </c>
      <c r="D63" s="44"/>
      <c r="E63" s="44"/>
      <c r="F63" s="44"/>
      <c r="G63" s="44"/>
      <c r="H63" s="44"/>
      <c r="I63" s="44"/>
      <c r="J63" s="106">
        <f>J101</f>
        <v>0</v>
      </c>
      <c r="K63" s="44"/>
      <c r="L63" s="149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U63" s="21" t="s">
        <v>271</v>
      </c>
    </row>
    <row r="64" s="9" customFormat="1" ht="24.96" customHeight="1">
      <c r="A64" s="9"/>
      <c r="B64" s="180"/>
      <c r="C64" s="181"/>
      <c r="D64" s="182" t="s">
        <v>274</v>
      </c>
      <c r="E64" s="183"/>
      <c r="F64" s="183"/>
      <c r="G64" s="183"/>
      <c r="H64" s="183"/>
      <c r="I64" s="183"/>
      <c r="J64" s="184">
        <f>J102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7"/>
      <c r="C65" s="129"/>
      <c r="D65" s="188" t="s">
        <v>286</v>
      </c>
      <c r="E65" s="189"/>
      <c r="F65" s="189"/>
      <c r="G65" s="189"/>
      <c r="H65" s="189"/>
      <c r="I65" s="189"/>
      <c r="J65" s="190">
        <f>J103</f>
        <v>0</v>
      </c>
      <c r="K65" s="129"/>
      <c r="L65" s="191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7"/>
      <c r="C66" s="129"/>
      <c r="D66" s="188" t="s">
        <v>294</v>
      </c>
      <c r="E66" s="189"/>
      <c r="F66" s="189"/>
      <c r="G66" s="189"/>
      <c r="H66" s="189"/>
      <c r="I66" s="189"/>
      <c r="J66" s="190">
        <f>J108</f>
        <v>0</v>
      </c>
      <c r="K66" s="129"/>
      <c r="L66" s="191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7"/>
      <c r="C67" s="129"/>
      <c r="D67" s="188" t="s">
        <v>300</v>
      </c>
      <c r="E67" s="189"/>
      <c r="F67" s="189"/>
      <c r="G67" s="189"/>
      <c r="H67" s="189"/>
      <c r="I67" s="189"/>
      <c r="J67" s="190">
        <f>J141</f>
        <v>0</v>
      </c>
      <c r="K67" s="129"/>
      <c r="L67" s="191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7"/>
      <c r="C68" s="129"/>
      <c r="D68" s="188" t="s">
        <v>303</v>
      </c>
      <c r="E68" s="189"/>
      <c r="F68" s="189"/>
      <c r="G68" s="189"/>
      <c r="H68" s="189"/>
      <c r="I68" s="189"/>
      <c r="J68" s="190">
        <f>J148</f>
        <v>0</v>
      </c>
      <c r="K68" s="129"/>
      <c r="L68" s="191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7"/>
      <c r="C69" s="129"/>
      <c r="D69" s="188" t="s">
        <v>306</v>
      </c>
      <c r="E69" s="189"/>
      <c r="F69" s="189"/>
      <c r="G69" s="189"/>
      <c r="H69" s="189"/>
      <c r="I69" s="189"/>
      <c r="J69" s="190">
        <f>J155</f>
        <v>0</v>
      </c>
      <c r="K69" s="129"/>
      <c r="L69" s="191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7"/>
      <c r="C70" s="129"/>
      <c r="D70" s="188" t="s">
        <v>309</v>
      </c>
      <c r="E70" s="189"/>
      <c r="F70" s="189"/>
      <c r="G70" s="189"/>
      <c r="H70" s="189"/>
      <c r="I70" s="189"/>
      <c r="J70" s="190">
        <f>J176</f>
        <v>0</v>
      </c>
      <c r="K70" s="129"/>
      <c r="L70" s="191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7"/>
      <c r="C71" s="129"/>
      <c r="D71" s="188" t="s">
        <v>312</v>
      </c>
      <c r="E71" s="189"/>
      <c r="F71" s="189"/>
      <c r="G71" s="189"/>
      <c r="H71" s="189"/>
      <c r="I71" s="189"/>
      <c r="J71" s="190">
        <f>J187</f>
        <v>0</v>
      </c>
      <c r="K71" s="129"/>
      <c r="L71" s="191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80"/>
      <c r="C72" s="181"/>
      <c r="D72" s="182" t="s">
        <v>315</v>
      </c>
      <c r="E72" s="183"/>
      <c r="F72" s="183"/>
      <c r="G72" s="183"/>
      <c r="H72" s="183"/>
      <c r="I72" s="183"/>
      <c r="J72" s="184">
        <f>J190</f>
        <v>0</v>
      </c>
      <c r="K72" s="181"/>
      <c r="L72" s="185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7"/>
      <c r="C73" s="129"/>
      <c r="D73" s="188" t="s">
        <v>324</v>
      </c>
      <c r="E73" s="189"/>
      <c r="F73" s="189"/>
      <c r="G73" s="189"/>
      <c r="H73" s="189"/>
      <c r="I73" s="189"/>
      <c r="J73" s="190">
        <f>J191</f>
        <v>0</v>
      </c>
      <c r="K73" s="129"/>
      <c r="L73" s="191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7"/>
      <c r="C74" s="129"/>
      <c r="D74" s="188" t="s">
        <v>333</v>
      </c>
      <c r="E74" s="189"/>
      <c r="F74" s="189"/>
      <c r="G74" s="189"/>
      <c r="H74" s="189"/>
      <c r="I74" s="189"/>
      <c r="J74" s="190">
        <f>J221</f>
        <v>0</v>
      </c>
      <c r="K74" s="129"/>
      <c r="L74" s="191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7"/>
      <c r="C75" s="129"/>
      <c r="D75" s="188" t="s">
        <v>336</v>
      </c>
      <c r="E75" s="189"/>
      <c r="F75" s="189"/>
      <c r="G75" s="189"/>
      <c r="H75" s="189"/>
      <c r="I75" s="189"/>
      <c r="J75" s="190">
        <f>J252</f>
        <v>0</v>
      </c>
      <c r="K75" s="129"/>
      <c r="L75" s="191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7"/>
      <c r="C76" s="129"/>
      <c r="D76" s="188" t="s">
        <v>344</v>
      </c>
      <c r="E76" s="189"/>
      <c r="F76" s="189"/>
      <c r="G76" s="189"/>
      <c r="H76" s="189"/>
      <c r="I76" s="189"/>
      <c r="J76" s="190">
        <f>J347</f>
        <v>0</v>
      </c>
      <c r="K76" s="129"/>
      <c r="L76" s="191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7"/>
      <c r="C77" s="129"/>
      <c r="D77" s="188" t="s">
        <v>353</v>
      </c>
      <c r="E77" s="189"/>
      <c r="F77" s="189"/>
      <c r="G77" s="189"/>
      <c r="H77" s="189"/>
      <c r="I77" s="189"/>
      <c r="J77" s="190">
        <f>J383</f>
        <v>0</v>
      </c>
      <c r="K77" s="129"/>
      <c r="L77" s="191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7"/>
      <c r="C78" s="129"/>
      <c r="D78" s="188" t="s">
        <v>359</v>
      </c>
      <c r="E78" s="189"/>
      <c r="F78" s="189"/>
      <c r="G78" s="189"/>
      <c r="H78" s="189"/>
      <c r="I78" s="189"/>
      <c r="J78" s="190">
        <f>J419</f>
        <v>0</v>
      </c>
      <c r="K78" s="129"/>
      <c r="L78" s="191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7"/>
      <c r="C79" s="129"/>
      <c r="D79" s="188" t="s">
        <v>362</v>
      </c>
      <c r="E79" s="189"/>
      <c r="F79" s="189"/>
      <c r="G79" s="189"/>
      <c r="H79" s="189"/>
      <c r="I79" s="189"/>
      <c r="J79" s="190">
        <f>J460</f>
        <v>0</v>
      </c>
      <c r="K79" s="129"/>
      <c r="L79" s="191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2" customFormat="1" ht="21.84" customHeight="1">
      <c r="A80" s="42"/>
      <c r="B80" s="43"/>
      <c r="C80" s="44"/>
      <c r="D80" s="44"/>
      <c r="E80" s="44"/>
      <c r="F80" s="44"/>
      <c r="G80" s="44"/>
      <c r="H80" s="44"/>
      <c r="I80" s="44"/>
      <c r="J80" s="44"/>
      <c r="K80" s="44"/>
      <c r="L80" s="149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</row>
    <row r="81" s="2" customFormat="1" ht="6.96" customHeight="1">
      <c r="A81" s="42"/>
      <c r="B81" s="63"/>
      <c r="C81" s="64"/>
      <c r="D81" s="64"/>
      <c r="E81" s="64"/>
      <c r="F81" s="64"/>
      <c r="G81" s="64"/>
      <c r="H81" s="64"/>
      <c r="I81" s="64"/>
      <c r="J81" s="64"/>
      <c r="K81" s="64"/>
      <c r="L81" s="149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</row>
    <row r="85" s="2" customFormat="1" ht="6.96" customHeight="1">
      <c r="A85" s="42"/>
      <c r="B85" s="65"/>
      <c r="C85" s="66"/>
      <c r="D85" s="66"/>
      <c r="E85" s="66"/>
      <c r="F85" s="66"/>
      <c r="G85" s="66"/>
      <c r="H85" s="66"/>
      <c r="I85" s="66"/>
      <c r="J85" s="66"/>
      <c r="K85" s="66"/>
      <c r="L85" s="149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</row>
    <row r="86" s="2" customFormat="1" ht="24.96" customHeight="1">
      <c r="A86" s="42"/>
      <c r="B86" s="43"/>
      <c r="C86" s="27" t="s">
        <v>380</v>
      </c>
      <c r="D86" s="44"/>
      <c r="E86" s="44"/>
      <c r="F86" s="44"/>
      <c r="G86" s="44"/>
      <c r="H86" s="44"/>
      <c r="I86" s="44"/>
      <c r="J86" s="44"/>
      <c r="K86" s="44"/>
      <c r="L86" s="149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</row>
    <row r="87" s="2" customFormat="1" ht="6.96" customHeight="1">
      <c r="A87" s="42"/>
      <c r="B87" s="43"/>
      <c r="C87" s="44"/>
      <c r="D87" s="44"/>
      <c r="E87" s="44"/>
      <c r="F87" s="44"/>
      <c r="G87" s="44"/>
      <c r="H87" s="44"/>
      <c r="I87" s="44"/>
      <c r="J87" s="44"/>
      <c r="K87" s="44"/>
      <c r="L87" s="149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</row>
    <row r="88" s="2" customFormat="1" ht="12" customHeight="1">
      <c r="A88" s="42"/>
      <c r="B88" s="43"/>
      <c r="C88" s="36" t="s">
        <v>16</v>
      </c>
      <c r="D88" s="44"/>
      <c r="E88" s="44"/>
      <c r="F88" s="44"/>
      <c r="G88" s="44"/>
      <c r="H88" s="44"/>
      <c r="I88" s="44"/>
      <c r="J88" s="44"/>
      <c r="K88" s="44"/>
      <c r="L88" s="149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</row>
    <row r="89" s="2" customFormat="1" ht="26.25" customHeight="1">
      <c r="A89" s="42"/>
      <c r="B89" s="43"/>
      <c r="C89" s="44"/>
      <c r="D89" s="44"/>
      <c r="E89" s="175" t="str">
        <f>E7</f>
        <v>Rozvoj odbor. výukových prostor vč. vybavení na zákl. školách v Jihlavě - II. etapa - ZŠ Havlíčkova II.</v>
      </c>
      <c r="F89" s="36"/>
      <c r="G89" s="36"/>
      <c r="H89" s="36"/>
      <c r="I89" s="44"/>
      <c r="J89" s="44"/>
      <c r="K89" s="44"/>
      <c r="L89" s="149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="1" customFormat="1" ht="12" customHeight="1">
      <c r="B90" s="25"/>
      <c r="C90" s="36" t="s">
        <v>156</v>
      </c>
      <c r="D90" s="26"/>
      <c r="E90" s="26"/>
      <c r="F90" s="26"/>
      <c r="G90" s="26"/>
      <c r="H90" s="26"/>
      <c r="I90" s="26"/>
      <c r="J90" s="26"/>
      <c r="K90" s="26"/>
      <c r="L90" s="24"/>
    </row>
    <row r="91" s="2" customFormat="1" ht="23.25" customHeight="1">
      <c r="A91" s="42"/>
      <c r="B91" s="43"/>
      <c r="C91" s="44"/>
      <c r="D91" s="44"/>
      <c r="E91" s="175" t="s">
        <v>6227</v>
      </c>
      <c r="F91" s="44"/>
      <c r="G91" s="44"/>
      <c r="H91" s="44"/>
      <c r="I91" s="44"/>
      <c r="J91" s="44"/>
      <c r="K91" s="44"/>
      <c r="L91" s="149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</row>
    <row r="92" s="2" customFormat="1" ht="12" customHeight="1">
      <c r="A92" s="42"/>
      <c r="B92" s="43"/>
      <c r="C92" s="36" t="s">
        <v>161</v>
      </c>
      <c r="D92" s="44"/>
      <c r="E92" s="44"/>
      <c r="F92" s="44"/>
      <c r="G92" s="44"/>
      <c r="H92" s="44"/>
      <c r="I92" s="44"/>
      <c r="J92" s="44"/>
      <c r="K92" s="44"/>
      <c r="L92" s="149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="2" customFormat="1" ht="16.5" customHeight="1">
      <c r="A93" s="42"/>
      <c r="B93" s="43"/>
      <c r="C93" s="44"/>
      <c r="D93" s="44"/>
      <c r="E93" s="73" t="str">
        <f>E11</f>
        <v>D.1.1 a D.1.2 - stavební a konstrukční část</v>
      </c>
      <c r="F93" s="44"/>
      <c r="G93" s="44"/>
      <c r="H93" s="44"/>
      <c r="I93" s="44"/>
      <c r="J93" s="44"/>
      <c r="K93" s="44"/>
      <c r="L93" s="149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</row>
    <row r="94" s="2" customFormat="1" ht="6.96" customHeight="1">
      <c r="A94" s="42"/>
      <c r="B94" s="43"/>
      <c r="C94" s="44"/>
      <c r="D94" s="44"/>
      <c r="E94" s="44"/>
      <c r="F94" s="44"/>
      <c r="G94" s="44"/>
      <c r="H94" s="44"/>
      <c r="I94" s="44"/>
      <c r="J94" s="44"/>
      <c r="K94" s="44"/>
      <c r="L94" s="149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</row>
    <row r="95" s="2" customFormat="1" ht="12" customHeight="1">
      <c r="A95" s="42"/>
      <c r="B95" s="43"/>
      <c r="C95" s="36" t="s">
        <v>22</v>
      </c>
      <c r="D95" s="44"/>
      <c r="E95" s="44"/>
      <c r="F95" s="31" t="str">
        <f>F14</f>
        <v>Jihlava</v>
      </c>
      <c r="G95" s="44"/>
      <c r="H95" s="44"/>
      <c r="I95" s="36" t="s">
        <v>24</v>
      </c>
      <c r="J95" s="76" t="str">
        <f>IF(J14="","",J14)</f>
        <v>11. 9. 2024</v>
      </c>
      <c r="K95" s="44"/>
      <c r="L95" s="149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</row>
    <row r="96" s="2" customFormat="1" ht="6.96" customHeight="1">
      <c r="A96" s="42"/>
      <c r="B96" s="43"/>
      <c r="C96" s="44"/>
      <c r="D96" s="44"/>
      <c r="E96" s="44"/>
      <c r="F96" s="44"/>
      <c r="G96" s="44"/>
      <c r="H96" s="44"/>
      <c r="I96" s="44"/>
      <c r="J96" s="44"/>
      <c r="K96" s="44"/>
      <c r="L96" s="149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</row>
    <row r="97" s="2" customFormat="1" ht="40.05" customHeight="1">
      <c r="A97" s="42"/>
      <c r="B97" s="43"/>
      <c r="C97" s="36" t="s">
        <v>26</v>
      </c>
      <c r="D97" s="44"/>
      <c r="E97" s="44"/>
      <c r="F97" s="31" t="str">
        <f>E17</f>
        <v>Statutární město Jihlava</v>
      </c>
      <c r="G97" s="44"/>
      <c r="H97" s="44"/>
      <c r="I97" s="36" t="s">
        <v>33</v>
      </c>
      <c r="J97" s="40" t="str">
        <f>E23</f>
        <v>Ing. arch. Zuzana Hrubešová projektový atelier</v>
      </c>
      <c r="K97" s="44"/>
      <c r="L97" s="149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</row>
    <row r="98" s="2" customFormat="1" ht="15.15" customHeight="1">
      <c r="A98" s="42"/>
      <c r="B98" s="43"/>
      <c r="C98" s="36" t="s">
        <v>31</v>
      </c>
      <c r="D98" s="44"/>
      <c r="E98" s="44"/>
      <c r="F98" s="31" t="str">
        <f>IF(E20="","",E20)</f>
        <v>Vyplň údaj</v>
      </c>
      <c r="G98" s="44"/>
      <c r="H98" s="44"/>
      <c r="I98" s="36" t="s">
        <v>36</v>
      </c>
      <c r="J98" s="40" t="str">
        <f>E26</f>
        <v xml:space="preserve"> </v>
      </c>
      <c r="K98" s="44"/>
      <c r="L98" s="149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</row>
    <row r="99" s="2" customFormat="1" ht="10.32" customHeight="1">
      <c r="A99" s="42"/>
      <c r="B99" s="43"/>
      <c r="C99" s="44"/>
      <c r="D99" s="44"/>
      <c r="E99" s="44"/>
      <c r="F99" s="44"/>
      <c r="G99" s="44"/>
      <c r="H99" s="44"/>
      <c r="I99" s="44"/>
      <c r="J99" s="44"/>
      <c r="K99" s="44"/>
      <c r="L99" s="149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</row>
    <row r="100" s="11" customFormat="1" ht="29.28" customHeight="1">
      <c r="A100" s="193"/>
      <c r="B100" s="194"/>
      <c r="C100" s="195" t="s">
        <v>408</v>
      </c>
      <c r="D100" s="196" t="s">
        <v>59</v>
      </c>
      <c r="E100" s="196" t="s">
        <v>55</v>
      </c>
      <c r="F100" s="196" t="s">
        <v>56</v>
      </c>
      <c r="G100" s="196" t="s">
        <v>409</v>
      </c>
      <c r="H100" s="196" t="s">
        <v>410</v>
      </c>
      <c r="I100" s="196" t="s">
        <v>411</v>
      </c>
      <c r="J100" s="196" t="s">
        <v>266</v>
      </c>
      <c r="K100" s="197" t="s">
        <v>412</v>
      </c>
      <c r="L100" s="198"/>
      <c r="M100" s="96" t="s">
        <v>28</v>
      </c>
      <c r="N100" s="97" t="s">
        <v>44</v>
      </c>
      <c r="O100" s="97" t="s">
        <v>413</v>
      </c>
      <c r="P100" s="97" t="s">
        <v>414</v>
      </c>
      <c r="Q100" s="97" t="s">
        <v>415</v>
      </c>
      <c r="R100" s="97" t="s">
        <v>416</v>
      </c>
      <c r="S100" s="97" t="s">
        <v>417</v>
      </c>
      <c r="T100" s="98" t="s">
        <v>418</v>
      </c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</row>
    <row r="101" s="2" customFormat="1" ht="22.8" customHeight="1">
      <c r="A101" s="42"/>
      <c r="B101" s="43"/>
      <c r="C101" s="103" t="s">
        <v>421</v>
      </c>
      <c r="D101" s="44"/>
      <c r="E101" s="44"/>
      <c r="F101" s="44"/>
      <c r="G101" s="44"/>
      <c r="H101" s="44"/>
      <c r="I101" s="44"/>
      <c r="J101" s="199">
        <f>BK101</f>
        <v>0</v>
      </c>
      <c r="K101" s="44"/>
      <c r="L101" s="48"/>
      <c r="M101" s="99"/>
      <c r="N101" s="200"/>
      <c r="O101" s="100"/>
      <c r="P101" s="201">
        <f>P102+P190</f>
        <v>0</v>
      </c>
      <c r="Q101" s="100"/>
      <c r="R101" s="201">
        <f>R102+R190</f>
        <v>11.660832719999998</v>
      </c>
      <c r="S101" s="100"/>
      <c r="T101" s="202">
        <f>T102+T190</f>
        <v>2.1454757</v>
      </c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T101" s="21" t="s">
        <v>73</v>
      </c>
      <c r="AU101" s="21" t="s">
        <v>271</v>
      </c>
      <c r="BK101" s="203">
        <f>BK102+BK190</f>
        <v>0</v>
      </c>
    </row>
    <row r="102" s="12" customFormat="1" ht="25.92" customHeight="1">
      <c r="A102" s="12"/>
      <c r="B102" s="204"/>
      <c r="C102" s="205"/>
      <c r="D102" s="206" t="s">
        <v>73</v>
      </c>
      <c r="E102" s="207" t="s">
        <v>424</v>
      </c>
      <c r="F102" s="207" t="s">
        <v>425</v>
      </c>
      <c r="G102" s="205"/>
      <c r="H102" s="205"/>
      <c r="I102" s="208"/>
      <c r="J102" s="209">
        <f>BK102</f>
        <v>0</v>
      </c>
      <c r="K102" s="205"/>
      <c r="L102" s="210"/>
      <c r="M102" s="211"/>
      <c r="N102" s="212"/>
      <c r="O102" s="212"/>
      <c r="P102" s="213">
        <f>P103+P108+P141+P148+P155+P176+P187</f>
        <v>0</v>
      </c>
      <c r="Q102" s="212"/>
      <c r="R102" s="213">
        <f>R103+R108+R141+R148+R155+R176+R187</f>
        <v>3.1646836999999999</v>
      </c>
      <c r="S102" s="212"/>
      <c r="T102" s="214">
        <f>T103+T108+T141+T148+T155+T176+T187</f>
        <v>2.0657100000000002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5" t="s">
        <v>81</v>
      </c>
      <c r="AT102" s="216" t="s">
        <v>73</v>
      </c>
      <c r="AU102" s="216" t="s">
        <v>74</v>
      </c>
      <c r="AY102" s="215" t="s">
        <v>426</v>
      </c>
      <c r="BK102" s="217">
        <f>BK103+BK108+BK141+BK148+BK155+BK176+BK187</f>
        <v>0</v>
      </c>
    </row>
    <row r="103" s="12" customFormat="1" ht="22.8" customHeight="1">
      <c r="A103" s="12"/>
      <c r="B103" s="204"/>
      <c r="C103" s="205"/>
      <c r="D103" s="206" t="s">
        <v>73</v>
      </c>
      <c r="E103" s="218" t="s">
        <v>469</v>
      </c>
      <c r="F103" s="218" t="s">
        <v>855</v>
      </c>
      <c r="G103" s="205"/>
      <c r="H103" s="205"/>
      <c r="I103" s="208"/>
      <c r="J103" s="219">
        <f>BK103</f>
        <v>0</v>
      </c>
      <c r="K103" s="205"/>
      <c r="L103" s="210"/>
      <c r="M103" s="211"/>
      <c r="N103" s="212"/>
      <c r="O103" s="212"/>
      <c r="P103" s="213">
        <f>SUM(P104:P107)</f>
        <v>0</v>
      </c>
      <c r="Q103" s="212"/>
      <c r="R103" s="213">
        <f>SUM(R104:R107)</f>
        <v>0.01417</v>
      </c>
      <c r="S103" s="212"/>
      <c r="T103" s="214">
        <f>SUM(T104:T107)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15" t="s">
        <v>81</v>
      </c>
      <c r="AT103" s="216" t="s">
        <v>73</v>
      </c>
      <c r="AU103" s="216" t="s">
        <v>81</v>
      </c>
      <c r="AY103" s="215" t="s">
        <v>426</v>
      </c>
      <c r="BK103" s="217">
        <f>SUM(BK104:BK107)</f>
        <v>0</v>
      </c>
    </row>
    <row r="104" s="2" customFormat="1" ht="24.15" customHeight="1">
      <c r="A104" s="42"/>
      <c r="B104" s="43"/>
      <c r="C104" s="220" t="s">
        <v>81</v>
      </c>
      <c r="D104" s="220" t="s">
        <v>433</v>
      </c>
      <c r="E104" s="221" t="s">
        <v>6239</v>
      </c>
      <c r="F104" s="222" t="s">
        <v>6240</v>
      </c>
      <c r="G104" s="223" t="s">
        <v>740</v>
      </c>
      <c r="H104" s="224">
        <v>0.012999999999999999</v>
      </c>
      <c r="I104" s="225"/>
      <c r="J104" s="226">
        <f>ROUND(I104*H104,2)</f>
        <v>0</v>
      </c>
      <c r="K104" s="222" t="s">
        <v>437</v>
      </c>
      <c r="L104" s="48"/>
      <c r="M104" s="227" t="s">
        <v>28</v>
      </c>
      <c r="N104" s="228" t="s">
        <v>45</v>
      </c>
      <c r="O104" s="88"/>
      <c r="P104" s="229">
        <f>O104*H104</f>
        <v>0</v>
      </c>
      <c r="Q104" s="229">
        <v>1.0900000000000001</v>
      </c>
      <c r="R104" s="229">
        <f>Q104*H104</f>
        <v>0.01417</v>
      </c>
      <c r="S104" s="229">
        <v>0</v>
      </c>
      <c r="T104" s="230">
        <f>S104*H104</f>
        <v>0</v>
      </c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R104" s="231" t="s">
        <v>438</v>
      </c>
      <c r="AT104" s="231" t="s">
        <v>433</v>
      </c>
      <c r="AU104" s="231" t="s">
        <v>83</v>
      </c>
      <c r="AY104" s="21" t="s">
        <v>426</v>
      </c>
      <c r="BE104" s="232">
        <f>IF(N104="základní",J104,0)</f>
        <v>0</v>
      </c>
      <c r="BF104" s="232">
        <f>IF(N104="snížená",J104,0)</f>
        <v>0</v>
      </c>
      <c r="BG104" s="232">
        <f>IF(N104="zákl. přenesená",J104,0)</f>
        <v>0</v>
      </c>
      <c r="BH104" s="232">
        <f>IF(N104="sníž. přenesená",J104,0)</f>
        <v>0</v>
      </c>
      <c r="BI104" s="232">
        <f>IF(N104="nulová",J104,0)</f>
        <v>0</v>
      </c>
      <c r="BJ104" s="21" t="s">
        <v>81</v>
      </c>
      <c r="BK104" s="232">
        <f>ROUND(I104*H104,2)</f>
        <v>0</v>
      </c>
      <c r="BL104" s="21" t="s">
        <v>438</v>
      </c>
      <c r="BM104" s="231" t="s">
        <v>6241</v>
      </c>
    </row>
    <row r="105" s="2" customFormat="1">
      <c r="A105" s="42"/>
      <c r="B105" s="43"/>
      <c r="C105" s="44"/>
      <c r="D105" s="233" t="s">
        <v>442</v>
      </c>
      <c r="E105" s="44"/>
      <c r="F105" s="234" t="s">
        <v>6242</v>
      </c>
      <c r="G105" s="44"/>
      <c r="H105" s="44"/>
      <c r="I105" s="235"/>
      <c r="J105" s="44"/>
      <c r="K105" s="44"/>
      <c r="L105" s="48"/>
      <c r="M105" s="236"/>
      <c r="N105" s="237"/>
      <c r="O105" s="88"/>
      <c r="P105" s="88"/>
      <c r="Q105" s="88"/>
      <c r="R105" s="88"/>
      <c r="S105" s="88"/>
      <c r="T105" s="89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T105" s="21" t="s">
        <v>442</v>
      </c>
      <c r="AU105" s="21" t="s">
        <v>83</v>
      </c>
    </row>
    <row r="106" s="14" customFormat="1">
      <c r="A106" s="14"/>
      <c r="B106" s="250"/>
      <c r="C106" s="251"/>
      <c r="D106" s="240" t="s">
        <v>446</v>
      </c>
      <c r="E106" s="252" t="s">
        <v>28</v>
      </c>
      <c r="F106" s="253" t="s">
        <v>6243</v>
      </c>
      <c r="G106" s="251"/>
      <c r="H106" s="252" t="s">
        <v>28</v>
      </c>
      <c r="I106" s="254"/>
      <c r="J106" s="251"/>
      <c r="K106" s="251"/>
      <c r="L106" s="255"/>
      <c r="M106" s="256"/>
      <c r="N106" s="257"/>
      <c r="O106" s="257"/>
      <c r="P106" s="257"/>
      <c r="Q106" s="257"/>
      <c r="R106" s="257"/>
      <c r="S106" s="257"/>
      <c r="T106" s="258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9" t="s">
        <v>446</v>
      </c>
      <c r="AU106" s="259" t="s">
        <v>83</v>
      </c>
      <c r="AV106" s="14" t="s">
        <v>81</v>
      </c>
      <c r="AW106" s="14" t="s">
        <v>35</v>
      </c>
      <c r="AX106" s="14" t="s">
        <v>74</v>
      </c>
      <c r="AY106" s="259" t="s">
        <v>426</v>
      </c>
    </row>
    <row r="107" s="13" customFormat="1">
      <c r="A107" s="13"/>
      <c r="B107" s="238"/>
      <c r="C107" s="239"/>
      <c r="D107" s="240" t="s">
        <v>446</v>
      </c>
      <c r="E107" s="241" t="s">
        <v>28</v>
      </c>
      <c r="F107" s="242" t="s">
        <v>6244</v>
      </c>
      <c r="G107" s="239"/>
      <c r="H107" s="243">
        <v>0.012999999999999999</v>
      </c>
      <c r="I107" s="244"/>
      <c r="J107" s="239"/>
      <c r="K107" s="239"/>
      <c r="L107" s="245"/>
      <c r="M107" s="246"/>
      <c r="N107" s="247"/>
      <c r="O107" s="247"/>
      <c r="P107" s="247"/>
      <c r="Q107" s="247"/>
      <c r="R107" s="247"/>
      <c r="S107" s="247"/>
      <c r="T107" s="248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9" t="s">
        <v>446</v>
      </c>
      <c r="AU107" s="249" t="s">
        <v>83</v>
      </c>
      <c r="AV107" s="13" t="s">
        <v>83</v>
      </c>
      <c r="AW107" s="13" t="s">
        <v>35</v>
      </c>
      <c r="AX107" s="13" t="s">
        <v>81</v>
      </c>
      <c r="AY107" s="249" t="s">
        <v>426</v>
      </c>
    </row>
    <row r="108" s="12" customFormat="1" ht="22.8" customHeight="1">
      <c r="A108" s="12"/>
      <c r="B108" s="204"/>
      <c r="C108" s="205"/>
      <c r="D108" s="206" t="s">
        <v>73</v>
      </c>
      <c r="E108" s="218" t="s">
        <v>517</v>
      </c>
      <c r="F108" s="218" t="s">
        <v>1210</v>
      </c>
      <c r="G108" s="205"/>
      <c r="H108" s="205"/>
      <c r="I108" s="208"/>
      <c r="J108" s="219">
        <f>BK108</f>
        <v>0</v>
      </c>
      <c r="K108" s="205"/>
      <c r="L108" s="210"/>
      <c r="M108" s="211"/>
      <c r="N108" s="212"/>
      <c r="O108" s="212"/>
      <c r="P108" s="213">
        <f>SUM(P109:P140)</f>
        <v>0</v>
      </c>
      <c r="Q108" s="212"/>
      <c r="R108" s="213">
        <f>SUM(R109:R140)</f>
        <v>3.1381446999999998</v>
      </c>
      <c r="S108" s="212"/>
      <c r="T108" s="214">
        <f>SUM(T109:T140)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15" t="s">
        <v>81</v>
      </c>
      <c r="AT108" s="216" t="s">
        <v>73</v>
      </c>
      <c r="AU108" s="216" t="s">
        <v>81</v>
      </c>
      <c r="AY108" s="215" t="s">
        <v>426</v>
      </c>
      <c r="BK108" s="217">
        <f>SUM(BK109:BK140)</f>
        <v>0</v>
      </c>
    </row>
    <row r="109" s="2" customFormat="1" ht="33" customHeight="1">
      <c r="A109" s="42"/>
      <c r="B109" s="43"/>
      <c r="C109" s="220" t="s">
        <v>83</v>
      </c>
      <c r="D109" s="220" t="s">
        <v>433</v>
      </c>
      <c r="E109" s="221" t="s">
        <v>1228</v>
      </c>
      <c r="F109" s="222" t="s">
        <v>1229</v>
      </c>
      <c r="G109" s="223" t="s">
        <v>436</v>
      </c>
      <c r="H109" s="224">
        <v>42</v>
      </c>
      <c r="I109" s="225"/>
      <c r="J109" s="226">
        <f>ROUND(I109*H109,2)</f>
        <v>0</v>
      </c>
      <c r="K109" s="222" t="s">
        <v>437</v>
      </c>
      <c r="L109" s="48"/>
      <c r="M109" s="227" t="s">
        <v>28</v>
      </c>
      <c r="N109" s="228" t="s">
        <v>45</v>
      </c>
      <c r="O109" s="88"/>
      <c r="P109" s="229">
        <f>O109*H109</f>
        <v>0</v>
      </c>
      <c r="Q109" s="229">
        <v>0.0073499999999999998</v>
      </c>
      <c r="R109" s="229">
        <f>Q109*H109</f>
        <v>0.30869999999999997</v>
      </c>
      <c r="S109" s="229">
        <v>0</v>
      </c>
      <c r="T109" s="230">
        <f>S109*H109</f>
        <v>0</v>
      </c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R109" s="231" t="s">
        <v>438</v>
      </c>
      <c r="AT109" s="231" t="s">
        <v>433</v>
      </c>
      <c r="AU109" s="231" t="s">
        <v>83</v>
      </c>
      <c r="AY109" s="21" t="s">
        <v>426</v>
      </c>
      <c r="BE109" s="232">
        <f>IF(N109="základní",J109,0)</f>
        <v>0</v>
      </c>
      <c r="BF109" s="232">
        <f>IF(N109="snížená",J109,0)</f>
        <v>0</v>
      </c>
      <c r="BG109" s="232">
        <f>IF(N109="zákl. přenesená",J109,0)</f>
        <v>0</v>
      </c>
      <c r="BH109" s="232">
        <f>IF(N109="sníž. přenesená",J109,0)</f>
        <v>0</v>
      </c>
      <c r="BI109" s="232">
        <f>IF(N109="nulová",J109,0)</f>
        <v>0</v>
      </c>
      <c r="BJ109" s="21" t="s">
        <v>81</v>
      </c>
      <c r="BK109" s="232">
        <f>ROUND(I109*H109,2)</f>
        <v>0</v>
      </c>
      <c r="BL109" s="21" t="s">
        <v>438</v>
      </c>
      <c r="BM109" s="231" t="s">
        <v>6245</v>
      </c>
    </row>
    <row r="110" s="2" customFormat="1">
      <c r="A110" s="42"/>
      <c r="B110" s="43"/>
      <c r="C110" s="44"/>
      <c r="D110" s="233" t="s">
        <v>442</v>
      </c>
      <c r="E110" s="44"/>
      <c r="F110" s="234" t="s">
        <v>1231</v>
      </c>
      <c r="G110" s="44"/>
      <c r="H110" s="44"/>
      <c r="I110" s="235"/>
      <c r="J110" s="44"/>
      <c r="K110" s="44"/>
      <c r="L110" s="48"/>
      <c r="M110" s="236"/>
      <c r="N110" s="237"/>
      <c r="O110" s="88"/>
      <c r="P110" s="88"/>
      <c r="Q110" s="88"/>
      <c r="R110" s="88"/>
      <c r="S110" s="88"/>
      <c r="T110" s="89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T110" s="21" t="s">
        <v>442</v>
      </c>
      <c r="AU110" s="21" t="s">
        <v>83</v>
      </c>
    </row>
    <row r="111" s="14" customFormat="1">
      <c r="A111" s="14"/>
      <c r="B111" s="250"/>
      <c r="C111" s="251"/>
      <c r="D111" s="240" t="s">
        <v>446</v>
      </c>
      <c r="E111" s="252" t="s">
        <v>28</v>
      </c>
      <c r="F111" s="253" t="s">
        <v>6243</v>
      </c>
      <c r="G111" s="251"/>
      <c r="H111" s="252" t="s">
        <v>28</v>
      </c>
      <c r="I111" s="254"/>
      <c r="J111" s="251"/>
      <c r="K111" s="251"/>
      <c r="L111" s="255"/>
      <c r="M111" s="256"/>
      <c r="N111" s="257"/>
      <c r="O111" s="257"/>
      <c r="P111" s="257"/>
      <c r="Q111" s="257"/>
      <c r="R111" s="257"/>
      <c r="S111" s="257"/>
      <c r="T111" s="258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9" t="s">
        <v>446</v>
      </c>
      <c r="AU111" s="259" t="s">
        <v>83</v>
      </c>
      <c r="AV111" s="14" t="s">
        <v>81</v>
      </c>
      <c r="AW111" s="14" t="s">
        <v>35</v>
      </c>
      <c r="AX111" s="14" t="s">
        <v>74</v>
      </c>
      <c r="AY111" s="259" t="s">
        <v>426</v>
      </c>
    </row>
    <row r="112" s="13" customFormat="1">
      <c r="A112" s="13"/>
      <c r="B112" s="238"/>
      <c r="C112" s="239"/>
      <c r="D112" s="240" t="s">
        <v>446</v>
      </c>
      <c r="E112" s="241" t="s">
        <v>28</v>
      </c>
      <c r="F112" s="242" t="s">
        <v>6246</v>
      </c>
      <c r="G112" s="239"/>
      <c r="H112" s="243">
        <v>42</v>
      </c>
      <c r="I112" s="244"/>
      <c r="J112" s="239"/>
      <c r="K112" s="239"/>
      <c r="L112" s="245"/>
      <c r="M112" s="246"/>
      <c r="N112" s="247"/>
      <c r="O112" s="247"/>
      <c r="P112" s="247"/>
      <c r="Q112" s="247"/>
      <c r="R112" s="247"/>
      <c r="S112" s="247"/>
      <c r="T112" s="248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9" t="s">
        <v>446</v>
      </c>
      <c r="AU112" s="249" t="s">
        <v>83</v>
      </c>
      <c r="AV112" s="13" t="s">
        <v>83</v>
      </c>
      <c r="AW112" s="13" t="s">
        <v>35</v>
      </c>
      <c r="AX112" s="13" t="s">
        <v>74</v>
      </c>
      <c r="AY112" s="249" t="s">
        <v>426</v>
      </c>
    </row>
    <row r="113" s="15" customFormat="1">
      <c r="A113" s="15"/>
      <c r="B113" s="260"/>
      <c r="C113" s="261"/>
      <c r="D113" s="240" t="s">
        <v>446</v>
      </c>
      <c r="E113" s="262" t="s">
        <v>328</v>
      </c>
      <c r="F113" s="263" t="s">
        <v>466</v>
      </c>
      <c r="G113" s="261"/>
      <c r="H113" s="264">
        <v>42</v>
      </c>
      <c r="I113" s="265"/>
      <c r="J113" s="261"/>
      <c r="K113" s="261"/>
      <c r="L113" s="266"/>
      <c r="M113" s="267"/>
      <c r="N113" s="268"/>
      <c r="O113" s="268"/>
      <c r="P113" s="268"/>
      <c r="Q113" s="268"/>
      <c r="R113" s="268"/>
      <c r="S113" s="268"/>
      <c r="T113" s="269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70" t="s">
        <v>446</v>
      </c>
      <c r="AU113" s="270" t="s">
        <v>83</v>
      </c>
      <c r="AV113" s="15" t="s">
        <v>438</v>
      </c>
      <c r="AW113" s="15" t="s">
        <v>35</v>
      </c>
      <c r="AX113" s="15" t="s">
        <v>81</v>
      </c>
      <c r="AY113" s="270" t="s">
        <v>426</v>
      </c>
    </row>
    <row r="114" s="2" customFormat="1" ht="44.25" customHeight="1">
      <c r="A114" s="42"/>
      <c r="B114" s="43"/>
      <c r="C114" s="220" t="s">
        <v>469</v>
      </c>
      <c r="D114" s="220" t="s">
        <v>433</v>
      </c>
      <c r="E114" s="221" t="s">
        <v>1270</v>
      </c>
      <c r="F114" s="222" t="s">
        <v>1271</v>
      </c>
      <c r="G114" s="223" t="s">
        <v>436</v>
      </c>
      <c r="H114" s="224">
        <v>42</v>
      </c>
      <c r="I114" s="225"/>
      <c r="J114" s="226">
        <f>ROUND(I114*H114,2)</f>
        <v>0</v>
      </c>
      <c r="K114" s="222" t="s">
        <v>437</v>
      </c>
      <c r="L114" s="48"/>
      <c r="M114" s="227" t="s">
        <v>28</v>
      </c>
      <c r="N114" s="228" t="s">
        <v>45</v>
      </c>
      <c r="O114" s="88"/>
      <c r="P114" s="229">
        <f>O114*H114</f>
        <v>0</v>
      </c>
      <c r="Q114" s="229">
        <v>0.016279999999999999</v>
      </c>
      <c r="R114" s="229">
        <f>Q114*H114</f>
        <v>0.68375999999999992</v>
      </c>
      <c r="S114" s="229">
        <v>0</v>
      </c>
      <c r="T114" s="230">
        <f>S114*H114</f>
        <v>0</v>
      </c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R114" s="231" t="s">
        <v>438</v>
      </c>
      <c r="AT114" s="231" t="s">
        <v>433</v>
      </c>
      <c r="AU114" s="231" t="s">
        <v>83</v>
      </c>
      <c r="AY114" s="21" t="s">
        <v>426</v>
      </c>
      <c r="BE114" s="232">
        <f>IF(N114="základní",J114,0)</f>
        <v>0</v>
      </c>
      <c r="BF114" s="232">
        <f>IF(N114="snížená",J114,0)</f>
        <v>0</v>
      </c>
      <c r="BG114" s="232">
        <f>IF(N114="zákl. přenesená",J114,0)</f>
        <v>0</v>
      </c>
      <c r="BH114" s="232">
        <f>IF(N114="sníž. přenesená",J114,0)</f>
        <v>0</v>
      </c>
      <c r="BI114" s="232">
        <f>IF(N114="nulová",J114,0)</f>
        <v>0</v>
      </c>
      <c r="BJ114" s="21" t="s">
        <v>81</v>
      </c>
      <c r="BK114" s="232">
        <f>ROUND(I114*H114,2)</f>
        <v>0</v>
      </c>
      <c r="BL114" s="21" t="s">
        <v>438</v>
      </c>
      <c r="BM114" s="231" t="s">
        <v>6247</v>
      </c>
    </row>
    <row r="115" s="2" customFormat="1">
      <c r="A115" s="42"/>
      <c r="B115" s="43"/>
      <c r="C115" s="44"/>
      <c r="D115" s="233" t="s">
        <v>442</v>
      </c>
      <c r="E115" s="44"/>
      <c r="F115" s="234" t="s">
        <v>1273</v>
      </c>
      <c r="G115" s="44"/>
      <c r="H115" s="44"/>
      <c r="I115" s="235"/>
      <c r="J115" s="44"/>
      <c r="K115" s="44"/>
      <c r="L115" s="48"/>
      <c r="M115" s="236"/>
      <c r="N115" s="237"/>
      <c r="O115" s="88"/>
      <c r="P115" s="88"/>
      <c r="Q115" s="88"/>
      <c r="R115" s="88"/>
      <c r="S115" s="88"/>
      <c r="T115" s="89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T115" s="21" t="s">
        <v>442</v>
      </c>
      <c r="AU115" s="21" t="s">
        <v>83</v>
      </c>
    </row>
    <row r="116" s="13" customFormat="1">
      <c r="A116" s="13"/>
      <c r="B116" s="238"/>
      <c r="C116" s="239"/>
      <c r="D116" s="240" t="s">
        <v>446</v>
      </c>
      <c r="E116" s="241" t="s">
        <v>28</v>
      </c>
      <c r="F116" s="242" t="s">
        <v>328</v>
      </c>
      <c r="G116" s="239"/>
      <c r="H116" s="243">
        <v>42</v>
      </c>
      <c r="I116" s="244"/>
      <c r="J116" s="239"/>
      <c r="K116" s="239"/>
      <c r="L116" s="245"/>
      <c r="M116" s="246"/>
      <c r="N116" s="247"/>
      <c r="O116" s="247"/>
      <c r="P116" s="247"/>
      <c r="Q116" s="247"/>
      <c r="R116" s="247"/>
      <c r="S116" s="247"/>
      <c r="T116" s="248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9" t="s">
        <v>446</v>
      </c>
      <c r="AU116" s="249" t="s">
        <v>83</v>
      </c>
      <c r="AV116" s="13" t="s">
        <v>83</v>
      </c>
      <c r="AW116" s="13" t="s">
        <v>35</v>
      </c>
      <c r="AX116" s="13" t="s">
        <v>81</v>
      </c>
      <c r="AY116" s="249" t="s">
        <v>426</v>
      </c>
    </row>
    <row r="117" s="2" customFormat="1" ht="49.05" customHeight="1">
      <c r="A117" s="42"/>
      <c r="B117" s="43"/>
      <c r="C117" s="220" t="s">
        <v>438</v>
      </c>
      <c r="D117" s="220" t="s">
        <v>433</v>
      </c>
      <c r="E117" s="221" t="s">
        <v>1284</v>
      </c>
      <c r="F117" s="222" t="s">
        <v>1285</v>
      </c>
      <c r="G117" s="223" t="s">
        <v>436</v>
      </c>
      <c r="H117" s="224">
        <v>6.5010000000000003</v>
      </c>
      <c r="I117" s="225"/>
      <c r="J117" s="226">
        <f>ROUND(I117*H117,2)</f>
        <v>0</v>
      </c>
      <c r="K117" s="222" t="s">
        <v>437</v>
      </c>
      <c r="L117" s="48"/>
      <c r="M117" s="227" t="s">
        <v>28</v>
      </c>
      <c r="N117" s="228" t="s">
        <v>45</v>
      </c>
      <c r="O117" s="88"/>
      <c r="P117" s="229">
        <f>O117*H117</f>
        <v>0</v>
      </c>
      <c r="Q117" s="229">
        <v>0.019699999999999999</v>
      </c>
      <c r="R117" s="229">
        <f>Q117*H117</f>
        <v>0.12806970000000001</v>
      </c>
      <c r="S117" s="229">
        <v>0</v>
      </c>
      <c r="T117" s="230">
        <f>S117*H117</f>
        <v>0</v>
      </c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R117" s="231" t="s">
        <v>438</v>
      </c>
      <c r="AT117" s="231" t="s">
        <v>433</v>
      </c>
      <c r="AU117" s="231" t="s">
        <v>83</v>
      </c>
      <c r="AY117" s="21" t="s">
        <v>426</v>
      </c>
      <c r="BE117" s="232">
        <f>IF(N117="základní",J117,0)</f>
        <v>0</v>
      </c>
      <c r="BF117" s="232">
        <f>IF(N117="snížená",J117,0)</f>
        <v>0</v>
      </c>
      <c r="BG117" s="232">
        <f>IF(N117="zákl. přenesená",J117,0)</f>
        <v>0</v>
      </c>
      <c r="BH117" s="232">
        <f>IF(N117="sníž. přenesená",J117,0)</f>
        <v>0</v>
      </c>
      <c r="BI117" s="232">
        <f>IF(N117="nulová",J117,0)</f>
        <v>0</v>
      </c>
      <c r="BJ117" s="21" t="s">
        <v>81</v>
      </c>
      <c r="BK117" s="232">
        <f>ROUND(I117*H117,2)</f>
        <v>0</v>
      </c>
      <c r="BL117" s="21" t="s">
        <v>438</v>
      </c>
      <c r="BM117" s="231" t="s">
        <v>6248</v>
      </c>
    </row>
    <row r="118" s="2" customFormat="1">
      <c r="A118" s="42"/>
      <c r="B118" s="43"/>
      <c r="C118" s="44"/>
      <c r="D118" s="233" t="s">
        <v>442</v>
      </c>
      <c r="E118" s="44"/>
      <c r="F118" s="234" t="s">
        <v>1287</v>
      </c>
      <c r="G118" s="44"/>
      <c r="H118" s="44"/>
      <c r="I118" s="235"/>
      <c r="J118" s="44"/>
      <c r="K118" s="44"/>
      <c r="L118" s="48"/>
      <c r="M118" s="236"/>
      <c r="N118" s="237"/>
      <c r="O118" s="88"/>
      <c r="P118" s="88"/>
      <c r="Q118" s="88"/>
      <c r="R118" s="88"/>
      <c r="S118" s="88"/>
      <c r="T118" s="89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T118" s="21" t="s">
        <v>442</v>
      </c>
      <c r="AU118" s="21" t="s">
        <v>83</v>
      </c>
    </row>
    <row r="119" s="14" customFormat="1">
      <c r="A119" s="14"/>
      <c r="B119" s="250"/>
      <c r="C119" s="251"/>
      <c r="D119" s="240" t="s">
        <v>446</v>
      </c>
      <c r="E119" s="252" t="s">
        <v>28</v>
      </c>
      <c r="F119" s="253" t="s">
        <v>6243</v>
      </c>
      <c r="G119" s="251"/>
      <c r="H119" s="252" t="s">
        <v>28</v>
      </c>
      <c r="I119" s="254"/>
      <c r="J119" s="251"/>
      <c r="K119" s="251"/>
      <c r="L119" s="255"/>
      <c r="M119" s="256"/>
      <c r="N119" s="257"/>
      <c r="O119" s="257"/>
      <c r="P119" s="257"/>
      <c r="Q119" s="257"/>
      <c r="R119" s="257"/>
      <c r="S119" s="257"/>
      <c r="T119" s="258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9" t="s">
        <v>446</v>
      </c>
      <c r="AU119" s="259" t="s">
        <v>83</v>
      </c>
      <c r="AV119" s="14" t="s">
        <v>81</v>
      </c>
      <c r="AW119" s="14" t="s">
        <v>35</v>
      </c>
      <c r="AX119" s="14" t="s">
        <v>74</v>
      </c>
      <c r="AY119" s="259" t="s">
        <v>426</v>
      </c>
    </row>
    <row r="120" s="13" customFormat="1">
      <c r="A120" s="13"/>
      <c r="B120" s="238"/>
      <c r="C120" s="239"/>
      <c r="D120" s="240" t="s">
        <v>446</v>
      </c>
      <c r="E120" s="241" t="s">
        <v>28</v>
      </c>
      <c r="F120" s="242" t="s">
        <v>6249</v>
      </c>
      <c r="G120" s="239"/>
      <c r="H120" s="243">
        <v>6.5010000000000003</v>
      </c>
      <c r="I120" s="244"/>
      <c r="J120" s="239"/>
      <c r="K120" s="239"/>
      <c r="L120" s="245"/>
      <c r="M120" s="246"/>
      <c r="N120" s="247"/>
      <c r="O120" s="247"/>
      <c r="P120" s="247"/>
      <c r="Q120" s="247"/>
      <c r="R120" s="247"/>
      <c r="S120" s="247"/>
      <c r="T120" s="248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9" t="s">
        <v>446</v>
      </c>
      <c r="AU120" s="249" t="s">
        <v>83</v>
      </c>
      <c r="AV120" s="13" t="s">
        <v>83</v>
      </c>
      <c r="AW120" s="13" t="s">
        <v>35</v>
      </c>
      <c r="AX120" s="13" t="s">
        <v>81</v>
      </c>
      <c r="AY120" s="249" t="s">
        <v>426</v>
      </c>
    </row>
    <row r="121" s="2" customFormat="1" ht="37.8" customHeight="1">
      <c r="A121" s="42"/>
      <c r="B121" s="43"/>
      <c r="C121" s="220" t="s">
        <v>501</v>
      </c>
      <c r="D121" s="220" t="s">
        <v>433</v>
      </c>
      <c r="E121" s="221" t="s">
        <v>1294</v>
      </c>
      <c r="F121" s="222" t="s">
        <v>1295</v>
      </c>
      <c r="G121" s="223" t="s">
        <v>436</v>
      </c>
      <c r="H121" s="224">
        <v>0.69999999999999996</v>
      </c>
      <c r="I121" s="225"/>
      <c r="J121" s="226">
        <f>ROUND(I121*H121,2)</f>
        <v>0</v>
      </c>
      <c r="K121" s="222" t="s">
        <v>437</v>
      </c>
      <c r="L121" s="48"/>
      <c r="M121" s="227" t="s">
        <v>28</v>
      </c>
      <c r="N121" s="228" t="s">
        <v>45</v>
      </c>
      <c r="O121" s="88"/>
      <c r="P121" s="229">
        <f>O121*H121</f>
        <v>0</v>
      </c>
      <c r="Q121" s="229">
        <v>0.00084999999999999995</v>
      </c>
      <c r="R121" s="229">
        <f>Q121*H121</f>
        <v>0.00059499999999999993</v>
      </c>
      <c r="S121" s="229">
        <v>0</v>
      </c>
      <c r="T121" s="230">
        <f>S121*H121</f>
        <v>0</v>
      </c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R121" s="231" t="s">
        <v>438</v>
      </c>
      <c r="AT121" s="231" t="s">
        <v>433</v>
      </c>
      <c r="AU121" s="231" t="s">
        <v>83</v>
      </c>
      <c r="AY121" s="21" t="s">
        <v>426</v>
      </c>
      <c r="BE121" s="232">
        <f>IF(N121="základní",J121,0)</f>
        <v>0</v>
      </c>
      <c r="BF121" s="232">
        <f>IF(N121="snížená",J121,0)</f>
        <v>0</v>
      </c>
      <c r="BG121" s="232">
        <f>IF(N121="zákl. přenesená",J121,0)</f>
        <v>0</v>
      </c>
      <c r="BH121" s="232">
        <f>IF(N121="sníž. přenesená",J121,0)</f>
        <v>0</v>
      </c>
      <c r="BI121" s="232">
        <f>IF(N121="nulová",J121,0)</f>
        <v>0</v>
      </c>
      <c r="BJ121" s="21" t="s">
        <v>81</v>
      </c>
      <c r="BK121" s="232">
        <f>ROUND(I121*H121,2)</f>
        <v>0</v>
      </c>
      <c r="BL121" s="21" t="s">
        <v>438</v>
      </c>
      <c r="BM121" s="231" t="s">
        <v>6250</v>
      </c>
    </row>
    <row r="122" s="2" customFormat="1">
      <c r="A122" s="42"/>
      <c r="B122" s="43"/>
      <c r="C122" s="44"/>
      <c r="D122" s="233" t="s">
        <v>442</v>
      </c>
      <c r="E122" s="44"/>
      <c r="F122" s="234" t="s">
        <v>1297</v>
      </c>
      <c r="G122" s="44"/>
      <c r="H122" s="44"/>
      <c r="I122" s="235"/>
      <c r="J122" s="44"/>
      <c r="K122" s="44"/>
      <c r="L122" s="48"/>
      <c r="M122" s="236"/>
      <c r="N122" s="237"/>
      <c r="O122" s="88"/>
      <c r="P122" s="88"/>
      <c r="Q122" s="88"/>
      <c r="R122" s="88"/>
      <c r="S122" s="88"/>
      <c r="T122" s="89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T122" s="21" t="s">
        <v>442</v>
      </c>
      <c r="AU122" s="21" t="s">
        <v>83</v>
      </c>
    </row>
    <row r="123" s="14" customFormat="1">
      <c r="A123" s="14"/>
      <c r="B123" s="250"/>
      <c r="C123" s="251"/>
      <c r="D123" s="240" t="s">
        <v>446</v>
      </c>
      <c r="E123" s="252" t="s">
        <v>28</v>
      </c>
      <c r="F123" s="253" t="s">
        <v>6243</v>
      </c>
      <c r="G123" s="251"/>
      <c r="H123" s="252" t="s">
        <v>28</v>
      </c>
      <c r="I123" s="254"/>
      <c r="J123" s="251"/>
      <c r="K123" s="251"/>
      <c r="L123" s="255"/>
      <c r="M123" s="256"/>
      <c r="N123" s="257"/>
      <c r="O123" s="257"/>
      <c r="P123" s="257"/>
      <c r="Q123" s="257"/>
      <c r="R123" s="257"/>
      <c r="S123" s="257"/>
      <c r="T123" s="258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9" t="s">
        <v>446</v>
      </c>
      <c r="AU123" s="259" t="s">
        <v>83</v>
      </c>
      <c r="AV123" s="14" t="s">
        <v>81</v>
      </c>
      <c r="AW123" s="14" t="s">
        <v>35</v>
      </c>
      <c r="AX123" s="14" t="s">
        <v>74</v>
      </c>
      <c r="AY123" s="259" t="s">
        <v>426</v>
      </c>
    </row>
    <row r="124" s="13" customFormat="1">
      <c r="A124" s="13"/>
      <c r="B124" s="238"/>
      <c r="C124" s="239"/>
      <c r="D124" s="240" t="s">
        <v>446</v>
      </c>
      <c r="E124" s="241" t="s">
        <v>28</v>
      </c>
      <c r="F124" s="242" t="s">
        <v>6251</v>
      </c>
      <c r="G124" s="239"/>
      <c r="H124" s="243">
        <v>0.69999999999999996</v>
      </c>
      <c r="I124" s="244"/>
      <c r="J124" s="239"/>
      <c r="K124" s="239"/>
      <c r="L124" s="245"/>
      <c r="M124" s="246"/>
      <c r="N124" s="247"/>
      <c r="O124" s="247"/>
      <c r="P124" s="247"/>
      <c r="Q124" s="247"/>
      <c r="R124" s="247"/>
      <c r="S124" s="247"/>
      <c r="T124" s="248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9" t="s">
        <v>446</v>
      </c>
      <c r="AU124" s="249" t="s">
        <v>83</v>
      </c>
      <c r="AV124" s="13" t="s">
        <v>83</v>
      </c>
      <c r="AW124" s="13" t="s">
        <v>35</v>
      </c>
      <c r="AX124" s="13" t="s">
        <v>81</v>
      </c>
      <c r="AY124" s="249" t="s">
        <v>426</v>
      </c>
    </row>
    <row r="125" s="2" customFormat="1" ht="33" customHeight="1">
      <c r="A125" s="42"/>
      <c r="B125" s="43"/>
      <c r="C125" s="220" t="s">
        <v>517</v>
      </c>
      <c r="D125" s="220" t="s">
        <v>433</v>
      </c>
      <c r="E125" s="221" t="s">
        <v>1324</v>
      </c>
      <c r="F125" s="222" t="s">
        <v>1325</v>
      </c>
      <c r="G125" s="223" t="s">
        <v>436</v>
      </c>
      <c r="H125" s="224">
        <v>30</v>
      </c>
      <c r="I125" s="225"/>
      <c r="J125" s="226">
        <f>ROUND(I125*H125,2)</f>
        <v>0</v>
      </c>
      <c r="K125" s="222" t="s">
        <v>437</v>
      </c>
      <c r="L125" s="48"/>
      <c r="M125" s="227" t="s">
        <v>28</v>
      </c>
      <c r="N125" s="228" t="s">
        <v>45</v>
      </c>
      <c r="O125" s="88"/>
      <c r="P125" s="229">
        <f>O125*H125</f>
        <v>0</v>
      </c>
      <c r="Q125" s="229">
        <v>0.0073499999999999998</v>
      </c>
      <c r="R125" s="229">
        <f>Q125*H125</f>
        <v>0.2205</v>
      </c>
      <c r="S125" s="229">
        <v>0</v>
      </c>
      <c r="T125" s="230">
        <f>S125*H125</f>
        <v>0</v>
      </c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R125" s="231" t="s">
        <v>438</v>
      </c>
      <c r="AT125" s="231" t="s">
        <v>433</v>
      </c>
      <c r="AU125" s="231" t="s">
        <v>83</v>
      </c>
      <c r="AY125" s="21" t="s">
        <v>426</v>
      </c>
      <c r="BE125" s="232">
        <f>IF(N125="základní",J125,0)</f>
        <v>0</v>
      </c>
      <c r="BF125" s="232">
        <f>IF(N125="snížená",J125,0)</f>
        <v>0</v>
      </c>
      <c r="BG125" s="232">
        <f>IF(N125="zákl. přenesená",J125,0)</f>
        <v>0</v>
      </c>
      <c r="BH125" s="232">
        <f>IF(N125="sníž. přenesená",J125,0)</f>
        <v>0</v>
      </c>
      <c r="BI125" s="232">
        <f>IF(N125="nulová",J125,0)</f>
        <v>0</v>
      </c>
      <c r="BJ125" s="21" t="s">
        <v>81</v>
      </c>
      <c r="BK125" s="232">
        <f>ROUND(I125*H125,2)</f>
        <v>0</v>
      </c>
      <c r="BL125" s="21" t="s">
        <v>438</v>
      </c>
      <c r="BM125" s="231" t="s">
        <v>6252</v>
      </c>
    </row>
    <row r="126" s="2" customFormat="1">
      <c r="A126" s="42"/>
      <c r="B126" s="43"/>
      <c r="C126" s="44"/>
      <c r="D126" s="233" t="s">
        <v>442</v>
      </c>
      <c r="E126" s="44"/>
      <c r="F126" s="234" t="s">
        <v>1327</v>
      </c>
      <c r="G126" s="44"/>
      <c r="H126" s="44"/>
      <c r="I126" s="235"/>
      <c r="J126" s="44"/>
      <c r="K126" s="44"/>
      <c r="L126" s="48"/>
      <c r="M126" s="236"/>
      <c r="N126" s="237"/>
      <c r="O126" s="88"/>
      <c r="P126" s="88"/>
      <c r="Q126" s="88"/>
      <c r="R126" s="88"/>
      <c r="S126" s="88"/>
      <c r="T126" s="89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T126" s="21" t="s">
        <v>442</v>
      </c>
      <c r="AU126" s="21" t="s">
        <v>83</v>
      </c>
    </row>
    <row r="127" s="14" customFormat="1">
      <c r="A127" s="14"/>
      <c r="B127" s="250"/>
      <c r="C127" s="251"/>
      <c r="D127" s="240" t="s">
        <v>446</v>
      </c>
      <c r="E127" s="252" t="s">
        <v>28</v>
      </c>
      <c r="F127" s="253" t="s">
        <v>6243</v>
      </c>
      <c r="G127" s="251"/>
      <c r="H127" s="252" t="s">
        <v>28</v>
      </c>
      <c r="I127" s="254"/>
      <c r="J127" s="251"/>
      <c r="K127" s="251"/>
      <c r="L127" s="255"/>
      <c r="M127" s="256"/>
      <c r="N127" s="257"/>
      <c r="O127" s="257"/>
      <c r="P127" s="257"/>
      <c r="Q127" s="257"/>
      <c r="R127" s="257"/>
      <c r="S127" s="257"/>
      <c r="T127" s="258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9" t="s">
        <v>446</v>
      </c>
      <c r="AU127" s="259" t="s">
        <v>83</v>
      </c>
      <c r="AV127" s="14" t="s">
        <v>81</v>
      </c>
      <c r="AW127" s="14" t="s">
        <v>35</v>
      </c>
      <c r="AX127" s="14" t="s">
        <v>74</v>
      </c>
      <c r="AY127" s="259" t="s">
        <v>426</v>
      </c>
    </row>
    <row r="128" s="13" customFormat="1">
      <c r="A128" s="13"/>
      <c r="B128" s="238"/>
      <c r="C128" s="239"/>
      <c r="D128" s="240" t="s">
        <v>446</v>
      </c>
      <c r="E128" s="241" t="s">
        <v>28</v>
      </c>
      <c r="F128" s="242" t="s">
        <v>721</v>
      </c>
      <c r="G128" s="239"/>
      <c r="H128" s="243">
        <v>30</v>
      </c>
      <c r="I128" s="244"/>
      <c r="J128" s="239"/>
      <c r="K128" s="239"/>
      <c r="L128" s="245"/>
      <c r="M128" s="246"/>
      <c r="N128" s="247"/>
      <c r="O128" s="247"/>
      <c r="P128" s="247"/>
      <c r="Q128" s="247"/>
      <c r="R128" s="247"/>
      <c r="S128" s="247"/>
      <c r="T128" s="248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9" t="s">
        <v>446</v>
      </c>
      <c r="AU128" s="249" t="s">
        <v>83</v>
      </c>
      <c r="AV128" s="13" t="s">
        <v>83</v>
      </c>
      <c r="AW128" s="13" t="s">
        <v>35</v>
      </c>
      <c r="AX128" s="13" t="s">
        <v>74</v>
      </c>
      <c r="AY128" s="249" t="s">
        <v>426</v>
      </c>
    </row>
    <row r="129" s="15" customFormat="1">
      <c r="A129" s="15"/>
      <c r="B129" s="260"/>
      <c r="C129" s="261"/>
      <c r="D129" s="240" t="s">
        <v>446</v>
      </c>
      <c r="E129" s="262" t="s">
        <v>345</v>
      </c>
      <c r="F129" s="263" t="s">
        <v>466</v>
      </c>
      <c r="G129" s="261"/>
      <c r="H129" s="264">
        <v>30</v>
      </c>
      <c r="I129" s="265"/>
      <c r="J129" s="261"/>
      <c r="K129" s="261"/>
      <c r="L129" s="266"/>
      <c r="M129" s="267"/>
      <c r="N129" s="268"/>
      <c r="O129" s="268"/>
      <c r="P129" s="268"/>
      <c r="Q129" s="268"/>
      <c r="R129" s="268"/>
      <c r="S129" s="268"/>
      <c r="T129" s="269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70" t="s">
        <v>446</v>
      </c>
      <c r="AU129" s="270" t="s">
        <v>83</v>
      </c>
      <c r="AV129" s="15" t="s">
        <v>438</v>
      </c>
      <c r="AW129" s="15" t="s">
        <v>35</v>
      </c>
      <c r="AX129" s="15" t="s">
        <v>81</v>
      </c>
      <c r="AY129" s="270" t="s">
        <v>426</v>
      </c>
    </row>
    <row r="130" s="2" customFormat="1" ht="44.25" customHeight="1">
      <c r="A130" s="42"/>
      <c r="B130" s="43"/>
      <c r="C130" s="220" t="s">
        <v>531</v>
      </c>
      <c r="D130" s="220" t="s">
        <v>433</v>
      </c>
      <c r="E130" s="221" t="s">
        <v>1423</v>
      </c>
      <c r="F130" s="222" t="s">
        <v>1424</v>
      </c>
      <c r="G130" s="223" t="s">
        <v>436</v>
      </c>
      <c r="H130" s="224">
        <v>30</v>
      </c>
      <c r="I130" s="225"/>
      <c r="J130" s="226">
        <f>ROUND(I130*H130,2)</f>
        <v>0</v>
      </c>
      <c r="K130" s="222" t="s">
        <v>437</v>
      </c>
      <c r="L130" s="48"/>
      <c r="M130" s="227" t="s">
        <v>28</v>
      </c>
      <c r="N130" s="228" t="s">
        <v>45</v>
      </c>
      <c r="O130" s="88"/>
      <c r="P130" s="229">
        <f>O130*H130</f>
        <v>0</v>
      </c>
      <c r="Q130" s="229">
        <v>0.026360000000000001</v>
      </c>
      <c r="R130" s="229">
        <f>Q130*H130</f>
        <v>0.79080000000000006</v>
      </c>
      <c r="S130" s="229">
        <v>0</v>
      </c>
      <c r="T130" s="230">
        <f>S130*H130</f>
        <v>0</v>
      </c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R130" s="231" t="s">
        <v>438</v>
      </c>
      <c r="AT130" s="231" t="s">
        <v>433</v>
      </c>
      <c r="AU130" s="231" t="s">
        <v>83</v>
      </c>
      <c r="AY130" s="21" t="s">
        <v>426</v>
      </c>
      <c r="BE130" s="232">
        <f>IF(N130="základní",J130,0)</f>
        <v>0</v>
      </c>
      <c r="BF130" s="232">
        <f>IF(N130="snížená",J130,0)</f>
        <v>0</v>
      </c>
      <c r="BG130" s="232">
        <f>IF(N130="zákl. přenesená",J130,0)</f>
        <v>0</v>
      </c>
      <c r="BH130" s="232">
        <f>IF(N130="sníž. přenesená",J130,0)</f>
        <v>0</v>
      </c>
      <c r="BI130" s="232">
        <f>IF(N130="nulová",J130,0)</f>
        <v>0</v>
      </c>
      <c r="BJ130" s="21" t="s">
        <v>81</v>
      </c>
      <c r="BK130" s="232">
        <f>ROUND(I130*H130,2)</f>
        <v>0</v>
      </c>
      <c r="BL130" s="21" t="s">
        <v>438</v>
      </c>
      <c r="BM130" s="231" t="s">
        <v>6253</v>
      </c>
    </row>
    <row r="131" s="2" customFormat="1">
      <c r="A131" s="42"/>
      <c r="B131" s="43"/>
      <c r="C131" s="44"/>
      <c r="D131" s="233" t="s">
        <v>442</v>
      </c>
      <c r="E131" s="44"/>
      <c r="F131" s="234" t="s">
        <v>1426</v>
      </c>
      <c r="G131" s="44"/>
      <c r="H131" s="44"/>
      <c r="I131" s="235"/>
      <c r="J131" s="44"/>
      <c r="K131" s="44"/>
      <c r="L131" s="48"/>
      <c r="M131" s="236"/>
      <c r="N131" s="237"/>
      <c r="O131" s="88"/>
      <c r="P131" s="88"/>
      <c r="Q131" s="88"/>
      <c r="R131" s="88"/>
      <c r="S131" s="88"/>
      <c r="T131" s="89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T131" s="21" t="s">
        <v>442</v>
      </c>
      <c r="AU131" s="21" t="s">
        <v>83</v>
      </c>
    </row>
    <row r="132" s="13" customFormat="1">
      <c r="A132" s="13"/>
      <c r="B132" s="238"/>
      <c r="C132" s="239"/>
      <c r="D132" s="240" t="s">
        <v>446</v>
      </c>
      <c r="E132" s="241" t="s">
        <v>28</v>
      </c>
      <c r="F132" s="242" t="s">
        <v>345</v>
      </c>
      <c r="G132" s="239"/>
      <c r="H132" s="243">
        <v>30</v>
      </c>
      <c r="I132" s="244"/>
      <c r="J132" s="239"/>
      <c r="K132" s="239"/>
      <c r="L132" s="245"/>
      <c r="M132" s="246"/>
      <c r="N132" s="247"/>
      <c r="O132" s="247"/>
      <c r="P132" s="247"/>
      <c r="Q132" s="247"/>
      <c r="R132" s="247"/>
      <c r="S132" s="247"/>
      <c r="T132" s="248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9" t="s">
        <v>446</v>
      </c>
      <c r="AU132" s="249" t="s">
        <v>83</v>
      </c>
      <c r="AV132" s="13" t="s">
        <v>83</v>
      </c>
      <c r="AW132" s="13" t="s">
        <v>35</v>
      </c>
      <c r="AX132" s="13" t="s">
        <v>81</v>
      </c>
      <c r="AY132" s="249" t="s">
        <v>426</v>
      </c>
    </row>
    <row r="133" s="2" customFormat="1" ht="24.15" customHeight="1">
      <c r="A133" s="42"/>
      <c r="B133" s="43"/>
      <c r="C133" s="220" t="s">
        <v>491</v>
      </c>
      <c r="D133" s="220" t="s">
        <v>433</v>
      </c>
      <c r="E133" s="221" t="s">
        <v>1569</v>
      </c>
      <c r="F133" s="222" t="s">
        <v>1570</v>
      </c>
      <c r="G133" s="223" t="s">
        <v>436</v>
      </c>
      <c r="H133" s="224">
        <v>98.599999999999994</v>
      </c>
      <c r="I133" s="225"/>
      <c r="J133" s="226">
        <f>ROUND(I133*H133,2)</f>
        <v>0</v>
      </c>
      <c r="K133" s="222" t="s">
        <v>437</v>
      </c>
      <c r="L133" s="48"/>
      <c r="M133" s="227" t="s">
        <v>28</v>
      </c>
      <c r="N133" s="228" t="s">
        <v>45</v>
      </c>
      <c r="O133" s="88"/>
      <c r="P133" s="229">
        <f>O133*H133</f>
        <v>0</v>
      </c>
      <c r="Q133" s="229">
        <v>0.010200000000000001</v>
      </c>
      <c r="R133" s="229">
        <f>Q133*H133</f>
        <v>1.00572</v>
      </c>
      <c r="S133" s="229">
        <v>0</v>
      </c>
      <c r="T133" s="230">
        <f>S133*H133</f>
        <v>0</v>
      </c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R133" s="231" t="s">
        <v>438</v>
      </c>
      <c r="AT133" s="231" t="s">
        <v>433</v>
      </c>
      <c r="AU133" s="231" t="s">
        <v>83</v>
      </c>
      <c r="AY133" s="21" t="s">
        <v>426</v>
      </c>
      <c r="BE133" s="232">
        <f>IF(N133="základní",J133,0)</f>
        <v>0</v>
      </c>
      <c r="BF133" s="232">
        <f>IF(N133="snížená",J133,0)</f>
        <v>0</v>
      </c>
      <c r="BG133" s="232">
        <f>IF(N133="zákl. přenesená",J133,0)</f>
        <v>0</v>
      </c>
      <c r="BH133" s="232">
        <f>IF(N133="sníž. přenesená",J133,0)</f>
        <v>0</v>
      </c>
      <c r="BI133" s="232">
        <f>IF(N133="nulová",J133,0)</f>
        <v>0</v>
      </c>
      <c r="BJ133" s="21" t="s">
        <v>81</v>
      </c>
      <c r="BK133" s="232">
        <f>ROUND(I133*H133,2)</f>
        <v>0</v>
      </c>
      <c r="BL133" s="21" t="s">
        <v>438</v>
      </c>
      <c r="BM133" s="231" t="s">
        <v>6254</v>
      </c>
    </row>
    <row r="134" s="2" customFormat="1">
      <c r="A134" s="42"/>
      <c r="B134" s="43"/>
      <c r="C134" s="44"/>
      <c r="D134" s="233" t="s">
        <v>442</v>
      </c>
      <c r="E134" s="44"/>
      <c r="F134" s="234" t="s">
        <v>1572</v>
      </c>
      <c r="G134" s="44"/>
      <c r="H134" s="44"/>
      <c r="I134" s="235"/>
      <c r="J134" s="44"/>
      <c r="K134" s="44"/>
      <c r="L134" s="48"/>
      <c r="M134" s="236"/>
      <c r="N134" s="237"/>
      <c r="O134" s="88"/>
      <c r="P134" s="88"/>
      <c r="Q134" s="88"/>
      <c r="R134" s="88"/>
      <c r="S134" s="88"/>
      <c r="T134" s="89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T134" s="21" t="s">
        <v>442</v>
      </c>
      <c r="AU134" s="21" t="s">
        <v>83</v>
      </c>
    </row>
    <row r="135" s="13" customFormat="1">
      <c r="A135" s="13"/>
      <c r="B135" s="238"/>
      <c r="C135" s="239"/>
      <c r="D135" s="240" t="s">
        <v>446</v>
      </c>
      <c r="E135" s="241" t="s">
        <v>28</v>
      </c>
      <c r="F135" s="242" t="s">
        <v>284</v>
      </c>
      <c r="G135" s="239"/>
      <c r="H135" s="243">
        <v>98.599999999999994</v>
      </c>
      <c r="I135" s="244"/>
      <c r="J135" s="239"/>
      <c r="K135" s="239"/>
      <c r="L135" s="245"/>
      <c r="M135" s="246"/>
      <c r="N135" s="247"/>
      <c r="O135" s="247"/>
      <c r="P135" s="247"/>
      <c r="Q135" s="247"/>
      <c r="R135" s="247"/>
      <c r="S135" s="247"/>
      <c r="T135" s="248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9" t="s">
        <v>446</v>
      </c>
      <c r="AU135" s="249" t="s">
        <v>83</v>
      </c>
      <c r="AV135" s="13" t="s">
        <v>83</v>
      </c>
      <c r="AW135" s="13" t="s">
        <v>35</v>
      </c>
      <c r="AX135" s="13" t="s">
        <v>81</v>
      </c>
      <c r="AY135" s="249" t="s">
        <v>426</v>
      </c>
    </row>
    <row r="136" s="2" customFormat="1" ht="24.15" customHeight="1">
      <c r="A136" s="42"/>
      <c r="B136" s="43"/>
      <c r="C136" s="220" t="s">
        <v>556</v>
      </c>
      <c r="D136" s="220" t="s">
        <v>433</v>
      </c>
      <c r="E136" s="221" t="s">
        <v>1574</v>
      </c>
      <c r="F136" s="222" t="s">
        <v>1575</v>
      </c>
      <c r="G136" s="223" t="s">
        <v>436</v>
      </c>
      <c r="H136" s="224">
        <v>98.599999999999994</v>
      </c>
      <c r="I136" s="225"/>
      <c r="J136" s="226">
        <f>ROUND(I136*H136,2)</f>
        <v>0</v>
      </c>
      <c r="K136" s="222" t="s">
        <v>437</v>
      </c>
      <c r="L136" s="48"/>
      <c r="M136" s="227" t="s">
        <v>28</v>
      </c>
      <c r="N136" s="228" t="s">
        <v>45</v>
      </c>
      <c r="O136" s="88"/>
      <c r="P136" s="229">
        <f>O136*H136</f>
        <v>0</v>
      </c>
      <c r="Q136" s="229">
        <v>0</v>
      </c>
      <c r="R136" s="229">
        <f>Q136*H136</f>
        <v>0</v>
      </c>
      <c r="S136" s="229">
        <v>0</v>
      </c>
      <c r="T136" s="230">
        <f>S136*H136</f>
        <v>0</v>
      </c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R136" s="231" t="s">
        <v>438</v>
      </c>
      <c r="AT136" s="231" t="s">
        <v>433</v>
      </c>
      <c r="AU136" s="231" t="s">
        <v>83</v>
      </c>
      <c r="AY136" s="21" t="s">
        <v>426</v>
      </c>
      <c r="BE136" s="232">
        <f>IF(N136="základní",J136,0)</f>
        <v>0</v>
      </c>
      <c r="BF136" s="232">
        <f>IF(N136="snížená",J136,0)</f>
        <v>0</v>
      </c>
      <c r="BG136" s="232">
        <f>IF(N136="zákl. přenesená",J136,0)</f>
        <v>0</v>
      </c>
      <c r="BH136" s="232">
        <f>IF(N136="sníž. přenesená",J136,0)</f>
        <v>0</v>
      </c>
      <c r="BI136" s="232">
        <f>IF(N136="nulová",J136,0)</f>
        <v>0</v>
      </c>
      <c r="BJ136" s="21" t="s">
        <v>81</v>
      </c>
      <c r="BK136" s="232">
        <f>ROUND(I136*H136,2)</f>
        <v>0</v>
      </c>
      <c r="BL136" s="21" t="s">
        <v>438</v>
      </c>
      <c r="BM136" s="231" t="s">
        <v>6255</v>
      </c>
    </row>
    <row r="137" s="2" customFormat="1">
      <c r="A137" s="42"/>
      <c r="B137" s="43"/>
      <c r="C137" s="44"/>
      <c r="D137" s="233" t="s">
        <v>442</v>
      </c>
      <c r="E137" s="44"/>
      <c r="F137" s="234" t="s">
        <v>1577</v>
      </c>
      <c r="G137" s="44"/>
      <c r="H137" s="44"/>
      <c r="I137" s="235"/>
      <c r="J137" s="44"/>
      <c r="K137" s="44"/>
      <c r="L137" s="48"/>
      <c r="M137" s="236"/>
      <c r="N137" s="237"/>
      <c r="O137" s="88"/>
      <c r="P137" s="88"/>
      <c r="Q137" s="88"/>
      <c r="R137" s="88"/>
      <c r="S137" s="88"/>
      <c r="T137" s="89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T137" s="21" t="s">
        <v>442</v>
      </c>
      <c r="AU137" s="21" t="s">
        <v>83</v>
      </c>
    </row>
    <row r="138" s="14" customFormat="1">
      <c r="A138" s="14"/>
      <c r="B138" s="250"/>
      <c r="C138" s="251"/>
      <c r="D138" s="240" t="s">
        <v>446</v>
      </c>
      <c r="E138" s="252" t="s">
        <v>28</v>
      </c>
      <c r="F138" s="253" t="s">
        <v>6243</v>
      </c>
      <c r="G138" s="251"/>
      <c r="H138" s="252" t="s">
        <v>28</v>
      </c>
      <c r="I138" s="254"/>
      <c r="J138" s="251"/>
      <c r="K138" s="251"/>
      <c r="L138" s="255"/>
      <c r="M138" s="256"/>
      <c r="N138" s="257"/>
      <c r="O138" s="257"/>
      <c r="P138" s="257"/>
      <c r="Q138" s="257"/>
      <c r="R138" s="257"/>
      <c r="S138" s="257"/>
      <c r="T138" s="258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9" t="s">
        <v>446</v>
      </c>
      <c r="AU138" s="259" t="s">
        <v>83</v>
      </c>
      <c r="AV138" s="14" t="s">
        <v>81</v>
      </c>
      <c r="AW138" s="14" t="s">
        <v>35</v>
      </c>
      <c r="AX138" s="14" t="s">
        <v>74</v>
      </c>
      <c r="AY138" s="259" t="s">
        <v>426</v>
      </c>
    </row>
    <row r="139" s="13" customFormat="1">
      <c r="A139" s="13"/>
      <c r="B139" s="238"/>
      <c r="C139" s="239"/>
      <c r="D139" s="240" t="s">
        <v>446</v>
      </c>
      <c r="E139" s="241" t="s">
        <v>28</v>
      </c>
      <c r="F139" s="242" t="s">
        <v>6256</v>
      </c>
      <c r="G139" s="239"/>
      <c r="H139" s="243">
        <v>98.599999999999994</v>
      </c>
      <c r="I139" s="244"/>
      <c r="J139" s="239"/>
      <c r="K139" s="239"/>
      <c r="L139" s="245"/>
      <c r="M139" s="246"/>
      <c r="N139" s="247"/>
      <c r="O139" s="247"/>
      <c r="P139" s="247"/>
      <c r="Q139" s="247"/>
      <c r="R139" s="247"/>
      <c r="S139" s="247"/>
      <c r="T139" s="248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9" t="s">
        <v>446</v>
      </c>
      <c r="AU139" s="249" t="s">
        <v>83</v>
      </c>
      <c r="AV139" s="13" t="s">
        <v>83</v>
      </c>
      <c r="AW139" s="13" t="s">
        <v>35</v>
      </c>
      <c r="AX139" s="13" t="s">
        <v>74</v>
      </c>
      <c r="AY139" s="249" t="s">
        <v>426</v>
      </c>
    </row>
    <row r="140" s="15" customFormat="1">
      <c r="A140" s="15"/>
      <c r="B140" s="260"/>
      <c r="C140" s="261"/>
      <c r="D140" s="240" t="s">
        <v>446</v>
      </c>
      <c r="E140" s="262" t="s">
        <v>284</v>
      </c>
      <c r="F140" s="263" t="s">
        <v>466</v>
      </c>
      <c r="G140" s="261"/>
      <c r="H140" s="264">
        <v>98.599999999999994</v>
      </c>
      <c r="I140" s="265"/>
      <c r="J140" s="261"/>
      <c r="K140" s="261"/>
      <c r="L140" s="266"/>
      <c r="M140" s="267"/>
      <c r="N140" s="268"/>
      <c r="O140" s="268"/>
      <c r="P140" s="268"/>
      <c r="Q140" s="268"/>
      <c r="R140" s="268"/>
      <c r="S140" s="268"/>
      <c r="T140" s="269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70" t="s">
        <v>446</v>
      </c>
      <c r="AU140" s="270" t="s">
        <v>83</v>
      </c>
      <c r="AV140" s="15" t="s">
        <v>438</v>
      </c>
      <c r="AW140" s="15" t="s">
        <v>35</v>
      </c>
      <c r="AX140" s="15" t="s">
        <v>81</v>
      </c>
      <c r="AY140" s="270" t="s">
        <v>426</v>
      </c>
    </row>
    <row r="141" s="12" customFormat="1" ht="22.8" customHeight="1">
      <c r="A141" s="12"/>
      <c r="B141" s="204"/>
      <c r="C141" s="205"/>
      <c r="D141" s="206" t="s">
        <v>73</v>
      </c>
      <c r="E141" s="218" t="s">
        <v>1123</v>
      </c>
      <c r="F141" s="218" t="s">
        <v>1609</v>
      </c>
      <c r="G141" s="205"/>
      <c r="H141" s="205"/>
      <c r="I141" s="208"/>
      <c r="J141" s="219">
        <f>BK141</f>
        <v>0</v>
      </c>
      <c r="K141" s="205"/>
      <c r="L141" s="210"/>
      <c r="M141" s="211"/>
      <c r="N141" s="212"/>
      <c r="O141" s="212"/>
      <c r="P141" s="213">
        <f>SUM(P142:P147)</f>
        <v>0</v>
      </c>
      <c r="Q141" s="212"/>
      <c r="R141" s="213">
        <f>SUM(R142:R147)</f>
        <v>0.0078129999999999988</v>
      </c>
      <c r="S141" s="212"/>
      <c r="T141" s="214">
        <f>SUM(T142:T147)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15" t="s">
        <v>81</v>
      </c>
      <c r="AT141" s="216" t="s">
        <v>73</v>
      </c>
      <c r="AU141" s="216" t="s">
        <v>81</v>
      </c>
      <c r="AY141" s="215" t="s">
        <v>426</v>
      </c>
      <c r="BK141" s="217">
        <f>SUM(BK142:BK147)</f>
        <v>0</v>
      </c>
    </row>
    <row r="142" s="2" customFormat="1" ht="37.8" customHeight="1">
      <c r="A142" s="42"/>
      <c r="B142" s="43"/>
      <c r="C142" s="220" t="s">
        <v>572</v>
      </c>
      <c r="D142" s="220" t="s">
        <v>433</v>
      </c>
      <c r="E142" s="221" t="s">
        <v>1611</v>
      </c>
      <c r="F142" s="222" t="s">
        <v>1612</v>
      </c>
      <c r="G142" s="223" t="s">
        <v>436</v>
      </c>
      <c r="H142" s="224">
        <v>60.100000000000001</v>
      </c>
      <c r="I142" s="225"/>
      <c r="J142" s="226">
        <f>ROUND(I142*H142,2)</f>
        <v>0</v>
      </c>
      <c r="K142" s="222" t="s">
        <v>437</v>
      </c>
      <c r="L142" s="48"/>
      <c r="M142" s="227" t="s">
        <v>28</v>
      </c>
      <c r="N142" s="228" t="s">
        <v>45</v>
      </c>
      <c r="O142" s="88"/>
      <c r="P142" s="229">
        <f>O142*H142</f>
        <v>0</v>
      </c>
      <c r="Q142" s="229">
        <v>0.00012999999999999999</v>
      </c>
      <c r="R142" s="229">
        <f>Q142*H142</f>
        <v>0.0078129999999999988</v>
      </c>
      <c r="S142" s="229">
        <v>0</v>
      </c>
      <c r="T142" s="230">
        <f>S142*H142</f>
        <v>0</v>
      </c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R142" s="231" t="s">
        <v>438</v>
      </c>
      <c r="AT142" s="231" t="s">
        <v>433</v>
      </c>
      <c r="AU142" s="231" t="s">
        <v>83</v>
      </c>
      <c r="AY142" s="21" t="s">
        <v>426</v>
      </c>
      <c r="BE142" s="232">
        <f>IF(N142="základní",J142,0)</f>
        <v>0</v>
      </c>
      <c r="BF142" s="232">
        <f>IF(N142="snížená",J142,0)</f>
        <v>0</v>
      </c>
      <c r="BG142" s="232">
        <f>IF(N142="zákl. přenesená",J142,0)</f>
        <v>0</v>
      </c>
      <c r="BH142" s="232">
        <f>IF(N142="sníž. přenesená",J142,0)</f>
        <v>0</v>
      </c>
      <c r="BI142" s="232">
        <f>IF(N142="nulová",J142,0)</f>
        <v>0</v>
      </c>
      <c r="BJ142" s="21" t="s">
        <v>81</v>
      </c>
      <c r="BK142" s="232">
        <f>ROUND(I142*H142,2)</f>
        <v>0</v>
      </c>
      <c r="BL142" s="21" t="s">
        <v>438</v>
      </c>
      <c r="BM142" s="231" t="s">
        <v>6257</v>
      </c>
    </row>
    <row r="143" s="2" customFormat="1">
      <c r="A143" s="42"/>
      <c r="B143" s="43"/>
      <c r="C143" s="44"/>
      <c r="D143" s="233" t="s">
        <v>442</v>
      </c>
      <c r="E143" s="44"/>
      <c r="F143" s="234" t="s">
        <v>1614</v>
      </c>
      <c r="G143" s="44"/>
      <c r="H143" s="44"/>
      <c r="I143" s="235"/>
      <c r="J143" s="44"/>
      <c r="K143" s="44"/>
      <c r="L143" s="48"/>
      <c r="M143" s="236"/>
      <c r="N143" s="237"/>
      <c r="O143" s="88"/>
      <c r="P143" s="88"/>
      <c r="Q143" s="88"/>
      <c r="R143" s="88"/>
      <c r="S143" s="88"/>
      <c r="T143" s="89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T143" s="21" t="s">
        <v>442</v>
      </c>
      <c r="AU143" s="21" t="s">
        <v>83</v>
      </c>
    </row>
    <row r="144" s="14" customFormat="1">
      <c r="A144" s="14"/>
      <c r="B144" s="250"/>
      <c r="C144" s="251"/>
      <c r="D144" s="240" t="s">
        <v>446</v>
      </c>
      <c r="E144" s="252" t="s">
        <v>28</v>
      </c>
      <c r="F144" s="253" t="s">
        <v>6243</v>
      </c>
      <c r="G144" s="251"/>
      <c r="H144" s="252" t="s">
        <v>28</v>
      </c>
      <c r="I144" s="254"/>
      <c r="J144" s="251"/>
      <c r="K144" s="251"/>
      <c r="L144" s="255"/>
      <c r="M144" s="256"/>
      <c r="N144" s="257"/>
      <c r="O144" s="257"/>
      <c r="P144" s="257"/>
      <c r="Q144" s="257"/>
      <c r="R144" s="257"/>
      <c r="S144" s="257"/>
      <c r="T144" s="258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9" t="s">
        <v>446</v>
      </c>
      <c r="AU144" s="259" t="s">
        <v>83</v>
      </c>
      <c r="AV144" s="14" t="s">
        <v>81</v>
      </c>
      <c r="AW144" s="14" t="s">
        <v>35</v>
      </c>
      <c r="AX144" s="14" t="s">
        <v>74</v>
      </c>
      <c r="AY144" s="259" t="s">
        <v>426</v>
      </c>
    </row>
    <row r="145" s="13" customFormat="1">
      <c r="A145" s="13"/>
      <c r="B145" s="238"/>
      <c r="C145" s="239"/>
      <c r="D145" s="240" t="s">
        <v>446</v>
      </c>
      <c r="E145" s="241" t="s">
        <v>28</v>
      </c>
      <c r="F145" s="242" t="s">
        <v>6233</v>
      </c>
      <c r="G145" s="239"/>
      <c r="H145" s="243">
        <v>6.2999999999999998</v>
      </c>
      <c r="I145" s="244"/>
      <c r="J145" s="239"/>
      <c r="K145" s="239"/>
      <c r="L145" s="245"/>
      <c r="M145" s="246"/>
      <c r="N145" s="247"/>
      <c r="O145" s="247"/>
      <c r="P145" s="247"/>
      <c r="Q145" s="247"/>
      <c r="R145" s="247"/>
      <c r="S145" s="247"/>
      <c r="T145" s="248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9" t="s">
        <v>446</v>
      </c>
      <c r="AU145" s="249" t="s">
        <v>83</v>
      </c>
      <c r="AV145" s="13" t="s">
        <v>83</v>
      </c>
      <c r="AW145" s="13" t="s">
        <v>35</v>
      </c>
      <c r="AX145" s="13" t="s">
        <v>74</v>
      </c>
      <c r="AY145" s="249" t="s">
        <v>426</v>
      </c>
    </row>
    <row r="146" s="13" customFormat="1">
      <c r="A146" s="13"/>
      <c r="B146" s="238"/>
      <c r="C146" s="239"/>
      <c r="D146" s="240" t="s">
        <v>446</v>
      </c>
      <c r="E146" s="241" t="s">
        <v>28</v>
      </c>
      <c r="F146" s="242" t="s">
        <v>6258</v>
      </c>
      <c r="G146" s="239"/>
      <c r="H146" s="243">
        <v>53.799999999999997</v>
      </c>
      <c r="I146" s="244"/>
      <c r="J146" s="239"/>
      <c r="K146" s="239"/>
      <c r="L146" s="245"/>
      <c r="M146" s="246"/>
      <c r="N146" s="247"/>
      <c r="O146" s="247"/>
      <c r="P146" s="247"/>
      <c r="Q146" s="247"/>
      <c r="R146" s="247"/>
      <c r="S146" s="247"/>
      <c r="T146" s="248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9" t="s">
        <v>446</v>
      </c>
      <c r="AU146" s="249" t="s">
        <v>83</v>
      </c>
      <c r="AV146" s="13" t="s">
        <v>83</v>
      </c>
      <c r="AW146" s="13" t="s">
        <v>35</v>
      </c>
      <c r="AX146" s="13" t="s">
        <v>74</v>
      </c>
      <c r="AY146" s="249" t="s">
        <v>426</v>
      </c>
    </row>
    <row r="147" s="15" customFormat="1">
      <c r="A147" s="15"/>
      <c r="B147" s="260"/>
      <c r="C147" s="261"/>
      <c r="D147" s="240" t="s">
        <v>446</v>
      </c>
      <c r="E147" s="262" t="s">
        <v>28</v>
      </c>
      <c r="F147" s="263" t="s">
        <v>466</v>
      </c>
      <c r="G147" s="261"/>
      <c r="H147" s="264">
        <v>60.100000000000001</v>
      </c>
      <c r="I147" s="265"/>
      <c r="J147" s="261"/>
      <c r="K147" s="261"/>
      <c r="L147" s="266"/>
      <c r="M147" s="267"/>
      <c r="N147" s="268"/>
      <c r="O147" s="268"/>
      <c r="P147" s="268"/>
      <c r="Q147" s="268"/>
      <c r="R147" s="268"/>
      <c r="S147" s="268"/>
      <c r="T147" s="269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70" t="s">
        <v>446</v>
      </c>
      <c r="AU147" s="270" t="s">
        <v>83</v>
      </c>
      <c r="AV147" s="15" t="s">
        <v>438</v>
      </c>
      <c r="AW147" s="15" t="s">
        <v>35</v>
      </c>
      <c r="AX147" s="15" t="s">
        <v>81</v>
      </c>
      <c r="AY147" s="270" t="s">
        <v>426</v>
      </c>
    </row>
    <row r="148" s="12" customFormat="1" ht="22.8" customHeight="1">
      <c r="A148" s="12"/>
      <c r="B148" s="204"/>
      <c r="C148" s="205"/>
      <c r="D148" s="206" t="s">
        <v>73</v>
      </c>
      <c r="E148" s="218" t="s">
        <v>1129</v>
      </c>
      <c r="F148" s="218" t="s">
        <v>1627</v>
      </c>
      <c r="G148" s="205"/>
      <c r="H148" s="205"/>
      <c r="I148" s="208"/>
      <c r="J148" s="219">
        <f>BK148</f>
        <v>0</v>
      </c>
      <c r="K148" s="205"/>
      <c r="L148" s="210"/>
      <c r="M148" s="211"/>
      <c r="N148" s="212"/>
      <c r="O148" s="212"/>
      <c r="P148" s="213">
        <f>SUM(P149:P154)</f>
        <v>0</v>
      </c>
      <c r="Q148" s="212"/>
      <c r="R148" s="213">
        <f>SUM(R149:R154)</f>
        <v>0.004556000000000001</v>
      </c>
      <c r="S148" s="212"/>
      <c r="T148" s="214">
        <f>SUM(T149:T154)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15" t="s">
        <v>81</v>
      </c>
      <c r="AT148" s="216" t="s">
        <v>73</v>
      </c>
      <c r="AU148" s="216" t="s">
        <v>81</v>
      </c>
      <c r="AY148" s="215" t="s">
        <v>426</v>
      </c>
      <c r="BK148" s="217">
        <f>SUM(BK149:BK154)</f>
        <v>0</v>
      </c>
    </row>
    <row r="149" s="2" customFormat="1" ht="37.8" customHeight="1">
      <c r="A149" s="42"/>
      <c r="B149" s="43"/>
      <c r="C149" s="220" t="s">
        <v>429</v>
      </c>
      <c r="D149" s="220" t="s">
        <v>433</v>
      </c>
      <c r="E149" s="221" t="s">
        <v>1629</v>
      </c>
      <c r="F149" s="222" t="s">
        <v>1630</v>
      </c>
      <c r="G149" s="223" t="s">
        <v>436</v>
      </c>
      <c r="H149" s="224">
        <v>113.90000000000001</v>
      </c>
      <c r="I149" s="225"/>
      <c r="J149" s="226">
        <f>ROUND(I149*H149,2)</f>
        <v>0</v>
      </c>
      <c r="K149" s="222" t="s">
        <v>437</v>
      </c>
      <c r="L149" s="48"/>
      <c r="M149" s="227" t="s">
        <v>28</v>
      </c>
      <c r="N149" s="228" t="s">
        <v>45</v>
      </c>
      <c r="O149" s="88"/>
      <c r="P149" s="229">
        <f>O149*H149</f>
        <v>0</v>
      </c>
      <c r="Q149" s="229">
        <v>4.0000000000000003E-05</v>
      </c>
      <c r="R149" s="229">
        <f>Q149*H149</f>
        <v>0.004556000000000001</v>
      </c>
      <c r="S149" s="229">
        <v>0</v>
      </c>
      <c r="T149" s="230">
        <f>S149*H149</f>
        <v>0</v>
      </c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R149" s="231" t="s">
        <v>438</v>
      </c>
      <c r="AT149" s="231" t="s">
        <v>433</v>
      </c>
      <c r="AU149" s="231" t="s">
        <v>83</v>
      </c>
      <c r="AY149" s="21" t="s">
        <v>426</v>
      </c>
      <c r="BE149" s="232">
        <f>IF(N149="základní",J149,0)</f>
        <v>0</v>
      </c>
      <c r="BF149" s="232">
        <f>IF(N149="snížená",J149,0)</f>
        <v>0</v>
      </c>
      <c r="BG149" s="232">
        <f>IF(N149="zákl. přenesená",J149,0)</f>
        <v>0</v>
      </c>
      <c r="BH149" s="232">
        <f>IF(N149="sníž. přenesená",J149,0)</f>
        <v>0</v>
      </c>
      <c r="BI149" s="232">
        <f>IF(N149="nulová",J149,0)</f>
        <v>0</v>
      </c>
      <c r="BJ149" s="21" t="s">
        <v>81</v>
      </c>
      <c r="BK149" s="232">
        <f>ROUND(I149*H149,2)</f>
        <v>0</v>
      </c>
      <c r="BL149" s="21" t="s">
        <v>438</v>
      </c>
      <c r="BM149" s="231" t="s">
        <v>6259</v>
      </c>
    </row>
    <row r="150" s="2" customFormat="1">
      <c r="A150" s="42"/>
      <c r="B150" s="43"/>
      <c r="C150" s="44"/>
      <c r="D150" s="233" t="s">
        <v>442</v>
      </c>
      <c r="E150" s="44"/>
      <c r="F150" s="234" t="s">
        <v>1632</v>
      </c>
      <c r="G150" s="44"/>
      <c r="H150" s="44"/>
      <c r="I150" s="235"/>
      <c r="J150" s="44"/>
      <c r="K150" s="44"/>
      <c r="L150" s="48"/>
      <c r="M150" s="236"/>
      <c r="N150" s="237"/>
      <c r="O150" s="88"/>
      <c r="P150" s="88"/>
      <c r="Q150" s="88"/>
      <c r="R150" s="88"/>
      <c r="S150" s="88"/>
      <c r="T150" s="89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T150" s="21" t="s">
        <v>442</v>
      </c>
      <c r="AU150" s="21" t="s">
        <v>83</v>
      </c>
    </row>
    <row r="151" s="14" customFormat="1">
      <c r="A151" s="14"/>
      <c r="B151" s="250"/>
      <c r="C151" s="251"/>
      <c r="D151" s="240" t="s">
        <v>446</v>
      </c>
      <c r="E151" s="252" t="s">
        <v>28</v>
      </c>
      <c r="F151" s="253" t="s">
        <v>6243</v>
      </c>
      <c r="G151" s="251"/>
      <c r="H151" s="252" t="s">
        <v>28</v>
      </c>
      <c r="I151" s="254"/>
      <c r="J151" s="251"/>
      <c r="K151" s="251"/>
      <c r="L151" s="255"/>
      <c r="M151" s="256"/>
      <c r="N151" s="257"/>
      <c r="O151" s="257"/>
      <c r="P151" s="257"/>
      <c r="Q151" s="257"/>
      <c r="R151" s="257"/>
      <c r="S151" s="257"/>
      <c r="T151" s="258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9" t="s">
        <v>446</v>
      </c>
      <c r="AU151" s="259" t="s">
        <v>83</v>
      </c>
      <c r="AV151" s="14" t="s">
        <v>81</v>
      </c>
      <c r="AW151" s="14" t="s">
        <v>35</v>
      </c>
      <c r="AX151" s="14" t="s">
        <v>74</v>
      </c>
      <c r="AY151" s="259" t="s">
        <v>426</v>
      </c>
    </row>
    <row r="152" s="13" customFormat="1">
      <c r="A152" s="13"/>
      <c r="B152" s="238"/>
      <c r="C152" s="239"/>
      <c r="D152" s="240" t="s">
        <v>446</v>
      </c>
      <c r="E152" s="241" t="s">
        <v>28</v>
      </c>
      <c r="F152" s="242" t="s">
        <v>6233</v>
      </c>
      <c r="G152" s="239"/>
      <c r="H152" s="243">
        <v>6.2999999999999998</v>
      </c>
      <c r="I152" s="244"/>
      <c r="J152" s="239"/>
      <c r="K152" s="239"/>
      <c r="L152" s="245"/>
      <c r="M152" s="246"/>
      <c r="N152" s="247"/>
      <c r="O152" s="247"/>
      <c r="P152" s="247"/>
      <c r="Q152" s="247"/>
      <c r="R152" s="247"/>
      <c r="S152" s="247"/>
      <c r="T152" s="248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9" t="s">
        <v>446</v>
      </c>
      <c r="AU152" s="249" t="s">
        <v>83</v>
      </c>
      <c r="AV152" s="13" t="s">
        <v>83</v>
      </c>
      <c r="AW152" s="13" t="s">
        <v>35</v>
      </c>
      <c r="AX152" s="13" t="s">
        <v>74</v>
      </c>
      <c r="AY152" s="249" t="s">
        <v>426</v>
      </c>
    </row>
    <row r="153" s="13" customFormat="1">
      <c r="A153" s="13"/>
      <c r="B153" s="238"/>
      <c r="C153" s="239"/>
      <c r="D153" s="240" t="s">
        <v>446</v>
      </c>
      <c r="E153" s="241" t="s">
        <v>28</v>
      </c>
      <c r="F153" s="242" t="s">
        <v>6260</v>
      </c>
      <c r="G153" s="239"/>
      <c r="H153" s="243">
        <v>107.59999999999999</v>
      </c>
      <c r="I153" s="244"/>
      <c r="J153" s="239"/>
      <c r="K153" s="239"/>
      <c r="L153" s="245"/>
      <c r="M153" s="246"/>
      <c r="N153" s="247"/>
      <c r="O153" s="247"/>
      <c r="P153" s="247"/>
      <c r="Q153" s="247"/>
      <c r="R153" s="247"/>
      <c r="S153" s="247"/>
      <c r="T153" s="248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9" t="s">
        <v>446</v>
      </c>
      <c r="AU153" s="249" t="s">
        <v>83</v>
      </c>
      <c r="AV153" s="13" t="s">
        <v>83</v>
      </c>
      <c r="AW153" s="13" t="s">
        <v>35</v>
      </c>
      <c r="AX153" s="13" t="s">
        <v>74</v>
      </c>
      <c r="AY153" s="249" t="s">
        <v>426</v>
      </c>
    </row>
    <row r="154" s="15" customFormat="1">
      <c r="A154" s="15"/>
      <c r="B154" s="260"/>
      <c r="C154" s="261"/>
      <c r="D154" s="240" t="s">
        <v>446</v>
      </c>
      <c r="E154" s="262" t="s">
        <v>28</v>
      </c>
      <c r="F154" s="263" t="s">
        <v>466</v>
      </c>
      <c r="G154" s="261"/>
      <c r="H154" s="264">
        <v>113.90000000000001</v>
      </c>
      <c r="I154" s="265"/>
      <c r="J154" s="261"/>
      <c r="K154" s="261"/>
      <c r="L154" s="266"/>
      <c r="M154" s="267"/>
      <c r="N154" s="268"/>
      <c r="O154" s="268"/>
      <c r="P154" s="268"/>
      <c r="Q154" s="268"/>
      <c r="R154" s="268"/>
      <c r="S154" s="268"/>
      <c r="T154" s="269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70" t="s">
        <v>446</v>
      </c>
      <c r="AU154" s="270" t="s">
        <v>83</v>
      </c>
      <c r="AV154" s="15" t="s">
        <v>438</v>
      </c>
      <c r="AW154" s="15" t="s">
        <v>35</v>
      </c>
      <c r="AX154" s="15" t="s">
        <v>81</v>
      </c>
      <c r="AY154" s="270" t="s">
        <v>426</v>
      </c>
    </row>
    <row r="155" s="12" customFormat="1" ht="22.8" customHeight="1">
      <c r="A155" s="12"/>
      <c r="B155" s="204"/>
      <c r="C155" s="205"/>
      <c r="D155" s="206" t="s">
        <v>73</v>
      </c>
      <c r="E155" s="218" t="s">
        <v>1135</v>
      </c>
      <c r="F155" s="218" t="s">
        <v>1753</v>
      </c>
      <c r="G155" s="205"/>
      <c r="H155" s="205"/>
      <c r="I155" s="208"/>
      <c r="J155" s="219">
        <f>BK155</f>
        <v>0</v>
      </c>
      <c r="K155" s="205"/>
      <c r="L155" s="210"/>
      <c r="M155" s="211"/>
      <c r="N155" s="212"/>
      <c r="O155" s="212"/>
      <c r="P155" s="213">
        <f>SUM(P156:P175)</f>
        <v>0</v>
      </c>
      <c r="Q155" s="212"/>
      <c r="R155" s="213">
        <f>SUM(R156:R175)</f>
        <v>0</v>
      </c>
      <c r="S155" s="212"/>
      <c r="T155" s="214">
        <f>SUM(T156:T175)</f>
        <v>2.0657100000000002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15" t="s">
        <v>81</v>
      </c>
      <c r="AT155" s="216" t="s">
        <v>73</v>
      </c>
      <c r="AU155" s="216" t="s">
        <v>81</v>
      </c>
      <c r="AY155" s="215" t="s">
        <v>426</v>
      </c>
      <c r="BK155" s="217">
        <f>SUM(BK156:BK175)</f>
        <v>0</v>
      </c>
    </row>
    <row r="156" s="2" customFormat="1" ht="55.5" customHeight="1">
      <c r="A156" s="42"/>
      <c r="B156" s="43"/>
      <c r="C156" s="220" t="s">
        <v>564</v>
      </c>
      <c r="D156" s="220" t="s">
        <v>433</v>
      </c>
      <c r="E156" s="221" t="s">
        <v>6261</v>
      </c>
      <c r="F156" s="222" t="s">
        <v>6262</v>
      </c>
      <c r="G156" s="223" t="s">
        <v>436</v>
      </c>
      <c r="H156" s="224">
        <v>0.59999999999999998</v>
      </c>
      <c r="I156" s="225"/>
      <c r="J156" s="226">
        <f>ROUND(I156*H156,2)</f>
        <v>0</v>
      </c>
      <c r="K156" s="222" t="s">
        <v>437</v>
      </c>
      <c r="L156" s="48"/>
      <c r="M156" s="227" t="s">
        <v>28</v>
      </c>
      <c r="N156" s="228" t="s">
        <v>45</v>
      </c>
      <c r="O156" s="88"/>
      <c r="P156" s="229">
        <f>O156*H156</f>
        <v>0</v>
      </c>
      <c r="Q156" s="229">
        <v>0</v>
      </c>
      <c r="R156" s="229">
        <f>Q156*H156</f>
        <v>0</v>
      </c>
      <c r="S156" s="229">
        <v>0.27000000000000002</v>
      </c>
      <c r="T156" s="230">
        <f>S156*H156</f>
        <v>0.16200000000000001</v>
      </c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R156" s="231" t="s">
        <v>438</v>
      </c>
      <c r="AT156" s="231" t="s">
        <v>433</v>
      </c>
      <c r="AU156" s="231" t="s">
        <v>83</v>
      </c>
      <c r="AY156" s="21" t="s">
        <v>426</v>
      </c>
      <c r="BE156" s="232">
        <f>IF(N156="základní",J156,0)</f>
        <v>0</v>
      </c>
      <c r="BF156" s="232">
        <f>IF(N156="snížená",J156,0)</f>
        <v>0</v>
      </c>
      <c r="BG156" s="232">
        <f>IF(N156="zákl. přenesená",J156,0)</f>
        <v>0</v>
      </c>
      <c r="BH156" s="232">
        <f>IF(N156="sníž. přenesená",J156,0)</f>
        <v>0</v>
      </c>
      <c r="BI156" s="232">
        <f>IF(N156="nulová",J156,0)</f>
        <v>0</v>
      </c>
      <c r="BJ156" s="21" t="s">
        <v>81</v>
      </c>
      <c r="BK156" s="232">
        <f>ROUND(I156*H156,2)</f>
        <v>0</v>
      </c>
      <c r="BL156" s="21" t="s">
        <v>438</v>
      </c>
      <c r="BM156" s="231" t="s">
        <v>6263</v>
      </c>
    </row>
    <row r="157" s="2" customFormat="1">
      <c r="A157" s="42"/>
      <c r="B157" s="43"/>
      <c r="C157" s="44"/>
      <c r="D157" s="233" t="s">
        <v>442</v>
      </c>
      <c r="E157" s="44"/>
      <c r="F157" s="234" t="s">
        <v>6264</v>
      </c>
      <c r="G157" s="44"/>
      <c r="H157" s="44"/>
      <c r="I157" s="235"/>
      <c r="J157" s="44"/>
      <c r="K157" s="44"/>
      <c r="L157" s="48"/>
      <c r="M157" s="236"/>
      <c r="N157" s="237"/>
      <c r="O157" s="88"/>
      <c r="P157" s="88"/>
      <c r="Q157" s="88"/>
      <c r="R157" s="88"/>
      <c r="S157" s="88"/>
      <c r="T157" s="89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T157" s="21" t="s">
        <v>442</v>
      </c>
      <c r="AU157" s="21" t="s">
        <v>83</v>
      </c>
    </row>
    <row r="158" s="14" customFormat="1">
      <c r="A158" s="14"/>
      <c r="B158" s="250"/>
      <c r="C158" s="251"/>
      <c r="D158" s="240" t="s">
        <v>446</v>
      </c>
      <c r="E158" s="252" t="s">
        <v>28</v>
      </c>
      <c r="F158" s="253" t="s">
        <v>6243</v>
      </c>
      <c r="G158" s="251"/>
      <c r="H158" s="252" t="s">
        <v>28</v>
      </c>
      <c r="I158" s="254"/>
      <c r="J158" s="251"/>
      <c r="K158" s="251"/>
      <c r="L158" s="255"/>
      <c r="M158" s="256"/>
      <c r="N158" s="257"/>
      <c r="O158" s="257"/>
      <c r="P158" s="257"/>
      <c r="Q158" s="257"/>
      <c r="R158" s="257"/>
      <c r="S158" s="257"/>
      <c r="T158" s="258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9" t="s">
        <v>446</v>
      </c>
      <c r="AU158" s="259" t="s">
        <v>83</v>
      </c>
      <c r="AV158" s="14" t="s">
        <v>81</v>
      </c>
      <c r="AW158" s="14" t="s">
        <v>35</v>
      </c>
      <c r="AX158" s="14" t="s">
        <v>74</v>
      </c>
      <c r="AY158" s="259" t="s">
        <v>426</v>
      </c>
    </row>
    <row r="159" s="13" customFormat="1">
      <c r="A159" s="13"/>
      <c r="B159" s="238"/>
      <c r="C159" s="239"/>
      <c r="D159" s="240" t="s">
        <v>446</v>
      </c>
      <c r="E159" s="241" t="s">
        <v>28</v>
      </c>
      <c r="F159" s="242" t="s">
        <v>6265</v>
      </c>
      <c r="G159" s="239"/>
      <c r="H159" s="243">
        <v>0.59999999999999998</v>
      </c>
      <c r="I159" s="244"/>
      <c r="J159" s="239"/>
      <c r="K159" s="239"/>
      <c r="L159" s="245"/>
      <c r="M159" s="246"/>
      <c r="N159" s="247"/>
      <c r="O159" s="247"/>
      <c r="P159" s="247"/>
      <c r="Q159" s="247"/>
      <c r="R159" s="247"/>
      <c r="S159" s="247"/>
      <c r="T159" s="248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9" t="s">
        <v>446</v>
      </c>
      <c r="AU159" s="249" t="s">
        <v>83</v>
      </c>
      <c r="AV159" s="13" t="s">
        <v>83</v>
      </c>
      <c r="AW159" s="13" t="s">
        <v>35</v>
      </c>
      <c r="AX159" s="13" t="s">
        <v>81</v>
      </c>
      <c r="AY159" s="249" t="s">
        <v>426</v>
      </c>
    </row>
    <row r="160" s="2" customFormat="1" ht="49.05" customHeight="1">
      <c r="A160" s="42"/>
      <c r="B160" s="43"/>
      <c r="C160" s="220" t="s">
        <v>497</v>
      </c>
      <c r="D160" s="220" t="s">
        <v>433</v>
      </c>
      <c r="E160" s="221" t="s">
        <v>6266</v>
      </c>
      <c r="F160" s="222" t="s">
        <v>6267</v>
      </c>
      <c r="G160" s="223" t="s">
        <v>949</v>
      </c>
      <c r="H160" s="224">
        <v>1.3999999999999999</v>
      </c>
      <c r="I160" s="225"/>
      <c r="J160" s="226">
        <f>ROUND(I160*H160,2)</f>
        <v>0</v>
      </c>
      <c r="K160" s="222" t="s">
        <v>437</v>
      </c>
      <c r="L160" s="48"/>
      <c r="M160" s="227" t="s">
        <v>28</v>
      </c>
      <c r="N160" s="228" t="s">
        <v>45</v>
      </c>
      <c r="O160" s="88"/>
      <c r="P160" s="229">
        <f>O160*H160</f>
        <v>0</v>
      </c>
      <c r="Q160" s="229">
        <v>0</v>
      </c>
      <c r="R160" s="229">
        <f>Q160*H160</f>
        <v>0</v>
      </c>
      <c r="S160" s="229">
        <v>0.042000000000000003</v>
      </c>
      <c r="T160" s="230">
        <f>S160*H160</f>
        <v>0.058799999999999998</v>
      </c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R160" s="231" t="s">
        <v>438</v>
      </c>
      <c r="AT160" s="231" t="s">
        <v>433</v>
      </c>
      <c r="AU160" s="231" t="s">
        <v>83</v>
      </c>
      <c r="AY160" s="21" t="s">
        <v>426</v>
      </c>
      <c r="BE160" s="232">
        <f>IF(N160="základní",J160,0)</f>
        <v>0</v>
      </c>
      <c r="BF160" s="232">
        <f>IF(N160="snížená",J160,0)</f>
        <v>0</v>
      </c>
      <c r="BG160" s="232">
        <f>IF(N160="zákl. přenesená",J160,0)</f>
        <v>0</v>
      </c>
      <c r="BH160" s="232">
        <f>IF(N160="sníž. přenesená",J160,0)</f>
        <v>0</v>
      </c>
      <c r="BI160" s="232">
        <f>IF(N160="nulová",J160,0)</f>
        <v>0</v>
      </c>
      <c r="BJ160" s="21" t="s">
        <v>81</v>
      </c>
      <c r="BK160" s="232">
        <f>ROUND(I160*H160,2)</f>
        <v>0</v>
      </c>
      <c r="BL160" s="21" t="s">
        <v>438</v>
      </c>
      <c r="BM160" s="231" t="s">
        <v>6268</v>
      </c>
    </row>
    <row r="161" s="2" customFormat="1">
      <c r="A161" s="42"/>
      <c r="B161" s="43"/>
      <c r="C161" s="44"/>
      <c r="D161" s="233" t="s">
        <v>442</v>
      </c>
      <c r="E161" s="44"/>
      <c r="F161" s="234" t="s">
        <v>6269</v>
      </c>
      <c r="G161" s="44"/>
      <c r="H161" s="44"/>
      <c r="I161" s="235"/>
      <c r="J161" s="44"/>
      <c r="K161" s="44"/>
      <c r="L161" s="48"/>
      <c r="M161" s="236"/>
      <c r="N161" s="237"/>
      <c r="O161" s="88"/>
      <c r="P161" s="88"/>
      <c r="Q161" s="88"/>
      <c r="R161" s="88"/>
      <c r="S161" s="88"/>
      <c r="T161" s="89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T161" s="21" t="s">
        <v>442</v>
      </c>
      <c r="AU161" s="21" t="s">
        <v>83</v>
      </c>
    </row>
    <row r="162" s="14" customFormat="1">
      <c r="A162" s="14"/>
      <c r="B162" s="250"/>
      <c r="C162" s="251"/>
      <c r="D162" s="240" t="s">
        <v>446</v>
      </c>
      <c r="E162" s="252" t="s">
        <v>28</v>
      </c>
      <c r="F162" s="253" t="s">
        <v>6243</v>
      </c>
      <c r="G162" s="251"/>
      <c r="H162" s="252" t="s">
        <v>28</v>
      </c>
      <c r="I162" s="254"/>
      <c r="J162" s="251"/>
      <c r="K162" s="251"/>
      <c r="L162" s="255"/>
      <c r="M162" s="256"/>
      <c r="N162" s="257"/>
      <c r="O162" s="257"/>
      <c r="P162" s="257"/>
      <c r="Q162" s="257"/>
      <c r="R162" s="257"/>
      <c r="S162" s="257"/>
      <c r="T162" s="258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9" t="s">
        <v>446</v>
      </c>
      <c r="AU162" s="259" t="s">
        <v>83</v>
      </c>
      <c r="AV162" s="14" t="s">
        <v>81</v>
      </c>
      <c r="AW162" s="14" t="s">
        <v>35</v>
      </c>
      <c r="AX162" s="14" t="s">
        <v>74</v>
      </c>
      <c r="AY162" s="259" t="s">
        <v>426</v>
      </c>
    </row>
    <row r="163" s="13" customFormat="1">
      <c r="A163" s="13"/>
      <c r="B163" s="238"/>
      <c r="C163" s="239"/>
      <c r="D163" s="240" t="s">
        <v>446</v>
      </c>
      <c r="E163" s="241" t="s">
        <v>28</v>
      </c>
      <c r="F163" s="242" t="s">
        <v>6270</v>
      </c>
      <c r="G163" s="239"/>
      <c r="H163" s="243">
        <v>1.3999999999999999</v>
      </c>
      <c r="I163" s="244"/>
      <c r="J163" s="239"/>
      <c r="K163" s="239"/>
      <c r="L163" s="245"/>
      <c r="M163" s="246"/>
      <c r="N163" s="247"/>
      <c r="O163" s="247"/>
      <c r="P163" s="247"/>
      <c r="Q163" s="247"/>
      <c r="R163" s="247"/>
      <c r="S163" s="247"/>
      <c r="T163" s="248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9" t="s">
        <v>446</v>
      </c>
      <c r="AU163" s="249" t="s">
        <v>83</v>
      </c>
      <c r="AV163" s="13" t="s">
        <v>83</v>
      </c>
      <c r="AW163" s="13" t="s">
        <v>35</v>
      </c>
      <c r="AX163" s="13" t="s">
        <v>81</v>
      </c>
      <c r="AY163" s="249" t="s">
        <v>426</v>
      </c>
    </row>
    <row r="164" s="2" customFormat="1" ht="49.05" customHeight="1">
      <c r="A164" s="42"/>
      <c r="B164" s="43"/>
      <c r="C164" s="220" t="s">
        <v>627</v>
      </c>
      <c r="D164" s="220" t="s">
        <v>433</v>
      </c>
      <c r="E164" s="221" t="s">
        <v>1907</v>
      </c>
      <c r="F164" s="222" t="s">
        <v>1908</v>
      </c>
      <c r="G164" s="223" t="s">
        <v>436</v>
      </c>
      <c r="H164" s="224">
        <v>0.17999999999999999</v>
      </c>
      <c r="I164" s="225"/>
      <c r="J164" s="226">
        <f>ROUND(I164*H164,2)</f>
        <v>0</v>
      </c>
      <c r="K164" s="222" t="s">
        <v>437</v>
      </c>
      <c r="L164" s="48"/>
      <c r="M164" s="227" t="s">
        <v>28</v>
      </c>
      <c r="N164" s="228" t="s">
        <v>45</v>
      </c>
      <c r="O164" s="88"/>
      <c r="P164" s="229">
        <f>O164*H164</f>
        <v>0</v>
      </c>
      <c r="Q164" s="229">
        <v>0</v>
      </c>
      <c r="R164" s="229">
        <f>Q164*H164</f>
        <v>0</v>
      </c>
      <c r="S164" s="229">
        <v>0.055</v>
      </c>
      <c r="T164" s="230">
        <f>S164*H164</f>
        <v>0.0098999999999999991</v>
      </c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R164" s="231" t="s">
        <v>438</v>
      </c>
      <c r="AT164" s="231" t="s">
        <v>433</v>
      </c>
      <c r="AU164" s="231" t="s">
        <v>83</v>
      </c>
      <c r="AY164" s="21" t="s">
        <v>426</v>
      </c>
      <c r="BE164" s="232">
        <f>IF(N164="základní",J164,0)</f>
        <v>0</v>
      </c>
      <c r="BF164" s="232">
        <f>IF(N164="snížená",J164,0)</f>
        <v>0</v>
      </c>
      <c r="BG164" s="232">
        <f>IF(N164="zákl. přenesená",J164,0)</f>
        <v>0</v>
      </c>
      <c r="BH164" s="232">
        <f>IF(N164="sníž. přenesená",J164,0)</f>
        <v>0</v>
      </c>
      <c r="BI164" s="232">
        <f>IF(N164="nulová",J164,0)</f>
        <v>0</v>
      </c>
      <c r="BJ164" s="21" t="s">
        <v>81</v>
      </c>
      <c r="BK164" s="232">
        <f>ROUND(I164*H164,2)</f>
        <v>0</v>
      </c>
      <c r="BL164" s="21" t="s">
        <v>438</v>
      </c>
      <c r="BM164" s="231" t="s">
        <v>6271</v>
      </c>
    </row>
    <row r="165" s="2" customFormat="1">
      <c r="A165" s="42"/>
      <c r="B165" s="43"/>
      <c r="C165" s="44"/>
      <c r="D165" s="233" t="s">
        <v>442</v>
      </c>
      <c r="E165" s="44"/>
      <c r="F165" s="234" t="s">
        <v>1910</v>
      </c>
      <c r="G165" s="44"/>
      <c r="H165" s="44"/>
      <c r="I165" s="235"/>
      <c r="J165" s="44"/>
      <c r="K165" s="44"/>
      <c r="L165" s="48"/>
      <c r="M165" s="236"/>
      <c r="N165" s="237"/>
      <c r="O165" s="88"/>
      <c r="P165" s="88"/>
      <c r="Q165" s="88"/>
      <c r="R165" s="88"/>
      <c r="S165" s="88"/>
      <c r="T165" s="89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T165" s="21" t="s">
        <v>442</v>
      </c>
      <c r="AU165" s="21" t="s">
        <v>83</v>
      </c>
    </row>
    <row r="166" s="14" customFormat="1">
      <c r="A166" s="14"/>
      <c r="B166" s="250"/>
      <c r="C166" s="251"/>
      <c r="D166" s="240" t="s">
        <v>446</v>
      </c>
      <c r="E166" s="252" t="s">
        <v>28</v>
      </c>
      <c r="F166" s="253" t="s">
        <v>6243</v>
      </c>
      <c r="G166" s="251"/>
      <c r="H166" s="252" t="s">
        <v>28</v>
      </c>
      <c r="I166" s="254"/>
      <c r="J166" s="251"/>
      <c r="K166" s="251"/>
      <c r="L166" s="255"/>
      <c r="M166" s="256"/>
      <c r="N166" s="257"/>
      <c r="O166" s="257"/>
      <c r="P166" s="257"/>
      <c r="Q166" s="257"/>
      <c r="R166" s="257"/>
      <c r="S166" s="257"/>
      <c r="T166" s="258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9" t="s">
        <v>446</v>
      </c>
      <c r="AU166" s="259" t="s">
        <v>83</v>
      </c>
      <c r="AV166" s="14" t="s">
        <v>81</v>
      </c>
      <c r="AW166" s="14" t="s">
        <v>35</v>
      </c>
      <c r="AX166" s="14" t="s">
        <v>74</v>
      </c>
      <c r="AY166" s="259" t="s">
        <v>426</v>
      </c>
    </row>
    <row r="167" s="13" customFormat="1">
      <c r="A167" s="13"/>
      <c r="B167" s="238"/>
      <c r="C167" s="239"/>
      <c r="D167" s="240" t="s">
        <v>446</v>
      </c>
      <c r="E167" s="241" t="s">
        <v>28</v>
      </c>
      <c r="F167" s="242" t="s">
        <v>6272</v>
      </c>
      <c r="G167" s="239"/>
      <c r="H167" s="243">
        <v>0.17999999999999999</v>
      </c>
      <c r="I167" s="244"/>
      <c r="J167" s="239"/>
      <c r="K167" s="239"/>
      <c r="L167" s="245"/>
      <c r="M167" s="246"/>
      <c r="N167" s="247"/>
      <c r="O167" s="247"/>
      <c r="P167" s="247"/>
      <c r="Q167" s="247"/>
      <c r="R167" s="247"/>
      <c r="S167" s="247"/>
      <c r="T167" s="248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9" t="s">
        <v>446</v>
      </c>
      <c r="AU167" s="249" t="s">
        <v>83</v>
      </c>
      <c r="AV167" s="13" t="s">
        <v>83</v>
      </c>
      <c r="AW167" s="13" t="s">
        <v>35</v>
      </c>
      <c r="AX167" s="13" t="s">
        <v>81</v>
      </c>
      <c r="AY167" s="249" t="s">
        <v>426</v>
      </c>
    </row>
    <row r="168" s="2" customFormat="1" ht="37.8" customHeight="1">
      <c r="A168" s="42"/>
      <c r="B168" s="43"/>
      <c r="C168" s="220" t="s">
        <v>8</v>
      </c>
      <c r="D168" s="220" t="s">
        <v>433</v>
      </c>
      <c r="E168" s="221" t="s">
        <v>2027</v>
      </c>
      <c r="F168" s="222" t="s">
        <v>2028</v>
      </c>
      <c r="G168" s="223" t="s">
        <v>436</v>
      </c>
      <c r="H168" s="224">
        <v>6.5010000000000003</v>
      </c>
      <c r="I168" s="225"/>
      <c r="J168" s="226">
        <f>ROUND(I168*H168,2)</f>
        <v>0</v>
      </c>
      <c r="K168" s="222" t="s">
        <v>437</v>
      </c>
      <c r="L168" s="48"/>
      <c r="M168" s="227" t="s">
        <v>28</v>
      </c>
      <c r="N168" s="228" t="s">
        <v>45</v>
      </c>
      <c r="O168" s="88"/>
      <c r="P168" s="229">
        <f>O168*H168</f>
        <v>0</v>
      </c>
      <c r="Q168" s="229">
        <v>0</v>
      </c>
      <c r="R168" s="229">
        <f>Q168*H168</f>
        <v>0</v>
      </c>
      <c r="S168" s="229">
        <v>0.01</v>
      </c>
      <c r="T168" s="230">
        <f>S168*H168</f>
        <v>0.065009999999999998</v>
      </c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R168" s="231" t="s">
        <v>438</v>
      </c>
      <c r="AT168" s="231" t="s">
        <v>433</v>
      </c>
      <c r="AU168" s="231" t="s">
        <v>83</v>
      </c>
      <c r="AY168" s="21" t="s">
        <v>426</v>
      </c>
      <c r="BE168" s="232">
        <f>IF(N168="základní",J168,0)</f>
        <v>0</v>
      </c>
      <c r="BF168" s="232">
        <f>IF(N168="snížená",J168,0)</f>
        <v>0</v>
      </c>
      <c r="BG168" s="232">
        <f>IF(N168="zákl. přenesená",J168,0)</f>
        <v>0</v>
      </c>
      <c r="BH168" s="232">
        <f>IF(N168="sníž. přenesená",J168,0)</f>
        <v>0</v>
      </c>
      <c r="BI168" s="232">
        <f>IF(N168="nulová",J168,0)</f>
        <v>0</v>
      </c>
      <c r="BJ168" s="21" t="s">
        <v>81</v>
      </c>
      <c r="BK168" s="232">
        <f>ROUND(I168*H168,2)</f>
        <v>0</v>
      </c>
      <c r="BL168" s="21" t="s">
        <v>438</v>
      </c>
      <c r="BM168" s="231" t="s">
        <v>6273</v>
      </c>
    </row>
    <row r="169" s="2" customFormat="1">
      <c r="A169" s="42"/>
      <c r="B169" s="43"/>
      <c r="C169" s="44"/>
      <c r="D169" s="233" t="s">
        <v>442</v>
      </c>
      <c r="E169" s="44"/>
      <c r="F169" s="234" t="s">
        <v>2030</v>
      </c>
      <c r="G169" s="44"/>
      <c r="H169" s="44"/>
      <c r="I169" s="235"/>
      <c r="J169" s="44"/>
      <c r="K169" s="44"/>
      <c r="L169" s="48"/>
      <c r="M169" s="236"/>
      <c r="N169" s="237"/>
      <c r="O169" s="88"/>
      <c r="P169" s="88"/>
      <c r="Q169" s="88"/>
      <c r="R169" s="88"/>
      <c r="S169" s="88"/>
      <c r="T169" s="89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T169" s="21" t="s">
        <v>442</v>
      </c>
      <c r="AU169" s="21" t="s">
        <v>83</v>
      </c>
    </row>
    <row r="170" s="14" customFormat="1">
      <c r="A170" s="14"/>
      <c r="B170" s="250"/>
      <c r="C170" s="251"/>
      <c r="D170" s="240" t="s">
        <v>446</v>
      </c>
      <c r="E170" s="252" t="s">
        <v>28</v>
      </c>
      <c r="F170" s="253" t="s">
        <v>6243</v>
      </c>
      <c r="G170" s="251"/>
      <c r="H170" s="252" t="s">
        <v>28</v>
      </c>
      <c r="I170" s="254"/>
      <c r="J170" s="251"/>
      <c r="K170" s="251"/>
      <c r="L170" s="255"/>
      <c r="M170" s="256"/>
      <c r="N170" s="257"/>
      <c r="O170" s="257"/>
      <c r="P170" s="257"/>
      <c r="Q170" s="257"/>
      <c r="R170" s="257"/>
      <c r="S170" s="257"/>
      <c r="T170" s="258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9" t="s">
        <v>446</v>
      </c>
      <c r="AU170" s="259" t="s">
        <v>83</v>
      </c>
      <c r="AV170" s="14" t="s">
        <v>81</v>
      </c>
      <c r="AW170" s="14" t="s">
        <v>35</v>
      </c>
      <c r="AX170" s="14" t="s">
        <v>74</v>
      </c>
      <c r="AY170" s="259" t="s">
        <v>426</v>
      </c>
    </row>
    <row r="171" s="13" customFormat="1">
      <c r="A171" s="13"/>
      <c r="B171" s="238"/>
      <c r="C171" s="239"/>
      <c r="D171" s="240" t="s">
        <v>446</v>
      </c>
      <c r="E171" s="241" t="s">
        <v>28</v>
      </c>
      <c r="F171" s="242" t="s">
        <v>6249</v>
      </c>
      <c r="G171" s="239"/>
      <c r="H171" s="243">
        <v>6.5010000000000003</v>
      </c>
      <c r="I171" s="244"/>
      <c r="J171" s="239"/>
      <c r="K171" s="239"/>
      <c r="L171" s="245"/>
      <c r="M171" s="246"/>
      <c r="N171" s="247"/>
      <c r="O171" s="247"/>
      <c r="P171" s="247"/>
      <c r="Q171" s="247"/>
      <c r="R171" s="247"/>
      <c r="S171" s="247"/>
      <c r="T171" s="248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9" t="s">
        <v>446</v>
      </c>
      <c r="AU171" s="249" t="s">
        <v>83</v>
      </c>
      <c r="AV171" s="13" t="s">
        <v>83</v>
      </c>
      <c r="AW171" s="13" t="s">
        <v>35</v>
      </c>
      <c r="AX171" s="13" t="s">
        <v>81</v>
      </c>
      <c r="AY171" s="249" t="s">
        <v>426</v>
      </c>
    </row>
    <row r="172" s="2" customFormat="1" ht="44.25" customHeight="1">
      <c r="A172" s="42"/>
      <c r="B172" s="43"/>
      <c r="C172" s="220" t="s">
        <v>645</v>
      </c>
      <c r="D172" s="220" t="s">
        <v>433</v>
      </c>
      <c r="E172" s="221" t="s">
        <v>6274</v>
      </c>
      <c r="F172" s="222" t="s">
        <v>6275</v>
      </c>
      <c r="G172" s="223" t="s">
        <v>436</v>
      </c>
      <c r="H172" s="224">
        <v>30</v>
      </c>
      <c r="I172" s="225"/>
      <c r="J172" s="226">
        <f>ROUND(I172*H172,2)</f>
        <v>0</v>
      </c>
      <c r="K172" s="222" t="s">
        <v>437</v>
      </c>
      <c r="L172" s="48"/>
      <c r="M172" s="227" t="s">
        <v>28</v>
      </c>
      <c r="N172" s="228" t="s">
        <v>45</v>
      </c>
      <c r="O172" s="88"/>
      <c r="P172" s="229">
        <f>O172*H172</f>
        <v>0</v>
      </c>
      <c r="Q172" s="229">
        <v>0</v>
      </c>
      <c r="R172" s="229">
        <f>Q172*H172</f>
        <v>0</v>
      </c>
      <c r="S172" s="229">
        <v>0.058999999999999997</v>
      </c>
      <c r="T172" s="230">
        <f>S172*H172</f>
        <v>1.77</v>
      </c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R172" s="231" t="s">
        <v>438</v>
      </c>
      <c r="AT172" s="231" t="s">
        <v>433</v>
      </c>
      <c r="AU172" s="231" t="s">
        <v>83</v>
      </c>
      <c r="AY172" s="21" t="s">
        <v>426</v>
      </c>
      <c r="BE172" s="232">
        <f>IF(N172="základní",J172,0)</f>
        <v>0</v>
      </c>
      <c r="BF172" s="232">
        <f>IF(N172="snížená",J172,0)</f>
        <v>0</v>
      </c>
      <c r="BG172" s="232">
        <f>IF(N172="zákl. přenesená",J172,0)</f>
        <v>0</v>
      </c>
      <c r="BH172" s="232">
        <f>IF(N172="sníž. přenesená",J172,0)</f>
        <v>0</v>
      </c>
      <c r="BI172" s="232">
        <f>IF(N172="nulová",J172,0)</f>
        <v>0</v>
      </c>
      <c r="BJ172" s="21" t="s">
        <v>81</v>
      </c>
      <c r="BK172" s="232">
        <f>ROUND(I172*H172,2)</f>
        <v>0</v>
      </c>
      <c r="BL172" s="21" t="s">
        <v>438</v>
      </c>
      <c r="BM172" s="231" t="s">
        <v>6276</v>
      </c>
    </row>
    <row r="173" s="2" customFormat="1">
      <c r="A173" s="42"/>
      <c r="B173" s="43"/>
      <c r="C173" s="44"/>
      <c r="D173" s="233" t="s">
        <v>442</v>
      </c>
      <c r="E173" s="44"/>
      <c r="F173" s="234" t="s">
        <v>6277</v>
      </c>
      <c r="G173" s="44"/>
      <c r="H173" s="44"/>
      <c r="I173" s="235"/>
      <c r="J173" s="44"/>
      <c r="K173" s="44"/>
      <c r="L173" s="48"/>
      <c r="M173" s="236"/>
      <c r="N173" s="237"/>
      <c r="O173" s="88"/>
      <c r="P173" s="88"/>
      <c r="Q173" s="88"/>
      <c r="R173" s="88"/>
      <c r="S173" s="88"/>
      <c r="T173" s="89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T173" s="21" t="s">
        <v>442</v>
      </c>
      <c r="AU173" s="21" t="s">
        <v>83</v>
      </c>
    </row>
    <row r="174" s="14" customFormat="1">
      <c r="A174" s="14"/>
      <c r="B174" s="250"/>
      <c r="C174" s="251"/>
      <c r="D174" s="240" t="s">
        <v>446</v>
      </c>
      <c r="E174" s="252" t="s">
        <v>28</v>
      </c>
      <c r="F174" s="253" t="s">
        <v>6243</v>
      </c>
      <c r="G174" s="251"/>
      <c r="H174" s="252" t="s">
        <v>28</v>
      </c>
      <c r="I174" s="254"/>
      <c r="J174" s="251"/>
      <c r="K174" s="251"/>
      <c r="L174" s="255"/>
      <c r="M174" s="256"/>
      <c r="N174" s="257"/>
      <c r="O174" s="257"/>
      <c r="P174" s="257"/>
      <c r="Q174" s="257"/>
      <c r="R174" s="257"/>
      <c r="S174" s="257"/>
      <c r="T174" s="258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9" t="s">
        <v>446</v>
      </c>
      <c r="AU174" s="259" t="s">
        <v>83</v>
      </c>
      <c r="AV174" s="14" t="s">
        <v>81</v>
      </c>
      <c r="AW174" s="14" t="s">
        <v>35</v>
      </c>
      <c r="AX174" s="14" t="s">
        <v>74</v>
      </c>
      <c r="AY174" s="259" t="s">
        <v>426</v>
      </c>
    </row>
    <row r="175" s="13" customFormat="1">
      <c r="A175" s="13"/>
      <c r="B175" s="238"/>
      <c r="C175" s="239"/>
      <c r="D175" s="240" t="s">
        <v>446</v>
      </c>
      <c r="E175" s="241" t="s">
        <v>28</v>
      </c>
      <c r="F175" s="242" t="s">
        <v>721</v>
      </c>
      <c r="G175" s="239"/>
      <c r="H175" s="243">
        <v>30</v>
      </c>
      <c r="I175" s="244"/>
      <c r="J175" s="239"/>
      <c r="K175" s="239"/>
      <c r="L175" s="245"/>
      <c r="M175" s="246"/>
      <c r="N175" s="247"/>
      <c r="O175" s="247"/>
      <c r="P175" s="247"/>
      <c r="Q175" s="247"/>
      <c r="R175" s="247"/>
      <c r="S175" s="247"/>
      <c r="T175" s="248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9" t="s">
        <v>446</v>
      </c>
      <c r="AU175" s="249" t="s">
        <v>83</v>
      </c>
      <c r="AV175" s="13" t="s">
        <v>83</v>
      </c>
      <c r="AW175" s="13" t="s">
        <v>35</v>
      </c>
      <c r="AX175" s="13" t="s">
        <v>81</v>
      </c>
      <c r="AY175" s="249" t="s">
        <v>426</v>
      </c>
    </row>
    <row r="176" s="12" customFormat="1" ht="22.8" customHeight="1">
      <c r="A176" s="12"/>
      <c r="B176" s="204"/>
      <c r="C176" s="205"/>
      <c r="D176" s="206" t="s">
        <v>73</v>
      </c>
      <c r="E176" s="218" t="s">
        <v>2090</v>
      </c>
      <c r="F176" s="218" t="s">
        <v>2091</v>
      </c>
      <c r="G176" s="205"/>
      <c r="H176" s="205"/>
      <c r="I176" s="208"/>
      <c r="J176" s="219">
        <f>BK176</f>
        <v>0</v>
      </c>
      <c r="K176" s="205"/>
      <c r="L176" s="210"/>
      <c r="M176" s="211"/>
      <c r="N176" s="212"/>
      <c r="O176" s="212"/>
      <c r="P176" s="213">
        <f>SUM(P177:P186)</f>
        <v>0</v>
      </c>
      <c r="Q176" s="212"/>
      <c r="R176" s="213">
        <f>SUM(R177:R186)</f>
        <v>0</v>
      </c>
      <c r="S176" s="212"/>
      <c r="T176" s="214">
        <f>SUM(T177:T186)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15" t="s">
        <v>81</v>
      </c>
      <c r="AT176" s="216" t="s">
        <v>73</v>
      </c>
      <c r="AU176" s="216" t="s">
        <v>81</v>
      </c>
      <c r="AY176" s="215" t="s">
        <v>426</v>
      </c>
      <c r="BK176" s="217">
        <f>SUM(BK177:BK186)</f>
        <v>0</v>
      </c>
    </row>
    <row r="177" s="2" customFormat="1" ht="44.25" customHeight="1">
      <c r="A177" s="42"/>
      <c r="B177" s="43"/>
      <c r="C177" s="220" t="s">
        <v>652</v>
      </c>
      <c r="D177" s="220" t="s">
        <v>433</v>
      </c>
      <c r="E177" s="221" t="s">
        <v>2093</v>
      </c>
      <c r="F177" s="222" t="s">
        <v>2094</v>
      </c>
      <c r="G177" s="223" t="s">
        <v>740</v>
      </c>
      <c r="H177" s="224">
        <v>2.145</v>
      </c>
      <c r="I177" s="225"/>
      <c r="J177" s="226">
        <f>ROUND(I177*H177,2)</f>
        <v>0</v>
      </c>
      <c r="K177" s="222" t="s">
        <v>437</v>
      </c>
      <c r="L177" s="48"/>
      <c r="M177" s="227" t="s">
        <v>28</v>
      </c>
      <c r="N177" s="228" t="s">
        <v>45</v>
      </c>
      <c r="O177" s="88"/>
      <c r="P177" s="229">
        <f>O177*H177</f>
        <v>0</v>
      </c>
      <c r="Q177" s="229">
        <v>0</v>
      </c>
      <c r="R177" s="229">
        <f>Q177*H177</f>
        <v>0</v>
      </c>
      <c r="S177" s="229">
        <v>0</v>
      </c>
      <c r="T177" s="230">
        <f>S177*H177</f>
        <v>0</v>
      </c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R177" s="231" t="s">
        <v>438</v>
      </c>
      <c r="AT177" s="231" t="s">
        <v>433</v>
      </c>
      <c r="AU177" s="231" t="s">
        <v>83</v>
      </c>
      <c r="AY177" s="21" t="s">
        <v>426</v>
      </c>
      <c r="BE177" s="232">
        <f>IF(N177="základní",J177,0)</f>
        <v>0</v>
      </c>
      <c r="BF177" s="232">
        <f>IF(N177="snížená",J177,0)</f>
        <v>0</v>
      </c>
      <c r="BG177" s="232">
        <f>IF(N177="zákl. přenesená",J177,0)</f>
        <v>0</v>
      </c>
      <c r="BH177" s="232">
        <f>IF(N177="sníž. přenesená",J177,0)</f>
        <v>0</v>
      </c>
      <c r="BI177" s="232">
        <f>IF(N177="nulová",J177,0)</f>
        <v>0</v>
      </c>
      <c r="BJ177" s="21" t="s">
        <v>81</v>
      </c>
      <c r="BK177" s="232">
        <f>ROUND(I177*H177,2)</f>
        <v>0</v>
      </c>
      <c r="BL177" s="21" t="s">
        <v>438</v>
      </c>
      <c r="BM177" s="231" t="s">
        <v>6278</v>
      </c>
    </row>
    <row r="178" s="2" customFormat="1">
      <c r="A178" s="42"/>
      <c r="B178" s="43"/>
      <c r="C178" s="44"/>
      <c r="D178" s="233" t="s">
        <v>442</v>
      </c>
      <c r="E178" s="44"/>
      <c r="F178" s="234" t="s">
        <v>2096</v>
      </c>
      <c r="G178" s="44"/>
      <c r="H178" s="44"/>
      <c r="I178" s="235"/>
      <c r="J178" s="44"/>
      <c r="K178" s="44"/>
      <c r="L178" s="48"/>
      <c r="M178" s="236"/>
      <c r="N178" s="237"/>
      <c r="O178" s="88"/>
      <c r="P178" s="88"/>
      <c r="Q178" s="88"/>
      <c r="R178" s="88"/>
      <c r="S178" s="88"/>
      <c r="T178" s="89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T178" s="21" t="s">
        <v>442</v>
      </c>
      <c r="AU178" s="21" t="s">
        <v>83</v>
      </c>
    </row>
    <row r="179" s="2" customFormat="1" ht="33" customHeight="1">
      <c r="A179" s="42"/>
      <c r="B179" s="43"/>
      <c r="C179" s="220" t="s">
        <v>657</v>
      </c>
      <c r="D179" s="220" t="s">
        <v>433</v>
      </c>
      <c r="E179" s="221" t="s">
        <v>2098</v>
      </c>
      <c r="F179" s="222" t="s">
        <v>2099</v>
      </c>
      <c r="G179" s="223" t="s">
        <v>740</v>
      </c>
      <c r="H179" s="224">
        <v>2.145</v>
      </c>
      <c r="I179" s="225"/>
      <c r="J179" s="226">
        <f>ROUND(I179*H179,2)</f>
        <v>0</v>
      </c>
      <c r="K179" s="222" t="s">
        <v>437</v>
      </c>
      <c r="L179" s="48"/>
      <c r="M179" s="227" t="s">
        <v>28</v>
      </c>
      <c r="N179" s="228" t="s">
        <v>45</v>
      </c>
      <c r="O179" s="88"/>
      <c r="P179" s="229">
        <f>O179*H179</f>
        <v>0</v>
      </c>
      <c r="Q179" s="229">
        <v>0</v>
      </c>
      <c r="R179" s="229">
        <f>Q179*H179</f>
        <v>0</v>
      </c>
      <c r="S179" s="229">
        <v>0</v>
      </c>
      <c r="T179" s="230">
        <f>S179*H179</f>
        <v>0</v>
      </c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R179" s="231" t="s">
        <v>438</v>
      </c>
      <c r="AT179" s="231" t="s">
        <v>433</v>
      </c>
      <c r="AU179" s="231" t="s">
        <v>83</v>
      </c>
      <c r="AY179" s="21" t="s">
        <v>426</v>
      </c>
      <c r="BE179" s="232">
        <f>IF(N179="základní",J179,0)</f>
        <v>0</v>
      </c>
      <c r="BF179" s="232">
        <f>IF(N179="snížená",J179,0)</f>
        <v>0</v>
      </c>
      <c r="BG179" s="232">
        <f>IF(N179="zákl. přenesená",J179,0)</f>
        <v>0</v>
      </c>
      <c r="BH179" s="232">
        <f>IF(N179="sníž. přenesená",J179,0)</f>
        <v>0</v>
      </c>
      <c r="BI179" s="232">
        <f>IF(N179="nulová",J179,0)</f>
        <v>0</v>
      </c>
      <c r="BJ179" s="21" t="s">
        <v>81</v>
      </c>
      <c r="BK179" s="232">
        <f>ROUND(I179*H179,2)</f>
        <v>0</v>
      </c>
      <c r="BL179" s="21" t="s">
        <v>438</v>
      </c>
      <c r="BM179" s="231" t="s">
        <v>6279</v>
      </c>
    </row>
    <row r="180" s="2" customFormat="1">
      <c r="A180" s="42"/>
      <c r="B180" s="43"/>
      <c r="C180" s="44"/>
      <c r="D180" s="233" t="s">
        <v>442</v>
      </c>
      <c r="E180" s="44"/>
      <c r="F180" s="234" t="s">
        <v>2101</v>
      </c>
      <c r="G180" s="44"/>
      <c r="H180" s="44"/>
      <c r="I180" s="235"/>
      <c r="J180" s="44"/>
      <c r="K180" s="44"/>
      <c r="L180" s="48"/>
      <c r="M180" s="236"/>
      <c r="N180" s="237"/>
      <c r="O180" s="88"/>
      <c r="P180" s="88"/>
      <c r="Q180" s="88"/>
      <c r="R180" s="88"/>
      <c r="S180" s="88"/>
      <c r="T180" s="89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T180" s="21" t="s">
        <v>442</v>
      </c>
      <c r="AU180" s="21" t="s">
        <v>83</v>
      </c>
    </row>
    <row r="181" s="2" customFormat="1" ht="44.25" customHeight="1">
      <c r="A181" s="42"/>
      <c r="B181" s="43"/>
      <c r="C181" s="220" t="s">
        <v>663</v>
      </c>
      <c r="D181" s="220" t="s">
        <v>433</v>
      </c>
      <c r="E181" s="221" t="s">
        <v>2103</v>
      </c>
      <c r="F181" s="222" t="s">
        <v>2104</v>
      </c>
      <c r="G181" s="223" t="s">
        <v>740</v>
      </c>
      <c r="H181" s="224">
        <v>19.161000000000001</v>
      </c>
      <c r="I181" s="225"/>
      <c r="J181" s="226">
        <f>ROUND(I181*H181,2)</f>
        <v>0</v>
      </c>
      <c r="K181" s="222" t="s">
        <v>437</v>
      </c>
      <c r="L181" s="48"/>
      <c r="M181" s="227" t="s">
        <v>28</v>
      </c>
      <c r="N181" s="228" t="s">
        <v>45</v>
      </c>
      <c r="O181" s="88"/>
      <c r="P181" s="229">
        <f>O181*H181</f>
        <v>0</v>
      </c>
      <c r="Q181" s="229">
        <v>0</v>
      </c>
      <c r="R181" s="229">
        <f>Q181*H181</f>
        <v>0</v>
      </c>
      <c r="S181" s="229">
        <v>0</v>
      </c>
      <c r="T181" s="230">
        <f>S181*H181</f>
        <v>0</v>
      </c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R181" s="231" t="s">
        <v>438</v>
      </c>
      <c r="AT181" s="231" t="s">
        <v>433</v>
      </c>
      <c r="AU181" s="231" t="s">
        <v>83</v>
      </c>
      <c r="AY181" s="21" t="s">
        <v>426</v>
      </c>
      <c r="BE181" s="232">
        <f>IF(N181="základní",J181,0)</f>
        <v>0</v>
      </c>
      <c r="BF181" s="232">
        <f>IF(N181="snížená",J181,0)</f>
        <v>0</v>
      </c>
      <c r="BG181" s="232">
        <f>IF(N181="zákl. přenesená",J181,0)</f>
        <v>0</v>
      </c>
      <c r="BH181" s="232">
        <f>IF(N181="sníž. přenesená",J181,0)</f>
        <v>0</v>
      </c>
      <c r="BI181" s="232">
        <f>IF(N181="nulová",J181,0)</f>
        <v>0</v>
      </c>
      <c r="BJ181" s="21" t="s">
        <v>81</v>
      </c>
      <c r="BK181" s="232">
        <f>ROUND(I181*H181,2)</f>
        <v>0</v>
      </c>
      <c r="BL181" s="21" t="s">
        <v>438</v>
      </c>
      <c r="BM181" s="231" t="s">
        <v>6280</v>
      </c>
    </row>
    <row r="182" s="2" customFormat="1">
      <c r="A182" s="42"/>
      <c r="B182" s="43"/>
      <c r="C182" s="44"/>
      <c r="D182" s="233" t="s">
        <v>442</v>
      </c>
      <c r="E182" s="44"/>
      <c r="F182" s="234" t="s">
        <v>2106</v>
      </c>
      <c r="G182" s="44"/>
      <c r="H182" s="44"/>
      <c r="I182" s="235"/>
      <c r="J182" s="44"/>
      <c r="K182" s="44"/>
      <c r="L182" s="48"/>
      <c r="M182" s="236"/>
      <c r="N182" s="237"/>
      <c r="O182" s="88"/>
      <c r="P182" s="88"/>
      <c r="Q182" s="88"/>
      <c r="R182" s="88"/>
      <c r="S182" s="88"/>
      <c r="T182" s="89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T182" s="21" t="s">
        <v>442</v>
      </c>
      <c r="AU182" s="21" t="s">
        <v>83</v>
      </c>
    </row>
    <row r="183" s="13" customFormat="1">
      <c r="A183" s="13"/>
      <c r="B183" s="238"/>
      <c r="C183" s="239"/>
      <c r="D183" s="240" t="s">
        <v>446</v>
      </c>
      <c r="E183" s="241" t="s">
        <v>28</v>
      </c>
      <c r="F183" s="242" t="s">
        <v>6281</v>
      </c>
      <c r="G183" s="239"/>
      <c r="H183" s="243">
        <v>19.161000000000001</v>
      </c>
      <c r="I183" s="244"/>
      <c r="J183" s="239"/>
      <c r="K183" s="239"/>
      <c r="L183" s="245"/>
      <c r="M183" s="246"/>
      <c r="N183" s="247"/>
      <c r="O183" s="247"/>
      <c r="P183" s="247"/>
      <c r="Q183" s="247"/>
      <c r="R183" s="247"/>
      <c r="S183" s="247"/>
      <c r="T183" s="248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9" t="s">
        <v>446</v>
      </c>
      <c r="AU183" s="249" t="s">
        <v>83</v>
      </c>
      <c r="AV183" s="13" t="s">
        <v>83</v>
      </c>
      <c r="AW183" s="13" t="s">
        <v>35</v>
      </c>
      <c r="AX183" s="13" t="s">
        <v>81</v>
      </c>
      <c r="AY183" s="249" t="s">
        <v>426</v>
      </c>
    </row>
    <row r="184" s="2" customFormat="1" ht="49.05" customHeight="1">
      <c r="A184" s="42"/>
      <c r="B184" s="43"/>
      <c r="C184" s="220" t="s">
        <v>668</v>
      </c>
      <c r="D184" s="220" t="s">
        <v>433</v>
      </c>
      <c r="E184" s="221" t="s">
        <v>2109</v>
      </c>
      <c r="F184" s="222" t="s">
        <v>2110</v>
      </c>
      <c r="G184" s="223" t="s">
        <v>740</v>
      </c>
      <c r="H184" s="224">
        <v>2.129</v>
      </c>
      <c r="I184" s="225"/>
      <c r="J184" s="226">
        <f>ROUND(I184*H184,2)</f>
        <v>0</v>
      </c>
      <c r="K184" s="222" t="s">
        <v>437</v>
      </c>
      <c r="L184" s="48"/>
      <c r="M184" s="227" t="s">
        <v>28</v>
      </c>
      <c r="N184" s="228" t="s">
        <v>45</v>
      </c>
      <c r="O184" s="88"/>
      <c r="P184" s="229">
        <f>O184*H184</f>
        <v>0</v>
      </c>
      <c r="Q184" s="229">
        <v>0</v>
      </c>
      <c r="R184" s="229">
        <f>Q184*H184</f>
        <v>0</v>
      </c>
      <c r="S184" s="229">
        <v>0</v>
      </c>
      <c r="T184" s="230">
        <f>S184*H184</f>
        <v>0</v>
      </c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R184" s="231" t="s">
        <v>438</v>
      </c>
      <c r="AT184" s="231" t="s">
        <v>433</v>
      </c>
      <c r="AU184" s="231" t="s">
        <v>83</v>
      </c>
      <c r="AY184" s="21" t="s">
        <v>426</v>
      </c>
      <c r="BE184" s="232">
        <f>IF(N184="základní",J184,0)</f>
        <v>0</v>
      </c>
      <c r="BF184" s="232">
        <f>IF(N184="snížená",J184,0)</f>
        <v>0</v>
      </c>
      <c r="BG184" s="232">
        <f>IF(N184="zákl. přenesená",J184,0)</f>
        <v>0</v>
      </c>
      <c r="BH184" s="232">
        <f>IF(N184="sníž. přenesená",J184,0)</f>
        <v>0</v>
      </c>
      <c r="BI184" s="232">
        <f>IF(N184="nulová",J184,0)</f>
        <v>0</v>
      </c>
      <c r="BJ184" s="21" t="s">
        <v>81</v>
      </c>
      <c r="BK184" s="232">
        <f>ROUND(I184*H184,2)</f>
        <v>0</v>
      </c>
      <c r="BL184" s="21" t="s">
        <v>438</v>
      </c>
      <c r="BM184" s="231" t="s">
        <v>6282</v>
      </c>
    </row>
    <row r="185" s="2" customFormat="1">
      <c r="A185" s="42"/>
      <c r="B185" s="43"/>
      <c r="C185" s="44"/>
      <c r="D185" s="233" t="s">
        <v>442</v>
      </c>
      <c r="E185" s="44"/>
      <c r="F185" s="234" t="s">
        <v>2112</v>
      </c>
      <c r="G185" s="44"/>
      <c r="H185" s="44"/>
      <c r="I185" s="235"/>
      <c r="J185" s="44"/>
      <c r="K185" s="44"/>
      <c r="L185" s="48"/>
      <c r="M185" s="236"/>
      <c r="N185" s="237"/>
      <c r="O185" s="88"/>
      <c r="P185" s="88"/>
      <c r="Q185" s="88"/>
      <c r="R185" s="88"/>
      <c r="S185" s="88"/>
      <c r="T185" s="89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T185" s="21" t="s">
        <v>442</v>
      </c>
      <c r="AU185" s="21" t="s">
        <v>83</v>
      </c>
    </row>
    <row r="186" s="13" customFormat="1">
      <c r="A186" s="13"/>
      <c r="B186" s="238"/>
      <c r="C186" s="239"/>
      <c r="D186" s="240" t="s">
        <v>446</v>
      </c>
      <c r="E186" s="241" t="s">
        <v>28</v>
      </c>
      <c r="F186" s="242" t="s">
        <v>6283</v>
      </c>
      <c r="G186" s="239"/>
      <c r="H186" s="243">
        <v>2.129</v>
      </c>
      <c r="I186" s="244"/>
      <c r="J186" s="239"/>
      <c r="K186" s="239"/>
      <c r="L186" s="245"/>
      <c r="M186" s="246"/>
      <c r="N186" s="247"/>
      <c r="O186" s="247"/>
      <c r="P186" s="247"/>
      <c r="Q186" s="247"/>
      <c r="R186" s="247"/>
      <c r="S186" s="247"/>
      <c r="T186" s="248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9" t="s">
        <v>446</v>
      </c>
      <c r="AU186" s="249" t="s">
        <v>83</v>
      </c>
      <c r="AV186" s="13" t="s">
        <v>83</v>
      </c>
      <c r="AW186" s="13" t="s">
        <v>35</v>
      </c>
      <c r="AX186" s="13" t="s">
        <v>81</v>
      </c>
      <c r="AY186" s="249" t="s">
        <v>426</v>
      </c>
    </row>
    <row r="187" s="12" customFormat="1" ht="22.8" customHeight="1">
      <c r="A187" s="12"/>
      <c r="B187" s="204"/>
      <c r="C187" s="205"/>
      <c r="D187" s="206" t="s">
        <v>73</v>
      </c>
      <c r="E187" s="218" t="s">
        <v>2114</v>
      </c>
      <c r="F187" s="218" t="s">
        <v>2115</v>
      </c>
      <c r="G187" s="205"/>
      <c r="H187" s="205"/>
      <c r="I187" s="208"/>
      <c r="J187" s="219">
        <f>BK187</f>
        <v>0</v>
      </c>
      <c r="K187" s="205"/>
      <c r="L187" s="210"/>
      <c r="M187" s="211"/>
      <c r="N187" s="212"/>
      <c r="O187" s="212"/>
      <c r="P187" s="213">
        <f>SUM(P188:P189)</f>
        <v>0</v>
      </c>
      <c r="Q187" s="212"/>
      <c r="R187" s="213">
        <f>SUM(R188:R189)</f>
        <v>0</v>
      </c>
      <c r="S187" s="212"/>
      <c r="T187" s="214">
        <f>SUM(T188:T189)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15" t="s">
        <v>81</v>
      </c>
      <c r="AT187" s="216" t="s">
        <v>73</v>
      </c>
      <c r="AU187" s="216" t="s">
        <v>81</v>
      </c>
      <c r="AY187" s="215" t="s">
        <v>426</v>
      </c>
      <c r="BK187" s="217">
        <f>SUM(BK188:BK189)</f>
        <v>0</v>
      </c>
    </row>
    <row r="188" s="2" customFormat="1" ht="55.5" customHeight="1">
      <c r="A188" s="42"/>
      <c r="B188" s="43"/>
      <c r="C188" s="220" t="s">
        <v>7</v>
      </c>
      <c r="D188" s="220" t="s">
        <v>433</v>
      </c>
      <c r="E188" s="221" t="s">
        <v>2117</v>
      </c>
      <c r="F188" s="222" t="s">
        <v>2118</v>
      </c>
      <c r="G188" s="223" t="s">
        <v>740</v>
      </c>
      <c r="H188" s="224">
        <v>3.165</v>
      </c>
      <c r="I188" s="225"/>
      <c r="J188" s="226">
        <f>ROUND(I188*H188,2)</f>
        <v>0</v>
      </c>
      <c r="K188" s="222" t="s">
        <v>437</v>
      </c>
      <c r="L188" s="48"/>
      <c r="M188" s="227" t="s">
        <v>28</v>
      </c>
      <c r="N188" s="228" t="s">
        <v>45</v>
      </c>
      <c r="O188" s="88"/>
      <c r="P188" s="229">
        <f>O188*H188</f>
        <v>0</v>
      </c>
      <c r="Q188" s="229">
        <v>0</v>
      </c>
      <c r="R188" s="229">
        <f>Q188*H188</f>
        <v>0</v>
      </c>
      <c r="S188" s="229">
        <v>0</v>
      </c>
      <c r="T188" s="230">
        <f>S188*H188</f>
        <v>0</v>
      </c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R188" s="231" t="s">
        <v>438</v>
      </c>
      <c r="AT188" s="231" t="s">
        <v>433</v>
      </c>
      <c r="AU188" s="231" t="s">
        <v>83</v>
      </c>
      <c r="AY188" s="21" t="s">
        <v>426</v>
      </c>
      <c r="BE188" s="232">
        <f>IF(N188="základní",J188,0)</f>
        <v>0</v>
      </c>
      <c r="BF188" s="232">
        <f>IF(N188="snížená",J188,0)</f>
        <v>0</v>
      </c>
      <c r="BG188" s="232">
        <f>IF(N188="zákl. přenesená",J188,0)</f>
        <v>0</v>
      </c>
      <c r="BH188" s="232">
        <f>IF(N188="sníž. přenesená",J188,0)</f>
        <v>0</v>
      </c>
      <c r="BI188" s="232">
        <f>IF(N188="nulová",J188,0)</f>
        <v>0</v>
      </c>
      <c r="BJ188" s="21" t="s">
        <v>81</v>
      </c>
      <c r="BK188" s="232">
        <f>ROUND(I188*H188,2)</f>
        <v>0</v>
      </c>
      <c r="BL188" s="21" t="s">
        <v>438</v>
      </c>
      <c r="BM188" s="231" t="s">
        <v>6284</v>
      </c>
    </row>
    <row r="189" s="2" customFormat="1">
      <c r="A189" s="42"/>
      <c r="B189" s="43"/>
      <c r="C189" s="44"/>
      <c r="D189" s="233" t="s">
        <v>442</v>
      </c>
      <c r="E189" s="44"/>
      <c r="F189" s="234" t="s">
        <v>2120</v>
      </c>
      <c r="G189" s="44"/>
      <c r="H189" s="44"/>
      <c r="I189" s="235"/>
      <c r="J189" s="44"/>
      <c r="K189" s="44"/>
      <c r="L189" s="48"/>
      <c r="M189" s="236"/>
      <c r="N189" s="237"/>
      <c r="O189" s="88"/>
      <c r="P189" s="88"/>
      <c r="Q189" s="88"/>
      <c r="R189" s="88"/>
      <c r="S189" s="88"/>
      <c r="T189" s="89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T189" s="21" t="s">
        <v>442</v>
      </c>
      <c r="AU189" s="21" t="s">
        <v>83</v>
      </c>
    </row>
    <row r="190" s="12" customFormat="1" ht="25.92" customHeight="1">
      <c r="A190" s="12"/>
      <c r="B190" s="204"/>
      <c r="C190" s="205"/>
      <c r="D190" s="206" t="s">
        <v>73</v>
      </c>
      <c r="E190" s="207" t="s">
        <v>2121</v>
      </c>
      <c r="F190" s="207" t="s">
        <v>2122</v>
      </c>
      <c r="G190" s="205"/>
      <c r="H190" s="205"/>
      <c r="I190" s="208"/>
      <c r="J190" s="209">
        <f>BK190</f>
        <v>0</v>
      </c>
      <c r="K190" s="205"/>
      <c r="L190" s="210"/>
      <c r="M190" s="211"/>
      <c r="N190" s="212"/>
      <c r="O190" s="212"/>
      <c r="P190" s="213">
        <f>P191+P221+P252+P347+P383+P419+P460</f>
        <v>0</v>
      </c>
      <c r="Q190" s="212"/>
      <c r="R190" s="213">
        <f>R191+R221+R252+R347+R383+R419+R460</f>
        <v>8.4961490199999989</v>
      </c>
      <c r="S190" s="212"/>
      <c r="T190" s="214">
        <f>T191+T221+T252+T347+T383+T419+T460</f>
        <v>0.079765700000000009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15" t="s">
        <v>83</v>
      </c>
      <c r="AT190" s="216" t="s">
        <v>73</v>
      </c>
      <c r="AU190" s="216" t="s">
        <v>74</v>
      </c>
      <c r="AY190" s="215" t="s">
        <v>426</v>
      </c>
      <c r="BK190" s="217">
        <f>BK191+BK221+BK252+BK347+BK383+BK419+BK460</f>
        <v>0</v>
      </c>
    </row>
    <row r="191" s="12" customFormat="1" ht="22.8" customHeight="1">
      <c r="A191" s="12"/>
      <c r="B191" s="204"/>
      <c r="C191" s="205"/>
      <c r="D191" s="206" t="s">
        <v>73</v>
      </c>
      <c r="E191" s="218" t="s">
        <v>2231</v>
      </c>
      <c r="F191" s="218" t="s">
        <v>2232</v>
      </c>
      <c r="G191" s="205"/>
      <c r="H191" s="205"/>
      <c r="I191" s="208"/>
      <c r="J191" s="219">
        <f>BK191</f>
        <v>0</v>
      </c>
      <c r="K191" s="205"/>
      <c r="L191" s="210"/>
      <c r="M191" s="211"/>
      <c r="N191" s="212"/>
      <c r="O191" s="212"/>
      <c r="P191" s="213">
        <f>SUM(P192:P220)</f>
        <v>0</v>
      </c>
      <c r="Q191" s="212"/>
      <c r="R191" s="213">
        <f>SUM(R192:R220)</f>
        <v>0.30651999999999996</v>
      </c>
      <c r="S191" s="212"/>
      <c r="T191" s="214">
        <f>SUM(T192:T220)</f>
        <v>0</v>
      </c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R191" s="215" t="s">
        <v>83</v>
      </c>
      <c r="AT191" s="216" t="s">
        <v>73</v>
      </c>
      <c r="AU191" s="216" t="s">
        <v>81</v>
      </c>
      <c r="AY191" s="215" t="s">
        <v>426</v>
      </c>
      <c r="BK191" s="217">
        <f>SUM(BK192:BK220)</f>
        <v>0</v>
      </c>
    </row>
    <row r="192" s="2" customFormat="1" ht="37.8" customHeight="1">
      <c r="A192" s="42"/>
      <c r="B192" s="43"/>
      <c r="C192" s="220" t="s">
        <v>677</v>
      </c>
      <c r="D192" s="220" t="s">
        <v>433</v>
      </c>
      <c r="E192" s="221" t="s">
        <v>2234</v>
      </c>
      <c r="F192" s="222" t="s">
        <v>2235</v>
      </c>
      <c r="G192" s="223" t="s">
        <v>436</v>
      </c>
      <c r="H192" s="224">
        <v>27.193000000000001</v>
      </c>
      <c r="I192" s="225"/>
      <c r="J192" s="226">
        <f>ROUND(I192*H192,2)</f>
        <v>0</v>
      </c>
      <c r="K192" s="222" t="s">
        <v>437</v>
      </c>
      <c r="L192" s="48"/>
      <c r="M192" s="227" t="s">
        <v>28</v>
      </c>
      <c r="N192" s="228" t="s">
        <v>45</v>
      </c>
      <c r="O192" s="88"/>
      <c r="P192" s="229">
        <f>O192*H192</f>
        <v>0</v>
      </c>
      <c r="Q192" s="229">
        <v>0</v>
      </c>
      <c r="R192" s="229">
        <f>Q192*H192</f>
        <v>0</v>
      </c>
      <c r="S192" s="229">
        <v>0</v>
      </c>
      <c r="T192" s="230">
        <f>S192*H192</f>
        <v>0</v>
      </c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R192" s="231" t="s">
        <v>645</v>
      </c>
      <c r="AT192" s="231" t="s">
        <v>433</v>
      </c>
      <c r="AU192" s="231" t="s">
        <v>83</v>
      </c>
      <c r="AY192" s="21" t="s">
        <v>426</v>
      </c>
      <c r="BE192" s="232">
        <f>IF(N192="základní",J192,0)</f>
        <v>0</v>
      </c>
      <c r="BF192" s="232">
        <f>IF(N192="snížená",J192,0)</f>
        <v>0</v>
      </c>
      <c r="BG192" s="232">
        <f>IF(N192="zákl. přenesená",J192,0)</f>
        <v>0</v>
      </c>
      <c r="BH192" s="232">
        <f>IF(N192="sníž. přenesená",J192,0)</f>
        <v>0</v>
      </c>
      <c r="BI192" s="232">
        <f>IF(N192="nulová",J192,0)</f>
        <v>0</v>
      </c>
      <c r="BJ192" s="21" t="s">
        <v>81</v>
      </c>
      <c r="BK192" s="232">
        <f>ROUND(I192*H192,2)</f>
        <v>0</v>
      </c>
      <c r="BL192" s="21" t="s">
        <v>645</v>
      </c>
      <c r="BM192" s="231" t="s">
        <v>6285</v>
      </c>
    </row>
    <row r="193" s="2" customFormat="1">
      <c r="A193" s="42"/>
      <c r="B193" s="43"/>
      <c r="C193" s="44"/>
      <c r="D193" s="233" t="s">
        <v>442</v>
      </c>
      <c r="E193" s="44"/>
      <c r="F193" s="234" t="s">
        <v>2237</v>
      </c>
      <c r="G193" s="44"/>
      <c r="H193" s="44"/>
      <c r="I193" s="235"/>
      <c r="J193" s="44"/>
      <c r="K193" s="44"/>
      <c r="L193" s="48"/>
      <c r="M193" s="236"/>
      <c r="N193" s="237"/>
      <c r="O193" s="88"/>
      <c r="P193" s="88"/>
      <c r="Q193" s="88"/>
      <c r="R193" s="88"/>
      <c r="S193" s="88"/>
      <c r="T193" s="89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T193" s="21" t="s">
        <v>442</v>
      </c>
      <c r="AU193" s="21" t="s">
        <v>83</v>
      </c>
    </row>
    <row r="194" s="14" customFormat="1">
      <c r="A194" s="14"/>
      <c r="B194" s="250"/>
      <c r="C194" s="251"/>
      <c r="D194" s="240" t="s">
        <v>446</v>
      </c>
      <c r="E194" s="252" t="s">
        <v>28</v>
      </c>
      <c r="F194" s="253" t="s">
        <v>6243</v>
      </c>
      <c r="G194" s="251"/>
      <c r="H194" s="252" t="s">
        <v>28</v>
      </c>
      <c r="I194" s="254"/>
      <c r="J194" s="251"/>
      <c r="K194" s="251"/>
      <c r="L194" s="255"/>
      <c r="M194" s="256"/>
      <c r="N194" s="257"/>
      <c r="O194" s="257"/>
      <c r="P194" s="257"/>
      <c r="Q194" s="257"/>
      <c r="R194" s="257"/>
      <c r="S194" s="257"/>
      <c r="T194" s="258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9" t="s">
        <v>446</v>
      </c>
      <c r="AU194" s="259" t="s">
        <v>83</v>
      </c>
      <c r="AV194" s="14" t="s">
        <v>81</v>
      </c>
      <c r="AW194" s="14" t="s">
        <v>35</v>
      </c>
      <c r="AX194" s="14" t="s">
        <v>74</v>
      </c>
      <c r="AY194" s="259" t="s">
        <v>426</v>
      </c>
    </row>
    <row r="195" s="13" customFormat="1">
      <c r="A195" s="13"/>
      <c r="B195" s="238"/>
      <c r="C195" s="239"/>
      <c r="D195" s="240" t="s">
        <v>446</v>
      </c>
      <c r="E195" s="241" t="s">
        <v>6232</v>
      </c>
      <c r="F195" s="242" t="s">
        <v>6233</v>
      </c>
      <c r="G195" s="239"/>
      <c r="H195" s="243">
        <v>6.2999999999999998</v>
      </c>
      <c r="I195" s="244"/>
      <c r="J195" s="239"/>
      <c r="K195" s="239"/>
      <c r="L195" s="245"/>
      <c r="M195" s="246"/>
      <c r="N195" s="247"/>
      <c r="O195" s="247"/>
      <c r="P195" s="247"/>
      <c r="Q195" s="247"/>
      <c r="R195" s="247"/>
      <c r="S195" s="247"/>
      <c r="T195" s="248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9" t="s">
        <v>446</v>
      </c>
      <c r="AU195" s="249" t="s">
        <v>83</v>
      </c>
      <c r="AV195" s="13" t="s">
        <v>83</v>
      </c>
      <c r="AW195" s="13" t="s">
        <v>35</v>
      </c>
      <c r="AX195" s="13" t="s">
        <v>74</v>
      </c>
      <c r="AY195" s="249" t="s">
        <v>426</v>
      </c>
    </row>
    <row r="196" s="13" customFormat="1">
      <c r="A196" s="13"/>
      <c r="B196" s="238"/>
      <c r="C196" s="239"/>
      <c r="D196" s="240" t="s">
        <v>446</v>
      </c>
      <c r="E196" s="241" t="s">
        <v>6234</v>
      </c>
      <c r="F196" s="242" t="s">
        <v>6286</v>
      </c>
      <c r="G196" s="239"/>
      <c r="H196" s="243">
        <v>20.893000000000001</v>
      </c>
      <c r="I196" s="244"/>
      <c r="J196" s="239"/>
      <c r="K196" s="239"/>
      <c r="L196" s="245"/>
      <c r="M196" s="246"/>
      <c r="N196" s="247"/>
      <c r="O196" s="247"/>
      <c r="P196" s="247"/>
      <c r="Q196" s="247"/>
      <c r="R196" s="247"/>
      <c r="S196" s="247"/>
      <c r="T196" s="248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9" t="s">
        <v>446</v>
      </c>
      <c r="AU196" s="249" t="s">
        <v>83</v>
      </c>
      <c r="AV196" s="13" t="s">
        <v>83</v>
      </c>
      <c r="AW196" s="13" t="s">
        <v>35</v>
      </c>
      <c r="AX196" s="13" t="s">
        <v>74</v>
      </c>
      <c r="AY196" s="249" t="s">
        <v>426</v>
      </c>
    </row>
    <row r="197" s="15" customFormat="1">
      <c r="A197" s="15"/>
      <c r="B197" s="260"/>
      <c r="C197" s="261"/>
      <c r="D197" s="240" t="s">
        <v>446</v>
      </c>
      <c r="E197" s="262" t="s">
        <v>540</v>
      </c>
      <c r="F197" s="263" t="s">
        <v>466</v>
      </c>
      <c r="G197" s="261"/>
      <c r="H197" s="264">
        <v>27.193000000000001</v>
      </c>
      <c r="I197" s="265"/>
      <c r="J197" s="261"/>
      <c r="K197" s="261"/>
      <c r="L197" s="266"/>
      <c r="M197" s="267"/>
      <c r="N197" s="268"/>
      <c r="O197" s="268"/>
      <c r="P197" s="268"/>
      <c r="Q197" s="268"/>
      <c r="R197" s="268"/>
      <c r="S197" s="268"/>
      <c r="T197" s="269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70" t="s">
        <v>446</v>
      </c>
      <c r="AU197" s="270" t="s">
        <v>83</v>
      </c>
      <c r="AV197" s="15" t="s">
        <v>438</v>
      </c>
      <c r="AW197" s="15" t="s">
        <v>35</v>
      </c>
      <c r="AX197" s="15" t="s">
        <v>81</v>
      </c>
      <c r="AY197" s="270" t="s">
        <v>426</v>
      </c>
    </row>
    <row r="198" s="2" customFormat="1" ht="16.5" customHeight="1">
      <c r="A198" s="42"/>
      <c r="B198" s="43"/>
      <c r="C198" s="271" t="s">
        <v>682</v>
      </c>
      <c r="D198" s="271" t="s">
        <v>776</v>
      </c>
      <c r="E198" s="272" t="s">
        <v>2254</v>
      </c>
      <c r="F198" s="273" t="s">
        <v>2255</v>
      </c>
      <c r="G198" s="274" t="s">
        <v>436</v>
      </c>
      <c r="H198" s="275">
        <v>6.9299999999999997</v>
      </c>
      <c r="I198" s="276"/>
      <c r="J198" s="277">
        <f>ROUND(I198*H198,2)</f>
        <v>0</v>
      </c>
      <c r="K198" s="273" t="s">
        <v>28</v>
      </c>
      <c r="L198" s="278"/>
      <c r="M198" s="279" t="s">
        <v>28</v>
      </c>
      <c r="N198" s="280" t="s">
        <v>45</v>
      </c>
      <c r="O198" s="88"/>
      <c r="P198" s="229">
        <f>O198*H198</f>
        <v>0</v>
      </c>
      <c r="Q198" s="229">
        <v>0.0030000000000000001</v>
      </c>
      <c r="R198" s="229">
        <f>Q198*H198</f>
        <v>0.020789999999999999</v>
      </c>
      <c r="S198" s="229">
        <v>0</v>
      </c>
      <c r="T198" s="230">
        <f>S198*H198</f>
        <v>0</v>
      </c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R198" s="231" t="s">
        <v>732</v>
      </c>
      <c r="AT198" s="231" t="s">
        <v>776</v>
      </c>
      <c r="AU198" s="231" t="s">
        <v>83</v>
      </c>
      <c r="AY198" s="21" t="s">
        <v>426</v>
      </c>
      <c r="BE198" s="232">
        <f>IF(N198="základní",J198,0)</f>
        <v>0</v>
      </c>
      <c r="BF198" s="232">
        <f>IF(N198="snížená",J198,0)</f>
        <v>0</v>
      </c>
      <c r="BG198" s="232">
        <f>IF(N198="zákl. přenesená",J198,0)</f>
        <v>0</v>
      </c>
      <c r="BH198" s="232">
        <f>IF(N198="sníž. přenesená",J198,0)</f>
        <v>0</v>
      </c>
      <c r="BI198" s="232">
        <f>IF(N198="nulová",J198,0)</f>
        <v>0</v>
      </c>
      <c r="BJ198" s="21" t="s">
        <v>81</v>
      </c>
      <c r="BK198" s="232">
        <f>ROUND(I198*H198,2)</f>
        <v>0</v>
      </c>
      <c r="BL198" s="21" t="s">
        <v>645</v>
      </c>
      <c r="BM198" s="231" t="s">
        <v>6287</v>
      </c>
    </row>
    <row r="199" s="13" customFormat="1">
      <c r="A199" s="13"/>
      <c r="B199" s="238"/>
      <c r="C199" s="239"/>
      <c r="D199" s="240" t="s">
        <v>446</v>
      </c>
      <c r="E199" s="241" t="s">
        <v>28</v>
      </c>
      <c r="F199" s="242" t="s">
        <v>6288</v>
      </c>
      <c r="G199" s="239"/>
      <c r="H199" s="243">
        <v>6.9299999999999997</v>
      </c>
      <c r="I199" s="244"/>
      <c r="J199" s="239"/>
      <c r="K199" s="239"/>
      <c r="L199" s="245"/>
      <c r="M199" s="246"/>
      <c r="N199" s="247"/>
      <c r="O199" s="247"/>
      <c r="P199" s="247"/>
      <c r="Q199" s="247"/>
      <c r="R199" s="247"/>
      <c r="S199" s="247"/>
      <c r="T199" s="248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9" t="s">
        <v>446</v>
      </c>
      <c r="AU199" s="249" t="s">
        <v>83</v>
      </c>
      <c r="AV199" s="13" t="s">
        <v>83</v>
      </c>
      <c r="AW199" s="13" t="s">
        <v>35</v>
      </c>
      <c r="AX199" s="13" t="s">
        <v>81</v>
      </c>
      <c r="AY199" s="249" t="s">
        <v>426</v>
      </c>
    </row>
    <row r="200" s="2" customFormat="1" ht="16.5" customHeight="1">
      <c r="A200" s="42"/>
      <c r="B200" s="43"/>
      <c r="C200" s="271" t="s">
        <v>521</v>
      </c>
      <c r="D200" s="271" t="s">
        <v>776</v>
      </c>
      <c r="E200" s="272" t="s">
        <v>6289</v>
      </c>
      <c r="F200" s="273" t="s">
        <v>6290</v>
      </c>
      <c r="G200" s="274" t="s">
        <v>436</v>
      </c>
      <c r="H200" s="275">
        <v>22.981999999999999</v>
      </c>
      <c r="I200" s="276"/>
      <c r="J200" s="277">
        <f>ROUND(I200*H200,2)</f>
        <v>0</v>
      </c>
      <c r="K200" s="273" t="s">
        <v>28</v>
      </c>
      <c r="L200" s="278"/>
      <c r="M200" s="279" t="s">
        <v>28</v>
      </c>
      <c r="N200" s="280" t="s">
        <v>45</v>
      </c>
      <c r="O200" s="88"/>
      <c r="P200" s="229">
        <f>O200*H200</f>
        <v>0</v>
      </c>
      <c r="Q200" s="229">
        <v>0.0070000000000000001</v>
      </c>
      <c r="R200" s="229">
        <f>Q200*H200</f>
        <v>0.16087399999999999</v>
      </c>
      <c r="S200" s="229">
        <v>0</v>
      </c>
      <c r="T200" s="230">
        <f>S200*H200</f>
        <v>0</v>
      </c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R200" s="231" t="s">
        <v>732</v>
      </c>
      <c r="AT200" s="231" t="s">
        <v>776</v>
      </c>
      <c r="AU200" s="231" t="s">
        <v>83</v>
      </c>
      <c r="AY200" s="21" t="s">
        <v>426</v>
      </c>
      <c r="BE200" s="232">
        <f>IF(N200="základní",J200,0)</f>
        <v>0</v>
      </c>
      <c r="BF200" s="232">
        <f>IF(N200="snížená",J200,0)</f>
        <v>0</v>
      </c>
      <c r="BG200" s="232">
        <f>IF(N200="zákl. přenesená",J200,0)</f>
        <v>0</v>
      </c>
      <c r="BH200" s="232">
        <f>IF(N200="sníž. přenesená",J200,0)</f>
        <v>0</v>
      </c>
      <c r="BI200" s="232">
        <f>IF(N200="nulová",J200,0)</f>
        <v>0</v>
      </c>
      <c r="BJ200" s="21" t="s">
        <v>81</v>
      </c>
      <c r="BK200" s="232">
        <f>ROUND(I200*H200,2)</f>
        <v>0</v>
      </c>
      <c r="BL200" s="21" t="s">
        <v>645</v>
      </c>
      <c r="BM200" s="231" t="s">
        <v>6291</v>
      </c>
    </row>
    <row r="201" s="13" customFormat="1">
      <c r="A201" s="13"/>
      <c r="B201" s="238"/>
      <c r="C201" s="239"/>
      <c r="D201" s="240" t="s">
        <v>446</v>
      </c>
      <c r="E201" s="241" t="s">
        <v>28</v>
      </c>
      <c r="F201" s="242" t="s">
        <v>6292</v>
      </c>
      <c r="G201" s="239"/>
      <c r="H201" s="243">
        <v>22.981999999999999</v>
      </c>
      <c r="I201" s="244"/>
      <c r="J201" s="239"/>
      <c r="K201" s="239"/>
      <c r="L201" s="245"/>
      <c r="M201" s="246"/>
      <c r="N201" s="247"/>
      <c r="O201" s="247"/>
      <c r="P201" s="247"/>
      <c r="Q201" s="247"/>
      <c r="R201" s="247"/>
      <c r="S201" s="247"/>
      <c r="T201" s="248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9" t="s">
        <v>446</v>
      </c>
      <c r="AU201" s="249" t="s">
        <v>83</v>
      </c>
      <c r="AV201" s="13" t="s">
        <v>83</v>
      </c>
      <c r="AW201" s="13" t="s">
        <v>35</v>
      </c>
      <c r="AX201" s="13" t="s">
        <v>81</v>
      </c>
      <c r="AY201" s="249" t="s">
        <v>426</v>
      </c>
    </row>
    <row r="202" s="2" customFormat="1" ht="44.25" customHeight="1">
      <c r="A202" s="42"/>
      <c r="B202" s="43"/>
      <c r="C202" s="220" t="s">
        <v>691</v>
      </c>
      <c r="D202" s="220" t="s">
        <v>433</v>
      </c>
      <c r="E202" s="221" t="s">
        <v>2245</v>
      </c>
      <c r="F202" s="222" t="s">
        <v>2246</v>
      </c>
      <c r="G202" s="223" t="s">
        <v>436</v>
      </c>
      <c r="H202" s="224">
        <v>9</v>
      </c>
      <c r="I202" s="225"/>
      <c r="J202" s="226">
        <f>ROUND(I202*H202,2)</f>
        <v>0</v>
      </c>
      <c r="K202" s="222" t="s">
        <v>437</v>
      </c>
      <c r="L202" s="48"/>
      <c r="M202" s="227" t="s">
        <v>28</v>
      </c>
      <c r="N202" s="228" t="s">
        <v>45</v>
      </c>
      <c r="O202" s="88"/>
      <c r="P202" s="229">
        <f>O202*H202</f>
        <v>0</v>
      </c>
      <c r="Q202" s="229">
        <v>0</v>
      </c>
      <c r="R202" s="229">
        <f>Q202*H202</f>
        <v>0</v>
      </c>
      <c r="S202" s="229">
        <v>0</v>
      </c>
      <c r="T202" s="230">
        <f>S202*H202</f>
        <v>0</v>
      </c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R202" s="231" t="s">
        <v>645</v>
      </c>
      <c r="AT202" s="231" t="s">
        <v>433</v>
      </c>
      <c r="AU202" s="231" t="s">
        <v>83</v>
      </c>
      <c r="AY202" s="21" t="s">
        <v>426</v>
      </c>
      <c r="BE202" s="232">
        <f>IF(N202="základní",J202,0)</f>
        <v>0</v>
      </c>
      <c r="BF202" s="232">
        <f>IF(N202="snížená",J202,0)</f>
        <v>0</v>
      </c>
      <c r="BG202" s="232">
        <f>IF(N202="zákl. přenesená",J202,0)</f>
        <v>0</v>
      </c>
      <c r="BH202" s="232">
        <f>IF(N202="sníž. přenesená",J202,0)</f>
        <v>0</v>
      </c>
      <c r="BI202" s="232">
        <f>IF(N202="nulová",J202,0)</f>
        <v>0</v>
      </c>
      <c r="BJ202" s="21" t="s">
        <v>81</v>
      </c>
      <c r="BK202" s="232">
        <f>ROUND(I202*H202,2)</f>
        <v>0</v>
      </c>
      <c r="BL202" s="21" t="s">
        <v>645</v>
      </c>
      <c r="BM202" s="231" t="s">
        <v>6293</v>
      </c>
    </row>
    <row r="203" s="2" customFormat="1">
      <c r="A203" s="42"/>
      <c r="B203" s="43"/>
      <c r="C203" s="44"/>
      <c r="D203" s="233" t="s">
        <v>442</v>
      </c>
      <c r="E203" s="44"/>
      <c r="F203" s="234" t="s">
        <v>2248</v>
      </c>
      <c r="G203" s="44"/>
      <c r="H203" s="44"/>
      <c r="I203" s="235"/>
      <c r="J203" s="44"/>
      <c r="K203" s="44"/>
      <c r="L203" s="48"/>
      <c r="M203" s="236"/>
      <c r="N203" s="237"/>
      <c r="O203" s="88"/>
      <c r="P203" s="88"/>
      <c r="Q203" s="88"/>
      <c r="R203" s="88"/>
      <c r="S203" s="88"/>
      <c r="T203" s="89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T203" s="21" t="s">
        <v>442</v>
      </c>
      <c r="AU203" s="21" t="s">
        <v>83</v>
      </c>
    </row>
    <row r="204" s="14" customFormat="1">
      <c r="A204" s="14"/>
      <c r="B204" s="250"/>
      <c r="C204" s="251"/>
      <c r="D204" s="240" t="s">
        <v>446</v>
      </c>
      <c r="E204" s="252" t="s">
        <v>28</v>
      </c>
      <c r="F204" s="253" t="s">
        <v>6243</v>
      </c>
      <c r="G204" s="251"/>
      <c r="H204" s="252" t="s">
        <v>28</v>
      </c>
      <c r="I204" s="254"/>
      <c r="J204" s="251"/>
      <c r="K204" s="251"/>
      <c r="L204" s="255"/>
      <c r="M204" s="256"/>
      <c r="N204" s="257"/>
      <c r="O204" s="257"/>
      <c r="P204" s="257"/>
      <c r="Q204" s="257"/>
      <c r="R204" s="257"/>
      <c r="S204" s="257"/>
      <c r="T204" s="258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9" t="s">
        <v>446</v>
      </c>
      <c r="AU204" s="259" t="s">
        <v>83</v>
      </c>
      <c r="AV204" s="14" t="s">
        <v>81</v>
      </c>
      <c r="AW204" s="14" t="s">
        <v>35</v>
      </c>
      <c r="AX204" s="14" t="s">
        <v>74</v>
      </c>
      <c r="AY204" s="259" t="s">
        <v>426</v>
      </c>
    </row>
    <row r="205" s="13" customFormat="1">
      <c r="A205" s="13"/>
      <c r="B205" s="238"/>
      <c r="C205" s="239"/>
      <c r="D205" s="240" t="s">
        <v>446</v>
      </c>
      <c r="E205" s="241" t="s">
        <v>28</v>
      </c>
      <c r="F205" s="242" t="s">
        <v>556</v>
      </c>
      <c r="G205" s="239"/>
      <c r="H205" s="243">
        <v>9</v>
      </c>
      <c r="I205" s="244"/>
      <c r="J205" s="239"/>
      <c r="K205" s="239"/>
      <c r="L205" s="245"/>
      <c r="M205" s="246"/>
      <c r="N205" s="247"/>
      <c r="O205" s="247"/>
      <c r="P205" s="247"/>
      <c r="Q205" s="247"/>
      <c r="R205" s="247"/>
      <c r="S205" s="247"/>
      <c r="T205" s="248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9" t="s">
        <v>446</v>
      </c>
      <c r="AU205" s="249" t="s">
        <v>83</v>
      </c>
      <c r="AV205" s="13" t="s">
        <v>83</v>
      </c>
      <c r="AW205" s="13" t="s">
        <v>35</v>
      </c>
      <c r="AX205" s="13" t="s">
        <v>74</v>
      </c>
      <c r="AY205" s="249" t="s">
        <v>426</v>
      </c>
    </row>
    <row r="206" s="15" customFormat="1">
      <c r="A206" s="15"/>
      <c r="B206" s="260"/>
      <c r="C206" s="261"/>
      <c r="D206" s="240" t="s">
        <v>446</v>
      </c>
      <c r="E206" s="262" t="s">
        <v>6236</v>
      </c>
      <c r="F206" s="263" t="s">
        <v>466</v>
      </c>
      <c r="G206" s="261"/>
      <c r="H206" s="264">
        <v>9</v>
      </c>
      <c r="I206" s="265"/>
      <c r="J206" s="261"/>
      <c r="K206" s="261"/>
      <c r="L206" s="266"/>
      <c r="M206" s="267"/>
      <c r="N206" s="268"/>
      <c r="O206" s="268"/>
      <c r="P206" s="268"/>
      <c r="Q206" s="268"/>
      <c r="R206" s="268"/>
      <c r="S206" s="268"/>
      <c r="T206" s="269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70" t="s">
        <v>446</v>
      </c>
      <c r="AU206" s="270" t="s">
        <v>83</v>
      </c>
      <c r="AV206" s="15" t="s">
        <v>438</v>
      </c>
      <c r="AW206" s="15" t="s">
        <v>35</v>
      </c>
      <c r="AX206" s="15" t="s">
        <v>81</v>
      </c>
      <c r="AY206" s="270" t="s">
        <v>426</v>
      </c>
    </row>
    <row r="207" s="2" customFormat="1" ht="16.5" customHeight="1">
      <c r="A207" s="42"/>
      <c r="B207" s="43"/>
      <c r="C207" s="271" t="s">
        <v>697</v>
      </c>
      <c r="D207" s="271" t="s">
        <v>776</v>
      </c>
      <c r="E207" s="272" t="s">
        <v>6289</v>
      </c>
      <c r="F207" s="273" t="s">
        <v>6290</v>
      </c>
      <c r="G207" s="274" t="s">
        <v>436</v>
      </c>
      <c r="H207" s="275">
        <v>9.9000000000000004</v>
      </c>
      <c r="I207" s="276"/>
      <c r="J207" s="277">
        <f>ROUND(I207*H207,2)</f>
        <v>0</v>
      </c>
      <c r="K207" s="273" t="s">
        <v>28</v>
      </c>
      <c r="L207" s="278"/>
      <c r="M207" s="279" t="s">
        <v>28</v>
      </c>
      <c r="N207" s="280" t="s">
        <v>45</v>
      </c>
      <c r="O207" s="88"/>
      <c r="P207" s="229">
        <f>O207*H207</f>
        <v>0</v>
      </c>
      <c r="Q207" s="229">
        <v>0.0070000000000000001</v>
      </c>
      <c r="R207" s="229">
        <f>Q207*H207</f>
        <v>0.0693</v>
      </c>
      <c r="S207" s="229">
        <v>0</v>
      </c>
      <c r="T207" s="230">
        <f>S207*H207</f>
        <v>0</v>
      </c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R207" s="231" t="s">
        <v>732</v>
      </c>
      <c r="AT207" s="231" t="s">
        <v>776</v>
      </c>
      <c r="AU207" s="231" t="s">
        <v>83</v>
      </c>
      <c r="AY207" s="21" t="s">
        <v>426</v>
      </c>
      <c r="BE207" s="232">
        <f>IF(N207="základní",J207,0)</f>
        <v>0</v>
      </c>
      <c r="BF207" s="232">
        <f>IF(N207="snížená",J207,0)</f>
        <v>0</v>
      </c>
      <c r="BG207" s="232">
        <f>IF(N207="zákl. přenesená",J207,0)</f>
        <v>0</v>
      </c>
      <c r="BH207" s="232">
        <f>IF(N207="sníž. přenesená",J207,0)</f>
        <v>0</v>
      </c>
      <c r="BI207" s="232">
        <f>IF(N207="nulová",J207,0)</f>
        <v>0</v>
      </c>
      <c r="BJ207" s="21" t="s">
        <v>81</v>
      </c>
      <c r="BK207" s="232">
        <f>ROUND(I207*H207,2)</f>
        <v>0</v>
      </c>
      <c r="BL207" s="21" t="s">
        <v>645</v>
      </c>
      <c r="BM207" s="231" t="s">
        <v>6294</v>
      </c>
    </row>
    <row r="208" s="13" customFormat="1">
      <c r="A208" s="13"/>
      <c r="B208" s="238"/>
      <c r="C208" s="239"/>
      <c r="D208" s="240" t="s">
        <v>446</v>
      </c>
      <c r="E208" s="241" t="s">
        <v>28</v>
      </c>
      <c r="F208" s="242" t="s">
        <v>6295</v>
      </c>
      <c r="G208" s="239"/>
      <c r="H208" s="243">
        <v>9.9000000000000004</v>
      </c>
      <c r="I208" s="244"/>
      <c r="J208" s="239"/>
      <c r="K208" s="239"/>
      <c r="L208" s="245"/>
      <c r="M208" s="246"/>
      <c r="N208" s="247"/>
      <c r="O208" s="247"/>
      <c r="P208" s="247"/>
      <c r="Q208" s="247"/>
      <c r="R208" s="247"/>
      <c r="S208" s="247"/>
      <c r="T208" s="248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9" t="s">
        <v>446</v>
      </c>
      <c r="AU208" s="249" t="s">
        <v>83</v>
      </c>
      <c r="AV208" s="13" t="s">
        <v>83</v>
      </c>
      <c r="AW208" s="13" t="s">
        <v>35</v>
      </c>
      <c r="AX208" s="13" t="s">
        <v>81</v>
      </c>
      <c r="AY208" s="249" t="s">
        <v>426</v>
      </c>
    </row>
    <row r="209" s="2" customFormat="1" ht="44.25" customHeight="1">
      <c r="A209" s="42"/>
      <c r="B209" s="43"/>
      <c r="C209" s="220" t="s">
        <v>703</v>
      </c>
      <c r="D209" s="220" t="s">
        <v>433</v>
      </c>
      <c r="E209" s="221" t="s">
        <v>2281</v>
      </c>
      <c r="F209" s="222" t="s">
        <v>2282</v>
      </c>
      <c r="G209" s="223" t="s">
        <v>436</v>
      </c>
      <c r="H209" s="224">
        <v>8.5999999999999996</v>
      </c>
      <c r="I209" s="225"/>
      <c r="J209" s="226">
        <f>ROUND(I209*H209,2)</f>
        <v>0</v>
      </c>
      <c r="K209" s="222" t="s">
        <v>437</v>
      </c>
      <c r="L209" s="48"/>
      <c r="M209" s="227" t="s">
        <v>28</v>
      </c>
      <c r="N209" s="228" t="s">
        <v>45</v>
      </c>
      <c r="O209" s="88"/>
      <c r="P209" s="229">
        <f>O209*H209</f>
        <v>0</v>
      </c>
      <c r="Q209" s="229">
        <v>0.00029999999999999997</v>
      </c>
      <c r="R209" s="229">
        <f>Q209*H209</f>
        <v>0.0025799999999999998</v>
      </c>
      <c r="S209" s="229">
        <v>0</v>
      </c>
      <c r="T209" s="230">
        <f>S209*H209</f>
        <v>0</v>
      </c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R209" s="231" t="s">
        <v>645</v>
      </c>
      <c r="AT209" s="231" t="s">
        <v>433</v>
      </c>
      <c r="AU209" s="231" t="s">
        <v>83</v>
      </c>
      <c r="AY209" s="21" t="s">
        <v>426</v>
      </c>
      <c r="BE209" s="232">
        <f>IF(N209="základní",J209,0)</f>
        <v>0</v>
      </c>
      <c r="BF209" s="232">
        <f>IF(N209="snížená",J209,0)</f>
        <v>0</v>
      </c>
      <c r="BG209" s="232">
        <f>IF(N209="zákl. přenesená",J209,0)</f>
        <v>0</v>
      </c>
      <c r="BH209" s="232">
        <f>IF(N209="sníž. přenesená",J209,0)</f>
        <v>0</v>
      </c>
      <c r="BI209" s="232">
        <f>IF(N209="nulová",J209,0)</f>
        <v>0</v>
      </c>
      <c r="BJ209" s="21" t="s">
        <v>81</v>
      </c>
      <c r="BK209" s="232">
        <f>ROUND(I209*H209,2)</f>
        <v>0</v>
      </c>
      <c r="BL209" s="21" t="s">
        <v>645</v>
      </c>
      <c r="BM209" s="231" t="s">
        <v>6296</v>
      </c>
    </row>
    <row r="210" s="2" customFormat="1">
      <c r="A210" s="42"/>
      <c r="B210" s="43"/>
      <c r="C210" s="44"/>
      <c r="D210" s="233" t="s">
        <v>442</v>
      </c>
      <c r="E210" s="44"/>
      <c r="F210" s="234" t="s">
        <v>2284</v>
      </c>
      <c r="G210" s="44"/>
      <c r="H210" s="44"/>
      <c r="I210" s="235"/>
      <c r="J210" s="44"/>
      <c r="K210" s="44"/>
      <c r="L210" s="48"/>
      <c r="M210" s="236"/>
      <c r="N210" s="237"/>
      <c r="O210" s="88"/>
      <c r="P210" s="88"/>
      <c r="Q210" s="88"/>
      <c r="R210" s="88"/>
      <c r="S210" s="88"/>
      <c r="T210" s="89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T210" s="21" t="s">
        <v>442</v>
      </c>
      <c r="AU210" s="21" t="s">
        <v>83</v>
      </c>
    </row>
    <row r="211" s="14" customFormat="1">
      <c r="A211" s="14"/>
      <c r="B211" s="250"/>
      <c r="C211" s="251"/>
      <c r="D211" s="240" t="s">
        <v>446</v>
      </c>
      <c r="E211" s="252" t="s">
        <v>28</v>
      </c>
      <c r="F211" s="253" t="s">
        <v>6243</v>
      </c>
      <c r="G211" s="251"/>
      <c r="H211" s="252" t="s">
        <v>28</v>
      </c>
      <c r="I211" s="254"/>
      <c r="J211" s="251"/>
      <c r="K211" s="251"/>
      <c r="L211" s="255"/>
      <c r="M211" s="256"/>
      <c r="N211" s="257"/>
      <c r="O211" s="257"/>
      <c r="P211" s="257"/>
      <c r="Q211" s="257"/>
      <c r="R211" s="257"/>
      <c r="S211" s="257"/>
      <c r="T211" s="258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9" t="s">
        <v>446</v>
      </c>
      <c r="AU211" s="259" t="s">
        <v>83</v>
      </c>
      <c r="AV211" s="14" t="s">
        <v>81</v>
      </c>
      <c r="AW211" s="14" t="s">
        <v>35</v>
      </c>
      <c r="AX211" s="14" t="s">
        <v>74</v>
      </c>
      <c r="AY211" s="259" t="s">
        <v>426</v>
      </c>
    </row>
    <row r="212" s="13" customFormat="1">
      <c r="A212" s="13"/>
      <c r="B212" s="238"/>
      <c r="C212" s="239"/>
      <c r="D212" s="240" t="s">
        <v>446</v>
      </c>
      <c r="E212" s="241" t="s">
        <v>28</v>
      </c>
      <c r="F212" s="242" t="s">
        <v>6297</v>
      </c>
      <c r="G212" s="239"/>
      <c r="H212" s="243">
        <v>8.5999999999999996</v>
      </c>
      <c r="I212" s="244"/>
      <c r="J212" s="239"/>
      <c r="K212" s="239"/>
      <c r="L212" s="245"/>
      <c r="M212" s="246"/>
      <c r="N212" s="247"/>
      <c r="O212" s="247"/>
      <c r="P212" s="247"/>
      <c r="Q212" s="247"/>
      <c r="R212" s="247"/>
      <c r="S212" s="247"/>
      <c r="T212" s="248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9" t="s">
        <v>446</v>
      </c>
      <c r="AU212" s="249" t="s">
        <v>83</v>
      </c>
      <c r="AV212" s="13" t="s">
        <v>83</v>
      </c>
      <c r="AW212" s="13" t="s">
        <v>35</v>
      </c>
      <c r="AX212" s="13" t="s">
        <v>74</v>
      </c>
      <c r="AY212" s="249" t="s">
        <v>426</v>
      </c>
    </row>
    <row r="213" s="15" customFormat="1">
      <c r="A213" s="15"/>
      <c r="B213" s="260"/>
      <c r="C213" s="261"/>
      <c r="D213" s="240" t="s">
        <v>446</v>
      </c>
      <c r="E213" s="262" t="s">
        <v>546</v>
      </c>
      <c r="F213" s="263" t="s">
        <v>466</v>
      </c>
      <c r="G213" s="261"/>
      <c r="H213" s="264">
        <v>8.5999999999999996</v>
      </c>
      <c r="I213" s="265"/>
      <c r="J213" s="261"/>
      <c r="K213" s="261"/>
      <c r="L213" s="266"/>
      <c r="M213" s="267"/>
      <c r="N213" s="268"/>
      <c r="O213" s="268"/>
      <c r="P213" s="268"/>
      <c r="Q213" s="268"/>
      <c r="R213" s="268"/>
      <c r="S213" s="268"/>
      <c r="T213" s="269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70" t="s">
        <v>446</v>
      </c>
      <c r="AU213" s="270" t="s">
        <v>83</v>
      </c>
      <c r="AV213" s="15" t="s">
        <v>438</v>
      </c>
      <c r="AW213" s="15" t="s">
        <v>35</v>
      </c>
      <c r="AX213" s="15" t="s">
        <v>81</v>
      </c>
      <c r="AY213" s="270" t="s">
        <v>426</v>
      </c>
    </row>
    <row r="214" s="2" customFormat="1" ht="24.15" customHeight="1">
      <c r="A214" s="42"/>
      <c r="B214" s="43"/>
      <c r="C214" s="271" t="s">
        <v>708</v>
      </c>
      <c r="D214" s="271" t="s">
        <v>776</v>
      </c>
      <c r="E214" s="272" t="s">
        <v>2265</v>
      </c>
      <c r="F214" s="273" t="s">
        <v>2266</v>
      </c>
      <c r="G214" s="274" t="s">
        <v>436</v>
      </c>
      <c r="H214" s="275">
        <v>9.4600000000000009</v>
      </c>
      <c r="I214" s="276"/>
      <c r="J214" s="277">
        <f>ROUND(I214*H214,2)</f>
        <v>0</v>
      </c>
      <c r="K214" s="273" t="s">
        <v>437</v>
      </c>
      <c r="L214" s="278"/>
      <c r="M214" s="279" t="s">
        <v>28</v>
      </c>
      <c r="N214" s="280" t="s">
        <v>45</v>
      </c>
      <c r="O214" s="88"/>
      <c r="P214" s="229">
        <f>O214*H214</f>
        <v>0</v>
      </c>
      <c r="Q214" s="229">
        <v>0.0055999999999999999</v>
      </c>
      <c r="R214" s="229">
        <f>Q214*H214</f>
        <v>0.052976000000000002</v>
      </c>
      <c r="S214" s="229">
        <v>0</v>
      </c>
      <c r="T214" s="230">
        <f>S214*H214</f>
        <v>0</v>
      </c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R214" s="231" t="s">
        <v>732</v>
      </c>
      <c r="AT214" s="231" t="s">
        <v>776</v>
      </c>
      <c r="AU214" s="231" t="s">
        <v>83</v>
      </c>
      <c r="AY214" s="21" t="s">
        <v>426</v>
      </c>
      <c r="BE214" s="232">
        <f>IF(N214="základní",J214,0)</f>
        <v>0</v>
      </c>
      <c r="BF214" s="232">
        <f>IF(N214="snížená",J214,0)</f>
        <v>0</v>
      </c>
      <c r="BG214" s="232">
        <f>IF(N214="zákl. přenesená",J214,0)</f>
        <v>0</v>
      </c>
      <c r="BH214" s="232">
        <f>IF(N214="sníž. přenesená",J214,0)</f>
        <v>0</v>
      </c>
      <c r="BI214" s="232">
        <f>IF(N214="nulová",J214,0)</f>
        <v>0</v>
      </c>
      <c r="BJ214" s="21" t="s">
        <v>81</v>
      </c>
      <c r="BK214" s="232">
        <f>ROUND(I214*H214,2)</f>
        <v>0</v>
      </c>
      <c r="BL214" s="21" t="s">
        <v>645</v>
      </c>
      <c r="BM214" s="231" t="s">
        <v>6298</v>
      </c>
    </row>
    <row r="215" s="14" customFormat="1">
      <c r="A215" s="14"/>
      <c r="B215" s="250"/>
      <c r="C215" s="251"/>
      <c r="D215" s="240" t="s">
        <v>446</v>
      </c>
      <c r="E215" s="252" t="s">
        <v>28</v>
      </c>
      <c r="F215" s="253" t="s">
        <v>899</v>
      </c>
      <c r="G215" s="251"/>
      <c r="H215" s="252" t="s">
        <v>28</v>
      </c>
      <c r="I215" s="254"/>
      <c r="J215" s="251"/>
      <c r="K215" s="251"/>
      <c r="L215" s="255"/>
      <c r="M215" s="256"/>
      <c r="N215" s="257"/>
      <c r="O215" s="257"/>
      <c r="P215" s="257"/>
      <c r="Q215" s="257"/>
      <c r="R215" s="257"/>
      <c r="S215" s="257"/>
      <c r="T215" s="258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9" t="s">
        <v>446</v>
      </c>
      <c r="AU215" s="259" t="s">
        <v>83</v>
      </c>
      <c r="AV215" s="14" t="s">
        <v>81</v>
      </c>
      <c r="AW215" s="14" t="s">
        <v>35</v>
      </c>
      <c r="AX215" s="14" t="s">
        <v>74</v>
      </c>
      <c r="AY215" s="259" t="s">
        <v>426</v>
      </c>
    </row>
    <row r="216" s="13" customFormat="1">
      <c r="A216" s="13"/>
      <c r="B216" s="238"/>
      <c r="C216" s="239"/>
      <c r="D216" s="240" t="s">
        <v>446</v>
      </c>
      <c r="E216" s="241" t="s">
        <v>28</v>
      </c>
      <c r="F216" s="242" t="s">
        <v>6299</v>
      </c>
      <c r="G216" s="239"/>
      <c r="H216" s="243">
        <v>9.4600000000000009</v>
      </c>
      <c r="I216" s="244"/>
      <c r="J216" s="239"/>
      <c r="K216" s="239"/>
      <c r="L216" s="245"/>
      <c r="M216" s="246"/>
      <c r="N216" s="247"/>
      <c r="O216" s="247"/>
      <c r="P216" s="247"/>
      <c r="Q216" s="247"/>
      <c r="R216" s="247"/>
      <c r="S216" s="247"/>
      <c r="T216" s="248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9" t="s">
        <v>446</v>
      </c>
      <c r="AU216" s="249" t="s">
        <v>83</v>
      </c>
      <c r="AV216" s="13" t="s">
        <v>83</v>
      </c>
      <c r="AW216" s="13" t="s">
        <v>35</v>
      </c>
      <c r="AX216" s="13" t="s">
        <v>81</v>
      </c>
      <c r="AY216" s="249" t="s">
        <v>426</v>
      </c>
    </row>
    <row r="217" s="2" customFormat="1" ht="49.05" customHeight="1">
      <c r="A217" s="42"/>
      <c r="B217" s="43"/>
      <c r="C217" s="220" t="s">
        <v>715</v>
      </c>
      <c r="D217" s="220" t="s">
        <v>433</v>
      </c>
      <c r="E217" s="221" t="s">
        <v>2375</v>
      </c>
      <c r="F217" s="222" t="s">
        <v>2376</v>
      </c>
      <c r="G217" s="223" t="s">
        <v>740</v>
      </c>
      <c r="H217" s="224">
        <v>0.307</v>
      </c>
      <c r="I217" s="225"/>
      <c r="J217" s="226">
        <f>ROUND(I217*H217,2)</f>
        <v>0</v>
      </c>
      <c r="K217" s="222" t="s">
        <v>437</v>
      </c>
      <c r="L217" s="48"/>
      <c r="M217" s="227" t="s">
        <v>28</v>
      </c>
      <c r="N217" s="228" t="s">
        <v>45</v>
      </c>
      <c r="O217" s="88"/>
      <c r="P217" s="229">
        <f>O217*H217</f>
        <v>0</v>
      </c>
      <c r="Q217" s="229">
        <v>0</v>
      </c>
      <c r="R217" s="229">
        <f>Q217*H217</f>
        <v>0</v>
      </c>
      <c r="S217" s="229">
        <v>0</v>
      </c>
      <c r="T217" s="230">
        <f>S217*H217</f>
        <v>0</v>
      </c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R217" s="231" t="s">
        <v>645</v>
      </c>
      <c r="AT217" s="231" t="s">
        <v>433</v>
      </c>
      <c r="AU217" s="231" t="s">
        <v>83</v>
      </c>
      <c r="AY217" s="21" t="s">
        <v>426</v>
      </c>
      <c r="BE217" s="232">
        <f>IF(N217="základní",J217,0)</f>
        <v>0</v>
      </c>
      <c r="BF217" s="232">
        <f>IF(N217="snížená",J217,0)</f>
        <v>0</v>
      </c>
      <c r="BG217" s="232">
        <f>IF(N217="zákl. přenesená",J217,0)</f>
        <v>0</v>
      </c>
      <c r="BH217" s="232">
        <f>IF(N217="sníž. přenesená",J217,0)</f>
        <v>0</v>
      </c>
      <c r="BI217" s="232">
        <f>IF(N217="nulová",J217,0)</f>
        <v>0</v>
      </c>
      <c r="BJ217" s="21" t="s">
        <v>81</v>
      </c>
      <c r="BK217" s="232">
        <f>ROUND(I217*H217,2)</f>
        <v>0</v>
      </c>
      <c r="BL217" s="21" t="s">
        <v>645</v>
      </c>
      <c r="BM217" s="231" t="s">
        <v>6300</v>
      </c>
    </row>
    <row r="218" s="2" customFormat="1">
      <c r="A218" s="42"/>
      <c r="B218" s="43"/>
      <c r="C218" s="44"/>
      <c r="D218" s="233" t="s">
        <v>442</v>
      </c>
      <c r="E218" s="44"/>
      <c r="F218" s="234" t="s">
        <v>2378</v>
      </c>
      <c r="G218" s="44"/>
      <c r="H218" s="44"/>
      <c r="I218" s="235"/>
      <c r="J218" s="44"/>
      <c r="K218" s="44"/>
      <c r="L218" s="48"/>
      <c r="M218" s="236"/>
      <c r="N218" s="237"/>
      <c r="O218" s="88"/>
      <c r="P218" s="88"/>
      <c r="Q218" s="88"/>
      <c r="R218" s="88"/>
      <c r="S218" s="88"/>
      <c r="T218" s="89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T218" s="21" t="s">
        <v>442</v>
      </c>
      <c r="AU218" s="21" t="s">
        <v>83</v>
      </c>
    </row>
    <row r="219" s="2" customFormat="1" ht="49.05" customHeight="1">
      <c r="A219" s="42"/>
      <c r="B219" s="43"/>
      <c r="C219" s="220" t="s">
        <v>721</v>
      </c>
      <c r="D219" s="220" t="s">
        <v>433</v>
      </c>
      <c r="E219" s="221" t="s">
        <v>2380</v>
      </c>
      <c r="F219" s="222" t="s">
        <v>2381</v>
      </c>
      <c r="G219" s="223" t="s">
        <v>740</v>
      </c>
      <c r="H219" s="224">
        <v>0.307</v>
      </c>
      <c r="I219" s="225"/>
      <c r="J219" s="226">
        <f>ROUND(I219*H219,2)</f>
        <v>0</v>
      </c>
      <c r="K219" s="222" t="s">
        <v>437</v>
      </c>
      <c r="L219" s="48"/>
      <c r="M219" s="227" t="s">
        <v>28</v>
      </c>
      <c r="N219" s="228" t="s">
        <v>45</v>
      </c>
      <c r="O219" s="88"/>
      <c r="P219" s="229">
        <f>O219*H219</f>
        <v>0</v>
      </c>
      <c r="Q219" s="229">
        <v>0</v>
      </c>
      <c r="R219" s="229">
        <f>Q219*H219</f>
        <v>0</v>
      </c>
      <c r="S219" s="229">
        <v>0</v>
      </c>
      <c r="T219" s="230">
        <f>S219*H219</f>
        <v>0</v>
      </c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R219" s="231" t="s">
        <v>645</v>
      </c>
      <c r="AT219" s="231" t="s">
        <v>433</v>
      </c>
      <c r="AU219" s="231" t="s">
        <v>83</v>
      </c>
      <c r="AY219" s="21" t="s">
        <v>426</v>
      </c>
      <c r="BE219" s="232">
        <f>IF(N219="základní",J219,0)</f>
        <v>0</v>
      </c>
      <c r="BF219" s="232">
        <f>IF(N219="snížená",J219,0)</f>
        <v>0</v>
      </c>
      <c r="BG219" s="232">
        <f>IF(N219="zákl. přenesená",J219,0)</f>
        <v>0</v>
      </c>
      <c r="BH219" s="232">
        <f>IF(N219="sníž. přenesená",J219,0)</f>
        <v>0</v>
      </c>
      <c r="BI219" s="232">
        <f>IF(N219="nulová",J219,0)</f>
        <v>0</v>
      </c>
      <c r="BJ219" s="21" t="s">
        <v>81</v>
      </c>
      <c r="BK219" s="232">
        <f>ROUND(I219*H219,2)</f>
        <v>0</v>
      </c>
      <c r="BL219" s="21" t="s">
        <v>645</v>
      </c>
      <c r="BM219" s="231" t="s">
        <v>6301</v>
      </c>
    </row>
    <row r="220" s="2" customFormat="1">
      <c r="A220" s="42"/>
      <c r="B220" s="43"/>
      <c r="C220" s="44"/>
      <c r="D220" s="233" t="s">
        <v>442</v>
      </c>
      <c r="E220" s="44"/>
      <c r="F220" s="234" t="s">
        <v>2383</v>
      </c>
      <c r="G220" s="44"/>
      <c r="H220" s="44"/>
      <c r="I220" s="235"/>
      <c r="J220" s="44"/>
      <c r="K220" s="44"/>
      <c r="L220" s="48"/>
      <c r="M220" s="236"/>
      <c r="N220" s="237"/>
      <c r="O220" s="88"/>
      <c r="P220" s="88"/>
      <c r="Q220" s="88"/>
      <c r="R220" s="88"/>
      <c r="S220" s="88"/>
      <c r="T220" s="89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T220" s="21" t="s">
        <v>442</v>
      </c>
      <c r="AU220" s="21" t="s">
        <v>83</v>
      </c>
    </row>
    <row r="221" s="12" customFormat="1" ht="22.8" customHeight="1">
      <c r="A221" s="12"/>
      <c r="B221" s="204"/>
      <c r="C221" s="205"/>
      <c r="D221" s="206" t="s">
        <v>73</v>
      </c>
      <c r="E221" s="218" t="s">
        <v>2403</v>
      </c>
      <c r="F221" s="218" t="s">
        <v>2404</v>
      </c>
      <c r="G221" s="205"/>
      <c r="H221" s="205"/>
      <c r="I221" s="208"/>
      <c r="J221" s="219">
        <f>BK221</f>
        <v>0</v>
      </c>
      <c r="K221" s="205"/>
      <c r="L221" s="210"/>
      <c r="M221" s="211"/>
      <c r="N221" s="212"/>
      <c r="O221" s="212"/>
      <c r="P221" s="213">
        <f>SUM(P222:P251)</f>
        <v>0</v>
      </c>
      <c r="Q221" s="212"/>
      <c r="R221" s="213">
        <f>SUM(R222:R251)</f>
        <v>3.9458609200000003</v>
      </c>
      <c r="S221" s="212"/>
      <c r="T221" s="214">
        <f>SUM(T222:T251)</f>
        <v>0</v>
      </c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R221" s="215" t="s">
        <v>83</v>
      </c>
      <c r="AT221" s="216" t="s">
        <v>73</v>
      </c>
      <c r="AU221" s="216" t="s">
        <v>81</v>
      </c>
      <c r="AY221" s="215" t="s">
        <v>426</v>
      </c>
      <c r="BK221" s="217">
        <f>SUM(BK222:BK251)</f>
        <v>0</v>
      </c>
    </row>
    <row r="222" s="2" customFormat="1" ht="33" customHeight="1">
      <c r="A222" s="42"/>
      <c r="B222" s="43"/>
      <c r="C222" s="220" t="s">
        <v>726</v>
      </c>
      <c r="D222" s="220" t="s">
        <v>433</v>
      </c>
      <c r="E222" s="221" t="s">
        <v>6302</v>
      </c>
      <c r="F222" s="222" t="s">
        <v>6303</v>
      </c>
      <c r="G222" s="223" t="s">
        <v>436</v>
      </c>
      <c r="H222" s="224">
        <v>47.600000000000001</v>
      </c>
      <c r="I222" s="225"/>
      <c r="J222" s="226">
        <f>ROUND(I222*H222,2)</f>
        <v>0</v>
      </c>
      <c r="K222" s="222" t="s">
        <v>28</v>
      </c>
      <c r="L222" s="48"/>
      <c r="M222" s="227" t="s">
        <v>28</v>
      </c>
      <c r="N222" s="228" t="s">
        <v>45</v>
      </c>
      <c r="O222" s="88"/>
      <c r="P222" s="229">
        <f>O222*H222</f>
        <v>0</v>
      </c>
      <c r="Q222" s="229">
        <v>0.02962</v>
      </c>
      <c r="R222" s="229">
        <f>Q222*H222</f>
        <v>1.4099120000000001</v>
      </c>
      <c r="S222" s="229">
        <v>0</v>
      </c>
      <c r="T222" s="230">
        <f>S222*H222</f>
        <v>0</v>
      </c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R222" s="231" t="s">
        <v>645</v>
      </c>
      <c r="AT222" s="231" t="s">
        <v>433</v>
      </c>
      <c r="AU222" s="231" t="s">
        <v>83</v>
      </c>
      <c r="AY222" s="21" t="s">
        <v>426</v>
      </c>
      <c r="BE222" s="232">
        <f>IF(N222="základní",J222,0)</f>
        <v>0</v>
      </c>
      <c r="BF222" s="232">
        <f>IF(N222="snížená",J222,0)</f>
        <v>0</v>
      </c>
      <c r="BG222" s="232">
        <f>IF(N222="zákl. přenesená",J222,0)</f>
        <v>0</v>
      </c>
      <c r="BH222" s="232">
        <f>IF(N222="sníž. přenesená",J222,0)</f>
        <v>0</v>
      </c>
      <c r="BI222" s="232">
        <f>IF(N222="nulová",J222,0)</f>
        <v>0</v>
      </c>
      <c r="BJ222" s="21" t="s">
        <v>81</v>
      </c>
      <c r="BK222" s="232">
        <f>ROUND(I222*H222,2)</f>
        <v>0</v>
      </c>
      <c r="BL222" s="21" t="s">
        <v>645</v>
      </c>
      <c r="BM222" s="231" t="s">
        <v>6304</v>
      </c>
    </row>
    <row r="223" s="14" customFormat="1">
      <c r="A223" s="14"/>
      <c r="B223" s="250"/>
      <c r="C223" s="251"/>
      <c r="D223" s="240" t="s">
        <v>446</v>
      </c>
      <c r="E223" s="252" t="s">
        <v>28</v>
      </c>
      <c r="F223" s="253" t="s">
        <v>6243</v>
      </c>
      <c r="G223" s="251"/>
      <c r="H223" s="252" t="s">
        <v>28</v>
      </c>
      <c r="I223" s="254"/>
      <c r="J223" s="251"/>
      <c r="K223" s="251"/>
      <c r="L223" s="255"/>
      <c r="M223" s="256"/>
      <c r="N223" s="257"/>
      <c r="O223" s="257"/>
      <c r="P223" s="257"/>
      <c r="Q223" s="257"/>
      <c r="R223" s="257"/>
      <c r="S223" s="257"/>
      <c r="T223" s="258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9" t="s">
        <v>446</v>
      </c>
      <c r="AU223" s="259" t="s">
        <v>83</v>
      </c>
      <c r="AV223" s="14" t="s">
        <v>81</v>
      </c>
      <c r="AW223" s="14" t="s">
        <v>35</v>
      </c>
      <c r="AX223" s="14" t="s">
        <v>74</v>
      </c>
      <c r="AY223" s="259" t="s">
        <v>426</v>
      </c>
    </row>
    <row r="224" s="13" customFormat="1">
      <c r="A224" s="13"/>
      <c r="B224" s="238"/>
      <c r="C224" s="239"/>
      <c r="D224" s="240" t="s">
        <v>446</v>
      </c>
      <c r="E224" s="241" t="s">
        <v>28</v>
      </c>
      <c r="F224" s="242" t="s">
        <v>6305</v>
      </c>
      <c r="G224" s="239"/>
      <c r="H224" s="243">
        <v>14.284000000000001</v>
      </c>
      <c r="I224" s="244"/>
      <c r="J224" s="239"/>
      <c r="K224" s="239"/>
      <c r="L224" s="245"/>
      <c r="M224" s="246"/>
      <c r="N224" s="247"/>
      <c r="O224" s="247"/>
      <c r="P224" s="247"/>
      <c r="Q224" s="247"/>
      <c r="R224" s="247"/>
      <c r="S224" s="247"/>
      <c r="T224" s="248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9" t="s">
        <v>446</v>
      </c>
      <c r="AU224" s="249" t="s">
        <v>83</v>
      </c>
      <c r="AV224" s="13" t="s">
        <v>83</v>
      </c>
      <c r="AW224" s="13" t="s">
        <v>35</v>
      </c>
      <c r="AX224" s="13" t="s">
        <v>74</v>
      </c>
      <c r="AY224" s="249" t="s">
        <v>426</v>
      </c>
    </row>
    <row r="225" s="13" customFormat="1">
      <c r="A225" s="13"/>
      <c r="B225" s="238"/>
      <c r="C225" s="239"/>
      <c r="D225" s="240" t="s">
        <v>446</v>
      </c>
      <c r="E225" s="241" t="s">
        <v>28</v>
      </c>
      <c r="F225" s="242" t="s">
        <v>6306</v>
      </c>
      <c r="G225" s="239"/>
      <c r="H225" s="243">
        <v>33.316000000000003</v>
      </c>
      <c r="I225" s="244"/>
      <c r="J225" s="239"/>
      <c r="K225" s="239"/>
      <c r="L225" s="245"/>
      <c r="M225" s="246"/>
      <c r="N225" s="247"/>
      <c r="O225" s="247"/>
      <c r="P225" s="247"/>
      <c r="Q225" s="247"/>
      <c r="R225" s="247"/>
      <c r="S225" s="247"/>
      <c r="T225" s="248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9" t="s">
        <v>446</v>
      </c>
      <c r="AU225" s="249" t="s">
        <v>83</v>
      </c>
      <c r="AV225" s="13" t="s">
        <v>83</v>
      </c>
      <c r="AW225" s="13" t="s">
        <v>35</v>
      </c>
      <c r="AX225" s="13" t="s">
        <v>74</v>
      </c>
      <c r="AY225" s="249" t="s">
        <v>426</v>
      </c>
    </row>
    <row r="226" s="15" customFormat="1">
      <c r="A226" s="15"/>
      <c r="B226" s="260"/>
      <c r="C226" s="261"/>
      <c r="D226" s="240" t="s">
        <v>446</v>
      </c>
      <c r="E226" s="262" t="s">
        <v>28</v>
      </c>
      <c r="F226" s="263" t="s">
        <v>466</v>
      </c>
      <c r="G226" s="261"/>
      <c r="H226" s="264">
        <v>47.600000000000001</v>
      </c>
      <c r="I226" s="265"/>
      <c r="J226" s="261"/>
      <c r="K226" s="261"/>
      <c r="L226" s="266"/>
      <c r="M226" s="267"/>
      <c r="N226" s="268"/>
      <c r="O226" s="268"/>
      <c r="P226" s="268"/>
      <c r="Q226" s="268"/>
      <c r="R226" s="268"/>
      <c r="S226" s="268"/>
      <c r="T226" s="269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70" t="s">
        <v>446</v>
      </c>
      <c r="AU226" s="270" t="s">
        <v>83</v>
      </c>
      <c r="AV226" s="15" t="s">
        <v>438</v>
      </c>
      <c r="AW226" s="15" t="s">
        <v>35</v>
      </c>
      <c r="AX226" s="15" t="s">
        <v>81</v>
      </c>
      <c r="AY226" s="270" t="s">
        <v>426</v>
      </c>
    </row>
    <row r="227" s="2" customFormat="1" ht="33" customHeight="1">
      <c r="A227" s="42"/>
      <c r="B227" s="43"/>
      <c r="C227" s="220" t="s">
        <v>732</v>
      </c>
      <c r="D227" s="220" t="s">
        <v>433</v>
      </c>
      <c r="E227" s="221" t="s">
        <v>6307</v>
      </c>
      <c r="F227" s="222" t="s">
        <v>6308</v>
      </c>
      <c r="G227" s="223" t="s">
        <v>436</v>
      </c>
      <c r="H227" s="224">
        <v>4.923</v>
      </c>
      <c r="I227" s="225"/>
      <c r="J227" s="226">
        <f>ROUND(I227*H227,2)</f>
        <v>0</v>
      </c>
      <c r="K227" s="222" t="s">
        <v>28</v>
      </c>
      <c r="L227" s="48"/>
      <c r="M227" s="227" t="s">
        <v>28</v>
      </c>
      <c r="N227" s="228" t="s">
        <v>45</v>
      </c>
      <c r="O227" s="88"/>
      <c r="P227" s="229">
        <f>O227*H227</f>
        <v>0</v>
      </c>
      <c r="Q227" s="229">
        <v>0.02962</v>
      </c>
      <c r="R227" s="229">
        <f>Q227*H227</f>
        <v>0.14581926000000001</v>
      </c>
      <c r="S227" s="229">
        <v>0</v>
      </c>
      <c r="T227" s="230">
        <f>S227*H227</f>
        <v>0</v>
      </c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R227" s="231" t="s">
        <v>645</v>
      </c>
      <c r="AT227" s="231" t="s">
        <v>433</v>
      </c>
      <c r="AU227" s="231" t="s">
        <v>83</v>
      </c>
      <c r="AY227" s="21" t="s">
        <v>426</v>
      </c>
      <c r="BE227" s="232">
        <f>IF(N227="základní",J227,0)</f>
        <v>0</v>
      </c>
      <c r="BF227" s="232">
        <f>IF(N227="snížená",J227,0)</f>
        <v>0</v>
      </c>
      <c r="BG227" s="232">
        <f>IF(N227="zákl. přenesená",J227,0)</f>
        <v>0</v>
      </c>
      <c r="BH227" s="232">
        <f>IF(N227="sníž. přenesená",J227,0)</f>
        <v>0</v>
      </c>
      <c r="BI227" s="232">
        <f>IF(N227="nulová",J227,0)</f>
        <v>0</v>
      </c>
      <c r="BJ227" s="21" t="s">
        <v>81</v>
      </c>
      <c r="BK227" s="232">
        <f>ROUND(I227*H227,2)</f>
        <v>0</v>
      </c>
      <c r="BL227" s="21" t="s">
        <v>645</v>
      </c>
      <c r="BM227" s="231" t="s">
        <v>6309</v>
      </c>
    </row>
    <row r="228" s="14" customFormat="1">
      <c r="A228" s="14"/>
      <c r="B228" s="250"/>
      <c r="C228" s="251"/>
      <c r="D228" s="240" t="s">
        <v>446</v>
      </c>
      <c r="E228" s="252" t="s">
        <v>28</v>
      </c>
      <c r="F228" s="253" t="s">
        <v>6243</v>
      </c>
      <c r="G228" s="251"/>
      <c r="H228" s="252" t="s">
        <v>28</v>
      </c>
      <c r="I228" s="254"/>
      <c r="J228" s="251"/>
      <c r="K228" s="251"/>
      <c r="L228" s="255"/>
      <c r="M228" s="256"/>
      <c r="N228" s="257"/>
      <c r="O228" s="257"/>
      <c r="P228" s="257"/>
      <c r="Q228" s="257"/>
      <c r="R228" s="257"/>
      <c r="S228" s="257"/>
      <c r="T228" s="258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9" t="s">
        <v>446</v>
      </c>
      <c r="AU228" s="259" t="s">
        <v>83</v>
      </c>
      <c r="AV228" s="14" t="s">
        <v>81</v>
      </c>
      <c r="AW228" s="14" t="s">
        <v>35</v>
      </c>
      <c r="AX228" s="14" t="s">
        <v>74</v>
      </c>
      <c r="AY228" s="259" t="s">
        <v>426</v>
      </c>
    </row>
    <row r="229" s="13" customFormat="1">
      <c r="A229" s="13"/>
      <c r="B229" s="238"/>
      <c r="C229" s="239"/>
      <c r="D229" s="240" t="s">
        <v>446</v>
      </c>
      <c r="E229" s="241" t="s">
        <v>28</v>
      </c>
      <c r="F229" s="242" t="s">
        <v>6310</v>
      </c>
      <c r="G229" s="239"/>
      <c r="H229" s="243">
        <v>4.923</v>
      </c>
      <c r="I229" s="244"/>
      <c r="J229" s="239"/>
      <c r="K229" s="239"/>
      <c r="L229" s="245"/>
      <c r="M229" s="246"/>
      <c r="N229" s="247"/>
      <c r="O229" s="247"/>
      <c r="P229" s="247"/>
      <c r="Q229" s="247"/>
      <c r="R229" s="247"/>
      <c r="S229" s="247"/>
      <c r="T229" s="248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9" t="s">
        <v>446</v>
      </c>
      <c r="AU229" s="249" t="s">
        <v>83</v>
      </c>
      <c r="AV229" s="13" t="s">
        <v>83</v>
      </c>
      <c r="AW229" s="13" t="s">
        <v>35</v>
      </c>
      <c r="AX229" s="13" t="s">
        <v>74</v>
      </c>
      <c r="AY229" s="249" t="s">
        <v>426</v>
      </c>
    </row>
    <row r="230" s="15" customFormat="1">
      <c r="A230" s="15"/>
      <c r="B230" s="260"/>
      <c r="C230" s="261"/>
      <c r="D230" s="240" t="s">
        <v>446</v>
      </c>
      <c r="E230" s="262" t="s">
        <v>28</v>
      </c>
      <c r="F230" s="263" t="s">
        <v>466</v>
      </c>
      <c r="G230" s="261"/>
      <c r="H230" s="264">
        <v>4.923</v>
      </c>
      <c r="I230" s="265"/>
      <c r="J230" s="261"/>
      <c r="K230" s="261"/>
      <c r="L230" s="266"/>
      <c r="M230" s="267"/>
      <c r="N230" s="268"/>
      <c r="O230" s="268"/>
      <c r="P230" s="268"/>
      <c r="Q230" s="268"/>
      <c r="R230" s="268"/>
      <c r="S230" s="268"/>
      <c r="T230" s="269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70" t="s">
        <v>446</v>
      </c>
      <c r="AU230" s="270" t="s">
        <v>83</v>
      </c>
      <c r="AV230" s="15" t="s">
        <v>438</v>
      </c>
      <c r="AW230" s="15" t="s">
        <v>35</v>
      </c>
      <c r="AX230" s="15" t="s">
        <v>81</v>
      </c>
      <c r="AY230" s="270" t="s">
        <v>426</v>
      </c>
    </row>
    <row r="231" s="2" customFormat="1" ht="24.15" customHeight="1">
      <c r="A231" s="42"/>
      <c r="B231" s="43"/>
      <c r="C231" s="220" t="s">
        <v>737</v>
      </c>
      <c r="D231" s="220" t="s">
        <v>433</v>
      </c>
      <c r="E231" s="221" t="s">
        <v>6311</v>
      </c>
      <c r="F231" s="222" t="s">
        <v>6312</v>
      </c>
      <c r="G231" s="223" t="s">
        <v>436</v>
      </c>
      <c r="H231" s="224">
        <v>4.923</v>
      </c>
      <c r="I231" s="225"/>
      <c r="J231" s="226">
        <f>ROUND(I231*H231,2)</f>
        <v>0</v>
      </c>
      <c r="K231" s="222" t="s">
        <v>28</v>
      </c>
      <c r="L231" s="48"/>
      <c r="M231" s="227" t="s">
        <v>28</v>
      </c>
      <c r="N231" s="228" t="s">
        <v>45</v>
      </c>
      <c r="O231" s="88"/>
      <c r="P231" s="229">
        <f>O231*H231</f>
        <v>0</v>
      </c>
      <c r="Q231" s="229">
        <v>0.02962</v>
      </c>
      <c r="R231" s="229">
        <f>Q231*H231</f>
        <v>0.14581926000000001</v>
      </c>
      <c r="S231" s="229">
        <v>0</v>
      </c>
      <c r="T231" s="230">
        <f>S231*H231</f>
        <v>0</v>
      </c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R231" s="231" t="s">
        <v>645</v>
      </c>
      <c r="AT231" s="231" t="s">
        <v>433</v>
      </c>
      <c r="AU231" s="231" t="s">
        <v>83</v>
      </c>
      <c r="AY231" s="21" t="s">
        <v>426</v>
      </c>
      <c r="BE231" s="232">
        <f>IF(N231="základní",J231,0)</f>
        <v>0</v>
      </c>
      <c r="BF231" s="232">
        <f>IF(N231="snížená",J231,0)</f>
        <v>0</v>
      </c>
      <c r="BG231" s="232">
        <f>IF(N231="zákl. přenesená",J231,0)</f>
        <v>0</v>
      </c>
      <c r="BH231" s="232">
        <f>IF(N231="sníž. přenesená",J231,0)</f>
        <v>0</v>
      </c>
      <c r="BI231" s="232">
        <f>IF(N231="nulová",J231,0)</f>
        <v>0</v>
      </c>
      <c r="BJ231" s="21" t="s">
        <v>81</v>
      </c>
      <c r="BK231" s="232">
        <f>ROUND(I231*H231,2)</f>
        <v>0</v>
      </c>
      <c r="BL231" s="21" t="s">
        <v>645</v>
      </c>
      <c r="BM231" s="231" t="s">
        <v>6313</v>
      </c>
    </row>
    <row r="232" s="14" customFormat="1">
      <c r="A232" s="14"/>
      <c r="B232" s="250"/>
      <c r="C232" s="251"/>
      <c r="D232" s="240" t="s">
        <v>446</v>
      </c>
      <c r="E232" s="252" t="s">
        <v>28</v>
      </c>
      <c r="F232" s="253" t="s">
        <v>6243</v>
      </c>
      <c r="G232" s="251"/>
      <c r="H232" s="252" t="s">
        <v>28</v>
      </c>
      <c r="I232" s="254"/>
      <c r="J232" s="251"/>
      <c r="K232" s="251"/>
      <c r="L232" s="255"/>
      <c r="M232" s="256"/>
      <c r="N232" s="257"/>
      <c r="O232" s="257"/>
      <c r="P232" s="257"/>
      <c r="Q232" s="257"/>
      <c r="R232" s="257"/>
      <c r="S232" s="257"/>
      <c r="T232" s="258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9" t="s">
        <v>446</v>
      </c>
      <c r="AU232" s="259" t="s">
        <v>83</v>
      </c>
      <c r="AV232" s="14" t="s">
        <v>81</v>
      </c>
      <c r="AW232" s="14" t="s">
        <v>35</v>
      </c>
      <c r="AX232" s="14" t="s">
        <v>74</v>
      </c>
      <c r="AY232" s="259" t="s">
        <v>426</v>
      </c>
    </row>
    <row r="233" s="13" customFormat="1">
      <c r="A233" s="13"/>
      <c r="B233" s="238"/>
      <c r="C233" s="239"/>
      <c r="D233" s="240" t="s">
        <v>446</v>
      </c>
      <c r="E233" s="241" t="s">
        <v>28</v>
      </c>
      <c r="F233" s="242" t="s">
        <v>6310</v>
      </c>
      <c r="G233" s="239"/>
      <c r="H233" s="243">
        <v>4.923</v>
      </c>
      <c r="I233" s="244"/>
      <c r="J233" s="239"/>
      <c r="K233" s="239"/>
      <c r="L233" s="245"/>
      <c r="M233" s="246"/>
      <c r="N233" s="247"/>
      <c r="O233" s="247"/>
      <c r="P233" s="247"/>
      <c r="Q233" s="247"/>
      <c r="R233" s="247"/>
      <c r="S233" s="247"/>
      <c r="T233" s="248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9" t="s">
        <v>446</v>
      </c>
      <c r="AU233" s="249" t="s">
        <v>83</v>
      </c>
      <c r="AV233" s="13" t="s">
        <v>83</v>
      </c>
      <c r="AW233" s="13" t="s">
        <v>35</v>
      </c>
      <c r="AX233" s="13" t="s">
        <v>74</v>
      </c>
      <c r="AY233" s="249" t="s">
        <v>426</v>
      </c>
    </row>
    <row r="234" s="15" customFormat="1">
      <c r="A234" s="15"/>
      <c r="B234" s="260"/>
      <c r="C234" s="261"/>
      <c r="D234" s="240" t="s">
        <v>446</v>
      </c>
      <c r="E234" s="262" t="s">
        <v>28</v>
      </c>
      <c r="F234" s="263" t="s">
        <v>466</v>
      </c>
      <c r="G234" s="261"/>
      <c r="H234" s="264">
        <v>4.923</v>
      </c>
      <c r="I234" s="265"/>
      <c r="J234" s="261"/>
      <c r="K234" s="261"/>
      <c r="L234" s="266"/>
      <c r="M234" s="267"/>
      <c r="N234" s="268"/>
      <c r="O234" s="268"/>
      <c r="P234" s="268"/>
      <c r="Q234" s="268"/>
      <c r="R234" s="268"/>
      <c r="S234" s="268"/>
      <c r="T234" s="269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70" t="s">
        <v>446</v>
      </c>
      <c r="AU234" s="270" t="s">
        <v>83</v>
      </c>
      <c r="AV234" s="15" t="s">
        <v>438</v>
      </c>
      <c r="AW234" s="15" t="s">
        <v>35</v>
      </c>
      <c r="AX234" s="15" t="s">
        <v>81</v>
      </c>
      <c r="AY234" s="270" t="s">
        <v>426</v>
      </c>
    </row>
    <row r="235" s="2" customFormat="1" ht="24.15" customHeight="1">
      <c r="A235" s="42"/>
      <c r="B235" s="43"/>
      <c r="C235" s="220" t="s">
        <v>305</v>
      </c>
      <c r="D235" s="220" t="s">
        <v>433</v>
      </c>
      <c r="E235" s="221" t="s">
        <v>6314</v>
      </c>
      <c r="F235" s="222" t="s">
        <v>6315</v>
      </c>
      <c r="G235" s="223" t="s">
        <v>436</v>
      </c>
      <c r="H235" s="224">
        <v>18.155999999999999</v>
      </c>
      <c r="I235" s="225"/>
      <c r="J235" s="226">
        <f>ROUND(I235*H235,2)</f>
        <v>0</v>
      </c>
      <c r="K235" s="222" t="s">
        <v>28</v>
      </c>
      <c r="L235" s="48"/>
      <c r="M235" s="227" t="s">
        <v>28</v>
      </c>
      <c r="N235" s="228" t="s">
        <v>45</v>
      </c>
      <c r="O235" s="88"/>
      <c r="P235" s="229">
        <f>O235*H235</f>
        <v>0</v>
      </c>
      <c r="Q235" s="229">
        <v>0.016400000000000001</v>
      </c>
      <c r="R235" s="229">
        <f>Q235*H235</f>
        <v>0.29775839999999998</v>
      </c>
      <c r="S235" s="229">
        <v>0</v>
      </c>
      <c r="T235" s="230">
        <f>S235*H235</f>
        <v>0</v>
      </c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R235" s="231" t="s">
        <v>645</v>
      </c>
      <c r="AT235" s="231" t="s">
        <v>433</v>
      </c>
      <c r="AU235" s="231" t="s">
        <v>83</v>
      </c>
      <c r="AY235" s="21" t="s">
        <v>426</v>
      </c>
      <c r="BE235" s="232">
        <f>IF(N235="základní",J235,0)</f>
        <v>0</v>
      </c>
      <c r="BF235" s="232">
        <f>IF(N235="snížená",J235,0)</f>
        <v>0</v>
      </c>
      <c r="BG235" s="232">
        <f>IF(N235="zákl. přenesená",J235,0)</f>
        <v>0</v>
      </c>
      <c r="BH235" s="232">
        <f>IF(N235="sníž. přenesená",J235,0)</f>
        <v>0</v>
      </c>
      <c r="BI235" s="232">
        <f>IF(N235="nulová",J235,0)</f>
        <v>0</v>
      </c>
      <c r="BJ235" s="21" t="s">
        <v>81</v>
      </c>
      <c r="BK235" s="232">
        <f>ROUND(I235*H235,2)</f>
        <v>0</v>
      </c>
      <c r="BL235" s="21" t="s">
        <v>645</v>
      </c>
      <c r="BM235" s="231" t="s">
        <v>6316</v>
      </c>
    </row>
    <row r="236" s="14" customFormat="1">
      <c r="A236" s="14"/>
      <c r="B236" s="250"/>
      <c r="C236" s="251"/>
      <c r="D236" s="240" t="s">
        <v>446</v>
      </c>
      <c r="E236" s="252" t="s">
        <v>28</v>
      </c>
      <c r="F236" s="253" t="s">
        <v>6243</v>
      </c>
      <c r="G236" s="251"/>
      <c r="H236" s="252" t="s">
        <v>28</v>
      </c>
      <c r="I236" s="254"/>
      <c r="J236" s="251"/>
      <c r="K236" s="251"/>
      <c r="L236" s="255"/>
      <c r="M236" s="256"/>
      <c r="N236" s="257"/>
      <c r="O236" s="257"/>
      <c r="P236" s="257"/>
      <c r="Q236" s="257"/>
      <c r="R236" s="257"/>
      <c r="S236" s="257"/>
      <c r="T236" s="258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9" t="s">
        <v>446</v>
      </c>
      <c r="AU236" s="259" t="s">
        <v>83</v>
      </c>
      <c r="AV236" s="14" t="s">
        <v>81</v>
      </c>
      <c r="AW236" s="14" t="s">
        <v>35</v>
      </c>
      <c r="AX236" s="14" t="s">
        <v>74</v>
      </c>
      <c r="AY236" s="259" t="s">
        <v>426</v>
      </c>
    </row>
    <row r="237" s="13" customFormat="1">
      <c r="A237" s="13"/>
      <c r="B237" s="238"/>
      <c r="C237" s="239"/>
      <c r="D237" s="240" t="s">
        <v>446</v>
      </c>
      <c r="E237" s="241" t="s">
        <v>28</v>
      </c>
      <c r="F237" s="242" t="s">
        <v>6317</v>
      </c>
      <c r="G237" s="239"/>
      <c r="H237" s="243">
        <v>18.155999999999999</v>
      </c>
      <c r="I237" s="244"/>
      <c r="J237" s="239"/>
      <c r="K237" s="239"/>
      <c r="L237" s="245"/>
      <c r="M237" s="246"/>
      <c r="N237" s="247"/>
      <c r="O237" s="247"/>
      <c r="P237" s="247"/>
      <c r="Q237" s="247"/>
      <c r="R237" s="247"/>
      <c r="S237" s="247"/>
      <c r="T237" s="248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9" t="s">
        <v>446</v>
      </c>
      <c r="AU237" s="249" t="s">
        <v>83</v>
      </c>
      <c r="AV237" s="13" t="s">
        <v>83</v>
      </c>
      <c r="AW237" s="13" t="s">
        <v>35</v>
      </c>
      <c r="AX237" s="13" t="s">
        <v>81</v>
      </c>
      <c r="AY237" s="249" t="s">
        <v>426</v>
      </c>
    </row>
    <row r="238" s="2" customFormat="1" ht="44.25" customHeight="1">
      <c r="A238" s="42"/>
      <c r="B238" s="43"/>
      <c r="C238" s="220" t="s">
        <v>749</v>
      </c>
      <c r="D238" s="220" t="s">
        <v>433</v>
      </c>
      <c r="E238" s="221" t="s">
        <v>2694</v>
      </c>
      <c r="F238" s="222" t="s">
        <v>2695</v>
      </c>
      <c r="G238" s="223" t="s">
        <v>436</v>
      </c>
      <c r="H238" s="224">
        <v>51.600000000000001</v>
      </c>
      <c r="I238" s="225"/>
      <c r="J238" s="226">
        <f>ROUND(I238*H238,2)</f>
        <v>0</v>
      </c>
      <c r="K238" s="222" t="s">
        <v>28</v>
      </c>
      <c r="L238" s="48"/>
      <c r="M238" s="227" t="s">
        <v>28</v>
      </c>
      <c r="N238" s="228" t="s">
        <v>45</v>
      </c>
      <c r="O238" s="88"/>
      <c r="P238" s="229">
        <f>O238*H238</f>
        <v>0</v>
      </c>
      <c r="Q238" s="229">
        <v>0.030720000000000001</v>
      </c>
      <c r="R238" s="229">
        <f>Q238*H238</f>
        <v>1.5851520000000001</v>
      </c>
      <c r="S238" s="229">
        <v>0</v>
      </c>
      <c r="T238" s="230">
        <f>S238*H238</f>
        <v>0</v>
      </c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R238" s="231" t="s">
        <v>645</v>
      </c>
      <c r="AT238" s="231" t="s">
        <v>433</v>
      </c>
      <c r="AU238" s="231" t="s">
        <v>83</v>
      </c>
      <c r="AY238" s="21" t="s">
        <v>426</v>
      </c>
      <c r="BE238" s="232">
        <f>IF(N238="základní",J238,0)</f>
        <v>0</v>
      </c>
      <c r="BF238" s="232">
        <f>IF(N238="snížená",J238,0)</f>
        <v>0</v>
      </c>
      <c r="BG238" s="232">
        <f>IF(N238="zákl. přenesená",J238,0)</f>
        <v>0</v>
      </c>
      <c r="BH238" s="232">
        <f>IF(N238="sníž. přenesená",J238,0)</f>
        <v>0</v>
      </c>
      <c r="BI238" s="232">
        <f>IF(N238="nulová",J238,0)</f>
        <v>0</v>
      </c>
      <c r="BJ238" s="21" t="s">
        <v>81</v>
      </c>
      <c r="BK238" s="232">
        <f>ROUND(I238*H238,2)</f>
        <v>0</v>
      </c>
      <c r="BL238" s="21" t="s">
        <v>645</v>
      </c>
      <c r="BM238" s="231" t="s">
        <v>6318</v>
      </c>
    </row>
    <row r="239" s="14" customFormat="1">
      <c r="A239" s="14"/>
      <c r="B239" s="250"/>
      <c r="C239" s="251"/>
      <c r="D239" s="240" t="s">
        <v>446</v>
      </c>
      <c r="E239" s="252" t="s">
        <v>28</v>
      </c>
      <c r="F239" s="253" t="s">
        <v>6243</v>
      </c>
      <c r="G239" s="251"/>
      <c r="H239" s="252" t="s">
        <v>28</v>
      </c>
      <c r="I239" s="254"/>
      <c r="J239" s="251"/>
      <c r="K239" s="251"/>
      <c r="L239" s="255"/>
      <c r="M239" s="256"/>
      <c r="N239" s="257"/>
      <c r="O239" s="257"/>
      <c r="P239" s="257"/>
      <c r="Q239" s="257"/>
      <c r="R239" s="257"/>
      <c r="S239" s="257"/>
      <c r="T239" s="258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9" t="s">
        <v>446</v>
      </c>
      <c r="AU239" s="259" t="s">
        <v>83</v>
      </c>
      <c r="AV239" s="14" t="s">
        <v>81</v>
      </c>
      <c r="AW239" s="14" t="s">
        <v>35</v>
      </c>
      <c r="AX239" s="14" t="s">
        <v>74</v>
      </c>
      <c r="AY239" s="259" t="s">
        <v>426</v>
      </c>
    </row>
    <row r="240" s="13" customFormat="1">
      <c r="A240" s="13"/>
      <c r="B240" s="238"/>
      <c r="C240" s="239"/>
      <c r="D240" s="240" t="s">
        <v>446</v>
      </c>
      <c r="E240" s="241" t="s">
        <v>28</v>
      </c>
      <c r="F240" s="242" t="s">
        <v>6319</v>
      </c>
      <c r="G240" s="239"/>
      <c r="H240" s="243">
        <v>51.600000000000001</v>
      </c>
      <c r="I240" s="244"/>
      <c r="J240" s="239"/>
      <c r="K240" s="239"/>
      <c r="L240" s="245"/>
      <c r="M240" s="246"/>
      <c r="N240" s="247"/>
      <c r="O240" s="247"/>
      <c r="P240" s="247"/>
      <c r="Q240" s="247"/>
      <c r="R240" s="247"/>
      <c r="S240" s="247"/>
      <c r="T240" s="248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9" t="s">
        <v>446</v>
      </c>
      <c r="AU240" s="249" t="s">
        <v>83</v>
      </c>
      <c r="AV240" s="13" t="s">
        <v>83</v>
      </c>
      <c r="AW240" s="13" t="s">
        <v>35</v>
      </c>
      <c r="AX240" s="13" t="s">
        <v>74</v>
      </c>
      <c r="AY240" s="249" t="s">
        <v>426</v>
      </c>
    </row>
    <row r="241" s="15" customFormat="1">
      <c r="A241" s="15"/>
      <c r="B241" s="260"/>
      <c r="C241" s="261"/>
      <c r="D241" s="240" t="s">
        <v>446</v>
      </c>
      <c r="E241" s="262" t="s">
        <v>505</v>
      </c>
      <c r="F241" s="263" t="s">
        <v>466</v>
      </c>
      <c r="G241" s="261"/>
      <c r="H241" s="264">
        <v>51.600000000000001</v>
      </c>
      <c r="I241" s="265"/>
      <c r="J241" s="261"/>
      <c r="K241" s="261"/>
      <c r="L241" s="266"/>
      <c r="M241" s="267"/>
      <c r="N241" s="268"/>
      <c r="O241" s="268"/>
      <c r="P241" s="268"/>
      <c r="Q241" s="268"/>
      <c r="R241" s="268"/>
      <c r="S241" s="268"/>
      <c r="T241" s="269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70" t="s">
        <v>446</v>
      </c>
      <c r="AU241" s="270" t="s">
        <v>83</v>
      </c>
      <c r="AV241" s="15" t="s">
        <v>438</v>
      </c>
      <c r="AW241" s="15" t="s">
        <v>35</v>
      </c>
      <c r="AX241" s="15" t="s">
        <v>81</v>
      </c>
      <c r="AY241" s="270" t="s">
        <v>426</v>
      </c>
    </row>
    <row r="242" s="2" customFormat="1" ht="44.25" customHeight="1">
      <c r="A242" s="42"/>
      <c r="B242" s="43"/>
      <c r="C242" s="220" t="s">
        <v>223</v>
      </c>
      <c r="D242" s="220" t="s">
        <v>433</v>
      </c>
      <c r="E242" s="221" t="s">
        <v>6320</v>
      </c>
      <c r="F242" s="222" t="s">
        <v>6321</v>
      </c>
      <c r="G242" s="223" t="s">
        <v>436</v>
      </c>
      <c r="H242" s="224">
        <v>26</v>
      </c>
      <c r="I242" s="225"/>
      <c r="J242" s="226">
        <f>ROUND(I242*H242,2)</f>
        <v>0</v>
      </c>
      <c r="K242" s="222" t="s">
        <v>28</v>
      </c>
      <c r="L242" s="48"/>
      <c r="M242" s="227" t="s">
        <v>28</v>
      </c>
      <c r="N242" s="228" t="s">
        <v>45</v>
      </c>
      <c r="O242" s="88"/>
      <c r="P242" s="229">
        <f>O242*H242</f>
        <v>0</v>
      </c>
      <c r="Q242" s="229">
        <v>0.013899999999999999</v>
      </c>
      <c r="R242" s="229">
        <f>Q242*H242</f>
        <v>0.3614</v>
      </c>
      <c r="S242" s="229">
        <v>0</v>
      </c>
      <c r="T242" s="230">
        <f>S242*H242</f>
        <v>0</v>
      </c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R242" s="231" t="s">
        <v>645</v>
      </c>
      <c r="AT242" s="231" t="s">
        <v>433</v>
      </c>
      <c r="AU242" s="231" t="s">
        <v>83</v>
      </c>
      <c r="AY242" s="21" t="s">
        <v>426</v>
      </c>
      <c r="BE242" s="232">
        <f>IF(N242="základní",J242,0)</f>
        <v>0</v>
      </c>
      <c r="BF242" s="232">
        <f>IF(N242="snížená",J242,0)</f>
        <v>0</v>
      </c>
      <c r="BG242" s="232">
        <f>IF(N242="zákl. přenesená",J242,0)</f>
        <v>0</v>
      </c>
      <c r="BH242" s="232">
        <f>IF(N242="sníž. přenesená",J242,0)</f>
        <v>0</v>
      </c>
      <c r="BI242" s="232">
        <f>IF(N242="nulová",J242,0)</f>
        <v>0</v>
      </c>
      <c r="BJ242" s="21" t="s">
        <v>81</v>
      </c>
      <c r="BK242" s="232">
        <f>ROUND(I242*H242,2)</f>
        <v>0</v>
      </c>
      <c r="BL242" s="21" t="s">
        <v>645</v>
      </c>
      <c r="BM242" s="231" t="s">
        <v>6322</v>
      </c>
    </row>
    <row r="243" s="14" customFormat="1">
      <c r="A243" s="14"/>
      <c r="B243" s="250"/>
      <c r="C243" s="251"/>
      <c r="D243" s="240" t="s">
        <v>446</v>
      </c>
      <c r="E243" s="252" t="s">
        <v>28</v>
      </c>
      <c r="F243" s="253" t="s">
        <v>6243</v>
      </c>
      <c r="G243" s="251"/>
      <c r="H243" s="252" t="s">
        <v>28</v>
      </c>
      <c r="I243" s="254"/>
      <c r="J243" s="251"/>
      <c r="K243" s="251"/>
      <c r="L243" s="255"/>
      <c r="M243" s="256"/>
      <c r="N243" s="257"/>
      <c r="O243" s="257"/>
      <c r="P243" s="257"/>
      <c r="Q243" s="257"/>
      <c r="R243" s="257"/>
      <c r="S243" s="257"/>
      <c r="T243" s="258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9" t="s">
        <v>446</v>
      </c>
      <c r="AU243" s="259" t="s">
        <v>83</v>
      </c>
      <c r="AV243" s="14" t="s">
        <v>81</v>
      </c>
      <c r="AW243" s="14" t="s">
        <v>35</v>
      </c>
      <c r="AX243" s="14" t="s">
        <v>74</v>
      </c>
      <c r="AY243" s="259" t="s">
        <v>426</v>
      </c>
    </row>
    <row r="244" s="13" customFormat="1">
      <c r="A244" s="13"/>
      <c r="B244" s="238"/>
      <c r="C244" s="239"/>
      <c r="D244" s="240" t="s">
        <v>446</v>
      </c>
      <c r="E244" s="241" t="s">
        <v>28</v>
      </c>
      <c r="F244" s="242" t="s">
        <v>6323</v>
      </c>
      <c r="G244" s="239"/>
      <c r="H244" s="243">
        <v>26</v>
      </c>
      <c r="I244" s="244"/>
      <c r="J244" s="239"/>
      <c r="K244" s="239"/>
      <c r="L244" s="245"/>
      <c r="M244" s="246"/>
      <c r="N244" s="247"/>
      <c r="O244" s="247"/>
      <c r="P244" s="247"/>
      <c r="Q244" s="247"/>
      <c r="R244" s="247"/>
      <c r="S244" s="247"/>
      <c r="T244" s="248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9" t="s">
        <v>446</v>
      </c>
      <c r="AU244" s="249" t="s">
        <v>83</v>
      </c>
      <c r="AV244" s="13" t="s">
        <v>83</v>
      </c>
      <c r="AW244" s="13" t="s">
        <v>35</v>
      </c>
      <c r="AX244" s="13" t="s">
        <v>81</v>
      </c>
      <c r="AY244" s="249" t="s">
        <v>426</v>
      </c>
    </row>
    <row r="245" s="2" customFormat="1" ht="16.5" customHeight="1">
      <c r="A245" s="42"/>
      <c r="B245" s="43"/>
      <c r="C245" s="220" t="s">
        <v>761</v>
      </c>
      <c r="D245" s="220" t="s">
        <v>433</v>
      </c>
      <c r="E245" s="221" t="s">
        <v>6324</v>
      </c>
      <c r="F245" s="222" t="s">
        <v>6325</v>
      </c>
      <c r="G245" s="223" t="s">
        <v>1452</v>
      </c>
      <c r="H245" s="224">
        <v>1</v>
      </c>
      <c r="I245" s="225"/>
      <c r="J245" s="226">
        <f>ROUND(I245*H245,2)</f>
        <v>0</v>
      </c>
      <c r="K245" s="222" t="s">
        <v>28</v>
      </c>
      <c r="L245" s="48"/>
      <c r="M245" s="227" t="s">
        <v>28</v>
      </c>
      <c r="N245" s="228" t="s">
        <v>45</v>
      </c>
      <c r="O245" s="88"/>
      <c r="P245" s="229">
        <f>O245*H245</f>
        <v>0</v>
      </c>
      <c r="Q245" s="229">
        <v>0</v>
      </c>
      <c r="R245" s="229">
        <f>Q245*H245</f>
        <v>0</v>
      </c>
      <c r="S245" s="229">
        <v>0</v>
      </c>
      <c r="T245" s="230">
        <f>S245*H245</f>
        <v>0</v>
      </c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R245" s="231" t="s">
        <v>645</v>
      </c>
      <c r="AT245" s="231" t="s">
        <v>433</v>
      </c>
      <c r="AU245" s="231" t="s">
        <v>83</v>
      </c>
      <c r="AY245" s="21" t="s">
        <v>426</v>
      </c>
      <c r="BE245" s="232">
        <f>IF(N245="základní",J245,0)</f>
        <v>0</v>
      </c>
      <c r="BF245" s="232">
        <f>IF(N245="snížená",J245,0)</f>
        <v>0</v>
      </c>
      <c r="BG245" s="232">
        <f>IF(N245="zákl. přenesená",J245,0)</f>
        <v>0</v>
      </c>
      <c r="BH245" s="232">
        <f>IF(N245="sníž. přenesená",J245,0)</f>
        <v>0</v>
      </c>
      <c r="BI245" s="232">
        <f>IF(N245="nulová",J245,0)</f>
        <v>0</v>
      </c>
      <c r="BJ245" s="21" t="s">
        <v>81</v>
      </c>
      <c r="BK245" s="232">
        <f>ROUND(I245*H245,2)</f>
        <v>0</v>
      </c>
      <c r="BL245" s="21" t="s">
        <v>645</v>
      </c>
      <c r="BM245" s="231" t="s">
        <v>6326</v>
      </c>
    </row>
    <row r="246" s="14" customFormat="1">
      <c r="A246" s="14"/>
      <c r="B246" s="250"/>
      <c r="C246" s="251"/>
      <c r="D246" s="240" t="s">
        <v>446</v>
      </c>
      <c r="E246" s="252" t="s">
        <v>28</v>
      </c>
      <c r="F246" s="253" t="s">
        <v>6243</v>
      </c>
      <c r="G246" s="251"/>
      <c r="H246" s="252" t="s">
        <v>28</v>
      </c>
      <c r="I246" s="254"/>
      <c r="J246" s="251"/>
      <c r="K246" s="251"/>
      <c r="L246" s="255"/>
      <c r="M246" s="256"/>
      <c r="N246" s="257"/>
      <c r="O246" s="257"/>
      <c r="P246" s="257"/>
      <c r="Q246" s="257"/>
      <c r="R246" s="257"/>
      <c r="S246" s="257"/>
      <c r="T246" s="258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9" t="s">
        <v>446</v>
      </c>
      <c r="AU246" s="259" t="s">
        <v>83</v>
      </c>
      <c r="AV246" s="14" t="s">
        <v>81</v>
      </c>
      <c r="AW246" s="14" t="s">
        <v>35</v>
      </c>
      <c r="AX246" s="14" t="s">
        <v>74</v>
      </c>
      <c r="AY246" s="259" t="s">
        <v>426</v>
      </c>
    </row>
    <row r="247" s="13" customFormat="1">
      <c r="A247" s="13"/>
      <c r="B247" s="238"/>
      <c r="C247" s="239"/>
      <c r="D247" s="240" t="s">
        <v>446</v>
      </c>
      <c r="E247" s="241" t="s">
        <v>28</v>
      </c>
      <c r="F247" s="242" t="s">
        <v>81</v>
      </c>
      <c r="G247" s="239"/>
      <c r="H247" s="243">
        <v>1</v>
      </c>
      <c r="I247" s="244"/>
      <c r="J247" s="239"/>
      <c r="K247" s="239"/>
      <c r="L247" s="245"/>
      <c r="M247" s="246"/>
      <c r="N247" s="247"/>
      <c r="O247" s="247"/>
      <c r="P247" s="247"/>
      <c r="Q247" s="247"/>
      <c r="R247" s="247"/>
      <c r="S247" s="247"/>
      <c r="T247" s="248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9" t="s">
        <v>446</v>
      </c>
      <c r="AU247" s="249" t="s">
        <v>83</v>
      </c>
      <c r="AV247" s="13" t="s">
        <v>83</v>
      </c>
      <c r="AW247" s="13" t="s">
        <v>35</v>
      </c>
      <c r="AX247" s="13" t="s">
        <v>81</v>
      </c>
      <c r="AY247" s="249" t="s">
        <v>426</v>
      </c>
    </row>
    <row r="248" s="2" customFormat="1" ht="49.05" customHeight="1">
      <c r="A248" s="42"/>
      <c r="B248" s="43"/>
      <c r="C248" s="220" t="s">
        <v>769</v>
      </c>
      <c r="D248" s="220" t="s">
        <v>433</v>
      </c>
      <c r="E248" s="221" t="s">
        <v>2760</v>
      </c>
      <c r="F248" s="222" t="s">
        <v>2761</v>
      </c>
      <c r="G248" s="223" t="s">
        <v>740</v>
      </c>
      <c r="H248" s="224">
        <v>3.9460000000000002</v>
      </c>
      <c r="I248" s="225"/>
      <c r="J248" s="226">
        <f>ROUND(I248*H248,2)</f>
        <v>0</v>
      </c>
      <c r="K248" s="222" t="s">
        <v>437</v>
      </c>
      <c r="L248" s="48"/>
      <c r="M248" s="227" t="s">
        <v>28</v>
      </c>
      <c r="N248" s="228" t="s">
        <v>45</v>
      </c>
      <c r="O248" s="88"/>
      <c r="P248" s="229">
        <f>O248*H248</f>
        <v>0</v>
      </c>
      <c r="Q248" s="229">
        <v>0</v>
      </c>
      <c r="R248" s="229">
        <f>Q248*H248</f>
        <v>0</v>
      </c>
      <c r="S248" s="229">
        <v>0</v>
      </c>
      <c r="T248" s="230">
        <f>S248*H248</f>
        <v>0</v>
      </c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R248" s="231" t="s">
        <v>645</v>
      </c>
      <c r="AT248" s="231" t="s">
        <v>433</v>
      </c>
      <c r="AU248" s="231" t="s">
        <v>83</v>
      </c>
      <c r="AY248" s="21" t="s">
        <v>426</v>
      </c>
      <c r="BE248" s="232">
        <f>IF(N248="základní",J248,0)</f>
        <v>0</v>
      </c>
      <c r="BF248" s="232">
        <f>IF(N248="snížená",J248,0)</f>
        <v>0</v>
      </c>
      <c r="BG248" s="232">
        <f>IF(N248="zákl. přenesená",J248,0)</f>
        <v>0</v>
      </c>
      <c r="BH248" s="232">
        <f>IF(N248="sníž. přenesená",J248,0)</f>
        <v>0</v>
      </c>
      <c r="BI248" s="232">
        <f>IF(N248="nulová",J248,0)</f>
        <v>0</v>
      </c>
      <c r="BJ248" s="21" t="s">
        <v>81</v>
      </c>
      <c r="BK248" s="232">
        <f>ROUND(I248*H248,2)</f>
        <v>0</v>
      </c>
      <c r="BL248" s="21" t="s">
        <v>645</v>
      </c>
      <c r="BM248" s="231" t="s">
        <v>6327</v>
      </c>
    </row>
    <row r="249" s="2" customFormat="1">
      <c r="A249" s="42"/>
      <c r="B249" s="43"/>
      <c r="C249" s="44"/>
      <c r="D249" s="233" t="s">
        <v>442</v>
      </c>
      <c r="E249" s="44"/>
      <c r="F249" s="234" t="s">
        <v>2763</v>
      </c>
      <c r="G249" s="44"/>
      <c r="H249" s="44"/>
      <c r="I249" s="235"/>
      <c r="J249" s="44"/>
      <c r="K249" s="44"/>
      <c r="L249" s="48"/>
      <c r="M249" s="236"/>
      <c r="N249" s="237"/>
      <c r="O249" s="88"/>
      <c r="P249" s="88"/>
      <c r="Q249" s="88"/>
      <c r="R249" s="88"/>
      <c r="S249" s="88"/>
      <c r="T249" s="89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T249" s="21" t="s">
        <v>442</v>
      </c>
      <c r="AU249" s="21" t="s">
        <v>83</v>
      </c>
    </row>
    <row r="250" s="2" customFormat="1" ht="49.05" customHeight="1">
      <c r="A250" s="42"/>
      <c r="B250" s="43"/>
      <c r="C250" s="220" t="s">
        <v>775</v>
      </c>
      <c r="D250" s="220" t="s">
        <v>433</v>
      </c>
      <c r="E250" s="221" t="s">
        <v>2765</v>
      </c>
      <c r="F250" s="222" t="s">
        <v>2766</v>
      </c>
      <c r="G250" s="223" t="s">
        <v>740</v>
      </c>
      <c r="H250" s="224">
        <v>3.9460000000000002</v>
      </c>
      <c r="I250" s="225"/>
      <c r="J250" s="226">
        <f>ROUND(I250*H250,2)</f>
        <v>0</v>
      </c>
      <c r="K250" s="222" t="s">
        <v>437</v>
      </c>
      <c r="L250" s="48"/>
      <c r="M250" s="227" t="s">
        <v>28</v>
      </c>
      <c r="N250" s="228" t="s">
        <v>45</v>
      </c>
      <c r="O250" s="88"/>
      <c r="P250" s="229">
        <f>O250*H250</f>
        <v>0</v>
      </c>
      <c r="Q250" s="229">
        <v>0</v>
      </c>
      <c r="R250" s="229">
        <f>Q250*H250</f>
        <v>0</v>
      </c>
      <c r="S250" s="229">
        <v>0</v>
      </c>
      <c r="T250" s="230">
        <f>S250*H250</f>
        <v>0</v>
      </c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R250" s="231" t="s">
        <v>645</v>
      </c>
      <c r="AT250" s="231" t="s">
        <v>433</v>
      </c>
      <c r="AU250" s="231" t="s">
        <v>83</v>
      </c>
      <c r="AY250" s="21" t="s">
        <v>426</v>
      </c>
      <c r="BE250" s="232">
        <f>IF(N250="základní",J250,0)</f>
        <v>0</v>
      </c>
      <c r="BF250" s="232">
        <f>IF(N250="snížená",J250,0)</f>
        <v>0</v>
      </c>
      <c r="BG250" s="232">
        <f>IF(N250="zákl. přenesená",J250,0)</f>
        <v>0</v>
      </c>
      <c r="BH250" s="232">
        <f>IF(N250="sníž. přenesená",J250,0)</f>
        <v>0</v>
      </c>
      <c r="BI250" s="232">
        <f>IF(N250="nulová",J250,0)</f>
        <v>0</v>
      </c>
      <c r="BJ250" s="21" t="s">
        <v>81</v>
      </c>
      <c r="BK250" s="232">
        <f>ROUND(I250*H250,2)</f>
        <v>0</v>
      </c>
      <c r="BL250" s="21" t="s">
        <v>645</v>
      </c>
      <c r="BM250" s="231" t="s">
        <v>6328</v>
      </c>
    </row>
    <row r="251" s="2" customFormat="1">
      <c r="A251" s="42"/>
      <c r="B251" s="43"/>
      <c r="C251" s="44"/>
      <c r="D251" s="233" t="s">
        <v>442</v>
      </c>
      <c r="E251" s="44"/>
      <c r="F251" s="234" t="s">
        <v>2768</v>
      </c>
      <c r="G251" s="44"/>
      <c r="H251" s="44"/>
      <c r="I251" s="235"/>
      <c r="J251" s="44"/>
      <c r="K251" s="44"/>
      <c r="L251" s="48"/>
      <c r="M251" s="236"/>
      <c r="N251" s="237"/>
      <c r="O251" s="88"/>
      <c r="P251" s="88"/>
      <c r="Q251" s="88"/>
      <c r="R251" s="88"/>
      <c r="S251" s="88"/>
      <c r="T251" s="89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T251" s="21" t="s">
        <v>442</v>
      </c>
      <c r="AU251" s="21" t="s">
        <v>83</v>
      </c>
    </row>
    <row r="252" s="12" customFormat="1" ht="22.8" customHeight="1">
      <c r="A252" s="12"/>
      <c r="B252" s="204"/>
      <c r="C252" s="205"/>
      <c r="D252" s="206" t="s">
        <v>73</v>
      </c>
      <c r="E252" s="218" t="s">
        <v>2769</v>
      </c>
      <c r="F252" s="218" t="s">
        <v>2770</v>
      </c>
      <c r="G252" s="205"/>
      <c r="H252" s="205"/>
      <c r="I252" s="208"/>
      <c r="J252" s="219">
        <f>BK252</f>
        <v>0</v>
      </c>
      <c r="K252" s="205"/>
      <c r="L252" s="210"/>
      <c r="M252" s="211"/>
      <c r="N252" s="212"/>
      <c r="O252" s="212"/>
      <c r="P252" s="213">
        <f>SUM(P253:P346)</f>
        <v>0</v>
      </c>
      <c r="Q252" s="212"/>
      <c r="R252" s="213">
        <f>SUM(R253:R346)</f>
        <v>3.8632689599999996</v>
      </c>
      <c r="S252" s="212"/>
      <c r="T252" s="214">
        <f>SUM(T253:T346)</f>
        <v>0.072800000000000004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R252" s="215" t="s">
        <v>83</v>
      </c>
      <c r="AT252" s="216" t="s">
        <v>73</v>
      </c>
      <c r="AU252" s="216" t="s">
        <v>81</v>
      </c>
      <c r="AY252" s="215" t="s">
        <v>426</v>
      </c>
      <c r="BK252" s="217">
        <f>SUM(BK253:BK346)</f>
        <v>0</v>
      </c>
    </row>
    <row r="253" s="2" customFormat="1" ht="44.25" customHeight="1">
      <c r="A253" s="42"/>
      <c r="B253" s="43"/>
      <c r="C253" s="220" t="s">
        <v>781</v>
      </c>
      <c r="D253" s="220" t="s">
        <v>433</v>
      </c>
      <c r="E253" s="221" t="s">
        <v>2811</v>
      </c>
      <c r="F253" s="222" t="s">
        <v>2812</v>
      </c>
      <c r="G253" s="223" t="s">
        <v>436</v>
      </c>
      <c r="H253" s="224">
        <v>41.817999999999998</v>
      </c>
      <c r="I253" s="225"/>
      <c r="J253" s="226">
        <f>ROUND(I253*H253,2)</f>
        <v>0</v>
      </c>
      <c r="K253" s="222" t="s">
        <v>437</v>
      </c>
      <c r="L253" s="48"/>
      <c r="M253" s="227" t="s">
        <v>28</v>
      </c>
      <c r="N253" s="228" t="s">
        <v>45</v>
      </c>
      <c r="O253" s="88"/>
      <c r="P253" s="229">
        <f>O253*H253</f>
        <v>0</v>
      </c>
      <c r="Q253" s="229">
        <v>0.00020000000000000001</v>
      </c>
      <c r="R253" s="229">
        <f>Q253*H253</f>
        <v>0.0083636000000000005</v>
      </c>
      <c r="S253" s="229">
        <v>0</v>
      </c>
      <c r="T253" s="230">
        <f>S253*H253</f>
        <v>0</v>
      </c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R253" s="231" t="s">
        <v>645</v>
      </c>
      <c r="AT253" s="231" t="s">
        <v>433</v>
      </c>
      <c r="AU253" s="231" t="s">
        <v>83</v>
      </c>
      <c r="AY253" s="21" t="s">
        <v>426</v>
      </c>
      <c r="BE253" s="232">
        <f>IF(N253="základní",J253,0)</f>
        <v>0</v>
      </c>
      <c r="BF253" s="232">
        <f>IF(N253="snížená",J253,0)</f>
        <v>0</v>
      </c>
      <c r="BG253" s="232">
        <f>IF(N253="zákl. přenesená",J253,0)</f>
        <v>0</v>
      </c>
      <c r="BH253" s="232">
        <f>IF(N253="sníž. přenesená",J253,0)</f>
        <v>0</v>
      </c>
      <c r="BI253" s="232">
        <f>IF(N253="nulová",J253,0)</f>
        <v>0</v>
      </c>
      <c r="BJ253" s="21" t="s">
        <v>81</v>
      </c>
      <c r="BK253" s="232">
        <f>ROUND(I253*H253,2)</f>
        <v>0</v>
      </c>
      <c r="BL253" s="21" t="s">
        <v>645</v>
      </c>
      <c r="BM253" s="231" t="s">
        <v>6329</v>
      </c>
    </row>
    <row r="254" s="2" customFormat="1">
      <c r="A254" s="42"/>
      <c r="B254" s="43"/>
      <c r="C254" s="44"/>
      <c r="D254" s="233" t="s">
        <v>442</v>
      </c>
      <c r="E254" s="44"/>
      <c r="F254" s="234" t="s">
        <v>2814</v>
      </c>
      <c r="G254" s="44"/>
      <c r="H254" s="44"/>
      <c r="I254" s="235"/>
      <c r="J254" s="44"/>
      <c r="K254" s="44"/>
      <c r="L254" s="48"/>
      <c r="M254" s="236"/>
      <c r="N254" s="237"/>
      <c r="O254" s="88"/>
      <c r="P254" s="88"/>
      <c r="Q254" s="88"/>
      <c r="R254" s="88"/>
      <c r="S254" s="88"/>
      <c r="T254" s="89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T254" s="21" t="s">
        <v>442</v>
      </c>
      <c r="AU254" s="21" t="s">
        <v>83</v>
      </c>
    </row>
    <row r="255" s="13" customFormat="1">
      <c r="A255" s="13"/>
      <c r="B255" s="238"/>
      <c r="C255" s="239"/>
      <c r="D255" s="240" t="s">
        <v>446</v>
      </c>
      <c r="E255" s="241" t="s">
        <v>28</v>
      </c>
      <c r="F255" s="242" t="s">
        <v>391</v>
      </c>
      <c r="G255" s="239"/>
      <c r="H255" s="243">
        <v>17.199999999999999</v>
      </c>
      <c r="I255" s="244"/>
      <c r="J255" s="239"/>
      <c r="K255" s="239"/>
      <c r="L255" s="245"/>
      <c r="M255" s="246"/>
      <c r="N255" s="247"/>
      <c r="O255" s="247"/>
      <c r="P255" s="247"/>
      <c r="Q255" s="247"/>
      <c r="R255" s="247"/>
      <c r="S255" s="247"/>
      <c r="T255" s="248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9" t="s">
        <v>446</v>
      </c>
      <c r="AU255" s="249" t="s">
        <v>83</v>
      </c>
      <c r="AV255" s="13" t="s">
        <v>83</v>
      </c>
      <c r="AW255" s="13" t="s">
        <v>35</v>
      </c>
      <c r="AX255" s="13" t="s">
        <v>74</v>
      </c>
      <c r="AY255" s="249" t="s">
        <v>426</v>
      </c>
    </row>
    <row r="256" s="13" customFormat="1">
      <c r="A256" s="13"/>
      <c r="B256" s="238"/>
      <c r="C256" s="239"/>
      <c r="D256" s="240" t="s">
        <v>446</v>
      </c>
      <c r="E256" s="241" t="s">
        <v>28</v>
      </c>
      <c r="F256" s="242" t="s">
        <v>393</v>
      </c>
      <c r="G256" s="239"/>
      <c r="H256" s="243">
        <v>24.617999999999999</v>
      </c>
      <c r="I256" s="244"/>
      <c r="J256" s="239"/>
      <c r="K256" s="239"/>
      <c r="L256" s="245"/>
      <c r="M256" s="246"/>
      <c r="N256" s="247"/>
      <c r="O256" s="247"/>
      <c r="P256" s="247"/>
      <c r="Q256" s="247"/>
      <c r="R256" s="247"/>
      <c r="S256" s="247"/>
      <c r="T256" s="248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9" t="s">
        <v>446</v>
      </c>
      <c r="AU256" s="249" t="s">
        <v>83</v>
      </c>
      <c r="AV256" s="13" t="s">
        <v>83</v>
      </c>
      <c r="AW256" s="13" t="s">
        <v>35</v>
      </c>
      <c r="AX256" s="13" t="s">
        <v>74</v>
      </c>
      <c r="AY256" s="249" t="s">
        <v>426</v>
      </c>
    </row>
    <row r="257" s="15" customFormat="1">
      <c r="A257" s="15"/>
      <c r="B257" s="260"/>
      <c r="C257" s="261"/>
      <c r="D257" s="240" t="s">
        <v>446</v>
      </c>
      <c r="E257" s="262" t="s">
        <v>397</v>
      </c>
      <c r="F257" s="263" t="s">
        <v>466</v>
      </c>
      <c r="G257" s="261"/>
      <c r="H257" s="264">
        <v>41.817999999999998</v>
      </c>
      <c r="I257" s="265"/>
      <c r="J257" s="261"/>
      <c r="K257" s="261"/>
      <c r="L257" s="266"/>
      <c r="M257" s="267"/>
      <c r="N257" s="268"/>
      <c r="O257" s="268"/>
      <c r="P257" s="268"/>
      <c r="Q257" s="268"/>
      <c r="R257" s="268"/>
      <c r="S257" s="268"/>
      <c r="T257" s="269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70" t="s">
        <v>446</v>
      </c>
      <c r="AU257" s="270" t="s">
        <v>83</v>
      </c>
      <c r="AV257" s="15" t="s">
        <v>438</v>
      </c>
      <c r="AW257" s="15" t="s">
        <v>35</v>
      </c>
      <c r="AX257" s="15" t="s">
        <v>81</v>
      </c>
      <c r="AY257" s="270" t="s">
        <v>426</v>
      </c>
    </row>
    <row r="258" s="2" customFormat="1" ht="55.5" customHeight="1">
      <c r="A258" s="42"/>
      <c r="B258" s="43"/>
      <c r="C258" s="220" t="s">
        <v>787</v>
      </c>
      <c r="D258" s="220" t="s">
        <v>433</v>
      </c>
      <c r="E258" s="221" t="s">
        <v>2772</v>
      </c>
      <c r="F258" s="222" t="s">
        <v>2773</v>
      </c>
      <c r="G258" s="223" t="s">
        <v>949</v>
      </c>
      <c r="H258" s="224">
        <v>16.440000000000001</v>
      </c>
      <c r="I258" s="225"/>
      <c r="J258" s="226">
        <f>ROUND(I258*H258,2)</f>
        <v>0</v>
      </c>
      <c r="K258" s="222" t="s">
        <v>437</v>
      </c>
      <c r="L258" s="48"/>
      <c r="M258" s="227" t="s">
        <v>28</v>
      </c>
      <c r="N258" s="228" t="s">
        <v>45</v>
      </c>
      <c r="O258" s="88"/>
      <c r="P258" s="229">
        <f>O258*H258</f>
        <v>0</v>
      </c>
      <c r="Q258" s="229">
        <v>0.00020000000000000001</v>
      </c>
      <c r="R258" s="229">
        <f>Q258*H258</f>
        <v>0.0032880000000000006</v>
      </c>
      <c r="S258" s="229">
        <v>0</v>
      </c>
      <c r="T258" s="230">
        <f>S258*H258</f>
        <v>0</v>
      </c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R258" s="231" t="s">
        <v>645</v>
      </c>
      <c r="AT258" s="231" t="s">
        <v>433</v>
      </c>
      <c r="AU258" s="231" t="s">
        <v>83</v>
      </c>
      <c r="AY258" s="21" t="s">
        <v>426</v>
      </c>
      <c r="BE258" s="232">
        <f>IF(N258="základní",J258,0)</f>
        <v>0</v>
      </c>
      <c r="BF258" s="232">
        <f>IF(N258="snížená",J258,0)</f>
        <v>0</v>
      </c>
      <c r="BG258" s="232">
        <f>IF(N258="zákl. přenesená",J258,0)</f>
        <v>0</v>
      </c>
      <c r="BH258" s="232">
        <f>IF(N258="sníž. přenesená",J258,0)</f>
        <v>0</v>
      </c>
      <c r="BI258" s="232">
        <f>IF(N258="nulová",J258,0)</f>
        <v>0</v>
      </c>
      <c r="BJ258" s="21" t="s">
        <v>81</v>
      </c>
      <c r="BK258" s="232">
        <f>ROUND(I258*H258,2)</f>
        <v>0</v>
      </c>
      <c r="BL258" s="21" t="s">
        <v>645</v>
      </c>
      <c r="BM258" s="231" t="s">
        <v>6330</v>
      </c>
    </row>
    <row r="259" s="2" customFormat="1">
      <c r="A259" s="42"/>
      <c r="B259" s="43"/>
      <c r="C259" s="44"/>
      <c r="D259" s="233" t="s">
        <v>442</v>
      </c>
      <c r="E259" s="44"/>
      <c r="F259" s="234" t="s">
        <v>2775</v>
      </c>
      <c r="G259" s="44"/>
      <c r="H259" s="44"/>
      <c r="I259" s="235"/>
      <c r="J259" s="44"/>
      <c r="K259" s="44"/>
      <c r="L259" s="48"/>
      <c r="M259" s="236"/>
      <c r="N259" s="237"/>
      <c r="O259" s="88"/>
      <c r="P259" s="88"/>
      <c r="Q259" s="88"/>
      <c r="R259" s="88"/>
      <c r="S259" s="88"/>
      <c r="T259" s="89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T259" s="21" t="s">
        <v>442</v>
      </c>
      <c r="AU259" s="21" t="s">
        <v>83</v>
      </c>
    </row>
    <row r="260" s="14" customFormat="1">
      <c r="A260" s="14"/>
      <c r="B260" s="250"/>
      <c r="C260" s="251"/>
      <c r="D260" s="240" t="s">
        <v>446</v>
      </c>
      <c r="E260" s="252" t="s">
        <v>28</v>
      </c>
      <c r="F260" s="253" t="s">
        <v>899</v>
      </c>
      <c r="G260" s="251"/>
      <c r="H260" s="252" t="s">
        <v>28</v>
      </c>
      <c r="I260" s="254"/>
      <c r="J260" s="251"/>
      <c r="K260" s="251"/>
      <c r="L260" s="255"/>
      <c r="M260" s="256"/>
      <c r="N260" s="257"/>
      <c r="O260" s="257"/>
      <c r="P260" s="257"/>
      <c r="Q260" s="257"/>
      <c r="R260" s="257"/>
      <c r="S260" s="257"/>
      <c r="T260" s="258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9" t="s">
        <v>446</v>
      </c>
      <c r="AU260" s="259" t="s">
        <v>83</v>
      </c>
      <c r="AV260" s="14" t="s">
        <v>81</v>
      </c>
      <c r="AW260" s="14" t="s">
        <v>35</v>
      </c>
      <c r="AX260" s="14" t="s">
        <v>74</v>
      </c>
      <c r="AY260" s="259" t="s">
        <v>426</v>
      </c>
    </row>
    <row r="261" s="14" customFormat="1">
      <c r="A261" s="14"/>
      <c r="B261" s="250"/>
      <c r="C261" s="251"/>
      <c r="D261" s="240" t="s">
        <v>446</v>
      </c>
      <c r="E261" s="252" t="s">
        <v>28</v>
      </c>
      <c r="F261" s="253" t="s">
        <v>6243</v>
      </c>
      <c r="G261" s="251"/>
      <c r="H261" s="252" t="s">
        <v>28</v>
      </c>
      <c r="I261" s="254"/>
      <c r="J261" s="251"/>
      <c r="K261" s="251"/>
      <c r="L261" s="255"/>
      <c r="M261" s="256"/>
      <c r="N261" s="257"/>
      <c r="O261" s="257"/>
      <c r="P261" s="257"/>
      <c r="Q261" s="257"/>
      <c r="R261" s="257"/>
      <c r="S261" s="257"/>
      <c r="T261" s="258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9" t="s">
        <v>446</v>
      </c>
      <c r="AU261" s="259" t="s">
        <v>83</v>
      </c>
      <c r="AV261" s="14" t="s">
        <v>81</v>
      </c>
      <c r="AW261" s="14" t="s">
        <v>35</v>
      </c>
      <c r="AX261" s="14" t="s">
        <v>74</v>
      </c>
      <c r="AY261" s="259" t="s">
        <v>426</v>
      </c>
    </row>
    <row r="262" s="13" customFormat="1">
      <c r="A262" s="13"/>
      <c r="B262" s="238"/>
      <c r="C262" s="239"/>
      <c r="D262" s="240" t="s">
        <v>446</v>
      </c>
      <c r="E262" s="241" t="s">
        <v>28</v>
      </c>
      <c r="F262" s="242" t="s">
        <v>6331</v>
      </c>
      <c r="G262" s="239"/>
      <c r="H262" s="243">
        <v>7.8399999999999999</v>
      </c>
      <c r="I262" s="244"/>
      <c r="J262" s="239"/>
      <c r="K262" s="239"/>
      <c r="L262" s="245"/>
      <c r="M262" s="246"/>
      <c r="N262" s="247"/>
      <c r="O262" s="247"/>
      <c r="P262" s="247"/>
      <c r="Q262" s="247"/>
      <c r="R262" s="247"/>
      <c r="S262" s="247"/>
      <c r="T262" s="248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9" t="s">
        <v>446</v>
      </c>
      <c r="AU262" s="249" t="s">
        <v>83</v>
      </c>
      <c r="AV262" s="13" t="s">
        <v>83</v>
      </c>
      <c r="AW262" s="13" t="s">
        <v>35</v>
      </c>
      <c r="AX262" s="13" t="s">
        <v>74</v>
      </c>
      <c r="AY262" s="249" t="s">
        <v>426</v>
      </c>
    </row>
    <row r="263" s="13" customFormat="1">
      <c r="A263" s="13"/>
      <c r="B263" s="238"/>
      <c r="C263" s="239"/>
      <c r="D263" s="240" t="s">
        <v>446</v>
      </c>
      <c r="E263" s="241" t="s">
        <v>28</v>
      </c>
      <c r="F263" s="242" t="s">
        <v>6237</v>
      </c>
      <c r="G263" s="239"/>
      <c r="H263" s="243">
        <v>8.5999999999999996</v>
      </c>
      <c r="I263" s="244"/>
      <c r="J263" s="239"/>
      <c r="K263" s="239"/>
      <c r="L263" s="245"/>
      <c r="M263" s="246"/>
      <c r="N263" s="247"/>
      <c r="O263" s="247"/>
      <c r="P263" s="247"/>
      <c r="Q263" s="247"/>
      <c r="R263" s="247"/>
      <c r="S263" s="247"/>
      <c r="T263" s="248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9" t="s">
        <v>446</v>
      </c>
      <c r="AU263" s="249" t="s">
        <v>83</v>
      </c>
      <c r="AV263" s="13" t="s">
        <v>83</v>
      </c>
      <c r="AW263" s="13" t="s">
        <v>35</v>
      </c>
      <c r="AX263" s="13" t="s">
        <v>74</v>
      </c>
      <c r="AY263" s="249" t="s">
        <v>426</v>
      </c>
    </row>
    <row r="264" s="15" customFormat="1">
      <c r="A264" s="15"/>
      <c r="B264" s="260"/>
      <c r="C264" s="261"/>
      <c r="D264" s="240" t="s">
        <v>446</v>
      </c>
      <c r="E264" s="262" t="s">
        <v>28</v>
      </c>
      <c r="F264" s="263" t="s">
        <v>466</v>
      </c>
      <c r="G264" s="261"/>
      <c r="H264" s="264">
        <v>16.440000000000001</v>
      </c>
      <c r="I264" s="265"/>
      <c r="J264" s="261"/>
      <c r="K264" s="261"/>
      <c r="L264" s="266"/>
      <c r="M264" s="267"/>
      <c r="N264" s="268"/>
      <c r="O264" s="268"/>
      <c r="P264" s="268"/>
      <c r="Q264" s="268"/>
      <c r="R264" s="268"/>
      <c r="S264" s="268"/>
      <c r="T264" s="269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70" t="s">
        <v>446</v>
      </c>
      <c r="AU264" s="270" t="s">
        <v>83</v>
      </c>
      <c r="AV264" s="15" t="s">
        <v>438</v>
      </c>
      <c r="AW264" s="15" t="s">
        <v>35</v>
      </c>
      <c r="AX264" s="15" t="s">
        <v>81</v>
      </c>
      <c r="AY264" s="270" t="s">
        <v>426</v>
      </c>
    </row>
    <row r="265" s="2" customFormat="1" ht="44.25" customHeight="1">
      <c r="A265" s="42"/>
      <c r="B265" s="43"/>
      <c r="C265" s="220" t="s">
        <v>794</v>
      </c>
      <c r="D265" s="220" t="s">
        <v>433</v>
      </c>
      <c r="E265" s="221" t="s">
        <v>2782</v>
      </c>
      <c r="F265" s="222" t="s">
        <v>2783</v>
      </c>
      <c r="G265" s="223" t="s">
        <v>949</v>
      </c>
      <c r="H265" s="224">
        <v>7.54</v>
      </c>
      <c r="I265" s="225"/>
      <c r="J265" s="226">
        <f>ROUND(I265*H265,2)</f>
        <v>0</v>
      </c>
      <c r="K265" s="222" t="s">
        <v>437</v>
      </c>
      <c r="L265" s="48"/>
      <c r="M265" s="227" t="s">
        <v>28</v>
      </c>
      <c r="N265" s="228" t="s">
        <v>45</v>
      </c>
      <c r="O265" s="88"/>
      <c r="P265" s="229">
        <f>O265*H265</f>
        <v>0</v>
      </c>
      <c r="Q265" s="229">
        <v>0.00036000000000000002</v>
      </c>
      <c r="R265" s="229">
        <f>Q265*H265</f>
        <v>0.0027144000000000001</v>
      </c>
      <c r="S265" s="229">
        <v>0</v>
      </c>
      <c r="T265" s="230">
        <f>S265*H265</f>
        <v>0</v>
      </c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R265" s="231" t="s">
        <v>645</v>
      </c>
      <c r="AT265" s="231" t="s">
        <v>433</v>
      </c>
      <c r="AU265" s="231" t="s">
        <v>83</v>
      </c>
      <c r="AY265" s="21" t="s">
        <v>426</v>
      </c>
      <c r="BE265" s="232">
        <f>IF(N265="základní",J265,0)</f>
        <v>0</v>
      </c>
      <c r="BF265" s="232">
        <f>IF(N265="snížená",J265,0)</f>
        <v>0</v>
      </c>
      <c r="BG265" s="232">
        <f>IF(N265="zákl. přenesená",J265,0)</f>
        <v>0</v>
      </c>
      <c r="BH265" s="232">
        <f>IF(N265="sníž. přenesená",J265,0)</f>
        <v>0</v>
      </c>
      <c r="BI265" s="232">
        <f>IF(N265="nulová",J265,0)</f>
        <v>0</v>
      </c>
      <c r="BJ265" s="21" t="s">
        <v>81</v>
      </c>
      <c r="BK265" s="232">
        <f>ROUND(I265*H265,2)</f>
        <v>0</v>
      </c>
      <c r="BL265" s="21" t="s">
        <v>645</v>
      </c>
      <c r="BM265" s="231" t="s">
        <v>6332</v>
      </c>
    </row>
    <row r="266" s="2" customFormat="1">
      <c r="A266" s="42"/>
      <c r="B266" s="43"/>
      <c r="C266" s="44"/>
      <c r="D266" s="233" t="s">
        <v>442</v>
      </c>
      <c r="E266" s="44"/>
      <c r="F266" s="234" t="s">
        <v>2785</v>
      </c>
      <c r="G266" s="44"/>
      <c r="H266" s="44"/>
      <c r="I266" s="235"/>
      <c r="J266" s="44"/>
      <c r="K266" s="44"/>
      <c r="L266" s="48"/>
      <c r="M266" s="236"/>
      <c r="N266" s="237"/>
      <c r="O266" s="88"/>
      <c r="P266" s="88"/>
      <c r="Q266" s="88"/>
      <c r="R266" s="88"/>
      <c r="S266" s="88"/>
      <c r="T266" s="89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T266" s="21" t="s">
        <v>442</v>
      </c>
      <c r="AU266" s="21" t="s">
        <v>83</v>
      </c>
    </row>
    <row r="267" s="14" customFormat="1">
      <c r="A267" s="14"/>
      <c r="B267" s="250"/>
      <c r="C267" s="251"/>
      <c r="D267" s="240" t="s">
        <v>446</v>
      </c>
      <c r="E267" s="252" t="s">
        <v>28</v>
      </c>
      <c r="F267" s="253" t="s">
        <v>6243</v>
      </c>
      <c r="G267" s="251"/>
      <c r="H267" s="252" t="s">
        <v>28</v>
      </c>
      <c r="I267" s="254"/>
      <c r="J267" s="251"/>
      <c r="K267" s="251"/>
      <c r="L267" s="255"/>
      <c r="M267" s="256"/>
      <c r="N267" s="257"/>
      <c r="O267" s="257"/>
      <c r="P267" s="257"/>
      <c r="Q267" s="257"/>
      <c r="R267" s="257"/>
      <c r="S267" s="257"/>
      <c r="T267" s="258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9" t="s">
        <v>446</v>
      </c>
      <c r="AU267" s="259" t="s">
        <v>83</v>
      </c>
      <c r="AV267" s="14" t="s">
        <v>81</v>
      </c>
      <c r="AW267" s="14" t="s">
        <v>35</v>
      </c>
      <c r="AX267" s="14" t="s">
        <v>74</v>
      </c>
      <c r="AY267" s="259" t="s">
        <v>426</v>
      </c>
    </row>
    <row r="268" s="13" customFormat="1">
      <c r="A268" s="13"/>
      <c r="B268" s="238"/>
      <c r="C268" s="239"/>
      <c r="D268" s="240" t="s">
        <v>446</v>
      </c>
      <c r="E268" s="241" t="s">
        <v>28</v>
      </c>
      <c r="F268" s="242" t="s">
        <v>6333</v>
      </c>
      <c r="G268" s="239"/>
      <c r="H268" s="243">
        <v>7.54</v>
      </c>
      <c r="I268" s="244"/>
      <c r="J268" s="239"/>
      <c r="K268" s="239"/>
      <c r="L268" s="245"/>
      <c r="M268" s="246"/>
      <c r="N268" s="247"/>
      <c r="O268" s="247"/>
      <c r="P268" s="247"/>
      <c r="Q268" s="247"/>
      <c r="R268" s="247"/>
      <c r="S268" s="247"/>
      <c r="T268" s="248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9" t="s">
        <v>446</v>
      </c>
      <c r="AU268" s="249" t="s">
        <v>83</v>
      </c>
      <c r="AV268" s="13" t="s">
        <v>83</v>
      </c>
      <c r="AW268" s="13" t="s">
        <v>35</v>
      </c>
      <c r="AX268" s="13" t="s">
        <v>81</v>
      </c>
      <c r="AY268" s="249" t="s">
        <v>426</v>
      </c>
    </row>
    <row r="269" s="2" customFormat="1" ht="44.25" customHeight="1">
      <c r="A269" s="42"/>
      <c r="B269" s="43"/>
      <c r="C269" s="220" t="s">
        <v>800</v>
      </c>
      <c r="D269" s="220" t="s">
        <v>433</v>
      </c>
      <c r="E269" s="221" t="s">
        <v>2816</v>
      </c>
      <c r="F269" s="222" t="s">
        <v>2817</v>
      </c>
      <c r="G269" s="223" t="s">
        <v>436</v>
      </c>
      <c r="H269" s="224">
        <v>40.738</v>
      </c>
      <c r="I269" s="225"/>
      <c r="J269" s="226">
        <f>ROUND(I269*H269,2)</f>
        <v>0</v>
      </c>
      <c r="K269" s="222" t="s">
        <v>437</v>
      </c>
      <c r="L269" s="48"/>
      <c r="M269" s="227" t="s">
        <v>28</v>
      </c>
      <c r="N269" s="228" t="s">
        <v>45</v>
      </c>
      <c r="O269" s="88"/>
      <c r="P269" s="229">
        <f>O269*H269</f>
        <v>0</v>
      </c>
      <c r="Q269" s="229">
        <v>0</v>
      </c>
      <c r="R269" s="229">
        <f>Q269*H269</f>
        <v>0</v>
      </c>
      <c r="S269" s="229">
        <v>0</v>
      </c>
      <c r="T269" s="230">
        <f>S269*H269</f>
        <v>0</v>
      </c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R269" s="231" t="s">
        <v>645</v>
      </c>
      <c r="AT269" s="231" t="s">
        <v>433</v>
      </c>
      <c r="AU269" s="231" t="s">
        <v>83</v>
      </c>
      <c r="AY269" s="21" t="s">
        <v>426</v>
      </c>
      <c r="BE269" s="232">
        <f>IF(N269="základní",J269,0)</f>
        <v>0</v>
      </c>
      <c r="BF269" s="232">
        <f>IF(N269="snížená",J269,0)</f>
        <v>0</v>
      </c>
      <c r="BG269" s="232">
        <f>IF(N269="zákl. přenesená",J269,0)</f>
        <v>0</v>
      </c>
      <c r="BH269" s="232">
        <f>IF(N269="sníž. přenesená",J269,0)</f>
        <v>0</v>
      </c>
      <c r="BI269" s="232">
        <f>IF(N269="nulová",J269,0)</f>
        <v>0</v>
      </c>
      <c r="BJ269" s="21" t="s">
        <v>81</v>
      </c>
      <c r="BK269" s="232">
        <f>ROUND(I269*H269,2)</f>
        <v>0</v>
      </c>
      <c r="BL269" s="21" t="s">
        <v>645</v>
      </c>
      <c r="BM269" s="231" t="s">
        <v>6334</v>
      </c>
    </row>
    <row r="270" s="2" customFormat="1">
      <c r="A270" s="42"/>
      <c r="B270" s="43"/>
      <c r="C270" s="44"/>
      <c r="D270" s="233" t="s">
        <v>442</v>
      </c>
      <c r="E270" s="44"/>
      <c r="F270" s="234" t="s">
        <v>2819</v>
      </c>
      <c r="G270" s="44"/>
      <c r="H270" s="44"/>
      <c r="I270" s="235"/>
      <c r="J270" s="44"/>
      <c r="K270" s="44"/>
      <c r="L270" s="48"/>
      <c r="M270" s="236"/>
      <c r="N270" s="237"/>
      <c r="O270" s="88"/>
      <c r="P270" s="88"/>
      <c r="Q270" s="88"/>
      <c r="R270" s="88"/>
      <c r="S270" s="88"/>
      <c r="T270" s="89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T270" s="21" t="s">
        <v>442</v>
      </c>
      <c r="AU270" s="21" t="s">
        <v>83</v>
      </c>
    </row>
    <row r="271" s="13" customFormat="1">
      <c r="A271" s="13"/>
      <c r="B271" s="238"/>
      <c r="C271" s="239"/>
      <c r="D271" s="240" t="s">
        <v>446</v>
      </c>
      <c r="E271" s="241" t="s">
        <v>28</v>
      </c>
      <c r="F271" s="242" t="s">
        <v>391</v>
      </c>
      <c r="G271" s="239"/>
      <c r="H271" s="243">
        <v>17.199999999999999</v>
      </c>
      <c r="I271" s="244"/>
      <c r="J271" s="239"/>
      <c r="K271" s="239"/>
      <c r="L271" s="245"/>
      <c r="M271" s="246"/>
      <c r="N271" s="247"/>
      <c r="O271" s="247"/>
      <c r="P271" s="247"/>
      <c r="Q271" s="247"/>
      <c r="R271" s="247"/>
      <c r="S271" s="247"/>
      <c r="T271" s="248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9" t="s">
        <v>446</v>
      </c>
      <c r="AU271" s="249" t="s">
        <v>83</v>
      </c>
      <c r="AV271" s="13" t="s">
        <v>83</v>
      </c>
      <c r="AW271" s="13" t="s">
        <v>35</v>
      </c>
      <c r="AX271" s="13" t="s">
        <v>74</v>
      </c>
      <c r="AY271" s="249" t="s">
        <v>426</v>
      </c>
    </row>
    <row r="272" s="13" customFormat="1">
      <c r="A272" s="13"/>
      <c r="B272" s="238"/>
      <c r="C272" s="239"/>
      <c r="D272" s="240" t="s">
        <v>446</v>
      </c>
      <c r="E272" s="241" t="s">
        <v>28</v>
      </c>
      <c r="F272" s="242" t="s">
        <v>431</v>
      </c>
      <c r="G272" s="239"/>
      <c r="H272" s="243">
        <v>23.538</v>
      </c>
      <c r="I272" s="244"/>
      <c r="J272" s="239"/>
      <c r="K272" s="239"/>
      <c r="L272" s="245"/>
      <c r="M272" s="246"/>
      <c r="N272" s="247"/>
      <c r="O272" s="247"/>
      <c r="P272" s="247"/>
      <c r="Q272" s="247"/>
      <c r="R272" s="247"/>
      <c r="S272" s="247"/>
      <c r="T272" s="248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9" t="s">
        <v>446</v>
      </c>
      <c r="AU272" s="249" t="s">
        <v>83</v>
      </c>
      <c r="AV272" s="13" t="s">
        <v>83</v>
      </c>
      <c r="AW272" s="13" t="s">
        <v>35</v>
      </c>
      <c r="AX272" s="13" t="s">
        <v>74</v>
      </c>
      <c r="AY272" s="249" t="s">
        <v>426</v>
      </c>
    </row>
    <row r="273" s="15" customFormat="1">
      <c r="A273" s="15"/>
      <c r="B273" s="260"/>
      <c r="C273" s="261"/>
      <c r="D273" s="240" t="s">
        <v>446</v>
      </c>
      <c r="E273" s="262" t="s">
        <v>28</v>
      </c>
      <c r="F273" s="263" t="s">
        <v>466</v>
      </c>
      <c r="G273" s="261"/>
      <c r="H273" s="264">
        <v>40.738</v>
      </c>
      <c r="I273" s="265"/>
      <c r="J273" s="261"/>
      <c r="K273" s="261"/>
      <c r="L273" s="266"/>
      <c r="M273" s="267"/>
      <c r="N273" s="268"/>
      <c r="O273" s="268"/>
      <c r="P273" s="268"/>
      <c r="Q273" s="268"/>
      <c r="R273" s="268"/>
      <c r="S273" s="268"/>
      <c r="T273" s="269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70" t="s">
        <v>446</v>
      </c>
      <c r="AU273" s="270" t="s">
        <v>83</v>
      </c>
      <c r="AV273" s="15" t="s">
        <v>438</v>
      </c>
      <c r="AW273" s="15" t="s">
        <v>35</v>
      </c>
      <c r="AX273" s="15" t="s">
        <v>81</v>
      </c>
      <c r="AY273" s="270" t="s">
        <v>426</v>
      </c>
    </row>
    <row r="274" s="2" customFormat="1" ht="16.5" customHeight="1">
      <c r="A274" s="42"/>
      <c r="B274" s="43"/>
      <c r="C274" s="271" t="s">
        <v>807</v>
      </c>
      <c r="D274" s="271" t="s">
        <v>776</v>
      </c>
      <c r="E274" s="272" t="s">
        <v>2821</v>
      </c>
      <c r="F274" s="273" t="s">
        <v>2822</v>
      </c>
      <c r="G274" s="274" t="s">
        <v>436</v>
      </c>
      <c r="H274" s="275">
        <v>48.886000000000003</v>
      </c>
      <c r="I274" s="276"/>
      <c r="J274" s="277">
        <f>ROUND(I274*H274,2)</f>
        <v>0</v>
      </c>
      <c r="K274" s="273" t="s">
        <v>28</v>
      </c>
      <c r="L274" s="278"/>
      <c r="M274" s="279" t="s">
        <v>28</v>
      </c>
      <c r="N274" s="280" t="s">
        <v>45</v>
      </c>
      <c r="O274" s="88"/>
      <c r="P274" s="229">
        <f>O274*H274</f>
        <v>0</v>
      </c>
      <c r="Q274" s="229">
        <v>0.00013999999999999999</v>
      </c>
      <c r="R274" s="229">
        <f>Q274*H274</f>
        <v>0.00684404</v>
      </c>
      <c r="S274" s="229">
        <v>0</v>
      </c>
      <c r="T274" s="230">
        <f>S274*H274</f>
        <v>0</v>
      </c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R274" s="231" t="s">
        <v>732</v>
      </c>
      <c r="AT274" s="231" t="s">
        <v>776</v>
      </c>
      <c r="AU274" s="231" t="s">
        <v>83</v>
      </c>
      <c r="AY274" s="21" t="s">
        <v>426</v>
      </c>
      <c r="BE274" s="232">
        <f>IF(N274="základní",J274,0)</f>
        <v>0</v>
      </c>
      <c r="BF274" s="232">
        <f>IF(N274="snížená",J274,0)</f>
        <v>0</v>
      </c>
      <c r="BG274" s="232">
        <f>IF(N274="zákl. přenesená",J274,0)</f>
        <v>0</v>
      </c>
      <c r="BH274" s="232">
        <f>IF(N274="sníž. přenesená",J274,0)</f>
        <v>0</v>
      </c>
      <c r="BI274" s="232">
        <f>IF(N274="nulová",J274,0)</f>
        <v>0</v>
      </c>
      <c r="BJ274" s="21" t="s">
        <v>81</v>
      </c>
      <c r="BK274" s="232">
        <f>ROUND(I274*H274,2)</f>
        <v>0</v>
      </c>
      <c r="BL274" s="21" t="s">
        <v>645</v>
      </c>
      <c r="BM274" s="231" t="s">
        <v>6335</v>
      </c>
    </row>
    <row r="275" s="14" customFormat="1">
      <c r="A275" s="14"/>
      <c r="B275" s="250"/>
      <c r="C275" s="251"/>
      <c r="D275" s="240" t="s">
        <v>446</v>
      </c>
      <c r="E275" s="252" t="s">
        <v>28</v>
      </c>
      <c r="F275" s="253" t="s">
        <v>899</v>
      </c>
      <c r="G275" s="251"/>
      <c r="H275" s="252" t="s">
        <v>28</v>
      </c>
      <c r="I275" s="254"/>
      <c r="J275" s="251"/>
      <c r="K275" s="251"/>
      <c r="L275" s="255"/>
      <c r="M275" s="256"/>
      <c r="N275" s="257"/>
      <c r="O275" s="257"/>
      <c r="P275" s="257"/>
      <c r="Q275" s="257"/>
      <c r="R275" s="257"/>
      <c r="S275" s="257"/>
      <c r="T275" s="258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9" t="s">
        <v>446</v>
      </c>
      <c r="AU275" s="259" t="s">
        <v>83</v>
      </c>
      <c r="AV275" s="14" t="s">
        <v>81</v>
      </c>
      <c r="AW275" s="14" t="s">
        <v>35</v>
      </c>
      <c r="AX275" s="14" t="s">
        <v>74</v>
      </c>
      <c r="AY275" s="259" t="s">
        <v>426</v>
      </c>
    </row>
    <row r="276" s="13" customFormat="1">
      <c r="A276" s="13"/>
      <c r="B276" s="238"/>
      <c r="C276" s="239"/>
      <c r="D276" s="240" t="s">
        <v>446</v>
      </c>
      <c r="E276" s="241" t="s">
        <v>28</v>
      </c>
      <c r="F276" s="242" t="s">
        <v>6336</v>
      </c>
      <c r="G276" s="239"/>
      <c r="H276" s="243">
        <v>20.640000000000001</v>
      </c>
      <c r="I276" s="244"/>
      <c r="J276" s="239"/>
      <c r="K276" s="239"/>
      <c r="L276" s="245"/>
      <c r="M276" s="246"/>
      <c r="N276" s="247"/>
      <c r="O276" s="247"/>
      <c r="P276" s="247"/>
      <c r="Q276" s="247"/>
      <c r="R276" s="247"/>
      <c r="S276" s="247"/>
      <c r="T276" s="248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9" t="s">
        <v>446</v>
      </c>
      <c r="AU276" s="249" t="s">
        <v>83</v>
      </c>
      <c r="AV276" s="13" t="s">
        <v>83</v>
      </c>
      <c r="AW276" s="13" t="s">
        <v>35</v>
      </c>
      <c r="AX276" s="13" t="s">
        <v>74</v>
      </c>
      <c r="AY276" s="249" t="s">
        <v>426</v>
      </c>
    </row>
    <row r="277" s="13" customFormat="1">
      <c r="A277" s="13"/>
      <c r="B277" s="238"/>
      <c r="C277" s="239"/>
      <c r="D277" s="240" t="s">
        <v>446</v>
      </c>
      <c r="E277" s="241" t="s">
        <v>28</v>
      </c>
      <c r="F277" s="242" t="s">
        <v>6337</v>
      </c>
      <c r="G277" s="239"/>
      <c r="H277" s="243">
        <v>28.245999999999999</v>
      </c>
      <c r="I277" s="244"/>
      <c r="J277" s="239"/>
      <c r="K277" s="239"/>
      <c r="L277" s="245"/>
      <c r="M277" s="246"/>
      <c r="N277" s="247"/>
      <c r="O277" s="247"/>
      <c r="P277" s="247"/>
      <c r="Q277" s="247"/>
      <c r="R277" s="247"/>
      <c r="S277" s="247"/>
      <c r="T277" s="248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9" t="s">
        <v>446</v>
      </c>
      <c r="AU277" s="249" t="s">
        <v>83</v>
      </c>
      <c r="AV277" s="13" t="s">
        <v>83</v>
      </c>
      <c r="AW277" s="13" t="s">
        <v>35</v>
      </c>
      <c r="AX277" s="13" t="s">
        <v>74</v>
      </c>
      <c r="AY277" s="249" t="s">
        <v>426</v>
      </c>
    </row>
    <row r="278" s="15" customFormat="1">
      <c r="A278" s="15"/>
      <c r="B278" s="260"/>
      <c r="C278" s="261"/>
      <c r="D278" s="240" t="s">
        <v>446</v>
      </c>
      <c r="E278" s="262" t="s">
        <v>28</v>
      </c>
      <c r="F278" s="263" t="s">
        <v>466</v>
      </c>
      <c r="G278" s="261"/>
      <c r="H278" s="264">
        <v>48.886000000000003</v>
      </c>
      <c r="I278" s="265"/>
      <c r="J278" s="261"/>
      <c r="K278" s="261"/>
      <c r="L278" s="266"/>
      <c r="M278" s="267"/>
      <c r="N278" s="268"/>
      <c r="O278" s="268"/>
      <c r="P278" s="268"/>
      <c r="Q278" s="268"/>
      <c r="R278" s="268"/>
      <c r="S278" s="268"/>
      <c r="T278" s="269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70" t="s">
        <v>446</v>
      </c>
      <c r="AU278" s="270" t="s">
        <v>83</v>
      </c>
      <c r="AV278" s="15" t="s">
        <v>438</v>
      </c>
      <c r="AW278" s="15" t="s">
        <v>35</v>
      </c>
      <c r="AX278" s="15" t="s">
        <v>81</v>
      </c>
      <c r="AY278" s="270" t="s">
        <v>426</v>
      </c>
    </row>
    <row r="279" s="2" customFormat="1" ht="44.25" customHeight="1">
      <c r="A279" s="42"/>
      <c r="B279" s="43"/>
      <c r="C279" s="220" t="s">
        <v>812</v>
      </c>
      <c r="D279" s="220" t="s">
        <v>433</v>
      </c>
      <c r="E279" s="221" t="s">
        <v>2826</v>
      </c>
      <c r="F279" s="222" t="s">
        <v>2827</v>
      </c>
      <c r="G279" s="223" t="s">
        <v>436</v>
      </c>
      <c r="H279" s="224">
        <v>65.355999999999995</v>
      </c>
      <c r="I279" s="225"/>
      <c r="J279" s="226">
        <f>ROUND(I279*H279,2)</f>
        <v>0</v>
      </c>
      <c r="K279" s="222" t="s">
        <v>437</v>
      </c>
      <c r="L279" s="48"/>
      <c r="M279" s="227" t="s">
        <v>28</v>
      </c>
      <c r="N279" s="228" t="s">
        <v>45</v>
      </c>
      <c r="O279" s="88"/>
      <c r="P279" s="229">
        <f>O279*H279</f>
        <v>0</v>
      </c>
      <c r="Q279" s="229">
        <v>0</v>
      </c>
      <c r="R279" s="229">
        <f>Q279*H279</f>
        <v>0</v>
      </c>
      <c r="S279" s="229">
        <v>0</v>
      </c>
      <c r="T279" s="230">
        <f>S279*H279</f>
        <v>0</v>
      </c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R279" s="231" t="s">
        <v>645</v>
      </c>
      <c r="AT279" s="231" t="s">
        <v>433</v>
      </c>
      <c r="AU279" s="231" t="s">
        <v>83</v>
      </c>
      <c r="AY279" s="21" t="s">
        <v>426</v>
      </c>
      <c r="BE279" s="232">
        <f>IF(N279="základní",J279,0)</f>
        <v>0</v>
      </c>
      <c r="BF279" s="232">
        <f>IF(N279="snížená",J279,0)</f>
        <v>0</v>
      </c>
      <c r="BG279" s="232">
        <f>IF(N279="zákl. přenesená",J279,0)</f>
        <v>0</v>
      </c>
      <c r="BH279" s="232">
        <f>IF(N279="sníž. přenesená",J279,0)</f>
        <v>0</v>
      </c>
      <c r="BI279" s="232">
        <f>IF(N279="nulová",J279,0)</f>
        <v>0</v>
      </c>
      <c r="BJ279" s="21" t="s">
        <v>81</v>
      </c>
      <c r="BK279" s="232">
        <f>ROUND(I279*H279,2)</f>
        <v>0</v>
      </c>
      <c r="BL279" s="21" t="s">
        <v>645</v>
      </c>
      <c r="BM279" s="231" t="s">
        <v>6338</v>
      </c>
    </row>
    <row r="280" s="2" customFormat="1">
      <c r="A280" s="42"/>
      <c r="B280" s="43"/>
      <c r="C280" s="44"/>
      <c r="D280" s="233" t="s">
        <v>442</v>
      </c>
      <c r="E280" s="44"/>
      <c r="F280" s="234" t="s">
        <v>2829</v>
      </c>
      <c r="G280" s="44"/>
      <c r="H280" s="44"/>
      <c r="I280" s="235"/>
      <c r="J280" s="44"/>
      <c r="K280" s="44"/>
      <c r="L280" s="48"/>
      <c r="M280" s="236"/>
      <c r="N280" s="237"/>
      <c r="O280" s="88"/>
      <c r="P280" s="88"/>
      <c r="Q280" s="88"/>
      <c r="R280" s="88"/>
      <c r="S280" s="88"/>
      <c r="T280" s="89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T280" s="21" t="s">
        <v>442</v>
      </c>
      <c r="AU280" s="21" t="s">
        <v>83</v>
      </c>
    </row>
    <row r="281" s="13" customFormat="1">
      <c r="A281" s="13"/>
      <c r="B281" s="238"/>
      <c r="C281" s="239"/>
      <c r="D281" s="240" t="s">
        <v>446</v>
      </c>
      <c r="E281" s="241" t="s">
        <v>28</v>
      </c>
      <c r="F281" s="242" t="s">
        <v>391</v>
      </c>
      <c r="G281" s="239"/>
      <c r="H281" s="243">
        <v>17.199999999999999</v>
      </c>
      <c r="I281" s="244"/>
      <c r="J281" s="239"/>
      <c r="K281" s="239"/>
      <c r="L281" s="245"/>
      <c r="M281" s="246"/>
      <c r="N281" s="247"/>
      <c r="O281" s="247"/>
      <c r="P281" s="247"/>
      <c r="Q281" s="247"/>
      <c r="R281" s="247"/>
      <c r="S281" s="247"/>
      <c r="T281" s="248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9" t="s">
        <v>446</v>
      </c>
      <c r="AU281" s="249" t="s">
        <v>83</v>
      </c>
      <c r="AV281" s="13" t="s">
        <v>83</v>
      </c>
      <c r="AW281" s="13" t="s">
        <v>35</v>
      </c>
      <c r="AX281" s="13" t="s">
        <v>74</v>
      </c>
      <c r="AY281" s="249" t="s">
        <v>426</v>
      </c>
    </row>
    <row r="282" s="13" customFormat="1">
      <c r="A282" s="13"/>
      <c r="B282" s="238"/>
      <c r="C282" s="239"/>
      <c r="D282" s="240" t="s">
        <v>446</v>
      </c>
      <c r="E282" s="241" t="s">
        <v>28</v>
      </c>
      <c r="F282" s="242" t="s">
        <v>393</v>
      </c>
      <c r="G282" s="239"/>
      <c r="H282" s="243">
        <v>24.617999999999999</v>
      </c>
      <c r="I282" s="244"/>
      <c r="J282" s="239"/>
      <c r="K282" s="239"/>
      <c r="L282" s="245"/>
      <c r="M282" s="246"/>
      <c r="N282" s="247"/>
      <c r="O282" s="247"/>
      <c r="P282" s="247"/>
      <c r="Q282" s="247"/>
      <c r="R282" s="247"/>
      <c r="S282" s="247"/>
      <c r="T282" s="248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9" t="s">
        <v>446</v>
      </c>
      <c r="AU282" s="249" t="s">
        <v>83</v>
      </c>
      <c r="AV282" s="13" t="s">
        <v>83</v>
      </c>
      <c r="AW282" s="13" t="s">
        <v>35</v>
      </c>
      <c r="AX282" s="13" t="s">
        <v>74</v>
      </c>
      <c r="AY282" s="249" t="s">
        <v>426</v>
      </c>
    </row>
    <row r="283" s="13" customFormat="1">
      <c r="A283" s="13"/>
      <c r="B283" s="238"/>
      <c r="C283" s="239"/>
      <c r="D283" s="240" t="s">
        <v>446</v>
      </c>
      <c r="E283" s="241" t="s">
        <v>28</v>
      </c>
      <c r="F283" s="242" t="s">
        <v>431</v>
      </c>
      <c r="G283" s="239"/>
      <c r="H283" s="243">
        <v>23.538</v>
      </c>
      <c r="I283" s="244"/>
      <c r="J283" s="239"/>
      <c r="K283" s="239"/>
      <c r="L283" s="245"/>
      <c r="M283" s="246"/>
      <c r="N283" s="247"/>
      <c r="O283" s="247"/>
      <c r="P283" s="247"/>
      <c r="Q283" s="247"/>
      <c r="R283" s="247"/>
      <c r="S283" s="247"/>
      <c r="T283" s="248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9" t="s">
        <v>446</v>
      </c>
      <c r="AU283" s="249" t="s">
        <v>83</v>
      </c>
      <c r="AV283" s="13" t="s">
        <v>83</v>
      </c>
      <c r="AW283" s="13" t="s">
        <v>35</v>
      </c>
      <c r="AX283" s="13" t="s">
        <v>74</v>
      </c>
      <c r="AY283" s="249" t="s">
        <v>426</v>
      </c>
    </row>
    <row r="284" s="15" customFormat="1">
      <c r="A284" s="15"/>
      <c r="B284" s="260"/>
      <c r="C284" s="261"/>
      <c r="D284" s="240" t="s">
        <v>446</v>
      </c>
      <c r="E284" s="262" t="s">
        <v>28</v>
      </c>
      <c r="F284" s="263" t="s">
        <v>466</v>
      </c>
      <c r="G284" s="261"/>
      <c r="H284" s="264">
        <v>65.355999999999995</v>
      </c>
      <c r="I284" s="265"/>
      <c r="J284" s="261"/>
      <c r="K284" s="261"/>
      <c r="L284" s="266"/>
      <c r="M284" s="267"/>
      <c r="N284" s="268"/>
      <c r="O284" s="268"/>
      <c r="P284" s="268"/>
      <c r="Q284" s="268"/>
      <c r="R284" s="268"/>
      <c r="S284" s="268"/>
      <c r="T284" s="269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70" t="s">
        <v>446</v>
      </c>
      <c r="AU284" s="270" t="s">
        <v>83</v>
      </c>
      <c r="AV284" s="15" t="s">
        <v>438</v>
      </c>
      <c r="AW284" s="15" t="s">
        <v>35</v>
      </c>
      <c r="AX284" s="15" t="s">
        <v>81</v>
      </c>
      <c r="AY284" s="270" t="s">
        <v>426</v>
      </c>
    </row>
    <row r="285" s="2" customFormat="1" ht="24.15" customHeight="1">
      <c r="A285" s="42"/>
      <c r="B285" s="43"/>
      <c r="C285" s="271" t="s">
        <v>818</v>
      </c>
      <c r="D285" s="271" t="s">
        <v>776</v>
      </c>
      <c r="E285" s="272" t="s">
        <v>2831</v>
      </c>
      <c r="F285" s="273" t="s">
        <v>2832</v>
      </c>
      <c r="G285" s="274" t="s">
        <v>436</v>
      </c>
      <c r="H285" s="275">
        <v>27.079999999999998</v>
      </c>
      <c r="I285" s="276"/>
      <c r="J285" s="277">
        <f>ROUND(I285*H285,2)</f>
        <v>0</v>
      </c>
      <c r="K285" s="273" t="s">
        <v>437</v>
      </c>
      <c r="L285" s="278"/>
      <c r="M285" s="279" t="s">
        <v>28</v>
      </c>
      <c r="N285" s="280" t="s">
        <v>45</v>
      </c>
      <c r="O285" s="88"/>
      <c r="P285" s="229">
        <f>O285*H285</f>
        <v>0</v>
      </c>
      <c r="Q285" s="229">
        <v>0</v>
      </c>
      <c r="R285" s="229">
        <f>Q285*H285</f>
        <v>0</v>
      </c>
      <c r="S285" s="229">
        <v>0</v>
      </c>
      <c r="T285" s="230">
        <f>S285*H285</f>
        <v>0</v>
      </c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R285" s="231" t="s">
        <v>732</v>
      </c>
      <c r="AT285" s="231" t="s">
        <v>776</v>
      </c>
      <c r="AU285" s="231" t="s">
        <v>83</v>
      </c>
      <c r="AY285" s="21" t="s">
        <v>426</v>
      </c>
      <c r="BE285" s="232">
        <f>IF(N285="základní",J285,0)</f>
        <v>0</v>
      </c>
      <c r="BF285" s="232">
        <f>IF(N285="snížená",J285,0)</f>
        <v>0</v>
      </c>
      <c r="BG285" s="232">
        <f>IF(N285="zákl. přenesená",J285,0)</f>
        <v>0</v>
      </c>
      <c r="BH285" s="232">
        <f>IF(N285="sníž. přenesená",J285,0)</f>
        <v>0</v>
      </c>
      <c r="BI285" s="232">
        <f>IF(N285="nulová",J285,0)</f>
        <v>0</v>
      </c>
      <c r="BJ285" s="21" t="s">
        <v>81</v>
      </c>
      <c r="BK285" s="232">
        <f>ROUND(I285*H285,2)</f>
        <v>0</v>
      </c>
      <c r="BL285" s="21" t="s">
        <v>645</v>
      </c>
      <c r="BM285" s="231" t="s">
        <v>6339</v>
      </c>
    </row>
    <row r="286" s="14" customFormat="1">
      <c r="A286" s="14"/>
      <c r="B286" s="250"/>
      <c r="C286" s="251"/>
      <c r="D286" s="240" t="s">
        <v>446</v>
      </c>
      <c r="E286" s="252" t="s">
        <v>28</v>
      </c>
      <c r="F286" s="253" t="s">
        <v>899</v>
      </c>
      <c r="G286" s="251"/>
      <c r="H286" s="252" t="s">
        <v>28</v>
      </c>
      <c r="I286" s="254"/>
      <c r="J286" s="251"/>
      <c r="K286" s="251"/>
      <c r="L286" s="255"/>
      <c r="M286" s="256"/>
      <c r="N286" s="257"/>
      <c r="O286" s="257"/>
      <c r="P286" s="257"/>
      <c r="Q286" s="257"/>
      <c r="R286" s="257"/>
      <c r="S286" s="257"/>
      <c r="T286" s="258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9" t="s">
        <v>446</v>
      </c>
      <c r="AU286" s="259" t="s">
        <v>83</v>
      </c>
      <c r="AV286" s="14" t="s">
        <v>81</v>
      </c>
      <c r="AW286" s="14" t="s">
        <v>35</v>
      </c>
      <c r="AX286" s="14" t="s">
        <v>74</v>
      </c>
      <c r="AY286" s="259" t="s">
        <v>426</v>
      </c>
    </row>
    <row r="287" s="14" customFormat="1">
      <c r="A287" s="14"/>
      <c r="B287" s="250"/>
      <c r="C287" s="251"/>
      <c r="D287" s="240" t="s">
        <v>446</v>
      </c>
      <c r="E287" s="252" t="s">
        <v>28</v>
      </c>
      <c r="F287" s="253" t="s">
        <v>6243</v>
      </c>
      <c r="G287" s="251"/>
      <c r="H287" s="252" t="s">
        <v>28</v>
      </c>
      <c r="I287" s="254"/>
      <c r="J287" s="251"/>
      <c r="K287" s="251"/>
      <c r="L287" s="255"/>
      <c r="M287" s="256"/>
      <c r="N287" s="257"/>
      <c r="O287" s="257"/>
      <c r="P287" s="257"/>
      <c r="Q287" s="257"/>
      <c r="R287" s="257"/>
      <c r="S287" s="257"/>
      <c r="T287" s="258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9" t="s">
        <v>446</v>
      </c>
      <c r="AU287" s="259" t="s">
        <v>83</v>
      </c>
      <c r="AV287" s="14" t="s">
        <v>81</v>
      </c>
      <c r="AW287" s="14" t="s">
        <v>35</v>
      </c>
      <c r="AX287" s="14" t="s">
        <v>74</v>
      </c>
      <c r="AY287" s="259" t="s">
        <v>426</v>
      </c>
    </row>
    <row r="288" s="13" customFormat="1">
      <c r="A288" s="13"/>
      <c r="B288" s="238"/>
      <c r="C288" s="239"/>
      <c r="D288" s="240" t="s">
        <v>446</v>
      </c>
      <c r="E288" s="241" t="s">
        <v>28</v>
      </c>
      <c r="F288" s="242" t="s">
        <v>6340</v>
      </c>
      <c r="G288" s="239"/>
      <c r="H288" s="243">
        <v>27.079999999999998</v>
      </c>
      <c r="I288" s="244"/>
      <c r="J288" s="239"/>
      <c r="K288" s="239"/>
      <c r="L288" s="245"/>
      <c r="M288" s="246"/>
      <c r="N288" s="247"/>
      <c r="O288" s="247"/>
      <c r="P288" s="247"/>
      <c r="Q288" s="247"/>
      <c r="R288" s="247"/>
      <c r="S288" s="247"/>
      <c r="T288" s="248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9" t="s">
        <v>446</v>
      </c>
      <c r="AU288" s="249" t="s">
        <v>83</v>
      </c>
      <c r="AV288" s="13" t="s">
        <v>83</v>
      </c>
      <c r="AW288" s="13" t="s">
        <v>35</v>
      </c>
      <c r="AX288" s="13" t="s">
        <v>81</v>
      </c>
      <c r="AY288" s="249" t="s">
        <v>426</v>
      </c>
    </row>
    <row r="289" s="2" customFormat="1" ht="24.15" customHeight="1">
      <c r="A289" s="42"/>
      <c r="B289" s="43"/>
      <c r="C289" s="271" t="s">
        <v>824</v>
      </c>
      <c r="D289" s="271" t="s">
        <v>776</v>
      </c>
      <c r="E289" s="272" t="s">
        <v>2291</v>
      </c>
      <c r="F289" s="273" t="s">
        <v>2292</v>
      </c>
      <c r="G289" s="274" t="s">
        <v>436</v>
      </c>
      <c r="H289" s="275">
        <v>44.811999999999998</v>
      </c>
      <c r="I289" s="276"/>
      <c r="J289" s="277">
        <f>ROUND(I289*H289,2)</f>
        <v>0</v>
      </c>
      <c r="K289" s="273" t="s">
        <v>437</v>
      </c>
      <c r="L289" s="278"/>
      <c r="M289" s="279" t="s">
        <v>28</v>
      </c>
      <c r="N289" s="280" t="s">
        <v>45</v>
      </c>
      <c r="O289" s="88"/>
      <c r="P289" s="229">
        <f>O289*H289</f>
        <v>0</v>
      </c>
      <c r="Q289" s="229">
        <v>0.0048999999999999998</v>
      </c>
      <c r="R289" s="229">
        <f>Q289*H289</f>
        <v>0.21957879999999999</v>
      </c>
      <c r="S289" s="229">
        <v>0</v>
      </c>
      <c r="T289" s="230">
        <f>S289*H289</f>
        <v>0</v>
      </c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R289" s="231" t="s">
        <v>732</v>
      </c>
      <c r="AT289" s="231" t="s">
        <v>776</v>
      </c>
      <c r="AU289" s="231" t="s">
        <v>83</v>
      </c>
      <c r="AY289" s="21" t="s">
        <v>426</v>
      </c>
      <c r="BE289" s="232">
        <f>IF(N289="základní",J289,0)</f>
        <v>0</v>
      </c>
      <c r="BF289" s="232">
        <f>IF(N289="snížená",J289,0)</f>
        <v>0</v>
      </c>
      <c r="BG289" s="232">
        <f>IF(N289="zákl. přenesená",J289,0)</f>
        <v>0</v>
      </c>
      <c r="BH289" s="232">
        <f>IF(N289="sníž. přenesená",J289,0)</f>
        <v>0</v>
      </c>
      <c r="BI289" s="232">
        <f>IF(N289="nulová",J289,0)</f>
        <v>0</v>
      </c>
      <c r="BJ289" s="21" t="s">
        <v>81</v>
      </c>
      <c r="BK289" s="232">
        <f>ROUND(I289*H289,2)</f>
        <v>0</v>
      </c>
      <c r="BL289" s="21" t="s">
        <v>645</v>
      </c>
      <c r="BM289" s="231" t="s">
        <v>6341</v>
      </c>
    </row>
    <row r="290" s="2" customFormat="1" ht="24.15" customHeight="1">
      <c r="A290" s="42"/>
      <c r="B290" s="43"/>
      <c r="C290" s="271" t="s">
        <v>829</v>
      </c>
      <c r="D290" s="271" t="s">
        <v>776</v>
      </c>
      <c r="E290" s="272" t="s">
        <v>2265</v>
      </c>
      <c r="F290" s="273" t="s">
        <v>2266</v>
      </c>
      <c r="G290" s="274" t="s">
        <v>436</v>
      </c>
      <c r="H290" s="275">
        <v>44.811999999999998</v>
      </c>
      <c r="I290" s="276"/>
      <c r="J290" s="277">
        <f>ROUND(I290*H290,2)</f>
        <v>0</v>
      </c>
      <c r="K290" s="273" t="s">
        <v>437</v>
      </c>
      <c r="L290" s="278"/>
      <c r="M290" s="279" t="s">
        <v>28</v>
      </c>
      <c r="N290" s="280" t="s">
        <v>45</v>
      </c>
      <c r="O290" s="88"/>
      <c r="P290" s="229">
        <f>O290*H290</f>
        <v>0</v>
      </c>
      <c r="Q290" s="229">
        <v>0.0055999999999999999</v>
      </c>
      <c r="R290" s="229">
        <f>Q290*H290</f>
        <v>0.25094719999999998</v>
      </c>
      <c r="S290" s="229">
        <v>0</v>
      </c>
      <c r="T290" s="230">
        <f>S290*H290</f>
        <v>0</v>
      </c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R290" s="231" t="s">
        <v>732</v>
      </c>
      <c r="AT290" s="231" t="s">
        <v>776</v>
      </c>
      <c r="AU290" s="231" t="s">
        <v>83</v>
      </c>
      <c r="AY290" s="21" t="s">
        <v>426</v>
      </c>
      <c r="BE290" s="232">
        <f>IF(N290="základní",J290,0)</f>
        <v>0</v>
      </c>
      <c r="BF290" s="232">
        <f>IF(N290="snížená",J290,0)</f>
        <v>0</v>
      </c>
      <c r="BG290" s="232">
        <f>IF(N290="zákl. přenesená",J290,0)</f>
        <v>0</v>
      </c>
      <c r="BH290" s="232">
        <f>IF(N290="sníž. přenesená",J290,0)</f>
        <v>0</v>
      </c>
      <c r="BI290" s="232">
        <f>IF(N290="nulová",J290,0)</f>
        <v>0</v>
      </c>
      <c r="BJ290" s="21" t="s">
        <v>81</v>
      </c>
      <c r="BK290" s="232">
        <f>ROUND(I290*H290,2)</f>
        <v>0</v>
      </c>
      <c r="BL290" s="21" t="s">
        <v>645</v>
      </c>
      <c r="BM290" s="231" t="s">
        <v>6342</v>
      </c>
    </row>
    <row r="291" s="14" customFormat="1">
      <c r="A291" s="14"/>
      <c r="B291" s="250"/>
      <c r="C291" s="251"/>
      <c r="D291" s="240" t="s">
        <v>446</v>
      </c>
      <c r="E291" s="252" t="s">
        <v>28</v>
      </c>
      <c r="F291" s="253" t="s">
        <v>899</v>
      </c>
      <c r="G291" s="251"/>
      <c r="H291" s="252" t="s">
        <v>28</v>
      </c>
      <c r="I291" s="254"/>
      <c r="J291" s="251"/>
      <c r="K291" s="251"/>
      <c r="L291" s="255"/>
      <c r="M291" s="256"/>
      <c r="N291" s="257"/>
      <c r="O291" s="257"/>
      <c r="P291" s="257"/>
      <c r="Q291" s="257"/>
      <c r="R291" s="257"/>
      <c r="S291" s="257"/>
      <c r="T291" s="258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9" t="s">
        <v>446</v>
      </c>
      <c r="AU291" s="259" t="s">
        <v>83</v>
      </c>
      <c r="AV291" s="14" t="s">
        <v>81</v>
      </c>
      <c r="AW291" s="14" t="s">
        <v>35</v>
      </c>
      <c r="AX291" s="14" t="s">
        <v>74</v>
      </c>
      <c r="AY291" s="259" t="s">
        <v>426</v>
      </c>
    </row>
    <row r="292" s="13" customFormat="1">
      <c r="A292" s="13"/>
      <c r="B292" s="238"/>
      <c r="C292" s="239"/>
      <c r="D292" s="240" t="s">
        <v>446</v>
      </c>
      <c r="E292" s="241" t="s">
        <v>28</v>
      </c>
      <c r="F292" s="242" t="s">
        <v>6040</v>
      </c>
      <c r="G292" s="239"/>
      <c r="H292" s="243">
        <v>18.920000000000002</v>
      </c>
      <c r="I292" s="244"/>
      <c r="J292" s="239"/>
      <c r="K292" s="239"/>
      <c r="L292" s="245"/>
      <c r="M292" s="246"/>
      <c r="N292" s="247"/>
      <c r="O292" s="247"/>
      <c r="P292" s="247"/>
      <c r="Q292" s="247"/>
      <c r="R292" s="247"/>
      <c r="S292" s="247"/>
      <c r="T292" s="248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9" t="s">
        <v>446</v>
      </c>
      <c r="AU292" s="249" t="s">
        <v>83</v>
      </c>
      <c r="AV292" s="13" t="s">
        <v>83</v>
      </c>
      <c r="AW292" s="13" t="s">
        <v>35</v>
      </c>
      <c r="AX292" s="13" t="s">
        <v>74</v>
      </c>
      <c r="AY292" s="249" t="s">
        <v>426</v>
      </c>
    </row>
    <row r="293" s="13" customFormat="1">
      <c r="A293" s="13"/>
      <c r="B293" s="238"/>
      <c r="C293" s="239"/>
      <c r="D293" s="240" t="s">
        <v>446</v>
      </c>
      <c r="E293" s="241" t="s">
        <v>28</v>
      </c>
      <c r="F293" s="242" t="s">
        <v>6343</v>
      </c>
      <c r="G293" s="239"/>
      <c r="H293" s="243">
        <v>25.891999999999999</v>
      </c>
      <c r="I293" s="244"/>
      <c r="J293" s="239"/>
      <c r="K293" s="239"/>
      <c r="L293" s="245"/>
      <c r="M293" s="246"/>
      <c r="N293" s="247"/>
      <c r="O293" s="247"/>
      <c r="P293" s="247"/>
      <c r="Q293" s="247"/>
      <c r="R293" s="247"/>
      <c r="S293" s="247"/>
      <c r="T293" s="248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9" t="s">
        <v>446</v>
      </c>
      <c r="AU293" s="249" t="s">
        <v>83</v>
      </c>
      <c r="AV293" s="13" t="s">
        <v>83</v>
      </c>
      <c r="AW293" s="13" t="s">
        <v>35</v>
      </c>
      <c r="AX293" s="13" t="s">
        <v>74</v>
      </c>
      <c r="AY293" s="249" t="s">
        <v>426</v>
      </c>
    </row>
    <row r="294" s="15" customFormat="1">
      <c r="A294" s="15"/>
      <c r="B294" s="260"/>
      <c r="C294" s="261"/>
      <c r="D294" s="240" t="s">
        <v>446</v>
      </c>
      <c r="E294" s="262" t="s">
        <v>28</v>
      </c>
      <c r="F294" s="263" t="s">
        <v>466</v>
      </c>
      <c r="G294" s="261"/>
      <c r="H294" s="264">
        <v>44.811999999999998</v>
      </c>
      <c r="I294" s="265"/>
      <c r="J294" s="261"/>
      <c r="K294" s="261"/>
      <c r="L294" s="266"/>
      <c r="M294" s="267"/>
      <c r="N294" s="268"/>
      <c r="O294" s="268"/>
      <c r="P294" s="268"/>
      <c r="Q294" s="268"/>
      <c r="R294" s="268"/>
      <c r="S294" s="268"/>
      <c r="T294" s="269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70" t="s">
        <v>446</v>
      </c>
      <c r="AU294" s="270" t="s">
        <v>83</v>
      </c>
      <c r="AV294" s="15" t="s">
        <v>438</v>
      </c>
      <c r="AW294" s="15" t="s">
        <v>35</v>
      </c>
      <c r="AX294" s="15" t="s">
        <v>81</v>
      </c>
      <c r="AY294" s="270" t="s">
        <v>426</v>
      </c>
    </row>
    <row r="295" s="2" customFormat="1" ht="33" customHeight="1">
      <c r="A295" s="42"/>
      <c r="B295" s="43"/>
      <c r="C295" s="220" t="s">
        <v>420</v>
      </c>
      <c r="D295" s="220" t="s">
        <v>433</v>
      </c>
      <c r="E295" s="221" t="s">
        <v>2852</v>
      </c>
      <c r="F295" s="222" t="s">
        <v>2853</v>
      </c>
      <c r="G295" s="223" t="s">
        <v>436</v>
      </c>
      <c r="H295" s="224">
        <v>83.635999999999996</v>
      </c>
      <c r="I295" s="225"/>
      <c r="J295" s="226">
        <f>ROUND(I295*H295,2)</f>
        <v>0</v>
      </c>
      <c r="K295" s="222" t="s">
        <v>437</v>
      </c>
      <c r="L295" s="48"/>
      <c r="M295" s="227" t="s">
        <v>28</v>
      </c>
      <c r="N295" s="228" t="s">
        <v>45</v>
      </c>
      <c r="O295" s="88"/>
      <c r="P295" s="229">
        <f>O295*H295</f>
        <v>0</v>
      </c>
      <c r="Q295" s="229">
        <v>0.0032000000000000002</v>
      </c>
      <c r="R295" s="229">
        <f>Q295*H295</f>
        <v>0.26763520000000002</v>
      </c>
      <c r="S295" s="229">
        <v>0</v>
      </c>
      <c r="T295" s="230">
        <f>S295*H295</f>
        <v>0</v>
      </c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R295" s="231" t="s">
        <v>645</v>
      </c>
      <c r="AT295" s="231" t="s">
        <v>433</v>
      </c>
      <c r="AU295" s="231" t="s">
        <v>83</v>
      </c>
      <c r="AY295" s="21" t="s">
        <v>426</v>
      </c>
      <c r="BE295" s="232">
        <f>IF(N295="základní",J295,0)</f>
        <v>0</v>
      </c>
      <c r="BF295" s="232">
        <f>IF(N295="snížená",J295,0)</f>
        <v>0</v>
      </c>
      <c r="BG295" s="232">
        <f>IF(N295="zákl. přenesená",J295,0)</f>
        <v>0</v>
      </c>
      <c r="BH295" s="232">
        <f>IF(N295="sníž. přenesená",J295,0)</f>
        <v>0</v>
      </c>
      <c r="BI295" s="232">
        <f>IF(N295="nulová",J295,0)</f>
        <v>0</v>
      </c>
      <c r="BJ295" s="21" t="s">
        <v>81</v>
      </c>
      <c r="BK295" s="232">
        <f>ROUND(I295*H295,2)</f>
        <v>0</v>
      </c>
      <c r="BL295" s="21" t="s">
        <v>645</v>
      </c>
      <c r="BM295" s="231" t="s">
        <v>6344</v>
      </c>
    </row>
    <row r="296" s="2" customFormat="1">
      <c r="A296" s="42"/>
      <c r="B296" s="43"/>
      <c r="C296" s="44"/>
      <c r="D296" s="233" t="s">
        <v>442</v>
      </c>
      <c r="E296" s="44"/>
      <c r="F296" s="234" t="s">
        <v>2855</v>
      </c>
      <c r="G296" s="44"/>
      <c r="H296" s="44"/>
      <c r="I296" s="235"/>
      <c r="J296" s="44"/>
      <c r="K296" s="44"/>
      <c r="L296" s="48"/>
      <c r="M296" s="236"/>
      <c r="N296" s="237"/>
      <c r="O296" s="88"/>
      <c r="P296" s="88"/>
      <c r="Q296" s="88"/>
      <c r="R296" s="88"/>
      <c r="S296" s="88"/>
      <c r="T296" s="89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T296" s="21" t="s">
        <v>442</v>
      </c>
      <c r="AU296" s="21" t="s">
        <v>83</v>
      </c>
    </row>
    <row r="297" s="13" customFormat="1">
      <c r="A297" s="13"/>
      <c r="B297" s="238"/>
      <c r="C297" s="239"/>
      <c r="D297" s="240" t="s">
        <v>446</v>
      </c>
      <c r="E297" s="241" t="s">
        <v>28</v>
      </c>
      <c r="F297" s="242" t="s">
        <v>2856</v>
      </c>
      <c r="G297" s="239"/>
      <c r="H297" s="243">
        <v>83.635999999999996</v>
      </c>
      <c r="I297" s="244"/>
      <c r="J297" s="239"/>
      <c r="K297" s="239"/>
      <c r="L297" s="245"/>
      <c r="M297" s="246"/>
      <c r="N297" s="247"/>
      <c r="O297" s="247"/>
      <c r="P297" s="247"/>
      <c r="Q297" s="247"/>
      <c r="R297" s="247"/>
      <c r="S297" s="247"/>
      <c r="T297" s="248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9" t="s">
        <v>446</v>
      </c>
      <c r="AU297" s="249" t="s">
        <v>83</v>
      </c>
      <c r="AV297" s="13" t="s">
        <v>83</v>
      </c>
      <c r="AW297" s="13" t="s">
        <v>35</v>
      </c>
      <c r="AX297" s="13" t="s">
        <v>81</v>
      </c>
      <c r="AY297" s="249" t="s">
        <v>426</v>
      </c>
    </row>
    <row r="298" s="2" customFormat="1" ht="55.5" customHeight="1">
      <c r="A298" s="42"/>
      <c r="B298" s="43"/>
      <c r="C298" s="220" t="s">
        <v>842</v>
      </c>
      <c r="D298" s="220" t="s">
        <v>433</v>
      </c>
      <c r="E298" s="221" t="s">
        <v>6345</v>
      </c>
      <c r="F298" s="222" t="s">
        <v>6346</v>
      </c>
      <c r="G298" s="223" t="s">
        <v>859</v>
      </c>
      <c r="H298" s="224">
        <v>10</v>
      </c>
      <c r="I298" s="225"/>
      <c r="J298" s="226">
        <f>ROUND(I298*H298,2)</f>
        <v>0</v>
      </c>
      <c r="K298" s="222" t="s">
        <v>437</v>
      </c>
      <c r="L298" s="48"/>
      <c r="M298" s="227" t="s">
        <v>28</v>
      </c>
      <c r="N298" s="228" t="s">
        <v>45</v>
      </c>
      <c r="O298" s="88"/>
      <c r="P298" s="229">
        <f>O298*H298</f>
        <v>0</v>
      </c>
      <c r="Q298" s="229">
        <v>0.0022799999999999999</v>
      </c>
      <c r="R298" s="229">
        <f>Q298*H298</f>
        <v>0.022800000000000001</v>
      </c>
      <c r="S298" s="229">
        <v>0.0055999999999999999</v>
      </c>
      <c r="T298" s="230">
        <f>S298*H298</f>
        <v>0.056000000000000001</v>
      </c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R298" s="231" t="s">
        <v>645</v>
      </c>
      <c r="AT298" s="231" t="s">
        <v>433</v>
      </c>
      <c r="AU298" s="231" t="s">
        <v>83</v>
      </c>
      <c r="AY298" s="21" t="s">
        <v>426</v>
      </c>
      <c r="BE298" s="232">
        <f>IF(N298="základní",J298,0)</f>
        <v>0</v>
      </c>
      <c r="BF298" s="232">
        <f>IF(N298="snížená",J298,0)</f>
        <v>0</v>
      </c>
      <c r="BG298" s="232">
        <f>IF(N298="zákl. přenesená",J298,0)</f>
        <v>0</v>
      </c>
      <c r="BH298" s="232">
        <f>IF(N298="sníž. přenesená",J298,0)</f>
        <v>0</v>
      </c>
      <c r="BI298" s="232">
        <f>IF(N298="nulová",J298,0)</f>
        <v>0</v>
      </c>
      <c r="BJ298" s="21" t="s">
        <v>81</v>
      </c>
      <c r="BK298" s="232">
        <f>ROUND(I298*H298,2)</f>
        <v>0</v>
      </c>
      <c r="BL298" s="21" t="s">
        <v>645</v>
      </c>
      <c r="BM298" s="231" t="s">
        <v>6347</v>
      </c>
    </row>
    <row r="299" s="2" customFormat="1">
      <c r="A299" s="42"/>
      <c r="B299" s="43"/>
      <c r="C299" s="44"/>
      <c r="D299" s="233" t="s">
        <v>442</v>
      </c>
      <c r="E299" s="44"/>
      <c r="F299" s="234" t="s">
        <v>6348</v>
      </c>
      <c r="G299" s="44"/>
      <c r="H299" s="44"/>
      <c r="I299" s="235"/>
      <c r="J299" s="44"/>
      <c r="K299" s="44"/>
      <c r="L299" s="48"/>
      <c r="M299" s="236"/>
      <c r="N299" s="237"/>
      <c r="O299" s="88"/>
      <c r="P299" s="88"/>
      <c r="Q299" s="88"/>
      <c r="R299" s="88"/>
      <c r="S299" s="88"/>
      <c r="T299" s="89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T299" s="21" t="s">
        <v>442</v>
      </c>
      <c r="AU299" s="21" t="s">
        <v>83</v>
      </c>
    </row>
    <row r="300" s="14" customFormat="1">
      <c r="A300" s="14"/>
      <c r="B300" s="250"/>
      <c r="C300" s="251"/>
      <c r="D300" s="240" t="s">
        <v>446</v>
      </c>
      <c r="E300" s="252" t="s">
        <v>28</v>
      </c>
      <c r="F300" s="253" t="s">
        <v>6243</v>
      </c>
      <c r="G300" s="251"/>
      <c r="H300" s="252" t="s">
        <v>28</v>
      </c>
      <c r="I300" s="254"/>
      <c r="J300" s="251"/>
      <c r="K300" s="251"/>
      <c r="L300" s="255"/>
      <c r="M300" s="256"/>
      <c r="N300" s="257"/>
      <c r="O300" s="257"/>
      <c r="P300" s="257"/>
      <c r="Q300" s="257"/>
      <c r="R300" s="257"/>
      <c r="S300" s="257"/>
      <c r="T300" s="258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9" t="s">
        <v>446</v>
      </c>
      <c r="AU300" s="259" t="s">
        <v>83</v>
      </c>
      <c r="AV300" s="14" t="s">
        <v>81</v>
      </c>
      <c r="AW300" s="14" t="s">
        <v>35</v>
      </c>
      <c r="AX300" s="14" t="s">
        <v>74</v>
      </c>
      <c r="AY300" s="259" t="s">
        <v>426</v>
      </c>
    </row>
    <row r="301" s="13" customFormat="1">
      <c r="A301" s="13"/>
      <c r="B301" s="238"/>
      <c r="C301" s="239"/>
      <c r="D301" s="240" t="s">
        <v>446</v>
      </c>
      <c r="E301" s="241" t="s">
        <v>28</v>
      </c>
      <c r="F301" s="242" t="s">
        <v>2527</v>
      </c>
      <c r="G301" s="239"/>
      <c r="H301" s="243">
        <v>10</v>
      </c>
      <c r="I301" s="244"/>
      <c r="J301" s="239"/>
      <c r="K301" s="239"/>
      <c r="L301" s="245"/>
      <c r="M301" s="246"/>
      <c r="N301" s="247"/>
      <c r="O301" s="247"/>
      <c r="P301" s="247"/>
      <c r="Q301" s="247"/>
      <c r="R301" s="247"/>
      <c r="S301" s="247"/>
      <c r="T301" s="248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9" t="s">
        <v>446</v>
      </c>
      <c r="AU301" s="249" t="s">
        <v>83</v>
      </c>
      <c r="AV301" s="13" t="s">
        <v>83</v>
      </c>
      <c r="AW301" s="13" t="s">
        <v>35</v>
      </c>
      <c r="AX301" s="13" t="s">
        <v>81</v>
      </c>
      <c r="AY301" s="249" t="s">
        <v>426</v>
      </c>
    </row>
    <row r="302" s="2" customFormat="1" ht="62.7" customHeight="1">
      <c r="A302" s="42"/>
      <c r="B302" s="43"/>
      <c r="C302" s="220" t="s">
        <v>848</v>
      </c>
      <c r="D302" s="220" t="s">
        <v>433</v>
      </c>
      <c r="E302" s="221" t="s">
        <v>2796</v>
      </c>
      <c r="F302" s="222" t="s">
        <v>2797</v>
      </c>
      <c r="G302" s="223" t="s">
        <v>436</v>
      </c>
      <c r="H302" s="224">
        <v>24.617999999999999</v>
      </c>
      <c r="I302" s="225"/>
      <c r="J302" s="226">
        <f>ROUND(I302*H302,2)</f>
        <v>0</v>
      </c>
      <c r="K302" s="222" t="s">
        <v>28</v>
      </c>
      <c r="L302" s="48"/>
      <c r="M302" s="227" t="s">
        <v>28</v>
      </c>
      <c r="N302" s="228" t="s">
        <v>45</v>
      </c>
      <c r="O302" s="88"/>
      <c r="P302" s="229">
        <f>O302*H302</f>
        <v>0</v>
      </c>
      <c r="Q302" s="229">
        <v>0.048939999999999997</v>
      </c>
      <c r="R302" s="229">
        <f>Q302*H302</f>
        <v>1.20480492</v>
      </c>
      <c r="S302" s="229">
        <v>0</v>
      </c>
      <c r="T302" s="230">
        <f>S302*H302</f>
        <v>0</v>
      </c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R302" s="231" t="s">
        <v>645</v>
      </c>
      <c r="AT302" s="231" t="s">
        <v>433</v>
      </c>
      <c r="AU302" s="231" t="s">
        <v>83</v>
      </c>
      <c r="AY302" s="21" t="s">
        <v>426</v>
      </c>
      <c r="BE302" s="232">
        <f>IF(N302="základní",J302,0)</f>
        <v>0</v>
      </c>
      <c r="BF302" s="232">
        <f>IF(N302="snížená",J302,0)</f>
        <v>0</v>
      </c>
      <c r="BG302" s="232">
        <f>IF(N302="zákl. přenesená",J302,0)</f>
        <v>0</v>
      </c>
      <c r="BH302" s="232">
        <f>IF(N302="sníž. přenesená",J302,0)</f>
        <v>0</v>
      </c>
      <c r="BI302" s="232">
        <f>IF(N302="nulová",J302,0)</f>
        <v>0</v>
      </c>
      <c r="BJ302" s="21" t="s">
        <v>81</v>
      </c>
      <c r="BK302" s="232">
        <f>ROUND(I302*H302,2)</f>
        <v>0</v>
      </c>
      <c r="BL302" s="21" t="s">
        <v>645</v>
      </c>
      <c r="BM302" s="231" t="s">
        <v>6349</v>
      </c>
    </row>
    <row r="303" s="14" customFormat="1">
      <c r="A303" s="14"/>
      <c r="B303" s="250"/>
      <c r="C303" s="251"/>
      <c r="D303" s="240" t="s">
        <v>446</v>
      </c>
      <c r="E303" s="252" t="s">
        <v>28</v>
      </c>
      <c r="F303" s="253" t="s">
        <v>899</v>
      </c>
      <c r="G303" s="251"/>
      <c r="H303" s="252" t="s">
        <v>28</v>
      </c>
      <c r="I303" s="254"/>
      <c r="J303" s="251"/>
      <c r="K303" s="251"/>
      <c r="L303" s="255"/>
      <c r="M303" s="256"/>
      <c r="N303" s="257"/>
      <c r="O303" s="257"/>
      <c r="P303" s="257"/>
      <c r="Q303" s="257"/>
      <c r="R303" s="257"/>
      <c r="S303" s="257"/>
      <c r="T303" s="258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9" t="s">
        <v>446</v>
      </c>
      <c r="AU303" s="259" t="s">
        <v>83</v>
      </c>
      <c r="AV303" s="14" t="s">
        <v>81</v>
      </c>
      <c r="AW303" s="14" t="s">
        <v>35</v>
      </c>
      <c r="AX303" s="14" t="s">
        <v>74</v>
      </c>
      <c r="AY303" s="259" t="s">
        <v>426</v>
      </c>
    </row>
    <row r="304" s="14" customFormat="1">
      <c r="A304" s="14"/>
      <c r="B304" s="250"/>
      <c r="C304" s="251"/>
      <c r="D304" s="240" t="s">
        <v>446</v>
      </c>
      <c r="E304" s="252" t="s">
        <v>28</v>
      </c>
      <c r="F304" s="253" t="s">
        <v>6243</v>
      </c>
      <c r="G304" s="251"/>
      <c r="H304" s="252" t="s">
        <v>28</v>
      </c>
      <c r="I304" s="254"/>
      <c r="J304" s="251"/>
      <c r="K304" s="251"/>
      <c r="L304" s="255"/>
      <c r="M304" s="256"/>
      <c r="N304" s="257"/>
      <c r="O304" s="257"/>
      <c r="P304" s="257"/>
      <c r="Q304" s="257"/>
      <c r="R304" s="257"/>
      <c r="S304" s="257"/>
      <c r="T304" s="258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9" t="s">
        <v>446</v>
      </c>
      <c r="AU304" s="259" t="s">
        <v>83</v>
      </c>
      <c r="AV304" s="14" t="s">
        <v>81</v>
      </c>
      <c r="AW304" s="14" t="s">
        <v>35</v>
      </c>
      <c r="AX304" s="14" t="s">
        <v>74</v>
      </c>
      <c r="AY304" s="259" t="s">
        <v>426</v>
      </c>
    </row>
    <row r="305" s="13" customFormat="1">
      <c r="A305" s="13"/>
      <c r="B305" s="238"/>
      <c r="C305" s="239"/>
      <c r="D305" s="240" t="s">
        <v>446</v>
      </c>
      <c r="E305" s="241" t="s">
        <v>28</v>
      </c>
      <c r="F305" s="242" t="s">
        <v>6350</v>
      </c>
      <c r="G305" s="239"/>
      <c r="H305" s="243">
        <v>24.617999999999999</v>
      </c>
      <c r="I305" s="244"/>
      <c r="J305" s="239"/>
      <c r="K305" s="239"/>
      <c r="L305" s="245"/>
      <c r="M305" s="246"/>
      <c r="N305" s="247"/>
      <c r="O305" s="247"/>
      <c r="P305" s="247"/>
      <c r="Q305" s="247"/>
      <c r="R305" s="247"/>
      <c r="S305" s="247"/>
      <c r="T305" s="248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9" t="s">
        <v>446</v>
      </c>
      <c r="AU305" s="249" t="s">
        <v>83</v>
      </c>
      <c r="AV305" s="13" t="s">
        <v>83</v>
      </c>
      <c r="AW305" s="13" t="s">
        <v>35</v>
      </c>
      <c r="AX305" s="13" t="s">
        <v>74</v>
      </c>
      <c r="AY305" s="249" t="s">
        <v>426</v>
      </c>
    </row>
    <row r="306" s="15" customFormat="1">
      <c r="A306" s="15"/>
      <c r="B306" s="260"/>
      <c r="C306" s="261"/>
      <c r="D306" s="240" t="s">
        <v>446</v>
      </c>
      <c r="E306" s="262" t="s">
        <v>393</v>
      </c>
      <c r="F306" s="263" t="s">
        <v>466</v>
      </c>
      <c r="G306" s="261"/>
      <c r="H306" s="264">
        <v>24.617999999999999</v>
      </c>
      <c r="I306" s="265"/>
      <c r="J306" s="261"/>
      <c r="K306" s="261"/>
      <c r="L306" s="266"/>
      <c r="M306" s="267"/>
      <c r="N306" s="268"/>
      <c r="O306" s="268"/>
      <c r="P306" s="268"/>
      <c r="Q306" s="268"/>
      <c r="R306" s="268"/>
      <c r="S306" s="268"/>
      <c r="T306" s="269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T306" s="270" t="s">
        <v>446</v>
      </c>
      <c r="AU306" s="270" t="s">
        <v>83</v>
      </c>
      <c r="AV306" s="15" t="s">
        <v>438</v>
      </c>
      <c r="AW306" s="15" t="s">
        <v>35</v>
      </c>
      <c r="AX306" s="15" t="s">
        <v>81</v>
      </c>
      <c r="AY306" s="270" t="s">
        <v>426</v>
      </c>
    </row>
    <row r="307" s="2" customFormat="1" ht="55.5" customHeight="1">
      <c r="A307" s="42"/>
      <c r="B307" s="43"/>
      <c r="C307" s="220" t="s">
        <v>856</v>
      </c>
      <c r="D307" s="220" t="s">
        <v>433</v>
      </c>
      <c r="E307" s="221" t="s">
        <v>2806</v>
      </c>
      <c r="F307" s="222" t="s">
        <v>2807</v>
      </c>
      <c r="G307" s="223" t="s">
        <v>436</v>
      </c>
      <c r="H307" s="224">
        <v>17.199999999999999</v>
      </c>
      <c r="I307" s="225"/>
      <c r="J307" s="226">
        <f>ROUND(I307*H307,2)</f>
        <v>0</v>
      </c>
      <c r="K307" s="222" t="s">
        <v>28</v>
      </c>
      <c r="L307" s="48"/>
      <c r="M307" s="227" t="s">
        <v>28</v>
      </c>
      <c r="N307" s="228" t="s">
        <v>45</v>
      </c>
      <c r="O307" s="88"/>
      <c r="P307" s="229">
        <f>O307*H307</f>
        <v>0</v>
      </c>
      <c r="Q307" s="229">
        <v>0.064430000000000001</v>
      </c>
      <c r="R307" s="229">
        <f>Q307*H307</f>
        <v>1.108196</v>
      </c>
      <c r="S307" s="229">
        <v>0</v>
      </c>
      <c r="T307" s="230">
        <f>S307*H307</f>
        <v>0</v>
      </c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R307" s="231" t="s">
        <v>645</v>
      </c>
      <c r="AT307" s="231" t="s">
        <v>433</v>
      </c>
      <c r="AU307" s="231" t="s">
        <v>83</v>
      </c>
      <c r="AY307" s="21" t="s">
        <v>426</v>
      </c>
      <c r="BE307" s="232">
        <f>IF(N307="základní",J307,0)</f>
        <v>0</v>
      </c>
      <c r="BF307" s="232">
        <f>IF(N307="snížená",J307,0)</f>
        <v>0</v>
      </c>
      <c r="BG307" s="232">
        <f>IF(N307="zákl. přenesená",J307,0)</f>
        <v>0</v>
      </c>
      <c r="BH307" s="232">
        <f>IF(N307="sníž. přenesená",J307,0)</f>
        <v>0</v>
      </c>
      <c r="BI307" s="232">
        <f>IF(N307="nulová",J307,0)</f>
        <v>0</v>
      </c>
      <c r="BJ307" s="21" t="s">
        <v>81</v>
      </c>
      <c r="BK307" s="232">
        <f>ROUND(I307*H307,2)</f>
        <v>0</v>
      </c>
      <c r="BL307" s="21" t="s">
        <v>645</v>
      </c>
      <c r="BM307" s="231" t="s">
        <v>6351</v>
      </c>
    </row>
    <row r="308" s="14" customFormat="1">
      <c r="A308" s="14"/>
      <c r="B308" s="250"/>
      <c r="C308" s="251"/>
      <c r="D308" s="240" t="s">
        <v>446</v>
      </c>
      <c r="E308" s="252" t="s">
        <v>28</v>
      </c>
      <c r="F308" s="253" t="s">
        <v>899</v>
      </c>
      <c r="G308" s="251"/>
      <c r="H308" s="252" t="s">
        <v>28</v>
      </c>
      <c r="I308" s="254"/>
      <c r="J308" s="251"/>
      <c r="K308" s="251"/>
      <c r="L308" s="255"/>
      <c r="M308" s="256"/>
      <c r="N308" s="257"/>
      <c r="O308" s="257"/>
      <c r="P308" s="257"/>
      <c r="Q308" s="257"/>
      <c r="R308" s="257"/>
      <c r="S308" s="257"/>
      <c r="T308" s="258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9" t="s">
        <v>446</v>
      </c>
      <c r="AU308" s="259" t="s">
        <v>83</v>
      </c>
      <c r="AV308" s="14" t="s">
        <v>81</v>
      </c>
      <c r="AW308" s="14" t="s">
        <v>35</v>
      </c>
      <c r="AX308" s="14" t="s">
        <v>74</v>
      </c>
      <c r="AY308" s="259" t="s">
        <v>426</v>
      </c>
    </row>
    <row r="309" s="14" customFormat="1">
      <c r="A309" s="14"/>
      <c r="B309" s="250"/>
      <c r="C309" s="251"/>
      <c r="D309" s="240" t="s">
        <v>446</v>
      </c>
      <c r="E309" s="252" t="s">
        <v>28</v>
      </c>
      <c r="F309" s="253" t="s">
        <v>6243</v>
      </c>
      <c r="G309" s="251"/>
      <c r="H309" s="252" t="s">
        <v>28</v>
      </c>
      <c r="I309" s="254"/>
      <c r="J309" s="251"/>
      <c r="K309" s="251"/>
      <c r="L309" s="255"/>
      <c r="M309" s="256"/>
      <c r="N309" s="257"/>
      <c r="O309" s="257"/>
      <c r="P309" s="257"/>
      <c r="Q309" s="257"/>
      <c r="R309" s="257"/>
      <c r="S309" s="257"/>
      <c r="T309" s="258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9" t="s">
        <v>446</v>
      </c>
      <c r="AU309" s="259" t="s">
        <v>83</v>
      </c>
      <c r="AV309" s="14" t="s">
        <v>81</v>
      </c>
      <c r="AW309" s="14" t="s">
        <v>35</v>
      </c>
      <c r="AX309" s="14" t="s">
        <v>74</v>
      </c>
      <c r="AY309" s="259" t="s">
        <v>426</v>
      </c>
    </row>
    <row r="310" s="13" customFormat="1">
      <c r="A310" s="13"/>
      <c r="B310" s="238"/>
      <c r="C310" s="239"/>
      <c r="D310" s="240" t="s">
        <v>446</v>
      </c>
      <c r="E310" s="241" t="s">
        <v>28</v>
      </c>
      <c r="F310" s="242" t="s">
        <v>6352</v>
      </c>
      <c r="G310" s="239"/>
      <c r="H310" s="243">
        <v>17.199999999999999</v>
      </c>
      <c r="I310" s="244"/>
      <c r="J310" s="239"/>
      <c r="K310" s="239"/>
      <c r="L310" s="245"/>
      <c r="M310" s="246"/>
      <c r="N310" s="247"/>
      <c r="O310" s="247"/>
      <c r="P310" s="247"/>
      <c r="Q310" s="247"/>
      <c r="R310" s="247"/>
      <c r="S310" s="247"/>
      <c r="T310" s="248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9" t="s">
        <v>446</v>
      </c>
      <c r="AU310" s="249" t="s">
        <v>83</v>
      </c>
      <c r="AV310" s="13" t="s">
        <v>83</v>
      </c>
      <c r="AW310" s="13" t="s">
        <v>35</v>
      </c>
      <c r="AX310" s="13" t="s">
        <v>74</v>
      </c>
      <c r="AY310" s="249" t="s">
        <v>426</v>
      </c>
    </row>
    <row r="311" s="15" customFormat="1">
      <c r="A311" s="15"/>
      <c r="B311" s="260"/>
      <c r="C311" s="261"/>
      <c r="D311" s="240" t="s">
        <v>446</v>
      </c>
      <c r="E311" s="262" t="s">
        <v>391</v>
      </c>
      <c r="F311" s="263" t="s">
        <v>466</v>
      </c>
      <c r="G311" s="261"/>
      <c r="H311" s="264">
        <v>17.199999999999999</v>
      </c>
      <c r="I311" s="265"/>
      <c r="J311" s="261"/>
      <c r="K311" s="261"/>
      <c r="L311" s="266"/>
      <c r="M311" s="267"/>
      <c r="N311" s="268"/>
      <c r="O311" s="268"/>
      <c r="P311" s="268"/>
      <c r="Q311" s="268"/>
      <c r="R311" s="268"/>
      <c r="S311" s="268"/>
      <c r="T311" s="269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70" t="s">
        <v>446</v>
      </c>
      <c r="AU311" s="270" t="s">
        <v>83</v>
      </c>
      <c r="AV311" s="15" t="s">
        <v>438</v>
      </c>
      <c r="AW311" s="15" t="s">
        <v>35</v>
      </c>
      <c r="AX311" s="15" t="s">
        <v>81</v>
      </c>
      <c r="AY311" s="270" t="s">
        <v>426</v>
      </c>
    </row>
    <row r="312" s="2" customFormat="1" ht="44.25" customHeight="1">
      <c r="A312" s="42"/>
      <c r="B312" s="43"/>
      <c r="C312" s="220" t="s">
        <v>864</v>
      </c>
      <c r="D312" s="220" t="s">
        <v>433</v>
      </c>
      <c r="E312" s="221" t="s">
        <v>2922</v>
      </c>
      <c r="F312" s="222" t="s">
        <v>2923</v>
      </c>
      <c r="G312" s="223" t="s">
        <v>436</v>
      </c>
      <c r="H312" s="224">
        <v>23.538</v>
      </c>
      <c r="I312" s="225"/>
      <c r="J312" s="226">
        <f>ROUND(I312*H312,2)</f>
        <v>0</v>
      </c>
      <c r="K312" s="222" t="s">
        <v>437</v>
      </c>
      <c r="L312" s="48"/>
      <c r="M312" s="227" t="s">
        <v>28</v>
      </c>
      <c r="N312" s="228" t="s">
        <v>45</v>
      </c>
      <c r="O312" s="88"/>
      <c r="P312" s="229">
        <f>O312*H312</f>
        <v>0</v>
      </c>
      <c r="Q312" s="229">
        <v>0.00010000000000000001</v>
      </c>
      <c r="R312" s="229">
        <f>Q312*H312</f>
        <v>0.0023538000000000001</v>
      </c>
      <c r="S312" s="229">
        <v>0</v>
      </c>
      <c r="T312" s="230">
        <f>S312*H312</f>
        <v>0</v>
      </c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R312" s="231" t="s">
        <v>645</v>
      </c>
      <c r="AT312" s="231" t="s">
        <v>433</v>
      </c>
      <c r="AU312" s="231" t="s">
        <v>83</v>
      </c>
      <c r="AY312" s="21" t="s">
        <v>426</v>
      </c>
      <c r="BE312" s="232">
        <f>IF(N312="základní",J312,0)</f>
        <v>0</v>
      </c>
      <c r="BF312" s="232">
        <f>IF(N312="snížená",J312,0)</f>
        <v>0</v>
      </c>
      <c r="BG312" s="232">
        <f>IF(N312="zákl. přenesená",J312,0)</f>
        <v>0</v>
      </c>
      <c r="BH312" s="232">
        <f>IF(N312="sníž. přenesená",J312,0)</f>
        <v>0</v>
      </c>
      <c r="BI312" s="232">
        <f>IF(N312="nulová",J312,0)</f>
        <v>0</v>
      </c>
      <c r="BJ312" s="21" t="s">
        <v>81</v>
      </c>
      <c r="BK312" s="232">
        <f>ROUND(I312*H312,2)</f>
        <v>0</v>
      </c>
      <c r="BL312" s="21" t="s">
        <v>645</v>
      </c>
      <c r="BM312" s="231" t="s">
        <v>6353</v>
      </c>
    </row>
    <row r="313" s="2" customFormat="1">
      <c r="A313" s="42"/>
      <c r="B313" s="43"/>
      <c r="C313" s="44"/>
      <c r="D313" s="233" t="s">
        <v>442</v>
      </c>
      <c r="E313" s="44"/>
      <c r="F313" s="234" t="s">
        <v>2925</v>
      </c>
      <c r="G313" s="44"/>
      <c r="H313" s="44"/>
      <c r="I313" s="235"/>
      <c r="J313" s="44"/>
      <c r="K313" s="44"/>
      <c r="L313" s="48"/>
      <c r="M313" s="236"/>
      <c r="N313" s="237"/>
      <c r="O313" s="88"/>
      <c r="P313" s="88"/>
      <c r="Q313" s="88"/>
      <c r="R313" s="88"/>
      <c r="S313" s="88"/>
      <c r="T313" s="89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T313" s="21" t="s">
        <v>442</v>
      </c>
      <c r="AU313" s="21" t="s">
        <v>83</v>
      </c>
    </row>
    <row r="314" s="13" customFormat="1">
      <c r="A314" s="13"/>
      <c r="B314" s="238"/>
      <c r="C314" s="239"/>
      <c r="D314" s="240" t="s">
        <v>446</v>
      </c>
      <c r="E314" s="241" t="s">
        <v>28</v>
      </c>
      <c r="F314" s="242" t="s">
        <v>431</v>
      </c>
      <c r="G314" s="239"/>
      <c r="H314" s="243">
        <v>23.538</v>
      </c>
      <c r="I314" s="244"/>
      <c r="J314" s="239"/>
      <c r="K314" s="239"/>
      <c r="L314" s="245"/>
      <c r="M314" s="246"/>
      <c r="N314" s="247"/>
      <c r="O314" s="247"/>
      <c r="P314" s="247"/>
      <c r="Q314" s="247"/>
      <c r="R314" s="247"/>
      <c r="S314" s="247"/>
      <c r="T314" s="248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9" t="s">
        <v>446</v>
      </c>
      <c r="AU314" s="249" t="s">
        <v>83</v>
      </c>
      <c r="AV314" s="13" t="s">
        <v>83</v>
      </c>
      <c r="AW314" s="13" t="s">
        <v>35</v>
      </c>
      <c r="AX314" s="13" t="s">
        <v>81</v>
      </c>
      <c r="AY314" s="249" t="s">
        <v>426</v>
      </c>
    </row>
    <row r="315" s="2" customFormat="1" ht="49.05" customHeight="1">
      <c r="A315" s="42"/>
      <c r="B315" s="43"/>
      <c r="C315" s="220" t="s">
        <v>874</v>
      </c>
      <c r="D315" s="220" t="s">
        <v>433</v>
      </c>
      <c r="E315" s="221" t="s">
        <v>2858</v>
      </c>
      <c r="F315" s="222" t="s">
        <v>2859</v>
      </c>
      <c r="G315" s="223" t="s">
        <v>949</v>
      </c>
      <c r="H315" s="224">
        <v>9.2200000000000006</v>
      </c>
      <c r="I315" s="225"/>
      <c r="J315" s="226">
        <f>ROUND(I315*H315,2)</f>
        <v>0</v>
      </c>
      <c r="K315" s="222" t="s">
        <v>437</v>
      </c>
      <c r="L315" s="48"/>
      <c r="M315" s="227" t="s">
        <v>28</v>
      </c>
      <c r="N315" s="228" t="s">
        <v>45</v>
      </c>
      <c r="O315" s="88"/>
      <c r="P315" s="229">
        <f>O315*H315</f>
        <v>0</v>
      </c>
      <c r="Q315" s="229">
        <v>0.00010000000000000001</v>
      </c>
      <c r="R315" s="229">
        <f>Q315*H315</f>
        <v>0.00092200000000000008</v>
      </c>
      <c r="S315" s="229">
        <v>0</v>
      </c>
      <c r="T315" s="230">
        <f>S315*H315</f>
        <v>0</v>
      </c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R315" s="231" t="s">
        <v>645</v>
      </c>
      <c r="AT315" s="231" t="s">
        <v>433</v>
      </c>
      <c r="AU315" s="231" t="s">
        <v>83</v>
      </c>
      <c r="AY315" s="21" t="s">
        <v>426</v>
      </c>
      <c r="BE315" s="232">
        <f>IF(N315="základní",J315,0)</f>
        <v>0</v>
      </c>
      <c r="BF315" s="232">
        <f>IF(N315="snížená",J315,0)</f>
        <v>0</v>
      </c>
      <c r="BG315" s="232">
        <f>IF(N315="zákl. přenesená",J315,0)</f>
        <v>0</v>
      </c>
      <c r="BH315" s="232">
        <f>IF(N315="sníž. přenesená",J315,0)</f>
        <v>0</v>
      </c>
      <c r="BI315" s="232">
        <f>IF(N315="nulová",J315,0)</f>
        <v>0</v>
      </c>
      <c r="BJ315" s="21" t="s">
        <v>81</v>
      </c>
      <c r="BK315" s="232">
        <f>ROUND(I315*H315,2)</f>
        <v>0</v>
      </c>
      <c r="BL315" s="21" t="s">
        <v>645</v>
      </c>
      <c r="BM315" s="231" t="s">
        <v>6354</v>
      </c>
    </row>
    <row r="316" s="2" customFormat="1">
      <c r="A316" s="42"/>
      <c r="B316" s="43"/>
      <c r="C316" s="44"/>
      <c r="D316" s="233" t="s">
        <v>442</v>
      </c>
      <c r="E316" s="44"/>
      <c r="F316" s="234" t="s">
        <v>2861</v>
      </c>
      <c r="G316" s="44"/>
      <c r="H316" s="44"/>
      <c r="I316" s="235"/>
      <c r="J316" s="44"/>
      <c r="K316" s="44"/>
      <c r="L316" s="48"/>
      <c r="M316" s="236"/>
      <c r="N316" s="237"/>
      <c r="O316" s="88"/>
      <c r="P316" s="88"/>
      <c r="Q316" s="88"/>
      <c r="R316" s="88"/>
      <c r="S316" s="88"/>
      <c r="T316" s="89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T316" s="21" t="s">
        <v>442</v>
      </c>
      <c r="AU316" s="21" t="s">
        <v>83</v>
      </c>
    </row>
    <row r="317" s="14" customFormat="1">
      <c r="A317" s="14"/>
      <c r="B317" s="250"/>
      <c r="C317" s="251"/>
      <c r="D317" s="240" t="s">
        <v>446</v>
      </c>
      <c r="E317" s="252" t="s">
        <v>28</v>
      </c>
      <c r="F317" s="253" t="s">
        <v>6243</v>
      </c>
      <c r="G317" s="251"/>
      <c r="H317" s="252" t="s">
        <v>28</v>
      </c>
      <c r="I317" s="254"/>
      <c r="J317" s="251"/>
      <c r="K317" s="251"/>
      <c r="L317" s="255"/>
      <c r="M317" s="256"/>
      <c r="N317" s="257"/>
      <c r="O317" s="257"/>
      <c r="P317" s="257"/>
      <c r="Q317" s="257"/>
      <c r="R317" s="257"/>
      <c r="S317" s="257"/>
      <c r="T317" s="258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9" t="s">
        <v>446</v>
      </c>
      <c r="AU317" s="259" t="s">
        <v>83</v>
      </c>
      <c r="AV317" s="14" t="s">
        <v>81</v>
      </c>
      <c r="AW317" s="14" t="s">
        <v>35</v>
      </c>
      <c r="AX317" s="14" t="s">
        <v>74</v>
      </c>
      <c r="AY317" s="259" t="s">
        <v>426</v>
      </c>
    </row>
    <row r="318" s="13" customFormat="1">
      <c r="A318" s="13"/>
      <c r="B318" s="238"/>
      <c r="C318" s="239"/>
      <c r="D318" s="240" t="s">
        <v>446</v>
      </c>
      <c r="E318" s="241" t="s">
        <v>28</v>
      </c>
      <c r="F318" s="242" t="s">
        <v>6355</v>
      </c>
      <c r="G318" s="239"/>
      <c r="H318" s="243">
        <v>9.2200000000000006</v>
      </c>
      <c r="I318" s="244"/>
      <c r="J318" s="239"/>
      <c r="K318" s="239"/>
      <c r="L318" s="245"/>
      <c r="M318" s="246"/>
      <c r="N318" s="247"/>
      <c r="O318" s="247"/>
      <c r="P318" s="247"/>
      <c r="Q318" s="247"/>
      <c r="R318" s="247"/>
      <c r="S318" s="247"/>
      <c r="T318" s="248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9" t="s">
        <v>446</v>
      </c>
      <c r="AU318" s="249" t="s">
        <v>83</v>
      </c>
      <c r="AV318" s="13" t="s">
        <v>83</v>
      </c>
      <c r="AW318" s="13" t="s">
        <v>35</v>
      </c>
      <c r="AX318" s="13" t="s">
        <v>81</v>
      </c>
      <c r="AY318" s="249" t="s">
        <v>426</v>
      </c>
    </row>
    <row r="319" s="2" customFormat="1" ht="37.8" customHeight="1">
      <c r="A319" s="42"/>
      <c r="B319" s="43"/>
      <c r="C319" s="220" t="s">
        <v>880</v>
      </c>
      <c r="D319" s="220" t="s">
        <v>433</v>
      </c>
      <c r="E319" s="221" t="s">
        <v>2930</v>
      </c>
      <c r="F319" s="222" t="s">
        <v>2931</v>
      </c>
      <c r="G319" s="223" t="s">
        <v>436</v>
      </c>
      <c r="H319" s="224">
        <v>23.538</v>
      </c>
      <c r="I319" s="225"/>
      <c r="J319" s="226">
        <f>ROUND(I319*H319,2)</f>
        <v>0</v>
      </c>
      <c r="K319" s="222" t="s">
        <v>437</v>
      </c>
      <c r="L319" s="48"/>
      <c r="M319" s="227" t="s">
        <v>28</v>
      </c>
      <c r="N319" s="228" t="s">
        <v>45</v>
      </c>
      <c r="O319" s="88"/>
      <c r="P319" s="229">
        <f>O319*H319</f>
        <v>0</v>
      </c>
      <c r="Q319" s="229">
        <v>0.0016000000000000001</v>
      </c>
      <c r="R319" s="229">
        <f>Q319*H319</f>
        <v>0.037660800000000001</v>
      </c>
      <c r="S319" s="229">
        <v>0</v>
      </c>
      <c r="T319" s="230">
        <f>S319*H319</f>
        <v>0</v>
      </c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R319" s="231" t="s">
        <v>645</v>
      </c>
      <c r="AT319" s="231" t="s">
        <v>433</v>
      </c>
      <c r="AU319" s="231" t="s">
        <v>83</v>
      </c>
      <c r="AY319" s="21" t="s">
        <v>426</v>
      </c>
      <c r="BE319" s="232">
        <f>IF(N319="základní",J319,0)</f>
        <v>0</v>
      </c>
      <c r="BF319" s="232">
        <f>IF(N319="snížená",J319,0)</f>
        <v>0</v>
      </c>
      <c r="BG319" s="232">
        <f>IF(N319="zákl. přenesená",J319,0)</f>
        <v>0</v>
      </c>
      <c r="BH319" s="232">
        <f>IF(N319="sníž. přenesená",J319,0)</f>
        <v>0</v>
      </c>
      <c r="BI319" s="232">
        <f>IF(N319="nulová",J319,0)</f>
        <v>0</v>
      </c>
      <c r="BJ319" s="21" t="s">
        <v>81</v>
      </c>
      <c r="BK319" s="232">
        <f>ROUND(I319*H319,2)</f>
        <v>0</v>
      </c>
      <c r="BL319" s="21" t="s">
        <v>645</v>
      </c>
      <c r="BM319" s="231" t="s">
        <v>6356</v>
      </c>
    </row>
    <row r="320" s="2" customFormat="1">
      <c r="A320" s="42"/>
      <c r="B320" s="43"/>
      <c r="C320" s="44"/>
      <c r="D320" s="233" t="s">
        <v>442</v>
      </c>
      <c r="E320" s="44"/>
      <c r="F320" s="234" t="s">
        <v>2933</v>
      </c>
      <c r="G320" s="44"/>
      <c r="H320" s="44"/>
      <c r="I320" s="235"/>
      <c r="J320" s="44"/>
      <c r="K320" s="44"/>
      <c r="L320" s="48"/>
      <c r="M320" s="236"/>
      <c r="N320" s="237"/>
      <c r="O320" s="88"/>
      <c r="P320" s="88"/>
      <c r="Q320" s="88"/>
      <c r="R320" s="88"/>
      <c r="S320" s="88"/>
      <c r="T320" s="89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T320" s="21" t="s">
        <v>442</v>
      </c>
      <c r="AU320" s="21" t="s">
        <v>83</v>
      </c>
    </row>
    <row r="321" s="13" customFormat="1">
      <c r="A321" s="13"/>
      <c r="B321" s="238"/>
      <c r="C321" s="239"/>
      <c r="D321" s="240" t="s">
        <v>446</v>
      </c>
      <c r="E321" s="241" t="s">
        <v>28</v>
      </c>
      <c r="F321" s="242" t="s">
        <v>431</v>
      </c>
      <c r="G321" s="239"/>
      <c r="H321" s="243">
        <v>23.538</v>
      </c>
      <c r="I321" s="244"/>
      <c r="J321" s="239"/>
      <c r="K321" s="239"/>
      <c r="L321" s="245"/>
      <c r="M321" s="246"/>
      <c r="N321" s="247"/>
      <c r="O321" s="247"/>
      <c r="P321" s="247"/>
      <c r="Q321" s="247"/>
      <c r="R321" s="247"/>
      <c r="S321" s="247"/>
      <c r="T321" s="248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9" t="s">
        <v>446</v>
      </c>
      <c r="AU321" s="249" t="s">
        <v>83</v>
      </c>
      <c r="AV321" s="13" t="s">
        <v>83</v>
      </c>
      <c r="AW321" s="13" t="s">
        <v>35</v>
      </c>
      <c r="AX321" s="13" t="s">
        <v>81</v>
      </c>
      <c r="AY321" s="249" t="s">
        <v>426</v>
      </c>
    </row>
    <row r="322" s="2" customFormat="1" ht="66.75" customHeight="1">
      <c r="A322" s="42"/>
      <c r="B322" s="43"/>
      <c r="C322" s="220" t="s">
        <v>887</v>
      </c>
      <c r="D322" s="220" t="s">
        <v>433</v>
      </c>
      <c r="E322" s="221" t="s">
        <v>2877</v>
      </c>
      <c r="F322" s="222" t="s">
        <v>2878</v>
      </c>
      <c r="G322" s="223" t="s">
        <v>859</v>
      </c>
      <c r="H322" s="224">
        <v>6</v>
      </c>
      <c r="I322" s="225"/>
      <c r="J322" s="226">
        <f>ROUND(I322*H322,2)</f>
        <v>0</v>
      </c>
      <c r="K322" s="222" t="s">
        <v>437</v>
      </c>
      <c r="L322" s="48"/>
      <c r="M322" s="227" t="s">
        <v>28</v>
      </c>
      <c r="N322" s="228" t="s">
        <v>45</v>
      </c>
      <c r="O322" s="88"/>
      <c r="P322" s="229">
        <f>O322*H322</f>
        <v>0</v>
      </c>
      <c r="Q322" s="229">
        <v>0.00115</v>
      </c>
      <c r="R322" s="229">
        <f>Q322*H322</f>
        <v>0.0068999999999999999</v>
      </c>
      <c r="S322" s="229">
        <v>0.0028</v>
      </c>
      <c r="T322" s="230">
        <f>S322*H322</f>
        <v>0.016799999999999999</v>
      </c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R322" s="231" t="s">
        <v>645</v>
      </c>
      <c r="AT322" s="231" t="s">
        <v>433</v>
      </c>
      <c r="AU322" s="231" t="s">
        <v>83</v>
      </c>
      <c r="AY322" s="21" t="s">
        <v>426</v>
      </c>
      <c r="BE322" s="232">
        <f>IF(N322="základní",J322,0)</f>
        <v>0</v>
      </c>
      <c r="BF322" s="232">
        <f>IF(N322="snížená",J322,0)</f>
        <v>0</v>
      </c>
      <c r="BG322" s="232">
        <f>IF(N322="zákl. přenesená",J322,0)</f>
        <v>0</v>
      </c>
      <c r="BH322" s="232">
        <f>IF(N322="sníž. přenesená",J322,0)</f>
        <v>0</v>
      </c>
      <c r="BI322" s="232">
        <f>IF(N322="nulová",J322,0)</f>
        <v>0</v>
      </c>
      <c r="BJ322" s="21" t="s">
        <v>81</v>
      </c>
      <c r="BK322" s="232">
        <f>ROUND(I322*H322,2)</f>
        <v>0</v>
      </c>
      <c r="BL322" s="21" t="s">
        <v>645</v>
      </c>
      <c r="BM322" s="231" t="s">
        <v>6357</v>
      </c>
    </row>
    <row r="323" s="2" customFormat="1">
      <c r="A323" s="42"/>
      <c r="B323" s="43"/>
      <c r="C323" s="44"/>
      <c r="D323" s="233" t="s">
        <v>442</v>
      </c>
      <c r="E323" s="44"/>
      <c r="F323" s="234" t="s">
        <v>2880</v>
      </c>
      <c r="G323" s="44"/>
      <c r="H323" s="44"/>
      <c r="I323" s="235"/>
      <c r="J323" s="44"/>
      <c r="K323" s="44"/>
      <c r="L323" s="48"/>
      <c r="M323" s="236"/>
      <c r="N323" s="237"/>
      <c r="O323" s="88"/>
      <c r="P323" s="88"/>
      <c r="Q323" s="88"/>
      <c r="R323" s="88"/>
      <c r="S323" s="88"/>
      <c r="T323" s="89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T323" s="21" t="s">
        <v>442</v>
      </c>
      <c r="AU323" s="21" t="s">
        <v>83</v>
      </c>
    </row>
    <row r="324" s="14" customFormat="1">
      <c r="A324" s="14"/>
      <c r="B324" s="250"/>
      <c r="C324" s="251"/>
      <c r="D324" s="240" t="s">
        <v>446</v>
      </c>
      <c r="E324" s="252" t="s">
        <v>28</v>
      </c>
      <c r="F324" s="253" t="s">
        <v>6243</v>
      </c>
      <c r="G324" s="251"/>
      <c r="H324" s="252" t="s">
        <v>28</v>
      </c>
      <c r="I324" s="254"/>
      <c r="J324" s="251"/>
      <c r="K324" s="251"/>
      <c r="L324" s="255"/>
      <c r="M324" s="256"/>
      <c r="N324" s="257"/>
      <c r="O324" s="257"/>
      <c r="P324" s="257"/>
      <c r="Q324" s="257"/>
      <c r="R324" s="257"/>
      <c r="S324" s="257"/>
      <c r="T324" s="258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9" t="s">
        <v>446</v>
      </c>
      <c r="AU324" s="259" t="s">
        <v>83</v>
      </c>
      <c r="AV324" s="14" t="s">
        <v>81</v>
      </c>
      <c r="AW324" s="14" t="s">
        <v>35</v>
      </c>
      <c r="AX324" s="14" t="s">
        <v>74</v>
      </c>
      <c r="AY324" s="259" t="s">
        <v>426</v>
      </c>
    </row>
    <row r="325" s="13" customFormat="1">
      <c r="A325" s="13"/>
      <c r="B325" s="238"/>
      <c r="C325" s="239"/>
      <c r="D325" s="240" t="s">
        <v>446</v>
      </c>
      <c r="E325" s="241" t="s">
        <v>28</v>
      </c>
      <c r="F325" s="242" t="s">
        <v>5894</v>
      </c>
      <c r="G325" s="239"/>
      <c r="H325" s="243">
        <v>6</v>
      </c>
      <c r="I325" s="244"/>
      <c r="J325" s="239"/>
      <c r="K325" s="239"/>
      <c r="L325" s="245"/>
      <c r="M325" s="246"/>
      <c r="N325" s="247"/>
      <c r="O325" s="247"/>
      <c r="P325" s="247"/>
      <c r="Q325" s="247"/>
      <c r="R325" s="247"/>
      <c r="S325" s="247"/>
      <c r="T325" s="248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9" t="s">
        <v>446</v>
      </c>
      <c r="AU325" s="249" t="s">
        <v>83</v>
      </c>
      <c r="AV325" s="13" t="s">
        <v>83</v>
      </c>
      <c r="AW325" s="13" t="s">
        <v>35</v>
      </c>
      <c r="AX325" s="13" t="s">
        <v>81</v>
      </c>
      <c r="AY325" s="249" t="s">
        <v>426</v>
      </c>
    </row>
    <row r="326" s="2" customFormat="1" ht="49.05" customHeight="1">
      <c r="A326" s="42"/>
      <c r="B326" s="43"/>
      <c r="C326" s="220" t="s">
        <v>895</v>
      </c>
      <c r="D326" s="220" t="s">
        <v>433</v>
      </c>
      <c r="E326" s="221" t="s">
        <v>2906</v>
      </c>
      <c r="F326" s="222" t="s">
        <v>2907</v>
      </c>
      <c r="G326" s="223" t="s">
        <v>436</v>
      </c>
      <c r="H326" s="224">
        <v>23.538</v>
      </c>
      <c r="I326" s="225"/>
      <c r="J326" s="226">
        <f>ROUND(I326*H326,2)</f>
        <v>0</v>
      </c>
      <c r="K326" s="222" t="s">
        <v>28</v>
      </c>
      <c r="L326" s="48"/>
      <c r="M326" s="227" t="s">
        <v>28</v>
      </c>
      <c r="N326" s="228" t="s">
        <v>45</v>
      </c>
      <c r="O326" s="88"/>
      <c r="P326" s="229">
        <f>O326*H326</f>
        <v>0</v>
      </c>
      <c r="Q326" s="229">
        <v>0.027900000000000001</v>
      </c>
      <c r="R326" s="229">
        <f>Q326*H326</f>
        <v>0.65671020000000002</v>
      </c>
      <c r="S326" s="229">
        <v>0</v>
      </c>
      <c r="T326" s="230">
        <f>S326*H326</f>
        <v>0</v>
      </c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R326" s="231" t="s">
        <v>645</v>
      </c>
      <c r="AT326" s="231" t="s">
        <v>433</v>
      </c>
      <c r="AU326" s="231" t="s">
        <v>83</v>
      </c>
      <c r="AY326" s="21" t="s">
        <v>426</v>
      </c>
      <c r="BE326" s="232">
        <f>IF(N326="základní",J326,0)</f>
        <v>0</v>
      </c>
      <c r="BF326" s="232">
        <f>IF(N326="snížená",J326,0)</f>
        <v>0</v>
      </c>
      <c r="BG326" s="232">
        <f>IF(N326="zákl. přenesená",J326,0)</f>
        <v>0</v>
      </c>
      <c r="BH326" s="232">
        <f>IF(N326="sníž. přenesená",J326,0)</f>
        <v>0</v>
      </c>
      <c r="BI326" s="232">
        <f>IF(N326="nulová",J326,0)</f>
        <v>0</v>
      </c>
      <c r="BJ326" s="21" t="s">
        <v>81</v>
      </c>
      <c r="BK326" s="232">
        <f>ROUND(I326*H326,2)</f>
        <v>0</v>
      </c>
      <c r="BL326" s="21" t="s">
        <v>645</v>
      </c>
      <c r="BM326" s="231" t="s">
        <v>6358</v>
      </c>
    </row>
    <row r="327" s="14" customFormat="1">
      <c r="A327" s="14"/>
      <c r="B327" s="250"/>
      <c r="C327" s="251"/>
      <c r="D327" s="240" t="s">
        <v>446</v>
      </c>
      <c r="E327" s="252" t="s">
        <v>28</v>
      </c>
      <c r="F327" s="253" t="s">
        <v>899</v>
      </c>
      <c r="G327" s="251"/>
      <c r="H327" s="252" t="s">
        <v>28</v>
      </c>
      <c r="I327" s="254"/>
      <c r="J327" s="251"/>
      <c r="K327" s="251"/>
      <c r="L327" s="255"/>
      <c r="M327" s="256"/>
      <c r="N327" s="257"/>
      <c r="O327" s="257"/>
      <c r="P327" s="257"/>
      <c r="Q327" s="257"/>
      <c r="R327" s="257"/>
      <c r="S327" s="257"/>
      <c r="T327" s="258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9" t="s">
        <v>446</v>
      </c>
      <c r="AU327" s="259" t="s">
        <v>83</v>
      </c>
      <c r="AV327" s="14" t="s">
        <v>81</v>
      </c>
      <c r="AW327" s="14" t="s">
        <v>35</v>
      </c>
      <c r="AX327" s="14" t="s">
        <v>74</v>
      </c>
      <c r="AY327" s="259" t="s">
        <v>426</v>
      </c>
    </row>
    <row r="328" s="14" customFormat="1">
      <c r="A328" s="14"/>
      <c r="B328" s="250"/>
      <c r="C328" s="251"/>
      <c r="D328" s="240" t="s">
        <v>446</v>
      </c>
      <c r="E328" s="252" t="s">
        <v>28</v>
      </c>
      <c r="F328" s="253" t="s">
        <v>6243</v>
      </c>
      <c r="G328" s="251"/>
      <c r="H328" s="252" t="s">
        <v>28</v>
      </c>
      <c r="I328" s="254"/>
      <c r="J328" s="251"/>
      <c r="K328" s="251"/>
      <c r="L328" s="255"/>
      <c r="M328" s="256"/>
      <c r="N328" s="257"/>
      <c r="O328" s="257"/>
      <c r="P328" s="257"/>
      <c r="Q328" s="257"/>
      <c r="R328" s="257"/>
      <c r="S328" s="257"/>
      <c r="T328" s="258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9" t="s">
        <v>446</v>
      </c>
      <c r="AU328" s="259" t="s">
        <v>83</v>
      </c>
      <c r="AV328" s="14" t="s">
        <v>81</v>
      </c>
      <c r="AW328" s="14" t="s">
        <v>35</v>
      </c>
      <c r="AX328" s="14" t="s">
        <v>74</v>
      </c>
      <c r="AY328" s="259" t="s">
        <v>426</v>
      </c>
    </row>
    <row r="329" s="13" customFormat="1">
      <c r="A329" s="13"/>
      <c r="B329" s="238"/>
      <c r="C329" s="239"/>
      <c r="D329" s="240" t="s">
        <v>446</v>
      </c>
      <c r="E329" s="241" t="s">
        <v>28</v>
      </c>
      <c r="F329" s="242" t="s">
        <v>6359</v>
      </c>
      <c r="G329" s="239"/>
      <c r="H329" s="243">
        <v>23.538</v>
      </c>
      <c r="I329" s="244"/>
      <c r="J329" s="239"/>
      <c r="K329" s="239"/>
      <c r="L329" s="245"/>
      <c r="M329" s="246"/>
      <c r="N329" s="247"/>
      <c r="O329" s="247"/>
      <c r="P329" s="247"/>
      <c r="Q329" s="247"/>
      <c r="R329" s="247"/>
      <c r="S329" s="247"/>
      <c r="T329" s="248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9" t="s">
        <v>446</v>
      </c>
      <c r="AU329" s="249" t="s">
        <v>83</v>
      </c>
      <c r="AV329" s="13" t="s">
        <v>83</v>
      </c>
      <c r="AW329" s="13" t="s">
        <v>35</v>
      </c>
      <c r="AX329" s="13" t="s">
        <v>74</v>
      </c>
      <c r="AY329" s="249" t="s">
        <v>426</v>
      </c>
    </row>
    <row r="330" s="15" customFormat="1">
      <c r="A330" s="15"/>
      <c r="B330" s="260"/>
      <c r="C330" s="261"/>
      <c r="D330" s="240" t="s">
        <v>446</v>
      </c>
      <c r="E330" s="262" t="s">
        <v>431</v>
      </c>
      <c r="F330" s="263" t="s">
        <v>466</v>
      </c>
      <c r="G330" s="261"/>
      <c r="H330" s="264">
        <v>23.538</v>
      </c>
      <c r="I330" s="265"/>
      <c r="J330" s="261"/>
      <c r="K330" s="261"/>
      <c r="L330" s="266"/>
      <c r="M330" s="267"/>
      <c r="N330" s="268"/>
      <c r="O330" s="268"/>
      <c r="P330" s="268"/>
      <c r="Q330" s="268"/>
      <c r="R330" s="268"/>
      <c r="S330" s="268"/>
      <c r="T330" s="269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70" t="s">
        <v>446</v>
      </c>
      <c r="AU330" s="270" t="s">
        <v>83</v>
      </c>
      <c r="AV330" s="15" t="s">
        <v>438</v>
      </c>
      <c r="AW330" s="15" t="s">
        <v>35</v>
      </c>
      <c r="AX330" s="15" t="s">
        <v>81</v>
      </c>
      <c r="AY330" s="270" t="s">
        <v>426</v>
      </c>
    </row>
    <row r="331" s="2" customFormat="1" ht="33" customHeight="1">
      <c r="A331" s="42"/>
      <c r="B331" s="43"/>
      <c r="C331" s="220" t="s">
        <v>902</v>
      </c>
      <c r="D331" s="220" t="s">
        <v>433</v>
      </c>
      <c r="E331" s="221" t="s">
        <v>3069</v>
      </c>
      <c r="F331" s="222" t="s">
        <v>3070</v>
      </c>
      <c r="G331" s="223" t="s">
        <v>859</v>
      </c>
      <c r="H331" s="224">
        <v>3</v>
      </c>
      <c r="I331" s="225"/>
      <c r="J331" s="226">
        <f>ROUND(I331*H331,2)</f>
        <v>0</v>
      </c>
      <c r="K331" s="222" t="s">
        <v>437</v>
      </c>
      <c r="L331" s="48"/>
      <c r="M331" s="227" t="s">
        <v>28</v>
      </c>
      <c r="N331" s="228" t="s">
        <v>45</v>
      </c>
      <c r="O331" s="88"/>
      <c r="P331" s="229">
        <f>O331*H331</f>
        <v>0</v>
      </c>
      <c r="Q331" s="229">
        <v>0.00022000000000000001</v>
      </c>
      <c r="R331" s="229">
        <f>Q331*H331</f>
        <v>0.00066</v>
      </c>
      <c r="S331" s="229">
        <v>0</v>
      </c>
      <c r="T331" s="230">
        <f>S331*H331</f>
        <v>0</v>
      </c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R331" s="231" t="s">
        <v>645</v>
      </c>
      <c r="AT331" s="231" t="s">
        <v>433</v>
      </c>
      <c r="AU331" s="231" t="s">
        <v>83</v>
      </c>
      <c r="AY331" s="21" t="s">
        <v>426</v>
      </c>
      <c r="BE331" s="232">
        <f>IF(N331="základní",J331,0)</f>
        <v>0</v>
      </c>
      <c r="BF331" s="232">
        <f>IF(N331="snížená",J331,0)</f>
        <v>0</v>
      </c>
      <c r="BG331" s="232">
        <f>IF(N331="zákl. přenesená",J331,0)</f>
        <v>0</v>
      </c>
      <c r="BH331" s="232">
        <f>IF(N331="sníž. přenesená",J331,0)</f>
        <v>0</v>
      </c>
      <c r="BI331" s="232">
        <f>IF(N331="nulová",J331,0)</f>
        <v>0</v>
      </c>
      <c r="BJ331" s="21" t="s">
        <v>81</v>
      </c>
      <c r="BK331" s="232">
        <f>ROUND(I331*H331,2)</f>
        <v>0</v>
      </c>
      <c r="BL331" s="21" t="s">
        <v>645</v>
      </c>
      <c r="BM331" s="231" t="s">
        <v>6360</v>
      </c>
    </row>
    <row r="332" s="2" customFormat="1">
      <c r="A332" s="42"/>
      <c r="B332" s="43"/>
      <c r="C332" s="44"/>
      <c r="D332" s="233" t="s">
        <v>442</v>
      </c>
      <c r="E332" s="44"/>
      <c r="F332" s="234" t="s">
        <v>3072</v>
      </c>
      <c r="G332" s="44"/>
      <c r="H332" s="44"/>
      <c r="I332" s="235"/>
      <c r="J332" s="44"/>
      <c r="K332" s="44"/>
      <c r="L332" s="48"/>
      <c r="M332" s="236"/>
      <c r="N332" s="237"/>
      <c r="O332" s="88"/>
      <c r="P332" s="88"/>
      <c r="Q332" s="88"/>
      <c r="R332" s="88"/>
      <c r="S332" s="88"/>
      <c r="T332" s="89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T332" s="21" t="s">
        <v>442</v>
      </c>
      <c r="AU332" s="21" t="s">
        <v>83</v>
      </c>
    </row>
    <row r="333" s="14" customFormat="1">
      <c r="A333" s="14"/>
      <c r="B333" s="250"/>
      <c r="C333" s="251"/>
      <c r="D333" s="240" t="s">
        <v>446</v>
      </c>
      <c r="E333" s="252" t="s">
        <v>28</v>
      </c>
      <c r="F333" s="253" t="s">
        <v>6243</v>
      </c>
      <c r="G333" s="251"/>
      <c r="H333" s="252" t="s">
        <v>28</v>
      </c>
      <c r="I333" s="254"/>
      <c r="J333" s="251"/>
      <c r="K333" s="251"/>
      <c r="L333" s="255"/>
      <c r="M333" s="256"/>
      <c r="N333" s="257"/>
      <c r="O333" s="257"/>
      <c r="P333" s="257"/>
      <c r="Q333" s="257"/>
      <c r="R333" s="257"/>
      <c r="S333" s="257"/>
      <c r="T333" s="258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9" t="s">
        <v>446</v>
      </c>
      <c r="AU333" s="259" t="s">
        <v>83</v>
      </c>
      <c r="AV333" s="14" t="s">
        <v>81</v>
      </c>
      <c r="AW333" s="14" t="s">
        <v>35</v>
      </c>
      <c r="AX333" s="14" t="s">
        <v>74</v>
      </c>
      <c r="AY333" s="259" t="s">
        <v>426</v>
      </c>
    </row>
    <row r="334" s="13" customFormat="1">
      <c r="A334" s="13"/>
      <c r="B334" s="238"/>
      <c r="C334" s="239"/>
      <c r="D334" s="240" t="s">
        <v>446</v>
      </c>
      <c r="E334" s="241" t="s">
        <v>28</v>
      </c>
      <c r="F334" s="242" t="s">
        <v>469</v>
      </c>
      <c r="G334" s="239"/>
      <c r="H334" s="243">
        <v>3</v>
      </c>
      <c r="I334" s="244"/>
      <c r="J334" s="239"/>
      <c r="K334" s="239"/>
      <c r="L334" s="245"/>
      <c r="M334" s="246"/>
      <c r="N334" s="247"/>
      <c r="O334" s="247"/>
      <c r="P334" s="247"/>
      <c r="Q334" s="247"/>
      <c r="R334" s="247"/>
      <c r="S334" s="247"/>
      <c r="T334" s="248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9" t="s">
        <v>446</v>
      </c>
      <c r="AU334" s="249" t="s">
        <v>83</v>
      </c>
      <c r="AV334" s="13" t="s">
        <v>83</v>
      </c>
      <c r="AW334" s="13" t="s">
        <v>35</v>
      </c>
      <c r="AX334" s="13" t="s">
        <v>81</v>
      </c>
      <c r="AY334" s="249" t="s">
        <v>426</v>
      </c>
    </row>
    <row r="335" s="2" customFormat="1" ht="33" customHeight="1">
      <c r="A335" s="42"/>
      <c r="B335" s="43"/>
      <c r="C335" s="271" t="s">
        <v>907</v>
      </c>
      <c r="D335" s="271" t="s">
        <v>776</v>
      </c>
      <c r="E335" s="272" t="s">
        <v>6361</v>
      </c>
      <c r="F335" s="273" t="s">
        <v>6362</v>
      </c>
      <c r="G335" s="274" t="s">
        <v>859</v>
      </c>
      <c r="H335" s="275">
        <v>1</v>
      </c>
      <c r="I335" s="276"/>
      <c r="J335" s="277">
        <f>ROUND(I335*H335,2)</f>
        <v>0</v>
      </c>
      <c r="K335" s="273" t="s">
        <v>437</v>
      </c>
      <c r="L335" s="278"/>
      <c r="M335" s="279" t="s">
        <v>28</v>
      </c>
      <c r="N335" s="280" t="s">
        <v>45</v>
      </c>
      <c r="O335" s="88"/>
      <c r="P335" s="229">
        <f>O335*H335</f>
        <v>0</v>
      </c>
      <c r="Q335" s="229">
        <v>0.016240000000000001</v>
      </c>
      <c r="R335" s="229">
        <f>Q335*H335</f>
        <v>0.016240000000000001</v>
      </c>
      <c r="S335" s="229">
        <v>0</v>
      </c>
      <c r="T335" s="230">
        <f>S335*H335</f>
        <v>0</v>
      </c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R335" s="231" t="s">
        <v>732</v>
      </c>
      <c r="AT335" s="231" t="s">
        <v>776</v>
      </c>
      <c r="AU335" s="231" t="s">
        <v>83</v>
      </c>
      <c r="AY335" s="21" t="s">
        <v>426</v>
      </c>
      <c r="BE335" s="232">
        <f>IF(N335="základní",J335,0)</f>
        <v>0</v>
      </c>
      <c r="BF335" s="232">
        <f>IF(N335="snížená",J335,0)</f>
        <v>0</v>
      </c>
      <c r="BG335" s="232">
        <f>IF(N335="zákl. přenesená",J335,0)</f>
        <v>0</v>
      </c>
      <c r="BH335" s="232">
        <f>IF(N335="sníž. přenesená",J335,0)</f>
        <v>0</v>
      </c>
      <c r="BI335" s="232">
        <f>IF(N335="nulová",J335,0)</f>
        <v>0</v>
      </c>
      <c r="BJ335" s="21" t="s">
        <v>81</v>
      </c>
      <c r="BK335" s="232">
        <f>ROUND(I335*H335,2)</f>
        <v>0</v>
      </c>
      <c r="BL335" s="21" t="s">
        <v>645</v>
      </c>
      <c r="BM335" s="231" t="s">
        <v>6363</v>
      </c>
    </row>
    <row r="336" s="14" customFormat="1">
      <c r="A336" s="14"/>
      <c r="B336" s="250"/>
      <c r="C336" s="251"/>
      <c r="D336" s="240" t="s">
        <v>446</v>
      </c>
      <c r="E336" s="252" t="s">
        <v>28</v>
      </c>
      <c r="F336" s="253" t="s">
        <v>899</v>
      </c>
      <c r="G336" s="251"/>
      <c r="H336" s="252" t="s">
        <v>28</v>
      </c>
      <c r="I336" s="254"/>
      <c r="J336" s="251"/>
      <c r="K336" s="251"/>
      <c r="L336" s="255"/>
      <c r="M336" s="256"/>
      <c r="N336" s="257"/>
      <c r="O336" s="257"/>
      <c r="P336" s="257"/>
      <c r="Q336" s="257"/>
      <c r="R336" s="257"/>
      <c r="S336" s="257"/>
      <c r="T336" s="258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9" t="s">
        <v>446</v>
      </c>
      <c r="AU336" s="259" t="s">
        <v>83</v>
      </c>
      <c r="AV336" s="14" t="s">
        <v>81</v>
      </c>
      <c r="AW336" s="14" t="s">
        <v>35</v>
      </c>
      <c r="AX336" s="14" t="s">
        <v>74</v>
      </c>
      <c r="AY336" s="259" t="s">
        <v>426</v>
      </c>
    </row>
    <row r="337" s="14" customFormat="1">
      <c r="A337" s="14"/>
      <c r="B337" s="250"/>
      <c r="C337" s="251"/>
      <c r="D337" s="240" t="s">
        <v>446</v>
      </c>
      <c r="E337" s="252" t="s">
        <v>28</v>
      </c>
      <c r="F337" s="253" t="s">
        <v>6243</v>
      </c>
      <c r="G337" s="251"/>
      <c r="H337" s="252" t="s">
        <v>28</v>
      </c>
      <c r="I337" s="254"/>
      <c r="J337" s="251"/>
      <c r="K337" s="251"/>
      <c r="L337" s="255"/>
      <c r="M337" s="256"/>
      <c r="N337" s="257"/>
      <c r="O337" s="257"/>
      <c r="P337" s="257"/>
      <c r="Q337" s="257"/>
      <c r="R337" s="257"/>
      <c r="S337" s="257"/>
      <c r="T337" s="258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9" t="s">
        <v>446</v>
      </c>
      <c r="AU337" s="259" t="s">
        <v>83</v>
      </c>
      <c r="AV337" s="14" t="s">
        <v>81</v>
      </c>
      <c r="AW337" s="14" t="s">
        <v>35</v>
      </c>
      <c r="AX337" s="14" t="s">
        <v>74</v>
      </c>
      <c r="AY337" s="259" t="s">
        <v>426</v>
      </c>
    </row>
    <row r="338" s="13" customFormat="1">
      <c r="A338" s="13"/>
      <c r="B338" s="238"/>
      <c r="C338" s="239"/>
      <c r="D338" s="240" t="s">
        <v>446</v>
      </c>
      <c r="E338" s="241" t="s">
        <v>28</v>
      </c>
      <c r="F338" s="242" t="s">
        <v>81</v>
      </c>
      <c r="G338" s="239"/>
      <c r="H338" s="243">
        <v>1</v>
      </c>
      <c r="I338" s="244"/>
      <c r="J338" s="239"/>
      <c r="K338" s="239"/>
      <c r="L338" s="245"/>
      <c r="M338" s="246"/>
      <c r="N338" s="247"/>
      <c r="O338" s="247"/>
      <c r="P338" s="247"/>
      <c r="Q338" s="247"/>
      <c r="R338" s="247"/>
      <c r="S338" s="247"/>
      <c r="T338" s="248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9" t="s">
        <v>446</v>
      </c>
      <c r="AU338" s="249" t="s">
        <v>83</v>
      </c>
      <c r="AV338" s="13" t="s">
        <v>83</v>
      </c>
      <c r="AW338" s="13" t="s">
        <v>35</v>
      </c>
      <c r="AX338" s="13" t="s">
        <v>81</v>
      </c>
      <c r="AY338" s="249" t="s">
        <v>426</v>
      </c>
    </row>
    <row r="339" s="2" customFormat="1" ht="49.05" customHeight="1">
      <c r="A339" s="42"/>
      <c r="B339" s="43"/>
      <c r="C339" s="220" t="s">
        <v>913</v>
      </c>
      <c r="D339" s="220" t="s">
        <v>433</v>
      </c>
      <c r="E339" s="221" t="s">
        <v>3103</v>
      </c>
      <c r="F339" s="222" t="s">
        <v>3104</v>
      </c>
      <c r="G339" s="223" t="s">
        <v>859</v>
      </c>
      <c r="H339" s="224">
        <v>3</v>
      </c>
      <c r="I339" s="225"/>
      <c r="J339" s="226">
        <f>ROUND(I339*H339,2)</f>
        <v>0</v>
      </c>
      <c r="K339" s="222" t="s">
        <v>437</v>
      </c>
      <c r="L339" s="48"/>
      <c r="M339" s="227" t="s">
        <v>28</v>
      </c>
      <c r="N339" s="228" t="s">
        <v>45</v>
      </c>
      <c r="O339" s="88"/>
      <c r="P339" s="229">
        <f>O339*H339</f>
        <v>0</v>
      </c>
      <c r="Q339" s="229">
        <v>0.01555</v>
      </c>
      <c r="R339" s="229">
        <f>Q339*H339</f>
        <v>0.046649999999999997</v>
      </c>
      <c r="S339" s="229">
        <v>0</v>
      </c>
      <c r="T339" s="230">
        <f>S339*H339</f>
        <v>0</v>
      </c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R339" s="231" t="s">
        <v>645</v>
      </c>
      <c r="AT339" s="231" t="s">
        <v>433</v>
      </c>
      <c r="AU339" s="231" t="s">
        <v>83</v>
      </c>
      <c r="AY339" s="21" t="s">
        <v>426</v>
      </c>
      <c r="BE339" s="232">
        <f>IF(N339="základní",J339,0)</f>
        <v>0</v>
      </c>
      <c r="BF339" s="232">
        <f>IF(N339="snížená",J339,0)</f>
        <v>0</v>
      </c>
      <c r="BG339" s="232">
        <f>IF(N339="zákl. přenesená",J339,0)</f>
        <v>0</v>
      </c>
      <c r="BH339" s="232">
        <f>IF(N339="sníž. přenesená",J339,0)</f>
        <v>0</v>
      </c>
      <c r="BI339" s="232">
        <f>IF(N339="nulová",J339,0)</f>
        <v>0</v>
      </c>
      <c r="BJ339" s="21" t="s">
        <v>81</v>
      </c>
      <c r="BK339" s="232">
        <f>ROUND(I339*H339,2)</f>
        <v>0</v>
      </c>
      <c r="BL339" s="21" t="s">
        <v>645</v>
      </c>
      <c r="BM339" s="231" t="s">
        <v>6364</v>
      </c>
    </row>
    <row r="340" s="2" customFormat="1">
      <c r="A340" s="42"/>
      <c r="B340" s="43"/>
      <c r="C340" s="44"/>
      <c r="D340" s="233" t="s">
        <v>442</v>
      </c>
      <c r="E340" s="44"/>
      <c r="F340" s="234" t="s">
        <v>3106</v>
      </c>
      <c r="G340" s="44"/>
      <c r="H340" s="44"/>
      <c r="I340" s="235"/>
      <c r="J340" s="44"/>
      <c r="K340" s="44"/>
      <c r="L340" s="48"/>
      <c r="M340" s="236"/>
      <c r="N340" s="237"/>
      <c r="O340" s="88"/>
      <c r="P340" s="88"/>
      <c r="Q340" s="88"/>
      <c r="R340" s="88"/>
      <c r="S340" s="88"/>
      <c r="T340" s="89"/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  <c r="AT340" s="21" t="s">
        <v>442</v>
      </c>
      <c r="AU340" s="21" t="s">
        <v>83</v>
      </c>
    </row>
    <row r="341" s="14" customFormat="1">
      <c r="A341" s="14"/>
      <c r="B341" s="250"/>
      <c r="C341" s="251"/>
      <c r="D341" s="240" t="s">
        <v>446</v>
      </c>
      <c r="E341" s="252" t="s">
        <v>28</v>
      </c>
      <c r="F341" s="253" t="s">
        <v>6243</v>
      </c>
      <c r="G341" s="251"/>
      <c r="H341" s="252" t="s">
        <v>28</v>
      </c>
      <c r="I341" s="254"/>
      <c r="J341" s="251"/>
      <c r="K341" s="251"/>
      <c r="L341" s="255"/>
      <c r="M341" s="256"/>
      <c r="N341" s="257"/>
      <c r="O341" s="257"/>
      <c r="P341" s="257"/>
      <c r="Q341" s="257"/>
      <c r="R341" s="257"/>
      <c r="S341" s="257"/>
      <c r="T341" s="258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9" t="s">
        <v>446</v>
      </c>
      <c r="AU341" s="259" t="s">
        <v>83</v>
      </c>
      <c r="AV341" s="14" t="s">
        <v>81</v>
      </c>
      <c r="AW341" s="14" t="s">
        <v>35</v>
      </c>
      <c r="AX341" s="14" t="s">
        <v>74</v>
      </c>
      <c r="AY341" s="259" t="s">
        <v>426</v>
      </c>
    </row>
    <row r="342" s="13" customFormat="1">
      <c r="A342" s="13"/>
      <c r="B342" s="238"/>
      <c r="C342" s="239"/>
      <c r="D342" s="240" t="s">
        <v>446</v>
      </c>
      <c r="E342" s="241" t="s">
        <v>28</v>
      </c>
      <c r="F342" s="242" t="s">
        <v>469</v>
      </c>
      <c r="G342" s="239"/>
      <c r="H342" s="243">
        <v>3</v>
      </c>
      <c r="I342" s="244"/>
      <c r="J342" s="239"/>
      <c r="K342" s="239"/>
      <c r="L342" s="245"/>
      <c r="M342" s="246"/>
      <c r="N342" s="247"/>
      <c r="O342" s="247"/>
      <c r="P342" s="247"/>
      <c r="Q342" s="247"/>
      <c r="R342" s="247"/>
      <c r="S342" s="247"/>
      <c r="T342" s="248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9" t="s">
        <v>446</v>
      </c>
      <c r="AU342" s="249" t="s">
        <v>83</v>
      </c>
      <c r="AV342" s="13" t="s">
        <v>83</v>
      </c>
      <c r="AW342" s="13" t="s">
        <v>35</v>
      </c>
      <c r="AX342" s="13" t="s">
        <v>81</v>
      </c>
      <c r="AY342" s="249" t="s">
        <v>426</v>
      </c>
    </row>
    <row r="343" s="2" customFormat="1" ht="66.75" customHeight="1">
      <c r="A343" s="42"/>
      <c r="B343" s="43"/>
      <c r="C343" s="220" t="s">
        <v>918</v>
      </c>
      <c r="D343" s="220" t="s">
        <v>433</v>
      </c>
      <c r="E343" s="221" t="s">
        <v>6078</v>
      </c>
      <c r="F343" s="222" t="s">
        <v>6079</v>
      </c>
      <c r="G343" s="223" t="s">
        <v>740</v>
      </c>
      <c r="H343" s="224">
        <v>3.863</v>
      </c>
      <c r="I343" s="225"/>
      <c r="J343" s="226">
        <f>ROUND(I343*H343,2)</f>
        <v>0</v>
      </c>
      <c r="K343" s="222" t="s">
        <v>437</v>
      </c>
      <c r="L343" s="48"/>
      <c r="M343" s="227" t="s">
        <v>28</v>
      </c>
      <c r="N343" s="228" t="s">
        <v>45</v>
      </c>
      <c r="O343" s="88"/>
      <c r="P343" s="229">
        <f>O343*H343</f>
        <v>0</v>
      </c>
      <c r="Q343" s="229">
        <v>0</v>
      </c>
      <c r="R343" s="229">
        <f>Q343*H343</f>
        <v>0</v>
      </c>
      <c r="S343" s="229">
        <v>0</v>
      </c>
      <c r="T343" s="230">
        <f>S343*H343</f>
        <v>0</v>
      </c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R343" s="231" t="s">
        <v>645</v>
      </c>
      <c r="AT343" s="231" t="s">
        <v>433</v>
      </c>
      <c r="AU343" s="231" t="s">
        <v>83</v>
      </c>
      <c r="AY343" s="21" t="s">
        <v>426</v>
      </c>
      <c r="BE343" s="232">
        <f>IF(N343="základní",J343,0)</f>
        <v>0</v>
      </c>
      <c r="BF343" s="232">
        <f>IF(N343="snížená",J343,0)</f>
        <v>0</v>
      </c>
      <c r="BG343" s="232">
        <f>IF(N343="zákl. přenesená",J343,0)</f>
        <v>0</v>
      </c>
      <c r="BH343" s="232">
        <f>IF(N343="sníž. přenesená",J343,0)</f>
        <v>0</v>
      </c>
      <c r="BI343" s="232">
        <f>IF(N343="nulová",J343,0)</f>
        <v>0</v>
      </c>
      <c r="BJ343" s="21" t="s">
        <v>81</v>
      </c>
      <c r="BK343" s="232">
        <f>ROUND(I343*H343,2)</f>
        <v>0</v>
      </c>
      <c r="BL343" s="21" t="s">
        <v>645</v>
      </c>
      <c r="BM343" s="231" t="s">
        <v>6365</v>
      </c>
    </row>
    <row r="344" s="2" customFormat="1">
      <c r="A344" s="42"/>
      <c r="B344" s="43"/>
      <c r="C344" s="44"/>
      <c r="D344" s="233" t="s">
        <v>442</v>
      </c>
      <c r="E344" s="44"/>
      <c r="F344" s="234" t="s">
        <v>6081</v>
      </c>
      <c r="G344" s="44"/>
      <c r="H344" s="44"/>
      <c r="I344" s="235"/>
      <c r="J344" s="44"/>
      <c r="K344" s="44"/>
      <c r="L344" s="48"/>
      <c r="M344" s="236"/>
      <c r="N344" s="237"/>
      <c r="O344" s="88"/>
      <c r="P344" s="88"/>
      <c r="Q344" s="88"/>
      <c r="R344" s="88"/>
      <c r="S344" s="88"/>
      <c r="T344" s="89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T344" s="21" t="s">
        <v>442</v>
      </c>
      <c r="AU344" s="21" t="s">
        <v>83</v>
      </c>
    </row>
    <row r="345" s="2" customFormat="1" ht="62.7" customHeight="1">
      <c r="A345" s="42"/>
      <c r="B345" s="43"/>
      <c r="C345" s="220" t="s">
        <v>922</v>
      </c>
      <c r="D345" s="220" t="s">
        <v>433</v>
      </c>
      <c r="E345" s="221" t="s">
        <v>3155</v>
      </c>
      <c r="F345" s="222" t="s">
        <v>3156</v>
      </c>
      <c r="G345" s="223" t="s">
        <v>740</v>
      </c>
      <c r="H345" s="224">
        <v>3.863</v>
      </c>
      <c r="I345" s="225"/>
      <c r="J345" s="226">
        <f>ROUND(I345*H345,2)</f>
        <v>0</v>
      </c>
      <c r="K345" s="222" t="s">
        <v>437</v>
      </c>
      <c r="L345" s="48"/>
      <c r="M345" s="227" t="s">
        <v>28</v>
      </c>
      <c r="N345" s="228" t="s">
        <v>45</v>
      </c>
      <c r="O345" s="88"/>
      <c r="P345" s="229">
        <f>O345*H345</f>
        <v>0</v>
      </c>
      <c r="Q345" s="229">
        <v>0</v>
      </c>
      <c r="R345" s="229">
        <f>Q345*H345</f>
        <v>0</v>
      </c>
      <c r="S345" s="229">
        <v>0</v>
      </c>
      <c r="T345" s="230">
        <f>S345*H345</f>
        <v>0</v>
      </c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R345" s="231" t="s">
        <v>645</v>
      </c>
      <c r="AT345" s="231" t="s">
        <v>433</v>
      </c>
      <c r="AU345" s="231" t="s">
        <v>83</v>
      </c>
      <c r="AY345" s="21" t="s">
        <v>426</v>
      </c>
      <c r="BE345" s="232">
        <f>IF(N345="základní",J345,0)</f>
        <v>0</v>
      </c>
      <c r="BF345" s="232">
        <f>IF(N345="snížená",J345,0)</f>
        <v>0</v>
      </c>
      <c r="BG345" s="232">
        <f>IF(N345="zákl. přenesená",J345,0)</f>
        <v>0</v>
      </c>
      <c r="BH345" s="232">
        <f>IF(N345="sníž. přenesená",J345,0)</f>
        <v>0</v>
      </c>
      <c r="BI345" s="232">
        <f>IF(N345="nulová",J345,0)</f>
        <v>0</v>
      </c>
      <c r="BJ345" s="21" t="s">
        <v>81</v>
      </c>
      <c r="BK345" s="232">
        <f>ROUND(I345*H345,2)</f>
        <v>0</v>
      </c>
      <c r="BL345" s="21" t="s">
        <v>645</v>
      </c>
      <c r="BM345" s="231" t="s">
        <v>6366</v>
      </c>
    </row>
    <row r="346" s="2" customFormat="1">
      <c r="A346" s="42"/>
      <c r="B346" s="43"/>
      <c r="C346" s="44"/>
      <c r="D346" s="233" t="s">
        <v>442</v>
      </c>
      <c r="E346" s="44"/>
      <c r="F346" s="234" t="s">
        <v>3158</v>
      </c>
      <c r="G346" s="44"/>
      <c r="H346" s="44"/>
      <c r="I346" s="235"/>
      <c r="J346" s="44"/>
      <c r="K346" s="44"/>
      <c r="L346" s="48"/>
      <c r="M346" s="236"/>
      <c r="N346" s="237"/>
      <c r="O346" s="88"/>
      <c r="P346" s="88"/>
      <c r="Q346" s="88"/>
      <c r="R346" s="88"/>
      <c r="S346" s="88"/>
      <c r="T346" s="89"/>
      <c r="U346" s="42"/>
      <c r="V346" s="42"/>
      <c r="W346" s="42"/>
      <c r="X346" s="42"/>
      <c r="Y346" s="42"/>
      <c r="Z346" s="42"/>
      <c r="AA346" s="42"/>
      <c r="AB346" s="42"/>
      <c r="AC346" s="42"/>
      <c r="AD346" s="42"/>
      <c r="AE346" s="42"/>
      <c r="AT346" s="21" t="s">
        <v>442</v>
      </c>
      <c r="AU346" s="21" t="s">
        <v>83</v>
      </c>
    </row>
    <row r="347" s="12" customFormat="1" ht="22.8" customHeight="1">
      <c r="A347" s="12"/>
      <c r="B347" s="204"/>
      <c r="C347" s="205"/>
      <c r="D347" s="206" t="s">
        <v>73</v>
      </c>
      <c r="E347" s="218" t="s">
        <v>3294</v>
      </c>
      <c r="F347" s="218" t="s">
        <v>3295</v>
      </c>
      <c r="G347" s="205"/>
      <c r="H347" s="205"/>
      <c r="I347" s="208"/>
      <c r="J347" s="219">
        <f>BK347</f>
        <v>0</v>
      </c>
      <c r="K347" s="205"/>
      <c r="L347" s="210"/>
      <c r="M347" s="211"/>
      <c r="N347" s="212"/>
      <c r="O347" s="212"/>
      <c r="P347" s="213">
        <f>SUM(P348:P382)</f>
        <v>0</v>
      </c>
      <c r="Q347" s="212"/>
      <c r="R347" s="213">
        <f>SUM(R348:R382)</f>
        <v>0.022849999999999999</v>
      </c>
      <c r="S347" s="212"/>
      <c r="T347" s="214">
        <f>SUM(T348:T382)</f>
        <v>0</v>
      </c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R347" s="215" t="s">
        <v>83</v>
      </c>
      <c r="AT347" s="216" t="s">
        <v>73</v>
      </c>
      <c r="AU347" s="216" t="s">
        <v>81</v>
      </c>
      <c r="AY347" s="215" t="s">
        <v>426</v>
      </c>
      <c r="BK347" s="217">
        <f>SUM(BK348:BK382)</f>
        <v>0</v>
      </c>
    </row>
    <row r="348" s="2" customFormat="1" ht="37.8" customHeight="1">
      <c r="A348" s="42"/>
      <c r="B348" s="43"/>
      <c r="C348" s="220" t="s">
        <v>927</v>
      </c>
      <c r="D348" s="220" t="s">
        <v>433</v>
      </c>
      <c r="E348" s="221" t="s">
        <v>3352</v>
      </c>
      <c r="F348" s="222" t="s">
        <v>3353</v>
      </c>
      <c r="G348" s="223" t="s">
        <v>859</v>
      </c>
      <c r="H348" s="224">
        <v>1</v>
      </c>
      <c r="I348" s="225"/>
      <c r="J348" s="226">
        <f>ROUND(I348*H348,2)</f>
        <v>0</v>
      </c>
      <c r="K348" s="222" t="s">
        <v>437</v>
      </c>
      <c r="L348" s="48"/>
      <c r="M348" s="227" t="s">
        <v>28</v>
      </c>
      <c r="N348" s="228" t="s">
        <v>45</v>
      </c>
      <c r="O348" s="88"/>
      <c r="P348" s="229">
        <f>O348*H348</f>
        <v>0</v>
      </c>
      <c r="Q348" s="229">
        <v>0</v>
      </c>
      <c r="R348" s="229">
        <f>Q348*H348</f>
        <v>0</v>
      </c>
      <c r="S348" s="229">
        <v>0</v>
      </c>
      <c r="T348" s="230">
        <f>S348*H348</f>
        <v>0</v>
      </c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R348" s="231" t="s">
        <v>645</v>
      </c>
      <c r="AT348" s="231" t="s">
        <v>433</v>
      </c>
      <c r="AU348" s="231" t="s">
        <v>83</v>
      </c>
      <c r="AY348" s="21" t="s">
        <v>426</v>
      </c>
      <c r="BE348" s="232">
        <f>IF(N348="základní",J348,0)</f>
        <v>0</v>
      </c>
      <c r="BF348" s="232">
        <f>IF(N348="snížená",J348,0)</f>
        <v>0</v>
      </c>
      <c r="BG348" s="232">
        <f>IF(N348="zákl. přenesená",J348,0)</f>
        <v>0</v>
      </c>
      <c r="BH348" s="232">
        <f>IF(N348="sníž. přenesená",J348,0)</f>
        <v>0</v>
      </c>
      <c r="BI348" s="232">
        <f>IF(N348="nulová",J348,0)</f>
        <v>0</v>
      </c>
      <c r="BJ348" s="21" t="s">
        <v>81</v>
      </c>
      <c r="BK348" s="232">
        <f>ROUND(I348*H348,2)</f>
        <v>0</v>
      </c>
      <c r="BL348" s="21" t="s">
        <v>645</v>
      </c>
      <c r="BM348" s="231" t="s">
        <v>6367</v>
      </c>
    </row>
    <row r="349" s="2" customFormat="1">
      <c r="A349" s="42"/>
      <c r="B349" s="43"/>
      <c r="C349" s="44"/>
      <c r="D349" s="233" t="s">
        <v>442</v>
      </c>
      <c r="E349" s="44"/>
      <c r="F349" s="234" t="s">
        <v>3355</v>
      </c>
      <c r="G349" s="44"/>
      <c r="H349" s="44"/>
      <c r="I349" s="235"/>
      <c r="J349" s="44"/>
      <c r="K349" s="44"/>
      <c r="L349" s="48"/>
      <c r="M349" s="236"/>
      <c r="N349" s="237"/>
      <c r="O349" s="88"/>
      <c r="P349" s="88"/>
      <c r="Q349" s="88"/>
      <c r="R349" s="88"/>
      <c r="S349" s="88"/>
      <c r="T349" s="89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T349" s="21" t="s">
        <v>442</v>
      </c>
      <c r="AU349" s="21" t="s">
        <v>83</v>
      </c>
    </row>
    <row r="350" s="14" customFormat="1">
      <c r="A350" s="14"/>
      <c r="B350" s="250"/>
      <c r="C350" s="251"/>
      <c r="D350" s="240" t="s">
        <v>446</v>
      </c>
      <c r="E350" s="252" t="s">
        <v>28</v>
      </c>
      <c r="F350" s="253" t="s">
        <v>899</v>
      </c>
      <c r="G350" s="251"/>
      <c r="H350" s="252" t="s">
        <v>28</v>
      </c>
      <c r="I350" s="254"/>
      <c r="J350" s="251"/>
      <c r="K350" s="251"/>
      <c r="L350" s="255"/>
      <c r="M350" s="256"/>
      <c r="N350" s="257"/>
      <c r="O350" s="257"/>
      <c r="P350" s="257"/>
      <c r="Q350" s="257"/>
      <c r="R350" s="257"/>
      <c r="S350" s="257"/>
      <c r="T350" s="258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9" t="s">
        <v>446</v>
      </c>
      <c r="AU350" s="259" t="s">
        <v>83</v>
      </c>
      <c r="AV350" s="14" t="s">
        <v>81</v>
      </c>
      <c r="AW350" s="14" t="s">
        <v>35</v>
      </c>
      <c r="AX350" s="14" t="s">
        <v>74</v>
      </c>
      <c r="AY350" s="259" t="s">
        <v>426</v>
      </c>
    </row>
    <row r="351" s="14" customFormat="1">
      <c r="A351" s="14"/>
      <c r="B351" s="250"/>
      <c r="C351" s="251"/>
      <c r="D351" s="240" t="s">
        <v>446</v>
      </c>
      <c r="E351" s="252" t="s">
        <v>28</v>
      </c>
      <c r="F351" s="253" t="s">
        <v>3350</v>
      </c>
      <c r="G351" s="251"/>
      <c r="H351" s="252" t="s">
        <v>28</v>
      </c>
      <c r="I351" s="254"/>
      <c r="J351" s="251"/>
      <c r="K351" s="251"/>
      <c r="L351" s="255"/>
      <c r="M351" s="256"/>
      <c r="N351" s="257"/>
      <c r="O351" s="257"/>
      <c r="P351" s="257"/>
      <c r="Q351" s="257"/>
      <c r="R351" s="257"/>
      <c r="S351" s="257"/>
      <c r="T351" s="258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9" t="s">
        <v>446</v>
      </c>
      <c r="AU351" s="259" t="s">
        <v>83</v>
      </c>
      <c r="AV351" s="14" t="s">
        <v>81</v>
      </c>
      <c r="AW351" s="14" t="s">
        <v>35</v>
      </c>
      <c r="AX351" s="14" t="s">
        <v>74</v>
      </c>
      <c r="AY351" s="259" t="s">
        <v>426</v>
      </c>
    </row>
    <row r="352" s="13" customFormat="1">
      <c r="A352" s="13"/>
      <c r="B352" s="238"/>
      <c r="C352" s="239"/>
      <c r="D352" s="240" t="s">
        <v>446</v>
      </c>
      <c r="E352" s="241" t="s">
        <v>28</v>
      </c>
      <c r="F352" s="242" t="s">
        <v>81</v>
      </c>
      <c r="G352" s="239"/>
      <c r="H352" s="243">
        <v>1</v>
      </c>
      <c r="I352" s="244"/>
      <c r="J352" s="239"/>
      <c r="K352" s="239"/>
      <c r="L352" s="245"/>
      <c r="M352" s="246"/>
      <c r="N352" s="247"/>
      <c r="O352" s="247"/>
      <c r="P352" s="247"/>
      <c r="Q352" s="247"/>
      <c r="R352" s="247"/>
      <c r="S352" s="247"/>
      <c r="T352" s="248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9" t="s">
        <v>446</v>
      </c>
      <c r="AU352" s="249" t="s">
        <v>83</v>
      </c>
      <c r="AV352" s="13" t="s">
        <v>83</v>
      </c>
      <c r="AW352" s="13" t="s">
        <v>35</v>
      </c>
      <c r="AX352" s="13" t="s">
        <v>81</v>
      </c>
      <c r="AY352" s="249" t="s">
        <v>426</v>
      </c>
    </row>
    <row r="353" s="2" customFormat="1" ht="24.15" customHeight="1">
      <c r="A353" s="42"/>
      <c r="B353" s="43"/>
      <c r="C353" s="271" t="s">
        <v>933</v>
      </c>
      <c r="D353" s="271" t="s">
        <v>776</v>
      </c>
      <c r="E353" s="272" t="s">
        <v>3365</v>
      </c>
      <c r="F353" s="273" t="s">
        <v>3366</v>
      </c>
      <c r="G353" s="274" t="s">
        <v>859</v>
      </c>
      <c r="H353" s="275">
        <v>1</v>
      </c>
      <c r="I353" s="276"/>
      <c r="J353" s="277">
        <f>ROUND(I353*H353,2)</f>
        <v>0</v>
      </c>
      <c r="K353" s="273" t="s">
        <v>437</v>
      </c>
      <c r="L353" s="278"/>
      <c r="M353" s="279" t="s">
        <v>28</v>
      </c>
      <c r="N353" s="280" t="s">
        <v>45</v>
      </c>
      <c r="O353" s="88"/>
      <c r="P353" s="229">
        <f>O353*H353</f>
        <v>0</v>
      </c>
      <c r="Q353" s="229">
        <v>0.021499999999999998</v>
      </c>
      <c r="R353" s="229">
        <f>Q353*H353</f>
        <v>0.021499999999999998</v>
      </c>
      <c r="S353" s="229">
        <v>0</v>
      </c>
      <c r="T353" s="230">
        <f>S353*H353</f>
        <v>0</v>
      </c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R353" s="231" t="s">
        <v>732</v>
      </c>
      <c r="AT353" s="231" t="s">
        <v>776</v>
      </c>
      <c r="AU353" s="231" t="s">
        <v>83</v>
      </c>
      <c r="AY353" s="21" t="s">
        <v>426</v>
      </c>
      <c r="BE353" s="232">
        <f>IF(N353="základní",J353,0)</f>
        <v>0</v>
      </c>
      <c r="BF353" s="232">
        <f>IF(N353="snížená",J353,0)</f>
        <v>0</v>
      </c>
      <c r="BG353" s="232">
        <f>IF(N353="zákl. přenesená",J353,0)</f>
        <v>0</v>
      </c>
      <c r="BH353" s="232">
        <f>IF(N353="sníž. přenesená",J353,0)</f>
        <v>0</v>
      </c>
      <c r="BI353" s="232">
        <f>IF(N353="nulová",J353,0)</f>
        <v>0</v>
      </c>
      <c r="BJ353" s="21" t="s">
        <v>81</v>
      </c>
      <c r="BK353" s="232">
        <f>ROUND(I353*H353,2)</f>
        <v>0</v>
      </c>
      <c r="BL353" s="21" t="s">
        <v>645</v>
      </c>
      <c r="BM353" s="231" t="s">
        <v>6368</v>
      </c>
    </row>
    <row r="354" s="14" customFormat="1">
      <c r="A354" s="14"/>
      <c r="B354" s="250"/>
      <c r="C354" s="251"/>
      <c r="D354" s="240" t="s">
        <v>446</v>
      </c>
      <c r="E354" s="252" t="s">
        <v>28</v>
      </c>
      <c r="F354" s="253" t="s">
        <v>899</v>
      </c>
      <c r="G354" s="251"/>
      <c r="H354" s="252" t="s">
        <v>28</v>
      </c>
      <c r="I354" s="254"/>
      <c r="J354" s="251"/>
      <c r="K354" s="251"/>
      <c r="L354" s="255"/>
      <c r="M354" s="256"/>
      <c r="N354" s="257"/>
      <c r="O354" s="257"/>
      <c r="P354" s="257"/>
      <c r="Q354" s="257"/>
      <c r="R354" s="257"/>
      <c r="S354" s="257"/>
      <c r="T354" s="258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9" t="s">
        <v>446</v>
      </c>
      <c r="AU354" s="259" t="s">
        <v>83</v>
      </c>
      <c r="AV354" s="14" t="s">
        <v>81</v>
      </c>
      <c r="AW354" s="14" t="s">
        <v>35</v>
      </c>
      <c r="AX354" s="14" t="s">
        <v>74</v>
      </c>
      <c r="AY354" s="259" t="s">
        <v>426</v>
      </c>
    </row>
    <row r="355" s="14" customFormat="1">
      <c r="A355" s="14"/>
      <c r="B355" s="250"/>
      <c r="C355" s="251"/>
      <c r="D355" s="240" t="s">
        <v>446</v>
      </c>
      <c r="E355" s="252" t="s">
        <v>28</v>
      </c>
      <c r="F355" s="253" t="s">
        <v>3350</v>
      </c>
      <c r="G355" s="251"/>
      <c r="H355" s="252" t="s">
        <v>28</v>
      </c>
      <c r="I355" s="254"/>
      <c r="J355" s="251"/>
      <c r="K355" s="251"/>
      <c r="L355" s="255"/>
      <c r="M355" s="256"/>
      <c r="N355" s="257"/>
      <c r="O355" s="257"/>
      <c r="P355" s="257"/>
      <c r="Q355" s="257"/>
      <c r="R355" s="257"/>
      <c r="S355" s="257"/>
      <c r="T355" s="258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9" t="s">
        <v>446</v>
      </c>
      <c r="AU355" s="259" t="s">
        <v>83</v>
      </c>
      <c r="AV355" s="14" t="s">
        <v>81</v>
      </c>
      <c r="AW355" s="14" t="s">
        <v>35</v>
      </c>
      <c r="AX355" s="14" t="s">
        <v>74</v>
      </c>
      <c r="AY355" s="259" t="s">
        <v>426</v>
      </c>
    </row>
    <row r="356" s="13" customFormat="1">
      <c r="A356" s="13"/>
      <c r="B356" s="238"/>
      <c r="C356" s="239"/>
      <c r="D356" s="240" t="s">
        <v>446</v>
      </c>
      <c r="E356" s="241" t="s">
        <v>28</v>
      </c>
      <c r="F356" s="242" t="s">
        <v>81</v>
      </c>
      <c r="G356" s="239"/>
      <c r="H356" s="243">
        <v>1</v>
      </c>
      <c r="I356" s="244"/>
      <c r="J356" s="239"/>
      <c r="K356" s="239"/>
      <c r="L356" s="245"/>
      <c r="M356" s="246"/>
      <c r="N356" s="247"/>
      <c r="O356" s="247"/>
      <c r="P356" s="247"/>
      <c r="Q356" s="247"/>
      <c r="R356" s="247"/>
      <c r="S356" s="247"/>
      <c r="T356" s="248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9" t="s">
        <v>446</v>
      </c>
      <c r="AU356" s="249" t="s">
        <v>83</v>
      </c>
      <c r="AV356" s="13" t="s">
        <v>83</v>
      </c>
      <c r="AW356" s="13" t="s">
        <v>35</v>
      </c>
      <c r="AX356" s="13" t="s">
        <v>81</v>
      </c>
      <c r="AY356" s="249" t="s">
        <v>426</v>
      </c>
    </row>
    <row r="357" s="2" customFormat="1" ht="24.15" customHeight="1">
      <c r="A357" s="42"/>
      <c r="B357" s="43"/>
      <c r="C357" s="220" t="s">
        <v>939</v>
      </c>
      <c r="D357" s="220" t="s">
        <v>433</v>
      </c>
      <c r="E357" s="221" t="s">
        <v>3432</v>
      </c>
      <c r="F357" s="222" t="s">
        <v>3433</v>
      </c>
      <c r="G357" s="223" t="s">
        <v>859</v>
      </c>
      <c r="H357" s="224">
        <v>1</v>
      </c>
      <c r="I357" s="225"/>
      <c r="J357" s="226">
        <f>ROUND(I357*H357,2)</f>
        <v>0</v>
      </c>
      <c r="K357" s="222" t="s">
        <v>437</v>
      </c>
      <c r="L357" s="48"/>
      <c r="M357" s="227" t="s">
        <v>28</v>
      </c>
      <c r="N357" s="228" t="s">
        <v>45</v>
      </c>
      <c r="O357" s="88"/>
      <c r="P357" s="229">
        <f>O357*H357</f>
        <v>0</v>
      </c>
      <c r="Q357" s="229">
        <v>0</v>
      </c>
      <c r="R357" s="229">
        <f>Q357*H357</f>
        <v>0</v>
      </c>
      <c r="S357" s="229">
        <v>0</v>
      </c>
      <c r="T357" s="230">
        <f>S357*H357</f>
        <v>0</v>
      </c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R357" s="231" t="s">
        <v>645</v>
      </c>
      <c r="AT357" s="231" t="s">
        <v>433</v>
      </c>
      <c r="AU357" s="231" t="s">
        <v>83</v>
      </c>
      <c r="AY357" s="21" t="s">
        <v>426</v>
      </c>
      <c r="BE357" s="232">
        <f>IF(N357="základní",J357,0)</f>
        <v>0</v>
      </c>
      <c r="BF357" s="232">
        <f>IF(N357="snížená",J357,0)</f>
        <v>0</v>
      </c>
      <c r="BG357" s="232">
        <f>IF(N357="zákl. přenesená",J357,0)</f>
        <v>0</v>
      </c>
      <c r="BH357" s="232">
        <f>IF(N357="sníž. přenesená",J357,0)</f>
        <v>0</v>
      </c>
      <c r="BI357" s="232">
        <f>IF(N357="nulová",J357,0)</f>
        <v>0</v>
      </c>
      <c r="BJ357" s="21" t="s">
        <v>81</v>
      </c>
      <c r="BK357" s="232">
        <f>ROUND(I357*H357,2)</f>
        <v>0</v>
      </c>
      <c r="BL357" s="21" t="s">
        <v>645</v>
      </c>
      <c r="BM357" s="231" t="s">
        <v>6369</v>
      </c>
    </row>
    <row r="358" s="2" customFormat="1">
      <c r="A358" s="42"/>
      <c r="B358" s="43"/>
      <c r="C358" s="44"/>
      <c r="D358" s="233" t="s">
        <v>442</v>
      </c>
      <c r="E358" s="44"/>
      <c r="F358" s="234" t="s">
        <v>3435</v>
      </c>
      <c r="G358" s="44"/>
      <c r="H358" s="44"/>
      <c r="I358" s="235"/>
      <c r="J358" s="44"/>
      <c r="K358" s="44"/>
      <c r="L358" s="48"/>
      <c r="M358" s="236"/>
      <c r="N358" s="237"/>
      <c r="O358" s="88"/>
      <c r="P358" s="88"/>
      <c r="Q358" s="88"/>
      <c r="R358" s="88"/>
      <c r="S358" s="88"/>
      <c r="T358" s="89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T358" s="21" t="s">
        <v>442</v>
      </c>
      <c r="AU358" s="21" t="s">
        <v>83</v>
      </c>
    </row>
    <row r="359" s="14" customFormat="1">
      <c r="A359" s="14"/>
      <c r="B359" s="250"/>
      <c r="C359" s="251"/>
      <c r="D359" s="240" t="s">
        <v>446</v>
      </c>
      <c r="E359" s="252" t="s">
        <v>28</v>
      </c>
      <c r="F359" s="253" t="s">
        <v>899</v>
      </c>
      <c r="G359" s="251"/>
      <c r="H359" s="252" t="s">
        <v>28</v>
      </c>
      <c r="I359" s="254"/>
      <c r="J359" s="251"/>
      <c r="K359" s="251"/>
      <c r="L359" s="255"/>
      <c r="M359" s="256"/>
      <c r="N359" s="257"/>
      <c r="O359" s="257"/>
      <c r="P359" s="257"/>
      <c r="Q359" s="257"/>
      <c r="R359" s="257"/>
      <c r="S359" s="257"/>
      <c r="T359" s="258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9" t="s">
        <v>446</v>
      </c>
      <c r="AU359" s="259" t="s">
        <v>83</v>
      </c>
      <c r="AV359" s="14" t="s">
        <v>81</v>
      </c>
      <c r="AW359" s="14" t="s">
        <v>35</v>
      </c>
      <c r="AX359" s="14" t="s">
        <v>74</v>
      </c>
      <c r="AY359" s="259" t="s">
        <v>426</v>
      </c>
    </row>
    <row r="360" s="14" customFormat="1">
      <c r="A360" s="14"/>
      <c r="B360" s="250"/>
      <c r="C360" s="251"/>
      <c r="D360" s="240" t="s">
        <v>446</v>
      </c>
      <c r="E360" s="252" t="s">
        <v>28</v>
      </c>
      <c r="F360" s="253" t="s">
        <v>3350</v>
      </c>
      <c r="G360" s="251"/>
      <c r="H360" s="252" t="s">
        <v>28</v>
      </c>
      <c r="I360" s="254"/>
      <c r="J360" s="251"/>
      <c r="K360" s="251"/>
      <c r="L360" s="255"/>
      <c r="M360" s="256"/>
      <c r="N360" s="257"/>
      <c r="O360" s="257"/>
      <c r="P360" s="257"/>
      <c r="Q360" s="257"/>
      <c r="R360" s="257"/>
      <c r="S360" s="257"/>
      <c r="T360" s="258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9" t="s">
        <v>446</v>
      </c>
      <c r="AU360" s="259" t="s">
        <v>83</v>
      </c>
      <c r="AV360" s="14" t="s">
        <v>81</v>
      </c>
      <c r="AW360" s="14" t="s">
        <v>35</v>
      </c>
      <c r="AX360" s="14" t="s">
        <v>74</v>
      </c>
      <c r="AY360" s="259" t="s">
        <v>426</v>
      </c>
    </row>
    <row r="361" s="13" customFormat="1">
      <c r="A361" s="13"/>
      <c r="B361" s="238"/>
      <c r="C361" s="239"/>
      <c r="D361" s="240" t="s">
        <v>446</v>
      </c>
      <c r="E361" s="241" t="s">
        <v>28</v>
      </c>
      <c r="F361" s="242" t="s">
        <v>81</v>
      </c>
      <c r="G361" s="239"/>
      <c r="H361" s="243">
        <v>1</v>
      </c>
      <c r="I361" s="244"/>
      <c r="J361" s="239"/>
      <c r="K361" s="239"/>
      <c r="L361" s="245"/>
      <c r="M361" s="246"/>
      <c r="N361" s="247"/>
      <c r="O361" s="247"/>
      <c r="P361" s="247"/>
      <c r="Q361" s="247"/>
      <c r="R361" s="247"/>
      <c r="S361" s="247"/>
      <c r="T361" s="248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9" t="s">
        <v>446</v>
      </c>
      <c r="AU361" s="249" t="s">
        <v>83</v>
      </c>
      <c r="AV361" s="13" t="s">
        <v>83</v>
      </c>
      <c r="AW361" s="13" t="s">
        <v>35</v>
      </c>
      <c r="AX361" s="13" t="s">
        <v>81</v>
      </c>
      <c r="AY361" s="249" t="s">
        <v>426</v>
      </c>
    </row>
    <row r="362" s="2" customFormat="1" ht="21.75" customHeight="1">
      <c r="A362" s="42"/>
      <c r="B362" s="43"/>
      <c r="C362" s="271" t="s">
        <v>946</v>
      </c>
      <c r="D362" s="271" t="s">
        <v>776</v>
      </c>
      <c r="E362" s="272" t="s">
        <v>3437</v>
      </c>
      <c r="F362" s="273" t="s">
        <v>3438</v>
      </c>
      <c r="G362" s="274" t="s">
        <v>859</v>
      </c>
      <c r="H362" s="275">
        <v>1</v>
      </c>
      <c r="I362" s="276"/>
      <c r="J362" s="277">
        <f>ROUND(I362*H362,2)</f>
        <v>0</v>
      </c>
      <c r="K362" s="273" t="s">
        <v>28</v>
      </c>
      <c r="L362" s="278"/>
      <c r="M362" s="279" t="s">
        <v>28</v>
      </c>
      <c r="N362" s="280" t="s">
        <v>45</v>
      </c>
      <c r="O362" s="88"/>
      <c r="P362" s="229">
        <f>O362*H362</f>
        <v>0</v>
      </c>
      <c r="Q362" s="229">
        <v>0.00014999999999999999</v>
      </c>
      <c r="R362" s="229">
        <f>Q362*H362</f>
        <v>0.00014999999999999999</v>
      </c>
      <c r="S362" s="229">
        <v>0</v>
      </c>
      <c r="T362" s="230">
        <f>S362*H362</f>
        <v>0</v>
      </c>
      <c r="U362" s="42"/>
      <c r="V362" s="42"/>
      <c r="W362" s="42"/>
      <c r="X362" s="42"/>
      <c r="Y362" s="42"/>
      <c r="Z362" s="42"/>
      <c r="AA362" s="42"/>
      <c r="AB362" s="42"/>
      <c r="AC362" s="42"/>
      <c r="AD362" s="42"/>
      <c r="AE362" s="42"/>
      <c r="AR362" s="231" t="s">
        <v>732</v>
      </c>
      <c r="AT362" s="231" t="s">
        <v>776</v>
      </c>
      <c r="AU362" s="231" t="s">
        <v>83</v>
      </c>
      <c r="AY362" s="21" t="s">
        <v>426</v>
      </c>
      <c r="BE362" s="232">
        <f>IF(N362="základní",J362,0)</f>
        <v>0</v>
      </c>
      <c r="BF362" s="232">
        <f>IF(N362="snížená",J362,0)</f>
        <v>0</v>
      </c>
      <c r="BG362" s="232">
        <f>IF(N362="zákl. přenesená",J362,0)</f>
        <v>0</v>
      </c>
      <c r="BH362" s="232">
        <f>IF(N362="sníž. přenesená",J362,0)</f>
        <v>0</v>
      </c>
      <c r="BI362" s="232">
        <f>IF(N362="nulová",J362,0)</f>
        <v>0</v>
      </c>
      <c r="BJ362" s="21" t="s">
        <v>81</v>
      </c>
      <c r="BK362" s="232">
        <f>ROUND(I362*H362,2)</f>
        <v>0</v>
      </c>
      <c r="BL362" s="21" t="s">
        <v>645</v>
      </c>
      <c r="BM362" s="231" t="s">
        <v>6370</v>
      </c>
    </row>
    <row r="363" s="14" customFormat="1">
      <c r="A363" s="14"/>
      <c r="B363" s="250"/>
      <c r="C363" s="251"/>
      <c r="D363" s="240" t="s">
        <v>446</v>
      </c>
      <c r="E363" s="252" t="s">
        <v>28</v>
      </c>
      <c r="F363" s="253" t="s">
        <v>899</v>
      </c>
      <c r="G363" s="251"/>
      <c r="H363" s="252" t="s">
        <v>28</v>
      </c>
      <c r="I363" s="254"/>
      <c r="J363" s="251"/>
      <c r="K363" s="251"/>
      <c r="L363" s="255"/>
      <c r="M363" s="256"/>
      <c r="N363" s="257"/>
      <c r="O363" s="257"/>
      <c r="P363" s="257"/>
      <c r="Q363" s="257"/>
      <c r="R363" s="257"/>
      <c r="S363" s="257"/>
      <c r="T363" s="258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9" t="s">
        <v>446</v>
      </c>
      <c r="AU363" s="259" t="s">
        <v>83</v>
      </c>
      <c r="AV363" s="14" t="s">
        <v>81</v>
      </c>
      <c r="AW363" s="14" t="s">
        <v>35</v>
      </c>
      <c r="AX363" s="14" t="s">
        <v>74</v>
      </c>
      <c r="AY363" s="259" t="s">
        <v>426</v>
      </c>
    </row>
    <row r="364" s="14" customFormat="1">
      <c r="A364" s="14"/>
      <c r="B364" s="250"/>
      <c r="C364" s="251"/>
      <c r="D364" s="240" t="s">
        <v>446</v>
      </c>
      <c r="E364" s="252" t="s">
        <v>28</v>
      </c>
      <c r="F364" s="253" t="s">
        <v>3350</v>
      </c>
      <c r="G364" s="251"/>
      <c r="H364" s="252" t="s">
        <v>28</v>
      </c>
      <c r="I364" s="254"/>
      <c r="J364" s="251"/>
      <c r="K364" s="251"/>
      <c r="L364" s="255"/>
      <c r="M364" s="256"/>
      <c r="N364" s="257"/>
      <c r="O364" s="257"/>
      <c r="P364" s="257"/>
      <c r="Q364" s="257"/>
      <c r="R364" s="257"/>
      <c r="S364" s="257"/>
      <c r="T364" s="258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9" t="s">
        <v>446</v>
      </c>
      <c r="AU364" s="259" t="s">
        <v>83</v>
      </c>
      <c r="AV364" s="14" t="s">
        <v>81</v>
      </c>
      <c r="AW364" s="14" t="s">
        <v>35</v>
      </c>
      <c r="AX364" s="14" t="s">
        <v>74</v>
      </c>
      <c r="AY364" s="259" t="s">
        <v>426</v>
      </c>
    </row>
    <row r="365" s="13" customFormat="1">
      <c r="A365" s="13"/>
      <c r="B365" s="238"/>
      <c r="C365" s="239"/>
      <c r="D365" s="240" t="s">
        <v>446</v>
      </c>
      <c r="E365" s="241" t="s">
        <v>28</v>
      </c>
      <c r="F365" s="242" t="s">
        <v>81</v>
      </c>
      <c r="G365" s="239"/>
      <c r="H365" s="243">
        <v>1</v>
      </c>
      <c r="I365" s="244"/>
      <c r="J365" s="239"/>
      <c r="K365" s="239"/>
      <c r="L365" s="245"/>
      <c r="M365" s="246"/>
      <c r="N365" s="247"/>
      <c r="O365" s="247"/>
      <c r="P365" s="247"/>
      <c r="Q365" s="247"/>
      <c r="R365" s="247"/>
      <c r="S365" s="247"/>
      <c r="T365" s="248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9" t="s">
        <v>446</v>
      </c>
      <c r="AU365" s="249" t="s">
        <v>83</v>
      </c>
      <c r="AV365" s="13" t="s">
        <v>83</v>
      </c>
      <c r="AW365" s="13" t="s">
        <v>35</v>
      </c>
      <c r="AX365" s="13" t="s">
        <v>81</v>
      </c>
      <c r="AY365" s="249" t="s">
        <v>426</v>
      </c>
    </row>
    <row r="366" s="2" customFormat="1" ht="24.15" customHeight="1">
      <c r="A366" s="42"/>
      <c r="B366" s="43"/>
      <c r="C366" s="220" t="s">
        <v>953</v>
      </c>
      <c r="D366" s="220" t="s">
        <v>433</v>
      </c>
      <c r="E366" s="221" t="s">
        <v>3441</v>
      </c>
      <c r="F366" s="222" t="s">
        <v>3442</v>
      </c>
      <c r="G366" s="223" t="s">
        <v>859</v>
      </c>
      <c r="H366" s="224">
        <v>1</v>
      </c>
      <c r="I366" s="225"/>
      <c r="J366" s="226">
        <f>ROUND(I366*H366,2)</f>
        <v>0</v>
      </c>
      <c r="K366" s="222" t="s">
        <v>437</v>
      </c>
      <c r="L366" s="48"/>
      <c r="M366" s="227" t="s">
        <v>28</v>
      </c>
      <c r="N366" s="228" t="s">
        <v>45</v>
      </c>
      <c r="O366" s="88"/>
      <c r="P366" s="229">
        <f>O366*H366</f>
        <v>0</v>
      </c>
      <c r="Q366" s="229">
        <v>0</v>
      </c>
      <c r="R366" s="229">
        <f>Q366*H366</f>
        <v>0</v>
      </c>
      <c r="S366" s="229">
        <v>0</v>
      </c>
      <c r="T366" s="230">
        <f>S366*H366</f>
        <v>0</v>
      </c>
      <c r="U366" s="42"/>
      <c r="V366" s="42"/>
      <c r="W366" s="42"/>
      <c r="X366" s="42"/>
      <c r="Y366" s="42"/>
      <c r="Z366" s="42"/>
      <c r="AA366" s="42"/>
      <c r="AB366" s="42"/>
      <c r="AC366" s="42"/>
      <c r="AD366" s="42"/>
      <c r="AE366" s="42"/>
      <c r="AR366" s="231" t="s">
        <v>645</v>
      </c>
      <c r="AT366" s="231" t="s">
        <v>433</v>
      </c>
      <c r="AU366" s="231" t="s">
        <v>83</v>
      </c>
      <c r="AY366" s="21" t="s">
        <v>426</v>
      </c>
      <c r="BE366" s="232">
        <f>IF(N366="základní",J366,0)</f>
        <v>0</v>
      </c>
      <c r="BF366" s="232">
        <f>IF(N366="snížená",J366,0)</f>
        <v>0</v>
      </c>
      <c r="BG366" s="232">
        <f>IF(N366="zákl. přenesená",J366,0)</f>
        <v>0</v>
      </c>
      <c r="BH366" s="232">
        <f>IF(N366="sníž. přenesená",J366,0)</f>
        <v>0</v>
      </c>
      <c r="BI366" s="232">
        <f>IF(N366="nulová",J366,0)</f>
        <v>0</v>
      </c>
      <c r="BJ366" s="21" t="s">
        <v>81</v>
      </c>
      <c r="BK366" s="232">
        <f>ROUND(I366*H366,2)</f>
        <v>0</v>
      </c>
      <c r="BL366" s="21" t="s">
        <v>645</v>
      </c>
      <c r="BM366" s="231" t="s">
        <v>6371</v>
      </c>
    </row>
    <row r="367" s="2" customFormat="1">
      <c r="A367" s="42"/>
      <c r="B367" s="43"/>
      <c r="C367" s="44"/>
      <c r="D367" s="233" t="s">
        <v>442</v>
      </c>
      <c r="E367" s="44"/>
      <c r="F367" s="234" t="s">
        <v>3444</v>
      </c>
      <c r="G367" s="44"/>
      <c r="H367" s="44"/>
      <c r="I367" s="235"/>
      <c r="J367" s="44"/>
      <c r="K367" s="44"/>
      <c r="L367" s="48"/>
      <c r="M367" s="236"/>
      <c r="N367" s="237"/>
      <c r="O367" s="88"/>
      <c r="P367" s="88"/>
      <c r="Q367" s="88"/>
      <c r="R367" s="88"/>
      <c r="S367" s="88"/>
      <c r="T367" s="89"/>
      <c r="U367" s="42"/>
      <c r="V367" s="42"/>
      <c r="W367" s="42"/>
      <c r="X367" s="42"/>
      <c r="Y367" s="42"/>
      <c r="Z367" s="42"/>
      <c r="AA367" s="42"/>
      <c r="AB367" s="42"/>
      <c r="AC367" s="42"/>
      <c r="AD367" s="42"/>
      <c r="AE367" s="42"/>
      <c r="AT367" s="21" t="s">
        <v>442</v>
      </c>
      <c r="AU367" s="21" t="s">
        <v>83</v>
      </c>
    </row>
    <row r="368" s="14" customFormat="1">
      <c r="A368" s="14"/>
      <c r="B368" s="250"/>
      <c r="C368" s="251"/>
      <c r="D368" s="240" t="s">
        <v>446</v>
      </c>
      <c r="E368" s="252" t="s">
        <v>28</v>
      </c>
      <c r="F368" s="253" t="s">
        <v>899</v>
      </c>
      <c r="G368" s="251"/>
      <c r="H368" s="252" t="s">
        <v>28</v>
      </c>
      <c r="I368" s="254"/>
      <c r="J368" s="251"/>
      <c r="K368" s="251"/>
      <c r="L368" s="255"/>
      <c r="M368" s="256"/>
      <c r="N368" s="257"/>
      <c r="O368" s="257"/>
      <c r="P368" s="257"/>
      <c r="Q368" s="257"/>
      <c r="R368" s="257"/>
      <c r="S368" s="257"/>
      <c r="T368" s="258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9" t="s">
        <v>446</v>
      </c>
      <c r="AU368" s="259" t="s">
        <v>83</v>
      </c>
      <c r="AV368" s="14" t="s">
        <v>81</v>
      </c>
      <c r="AW368" s="14" t="s">
        <v>35</v>
      </c>
      <c r="AX368" s="14" t="s">
        <v>74</v>
      </c>
      <c r="AY368" s="259" t="s">
        <v>426</v>
      </c>
    </row>
    <row r="369" s="14" customFormat="1">
      <c r="A369" s="14"/>
      <c r="B369" s="250"/>
      <c r="C369" s="251"/>
      <c r="D369" s="240" t="s">
        <v>446</v>
      </c>
      <c r="E369" s="252" t="s">
        <v>28</v>
      </c>
      <c r="F369" s="253" t="s">
        <v>3350</v>
      </c>
      <c r="G369" s="251"/>
      <c r="H369" s="252" t="s">
        <v>28</v>
      </c>
      <c r="I369" s="254"/>
      <c r="J369" s="251"/>
      <c r="K369" s="251"/>
      <c r="L369" s="255"/>
      <c r="M369" s="256"/>
      <c r="N369" s="257"/>
      <c r="O369" s="257"/>
      <c r="P369" s="257"/>
      <c r="Q369" s="257"/>
      <c r="R369" s="257"/>
      <c r="S369" s="257"/>
      <c r="T369" s="258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9" t="s">
        <v>446</v>
      </c>
      <c r="AU369" s="259" t="s">
        <v>83</v>
      </c>
      <c r="AV369" s="14" t="s">
        <v>81</v>
      </c>
      <c r="AW369" s="14" t="s">
        <v>35</v>
      </c>
      <c r="AX369" s="14" t="s">
        <v>74</v>
      </c>
      <c r="AY369" s="259" t="s">
        <v>426</v>
      </c>
    </row>
    <row r="370" s="13" customFormat="1">
      <c r="A370" s="13"/>
      <c r="B370" s="238"/>
      <c r="C370" s="239"/>
      <c r="D370" s="240" t="s">
        <v>446</v>
      </c>
      <c r="E370" s="241" t="s">
        <v>28</v>
      </c>
      <c r="F370" s="242" t="s">
        <v>81</v>
      </c>
      <c r="G370" s="239"/>
      <c r="H370" s="243">
        <v>1</v>
      </c>
      <c r="I370" s="244"/>
      <c r="J370" s="239"/>
      <c r="K370" s="239"/>
      <c r="L370" s="245"/>
      <c r="M370" s="246"/>
      <c r="N370" s="247"/>
      <c r="O370" s="247"/>
      <c r="P370" s="247"/>
      <c r="Q370" s="247"/>
      <c r="R370" s="247"/>
      <c r="S370" s="247"/>
      <c r="T370" s="248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9" t="s">
        <v>446</v>
      </c>
      <c r="AU370" s="249" t="s">
        <v>83</v>
      </c>
      <c r="AV370" s="13" t="s">
        <v>83</v>
      </c>
      <c r="AW370" s="13" t="s">
        <v>35</v>
      </c>
      <c r="AX370" s="13" t="s">
        <v>81</v>
      </c>
      <c r="AY370" s="249" t="s">
        <v>426</v>
      </c>
    </row>
    <row r="371" s="2" customFormat="1" ht="24.15" customHeight="1">
      <c r="A371" s="42"/>
      <c r="B371" s="43"/>
      <c r="C371" s="271" t="s">
        <v>959</v>
      </c>
      <c r="D371" s="271" t="s">
        <v>776</v>
      </c>
      <c r="E371" s="272" t="s">
        <v>3447</v>
      </c>
      <c r="F371" s="273" t="s">
        <v>3448</v>
      </c>
      <c r="G371" s="274" t="s">
        <v>859</v>
      </c>
      <c r="H371" s="275">
        <v>1</v>
      </c>
      <c r="I371" s="276"/>
      <c r="J371" s="277">
        <f>ROUND(I371*H371,2)</f>
        <v>0</v>
      </c>
      <c r="K371" s="273" t="s">
        <v>28</v>
      </c>
      <c r="L371" s="278"/>
      <c r="M371" s="279" t="s">
        <v>28</v>
      </c>
      <c r="N371" s="280" t="s">
        <v>45</v>
      </c>
      <c r="O371" s="88"/>
      <c r="P371" s="229">
        <f>O371*H371</f>
        <v>0</v>
      </c>
      <c r="Q371" s="229">
        <v>0.0011999999999999999</v>
      </c>
      <c r="R371" s="229">
        <f>Q371*H371</f>
        <v>0.0011999999999999999</v>
      </c>
      <c r="S371" s="229">
        <v>0</v>
      </c>
      <c r="T371" s="230">
        <f>S371*H371</f>
        <v>0</v>
      </c>
      <c r="U371" s="42"/>
      <c r="V371" s="42"/>
      <c r="W371" s="42"/>
      <c r="X371" s="42"/>
      <c r="Y371" s="42"/>
      <c r="Z371" s="42"/>
      <c r="AA371" s="42"/>
      <c r="AB371" s="42"/>
      <c r="AC371" s="42"/>
      <c r="AD371" s="42"/>
      <c r="AE371" s="42"/>
      <c r="AR371" s="231" t="s">
        <v>732</v>
      </c>
      <c r="AT371" s="231" t="s">
        <v>776</v>
      </c>
      <c r="AU371" s="231" t="s">
        <v>83</v>
      </c>
      <c r="AY371" s="21" t="s">
        <v>426</v>
      </c>
      <c r="BE371" s="232">
        <f>IF(N371="základní",J371,0)</f>
        <v>0</v>
      </c>
      <c r="BF371" s="232">
        <f>IF(N371="snížená",J371,0)</f>
        <v>0</v>
      </c>
      <c r="BG371" s="232">
        <f>IF(N371="zákl. přenesená",J371,0)</f>
        <v>0</v>
      </c>
      <c r="BH371" s="232">
        <f>IF(N371="sníž. přenesená",J371,0)</f>
        <v>0</v>
      </c>
      <c r="BI371" s="232">
        <f>IF(N371="nulová",J371,0)</f>
        <v>0</v>
      </c>
      <c r="BJ371" s="21" t="s">
        <v>81</v>
      </c>
      <c r="BK371" s="232">
        <f>ROUND(I371*H371,2)</f>
        <v>0</v>
      </c>
      <c r="BL371" s="21" t="s">
        <v>645</v>
      </c>
      <c r="BM371" s="231" t="s">
        <v>6372</v>
      </c>
    </row>
    <row r="372" s="14" customFormat="1">
      <c r="A372" s="14"/>
      <c r="B372" s="250"/>
      <c r="C372" s="251"/>
      <c r="D372" s="240" t="s">
        <v>446</v>
      </c>
      <c r="E372" s="252" t="s">
        <v>28</v>
      </c>
      <c r="F372" s="253" t="s">
        <v>899</v>
      </c>
      <c r="G372" s="251"/>
      <c r="H372" s="252" t="s">
        <v>28</v>
      </c>
      <c r="I372" s="254"/>
      <c r="J372" s="251"/>
      <c r="K372" s="251"/>
      <c r="L372" s="255"/>
      <c r="M372" s="256"/>
      <c r="N372" s="257"/>
      <c r="O372" s="257"/>
      <c r="P372" s="257"/>
      <c r="Q372" s="257"/>
      <c r="R372" s="257"/>
      <c r="S372" s="257"/>
      <c r="T372" s="258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9" t="s">
        <v>446</v>
      </c>
      <c r="AU372" s="259" t="s">
        <v>83</v>
      </c>
      <c r="AV372" s="14" t="s">
        <v>81</v>
      </c>
      <c r="AW372" s="14" t="s">
        <v>35</v>
      </c>
      <c r="AX372" s="14" t="s">
        <v>74</v>
      </c>
      <c r="AY372" s="259" t="s">
        <v>426</v>
      </c>
    </row>
    <row r="373" s="14" customFormat="1">
      <c r="A373" s="14"/>
      <c r="B373" s="250"/>
      <c r="C373" s="251"/>
      <c r="D373" s="240" t="s">
        <v>446</v>
      </c>
      <c r="E373" s="252" t="s">
        <v>28</v>
      </c>
      <c r="F373" s="253" t="s">
        <v>3350</v>
      </c>
      <c r="G373" s="251"/>
      <c r="H373" s="252" t="s">
        <v>28</v>
      </c>
      <c r="I373" s="254"/>
      <c r="J373" s="251"/>
      <c r="K373" s="251"/>
      <c r="L373" s="255"/>
      <c r="M373" s="256"/>
      <c r="N373" s="257"/>
      <c r="O373" s="257"/>
      <c r="P373" s="257"/>
      <c r="Q373" s="257"/>
      <c r="R373" s="257"/>
      <c r="S373" s="257"/>
      <c r="T373" s="258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9" t="s">
        <v>446</v>
      </c>
      <c r="AU373" s="259" t="s">
        <v>83</v>
      </c>
      <c r="AV373" s="14" t="s">
        <v>81</v>
      </c>
      <c r="AW373" s="14" t="s">
        <v>35</v>
      </c>
      <c r="AX373" s="14" t="s">
        <v>74</v>
      </c>
      <c r="AY373" s="259" t="s">
        <v>426</v>
      </c>
    </row>
    <row r="374" s="13" customFormat="1">
      <c r="A374" s="13"/>
      <c r="B374" s="238"/>
      <c r="C374" s="239"/>
      <c r="D374" s="240" t="s">
        <v>446</v>
      </c>
      <c r="E374" s="241" t="s">
        <v>28</v>
      </c>
      <c r="F374" s="242" t="s">
        <v>81</v>
      </c>
      <c r="G374" s="239"/>
      <c r="H374" s="243">
        <v>1</v>
      </c>
      <c r="I374" s="244"/>
      <c r="J374" s="239"/>
      <c r="K374" s="239"/>
      <c r="L374" s="245"/>
      <c r="M374" s="246"/>
      <c r="N374" s="247"/>
      <c r="O374" s="247"/>
      <c r="P374" s="247"/>
      <c r="Q374" s="247"/>
      <c r="R374" s="247"/>
      <c r="S374" s="247"/>
      <c r="T374" s="248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9" t="s">
        <v>446</v>
      </c>
      <c r="AU374" s="249" t="s">
        <v>83</v>
      </c>
      <c r="AV374" s="13" t="s">
        <v>83</v>
      </c>
      <c r="AW374" s="13" t="s">
        <v>35</v>
      </c>
      <c r="AX374" s="13" t="s">
        <v>81</v>
      </c>
      <c r="AY374" s="249" t="s">
        <v>426</v>
      </c>
    </row>
    <row r="375" s="2" customFormat="1" ht="44.25" customHeight="1">
      <c r="A375" s="42"/>
      <c r="B375" s="43"/>
      <c r="C375" s="220" t="s">
        <v>964</v>
      </c>
      <c r="D375" s="220" t="s">
        <v>433</v>
      </c>
      <c r="E375" s="221" t="s">
        <v>6373</v>
      </c>
      <c r="F375" s="222" t="s">
        <v>6374</v>
      </c>
      <c r="G375" s="223" t="s">
        <v>1452</v>
      </c>
      <c r="H375" s="224">
        <v>2</v>
      </c>
      <c r="I375" s="225"/>
      <c r="J375" s="226">
        <f>ROUND(I375*H375,2)</f>
        <v>0</v>
      </c>
      <c r="K375" s="222" t="s">
        <v>28</v>
      </c>
      <c r="L375" s="48"/>
      <c r="M375" s="227" t="s">
        <v>28</v>
      </c>
      <c r="N375" s="228" t="s">
        <v>45</v>
      </c>
      <c r="O375" s="88"/>
      <c r="P375" s="229">
        <f>O375*H375</f>
        <v>0</v>
      </c>
      <c r="Q375" s="229">
        <v>0</v>
      </c>
      <c r="R375" s="229">
        <f>Q375*H375</f>
        <v>0</v>
      </c>
      <c r="S375" s="229">
        <v>0</v>
      </c>
      <c r="T375" s="230">
        <f>S375*H375</f>
        <v>0</v>
      </c>
      <c r="U375" s="42"/>
      <c r="V375" s="42"/>
      <c r="W375" s="42"/>
      <c r="X375" s="42"/>
      <c r="Y375" s="42"/>
      <c r="Z375" s="42"/>
      <c r="AA375" s="42"/>
      <c r="AB375" s="42"/>
      <c r="AC375" s="42"/>
      <c r="AD375" s="42"/>
      <c r="AE375" s="42"/>
      <c r="AR375" s="231" t="s">
        <v>645</v>
      </c>
      <c r="AT375" s="231" t="s">
        <v>433</v>
      </c>
      <c r="AU375" s="231" t="s">
        <v>83</v>
      </c>
      <c r="AY375" s="21" t="s">
        <v>426</v>
      </c>
      <c r="BE375" s="232">
        <f>IF(N375="základní",J375,0)</f>
        <v>0</v>
      </c>
      <c r="BF375" s="232">
        <f>IF(N375="snížená",J375,0)</f>
        <v>0</v>
      </c>
      <c r="BG375" s="232">
        <f>IF(N375="zákl. přenesená",J375,0)</f>
        <v>0</v>
      </c>
      <c r="BH375" s="232">
        <f>IF(N375="sníž. přenesená",J375,0)</f>
        <v>0</v>
      </c>
      <c r="BI375" s="232">
        <f>IF(N375="nulová",J375,0)</f>
        <v>0</v>
      </c>
      <c r="BJ375" s="21" t="s">
        <v>81</v>
      </c>
      <c r="BK375" s="232">
        <f>ROUND(I375*H375,2)</f>
        <v>0</v>
      </c>
      <c r="BL375" s="21" t="s">
        <v>645</v>
      </c>
      <c r="BM375" s="231" t="s">
        <v>6375</v>
      </c>
    </row>
    <row r="376" s="14" customFormat="1">
      <c r="A376" s="14"/>
      <c r="B376" s="250"/>
      <c r="C376" s="251"/>
      <c r="D376" s="240" t="s">
        <v>446</v>
      </c>
      <c r="E376" s="252" t="s">
        <v>28</v>
      </c>
      <c r="F376" s="253" t="s">
        <v>899</v>
      </c>
      <c r="G376" s="251"/>
      <c r="H376" s="252" t="s">
        <v>28</v>
      </c>
      <c r="I376" s="254"/>
      <c r="J376" s="251"/>
      <c r="K376" s="251"/>
      <c r="L376" s="255"/>
      <c r="M376" s="256"/>
      <c r="N376" s="257"/>
      <c r="O376" s="257"/>
      <c r="P376" s="257"/>
      <c r="Q376" s="257"/>
      <c r="R376" s="257"/>
      <c r="S376" s="257"/>
      <c r="T376" s="258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9" t="s">
        <v>446</v>
      </c>
      <c r="AU376" s="259" t="s">
        <v>83</v>
      </c>
      <c r="AV376" s="14" t="s">
        <v>81</v>
      </c>
      <c r="AW376" s="14" t="s">
        <v>35</v>
      </c>
      <c r="AX376" s="14" t="s">
        <v>74</v>
      </c>
      <c r="AY376" s="259" t="s">
        <v>426</v>
      </c>
    </row>
    <row r="377" s="14" customFormat="1">
      <c r="A377" s="14"/>
      <c r="B377" s="250"/>
      <c r="C377" s="251"/>
      <c r="D377" s="240" t="s">
        <v>446</v>
      </c>
      <c r="E377" s="252" t="s">
        <v>28</v>
      </c>
      <c r="F377" s="253" t="s">
        <v>3350</v>
      </c>
      <c r="G377" s="251"/>
      <c r="H377" s="252" t="s">
        <v>28</v>
      </c>
      <c r="I377" s="254"/>
      <c r="J377" s="251"/>
      <c r="K377" s="251"/>
      <c r="L377" s="255"/>
      <c r="M377" s="256"/>
      <c r="N377" s="257"/>
      <c r="O377" s="257"/>
      <c r="P377" s="257"/>
      <c r="Q377" s="257"/>
      <c r="R377" s="257"/>
      <c r="S377" s="257"/>
      <c r="T377" s="258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9" t="s">
        <v>446</v>
      </c>
      <c r="AU377" s="259" t="s">
        <v>83</v>
      </c>
      <c r="AV377" s="14" t="s">
        <v>81</v>
      </c>
      <c r="AW377" s="14" t="s">
        <v>35</v>
      </c>
      <c r="AX377" s="14" t="s">
        <v>74</v>
      </c>
      <c r="AY377" s="259" t="s">
        <v>426</v>
      </c>
    </row>
    <row r="378" s="13" customFormat="1">
      <c r="A378" s="13"/>
      <c r="B378" s="238"/>
      <c r="C378" s="239"/>
      <c r="D378" s="240" t="s">
        <v>446</v>
      </c>
      <c r="E378" s="241" t="s">
        <v>28</v>
      </c>
      <c r="F378" s="242" t="s">
        <v>83</v>
      </c>
      <c r="G378" s="239"/>
      <c r="H378" s="243">
        <v>2</v>
      </c>
      <c r="I378" s="244"/>
      <c r="J378" s="239"/>
      <c r="K378" s="239"/>
      <c r="L378" s="245"/>
      <c r="M378" s="246"/>
      <c r="N378" s="247"/>
      <c r="O378" s="247"/>
      <c r="P378" s="247"/>
      <c r="Q378" s="247"/>
      <c r="R378" s="247"/>
      <c r="S378" s="247"/>
      <c r="T378" s="248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9" t="s">
        <v>446</v>
      </c>
      <c r="AU378" s="249" t="s">
        <v>83</v>
      </c>
      <c r="AV378" s="13" t="s">
        <v>83</v>
      </c>
      <c r="AW378" s="13" t="s">
        <v>35</v>
      </c>
      <c r="AX378" s="13" t="s">
        <v>81</v>
      </c>
      <c r="AY378" s="249" t="s">
        <v>426</v>
      </c>
    </row>
    <row r="379" s="2" customFormat="1" ht="49.05" customHeight="1">
      <c r="A379" s="42"/>
      <c r="B379" s="43"/>
      <c r="C379" s="220" t="s">
        <v>969</v>
      </c>
      <c r="D379" s="220" t="s">
        <v>433</v>
      </c>
      <c r="E379" s="221" t="s">
        <v>3566</v>
      </c>
      <c r="F379" s="222" t="s">
        <v>3567</v>
      </c>
      <c r="G379" s="223" t="s">
        <v>740</v>
      </c>
      <c r="H379" s="224">
        <v>0.023</v>
      </c>
      <c r="I379" s="225"/>
      <c r="J379" s="226">
        <f>ROUND(I379*H379,2)</f>
        <v>0</v>
      </c>
      <c r="K379" s="222" t="s">
        <v>437</v>
      </c>
      <c r="L379" s="48"/>
      <c r="M379" s="227" t="s">
        <v>28</v>
      </c>
      <c r="N379" s="228" t="s">
        <v>45</v>
      </c>
      <c r="O379" s="88"/>
      <c r="P379" s="229">
        <f>O379*H379</f>
        <v>0</v>
      </c>
      <c r="Q379" s="229">
        <v>0</v>
      </c>
      <c r="R379" s="229">
        <f>Q379*H379</f>
        <v>0</v>
      </c>
      <c r="S379" s="229">
        <v>0</v>
      </c>
      <c r="T379" s="230">
        <f>S379*H379</f>
        <v>0</v>
      </c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2"/>
      <c r="AR379" s="231" t="s">
        <v>645</v>
      </c>
      <c r="AT379" s="231" t="s">
        <v>433</v>
      </c>
      <c r="AU379" s="231" t="s">
        <v>83</v>
      </c>
      <c r="AY379" s="21" t="s">
        <v>426</v>
      </c>
      <c r="BE379" s="232">
        <f>IF(N379="základní",J379,0)</f>
        <v>0</v>
      </c>
      <c r="BF379" s="232">
        <f>IF(N379="snížená",J379,0)</f>
        <v>0</v>
      </c>
      <c r="BG379" s="232">
        <f>IF(N379="zákl. přenesená",J379,0)</f>
        <v>0</v>
      </c>
      <c r="BH379" s="232">
        <f>IF(N379="sníž. přenesená",J379,0)</f>
        <v>0</v>
      </c>
      <c r="BI379" s="232">
        <f>IF(N379="nulová",J379,0)</f>
        <v>0</v>
      </c>
      <c r="BJ379" s="21" t="s">
        <v>81</v>
      </c>
      <c r="BK379" s="232">
        <f>ROUND(I379*H379,2)</f>
        <v>0</v>
      </c>
      <c r="BL379" s="21" t="s">
        <v>645</v>
      </c>
      <c r="BM379" s="231" t="s">
        <v>6376</v>
      </c>
    </row>
    <row r="380" s="2" customFormat="1">
      <c r="A380" s="42"/>
      <c r="B380" s="43"/>
      <c r="C380" s="44"/>
      <c r="D380" s="233" t="s">
        <v>442</v>
      </c>
      <c r="E380" s="44"/>
      <c r="F380" s="234" t="s">
        <v>3569</v>
      </c>
      <c r="G380" s="44"/>
      <c r="H380" s="44"/>
      <c r="I380" s="235"/>
      <c r="J380" s="44"/>
      <c r="K380" s="44"/>
      <c r="L380" s="48"/>
      <c r="M380" s="236"/>
      <c r="N380" s="237"/>
      <c r="O380" s="88"/>
      <c r="P380" s="88"/>
      <c r="Q380" s="88"/>
      <c r="R380" s="88"/>
      <c r="S380" s="88"/>
      <c r="T380" s="89"/>
      <c r="U380" s="42"/>
      <c r="V380" s="42"/>
      <c r="W380" s="42"/>
      <c r="X380" s="42"/>
      <c r="Y380" s="42"/>
      <c r="Z380" s="42"/>
      <c r="AA380" s="42"/>
      <c r="AB380" s="42"/>
      <c r="AC380" s="42"/>
      <c r="AD380" s="42"/>
      <c r="AE380" s="42"/>
      <c r="AT380" s="21" t="s">
        <v>442</v>
      </c>
      <c r="AU380" s="21" t="s">
        <v>83</v>
      </c>
    </row>
    <row r="381" s="2" customFormat="1" ht="49.05" customHeight="1">
      <c r="A381" s="42"/>
      <c r="B381" s="43"/>
      <c r="C381" s="220" t="s">
        <v>975</v>
      </c>
      <c r="D381" s="220" t="s">
        <v>433</v>
      </c>
      <c r="E381" s="221" t="s">
        <v>3571</v>
      </c>
      <c r="F381" s="222" t="s">
        <v>3572</v>
      </c>
      <c r="G381" s="223" t="s">
        <v>740</v>
      </c>
      <c r="H381" s="224">
        <v>0.023</v>
      </c>
      <c r="I381" s="225"/>
      <c r="J381" s="226">
        <f>ROUND(I381*H381,2)</f>
        <v>0</v>
      </c>
      <c r="K381" s="222" t="s">
        <v>437</v>
      </c>
      <c r="L381" s="48"/>
      <c r="M381" s="227" t="s">
        <v>28</v>
      </c>
      <c r="N381" s="228" t="s">
        <v>45</v>
      </c>
      <c r="O381" s="88"/>
      <c r="P381" s="229">
        <f>O381*H381</f>
        <v>0</v>
      </c>
      <c r="Q381" s="229">
        <v>0</v>
      </c>
      <c r="R381" s="229">
        <f>Q381*H381</f>
        <v>0</v>
      </c>
      <c r="S381" s="229">
        <v>0</v>
      </c>
      <c r="T381" s="230">
        <f>S381*H381</f>
        <v>0</v>
      </c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R381" s="231" t="s">
        <v>645</v>
      </c>
      <c r="AT381" s="231" t="s">
        <v>433</v>
      </c>
      <c r="AU381" s="231" t="s">
        <v>83</v>
      </c>
      <c r="AY381" s="21" t="s">
        <v>426</v>
      </c>
      <c r="BE381" s="232">
        <f>IF(N381="základní",J381,0)</f>
        <v>0</v>
      </c>
      <c r="BF381" s="232">
        <f>IF(N381="snížená",J381,0)</f>
        <v>0</v>
      </c>
      <c r="BG381" s="232">
        <f>IF(N381="zákl. přenesená",J381,0)</f>
        <v>0</v>
      </c>
      <c r="BH381" s="232">
        <f>IF(N381="sníž. přenesená",J381,0)</f>
        <v>0</v>
      </c>
      <c r="BI381" s="232">
        <f>IF(N381="nulová",J381,0)</f>
        <v>0</v>
      </c>
      <c r="BJ381" s="21" t="s">
        <v>81</v>
      </c>
      <c r="BK381" s="232">
        <f>ROUND(I381*H381,2)</f>
        <v>0</v>
      </c>
      <c r="BL381" s="21" t="s">
        <v>645</v>
      </c>
      <c r="BM381" s="231" t="s">
        <v>6377</v>
      </c>
    </row>
    <row r="382" s="2" customFormat="1">
      <c r="A382" s="42"/>
      <c r="B382" s="43"/>
      <c r="C382" s="44"/>
      <c r="D382" s="233" t="s">
        <v>442</v>
      </c>
      <c r="E382" s="44"/>
      <c r="F382" s="234" t="s">
        <v>3574</v>
      </c>
      <c r="G382" s="44"/>
      <c r="H382" s="44"/>
      <c r="I382" s="235"/>
      <c r="J382" s="44"/>
      <c r="K382" s="44"/>
      <c r="L382" s="48"/>
      <c r="M382" s="236"/>
      <c r="N382" s="237"/>
      <c r="O382" s="88"/>
      <c r="P382" s="88"/>
      <c r="Q382" s="88"/>
      <c r="R382" s="88"/>
      <c r="S382" s="88"/>
      <c r="T382" s="89"/>
      <c r="U382" s="42"/>
      <c r="V382" s="42"/>
      <c r="W382" s="42"/>
      <c r="X382" s="42"/>
      <c r="Y382" s="42"/>
      <c r="Z382" s="42"/>
      <c r="AA382" s="42"/>
      <c r="AB382" s="42"/>
      <c r="AC382" s="42"/>
      <c r="AD382" s="42"/>
      <c r="AE382" s="42"/>
      <c r="AT382" s="21" t="s">
        <v>442</v>
      </c>
      <c r="AU382" s="21" t="s">
        <v>83</v>
      </c>
    </row>
    <row r="383" s="12" customFormat="1" ht="22.8" customHeight="1">
      <c r="A383" s="12"/>
      <c r="B383" s="204"/>
      <c r="C383" s="205"/>
      <c r="D383" s="206" t="s">
        <v>73</v>
      </c>
      <c r="E383" s="218" t="s">
        <v>4024</v>
      </c>
      <c r="F383" s="218" t="s">
        <v>4025</v>
      </c>
      <c r="G383" s="205"/>
      <c r="H383" s="205"/>
      <c r="I383" s="208"/>
      <c r="J383" s="219">
        <f>BK383</f>
        <v>0</v>
      </c>
      <c r="K383" s="205"/>
      <c r="L383" s="210"/>
      <c r="M383" s="211"/>
      <c r="N383" s="212"/>
      <c r="O383" s="212"/>
      <c r="P383" s="213">
        <f>SUM(P384:P418)</f>
        <v>0</v>
      </c>
      <c r="Q383" s="212"/>
      <c r="R383" s="213">
        <f>SUM(R384:R418)</f>
        <v>0.13387336000000003</v>
      </c>
      <c r="S383" s="212"/>
      <c r="T383" s="214">
        <f>SUM(T384:T418)</f>
        <v>0</v>
      </c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R383" s="215" t="s">
        <v>83</v>
      </c>
      <c r="AT383" s="216" t="s">
        <v>73</v>
      </c>
      <c r="AU383" s="216" t="s">
        <v>81</v>
      </c>
      <c r="AY383" s="215" t="s">
        <v>426</v>
      </c>
      <c r="BK383" s="217">
        <f>SUM(BK384:BK418)</f>
        <v>0</v>
      </c>
    </row>
    <row r="384" s="2" customFormat="1" ht="16.5" customHeight="1">
      <c r="A384" s="42"/>
      <c r="B384" s="43"/>
      <c r="C384" s="220" t="s">
        <v>981</v>
      </c>
      <c r="D384" s="220" t="s">
        <v>433</v>
      </c>
      <c r="E384" s="221" t="s">
        <v>4027</v>
      </c>
      <c r="F384" s="222" t="s">
        <v>4028</v>
      </c>
      <c r="G384" s="223" t="s">
        <v>436</v>
      </c>
      <c r="H384" s="224">
        <v>6.2999999999999998</v>
      </c>
      <c r="I384" s="225"/>
      <c r="J384" s="226">
        <f>ROUND(I384*H384,2)</f>
        <v>0</v>
      </c>
      <c r="K384" s="222" t="s">
        <v>437</v>
      </c>
      <c r="L384" s="48"/>
      <c r="M384" s="227" t="s">
        <v>28</v>
      </c>
      <c r="N384" s="228" t="s">
        <v>45</v>
      </c>
      <c r="O384" s="88"/>
      <c r="P384" s="229">
        <f>O384*H384</f>
        <v>0</v>
      </c>
      <c r="Q384" s="229">
        <v>0</v>
      </c>
      <c r="R384" s="229">
        <f>Q384*H384</f>
        <v>0</v>
      </c>
      <c r="S384" s="229">
        <v>0</v>
      </c>
      <c r="T384" s="230">
        <f>S384*H384</f>
        <v>0</v>
      </c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R384" s="231" t="s">
        <v>645</v>
      </c>
      <c r="AT384" s="231" t="s">
        <v>433</v>
      </c>
      <c r="AU384" s="231" t="s">
        <v>83</v>
      </c>
      <c r="AY384" s="21" t="s">
        <v>426</v>
      </c>
      <c r="BE384" s="232">
        <f>IF(N384="základní",J384,0)</f>
        <v>0</v>
      </c>
      <c r="BF384" s="232">
        <f>IF(N384="snížená",J384,0)</f>
        <v>0</v>
      </c>
      <c r="BG384" s="232">
        <f>IF(N384="zákl. přenesená",J384,0)</f>
        <v>0</v>
      </c>
      <c r="BH384" s="232">
        <f>IF(N384="sníž. přenesená",J384,0)</f>
        <v>0</v>
      </c>
      <c r="BI384" s="232">
        <f>IF(N384="nulová",J384,0)</f>
        <v>0</v>
      </c>
      <c r="BJ384" s="21" t="s">
        <v>81</v>
      </c>
      <c r="BK384" s="232">
        <f>ROUND(I384*H384,2)</f>
        <v>0</v>
      </c>
      <c r="BL384" s="21" t="s">
        <v>645</v>
      </c>
      <c r="BM384" s="231" t="s">
        <v>6378</v>
      </c>
    </row>
    <row r="385" s="2" customFormat="1">
      <c r="A385" s="42"/>
      <c r="B385" s="43"/>
      <c r="C385" s="44"/>
      <c r="D385" s="233" t="s">
        <v>442</v>
      </c>
      <c r="E385" s="44"/>
      <c r="F385" s="234" t="s">
        <v>4030</v>
      </c>
      <c r="G385" s="44"/>
      <c r="H385" s="44"/>
      <c r="I385" s="235"/>
      <c r="J385" s="44"/>
      <c r="K385" s="44"/>
      <c r="L385" s="48"/>
      <c r="M385" s="236"/>
      <c r="N385" s="237"/>
      <c r="O385" s="88"/>
      <c r="P385" s="88"/>
      <c r="Q385" s="88"/>
      <c r="R385" s="88"/>
      <c r="S385" s="88"/>
      <c r="T385" s="89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T385" s="21" t="s">
        <v>442</v>
      </c>
      <c r="AU385" s="21" t="s">
        <v>83</v>
      </c>
    </row>
    <row r="386" s="13" customFormat="1">
      <c r="A386" s="13"/>
      <c r="B386" s="238"/>
      <c r="C386" s="239"/>
      <c r="D386" s="240" t="s">
        <v>446</v>
      </c>
      <c r="E386" s="241" t="s">
        <v>28</v>
      </c>
      <c r="F386" s="242" t="s">
        <v>586</v>
      </c>
      <c r="G386" s="239"/>
      <c r="H386" s="243">
        <v>6.2999999999999998</v>
      </c>
      <c r="I386" s="244"/>
      <c r="J386" s="239"/>
      <c r="K386" s="239"/>
      <c r="L386" s="245"/>
      <c r="M386" s="246"/>
      <c r="N386" s="247"/>
      <c r="O386" s="247"/>
      <c r="P386" s="247"/>
      <c r="Q386" s="247"/>
      <c r="R386" s="247"/>
      <c r="S386" s="247"/>
      <c r="T386" s="248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9" t="s">
        <v>446</v>
      </c>
      <c r="AU386" s="249" t="s">
        <v>83</v>
      </c>
      <c r="AV386" s="13" t="s">
        <v>83</v>
      </c>
      <c r="AW386" s="13" t="s">
        <v>35</v>
      </c>
      <c r="AX386" s="13" t="s">
        <v>81</v>
      </c>
      <c r="AY386" s="249" t="s">
        <v>426</v>
      </c>
    </row>
    <row r="387" s="2" customFormat="1" ht="16.5" customHeight="1">
      <c r="A387" s="42"/>
      <c r="B387" s="43"/>
      <c r="C387" s="220" t="s">
        <v>986</v>
      </c>
      <c r="D387" s="220" t="s">
        <v>433</v>
      </c>
      <c r="E387" s="221" t="s">
        <v>6116</v>
      </c>
      <c r="F387" s="222" t="s">
        <v>6117</v>
      </c>
      <c r="G387" s="223" t="s">
        <v>436</v>
      </c>
      <c r="H387" s="224">
        <v>6.2999999999999998</v>
      </c>
      <c r="I387" s="225"/>
      <c r="J387" s="226">
        <f>ROUND(I387*H387,2)</f>
        <v>0</v>
      </c>
      <c r="K387" s="222" t="s">
        <v>437</v>
      </c>
      <c r="L387" s="48"/>
      <c r="M387" s="227" t="s">
        <v>28</v>
      </c>
      <c r="N387" s="228" t="s">
        <v>45</v>
      </c>
      <c r="O387" s="88"/>
      <c r="P387" s="229">
        <f>O387*H387</f>
        <v>0</v>
      </c>
      <c r="Q387" s="229">
        <v>0.00020000000000000001</v>
      </c>
      <c r="R387" s="229">
        <f>Q387*H387</f>
        <v>0.0012600000000000001</v>
      </c>
      <c r="S387" s="229">
        <v>0</v>
      </c>
      <c r="T387" s="230">
        <f>S387*H387</f>
        <v>0</v>
      </c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R387" s="231" t="s">
        <v>645</v>
      </c>
      <c r="AT387" s="231" t="s">
        <v>433</v>
      </c>
      <c r="AU387" s="231" t="s">
        <v>83</v>
      </c>
      <c r="AY387" s="21" t="s">
        <v>426</v>
      </c>
      <c r="BE387" s="232">
        <f>IF(N387="základní",J387,0)</f>
        <v>0</v>
      </c>
      <c r="BF387" s="232">
        <f>IF(N387="snížená",J387,0)</f>
        <v>0</v>
      </c>
      <c r="BG387" s="232">
        <f>IF(N387="zákl. přenesená",J387,0)</f>
        <v>0</v>
      </c>
      <c r="BH387" s="232">
        <f>IF(N387="sníž. přenesená",J387,0)</f>
        <v>0</v>
      </c>
      <c r="BI387" s="232">
        <f>IF(N387="nulová",J387,0)</f>
        <v>0</v>
      </c>
      <c r="BJ387" s="21" t="s">
        <v>81</v>
      </c>
      <c r="BK387" s="232">
        <f>ROUND(I387*H387,2)</f>
        <v>0</v>
      </c>
      <c r="BL387" s="21" t="s">
        <v>645</v>
      </c>
      <c r="BM387" s="231" t="s">
        <v>6379</v>
      </c>
    </row>
    <row r="388" s="2" customFormat="1">
      <c r="A388" s="42"/>
      <c r="B388" s="43"/>
      <c r="C388" s="44"/>
      <c r="D388" s="233" t="s">
        <v>442</v>
      </c>
      <c r="E388" s="44"/>
      <c r="F388" s="234" t="s">
        <v>6119</v>
      </c>
      <c r="G388" s="44"/>
      <c r="H388" s="44"/>
      <c r="I388" s="235"/>
      <c r="J388" s="44"/>
      <c r="K388" s="44"/>
      <c r="L388" s="48"/>
      <c r="M388" s="236"/>
      <c r="N388" s="237"/>
      <c r="O388" s="88"/>
      <c r="P388" s="88"/>
      <c r="Q388" s="88"/>
      <c r="R388" s="88"/>
      <c r="S388" s="88"/>
      <c r="T388" s="89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T388" s="21" t="s">
        <v>442</v>
      </c>
      <c r="AU388" s="21" t="s">
        <v>83</v>
      </c>
    </row>
    <row r="389" s="13" customFormat="1">
      <c r="A389" s="13"/>
      <c r="B389" s="238"/>
      <c r="C389" s="239"/>
      <c r="D389" s="240" t="s">
        <v>446</v>
      </c>
      <c r="E389" s="241" t="s">
        <v>28</v>
      </c>
      <c r="F389" s="242" t="s">
        <v>586</v>
      </c>
      <c r="G389" s="239"/>
      <c r="H389" s="243">
        <v>6.2999999999999998</v>
      </c>
      <c r="I389" s="244"/>
      <c r="J389" s="239"/>
      <c r="K389" s="239"/>
      <c r="L389" s="245"/>
      <c r="M389" s="246"/>
      <c r="N389" s="247"/>
      <c r="O389" s="247"/>
      <c r="P389" s="247"/>
      <c r="Q389" s="247"/>
      <c r="R389" s="247"/>
      <c r="S389" s="247"/>
      <c r="T389" s="248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9" t="s">
        <v>446</v>
      </c>
      <c r="AU389" s="249" t="s">
        <v>83</v>
      </c>
      <c r="AV389" s="13" t="s">
        <v>83</v>
      </c>
      <c r="AW389" s="13" t="s">
        <v>35</v>
      </c>
      <c r="AX389" s="13" t="s">
        <v>81</v>
      </c>
      <c r="AY389" s="249" t="s">
        <v>426</v>
      </c>
    </row>
    <row r="390" s="2" customFormat="1" ht="24.15" customHeight="1">
      <c r="A390" s="42"/>
      <c r="B390" s="43"/>
      <c r="C390" s="220" t="s">
        <v>993</v>
      </c>
      <c r="D390" s="220" t="s">
        <v>433</v>
      </c>
      <c r="E390" s="221" t="s">
        <v>6380</v>
      </c>
      <c r="F390" s="222" t="s">
        <v>6381</v>
      </c>
      <c r="G390" s="223" t="s">
        <v>436</v>
      </c>
      <c r="H390" s="224">
        <v>6.2999999999999998</v>
      </c>
      <c r="I390" s="225"/>
      <c r="J390" s="226">
        <f>ROUND(I390*H390,2)</f>
        <v>0</v>
      </c>
      <c r="K390" s="222" t="s">
        <v>28</v>
      </c>
      <c r="L390" s="48"/>
      <c r="M390" s="227" t="s">
        <v>28</v>
      </c>
      <c r="N390" s="228" t="s">
        <v>45</v>
      </c>
      <c r="O390" s="88"/>
      <c r="P390" s="229">
        <f>O390*H390</f>
        <v>0</v>
      </c>
      <c r="Q390" s="229">
        <v>0.014999999999999999</v>
      </c>
      <c r="R390" s="229">
        <f>Q390*H390</f>
        <v>0.094500000000000001</v>
      </c>
      <c r="S390" s="229">
        <v>0</v>
      </c>
      <c r="T390" s="230">
        <f>S390*H390</f>
        <v>0</v>
      </c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R390" s="231" t="s">
        <v>645</v>
      </c>
      <c r="AT390" s="231" t="s">
        <v>433</v>
      </c>
      <c r="AU390" s="231" t="s">
        <v>83</v>
      </c>
      <c r="AY390" s="21" t="s">
        <v>426</v>
      </c>
      <c r="BE390" s="232">
        <f>IF(N390="základní",J390,0)</f>
        <v>0</v>
      </c>
      <c r="BF390" s="232">
        <f>IF(N390="snížená",J390,0)</f>
        <v>0</v>
      </c>
      <c r="BG390" s="232">
        <f>IF(N390="zákl. přenesená",J390,0)</f>
        <v>0</v>
      </c>
      <c r="BH390" s="232">
        <f>IF(N390="sníž. přenesená",J390,0)</f>
        <v>0</v>
      </c>
      <c r="BI390" s="232">
        <f>IF(N390="nulová",J390,0)</f>
        <v>0</v>
      </c>
      <c r="BJ390" s="21" t="s">
        <v>81</v>
      </c>
      <c r="BK390" s="232">
        <f>ROUND(I390*H390,2)</f>
        <v>0</v>
      </c>
      <c r="BL390" s="21" t="s">
        <v>645</v>
      </c>
      <c r="BM390" s="231" t="s">
        <v>6382</v>
      </c>
    </row>
    <row r="391" s="13" customFormat="1">
      <c r="A391" s="13"/>
      <c r="B391" s="238"/>
      <c r="C391" s="239"/>
      <c r="D391" s="240" t="s">
        <v>446</v>
      </c>
      <c r="E391" s="241" t="s">
        <v>28</v>
      </c>
      <c r="F391" s="242" t="s">
        <v>586</v>
      </c>
      <c r="G391" s="239"/>
      <c r="H391" s="243">
        <v>6.2999999999999998</v>
      </c>
      <c r="I391" s="244"/>
      <c r="J391" s="239"/>
      <c r="K391" s="239"/>
      <c r="L391" s="245"/>
      <c r="M391" s="246"/>
      <c r="N391" s="247"/>
      <c r="O391" s="247"/>
      <c r="P391" s="247"/>
      <c r="Q391" s="247"/>
      <c r="R391" s="247"/>
      <c r="S391" s="247"/>
      <c r="T391" s="248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9" t="s">
        <v>446</v>
      </c>
      <c r="AU391" s="249" t="s">
        <v>83</v>
      </c>
      <c r="AV391" s="13" t="s">
        <v>83</v>
      </c>
      <c r="AW391" s="13" t="s">
        <v>35</v>
      </c>
      <c r="AX391" s="13" t="s">
        <v>81</v>
      </c>
      <c r="AY391" s="249" t="s">
        <v>426</v>
      </c>
    </row>
    <row r="392" s="2" customFormat="1" ht="24.15" customHeight="1">
      <c r="A392" s="42"/>
      <c r="B392" s="43"/>
      <c r="C392" s="220" t="s">
        <v>999</v>
      </c>
      <c r="D392" s="220" t="s">
        <v>433</v>
      </c>
      <c r="E392" s="221" t="s">
        <v>6383</v>
      </c>
      <c r="F392" s="222" t="s">
        <v>6384</v>
      </c>
      <c r="G392" s="223" t="s">
        <v>436</v>
      </c>
      <c r="H392" s="224">
        <v>6.2999999999999998</v>
      </c>
      <c r="I392" s="225"/>
      <c r="J392" s="226">
        <f>ROUND(I392*H392,2)</f>
        <v>0</v>
      </c>
      <c r="K392" s="222" t="s">
        <v>437</v>
      </c>
      <c r="L392" s="48"/>
      <c r="M392" s="227" t="s">
        <v>28</v>
      </c>
      <c r="N392" s="228" t="s">
        <v>45</v>
      </c>
      <c r="O392" s="88"/>
      <c r="P392" s="229">
        <f>O392*H392</f>
        <v>0</v>
      </c>
      <c r="Q392" s="229">
        <v>0.00029999999999999997</v>
      </c>
      <c r="R392" s="229">
        <f>Q392*H392</f>
        <v>0.0018899999999999998</v>
      </c>
      <c r="S392" s="229">
        <v>0</v>
      </c>
      <c r="T392" s="230">
        <f>S392*H392</f>
        <v>0</v>
      </c>
      <c r="U392" s="42"/>
      <c r="V392" s="42"/>
      <c r="W392" s="42"/>
      <c r="X392" s="42"/>
      <c r="Y392" s="42"/>
      <c r="Z392" s="42"/>
      <c r="AA392" s="42"/>
      <c r="AB392" s="42"/>
      <c r="AC392" s="42"/>
      <c r="AD392" s="42"/>
      <c r="AE392" s="42"/>
      <c r="AR392" s="231" t="s">
        <v>645</v>
      </c>
      <c r="AT392" s="231" t="s">
        <v>433</v>
      </c>
      <c r="AU392" s="231" t="s">
        <v>83</v>
      </c>
      <c r="AY392" s="21" t="s">
        <v>426</v>
      </c>
      <c r="BE392" s="232">
        <f>IF(N392="základní",J392,0)</f>
        <v>0</v>
      </c>
      <c r="BF392" s="232">
        <f>IF(N392="snížená",J392,0)</f>
        <v>0</v>
      </c>
      <c r="BG392" s="232">
        <f>IF(N392="zákl. přenesená",J392,0)</f>
        <v>0</v>
      </c>
      <c r="BH392" s="232">
        <f>IF(N392="sníž. přenesená",J392,0)</f>
        <v>0</v>
      </c>
      <c r="BI392" s="232">
        <f>IF(N392="nulová",J392,0)</f>
        <v>0</v>
      </c>
      <c r="BJ392" s="21" t="s">
        <v>81</v>
      </c>
      <c r="BK392" s="232">
        <f>ROUND(I392*H392,2)</f>
        <v>0</v>
      </c>
      <c r="BL392" s="21" t="s">
        <v>645</v>
      </c>
      <c r="BM392" s="231" t="s">
        <v>6385</v>
      </c>
    </row>
    <row r="393" s="2" customFormat="1">
      <c r="A393" s="42"/>
      <c r="B393" s="43"/>
      <c r="C393" s="44"/>
      <c r="D393" s="233" t="s">
        <v>442</v>
      </c>
      <c r="E393" s="44"/>
      <c r="F393" s="234" t="s">
        <v>6386</v>
      </c>
      <c r="G393" s="44"/>
      <c r="H393" s="44"/>
      <c r="I393" s="235"/>
      <c r="J393" s="44"/>
      <c r="K393" s="44"/>
      <c r="L393" s="48"/>
      <c r="M393" s="236"/>
      <c r="N393" s="237"/>
      <c r="O393" s="88"/>
      <c r="P393" s="88"/>
      <c r="Q393" s="88"/>
      <c r="R393" s="88"/>
      <c r="S393" s="88"/>
      <c r="T393" s="89"/>
      <c r="U393" s="42"/>
      <c r="V393" s="42"/>
      <c r="W393" s="42"/>
      <c r="X393" s="42"/>
      <c r="Y393" s="42"/>
      <c r="Z393" s="42"/>
      <c r="AA393" s="42"/>
      <c r="AB393" s="42"/>
      <c r="AC393" s="42"/>
      <c r="AD393" s="42"/>
      <c r="AE393" s="42"/>
      <c r="AT393" s="21" t="s">
        <v>442</v>
      </c>
      <c r="AU393" s="21" t="s">
        <v>83</v>
      </c>
    </row>
    <row r="394" s="14" customFormat="1">
      <c r="A394" s="14"/>
      <c r="B394" s="250"/>
      <c r="C394" s="251"/>
      <c r="D394" s="240" t="s">
        <v>446</v>
      </c>
      <c r="E394" s="252" t="s">
        <v>28</v>
      </c>
      <c r="F394" s="253" t="s">
        <v>6243</v>
      </c>
      <c r="G394" s="251"/>
      <c r="H394" s="252" t="s">
        <v>28</v>
      </c>
      <c r="I394" s="254"/>
      <c r="J394" s="251"/>
      <c r="K394" s="251"/>
      <c r="L394" s="255"/>
      <c r="M394" s="256"/>
      <c r="N394" s="257"/>
      <c r="O394" s="257"/>
      <c r="P394" s="257"/>
      <c r="Q394" s="257"/>
      <c r="R394" s="257"/>
      <c r="S394" s="257"/>
      <c r="T394" s="258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9" t="s">
        <v>446</v>
      </c>
      <c r="AU394" s="259" t="s">
        <v>83</v>
      </c>
      <c r="AV394" s="14" t="s">
        <v>81</v>
      </c>
      <c r="AW394" s="14" t="s">
        <v>35</v>
      </c>
      <c r="AX394" s="14" t="s">
        <v>74</v>
      </c>
      <c r="AY394" s="259" t="s">
        <v>426</v>
      </c>
    </row>
    <row r="395" s="13" customFormat="1">
      <c r="A395" s="13"/>
      <c r="B395" s="238"/>
      <c r="C395" s="239"/>
      <c r="D395" s="240" t="s">
        <v>446</v>
      </c>
      <c r="E395" s="241" t="s">
        <v>28</v>
      </c>
      <c r="F395" s="242" t="s">
        <v>6233</v>
      </c>
      <c r="G395" s="239"/>
      <c r="H395" s="243">
        <v>6.2999999999999998</v>
      </c>
      <c r="I395" s="244"/>
      <c r="J395" s="239"/>
      <c r="K395" s="239"/>
      <c r="L395" s="245"/>
      <c r="M395" s="246"/>
      <c r="N395" s="247"/>
      <c r="O395" s="247"/>
      <c r="P395" s="247"/>
      <c r="Q395" s="247"/>
      <c r="R395" s="247"/>
      <c r="S395" s="247"/>
      <c r="T395" s="248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9" t="s">
        <v>446</v>
      </c>
      <c r="AU395" s="249" t="s">
        <v>83</v>
      </c>
      <c r="AV395" s="13" t="s">
        <v>83</v>
      </c>
      <c r="AW395" s="13" t="s">
        <v>35</v>
      </c>
      <c r="AX395" s="13" t="s">
        <v>74</v>
      </c>
      <c r="AY395" s="249" t="s">
        <v>426</v>
      </c>
    </row>
    <row r="396" s="15" customFormat="1">
      <c r="A396" s="15"/>
      <c r="B396" s="260"/>
      <c r="C396" s="261"/>
      <c r="D396" s="240" t="s">
        <v>446</v>
      </c>
      <c r="E396" s="262" t="s">
        <v>586</v>
      </c>
      <c r="F396" s="263" t="s">
        <v>466</v>
      </c>
      <c r="G396" s="261"/>
      <c r="H396" s="264">
        <v>6.2999999999999998</v>
      </c>
      <c r="I396" s="265"/>
      <c r="J396" s="261"/>
      <c r="K396" s="261"/>
      <c r="L396" s="266"/>
      <c r="M396" s="267"/>
      <c r="N396" s="268"/>
      <c r="O396" s="268"/>
      <c r="P396" s="268"/>
      <c r="Q396" s="268"/>
      <c r="R396" s="268"/>
      <c r="S396" s="268"/>
      <c r="T396" s="269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T396" s="270" t="s">
        <v>446</v>
      </c>
      <c r="AU396" s="270" t="s">
        <v>83</v>
      </c>
      <c r="AV396" s="15" t="s">
        <v>438</v>
      </c>
      <c r="AW396" s="15" t="s">
        <v>35</v>
      </c>
      <c r="AX396" s="15" t="s">
        <v>81</v>
      </c>
      <c r="AY396" s="270" t="s">
        <v>426</v>
      </c>
    </row>
    <row r="397" s="2" customFormat="1" ht="16.5" customHeight="1">
      <c r="A397" s="42"/>
      <c r="B397" s="43"/>
      <c r="C397" s="271" t="s">
        <v>1005</v>
      </c>
      <c r="D397" s="271" t="s">
        <v>776</v>
      </c>
      <c r="E397" s="272" t="s">
        <v>6387</v>
      </c>
      <c r="F397" s="273" t="s">
        <v>6388</v>
      </c>
      <c r="G397" s="274" t="s">
        <v>436</v>
      </c>
      <c r="H397" s="275">
        <v>6.9299999999999997</v>
      </c>
      <c r="I397" s="276"/>
      <c r="J397" s="277">
        <f>ROUND(I397*H397,2)</f>
        <v>0</v>
      </c>
      <c r="K397" s="273" t="s">
        <v>28</v>
      </c>
      <c r="L397" s="278"/>
      <c r="M397" s="279" t="s">
        <v>28</v>
      </c>
      <c r="N397" s="280" t="s">
        <v>45</v>
      </c>
      <c r="O397" s="88"/>
      <c r="P397" s="229">
        <f>O397*H397</f>
        <v>0</v>
      </c>
      <c r="Q397" s="229">
        <v>0.0051000000000000004</v>
      </c>
      <c r="R397" s="229">
        <f>Q397*H397</f>
        <v>0.035342999999999999</v>
      </c>
      <c r="S397" s="229">
        <v>0</v>
      </c>
      <c r="T397" s="230">
        <f>S397*H397</f>
        <v>0</v>
      </c>
      <c r="U397" s="42"/>
      <c r="V397" s="42"/>
      <c r="W397" s="42"/>
      <c r="X397" s="42"/>
      <c r="Y397" s="42"/>
      <c r="Z397" s="42"/>
      <c r="AA397" s="42"/>
      <c r="AB397" s="42"/>
      <c r="AC397" s="42"/>
      <c r="AD397" s="42"/>
      <c r="AE397" s="42"/>
      <c r="AR397" s="231" t="s">
        <v>732</v>
      </c>
      <c r="AT397" s="231" t="s">
        <v>776</v>
      </c>
      <c r="AU397" s="231" t="s">
        <v>83</v>
      </c>
      <c r="AY397" s="21" t="s">
        <v>426</v>
      </c>
      <c r="BE397" s="232">
        <f>IF(N397="základní",J397,0)</f>
        <v>0</v>
      </c>
      <c r="BF397" s="232">
        <f>IF(N397="snížená",J397,0)</f>
        <v>0</v>
      </c>
      <c r="BG397" s="232">
        <f>IF(N397="zákl. přenesená",J397,0)</f>
        <v>0</v>
      </c>
      <c r="BH397" s="232">
        <f>IF(N397="sníž. přenesená",J397,0)</f>
        <v>0</v>
      </c>
      <c r="BI397" s="232">
        <f>IF(N397="nulová",J397,0)</f>
        <v>0</v>
      </c>
      <c r="BJ397" s="21" t="s">
        <v>81</v>
      </c>
      <c r="BK397" s="232">
        <f>ROUND(I397*H397,2)</f>
        <v>0</v>
      </c>
      <c r="BL397" s="21" t="s">
        <v>645</v>
      </c>
      <c r="BM397" s="231" t="s">
        <v>6389</v>
      </c>
    </row>
    <row r="398" s="14" customFormat="1">
      <c r="A398" s="14"/>
      <c r="B398" s="250"/>
      <c r="C398" s="251"/>
      <c r="D398" s="240" t="s">
        <v>446</v>
      </c>
      <c r="E398" s="252" t="s">
        <v>28</v>
      </c>
      <c r="F398" s="253" t="s">
        <v>899</v>
      </c>
      <c r="G398" s="251"/>
      <c r="H398" s="252" t="s">
        <v>28</v>
      </c>
      <c r="I398" s="254"/>
      <c r="J398" s="251"/>
      <c r="K398" s="251"/>
      <c r="L398" s="255"/>
      <c r="M398" s="256"/>
      <c r="N398" s="257"/>
      <c r="O398" s="257"/>
      <c r="P398" s="257"/>
      <c r="Q398" s="257"/>
      <c r="R398" s="257"/>
      <c r="S398" s="257"/>
      <c r="T398" s="258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9" t="s">
        <v>446</v>
      </c>
      <c r="AU398" s="259" t="s">
        <v>83</v>
      </c>
      <c r="AV398" s="14" t="s">
        <v>81</v>
      </c>
      <c r="AW398" s="14" t="s">
        <v>35</v>
      </c>
      <c r="AX398" s="14" t="s">
        <v>74</v>
      </c>
      <c r="AY398" s="259" t="s">
        <v>426</v>
      </c>
    </row>
    <row r="399" s="13" customFormat="1">
      <c r="A399" s="13"/>
      <c r="B399" s="238"/>
      <c r="C399" s="239"/>
      <c r="D399" s="240" t="s">
        <v>446</v>
      </c>
      <c r="E399" s="241" t="s">
        <v>28</v>
      </c>
      <c r="F399" s="242" t="s">
        <v>4056</v>
      </c>
      <c r="G399" s="239"/>
      <c r="H399" s="243">
        <v>6.9299999999999997</v>
      </c>
      <c r="I399" s="244"/>
      <c r="J399" s="239"/>
      <c r="K399" s="239"/>
      <c r="L399" s="245"/>
      <c r="M399" s="246"/>
      <c r="N399" s="247"/>
      <c r="O399" s="247"/>
      <c r="P399" s="247"/>
      <c r="Q399" s="247"/>
      <c r="R399" s="247"/>
      <c r="S399" s="247"/>
      <c r="T399" s="248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9" t="s">
        <v>446</v>
      </c>
      <c r="AU399" s="249" t="s">
        <v>83</v>
      </c>
      <c r="AV399" s="13" t="s">
        <v>83</v>
      </c>
      <c r="AW399" s="13" t="s">
        <v>35</v>
      </c>
      <c r="AX399" s="13" t="s">
        <v>81</v>
      </c>
      <c r="AY399" s="249" t="s">
        <v>426</v>
      </c>
    </row>
    <row r="400" s="2" customFormat="1" ht="16.5" customHeight="1">
      <c r="A400" s="42"/>
      <c r="B400" s="43"/>
      <c r="C400" s="220" t="s">
        <v>1010</v>
      </c>
      <c r="D400" s="220" t="s">
        <v>433</v>
      </c>
      <c r="E400" s="221" t="s">
        <v>4059</v>
      </c>
      <c r="F400" s="222" t="s">
        <v>4060</v>
      </c>
      <c r="G400" s="223" t="s">
        <v>949</v>
      </c>
      <c r="H400" s="224">
        <v>9.9800000000000004</v>
      </c>
      <c r="I400" s="225"/>
      <c r="J400" s="226">
        <f>ROUND(I400*H400,2)</f>
        <v>0</v>
      </c>
      <c r="K400" s="222" t="s">
        <v>437</v>
      </c>
      <c r="L400" s="48"/>
      <c r="M400" s="227" t="s">
        <v>28</v>
      </c>
      <c r="N400" s="228" t="s">
        <v>45</v>
      </c>
      <c r="O400" s="88"/>
      <c r="P400" s="229">
        <f>O400*H400</f>
        <v>0</v>
      </c>
      <c r="Q400" s="229">
        <v>1.0000000000000001E-05</v>
      </c>
      <c r="R400" s="229">
        <f>Q400*H400</f>
        <v>9.9800000000000013E-05</v>
      </c>
      <c r="S400" s="229">
        <v>0</v>
      </c>
      <c r="T400" s="230">
        <f>S400*H400</f>
        <v>0</v>
      </c>
      <c r="U400" s="42"/>
      <c r="V400" s="42"/>
      <c r="W400" s="42"/>
      <c r="X400" s="42"/>
      <c r="Y400" s="42"/>
      <c r="Z400" s="42"/>
      <c r="AA400" s="42"/>
      <c r="AB400" s="42"/>
      <c r="AC400" s="42"/>
      <c r="AD400" s="42"/>
      <c r="AE400" s="42"/>
      <c r="AR400" s="231" t="s">
        <v>645</v>
      </c>
      <c r="AT400" s="231" t="s">
        <v>433</v>
      </c>
      <c r="AU400" s="231" t="s">
        <v>83</v>
      </c>
      <c r="AY400" s="21" t="s">
        <v>426</v>
      </c>
      <c r="BE400" s="232">
        <f>IF(N400="základní",J400,0)</f>
        <v>0</v>
      </c>
      <c r="BF400" s="232">
        <f>IF(N400="snížená",J400,0)</f>
        <v>0</v>
      </c>
      <c r="BG400" s="232">
        <f>IF(N400="zákl. přenesená",J400,0)</f>
        <v>0</v>
      </c>
      <c r="BH400" s="232">
        <f>IF(N400="sníž. přenesená",J400,0)</f>
        <v>0</v>
      </c>
      <c r="BI400" s="232">
        <f>IF(N400="nulová",J400,0)</f>
        <v>0</v>
      </c>
      <c r="BJ400" s="21" t="s">
        <v>81</v>
      </c>
      <c r="BK400" s="232">
        <f>ROUND(I400*H400,2)</f>
        <v>0</v>
      </c>
      <c r="BL400" s="21" t="s">
        <v>645</v>
      </c>
      <c r="BM400" s="231" t="s">
        <v>6390</v>
      </c>
    </row>
    <row r="401" s="2" customFormat="1">
      <c r="A401" s="42"/>
      <c r="B401" s="43"/>
      <c r="C401" s="44"/>
      <c r="D401" s="233" t="s">
        <v>442</v>
      </c>
      <c r="E401" s="44"/>
      <c r="F401" s="234" t="s">
        <v>4062</v>
      </c>
      <c r="G401" s="44"/>
      <c r="H401" s="44"/>
      <c r="I401" s="235"/>
      <c r="J401" s="44"/>
      <c r="K401" s="44"/>
      <c r="L401" s="48"/>
      <c r="M401" s="236"/>
      <c r="N401" s="237"/>
      <c r="O401" s="88"/>
      <c r="P401" s="88"/>
      <c r="Q401" s="88"/>
      <c r="R401" s="88"/>
      <c r="S401" s="88"/>
      <c r="T401" s="89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T401" s="21" t="s">
        <v>442</v>
      </c>
      <c r="AU401" s="21" t="s">
        <v>83</v>
      </c>
    </row>
    <row r="402" s="14" customFormat="1">
      <c r="A402" s="14"/>
      <c r="B402" s="250"/>
      <c r="C402" s="251"/>
      <c r="D402" s="240" t="s">
        <v>446</v>
      </c>
      <c r="E402" s="252" t="s">
        <v>28</v>
      </c>
      <c r="F402" s="253" t="s">
        <v>6243</v>
      </c>
      <c r="G402" s="251"/>
      <c r="H402" s="252" t="s">
        <v>28</v>
      </c>
      <c r="I402" s="254"/>
      <c r="J402" s="251"/>
      <c r="K402" s="251"/>
      <c r="L402" s="255"/>
      <c r="M402" s="256"/>
      <c r="N402" s="257"/>
      <c r="O402" s="257"/>
      <c r="P402" s="257"/>
      <c r="Q402" s="257"/>
      <c r="R402" s="257"/>
      <c r="S402" s="257"/>
      <c r="T402" s="258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9" t="s">
        <v>446</v>
      </c>
      <c r="AU402" s="259" t="s">
        <v>83</v>
      </c>
      <c r="AV402" s="14" t="s">
        <v>81</v>
      </c>
      <c r="AW402" s="14" t="s">
        <v>35</v>
      </c>
      <c r="AX402" s="14" t="s">
        <v>74</v>
      </c>
      <c r="AY402" s="259" t="s">
        <v>426</v>
      </c>
    </row>
    <row r="403" s="13" customFormat="1">
      <c r="A403" s="13"/>
      <c r="B403" s="238"/>
      <c r="C403" s="239"/>
      <c r="D403" s="240" t="s">
        <v>446</v>
      </c>
      <c r="E403" s="241" t="s">
        <v>28</v>
      </c>
      <c r="F403" s="242" t="s">
        <v>6391</v>
      </c>
      <c r="G403" s="239"/>
      <c r="H403" s="243">
        <v>9.9800000000000004</v>
      </c>
      <c r="I403" s="244"/>
      <c r="J403" s="239"/>
      <c r="K403" s="239"/>
      <c r="L403" s="245"/>
      <c r="M403" s="246"/>
      <c r="N403" s="247"/>
      <c r="O403" s="247"/>
      <c r="P403" s="247"/>
      <c r="Q403" s="247"/>
      <c r="R403" s="247"/>
      <c r="S403" s="247"/>
      <c r="T403" s="248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9" t="s">
        <v>446</v>
      </c>
      <c r="AU403" s="249" t="s">
        <v>83</v>
      </c>
      <c r="AV403" s="13" t="s">
        <v>83</v>
      </c>
      <c r="AW403" s="13" t="s">
        <v>35</v>
      </c>
      <c r="AX403" s="13" t="s">
        <v>74</v>
      </c>
      <c r="AY403" s="249" t="s">
        <v>426</v>
      </c>
    </row>
    <row r="404" s="15" customFormat="1">
      <c r="A404" s="15"/>
      <c r="B404" s="260"/>
      <c r="C404" s="261"/>
      <c r="D404" s="240" t="s">
        <v>446</v>
      </c>
      <c r="E404" s="262" t="s">
        <v>590</v>
      </c>
      <c r="F404" s="263" t="s">
        <v>466</v>
      </c>
      <c r="G404" s="261"/>
      <c r="H404" s="264">
        <v>9.9800000000000004</v>
      </c>
      <c r="I404" s="265"/>
      <c r="J404" s="261"/>
      <c r="K404" s="261"/>
      <c r="L404" s="266"/>
      <c r="M404" s="267"/>
      <c r="N404" s="268"/>
      <c r="O404" s="268"/>
      <c r="P404" s="268"/>
      <c r="Q404" s="268"/>
      <c r="R404" s="268"/>
      <c r="S404" s="268"/>
      <c r="T404" s="269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T404" s="270" t="s">
        <v>446</v>
      </c>
      <c r="AU404" s="270" t="s">
        <v>83</v>
      </c>
      <c r="AV404" s="15" t="s">
        <v>438</v>
      </c>
      <c r="AW404" s="15" t="s">
        <v>35</v>
      </c>
      <c r="AX404" s="15" t="s">
        <v>81</v>
      </c>
      <c r="AY404" s="270" t="s">
        <v>426</v>
      </c>
    </row>
    <row r="405" s="2" customFormat="1" ht="16.5" customHeight="1">
      <c r="A405" s="42"/>
      <c r="B405" s="43"/>
      <c r="C405" s="271" t="s">
        <v>1015</v>
      </c>
      <c r="D405" s="271" t="s">
        <v>776</v>
      </c>
      <c r="E405" s="272" t="s">
        <v>4070</v>
      </c>
      <c r="F405" s="273" t="s">
        <v>4071</v>
      </c>
      <c r="G405" s="274" t="s">
        <v>949</v>
      </c>
      <c r="H405" s="275">
        <v>10.978</v>
      </c>
      <c r="I405" s="276"/>
      <c r="J405" s="277">
        <f>ROUND(I405*H405,2)</f>
        <v>0</v>
      </c>
      <c r="K405" s="273" t="s">
        <v>28</v>
      </c>
      <c r="L405" s="278"/>
      <c r="M405" s="279" t="s">
        <v>28</v>
      </c>
      <c r="N405" s="280" t="s">
        <v>45</v>
      </c>
      <c r="O405" s="88"/>
      <c r="P405" s="229">
        <f>O405*H405</f>
        <v>0</v>
      </c>
      <c r="Q405" s="229">
        <v>2.0000000000000002E-05</v>
      </c>
      <c r="R405" s="229">
        <f>Q405*H405</f>
        <v>0.00021956000000000002</v>
      </c>
      <c r="S405" s="229">
        <v>0</v>
      </c>
      <c r="T405" s="230">
        <f>S405*H405</f>
        <v>0</v>
      </c>
      <c r="U405" s="42"/>
      <c r="V405" s="42"/>
      <c r="W405" s="42"/>
      <c r="X405" s="42"/>
      <c r="Y405" s="42"/>
      <c r="Z405" s="42"/>
      <c r="AA405" s="42"/>
      <c r="AB405" s="42"/>
      <c r="AC405" s="42"/>
      <c r="AD405" s="42"/>
      <c r="AE405" s="42"/>
      <c r="AR405" s="231" t="s">
        <v>732</v>
      </c>
      <c r="AT405" s="231" t="s">
        <v>776</v>
      </c>
      <c r="AU405" s="231" t="s">
        <v>83</v>
      </c>
      <c r="AY405" s="21" t="s">
        <v>426</v>
      </c>
      <c r="BE405" s="232">
        <f>IF(N405="základní",J405,0)</f>
        <v>0</v>
      </c>
      <c r="BF405" s="232">
        <f>IF(N405="snížená",J405,0)</f>
        <v>0</v>
      </c>
      <c r="BG405" s="232">
        <f>IF(N405="zákl. přenesená",J405,0)</f>
        <v>0</v>
      </c>
      <c r="BH405" s="232">
        <f>IF(N405="sníž. přenesená",J405,0)</f>
        <v>0</v>
      </c>
      <c r="BI405" s="232">
        <f>IF(N405="nulová",J405,0)</f>
        <v>0</v>
      </c>
      <c r="BJ405" s="21" t="s">
        <v>81</v>
      </c>
      <c r="BK405" s="232">
        <f>ROUND(I405*H405,2)</f>
        <v>0</v>
      </c>
      <c r="BL405" s="21" t="s">
        <v>645</v>
      </c>
      <c r="BM405" s="231" t="s">
        <v>6392</v>
      </c>
    </row>
    <row r="406" s="14" customFormat="1">
      <c r="A406" s="14"/>
      <c r="B406" s="250"/>
      <c r="C406" s="251"/>
      <c r="D406" s="240" t="s">
        <v>446</v>
      </c>
      <c r="E406" s="252" t="s">
        <v>28</v>
      </c>
      <c r="F406" s="253" t="s">
        <v>899</v>
      </c>
      <c r="G406" s="251"/>
      <c r="H406" s="252" t="s">
        <v>28</v>
      </c>
      <c r="I406" s="254"/>
      <c r="J406" s="251"/>
      <c r="K406" s="251"/>
      <c r="L406" s="255"/>
      <c r="M406" s="256"/>
      <c r="N406" s="257"/>
      <c r="O406" s="257"/>
      <c r="P406" s="257"/>
      <c r="Q406" s="257"/>
      <c r="R406" s="257"/>
      <c r="S406" s="257"/>
      <c r="T406" s="258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9" t="s">
        <v>446</v>
      </c>
      <c r="AU406" s="259" t="s">
        <v>83</v>
      </c>
      <c r="AV406" s="14" t="s">
        <v>81</v>
      </c>
      <c r="AW406" s="14" t="s">
        <v>35</v>
      </c>
      <c r="AX406" s="14" t="s">
        <v>74</v>
      </c>
      <c r="AY406" s="259" t="s">
        <v>426</v>
      </c>
    </row>
    <row r="407" s="13" customFormat="1">
      <c r="A407" s="13"/>
      <c r="B407" s="238"/>
      <c r="C407" s="239"/>
      <c r="D407" s="240" t="s">
        <v>446</v>
      </c>
      <c r="E407" s="241" t="s">
        <v>28</v>
      </c>
      <c r="F407" s="242" t="s">
        <v>4073</v>
      </c>
      <c r="G407" s="239"/>
      <c r="H407" s="243">
        <v>10.978</v>
      </c>
      <c r="I407" s="244"/>
      <c r="J407" s="239"/>
      <c r="K407" s="239"/>
      <c r="L407" s="245"/>
      <c r="M407" s="246"/>
      <c r="N407" s="247"/>
      <c r="O407" s="247"/>
      <c r="P407" s="247"/>
      <c r="Q407" s="247"/>
      <c r="R407" s="247"/>
      <c r="S407" s="247"/>
      <c r="T407" s="248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9" t="s">
        <v>446</v>
      </c>
      <c r="AU407" s="249" t="s">
        <v>83</v>
      </c>
      <c r="AV407" s="13" t="s">
        <v>83</v>
      </c>
      <c r="AW407" s="13" t="s">
        <v>35</v>
      </c>
      <c r="AX407" s="13" t="s">
        <v>81</v>
      </c>
      <c r="AY407" s="249" t="s">
        <v>426</v>
      </c>
    </row>
    <row r="408" s="2" customFormat="1" ht="16.5" customHeight="1">
      <c r="A408" s="42"/>
      <c r="B408" s="43"/>
      <c r="C408" s="220" t="s">
        <v>530</v>
      </c>
      <c r="D408" s="220" t="s">
        <v>433</v>
      </c>
      <c r="E408" s="221" t="s">
        <v>4075</v>
      </c>
      <c r="F408" s="222" t="s">
        <v>4076</v>
      </c>
      <c r="G408" s="223" t="s">
        <v>949</v>
      </c>
      <c r="H408" s="224">
        <v>3</v>
      </c>
      <c r="I408" s="225"/>
      <c r="J408" s="226">
        <f>ROUND(I408*H408,2)</f>
        <v>0</v>
      </c>
      <c r="K408" s="222" t="s">
        <v>437</v>
      </c>
      <c r="L408" s="48"/>
      <c r="M408" s="227" t="s">
        <v>28</v>
      </c>
      <c r="N408" s="228" t="s">
        <v>45</v>
      </c>
      <c r="O408" s="88"/>
      <c r="P408" s="229">
        <f>O408*H408</f>
        <v>0</v>
      </c>
      <c r="Q408" s="229">
        <v>0</v>
      </c>
      <c r="R408" s="229">
        <f>Q408*H408</f>
        <v>0</v>
      </c>
      <c r="S408" s="229">
        <v>0</v>
      </c>
      <c r="T408" s="230">
        <f>S408*H408</f>
        <v>0</v>
      </c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R408" s="231" t="s">
        <v>645</v>
      </c>
      <c r="AT408" s="231" t="s">
        <v>433</v>
      </c>
      <c r="AU408" s="231" t="s">
        <v>83</v>
      </c>
      <c r="AY408" s="21" t="s">
        <v>426</v>
      </c>
      <c r="BE408" s="232">
        <f>IF(N408="základní",J408,0)</f>
        <v>0</v>
      </c>
      <c r="BF408" s="232">
        <f>IF(N408="snížená",J408,0)</f>
        <v>0</v>
      </c>
      <c r="BG408" s="232">
        <f>IF(N408="zákl. přenesená",J408,0)</f>
        <v>0</v>
      </c>
      <c r="BH408" s="232">
        <f>IF(N408="sníž. přenesená",J408,0)</f>
        <v>0</v>
      </c>
      <c r="BI408" s="232">
        <f>IF(N408="nulová",J408,0)</f>
        <v>0</v>
      </c>
      <c r="BJ408" s="21" t="s">
        <v>81</v>
      </c>
      <c r="BK408" s="232">
        <f>ROUND(I408*H408,2)</f>
        <v>0</v>
      </c>
      <c r="BL408" s="21" t="s">
        <v>645</v>
      </c>
      <c r="BM408" s="231" t="s">
        <v>6393</v>
      </c>
    </row>
    <row r="409" s="2" customFormat="1">
      <c r="A409" s="42"/>
      <c r="B409" s="43"/>
      <c r="C409" s="44"/>
      <c r="D409" s="233" t="s">
        <v>442</v>
      </c>
      <c r="E409" s="44"/>
      <c r="F409" s="234" t="s">
        <v>4078</v>
      </c>
      <c r="G409" s="44"/>
      <c r="H409" s="44"/>
      <c r="I409" s="235"/>
      <c r="J409" s="44"/>
      <c r="K409" s="44"/>
      <c r="L409" s="48"/>
      <c r="M409" s="236"/>
      <c r="N409" s="237"/>
      <c r="O409" s="88"/>
      <c r="P409" s="88"/>
      <c r="Q409" s="88"/>
      <c r="R409" s="88"/>
      <c r="S409" s="88"/>
      <c r="T409" s="89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T409" s="21" t="s">
        <v>442</v>
      </c>
      <c r="AU409" s="21" t="s">
        <v>83</v>
      </c>
    </row>
    <row r="410" s="14" customFormat="1">
      <c r="A410" s="14"/>
      <c r="B410" s="250"/>
      <c r="C410" s="251"/>
      <c r="D410" s="240" t="s">
        <v>446</v>
      </c>
      <c r="E410" s="252" t="s">
        <v>28</v>
      </c>
      <c r="F410" s="253" t="s">
        <v>6243</v>
      </c>
      <c r="G410" s="251"/>
      <c r="H410" s="252" t="s">
        <v>28</v>
      </c>
      <c r="I410" s="254"/>
      <c r="J410" s="251"/>
      <c r="K410" s="251"/>
      <c r="L410" s="255"/>
      <c r="M410" s="256"/>
      <c r="N410" s="257"/>
      <c r="O410" s="257"/>
      <c r="P410" s="257"/>
      <c r="Q410" s="257"/>
      <c r="R410" s="257"/>
      <c r="S410" s="257"/>
      <c r="T410" s="258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9" t="s">
        <v>446</v>
      </c>
      <c r="AU410" s="259" t="s">
        <v>83</v>
      </c>
      <c r="AV410" s="14" t="s">
        <v>81</v>
      </c>
      <c r="AW410" s="14" t="s">
        <v>35</v>
      </c>
      <c r="AX410" s="14" t="s">
        <v>74</v>
      </c>
      <c r="AY410" s="259" t="s">
        <v>426</v>
      </c>
    </row>
    <row r="411" s="13" customFormat="1">
      <c r="A411" s="13"/>
      <c r="B411" s="238"/>
      <c r="C411" s="239"/>
      <c r="D411" s="240" t="s">
        <v>446</v>
      </c>
      <c r="E411" s="241" t="s">
        <v>28</v>
      </c>
      <c r="F411" s="242" t="s">
        <v>6394</v>
      </c>
      <c r="G411" s="239"/>
      <c r="H411" s="243">
        <v>3</v>
      </c>
      <c r="I411" s="244"/>
      <c r="J411" s="239"/>
      <c r="K411" s="239"/>
      <c r="L411" s="245"/>
      <c r="M411" s="246"/>
      <c r="N411" s="247"/>
      <c r="O411" s="247"/>
      <c r="P411" s="247"/>
      <c r="Q411" s="247"/>
      <c r="R411" s="247"/>
      <c r="S411" s="247"/>
      <c r="T411" s="248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9" t="s">
        <v>446</v>
      </c>
      <c r="AU411" s="249" t="s">
        <v>83</v>
      </c>
      <c r="AV411" s="13" t="s">
        <v>83</v>
      </c>
      <c r="AW411" s="13" t="s">
        <v>35</v>
      </c>
      <c r="AX411" s="13" t="s">
        <v>81</v>
      </c>
      <c r="AY411" s="249" t="s">
        <v>426</v>
      </c>
    </row>
    <row r="412" s="2" customFormat="1" ht="16.5" customHeight="1">
      <c r="A412" s="42"/>
      <c r="B412" s="43"/>
      <c r="C412" s="271" t="s">
        <v>1027</v>
      </c>
      <c r="D412" s="271" t="s">
        <v>776</v>
      </c>
      <c r="E412" s="272" t="s">
        <v>3887</v>
      </c>
      <c r="F412" s="273" t="s">
        <v>3888</v>
      </c>
      <c r="G412" s="274" t="s">
        <v>949</v>
      </c>
      <c r="H412" s="275">
        <v>3.2999999999999998</v>
      </c>
      <c r="I412" s="276"/>
      <c r="J412" s="277">
        <f>ROUND(I412*H412,2)</f>
        <v>0</v>
      </c>
      <c r="K412" s="273" t="s">
        <v>28</v>
      </c>
      <c r="L412" s="278"/>
      <c r="M412" s="279" t="s">
        <v>28</v>
      </c>
      <c r="N412" s="280" t="s">
        <v>45</v>
      </c>
      <c r="O412" s="88"/>
      <c r="P412" s="229">
        <f>O412*H412</f>
        <v>0</v>
      </c>
      <c r="Q412" s="229">
        <v>0.00017000000000000001</v>
      </c>
      <c r="R412" s="229">
        <f>Q412*H412</f>
        <v>0.00056099999999999998</v>
      </c>
      <c r="S412" s="229">
        <v>0</v>
      </c>
      <c r="T412" s="230">
        <f>S412*H412</f>
        <v>0</v>
      </c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R412" s="231" t="s">
        <v>732</v>
      </c>
      <c r="AT412" s="231" t="s">
        <v>776</v>
      </c>
      <c r="AU412" s="231" t="s">
        <v>83</v>
      </c>
      <c r="AY412" s="21" t="s">
        <v>426</v>
      </c>
      <c r="BE412" s="232">
        <f>IF(N412="základní",J412,0)</f>
        <v>0</v>
      </c>
      <c r="BF412" s="232">
        <f>IF(N412="snížená",J412,0)</f>
        <v>0</v>
      </c>
      <c r="BG412" s="232">
        <f>IF(N412="zákl. přenesená",J412,0)</f>
        <v>0</v>
      </c>
      <c r="BH412" s="232">
        <f>IF(N412="sníž. přenesená",J412,0)</f>
        <v>0</v>
      </c>
      <c r="BI412" s="232">
        <f>IF(N412="nulová",J412,0)</f>
        <v>0</v>
      </c>
      <c r="BJ412" s="21" t="s">
        <v>81</v>
      </c>
      <c r="BK412" s="232">
        <f>ROUND(I412*H412,2)</f>
        <v>0</v>
      </c>
      <c r="BL412" s="21" t="s">
        <v>645</v>
      </c>
      <c r="BM412" s="231" t="s">
        <v>6395</v>
      </c>
    </row>
    <row r="413" s="14" customFormat="1">
      <c r="A413" s="14"/>
      <c r="B413" s="250"/>
      <c r="C413" s="251"/>
      <c r="D413" s="240" t="s">
        <v>446</v>
      </c>
      <c r="E413" s="252" t="s">
        <v>28</v>
      </c>
      <c r="F413" s="253" t="s">
        <v>6243</v>
      </c>
      <c r="G413" s="251"/>
      <c r="H413" s="252" t="s">
        <v>28</v>
      </c>
      <c r="I413" s="254"/>
      <c r="J413" s="251"/>
      <c r="K413" s="251"/>
      <c r="L413" s="255"/>
      <c r="M413" s="256"/>
      <c r="N413" s="257"/>
      <c r="O413" s="257"/>
      <c r="P413" s="257"/>
      <c r="Q413" s="257"/>
      <c r="R413" s="257"/>
      <c r="S413" s="257"/>
      <c r="T413" s="258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9" t="s">
        <v>446</v>
      </c>
      <c r="AU413" s="259" t="s">
        <v>83</v>
      </c>
      <c r="AV413" s="14" t="s">
        <v>81</v>
      </c>
      <c r="AW413" s="14" t="s">
        <v>35</v>
      </c>
      <c r="AX413" s="14" t="s">
        <v>74</v>
      </c>
      <c r="AY413" s="259" t="s">
        <v>426</v>
      </c>
    </row>
    <row r="414" s="13" customFormat="1">
      <c r="A414" s="13"/>
      <c r="B414" s="238"/>
      <c r="C414" s="239"/>
      <c r="D414" s="240" t="s">
        <v>446</v>
      </c>
      <c r="E414" s="241" t="s">
        <v>28</v>
      </c>
      <c r="F414" s="242" t="s">
        <v>6396</v>
      </c>
      <c r="G414" s="239"/>
      <c r="H414" s="243">
        <v>3.2999999999999998</v>
      </c>
      <c r="I414" s="244"/>
      <c r="J414" s="239"/>
      <c r="K414" s="239"/>
      <c r="L414" s="245"/>
      <c r="M414" s="246"/>
      <c r="N414" s="247"/>
      <c r="O414" s="247"/>
      <c r="P414" s="247"/>
      <c r="Q414" s="247"/>
      <c r="R414" s="247"/>
      <c r="S414" s="247"/>
      <c r="T414" s="248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9" t="s">
        <v>446</v>
      </c>
      <c r="AU414" s="249" t="s">
        <v>83</v>
      </c>
      <c r="AV414" s="13" t="s">
        <v>83</v>
      </c>
      <c r="AW414" s="13" t="s">
        <v>35</v>
      </c>
      <c r="AX414" s="13" t="s">
        <v>81</v>
      </c>
      <c r="AY414" s="249" t="s">
        <v>426</v>
      </c>
    </row>
    <row r="415" s="2" customFormat="1" ht="49.05" customHeight="1">
      <c r="A415" s="42"/>
      <c r="B415" s="43"/>
      <c r="C415" s="220" t="s">
        <v>1032</v>
      </c>
      <c r="D415" s="220" t="s">
        <v>433</v>
      </c>
      <c r="E415" s="221" t="s">
        <v>4096</v>
      </c>
      <c r="F415" s="222" t="s">
        <v>4097</v>
      </c>
      <c r="G415" s="223" t="s">
        <v>740</v>
      </c>
      <c r="H415" s="224">
        <v>0.13400000000000001</v>
      </c>
      <c r="I415" s="225"/>
      <c r="J415" s="226">
        <f>ROUND(I415*H415,2)</f>
        <v>0</v>
      </c>
      <c r="K415" s="222" t="s">
        <v>437</v>
      </c>
      <c r="L415" s="48"/>
      <c r="M415" s="227" t="s">
        <v>28</v>
      </c>
      <c r="N415" s="228" t="s">
        <v>45</v>
      </c>
      <c r="O415" s="88"/>
      <c r="P415" s="229">
        <f>O415*H415</f>
        <v>0</v>
      </c>
      <c r="Q415" s="229">
        <v>0</v>
      </c>
      <c r="R415" s="229">
        <f>Q415*H415</f>
        <v>0</v>
      </c>
      <c r="S415" s="229">
        <v>0</v>
      </c>
      <c r="T415" s="230">
        <f>S415*H415</f>
        <v>0</v>
      </c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R415" s="231" t="s">
        <v>645</v>
      </c>
      <c r="AT415" s="231" t="s">
        <v>433</v>
      </c>
      <c r="AU415" s="231" t="s">
        <v>83</v>
      </c>
      <c r="AY415" s="21" t="s">
        <v>426</v>
      </c>
      <c r="BE415" s="232">
        <f>IF(N415="základní",J415,0)</f>
        <v>0</v>
      </c>
      <c r="BF415" s="232">
        <f>IF(N415="snížená",J415,0)</f>
        <v>0</v>
      </c>
      <c r="BG415" s="232">
        <f>IF(N415="zákl. přenesená",J415,0)</f>
        <v>0</v>
      </c>
      <c r="BH415" s="232">
        <f>IF(N415="sníž. přenesená",J415,0)</f>
        <v>0</v>
      </c>
      <c r="BI415" s="232">
        <f>IF(N415="nulová",J415,0)</f>
        <v>0</v>
      </c>
      <c r="BJ415" s="21" t="s">
        <v>81</v>
      </c>
      <c r="BK415" s="232">
        <f>ROUND(I415*H415,2)</f>
        <v>0</v>
      </c>
      <c r="BL415" s="21" t="s">
        <v>645</v>
      </c>
      <c r="BM415" s="231" t="s">
        <v>6397</v>
      </c>
    </row>
    <row r="416" s="2" customFormat="1">
      <c r="A416" s="42"/>
      <c r="B416" s="43"/>
      <c r="C416" s="44"/>
      <c r="D416" s="233" t="s">
        <v>442</v>
      </c>
      <c r="E416" s="44"/>
      <c r="F416" s="234" t="s">
        <v>4099</v>
      </c>
      <c r="G416" s="44"/>
      <c r="H416" s="44"/>
      <c r="I416" s="235"/>
      <c r="J416" s="44"/>
      <c r="K416" s="44"/>
      <c r="L416" s="48"/>
      <c r="M416" s="236"/>
      <c r="N416" s="237"/>
      <c r="O416" s="88"/>
      <c r="P416" s="88"/>
      <c r="Q416" s="88"/>
      <c r="R416" s="88"/>
      <c r="S416" s="88"/>
      <c r="T416" s="89"/>
      <c r="U416" s="42"/>
      <c r="V416" s="42"/>
      <c r="W416" s="42"/>
      <c r="X416" s="42"/>
      <c r="Y416" s="42"/>
      <c r="Z416" s="42"/>
      <c r="AA416" s="42"/>
      <c r="AB416" s="42"/>
      <c r="AC416" s="42"/>
      <c r="AD416" s="42"/>
      <c r="AE416" s="42"/>
      <c r="AT416" s="21" t="s">
        <v>442</v>
      </c>
      <c r="AU416" s="21" t="s">
        <v>83</v>
      </c>
    </row>
    <row r="417" s="2" customFormat="1" ht="49.05" customHeight="1">
      <c r="A417" s="42"/>
      <c r="B417" s="43"/>
      <c r="C417" s="220" t="s">
        <v>1037</v>
      </c>
      <c r="D417" s="220" t="s">
        <v>433</v>
      </c>
      <c r="E417" s="221" t="s">
        <v>4101</v>
      </c>
      <c r="F417" s="222" t="s">
        <v>4102</v>
      </c>
      <c r="G417" s="223" t="s">
        <v>740</v>
      </c>
      <c r="H417" s="224">
        <v>0.13400000000000001</v>
      </c>
      <c r="I417" s="225"/>
      <c r="J417" s="226">
        <f>ROUND(I417*H417,2)</f>
        <v>0</v>
      </c>
      <c r="K417" s="222" t="s">
        <v>437</v>
      </c>
      <c r="L417" s="48"/>
      <c r="M417" s="227" t="s">
        <v>28</v>
      </c>
      <c r="N417" s="228" t="s">
        <v>45</v>
      </c>
      <c r="O417" s="88"/>
      <c r="P417" s="229">
        <f>O417*H417</f>
        <v>0</v>
      </c>
      <c r="Q417" s="229">
        <v>0</v>
      </c>
      <c r="R417" s="229">
        <f>Q417*H417</f>
        <v>0</v>
      </c>
      <c r="S417" s="229">
        <v>0</v>
      </c>
      <c r="T417" s="230">
        <f>S417*H417</f>
        <v>0</v>
      </c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2"/>
      <c r="AR417" s="231" t="s">
        <v>645</v>
      </c>
      <c r="AT417" s="231" t="s">
        <v>433</v>
      </c>
      <c r="AU417" s="231" t="s">
        <v>83</v>
      </c>
      <c r="AY417" s="21" t="s">
        <v>426</v>
      </c>
      <c r="BE417" s="232">
        <f>IF(N417="základní",J417,0)</f>
        <v>0</v>
      </c>
      <c r="BF417" s="232">
        <f>IF(N417="snížená",J417,0)</f>
        <v>0</v>
      </c>
      <c r="BG417" s="232">
        <f>IF(N417="zákl. přenesená",J417,0)</f>
        <v>0</v>
      </c>
      <c r="BH417" s="232">
        <f>IF(N417="sníž. přenesená",J417,0)</f>
        <v>0</v>
      </c>
      <c r="BI417" s="232">
        <f>IF(N417="nulová",J417,0)</f>
        <v>0</v>
      </c>
      <c r="BJ417" s="21" t="s">
        <v>81</v>
      </c>
      <c r="BK417" s="232">
        <f>ROUND(I417*H417,2)</f>
        <v>0</v>
      </c>
      <c r="BL417" s="21" t="s">
        <v>645</v>
      </c>
      <c r="BM417" s="231" t="s">
        <v>6398</v>
      </c>
    </row>
    <row r="418" s="2" customFormat="1">
      <c r="A418" s="42"/>
      <c r="B418" s="43"/>
      <c r="C418" s="44"/>
      <c r="D418" s="233" t="s">
        <v>442</v>
      </c>
      <c r="E418" s="44"/>
      <c r="F418" s="234" t="s">
        <v>4104</v>
      </c>
      <c r="G418" s="44"/>
      <c r="H418" s="44"/>
      <c r="I418" s="235"/>
      <c r="J418" s="44"/>
      <c r="K418" s="44"/>
      <c r="L418" s="48"/>
      <c r="M418" s="236"/>
      <c r="N418" s="237"/>
      <c r="O418" s="88"/>
      <c r="P418" s="88"/>
      <c r="Q418" s="88"/>
      <c r="R418" s="88"/>
      <c r="S418" s="88"/>
      <c r="T418" s="89"/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T418" s="21" t="s">
        <v>442</v>
      </c>
      <c r="AU418" s="21" t="s">
        <v>83</v>
      </c>
    </row>
    <row r="419" s="12" customFormat="1" ht="22.8" customHeight="1">
      <c r="A419" s="12"/>
      <c r="B419" s="204"/>
      <c r="C419" s="205"/>
      <c r="D419" s="206" t="s">
        <v>73</v>
      </c>
      <c r="E419" s="218" t="s">
        <v>4228</v>
      </c>
      <c r="F419" s="218" t="s">
        <v>4229</v>
      </c>
      <c r="G419" s="205"/>
      <c r="H419" s="205"/>
      <c r="I419" s="208"/>
      <c r="J419" s="219">
        <f>BK419</f>
        <v>0</v>
      </c>
      <c r="K419" s="205"/>
      <c r="L419" s="210"/>
      <c r="M419" s="211"/>
      <c r="N419" s="212"/>
      <c r="O419" s="212"/>
      <c r="P419" s="213">
        <f>SUM(P420:P459)</f>
        <v>0</v>
      </c>
      <c r="Q419" s="212"/>
      <c r="R419" s="213">
        <f>SUM(R420:R459)</f>
        <v>0.13970675999999999</v>
      </c>
      <c r="S419" s="212"/>
      <c r="T419" s="214">
        <f>SUM(T420:T459)</f>
        <v>0</v>
      </c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R419" s="215" t="s">
        <v>83</v>
      </c>
      <c r="AT419" s="216" t="s">
        <v>73</v>
      </c>
      <c r="AU419" s="216" t="s">
        <v>81</v>
      </c>
      <c r="AY419" s="215" t="s">
        <v>426</v>
      </c>
      <c r="BK419" s="217">
        <f>SUM(BK420:BK459)</f>
        <v>0</v>
      </c>
    </row>
    <row r="420" s="2" customFormat="1" ht="37.8" customHeight="1">
      <c r="A420" s="42"/>
      <c r="B420" s="43"/>
      <c r="C420" s="220" t="s">
        <v>1042</v>
      </c>
      <c r="D420" s="220" t="s">
        <v>433</v>
      </c>
      <c r="E420" s="221" t="s">
        <v>4259</v>
      </c>
      <c r="F420" s="222" t="s">
        <v>4260</v>
      </c>
      <c r="G420" s="223" t="s">
        <v>436</v>
      </c>
      <c r="H420" s="224">
        <v>44.472999999999999</v>
      </c>
      <c r="I420" s="225"/>
      <c r="J420" s="226">
        <f>ROUND(I420*H420,2)</f>
        <v>0</v>
      </c>
      <c r="K420" s="222" t="s">
        <v>437</v>
      </c>
      <c r="L420" s="48"/>
      <c r="M420" s="227" t="s">
        <v>28</v>
      </c>
      <c r="N420" s="228" t="s">
        <v>45</v>
      </c>
      <c r="O420" s="88"/>
      <c r="P420" s="229">
        <f>O420*H420</f>
        <v>0</v>
      </c>
      <c r="Q420" s="229">
        <v>0.00014999999999999999</v>
      </c>
      <c r="R420" s="229">
        <f>Q420*H420</f>
        <v>0.0066709499999999993</v>
      </c>
      <c r="S420" s="229">
        <v>0</v>
      </c>
      <c r="T420" s="230">
        <f>S420*H420</f>
        <v>0</v>
      </c>
      <c r="U420" s="42"/>
      <c r="V420" s="42"/>
      <c r="W420" s="42"/>
      <c r="X420" s="42"/>
      <c r="Y420" s="42"/>
      <c r="Z420" s="42"/>
      <c r="AA420" s="42"/>
      <c r="AB420" s="42"/>
      <c r="AC420" s="42"/>
      <c r="AD420" s="42"/>
      <c r="AE420" s="42"/>
      <c r="AR420" s="231" t="s">
        <v>645</v>
      </c>
      <c r="AT420" s="231" t="s">
        <v>433</v>
      </c>
      <c r="AU420" s="231" t="s">
        <v>83</v>
      </c>
      <c r="AY420" s="21" t="s">
        <v>426</v>
      </c>
      <c r="BE420" s="232">
        <f>IF(N420="základní",J420,0)</f>
        <v>0</v>
      </c>
      <c r="BF420" s="232">
        <f>IF(N420="snížená",J420,0)</f>
        <v>0</v>
      </c>
      <c r="BG420" s="232">
        <f>IF(N420="zákl. přenesená",J420,0)</f>
        <v>0</v>
      </c>
      <c r="BH420" s="232">
        <f>IF(N420="sníž. přenesená",J420,0)</f>
        <v>0</v>
      </c>
      <c r="BI420" s="232">
        <f>IF(N420="nulová",J420,0)</f>
        <v>0</v>
      </c>
      <c r="BJ420" s="21" t="s">
        <v>81</v>
      </c>
      <c r="BK420" s="232">
        <f>ROUND(I420*H420,2)</f>
        <v>0</v>
      </c>
      <c r="BL420" s="21" t="s">
        <v>645</v>
      </c>
      <c r="BM420" s="231" t="s">
        <v>6399</v>
      </c>
    </row>
    <row r="421" s="2" customFormat="1">
      <c r="A421" s="42"/>
      <c r="B421" s="43"/>
      <c r="C421" s="44"/>
      <c r="D421" s="233" t="s">
        <v>442</v>
      </c>
      <c r="E421" s="44"/>
      <c r="F421" s="234" t="s">
        <v>4262</v>
      </c>
      <c r="G421" s="44"/>
      <c r="H421" s="44"/>
      <c r="I421" s="235"/>
      <c r="J421" s="44"/>
      <c r="K421" s="44"/>
      <c r="L421" s="48"/>
      <c r="M421" s="236"/>
      <c r="N421" s="237"/>
      <c r="O421" s="88"/>
      <c r="P421" s="88"/>
      <c r="Q421" s="88"/>
      <c r="R421" s="88"/>
      <c r="S421" s="88"/>
      <c r="T421" s="89"/>
      <c r="U421" s="42"/>
      <c r="V421" s="42"/>
      <c r="W421" s="42"/>
      <c r="X421" s="42"/>
      <c r="Y421" s="42"/>
      <c r="Z421" s="42"/>
      <c r="AA421" s="42"/>
      <c r="AB421" s="42"/>
      <c r="AC421" s="42"/>
      <c r="AD421" s="42"/>
      <c r="AE421" s="42"/>
      <c r="AT421" s="21" t="s">
        <v>442</v>
      </c>
      <c r="AU421" s="21" t="s">
        <v>83</v>
      </c>
    </row>
    <row r="422" s="14" customFormat="1">
      <c r="A422" s="14"/>
      <c r="B422" s="250"/>
      <c r="C422" s="251"/>
      <c r="D422" s="240" t="s">
        <v>446</v>
      </c>
      <c r="E422" s="252" t="s">
        <v>28</v>
      </c>
      <c r="F422" s="253" t="s">
        <v>6243</v>
      </c>
      <c r="G422" s="251"/>
      <c r="H422" s="252" t="s">
        <v>28</v>
      </c>
      <c r="I422" s="254"/>
      <c r="J422" s="251"/>
      <c r="K422" s="251"/>
      <c r="L422" s="255"/>
      <c r="M422" s="256"/>
      <c r="N422" s="257"/>
      <c r="O422" s="257"/>
      <c r="P422" s="257"/>
      <c r="Q422" s="257"/>
      <c r="R422" s="257"/>
      <c r="S422" s="257"/>
      <c r="T422" s="258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9" t="s">
        <v>446</v>
      </c>
      <c r="AU422" s="259" t="s">
        <v>83</v>
      </c>
      <c r="AV422" s="14" t="s">
        <v>81</v>
      </c>
      <c r="AW422" s="14" t="s">
        <v>35</v>
      </c>
      <c r="AX422" s="14" t="s">
        <v>74</v>
      </c>
      <c r="AY422" s="259" t="s">
        <v>426</v>
      </c>
    </row>
    <row r="423" s="13" customFormat="1">
      <c r="A423" s="13"/>
      <c r="B423" s="238"/>
      <c r="C423" s="239"/>
      <c r="D423" s="240" t="s">
        <v>446</v>
      </c>
      <c r="E423" s="241" t="s">
        <v>28</v>
      </c>
      <c r="F423" s="242" t="s">
        <v>6400</v>
      </c>
      <c r="G423" s="239"/>
      <c r="H423" s="243">
        <v>38.799999999999997</v>
      </c>
      <c r="I423" s="244"/>
      <c r="J423" s="239"/>
      <c r="K423" s="239"/>
      <c r="L423" s="245"/>
      <c r="M423" s="246"/>
      <c r="N423" s="247"/>
      <c r="O423" s="247"/>
      <c r="P423" s="247"/>
      <c r="Q423" s="247"/>
      <c r="R423" s="247"/>
      <c r="S423" s="247"/>
      <c r="T423" s="248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9" t="s">
        <v>446</v>
      </c>
      <c r="AU423" s="249" t="s">
        <v>83</v>
      </c>
      <c r="AV423" s="13" t="s">
        <v>83</v>
      </c>
      <c r="AW423" s="13" t="s">
        <v>35</v>
      </c>
      <c r="AX423" s="13" t="s">
        <v>74</v>
      </c>
      <c r="AY423" s="249" t="s">
        <v>426</v>
      </c>
    </row>
    <row r="424" s="13" customFormat="1">
      <c r="A424" s="13"/>
      <c r="B424" s="238"/>
      <c r="C424" s="239"/>
      <c r="D424" s="240" t="s">
        <v>446</v>
      </c>
      <c r="E424" s="241" t="s">
        <v>28</v>
      </c>
      <c r="F424" s="242" t="s">
        <v>6401</v>
      </c>
      <c r="G424" s="239"/>
      <c r="H424" s="243">
        <v>0.75</v>
      </c>
      <c r="I424" s="244"/>
      <c r="J424" s="239"/>
      <c r="K424" s="239"/>
      <c r="L424" s="245"/>
      <c r="M424" s="246"/>
      <c r="N424" s="247"/>
      <c r="O424" s="247"/>
      <c r="P424" s="247"/>
      <c r="Q424" s="247"/>
      <c r="R424" s="247"/>
      <c r="S424" s="247"/>
      <c r="T424" s="248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9" t="s">
        <v>446</v>
      </c>
      <c r="AU424" s="249" t="s">
        <v>83</v>
      </c>
      <c r="AV424" s="13" t="s">
        <v>83</v>
      </c>
      <c r="AW424" s="13" t="s">
        <v>35</v>
      </c>
      <c r="AX424" s="13" t="s">
        <v>74</v>
      </c>
      <c r="AY424" s="249" t="s">
        <v>426</v>
      </c>
    </row>
    <row r="425" s="13" customFormat="1">
      <c r="A425" s="13"/>
      <c r="B425" s="238"/>
      <c r="C425" s="239"/>
      <c r="D425" s="240" t="s">
        <v>446</v>
      </c>
      <c r="E425" s="241" t="s">
        <v>28</v>
      </c>
      <c r="F425" s="242" t="s">
        <v>6310</v>
      </c>
      <c r="G425" s="239"/>
      <c r="H425" s="243">
        <v>4.923</v>
      </c>
      <c r="I425" s="244"/>
      <c r="J425" s="239"/>
      <c r="K425" s="239"/>
      <c r="L425" s="245"/>
      <c r="M425" s="246"/>
      <c r="N425" s="247"/>
      <c r="O425" s="247"/>
      <c r="P425" s="247"/>
      <c r="Q425" s="247"/>
      <c r="R425" s="247"/>
      <c r="S425" s="247"/>
      <c r="T425" s="248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9" t="s">
        <v>446</v>
      </c>
      <c r="AU425" s="249" t="s">
        <v>83</v>
      </c>
      <c r="AV425" s="13" t="s">
        <v>83</v>
      </c>
      <c r="AW425" s="13" t="s">
        <v>35</v>
      </c>
      <c r="AX425" s="13" t="s">
        <v>74</v>
      </c>
      <c r="AY425" s="249" t="s">
        <v>426</v>
      </c>
    </row>
    <row r="426" s="15" customFormat="1">
      <c r="A426" s="15"/>
      <c r="B426" s="260"/>
      <c r="C426" s="261"/>
      <c r="D426" s="240" t="s">
        <v>446</v>
      </c>
      <c r="E426" s="262" t="s">
        <v>6402</v>
      </c>
      <c r="F426" s="263" t="s">
        <v>466</v>
      </c>
      <c r="G426" s="261"/>
      <c r="H426" s="264">
        <v>44.472999999999999</v>
      </c>
      <c r="I426" s="265"/>
      <c r="J426" s="261"/>
      <c r="K426" s="261"/>
      <c r="L426" s="266"/>
      <c r="M426" s="267"/>
      <c r="N426" s="268"/>
      <c r="O426" s="268"/>
      <c r="P426" s="268"/>
      <c r="Q426" s="268"/>
      <c r="R426" s="268"/>
      <c r="S426" s="268"/>
      <c r="T426" s="269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T426" s="270" t="s">
        <v>446</v>
      </c>
      <c r="AU426" s="270" t="s">
        <v>83</v>
      </c>
      <c r="AV426" s="15" t="s">
        <v>438</v>
      </c>
      <c r="AW426" s="15" t="s">
        <v>35</v>
      </c>
      <c r="AX426" s="15" t="s">
        <v>81</v>
      </c>
      <c r="AY426" s="270" t="s">
        <v>426</v>
      </c>
    </row>
    <row r="427" s="2" customFormat="1" ht="24.15" customHeight="1">
      <c r="A427" s="42"/>
      <c r="B427" s="43"/>
      <c r="C427" s="220" t="s">
        <v>1048</v>
      </c>
      <c r="D427" s="220" t="s">
        <v>433</v>
      </c>
      <c r="E427" s="221" t="s">
        <v>4279</v>
      </c>
      <c r="F427" s="222" t="s">
        <v>4280</v>
      </c>
      <c r="G427" s="223" t="s">
        <v>436</v>
      </c>
      <c r="H427" s="224">
        <v>1.3</v>
      </c>
      <c r="I427" s="225"/>
      <c r="J427" s="226">
        <f>ROUND(I427*H427,2)</f>
        <v>0</v>
      </c>
      <c r="K427" s="222" t="s">
        <v>437</v>
      </c>
      <c r="L427" s="48"/>
      <c r="M427" s="227" t="s">
        <v>28</v>
      </c>
      <c r="N427" s="228" t="s">
        <v>45</v>
      </c>
      <c r="O427" s="88"/>
      <c r="P427" s="229">
        <f>O427*H427</f>
        <v>0</v>
      </c>
      <c r="Q427" s="229">
        <v>0.00013999999999999999</v>
      </c>
      <c r="R427" s="229">
        <f>Q427*H427</f>
        <v>0.00018199999999999998</v>
      </c>
      <c r="S427" s="229">
        <v>0</v>
      </c>
      <c r="T427" s="230">
        <f>S427*H427</f>
        <v>0</v>
      </c>
      <c r="U427" s="42"/>
      <c r="V427" s="42"/>
      <c r="W427" s="42"/>
      <c r="X427" s="42"/>
      <c r="Y427" s="42"/>
      <c r="Z427" s="42"/>
      <c r="AA427" s="42"/>
      <c r="AB427" s="42"/>
      <c r="AC427" s="42"/>
      <c r="AD427" s="42"/>
      <c r="AE427" s="42"/>
      <c r="AR427" s="231" t="s">
        <v>645</v>
      </c>
      <c r="AT427" s="231" t="s">
        <v>433</v>
      </c>
      <c r="AU427" s="231" t="s">
        <v>83</v>
      </c>
      <c r="AY427" s="21" t="s">
        <v>426</v>
      </c>
      <c r="BE427" s="232">
        <f>IF(N427="základní",J427,0)</f>
        <v>0</v>
      </c>
      <c r="BF427" s="232">
        <f>IF(N427="snížená",J427,0)</f>
        <v>0</v>
      </c>
      <c r="BG427" s="232">
        <f>IF(N427="zákl. přenesená",J427,0)</f>
        <v>0</v>
      </c>
      <c r="BH427" s="232">
        <f>IF(N427="sníž. přenesená",J427,0)</f>
        <v>0</v>
      </c>
      <c r="BI427" s="232">
        <f>IF(N427="nulová",J427,0)</f>
        <v>0</v>
      </c>
      <c r="BJ427" s="21" t="s">
        <v>81</v>
      </c>
      <c r="BK427" s="232">
        <f>ROUND(I427*H427,2)</f>
        <v>0</v>
      </c>
      <c r="BL427" s="21" t="s">
        <v>645</v>
      </c>
      <c r="BM427" s="231" t="s">
        <v>6403</v>
      </c>
    </row>
    <row r="428" s="2" customFormat="1">
      <c r="A428" s="42"/>
      <c r="B428" s="43"/>
      <c r="C428" s="44"/>
      <c r="D428" s="233" t="s">
        <v>442</v>
      </c>
      <c r="E428" s="44"/>
      <c r="F428" s="234" t="s">
        <v>4282</v>
      </c>
      <c r="G428" s="44"/>
      <c r="H428" s="44"/>
      <c r="I428" s="235"/>
      <c r="J428" s="44"/>
      <c r="K428" s="44"/>
      <c r="L428" s="48"/>
      <c r="M428" s="236"/>
      <c r="N428" s="237"/>
      <c r="O428" s="88"/>
      <c r="P428" s="88"/>
      <c r="Q428" s="88"/>
      <c r="R428" s="88"/>
      <c r="S428" s="88"/>
      <c r="T428" s="89"/>
      <c r="U428" s="42"/>
      <c r="V428" s="42"/>
      <c r="W428" s="42"/>
      <c r="X428" s="42"/>
      <c r="Y428" s="42"/>
      <c r="Z428" s="42"/>
      <c r="AA428" s="42"/>
      <c r="AB428" s="42"/>
      <c r="AC428" s="42"/>
      <c r="AD428" s="42"/>
      <c r="AE428" s="42"/>
      <c r="AT428" s="21" t="s">
        <v>442</v>
      </c>
      <c r="AU428" s="21" t="s">
        <v>83</v>
      </c>
    </row>
    <row r="429" s="14" customFormat="1">
      <c r="A429" s="14"/>
      <c r="B429" s="250"/>
      <c r="C429" s="251"/>
      <c r="D429" s="240" t="s">
        <v>446</v>
      </c>
      <c r="E429" s="252" t="s">
        <v>28</v>
      </c>
      <c r="F429" s="253" t="s">
        <v>6243</v>
      </c>
      <c r="G429" s="251"/>
      <c r="H429" s="252" t="s">
        <v>28</v>
      </c>
      <c r="I429" s="254"/>
      <c r="J429" s="251"/>
      <c r="K429" s="251"/>
      <c r="L429" s="255"/>
      <c r="M429" s="256"/>
      <c r="N429" s="257"/>
      <c r="O429" s="257"/>
      <c r="P429" s="257"/>
      <c r="Q429" s="257"/>
      <c r="R429" s="257"/>
      <c r="S429" s="257"/>
      <c r="T429" s="258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9" t="s">
        <v>446</v>
      </c>
      <c r="AU429" s="259" t="s">
        <v>83</v>
      </c>
      <c r="AV429" s="14" t="s">
        <v>81</v>
      </c>
      <c r="AW429" s="14" t="s">
        <v>35</v>
      </c>
      <c r="AX429" s="14" t="s">
        <v>74</v>
      </c>
      <c r="AY429" s="259" t="s">
        <v>426</v>
      </c>
    </row>
    <row r="430" s="13" customFormat="1">
      <c r="A430" s="13"/>
      <c r="B430" s="238"/>
      <c r="C430" s="239"/>
      <c r="D430" s="240" t="s">
        <v>446</v>
      </c>
      <c r="E430" s="241" t="s">
        <v>28</v>
      </c>
      <c r="F430" s="242" t="s">
        <v>6404</v>
      </c>
      <c r="G430" s="239"/>
      <c r="H430" s="243">
        <v>1.3</v>
      </c>
      <c r="I430" s="244"/>
      <c r="J430" s="239"/>
      <c r="K430" s="239"/>
      <c r="L430" s="245"/>
      <c r="M430" s="246"/>
      <c r="N430" s="247"/>
      <c r="O430" s="247"/>
      <c r="P430" s="247"/>
      <c r="Q430" s="247"/>
      <c r="R430" s="247"/>
      <c r="S430" s="247"/>
      <c r="T430" s="248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9" t="s">
        <v>446</v>
      </c>
      <c r="AU430" s="249" t="s">
        <v>83</v>
      </c>
      <c r="AV430" s="13" t="s">
        <v>83</v>
      </c>
      <c r="AW430" s="13" t="s">
        <v>35</v>
      </c>
      <c r="AX430" s="13" t="s">
        <v>74</v>
      </c>
      <c r="AY430" s="249" t="s">
        <v>426</v>
      </c>
    </row>
    <row r="431" s="15" customFormat="1">
      <c r="A431" s="15"/>
      <c r="B431" s="260"/>
      <c r="C431" s="261"/>
      <c r="D431" s="240" t="s">
        <v>446</v>
      </c>
      <c r="E431" s="262" t="s">
        <v>295</v>
      </c>
      <c r="F431" s="263" t="s">
        <v>466</v>
      </c>
      <c r="G431" s="261"/>
      <c r="H431" s="264">
        <v>1.3</v>
      </c>
      <c r="I431" s="265"/>
      <c r="J431" s="261"/>
      <c r="K431" s="261"/>
      <c r="L431" s="266"/>
      <c r="M431" s="267"/>
      <c r="N431" s="268"/>
      <c r="O431" s="268"/>
      <c r="P431" s="268"/>
      <c r="Q431" s="268"/>
      <c r="R431" s="268"/>
      <c r="S431" s="268"/>
      <c r="T431" s="269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T431" s="270" t="s">
        <v>446</v>
      </c>
      <c r="AU431" s="270" t="s">
        <v>83</v>
      </c>
      <c r="AV431" s="15" t="s">
        <v>438</v>
      </c>
      <c r="AW431" s="15" t="s">
        <v>35</v>
      </c>
      <c r="AX431" s="15" t="s">
        <v>81</v>
      </c>
      <c r="AY431" s="270" t="s">
        <v>426</v>
      </c>
    </row>
    <row r="432" s="2" customFormat="1" ht="24.15" customHeight="1">
      <c r="A432" s="42"/>
      <c r="B432" s="43"/>
      <c r="C432" s="220" t="s">
        <v>1056</v>
      </c>
      <c r="D432" s="220" t="s">
        <v>433</v>
      </c>
      <c r="E432" s="221" t="s">
        <v>4287</v>
      </c>
      <c r="F432" s="222" t="s">
        <v>4288</v>
      </c>
      <c r="G432" s="223" t="s">
        <v>436</v>
      </c>
      <c r="H432" s="224">
        <v>0.54700000000000004</v>
      </c>
      <c r="I432" s="225"/>
      <c r="J432" s="226">
        <f>ROUND(I432*H432,2)</f>
        <v>0</v>
      </c>
      <c r="K432" s="222" t="s">
        <v>437</v>
      </c>
      <c r="L432" s="48"/>
      <c r="M432" s="227" t="s">
        <v>28</v>
      </c>
      <c r="N432" s="228" t="s">
        <v>45</v>
      </c>
      <c r="O432" s="88"/>
      <c r="P432" s="229">
        <f>O432*H432</f>
        <v>0</v>
      </c>
      <c r="Q432" s="229">
        <v>0.00017000000000000001</v>
      </c>
      <c r="R432" s="229">
        <f>Q432*H432</f>
        <v>9.2990000000000016E-05</v>
      </c>
      <c r="S432" s="229">
        <v>0</v>
      </c>
      <c r="T432" s="230">
        <f>S432*H432</f>
        <v>0</v>
      </c>
      <c r="U432" s="42"/>
      <c r="V432" s="42"/>
      <c r="W432" s="42"/>
      <c r="X432" s="42"/>
      <c r="Y432" s="42"/>
      <c r="Z432" s="42"/>
      <c r="AA432" s="42"/>
      <c r="AB432" s="42"/>
      <c r="AC432" s="42"/>
      <c r="AD432" s="42"/>
      <c r="AE432" s="42"/>
      <c r="AR432" s="231" t="s">
        <v>645</v>
      </c>
      <c r="AT432" s="231" t="s">
        <v>433</v>
      </c>
      <c r="AU432" s="231" t="s">
        <v>83</v>
      </c>
      <c r="AY432" s="21" t="s">
        <v>426</v>
      </c>
      <c r="BE432" s="232">
        <f>IF(N432="základní",J432,0)</f>
        <v>0</v>
      </c>
      <c r="BF432" s="232">
        <f>IF(N432="snížená",J432,0)</f>
        <v>0</v>
      </c>
      <c r="BG432" s="232">
        <f>IF(N432="zákl. přenesená",J432,0)</f>
        <v>0</v>
      </c>
      <c r="BH432" s="232">
        <f>IF(N432="sníž. přenesená",J432,0)</f>
        <v>0</v>
      </c>
      <c r="BI432" s="232">
        <f>IF(N432="nulová",J432,0)</f>
        <v>0</v>
      </c>
      <c r="BJ432" s="21" t="s">
        <v>81</v>
      </c>
      <c r="BK432" s="232">
        <f>ROUND(I432*H432,2)</f>
        <v>0</v>
      </c>
      <c r="BL432" s="21" t="s">
        <v>645</v>
      </c>
      <c r="BM432" s="231" t="s">
        <v>6405</v>
      </c>
    </row>
    <row r="433" s="2" customFormat="1">
      <c r="A433" s="42"/>
      <c r="B433" s="43"/>
      <c r="C433" s="44"/>
      <c r="D433" s="233" t="s">
        <v>442</v>
      </c>
      <c r="E433" s="44"/>
      <c r="F433" s="234" t="s">
        <v>4290</v>
      </c>
      <c r="G433" s="44"/>
      <c r="H433" s="44"/>
      <c r="I433" s="235"/>
      <c r="J433" s="44"/>
      <c r="K433" s="44"/>
      <c r="L433" s="48"/>
      <c r="M433" s="236"/>
      <c r="N433" s="237"/>
      <c r="O433" s="88"/>
      <c r="P433" s="88"/>
      <c r="Q433" s="88"/>
      <c r="R433" s="88"/>
      <c r="S433" s="88"/>
      <c r="T433" s="89"/>
      <c r="U433" s="42"/>
      <c r="V433" s="42"/>
      <c r="W433" s="42"/>
      <c r="X433" s="42"/>
      <c r="Y433" s="42"/>
      <c r="Z433" s="42"/>
      <c r="AA433" s="42"/>
      <c r="AB433" s="42"/>
      <c r="AC433" s="42"/>
      <c r="AD433" s="42"/>
      <c r="AE433" s="42"/>
      <c r="AT433" s="21" t="s">
        <v>442</v>
      </c>
      <c r="AU433" s="21" t="s">
        <v>83</v>
      </c>
    </row>
    <row r="434" s="14" customFormat="1">
      <c r="A434" s="14"/>
      <c r="B434" s="250"/>
      <c r="C434" s="251"/>
      <c r="D434" s="240" t="s">
        <v>446</v>
      </c>
      <c r="E434" s="252" t="s">
        <v>28</v>
      </c>
      <c r="F434" s="253" t="s">
        <v>6243</v>
      </c>
      <c r="G434" s="251"/>
      <c r="H434" s="252" t="s">
        <v>28</v>
      </c>
      <c r="I434" s="254"/>
      <c r="J434" s="251"/>
      <c r="K434" s="251"/>
      <c r="L434" s="255"/>
      <c r="M434" s="256"/>
      <c r="N434" s="257"/>
      <c r="O434" s="257"/>
      <c r="P434" s="257"/>
      <c r="Q434" s="257"/>
      <c r="R434" s="257"/>
      <c r="S434" s="257"/>
      <c r="T434" s="258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9" t="s">
        <v>446</v>
      </c>
      <c r="AU434" s="259" t="s">
        <v>83</v>
      </c>
      <c r="AV434" s="14" t="s">
        <v>81</v>
      </c>
      <c r="AW434" s="14" t="s">
        <v>35</v>
      </c>
      <c r="AX434" s="14" t="s">
        <v>74</v>
      </c>
      <c r="AY434" s="259" t="s">
        <v>426</v>
      </c>
    </row>
    <row r="435" s="13" customFormat="1">
      <c r="A435" s="13"/>
      <c r="B435" s="238"/>
      <c r="C435" s="239"/>
      <c r="D435" s="240" t="s">
        <v>446</v>
      </c>
      <c r="E435" s="241" t="s">
        <v>28</v>
      </c>
      <c r="F435" s="242" t="s">
        <v>6406</v>
      </c>
      <c r="G435" s="239"/>
      <c r="H435" s="243">
        <v>0.54700000000000004</v>
      </c>
      <c r="I435" s="244"/>
      <c r="J435" s="239"/>
      <c r="K435" s="239"/>
      <c r="L435" s="245"/>
      <c r="M435" s="246"/>
      <c r="N435" s="247"/>
      <c r="O435" s="247"/>
      <c r="P435" s="247"/>
      <c r="Q435" s="247"/>
      <c r="R435" s="247"/>
      <c r="S435" s="247"/>
      <c r="T435" s="248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9" t="s">
        <v>446</v>
      </c>
      <c r="AU435" s="249" t="s">
        <v>83</v>
      </c>
      <c r="AV435" s="13" t="s">
        <v>83</v>
      </c>
      <c r="AW435" s="13" t="s">
        <v>35</v>
      </c>
      <c r="AX435" s="13" t="s">
        <v>81</v>
      </c>
      <c r="AY435" s="249" t="s">
        <v>426</v>
      </c>
    </row>
    <row r="436" s="2" customFormat="1" ht="24.15" customHeight="1">
      <c r="A436" s="42"/>
      <c r="B436" s="43"/>
      <c r="C436" s="220" t="s">
        <v>1063</v>
      </c>
      <c r="D436" s="220" t="s">
        <v>433</v>
      </c>
      <c r="E436" s="221" t="s">
        <v>4312</v>
      </c>
      <c r="F436" s="222" t="s">
        <v>4313</v>
      </c>
      <c r="G436" s="223" t="s">
        <v>436</v>
      </c>
      <c r="H436" s="224">
        <v>1.3</v>
      </c>
      <c r="I436" s="225"/>
      <c r="J436" s="226">
        <f>ROUND(I436*H436,2)</f>
        <v>0</v>
      </c>
      <c r="K436" s="222" t="s">
        <v>437</v>
      </c>
      <c r="L436" s="48"/>
      <c r="M436" s="227" t="s">
        <v>28</v>
      </c>
      <c r="N436" s="228" t="s">
        <v>45</v>
      </c>
      <c r="O436" s="88"/>
      <c r="P436" s="229">
        <f>O436*H436</f>
        <v>0</v>
      </c>
      <c r="Q436" s="229">
        <v>0.00012</v>
      </c>
      <c r="R436" s="229">
        <f>Q436*H436</f>
        <v>0.000156</v>
      </c>
      <c r="S436" s="229">
        <v>0</v>
      </c>
      <c r="T436" s="230">
        <f>S436*H436</f>
        <v>0</v>
      </c>
      <c r="U436" s="42"/>
      <c r="V436" s="42"/>
      <c r="W436" s="42"/>
      <c r="X436" s="42"/>
      <c r="Y436" s="42"/>
      <c r="Z436" s="42"/>
      <c r="AA436" s="42"/>
      <c r="AB436" s="42"/>
      <c r="AC436" s="42"/>
      <c r="AD436" s="42"/>
      <c r="AE436" s="42"/>
      <c r="AR436" s="231" t="s">
        <v>645</v>
      </c>
      <c r="AT436" s="231" t="s">
        <v>433</v>
      </c>
      <c r="AU436" s="231" t="s">
        <v>83</v>
      </c>
      <c r="AY436" s="21" t="s">
        <v>426</v>
      </c>
      <c r="BE436" s="232">
        <f>IF(N436="základní",J436,0)</f>
        <v>0</v>
      </c>
      <c r="BF436" s="232">
        <f>IF(N436="snížená",J436,0)</f>
        <v>0</v>
      </c>
      <c r="BG436" s="232">
        <f>IF(N436="zákl. přenesená",J436,0)</f>
        <v>0</v>
      </c>
      <c r="BH436" s="232">
        <f>IF(N436="sníž. přenesená",J436,0)</f>
        <v>0</v>
      </c>
      <c r="BI436" s="232">
        <f>IF(N436="nulová",J436,0)</f>
        <v>0</v>
      </c>
      <c r="BJ436" s="21" t="s">
        <v>81</v>
      </c>
      <c r="BK436" s="232">
        <f>ROUND(I436*H436,2)</f>
        <v>0</v>
      </c>
      <c r="BL436" s="21" t="s">
        <v>645</v>
      </c>
      <c r="BM436" s="231" t="s">
        <v>6407</v>
      </c>
    </row>
    <row r="437" s="2" customFormat="1">
      <c r="A437" s="42"/>
      <c r="B437" s="43"/>
      <c r="C437" s="44"/>
      <c r="D437" s="233" t="s">
        <v>442</v>
      </c>
      <c r="E437" s="44"/>
      <c r="F437" s="234" t="s">
        <v>4315</v>
      </c>
      <c r="G437" s="44"/>
      <c r="H437" s="44"/>
      <c r="I437" s="235"/>
      <c r="J437" s="44"/>
      <c r="K437" s="44"/>
      <c r="L437" s="48"/>
      <c r="M437" s="236"/>
      <c r="N437" s="237"/>
      <c r="O437" s="88"/>
      <c r="P437" s="88"/>
      <c r="Q437" s="88"/>
      <c r="R437" s="88"/>
      <c r="S437" s="88"/>
      <c r="T437" s="89"/>
      <c r="U437" s="42"/>
      <c r="V437" s="42"/>
      <c r="W437" s="42"/>
      <c r="X437" s="42"/>
      <c r="Y437" s="42"/>
      <c r="Z437" s="42"/>
      <c r="AA437" s="42"/>
      <c r="AB437" s="42"/>
      <c r="AC437" s="42"/>
      <c r="AD437" s="42"/>
      <c r="AE437" s="42"/>
      <c r="AT437" s="21" t="s">
        <v>442</v>
      </c>
      <c r="AU437" s="21" t="s">
        <v>83</v>
      </c>
    </row>
    <row r="438" s="13" customFormat="1">
      <c r="A438" s="13"/>
      <c r="B438" s="238"/>
      <c r="C438" s="239"/>
      <c r="D438" s="240" t="s">
        <v>446</v>
      </c>
      <c r="E438" s="241" t="s">
        <v>28</v>
      </c>
      <c r="F438" s="242" t="s">
        <v>295</v>
      </c>
      <c r="G438" s="239"/>
      <c r="H438" s="243">
        <v>1.3</v>
      </c>
      <c r="I438" s="244"/>
      <c r="J438" s="239"/>
      <c r="K438" s="239"/>
      <c r="L438" s="245"/>
      <c r="M438" s="246"/>
      <c r="N438" s="247"/>
      <c r="O438" s="247"/>
      <c r="P438" s="247"/>
      <c r="Q438" s="247"/>
      <c r="R438" s="247"/>
      <c r="S438" s="247"/>
      <c r="T438" s="248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9" t="s">
        <v>446</v>
      </c>
      <c r="AU438" s="249" t="s">
        <v>83</v>
      </c>
      <c r="AV438" s="13" t="s">
        <v>83</v>
      </c>
      <c r="AW438" s="13" t="s">
        <v>35</v>
      </c>
      <c r="AX438" s="13" t="s">
        <v>81</v>
      </c>
      <c r="AY438" s="249" t="s">
        <v>426</v>
      </c>
    </row>
    <row r="439" s="2" customFormat="1" ht="24.15" customHeight="1">
      <c r="A439" s="42"/>
      <c r="B439" s="43"/>
      <c r="C439" s="220" t="s">
        <v>1069</v>
      </c>
      <c r="D439" s="220" t="s">
        <v>433</v>
      </c>
      <c r="E439" s="221" t="s">
        <v>4317</v>
      </c>
      <c r="F439" s="222" t="s">
        <v>4318</v>
      </c>
      <c r="G439" s="223" t="s">
        <v>436</v>
      </c>
      <c r="H439" s="224">
        <v>1.3</v>
      </c>
      <c r="I439" s="225"/>
      <c r="J439" s="226">
        <f>ROUND(I439*H439,2)</f>
        <v>0</v>
      </c>
      <c r="K439" s="222" t="s">
        <v>437</v>
      </c>
      <c r="L439" s="48"/>
      <c r="M439" s="227" t="s">
        <v>28</v>
      </c>
      <c r="N439" s="228" t="s">
        <v>45</v>
      </c>
      <c r="O439" s="88"/>
      <c r="P439" s="229">
        <f>O439*H439</f>
        <v>0</v>
      </c>
      <c r="Q439" s="229">
        <v>0.00012</v>
      </c>
      <c r="R439" s="229">
        <f>Q439*H439</f>
        <v>0.000156</v>
      </c>
      <c r="S439" s="229">
        <v>0</v>
      </c>
      <c r="T439" s="230">
        <f>S439*H439</f>
        <v>0</v>
      </c>
      <c r="U439" s="42"/>
      <c r="V439" s="42"/>
      <c r="W439" s="42"/>
      <c r="X439" s="42"/>
      <c r="Y439" s="42"/>
      <c r="Z439" s="42"/>
      <c r="AA439" s="42"/>
      <c r="AB439" s="42"/>
      <c r="AC439" s="42"/>
      <c r="AD439" s="42"/>
      <c r="AE439" s="42"/>
      <c r="AR439" s="231" t="s">
        <v>645</v>
      </c>
      <c r="AT439" s="231" t="s">
        <v>433</v>
      </c>
      <c r="AU439" s="231" t="s">
        <v>83</v>
      </c>
      <c r="AY439" s="21" t="s">
        <v>426</v>
      </c>
      <c r="BE439" s="232">
        <f>IF(N439="základní",J439,0)</f>
        <v>0</v>
      </c>
      <c r="BF439" s="232">
        <f>IF(N439="snížená",J439,0)</f>
        <v>0</v>
      </c>
      <c r="BG439" s="232">
        <f>IF(N439="zákl. přenesená",J439,0)</f>
        <v>0</v>
      </c>
      <c r="BH439" s="232">
        <f>IF(N439="sníž. přenesená",J439,0)</f>
        <v>0</v>
      </c>
      <c r="BI439" s="232">
        <f>IF(N439="nulová",J439,0)</f>
        <v>0</v>
      </c>
      <c r="BJ439" s="21" t="s">
        <v>81</v>
      </c>
      <c r="BK439" s="232">
        <f>ROUND(I439*H439,2)</f>
        <v>0</v>
      </c>
      <c r="BL439" s="21" t="s">
        <v>645</v>
      </c>
      <c r="BM439" s="231" t="s">
        <v>6408</v>
      </c>
    </row>
    <row r="440" s="2" customFormat="1">
      <c r="A440" s="42"/>
      <c r="B440" s="43"/>
      <c r="C440" s="44"/>
      <c r="D440" s="233" t="s">
        <v>442</v>
      </c>
      <c r="E440" s="44"/>
      <c r="F440" s="234" t="s">
        <v>4320</v>
      </c>
      <c r="G440" s="44"/>
      <c r="H440" s="44"/>
      <c r="I440" s="235"/>
      <c r="J440" s="44"/>
      <c r="K440" s="44"/>
      <c r="L440" s="48"/>
      <c r="M440" s="236"/>
      <c r="N440" s="237"/>
      <c r="O440" s="88"/>
      <c r="P440" s="88"/>
      <c r="Q440" s="88"/>
      <c r="R440" s="88"/>
      <c r="S440" s="88"/>
      <c r="T440" s="89"/>
      <c r="U440" s="42"/>
      <c r="V440" s="42"/>
      <c r="W440" s="42"/>
      <c r="X440" s="42"/>
      <c r="Y440" s="42"/>
      <c r="Z440" s="42"/>
      <c r="AA440" s="42"/>
      <c r="AB440" s="42"/>
      <c r="AC440" s="42"/>
      <c r="AD440" s="42"/>
      <c r="AE440" s="42"/>
      <c r="AT440" s="21" t="s">
        <v>442</v>
      </c>
      <c r="AU440" s="21" t="s">
        <v>83</v>
      </c>
    </row>
    <row r="441" s="13" customFormat="1">
      <c r="A441" s="13"/>
      <c r="B441" s="238"/>
      <c r="C441" s="239"/>
      <c r="D441" s="240" t="s">
        <v>446</v>
      </c>
      <c r="E441" s="241" t="s">
        <v>28</v>
      </c>
      <c r="F441" s="242" t="s">
        <v>295</v>
      </c>
      <c r="G441" s="239"/>
      <c r="H441" s="243">
        <v>1.3</v>
      </c>
      <c r="I441" s="244"/>
      <c r="J441" s="239"/>
      <c r="K441" s="239"/>
      <c r="L441" s="245"/>
      <c r="M441" s="246"/>
      <c r="N441" s="247"/>
      <c r="O441" s="247"/>
      <c r="P441" s="247"/>
      <c r="Q441" s="247"/>
      <c r="R441" s="247"/>
      <c r="S441" s="247"/>
      <c r="T441" s="248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9" t="s">
        <v>446</v>
      </c>
      <c r="AU441" s="249" t="s">
        <v>83</v>
      </c>
      <c r="AV441" s="13" t="s">
        <v>83</v>
      </c>
      <c r="AW441" s="13" t="s">
        <v>35</v>
      </c>
      <c r="AX441" s="13" t="s">
        <v>81</v>
      </c>
      <c r="AY441" s="249" t="s">
        <v>426</v>
      </c>
    </row>
    <row r="442" s="2" customFormat="1" ht="37.8" customHeight="1">
      <c r="A442" s="42"/>
      <c r="B442" s="43"/>
      <c r="C442" s="220" t="s">
        <v>1076</v>
      </c>
      <c r="D442" s="220" t="s">
        <v>433</v>
      </c>
      <c r="E442" s="221" t="s">
        <v>4343</v>
      </c>
      <c r="F442" s="222" t="s">
        <v>4344</v>
      </c>
      <c r="G442" s="223" t="s">
        <v>436</v>
      </c>
      <c r="H442" s="224">
        <v>30</v>
      </c>
      <c r="I442" s="225"/>
      <c r="J442" s="226">
        <f>ROUND(I442*H442,2)</f>
        <v>0</v>
      </c>
      <c r="K442" s="222" t="s">
        <v>437</v>
      </c>
      <c r="L442" s="48"/>
      <c r="M442" s="227" t="s">
        <v>28</v>
      </c>
      <c r="N442" s="228" t="s">
        <v>45</v>
      </c>
      <c r="O442" s="88"/>
      <c r="P442" s="229">
        <f>O442*H442</f>
        <v>0</v>
      </c>
      <c r="Q442" s="229">
        <v>0.00013999999999999999</v>
      </c>
      <c r="R442" s="229">
        <f>Q442*H442</f>
        <v>0.0041999999999999997</v>
      </c>
      <c r="S442" s="229">
        <v>0</v>
      </c>
      <c r="T442" s="230">
        <f>S442*H442</f>
        <v>0</v>
      </c>
      <c r="U442" s="42"/>
      <c r="V442" s="42"/>
      <c r="W442" s="42"/>
      <c r="X442" s="42"/>
      <c r="Y442" s="42"/>
      <c r="Z442" s="42"/>
      <c r="AA442" s="42"/>
      <c r="AB442" s="42"/>
      <c r="AC442" s="42"/>
      <c r="AD442" s="42"/>
      <c r="AE442" s="42"/>
      <c r="AR442" s="231" t="s">
        <v>645</v>
      </c>
      <c r="AT442" s="231" t="s">
        <v>433</v>
      </c>
      <c r="AU442" s="231" t="s">
        <v>83</v>
      </c>
      <c r="AY442" s="21" t="s">
        <v>426</v>
      </c>
      <c r="BE442" s="232">
        <f>IF(N442="základní",J442,0)</f>
        <v>0</v>
      </c>
      <c r="BF442" s="232">
        <f>IF(N442="snížená",J442,0)</f>
        <v>0</v>
      </c>
      <c r="BG442" s="232">
        <f>IF(N442="zákl. přenesená",J442,0)</f>
        <v>0</v>
      </c>
      <c r="BH442" s="232">
        <f>IF(N442="sníž. přenesená",J442,0)</f>
        <v>0</v>
      </c>
      <c r="BI442" s="232">
        <f>IF(N442="nulová",J442,0)</f>
        <v>0</v>
      </c>
      <c r="BJ442" s="21" t="s">
        <v>81</v>
      </c>
      <c r="BK442" s="232">
        <f>ROUND(I442*H442,2)</f>
        <v>0</v>
      </c>
      <c r="BL442" s="21" t="s">
        <v>645</v>
      </c>
      <c r="BM442" s="231" t="s">
        <v>6409</v>
      </c>
    </row>
    <row r="443" s="2" customFormat="1">
      <c r="A443" s="42"/>
      <c r="B443" s="43"/>
      <c r="C443" s="44"/>
      <c r="D443" s="233" t="s">
        <v>442</v>
      </c>
      <c r="E443" s="44"/>
      <c r="F443" s="234" t="s">
        <v>4346</v>
      </c>
      <c r="G443" s="44"/>
      <c r="H443" s="44"/>
      <c r="I443" s="235"/>
      <c r="J443" s="44"/>
      <c r="K443" s="44"/>
      <c r="L443" s="48"/>
      <c r="M443" s="236"/>
      <c r="N443" s="237"/>
      <c r="O443" s="88"/>
      <c r="P443" s="88"/>
      <c r="Q443" s="88"/>
      <c r="R443" s="88"/>
      <c r="S443" s="88"/>
      <c r="T443" s="89"/>
      <c r="U443" s="42"/>
      <c r="V443" s="42"/>
      <c r="W443" s="42"/>
      <c r="X443" s="42"/>
      <c r="Y443" s="42"/>
      <c r="Z443" s="42"/>
      <c r="AA443" s="42"/>
      <c r="AB443" s="42"/>
      <c r="AC443" s="42"/>
      <c r="AD443" s="42"/>
      <c r="AE443" s="42"/>
      <c r="AT443" s="21" t="s">
        <v>442</v>
      </c>
      <c r="AU443" s="21" t="s">
        <v>83</v>
      </c>
    </row>
    <row r="444" s="13" customFormat="1">
      <c r="A444" s="13"/>
      <c r="B444" s="238"/>
      <c r="C444" s="239"/>
      <c r="D444" s="240" t="s">
        <v>446</v>
      </c>
      <c r="E444" s="241" t="s">
        <v>28</v>
      </c>
      <c r="F444" s="242" t="s">
        <v>345</v>
      </c>
      <c r="G444" s="239"/>
      <c r="H444" s="243">
        <v>30</v>
      </c>
      <c r="I444" s="244"/>
      <c r="J444" s="239"/>
      <c r="K444" s="239"/>
      <c r="L444" s="245"/>
      <c r="M444" s="246"/>
      <c r="N444" s="247"/>
      <c r="O444" s="247"/>
      <c r="P444" s="247"/>
      <c r="Q444" s="247"/>
      <c r="R444" s="247"/>
      <c r="S444" s="247"/>
      <c r="T444" s="248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9" t="s">
        <v>446</v>
      </c>
      <c r="AU444" s="249" t="s">
        <v>83</v>
      </c>
      <c r="AV444" s="13" t="s">
        <v>83</v>
      </c>
      <c r="AW444" s="13" t="s">
        <v>35</v>
      </c>
      <c r="AX444" s="13" t="s">
        <v>81</v>
      </c>
      <c r="AY444" s="249" t="s">
        <v>426</v>
      </c>
    </row>
    <row r="445" s="2" customFormat="1" ht="44.25" customHeight="1">
      <c r="A445" s="42"/>
      <c r="B445" s="43"/>
      <c r="C445" s="220" t="s">
        <v>1083</v>
      </c>
      <c r="D445" s="220" t="s">
        <v>433</v>
      </c>
      <c r="E445" s="221" t="s">
        <v>4348</v>
      </c>
      <c r="F445" s="222" t="s">
        <v>4349</v>
      </c>
      <c r="G445" s="223" t="s">
        <v>436</v>
      </c>
      <c r="H445" s="224">
        <v>30</v>
      </c>
      <c r="I445" s="225"/>
      <c r="J445" s="226">
        <f>ROUND(I445*H445,2)</f>
        <v>0</v>
      </c>
      <c r="K445" s="222" t="s">
        <v>437</v>
      </c>
      <c r="L445" s="48"/>
      <c r="M445" s="227" t="s">
        <v>28</v>
      </c>
      <c r="N445" s="228" t="s">
        <v>45</v>
      </c>
      <c r="O445" s="88"/>
      <c r="P445" s="229">
        <f>O445*H445</f>
        <v>0</v>
      </c>
      <c r="Q445" s="229">
        <v>0.00072000000000000005</v>
      </c>
      <c r="R445" s="229">
        <f>Q445*H445</f>
        <v>0.021600000000000001</v>
      </c>
      <c r="S445" s="229">
        <v>0</v>
      </c>
      <c r="T445" s="230">
        <f>S445*H445</f>
        <v>0</v>
      </c>
      <c r="U445" s="42"/>
      <c r="V445" s="42"/>
      <c r="W445" s="42"/>
      <c r="X445" s="42"/>
      <c r="Y445" s="42"/>
      <c r="Z445" s="42"/>
      <c r="AA445" s="42"/>
      <c r="AB445" s="42"/>
      <c r="AC445" s="42"/>
      <c r="AD445" s="42"/>
      <c r="AE445" s="42"/>
      <c r="AR445" s="231" t="s">
        <v>645</v>
      </c>
      <c r="AT445" s="231" t="s">
        <v>433</v>
      </c>
      <c r="AU445" s="231" t="s">
        <v>83</v>
      </c>
      <c r="AY445" s="21" t="s">
        <v>426</v>
      </c>
      <c r="BE445" s="232">
        <f>IF(N445="základní",J445,0)</f>
        <v>0</v>
      </c>
      <c r="BF445" s="232">
        <f>IF(N445="snížená",J445,0)</f>
        <v>0</v>
      </c>
      <c r="BG445" s="232">
        <f>IF(N445="zákl. přenesená",J445,0)</f>
        <v>0</v>
      </c>
      <c r="BH445" s="232">
        <f>IF(N445="sníž. přenesená",J445,0)</f>
        <v>0</v>
      </c>
      <c r="BI445" s="232">
        <f>IF(N445="nulová",J445,0)</f>
        <v>0</v>
      </c>
      <c r="BJ445" s="21" t="s">
        <v>81</v>
      </c>
      <c r="BK445" s="232">
        <f>ROUND(I445*H445,2)</f>
        <v>0</v>
      </c>
      <c r="BL445" s="21" t="s">
        <v>645</v>
      </c>
      <c r="BM445" s="231" t="s">
        <v>6410</v>
      </c>
    </row>
    <row r="446" s="2" customFormat="1">
      <c r="A446" s="42"/>
      <c r="B446" s="43"/>
      <c r="C446" s="44"/>
      <c r="D446" s="233" t="s">
        <v>442</v>
      </c>
      <c r="E446" s="44"/>
      <c r="F446" s="234" t="s">
        <v>4351</v>
      </c>
      <c r="G446" s="44"/>
      <c r="H446" s="44"/>
      <c r="I446" s="235"/>
      <c r="J446" s="44"/>
      <c r="K446" s="44"/>
      <c r="L446" s="48"/>
      <c r="M446" s="236"/>
      <c r="N446" s="237"/>
      <c r="O446" s="88"/>
      <c r="P446" s="88"/>
      <c r="Q446" s="88"/>
      <c r="R446" s="88"/>
      <c r="S446" s="88"/>
      <c r="T446" s="89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T446" s="21" t="s">
        <v>442</v>
      </c>
      <c r="AU446" s="21" t="s">
        <v>83</v>
      </c>
    </row>
    <row r="447" s="13" customFormat="1">
      <c r="A447" s="13"/>
      <c r="B447" s="238"/>
      <c r="C447" s="239"/>
      <c r="D447" s="240" t="s">
        <v>446</v>
      </c>
      <c r="E447" s="241" t="s">
        <v>28</v>
      </c>
      <c r="F447" s="242" t="s">
        <v>345</v>
      </c>
      <c r="G447" s="239"/>
      <c r="H447" s="243">
        <v>30</v>
      </c>
      <c r="I447" s="244"/>
      <c r="J447" s="239"/>
      <c r="K447" s="239"/>
      <c r="L447" s="245"/>
      <c r="M447" s="246"/>
      <c r="N447" s="247"/>
      <c r="O447" s="247"/>
      <c r="P447" s="247"/>
      <c r="Q447" s="247"/>
      <c r="R447" s="247"/>
      <c r="S447" s="247"/>
      <c r="T447" s="248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9" t="s">
        <v>446</v>
      </c>
      <c r="AU447" s="249" t="s">
        <v>83</v>
      </c>
      <c r="AV447" s="13" t="s">
        <v>83</v>
      </c>
      <c r="AW447" s="13" t="s">
        <v>35</v>
      </c>
      <c r="AX447" s="13" t="s">
        <v>81</v>
      </c>
      <c r="AY447" s="249" t="s">
        <v>426</v>
      </c>
    </row>
    <row r="448" s="2" customFormat="1" ht="24.15" customHeight="1">
      <c r="A448" s="42"/>
      <c r="B448" s="43"/>
      <c r="C448" s="220" t="s">
        <v>1091</v>
      </c>
      <c r="D448" s="220" t="s">
        <v>433</v>
      </c>
      <c r="E448" s="221" t="s">
        <v>6411</v>
      </c>
      <c r="F448" s="222" t="s">
        <v>6412</v>
      </c>
      <c r="G448" s="223" t="s">
        <v>436</v>
      </c>
      <c r="H448" s="224">
        <v>38.173000000000002</v>
      </c>
      <c r="I448" s="225"/>
      <c r="J448" s="226">
        <f>ROUND(I448*H448,2)</f>
        <v>0</v>
      </c>
      <c r="K448" s="222" t="s">
        <v>28</v>
      </c>
      <c r="L448" s="48"/>
      <c r="M448" s="227" t="s">
        <v>28</v>
      </c>
      <c r="N448" s="228" t="s">
        <v>45</v>
      </c>
      <c r="O448" s="88"/>
      <c r="P448" s="229">
        <f>O448*H448</f>
        <v>0</v>
      </c>
      <c r="Q448" s="229">
        <v>0.00017000000000000001</v>
      </c>
      <c r="R448" s="229">
        <f>Q448*H448</f>
        <v>0.006489410000000001</v>
      </c>
      <c r="S448" s="229">
        <v>0</v>
      </c>
      <c r="T448" s="230">
        <f>S448*H448</f>
        <v>0</v>
      </c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R448" s="231" t="s">
        <v>645</v>
      </c>
      <c r="AT448" s="231" t="s">
        <v>433</v>
      </c>
      <c r="AU448" s="231" t="s">
        <v>83</v>
      </c>
      <c r="AY448" s="21" t="s">
        <v>426</v>
      </c>
      <c r="BE448" s="232">
        <f>IF(N448="základní",J448,0)</f>
        <v>0</v>
      </c>
      <c r="BF448" s="232">
        <f>IF(N448="snížená",J448,0)</f>
        <v>0</v>
      </c>
      <c r="BG448" s="232">
        <f>IF(N448="zákl. přenesená",J448,0)</f>
        <v>0</v>
      </c>
      <c r="BH448" s="232">
        <f>IF(N448="sníž. přenesená",J448,0)</f>
        <v>0</v>
      </c>
      <c r="BI448" s="232">
        <f>IF(N448="nulová",J448,0)</f>
        <v>0</v>
      </c>
      <c r="BJ448" s="21" t="s">
        <v>81</v>
      </c>
      <c r="BK448" s="232">
        <f>ROUND(I448*H448,2)</f>
        <v>0</v>
      </c>
      <c r="BL448" s="21" t="s">
        <v>645</v>
      </c>
      <c r="BM448" s="231" t="s">
        <v>6413</v>
      </c>
    </row>
    <row r="449" s="14" customFormat="1">
      <c r="A449" s="14"/>
      <c r="B449" s="250"/>
      <c r="C449" s="251"/>
      <c r="D449" s="240" t="s">
        <v>446</v>
      </c>
      <c r="E449" s="252" t="s">
        <v>28</v>
      </c>
      <c r="F449" s="253" t="s">
        <v>6243</v>
      </c>
      <c r="G449" s="251"/>
      <c r="H449" s="252" t="s">
        <v>28</v>
      </c>
      <c r="I449" s="254"/>
      <c r="J449" s="251"/>
      <c r="K449" s="251"/>
      <c r="L449" s="255"/>
      <c r="M449" s="256"/>
      <c r="N449" s="257"/>
      <c r="O449" s="257"/>
      <c r="P449" s="257"/>
      <c r="Q449" s="257"/>
      <c r="R449" s="257"/>
      <c r="S449" s="257"/>
      <c r="T449" s="258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9" t="s">
        <v>446</v>
      </c>
      <c r="AU449" s="259" t="s">
        <v>83</v>
      </c>
      <c r="AV449" s="14" t="s">
        <v>81</v>
      </c>
      <c r="AW449" s="14" t="s">
        <v>35</v>
      </c>
      <c r="AX449" s="14" t="s">
        <v>74</v>
      </c>
      <c r="AY449" s="259" t="s">
        <v>426</v>
      </c>
    </row>
    <row r="450" s="13" customFormat="1">
      <c r="A450" s="13"/>
      <c r="B450" s="238"/>
      <c r="C450" s="239"/>
      <c r="D450" s="240" t="s">
        <v>446</v>
      </c>
      <c r="E450" s="241" t="s">
        <v>28</v>
      </c>
      <c r="F450" s="242" t="s">
        <v>6414</v>
      </c>
      <c r="G450" s="239"/>
      <c r="H450" s="243">
        <v>32.5</v>
      </c>
      <c r="I450" s="244"/>
      <c r="J450" s="239"/>
      <c r="K450" s="239"/>
      <c r="L450" s="245"/>
      <c r="M450" s="246"/>
      <c r="N450" s="247"/>
      <c r="O450" s="247"/>
      <c r="P450" s="247"/>
      <c r="Q450" s="247"/>
      <c r="R450" s="247"/>
      <c r="S450" s="247"/>
      <c r="T450" s="248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9" t="s">
        <v>446</v>
      </c>
      <c r="AU450" s="249" t="s">
        <v>83</v>
      </c>
      <c r="AV450" s="13" t="s">
        <v>83</v>
      </c>
      <c r="AW450" s="13" t="s">
        <v>35</v>
      </c>
      <c r="AX450" s="13" t="s">
        <v>74</v>
      </c>
      <c r="AY450" s="249" t="s">
        <v>426</v>
      </c>
    </row>
    <row r="451" s="13" customFormat="1">
      <c r="A451" s="13"/>
      <c r="B451" s="238"/>
      <c r="C451" s="239"/>
      <c r="D451" s="240" t="s">
        <v>446</v>
      </c>
      <c r="E451" s="241" t="s">
        <v>28</v>
      </c>
      <c r="F451" s="242" t="s">
        <v>6401</v>
      </c>
      <c r="G451" s="239"/>
      <c r="H451" s="243">
        <v>0.75</v>
      </c>
      <c r="I451" s="244"/>
      <c r="J451" s="239"/>
      <c r="K451" s="239"/>
      <c r="L451" s="245"/>
      <c r="M451" s="246"/>
      <c r="N451" s="247"/>
      <c r="O451" s="247"/>
      <c r="P451" s="247"/>
      <c r="Q451" s="247"/>
      <c r="R451" s="247"/>
      <c r="S451" s="247"/>
      <c r="T451" s="248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9" t="s">
        <v>446</v>
      </c>
      <c r="AU451" s="249" t="s">
        <v>83</v>
      </c>
      <c r="AV451" s="13" t="s">
        <v>83</v>
      </c>
      <c r="AW451" s="13" t="s">
        <v>35</v>
      </c>
      <c r="AX451" s="13" t="s">
        <v>74</v>
      </c>
      <c r="AY451" s="249" t="s">
        <v>426</v>
      </c>
    </row>
    <row r="452" s="13" customFormat="1">
      <c r="A452" s="13"/>
      <c r="B452" s="238"/>
      <c r="C452" s="239"/>
      <c r="D452" s="240" t="s">
        <v>446</v>
      </c>
      <c r="E452" s="241" t="s">
        <v>28</v>
      </c>
      <c r="F452" s="242" t="s">
        <v>6310</v>
      </c>
      <c r="G452" s="239"/>
      <c r="H452" s="243">
        <v>4.923</v>
      </c>
      <c r="I452" s="244"/>
      <c r="J452" s="239"/>
      <c r="K452" s="239"/>
      <c r="L452" s="245"/>
      <c r="M452" s="246"/>
      <c r="N452" s="247"/>
      <c r="O452" s="247"/>
      <c r="P452" s="247"/>
      <c r="Q452" s="247"/>
      <c r="R452" s="247"/>
      <c r="S452" s="247"/>
      <c r="T452" s="248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9" t="s">
        <v>446</v>
      </c>
      <c r="AU452" s="249" t="s">
        <v>83</v>
      </c>
      <c r="AV452" s="13" t="s">
        <v>83</v>
      </c>
      <c r="AW452" s="13" t="s">
        <v>35</v>
      </c>
      <c r="AX452" s="13" t="s">
        <v>74</v>
      </c>
      <c r="AY452" s="249" t="s">
        <v>426</v>
      </c>
    </row>
    <row r="453" s="15" customFormat="1">
      <c r="A453" s="15"/>
      <c r="B453" s="260"/>
      <c r="C453" s="261"/>
      <c r="D453" s="240" t="s">
        <v>446</v>
      </c>
      <c r="E453" s="262" t="s">
        <v>298</v>
      </c>
      <c r="F453" s="263" t="s">
        <v>466</v>
      </c>
      <c r="G453" s="261"/>
      <c r="H453" s="264">
        <v>38.173000000000002</v>
      </c>
      <c r="I453" s="265"/>
      <c r="J453" s="261"/>
      <c r="K453" s="261"/>
      <c r="L453" s="266"/>
      <c r="M453" s="267"/>
      <c r="N453" s="268"/>
      <c r="O453" s="268"/>
      <c r="P453" s="268"/>
      <c r="Q453" s="268"/>
      <c r="R453" s="268"/>
      <c r="S453" s="268"/>
      <c r="T453" s="269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T453" s="270" t="s">
        <v>446</v>
      </c>
      <c r="AU453" s="270" t="s">
        <v>83</v>
      </c>
      <c r="AV453" s="15" t="s">
        <v>438</v>
      </c>
      <c r="AW453" s="15" t="s">
        <v>35</v>
      </c>
      <c r="AX453" s="15" t="s">
        <v>81</v>
      </c>
      <c r="AY453" s="270" t="s">
        <v>426</v>
      </c>
    </row>
    <row r="454" s="2" customFormat="1" ht="24.15" customHeight="1">
      <c r="A454" s="42"/>
      <c r="B454" s="43"/>
      <c r="C454" s="220" t="s">
        <v>1103</v>
      </c>
      <c r="D454" s="220" t="s">
        <v>433</v>
      </c>
      <c r="E454" s="221" t="s">
        <v>6415</v>
      </c>
      <c r="F454" s="222" t="s">
        <v>6416</v>
      </c>
      <c r="G454" s="223" t="s">
        <v>436</v>
      </c>
      <c r="H454" s="224">
        <v>38.173000000000002</v>
      </c>
      <c r="I454" s="225"/>
      <c r="J454" s="226">
        <f>ROUND(I454*H454,2)</f>
        <v>0</v>
      </c>
      <c r="K454" s="222" t="s">
        <v>28</v>
      </c>
      <c r="L454" s="48"/>
      <c r="M454" s="227" t="s">
        <v>28</v>
      </c>
      <c r="N454" s="228" t="s">
        <v>45</v>
      </c>
      <c r="O454" s="88"/>
      <c r="P454" s="229">
        <f>O454*H454</f>
        <v>0</v>
      </c>
      <c r="Q454" s="229">
        <v>0.00017000000000000001</v>
      </c>
      <c r="R454" s="229">
        <f>Q454*H454</f>
        <v>0.006489410000000001</v>
      </c>
      <c r="S454" s="229">
        <v>0</v>
      </c>
      <c r="T454" s="230">
        <f>S454*H454</f>
        <v>0</v>
      </c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R454" s="231" t="s">
        <v>645</v>
      </c>
      <c r="AT454" s="231" t="s">
        <v>433</v>
      </c>
      <c r="AU454" s="231" t="s">
        <v>83</v>
      </c>
      <c r="AY454" s="21" t="s">
        <v>426</v>
      </c>
      <c r="BE454" s="232">
        <f>IF(N454="základní",J454,0)</f>
        <v>0</v>
      </c>
      <c r="BF454" s="232">
        <f>IF(N454="snížená",J454,0)</f>
        <v>0</v>
      </c>
      <c r="BG454" s="232">
        <f>IF(N454="zákl. přenesená",J454,0)</f>
        <v>0</v>
      </c>
      <c r="BH454" s="232">
        <f>IF(N454="sníž. přenesená",J454,0)</f>
        <v>0</v>
      </c>
      <c r="BI454" s="232">
        <f>IF(N454="nulová",J454,0)</f>
        <v>0</v>
      </c>
      <c r="BJ454" s="21" t="s">
        <v>81</v>
      </c>
      <c r="BK454" s="232">
        <f>ROUND(I454*H454,2)</f>
        <v>0</v>
      </c>
      <c r="BL454" s="21" t="s">
        <v>645</v>
      </c>
      <c r="BM454" s="231" t="s">
        <v>6417</v>
      </c>
    </row>
    <row r="455" s="13" customFormat="1">
      <c r="A455" s="13"/>
      <c r="B455" s="238"/>
      <c r="C455" s="239"/>
      <c r="D455" s="240" t="s">
        <v>446</v>
      </c>
      <c r="E455" s="241" t="s">
        <v>28</v>
      </c>
      <c r="F455" s="242" t="s">
        <v>298</v>
      </c>
      <c r="G455" s="239"/>
      <c r="H455" s="243">
        <v>38.173000000000002</v>
      </c>
      <c r="I455" s="244"/>
      <c r="J455" s="239"/>
      <c r="K455" s="239"/>
      <c r="L455" s="245"/>
      <c r="M455" s="246"/>
      <c r="N455" s="247"/>
      <c r="O455" s="247"/>
      <c r="P455" s="247"/>
      <c r="Q455" s="247"/>
      <c r="R455" s="247"/>
      <c r="S455" s="247"/>
      <c r="T455" s="248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9" t="s">
        <v>446</v>
      </c>
      <c r="AU455" s="249" t="s">
        <v>83</v>
      </c>
      <c r="AV455" s="13" t="s">
        <v>83</v>
      </c>
      <c r="AW455" s="13" t="s">
        <v>35</v>
      </c>
      <c r="AX455" s="13" t="s">
        <v>81</v>
      </c>
      <c r="AY455" s="249" t="s">
        <v>426</v>
      </c>
    </row>
    <row r="456" s="2" customFormat="1" ht="37.8" customHeight="1">
      <c r="A456" s="42"/>
      <c r="B456" s="43"/>
      <c r="C456" s="220" t="s">
        <v>1108</v>
      </c>
      <c r="D456" s="220" t="s">
        <v>433</v>
      </c>
      <c r="E456" s="221" t="s">
        <v>6418</v>
      </c>
      <c r="F456" s="222" t="s">
        <v>6419</v>
      </c>
      <c r="G456" s="223" t="s">
        <v>436</v>
      </c>
      <c r="H456" s="224">
        <v>98.599999999999994</v>
      </c>
      <c r="I456" s="225"/>
      <c r="J456" s="226">
        <f>ROUND(I456*H456,2)</f>
        <v>0</v>
      </c>
      <c r="K456" s="222" t="s">
        <v>28</v>
      </c>
      <c r="L456" s="48"/>
      <c r="M456" s="227" t="s">
        <v>28</v>
      </c>
      <c r="N456" s="228" t="s">
        <v>45</v>
      </c>
      <c r="O456" s="88"/>
      <c r="P456" s="229">
        <f>O456*H456</f>
        <v>0</v>
      </c>
      <c r="Q456" s="229">
        <v>0.00029</v>
      </c>
      <c r="R456" s="229">
        <f>Q456*H456</f>
        <v>0.028593999999999998</v>
      </c>
      <c r="S456" s="229">
        <v>0</v>
      </c>
      <c r="T456" s="230">
        <f>S456*H456</f>
        <v>0</v>
      </c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R456" s="231" t="s">
        <v>645</v>
      </c>
      <c r="AT456" s="231" t="s">
        <v>433</v>
      </c>
      <c r="AU456" s="231" t="s">
        <v>83</v>
      </c>
      <c r="AY456" s="21" t="s">
        <v>426</v>
      </c>
      <c r="BE456" s="232">
        <f>IF(N456="základní",J456,0)</f>
        <v>0</v>
      </c>
      <c r="BF456" s="232">
        <f>IF(N456="snížená",J456,0)</f>
        <v>0</v>
      </c>
      <c r="BG456" s="232">
        <f>IF(N456="zákl. přenesená",J456,0)</f>
        <v>0</v>
      </c>
      <c r="BH456" s="232">
        <f>IF(N456="sníž. přenesená",J456,0)</f>
        <v>0</v>
      </c>
      <c r="BI456" s="232">
        <f>IF(N456="nulová",J456,0)</f>
        <v>0</v>
      </c>
      <c r="BJ456" s="21" t="s">
        <v>81</v>
      </c>
      <c r="BK456" s="232">
        <f>ROUND(I456*H456,2)</f>
        <v>0</v>
      </c>
      <c r="BL456" s="21" t="s">
        <v>645</v>
      </c>
      <c r="BM456" s="231" t="s">
        <v>6420</v>
      </c>
    </row>
    <row r="457" s="13" customFormat="1">
      <c r="A457" s="13"/>
      <c r="B457" s="238"/>
      <c r="C457" s="239"/>
      <c r="D457" s="240" t="s">
        <v>446</v>
      </c>
      <c r="E457" s="241" t="s">
        <v>28</v>
      </c>
      <c r="F457" s="242" t="s">
        <v>284</v>
      </c>
      <c r="G457" s="239"/>
      <c r="H457" s="243">
        <v>98.599999999999994</v>
      </c>
      <c r="I457" s="244"/>
      <c r="J457" s="239"/>
      <c r="K457" s="239"/>
      <c r="L457" s="245"/>
      <c r="M457" s="246"/>
      <c r="N457" s="247"/>
      <c r="O457" s="247"/>
      <c r="P457" s="247"/>
      <c r="Q457" s="247"/>
      <c r="R457" s="247"/>
      <c r="S457" s="247"/>
      <c r="T457" s="248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9" t="s">
        <v>446</v>
      </c>
      <c r="AU457" s="249" t="s">
        <v>83</v>
      </c>
      <c r="AV457" s="13" t="s">
        <v>83</v>
      </c>
      <c r="AW457" s="13" t="s">
        <v>35</v>
      </c>
      <c r="AX457" s="13" t="s">
        <v>81</v>
      </c>
      <c r="AY457" s="249" t="s">
        <v>426</v>
      </c>
    </row>
    <row r="458" s="2" customFormat="1" ht="24.15" customHeight="1">
      <c r="A458" s="42"/>
      <c r="B458" s="43"/>
      <c r="C458" s="220" t="s">
        <v>1116</v>
      </c>
      <c r="D458" s="220" t="s">
        <v>433</v>
      </c>
      <c r="E458" s="221" t="s">
        <v>6421</v>
      </c>
      <c r="F458" s="222" t="s">
        <v>6422</v>
      </c>
      <c r="G458" s="223" t="s">
        <v>436</v>
      </c>
      <c r="H458" s="224">
        <v>197.19999999999999</v>
      </c>
      <c r="I458" s="225"/>
      <c r="J458" s="226">
        <f>ROUND(I458*H458,2)</f>
        <v>0</v>
      </c>
      <c r="K458" s="222" t="s">
        <v>28</v>
      </c>
      <c r="L458" s="48"/>
      <c r="M458" s="227" t="s">
        <v>28</v>
      </c>
      <c r="N458" s="228" t="s">
        <v>45</v>
      </c>
      <c r="O458" s="88"/>
      <c r="P458" s="229">
        <f>O458*H458</f>
        <v>0</v>
      </c>
      <c r="Q458" s="229">
        <v>0.00033</v>
      </c>
      <c r="R458" s="229">
        <f>Q458*H458</f>
        <v>0.065075999999999995</v>
      </c>
      <c r="S458" s="229">
        <v>0</v>
      </c>
      <c r="T458" s="230">
        <f>S458*H458</f>
        <v>0</v>
      </c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R458" s="231" t="s">
        <v>645</v>
      </c>
      <c r="AT458" s="231" t="s">
        <v>433</v>
      </c>
      <c r="AU458" s="231" t="s">
        <v>83</v>
      </c>
      <c r="AY458" s="21" t="s">
        <v>426</v>
      </c>
      <c r="BE458" s="232">
        <f>IF(N458="základní",J458,0)</f>
        <v>0</v>
      </c>
      <c r="BF458" s="232">
        <f>IF(N458="snížená",J458,0)</f>
        <v>0</v>
      </c>
      <c r="BG458" s="232">
        <f>IF(N458="zákl. přenesená",J458,0)</f>
        <v>0</v>
      </c>
      <c r="BH458" s="232">
        <f>IF(N458="sníž. přenesená",J458,0)</f>
        <v>0</v>
      </c>
      <c r="BI458" s="232">
        <f>IF(N458="nulová",J458,0)</f>
        <v>0</v>
      </c>
      <c r="BJ458" s="21" t="s">
        <v>81</v>
      </c>
      <c r="BK458" s="232">
        <f>ROUND(I458*H458,2)</f>
        <v>0</v>
      </c>
      <c r="BL458" s="21" t="s">
        <v>645</v>
      </c>
      <c r="BM458" s="231" t="s">
        <v>6423</v>
      </c>
    </row>
    <row r="459" s="13" customFormat="1">
      <c r="A459" s="13"/>
      <c r="B459" s="238"/>
      <c r="C459" s="239"/>
      <c r="D459" s="240" t="s">
        <v>446</v>
      </c>
      <c r="E459" s="241" t="s">
        <v>28</v>
      </c>
      <c r="F459" s="242" t="s">
        <v>6424</v>
      </c>
      <c r="G459" s="239"/>
      <c r="H459" s="243">
        <v>197.19999999999999</v>
      </c>
      <c r="I459" s="244"/>
      <c r="J459" s="239"/>
      <c r="K459" s="239"/>
      <c r="L459" s="245"/>
      <c r="M459" s="246"/>
      <c r="N459" s="247"/>
      <c r="O459" s="247"/>
      <c r="P459" s="247"/>
      <c r="Q459" s="247"/>
      <c r="R459" s="247"/>
      <c r="S459" s="247"/>
      <c r="T459" s="248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9" t="s">
        <v>446</v>
      </c>
      <c r="AU459" s="249" t="s">
        <v>83</v>
      </c>
      <c r="AV459" s="13" t="s">
        <v>83</v>
      </c>
      <c r="AW459" s="13" t="s">
        <v>35</v>
      </c>
      <c r="AX459" s="13" t="s">
        <v>81</v>
      </c>
      <c r="AY459" s="249" t="s">
        <v>426</v>
      </c>
    </row>
    <row r="460" s="12" customFormat="1" ht="22.8" customHeight="1">
      <c r="A460" s="12"/>
      <c r="B460" s="204"/>
      <c r="C460" s="205"/>
      <c r="D460" s="206" t="s">
        <v>73</v>
      </c>
      <c r="E460" s="218" t="s">
        <v>4352</v>
      </c>
      <c r="F460" s="218" t="s">
        <v>4353</v>
      </c>
      <c r="G460" s="205"/>
      <c r="H460" s="205"/>
      <c r="I460" s="208"/>
      <c r="J460" s="219">
        <f>BK460</f>
        <v>0</v>
      </c>
      <c r="K460" s="205"/>
      <c r="L460" s="210"/>
      <c r="M460" s="211"/>
      <c r="N460" s="212"/>
      <c r="O460" s="212"/>
      <c r="P460" s="213">
        <f>SUM(P461:P486)</f>
        <v>0</v>
      </c>
      <c r="Q460" s="212"/>
      <c r="R460" s="213">
        <f>SUM(R461:R486)</f>
        <v>0.084069020000000008</v>
      </c>
      <c r="S460" s="212"/>
      <c r="T460" s="214">
        <f>SUM(T461:T486)</f>
        <v>0.0069657</v>
      </c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R460" s="215" t="s">
        <v>83</v>
      </c>
      <c r="AT460" s="216" t="s">
        <v>73</v>
      </c>
      <c r="AU460" s="216" t="s">
        <v>81</v>
      </c>
      <c r="AY460" s="215" t="s">
        <v>426</v>
      </c>
      <c r="BK460" s="217">
        <f>SUM(BK461:BK486)</f>
        <v>0</v>
      </c>
    </row>
    <row r="461" s="2" customFormat="1" ht="24.15" customHeight="1">
      <c r="A461" s="42"/>
      <c r="B461" s="43"/>
      <c r="C461" s="220" t="s">
        <v>1123</v>
      </c>
      <c r="D461" s="220" t="s">
        <v>433</v>
      </c>
      <c r="E461" s="221" t="s">
        <v>4355</v>
      </c>
      <c r="F461" s="222" t="s">
        <v>4356</v>
      </c>
      <c r="G461" s="223" t="s">
        <v>436</v>
      </c>
      <c r="H461" s="224">
        <v>64.469999999999999</v>
      </c>
      <c r="I461" s="225"/>
      <c r="J461" s="226">
        <f>ROUND(I461*H461,2)</f>
        <v>0</v>
      </c>
      <c r="K461" s="222" t="s">
        <v>437</v>
      </c>
      <c r="L461" s="48"/>
      <c r="M461" s="227" t="s">
        <v>28</v>
      </c>
      <c r="N461" s="228" t="s">
        <v>45</v>
      </c>
      <c r="O461" s="88"/>
      <c r="P461" s="229">
        <f>O461*H461</f>
        <v>0</v>
      </c>
      <c r="Q461" s="229">
        <v>0</v>
      </c>
      <c r="R461" s="229">
        <f>Q461*H461</f>
        <v>0</v>
      </c>
      <c r="S461" s="229">
        <v>0</v>
      </c>
      <c r="T461" s="230">
        <f>S461*H461</f>
        <v>0</v>
      </c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2"/>
      <c r="AR461" s="231" t="s">
        <v>645</v>
      </c>
      <c r="AT461" s="231" t="s">
        <v>433</v>
      </c>
      <c r="AU461" s="231" t="s">
        <v>83</v>
      </c>
      <c r="AY461" s="21" t="s">
        <v>426</v>
      </c>
      <c r="BE461" s="232">
        <f>IF(N461="základní",J461,0)</f>
        <v>0</v>
      </c>
      <c r="BF461" s="232">
        <f>IF(N461="snížená",J461,0)</f>
        <v>0</v>
      </c>
      <c r="BG461" s="232">
        <f>IF(N461="zákl. přenesená",J461,0)</f>
        <v>0</v>
      </c>
      <c r="BH461" s="232">
        <f>IF(N461="sníž. přenesená",J461,0)</f>
        <v>0</v>
      </c>
      <c r="BI461" s="232">
        <f>IF(N461="nulová",J461,0)</f>
        <v>0</v>
      </c>
      <c r="BJ461" s="21" t="s">
        <v>81</v>
      </c>
      <c r="BK461" s="232">
        <f>ROUND(I461*H461,2)</f>
        <v>0</v>
      </c>
      <c r="BL461" s="21" t="s">
        <v>645</v>
      </c>
      <c r="BM461" s="231" t="s">
        <v>6425</v>
      </c>
    </row>
    <row r="462" s="2" customFormat="1">
      <c r="A462" s="42"/>
      <c r="B462" s="43"/>
      <c r="C462" s="44"/>
      <c r="D462" s="233" t="s">
        <v>442</v>
      </c>
      <c r="E462" s="44"/>
      <c r="F462" s="234" t="s">
        <v>4358</v>
      </c>
      <c r="G462" s="44"/>
      <c r="H462" s="44"/>
      <c r="I462" s="235"/>
      <c r="J462" s="44"/>
      <c r="K462" s="44"/>
      <c r="L462" s="48"/>
      <c r="M462" s="236"/>
      <c r="N462" s="237"/>
      <c r="O462" s="88"/>
      <c r="P462" s="88"/>
      <c r="Q462" s="88"/>
      <c r="R462" s="88"/>
      <c r="S462" s="88"/>
      <c r="T462" s="89"/>
      <c r="U462" s="42"/>
      <c r="V462" s="42"/>
      <c r="W462" s="42"/>
      <c r="X462" s="42"/>
      <c r="Y462" s="42"/>
      <c r="Z462" s="42"/>
      <c r="AA462" s="42"/>
      <c r="AB462" s="42"/>
      <c r="AC462" s="42"/>
      <c r="AD462" s="42"/>
      <c r="AE462" s="42"/>
      <c r="AT462" s="21" t="s">
        <v>442</v>
      </c>
      <c r="AU462" s="21" t="s">
        <v>83</v>
      </c>
    </row>
    <row r="463" s="13" customFormat="1">
      <c r="A463" s="13"/>
      <c r="B463" s="238"/>
      <c r="C463" s="239"/>
      <c r="D463" s="240" t="s">
        <v>446</v>
      </c>
      <c r="E463" s="241" t="s">
        <v>28</v>
      </c>
      <c r="F463" s="242" t="s">
        <v>6221</v>
      </c>
      <c r="G463" s="239"/>
      <c r="H463" s="243">
        <v>64.469999999999999</v>
      </c>
      <c r="I463" s="244"/>
      <c r="J463" s="239"/>
      <c r="K463" s="239"/>
      <c r="L463" s="245"/>
      <c r="M463" s="246"/>
      <c r="N463" s="247"/>
      <c r="O463" s="247"/>
      <c r="P463" s="247"/>
      <c r="Q463" s="247"/>
      <c r="R463" s="247"/>
      <c r="S463" s="247"/>
      <c r="T463" s="248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9" t="s">
        <v>446</v>
      </c>
      <c r="AU463" s="249" t="s">
        <v>83</v>
      </c>
      <c r="AV463" s="13" t="s">
        <v>83</v>
      </c>
      <c r="AW463" s="13" t="s">
        <v>35</v>
      </c>
      <c r="AX463" s="13" t="s">
        <v>81</v>
      </c>
      <c r="AY463" s="249" t="s">
        <v>426</v>
      </c>
    </row>
    <row r="464" s="2" customFormat="1" ht="16.5" customHeight="1">
      <c r="A464" s="42"/>
      <c r="B464" s="43"/>
      <c r="C464" s="220" t="s">
        <v>1129</v>
      </c>
      <c r="D464" s="220" t="s">
        <v>433</v>
      </c>
      <c r="E464" s="221" t="s">
        <v>4370</v>
      </c>
      <c r="F464" s="222" t="s">
        <v>4371</v>
      </c>
      <c r="G464" s="223" t="s">
        <v>436</v>
      </c>
      <c r="H464" s="224">
        <v>22.469999999999999</v>
      </c>
      <c r="I464" s="225"/>
      <c r="J464" s="226">
        <f>ROUND(I464*H464,2)</f>
        <v>0</v>
      </c>
      <c r="K464" s="222" t="s">
        <v>437</v>
      </c>
      <c r="L464" s="48"/>
      <c r="M464" s="227" t="s">
        <v>28</v>
      </c>
      <c r="N464" s="228" t="s">
        <v>45</v>
      </c>
      <c r="O464" s="88"/>
      <c r="P464" s="229">
        <f>O464*H464</f>
        <v>0</v>
      </c>
      <c r="Q464" s="229">
        <v>0.001</v>
      </c>
      <c r="R464" s="229">
        <f>Q464*H464</f>
        <v>0.02247</v>
      </c>
      <c r="S464" s="229">
        <v>0.00031</v>
      </c>
      <c r="T464" s="230">
        <f>S464*H464</f>
        <v>0.0069657</v>
      </c>
      <c r="U464" s="42"/>
      <c r="V464" s="42"/>
      <c r="W464" s="42"/>
      <c r="X464" s="42"/>
      <c r="Y464" s="42"/>
      <c r="Z464" s="42"/>
      <c r="AA464" s="42"/>
      <c r="AB464" s="42"/>
      <c r="AC464" s="42"/>
      <c r="AD464" s="42"/>
      <c r="AE464" s="42"/>
      <c r="AR464" s="231" t="s">
        <v>645</v>
      </c>
      <c r="AT464" s="231" t="s">
        <v>433</v>
      </c>
      <c r="AU464" s="231" t="s">
        <v>83</v>
      </c>
      <c r="AY464" s="21" t="s">
        <v>426</v>
      </c>
      <c r="BE464" s="232">
        <f>IF(N464="základní",J464,0)</f>
        <v>0</v>
      </c>
      <c r="BF464" s="232">
        <f>IF(N464="snížená",J464,0)</f>
        <v>0</v>
      </c>
      <c r="BG464" s="232">
        <f>IF(N464="zákl. přenesená",J464,0)</f>
        <v>0</v>
      </c>
      <c r="BH464" s="232">
        <f>IF(N464="sníž. přenesená",J464,0)</f>
        <v>0</v>
      </c>
      <c r="BI464" s="232">
        <f>IF(N464="nulová",J464,0)</f>
        <v>0</v>
      </c>
      <c r="BJ464" s="21" t="s">
        <v>81</v>
      </c>
      <c r="BK464" s="232">
        <f>ROUND(I464*H464,2)</f>
        <v>0</v>
      </c>
      <c r="BL464" s="21" t="s">
        <v>645</v>
      </c>
      <c r="BM464" s="231" t="s">
        <v>6426</v>
      </c>
    </row>
    <row r="465" s="2" customFormat="1">
      <c r="A465" s="42"/>
      <c r="B465" s="43"/>
      <c r="C465" s="44"/>
      <c r="D465" s="233" t="s">
        <v>442</v>
      </c>
      <c r="E465" s="44"/>
      <c r="F465" s="234" t="s">
        <v>4373</v>
      </c>
      <c r="G465" s="44"/>
      <c r="H465" s="44"/>
      <c r="I465" s="235"/>
      <c r="J465" s="44"/>
      <c r="K465" s="44"/>
      <c r="L465" s="48"/>
      <c r="M465" s="236"/>
      <c r="N465" s="237"/>
      <c r="O465" s="88"/>
      <c r="P465" s="88"/>
      <c r="Q465" s="88"/>
      <c r="R465" s="88"/>
      <c r="S465" s="88"/>
      <c r="T465" s="89"/>
      <c r="U465" s="42"/>
      <c r="V465" s="42"/>
      <c r="W465" s="42"/>
      <c r="X465" s="42"/>
      <c r="Y465" s="42"/>
      <c r="Z465" s="42"/>
      <c r="AA465" s="42"/>
      <c r="AB465" s="42"/>
      <c r="AC465" s="42"/>
      <c r="AD465" s="42"/>
      <c r="AE465" s="42"/>
      <c r="AT465" s="21" t="s">
        <v>442</v>
      </c>
      <c r="AU465" s="21" t="s">
        <v>83</v>
      </c>
    </row>
    <row r="466" s="14" customFormat="1">
      <c r="A466" s="14"/>
      <c r="B466" s="250"/>
      <c r="C466" s="251"/>
      <c r="D466" s="240" t="s">
        <v>446</v>
      </c>
      <c r="E466" s="252" t="s">
        <v>28</v>
      </c>
      <c r="F466" s="253" t="s">
        <v>6243</v>
      </c>
      <c r="G466" s="251"/>
      <c r="H466" s="252" t="s">
        <v>28</v>
      </c>
      <c r="I466" s="254"/>
      <c r="J466" s="251"/>
      <c r="K466" s="251"/>
      <c r="L466" s="255"/>
      <c r="M466" s="256"/>
      <c r="N466" s="257"/>
      <c r="O466" s="257"/>
      <c r="P466" s="257"/>
      <c r="Q466" s="257"/>
      <c r="R466" s="257"/>
      <c r="S466" s="257"/>
      <c r="T466" s="258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9" t="s">
        <v>446</v>
      </c>
      <c r="AU466" s="259" t="s">
        <v>83</v>
      </c>
      <c r="AV466" s="14" t="s">
        <v>81</v>
      </c>
      <c r="AW466" s="14" t="s">
        <v>35</v>
      </c>
      <c r="AX466" s="14" t="s">
        <v>74</v>
      </c>
      <c r="AY466" s="259" t="s">
        <v>426</v>
      </c>
    </row>
    <row r="467" s="13" customFormat="1">
      <c r="A467" s="13"/>
      <c r="B467" s="238"/>
      <c r="C467" s="239"/>
      <c r="D467" s="240" t="s">
        <v>446</v>
      </c>
      <c r="E467" s="241" t="s">
        <v>28</v>
      </c>
      <c r="F467" s="242" t="s">
        <v>6427</v>
      </c>
      <c r="G467" s="239"/>
      <c r="H467" s="243">
        <v>22.469999999999999</v>
      </c>
      <c r="I467" s="244"/>
      <c r="J467" s="239"/>
      <c r="K467" s="239"/>
      <c r="L467" s="245"/>
      <c r="M467" s="246"/>
      <c r="N467" s="247"/>
      <c r="O467" s="247"/>
      <c r="P467" s="247"/>
      <c r="Q467" s="247"/>
      <c r="R467" s="247"/>
      <c r="S467" s="247"/>
      <c r="T467" s="248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9" t="s">
        <v>446</v>
      </c>
      <c r="AU467" s="249" t="s">
        <v>83</v>
      </c>
      <c r="AV467" s="13" t="s">
        <v>83</v>
      </c>
      <c r="AW467" s="13" t="s">
        <v>35</v>
      </c>
      <c r="AX467" s="13" t="s">
        <v>74</v>
      </c>
      <c r="AY467" s="249" t="s">
        <v>426</v>
      </c>
    </row>
    <row r="468" s="15" customFormat="1">
      <c r="A468" s="15"/>
      <c r="B468" s="260"/>
      <c r="C468" s="261"/>
      <c r="D468" s="240" t="s">
        <v>446</v>
      </c>
      <c r="E468" s="262" t="s">
        <v>259</v>
      </c>
      <c r="F468" s="263" t="s">
        <v>466</v>
      </c>
      <c r="G468" s="261"/>
      <c r="H468" s="264">
        <v>22.469999999999999</v>
      </c>
      <c r="I468" s="265"/>
      <c r="J468" s="261"/>
      <c r="K468" s="261"/>
      <c r="L468" s="266"/>
      <c r="M468" s="267"/>
      <c r="N468" s="268"/>
      <c r="O468" s="268"/>
      <c r="P468" s="268"/>
      <c r="Q468" s="268"/>
      <c r="R468" s="268"/>
      <c r="S468" s="268"/>
      <c r="T468" s="269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T468" s="270" t="s">
        <v>446</v>
      </c>
      <c r="AU468" s="270" t="s">
        <v>83</v>
      </c>
      <c r="AV468" s="15" t="s">
        <v>438</v>
      </c>
      <c r="AW468" s="15" t="s">
        <v>35</v>
      </c>
      <c r="AX468" s="15" t="s">
        <v>81</v>
      </c>
      <c r="AY468" s="270" t="s">
        <v>426</v>
      </c>
    </row>
    <row r="469" s="2" customFormat="1" ht="24.15" customHeight="1">
      <c r="A469" s="42"/>
      <c r="B469" s="43"/>
      <c r="C469" s="220" t="s">
        <v>1135</v>
      </c>
      <c r="D469" s="220" t="s">
        <v>433</v>
      </c>
      <c r="E469" s="221" t="s">
        <v>4408</v>
      </c>
      <c r="F469" s="222" t="s">
        <v>4409</v>
      </c>
      <c r="G469" s="223" t="s">
        <v>436</v>
      </c>
      <c r="H469" s="224">
        <v>22.469999999999999</v>
      </c>
      <c r="I469" s="225"/>
      <c r="J469" s="226">
        <f>ROUND(I469*H469,2)</f>
        <v>0</v>
      </c>
      <c r="K469" s="222" t="s">
        <v>437</v>
      </c>
      <c r="L469" s="48"/>
      <c r="M469" s="227" t="s">
        <v>28</v>
      </c>
      <c r="N469" s="228" t="s">
        <v>45</v>
      </c>
      <c r="O469" s="88"/>
      <c r="P469" s="229">
        <f>O469*H469</f>
        <v>0</v>
      </c>
      <c r="Q469" s="229">
        <v>0</v>
      </c>
      <c r="R469" s="229">
        <f>Q469*H469</f>
        <v>0</v>
      </c>
      <c r="S469" s="229">
        <v>0</v>
      </c>
      <c r="T469" s="230">
        <f>S469*H469</f>
        <v>0</v>
      </c>
      <c r="U469" s="42"/>
      <c r="V469" s="42"/>
      <c r="W469" s="42"/>
      <c r="X469" s="42"/>
      <c r="Y469" s="42"/>
      <c r="Z469" s="42"/>
      <c r="AA469" s="42"/>
      <c r="AB469" s="42"/>
      <c r="AC469" s="42"/>
      <c r="AD469" s="42"/>
      <c r="AE469" s="42"/>
      <c r="AR469" s="231" t="s">
        <v>645</v>
      </c>
      <c r="AT469" s="231" t="s">
        <v>433</v>
      </c>
      <c r="AU469" s="231" t="s">
        <v>83</v>
      </c>
      <c r="AY469" s="21" t="s">
        <v>426</v>
      </c>
      <c r="BE469" s="232">
        <f>IF(N469="základní",J469,0)</f>
        <v>0</v>
      </c>
      <c r="BF469" s="232">
        <f>IF(N469="snížená",J469,0)</f>
        <v>0</v>
      </c>
      <c r="BG469" s="232">
        <f>IF(N469="zákl. přenesená",J469,0)</f>
        <v>0</v>
      </c>
      <c r="BH469" s="232">
        <f>IF(N469="sníž. přenesená",J469,0)</f>
        <v>0</v>
      </c>
      <c r="BI469" s="232">
        <f>IF(N469="nulová",J469,0)</f>
        <v>0</v>
      </c>
      <c r="BJ469" s="21" t="s">
        <v>81</v>
      </c>
      <c r="BK469" s="232">
        <f>ROUND(I469*H469,2)</f>
        <v>0</v>
      </c>
      <c r="BL469" s="21" t="s">
        <v>645</v>
      </c>
      <c r="BM469" s="231" t="s">
        <v>6428</v>
      </c>
    </row>
    <row r="470" s="2" customFormat="1">
      <c r="A470" s="42"/>
      <c r="B470" s="43"/>
      <c r="C470" s="44"/>
      <c r="D470" s="233" t="s">
        <v>442</v>
      </c>
      <c r="E470" s="44"/>
      <c r="F470" s="234" t="s">
        <v>4411</v>
      </c>
      <c r="G470" s="44"/>
      <c r="H470" s="44"/>
      <c r="I470" s="235"/>
      <c r="J470" s="44"/>
      <c r="K470" s="44"/>
      <c r="L470" s="48"/>
      <c r="M470" s="236"/>
      <c r="N470" s="237"/>
      <c r="O470" s="88"/>
      <c r="P470" s="88"/>
      <c r="Q470" s="88"/>
      <c r="R470" s="88"/>
      <c r="S470" s="88"/>
      <c r="T470" s="89"/>
      <c r="U470" s="42"/>
      <c r="V470" s="42"/>
      <c r="W470" s="42"/>
      <c r="X470" s="42"/>
      <c r="Y470" s="42"/>
      <c r="Z470" s="42"/>
      <c r="AA470" s="42"/>
      <c r="AB470" s="42"/>
      <c r="AC470" s="42"/>
      <c r="AD470" s="42"/>
      <c r="AE470" s="42"/>
      <c r="AT470" s="21" t="s">
        <v>442</v>
      </c>
      <c r="AU470" s="21" t="s">
        <v>83</v>
      </c>
    </row>
    <row r="471" s="14" customFormat="1">
      <c r="A471" s="14"/>
      <c r="B471" s="250"/>
      <c r="C471" s="251"/>
      <c r="D471" s="240" t="s">
        <v>446</v>
      </c>
      <c r="E471" s="252" t="s">
        <v>28</v>
      </c>
      <c r="F471" s="253" t="s">
        <v>6243</v>
      </c>
      <c r="G471" s="251"/>
      <c r="H471" s="252" t="s">
        <v>28</v>
      </c>
      <c r="I471" s="254"/>
      <c r="J471" s="251"/>
      <c r="K471" s="251"/>
      <c r="L471" s="255"/>
      <c r="M471" s="256"/>
      <c r="N471" s="257"/>
      <c r="O471" s="257"/>
      <c r="P471" s="257"/>
      <c r="Q471" s="257"/>
      <c r="R471" s="257"/>
      <c r="S471" s="257"/>
      <c r="T471" s="258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59" t="s">
        <v>446</v>
      </c>
      <c r="AU471" s="259" t="s">
        <v>83</v>
      </c>
      <c r="AV471" s="14" t="s">
        <v>81</v>
      </c>
      <c r="AW471" s="14" t="s">
        <v>35</v>
      </c>
      <c r="AX471" s="14" t="s">
        <v>74</v>
      </c>
      <c r="AY471" s="259" t="s">
        <v>426</v>
      </c>
    </row>
    <row r="472" s="13" customFormat="1">
      <c r="A472" s="13"/>
      <c r="B472" s="238"/>
      <c r="C472" s="239"/>
      <c r="D472" s="240" t="s">
        <v>446</v>
      </c>
      <c r="E472" s="241" t="s">
        <v>28</v>
      </c>
      <c r="F472" s="242" t="s">
        <v>6427</v>
      </c>
      <c r="G472" s="239"/>
      <c r="H472" s="243">
        <v>22.469999999999999</v>
      </c>
      <c r="I472" s="244"/>
      <c r="J472" s="239"/>
      <c r="K472" s="239"/>
      <c r="L472" s="245"/>
      <c r="M472" s="246"/>
      <c r="N472" s="247"/>
      <c r="O472" s="247"/>
      <c r="P472" s="247"/>
      <c r="Q472" s="247"/>
      <c r="R472" s="247"/>
      <c r="S472" s="247"/>
      <c r="T472" s="248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9" t="s">
        <v>446</v>
      </c>
      <c r="AU472" s="249" t="s">
        <v>83</v>
      </c>
      <c r="AV472" s="13" t="s">
        <v>83</v>
      </c>
      <c r="AW472" s="13" t="s">
        <v>35</v>
      </c>
      <c r="AX472" s="13" t="s">
        <v>74</v>
      </c>
      <c r="AY472" s="249" t="s">
        <v>426</v>
      </c>
    </row>
    <row r="473" s="15" customFormat="1">
      <c r="A473" s="15"/>
      <c r="B473" s="260"/>
      <c r="C473" s="261"/>
      <c r="D473" s="240" t="s">
        <v>446</v>
      </c>
      <c r="E473" s="262" t="s">
        <v>28</v>
      </c>
      <c r="F473" s="263" t="s">
        <v>466</v>
      </c>
      <c r="G473" s="261"/>
      <c r="H473" s="264">
        <v>22.469999999999999</v>
      </c>
      <c r="I473" s="265"/>
      <c r="J473" s="261"/>
      <c r="K473" s="261"/>
      <c r="L473" s="266"/>
      <c r="M473" s="267"/>
      <c r="N473" s="268"/>
      <c r="O473" s="268"/>
      <c r="P473" s="268"/>
      <c r="Q473" s="268"/>
      <c r="R473" s="268"/>
      <c r="S473" s="268"/>
      <c r="T473" s="269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T473" s="270" t="s">
        <v>446</v>
      </c>
      <c r="AU473" s="270" t="s">
        <v>83</v>
      </c>
      <c r="AV473" s="15" t="s">
        <v>438</v>
      </c>
      <c r="AW473" s="15" t="s">
        <v>35</v>
      </c>
      <c r="AX473" s="15" t="s">
        <v>81</v>
      </c>
      <c r="AY473" s="270" t="s">
        <v>426</v>
      </c>
    </row>
    <row r="474" s="2" customFormat="1" ht="33" customHeight="1">
      <c r="A474" s="42"/>
      <c r="B474" s="43"/>
      <c r="C474" s="220" t="s">
        <v>1140</v>
      </c>
      <c r="D474" s="220" t="s">
        <v>433</v>
      </c>
      <c r="E474" s="221" t="s">
        <v>4428</v>
      </c>
      <c r="F474" s="222" t="s">
        <v>4429</v>
      </c>
      <c r="G474" s="223" t="s">
        <v>436</v>
      </c>
      <c r="H474" s="224">
        <v>64.469999999999999</v>
      </c>
      <c r="I474" s="225"/>
      <c r="J474" s="226">
        <f>ROUND(I474*H474,2)</f>
        <v>0</v>
      </c>
      <c r="K474" s="222" t="s">
        <v>437</v>
      </c>
      <c r="L474" s="48"/>
      <c r="M474" s="227" t="s">
        <v>28</v>
      </c>
      <c r="N474" s="228" t="s">
        <v>45</v>
      </c>
      <c r="O474" s="88"/>
      <c r="P474" s="229">
        <f>O474*H474</f>
        <v>0</v>
      </c>
      <c r="Q474" s="229">
        <v>0.00021000000000000001</v>
      </c>
      <c r="R474" s="229">
        <f>Q474*H474</f>
        <v>0.013538700000000001</v>
      </c>
      <c r="S474" s="229">
        <v>0</v>
      </c>
      <c r="T474" s="230">
        <f>S474*H474</f>
        <v>0</v>
      </c>
      <c r="U474" s="42"/>
      <c r="V474" s="42"/>
      <c r="W474" s="42"/>
      <c r="X474" s="42"/>
      <c r="Y474" s="42"/>
      <c r="Z474" s="42"/>
      <c r="AA474" s="42"/>
      <c r="AB474" s="42"/>
      <c r="AC474" s="42"/>
      <c r="AD474" s="42"/>
      <c r="AE474" s="42"/>
      <c r="AR474" s="231" t="s">
        <v>645</v>
      </c>
      <c r="AT474" s="231" t="s">
        <v>433</v>
      </c>
      <c r="AU474" s="231" t="s">
        <v>83</v>
      </c>
      <c r="AY474" s="21" t="s">
        <v>426</v>
      </c>
      <c r="BE474" s="232">
        <f>IF(N474="základní",J474,0)</f>
        <v>0</v>
      </c>
      <c r="BF474" s="232">
        <f>IF(N474="snížená",J474,0)</f>
        <v>0</v>
      </c>
      <c r="BG474" s="232">
        <f>IF(N474="zákl. přenesená",J474,0)</f>
        <v>0</v>
      </c>
      <c r="BH474" s="232">
        <f>IF(N474="sníž. přenesená",J474,0)</f>
        <v>0</v>
      </c>
      <c r="BI474" s="232">
        <f>IF(N474="nulová",J474,0)</f>
        <v>0</v>
      </c>
      <c r="BJ474" s="21" t="s">
        <v>81</v>
      </c>
      <c r="BK474" s="232">
        <f>ROUND(I474*H474,2)</f>
        <v>0</v>
      </c>
      <c r="BL474" s="21" t="s">
        <v>645</v>
      </c>
      <c r="BM474" s="231" t="s">
        <v>6429</v>
      </c>
    </row>
    <row r="475" s="2" customFormat="1">
      <c r="A475" s="42"/>
      <c r="B475" s="43"/>
      <c r="C475" s="44"/>
      <c r="D475" s="233" t="s">
        <v>442</v>
      </c>
      <c r="E475" s="44"/>
      <c r="F475" s="234" t="s">
        <v>4431</v>
      </c>
      <c r="G475" s="44"/>
      <c r="H475" s="44"/>
      <c r="I475" s="235"/>
      <c r="J475" s="44"/>
      <c r="K475" s="44"/>
      <c r="L475" s="48"/>
      <c r="M475" s="236"/>
      <c r="N475" s="237"/>
      <c r="O475" s="88"/>
      <c r="P475" s="88"/>
      <c r="Q475" s="88"/>
      <c r="R475" s="88"/>
      <c r="S475" s="88"/>
      <c r="T475" s="89"/>
      <c r="U475" s="42"/>
      <c r="V475" s="42"/>
      <c r="W475" s="42"/>
      <c r="X475" s="42"/>
      <c r="Y475" s="42"/>
      <c r="Z475" s="42"/>
      <c r="AA475" s="42"/>
      <c r="AB475" s="42"/>
      <c r="AC475" s="42"/>
      <c r="AD475" s="42"/>
      <c r="AE475" s="42"/>
      <c r="AT475" s="21" t="s">
        <v>442</v>
      </c>
      <c r="AU475" s="21" t="s">
        <v>83</v>
      </c>
    </row>
    <row r="476" s="14" customFormat="1">
      <c r="A476" s="14"/>
      <c r="B476" s="250"/>
      <c r="C476" s="251"/>
      <c r="D476" s="240" t="s">
        <v>446</v>
      </c>
      <c r="E476" s="252" t="s">
        <v>28</v>
      </c>
      <c r="F476" s="253" t="s">
        <v>6243</v>
      </c>
      <c r="G476" s="251"/>
      <c r="H476" s="252" t="s">
        <v>28</v>
      </c>
      <c r="I476" s="254"/>
      <c r="J476" s="251"/>
      <c r="K476" s="251"/>
      <c r="L476" s="255"/>
      <c r="M476" s="256"/>
      <c r="N476" s="257"/>
      <c r="O476" s="257"/>
      <c r="P476" s="257"/>
      <c r="Q476" s="257"/>
      <c r="R476" s="257"/>
      <c r="S476" s="257"/>
      <c r="T476" s="258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9" t="s">
        <v>446</v>
      </c>
      <c r="AU476" s="259" t="s">
        <v>83</v>
      </c>
      <c r="AV476" s="14" t="s">
        <v>81</v>
      </c>
      <c r="AW476" s="14" t="s">
        <v>35</v>
      </c>
      <c r="AX476" s="14" t="s">
        <v>74</v>
      </c>
      <c r="AY476" s="259" t="s">
        <v>426</v>
      </c>
    </row>
    <row r="477" s="13" customFormat="1">
      <c r="A477" s="13"/>
      <c r="B477" s="238"/>
      <c r="C477" s="239"/>
      <c r="D477" s="240" t="s">
        <v>446</v>
      </c>
      <c r="E477" s="241" t="s">
        <v>28</v>
      </c>
      <c r="F477" s="242" t="s">
        <v>6427</v>
      </c>
      <c r="G477" s="239"/>
      <c r="H477" s="243">
        <v>22.469999999999999</v>
      </c>
      <c r="I477" s="244"/>
      <c r="J477" s="239"/>
      <c r="K477" s="239"/>
      <c r="L477" s="245"/>
      <c r="M477" s="246"/>
      <c r="N477" s="247"/>
      <c r="O477" s="247"/>
      <c r="P477" s="247"/>
      <c r="Q477" s="247"/>
      <c r="R477" s="247"/>
      <c r="S477" s="247"/>
      <c r="T477" s="248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9" t="s">
        <v>446</v>
      </c>
      <c r="AU477" s="249" t="s">
        <v>83</v>
      </c>
      <c r="AV477" s="13" t="s">
        <v>83</v>
      </c>
      <c r="AW477" s="13" t="s">
        <v>35</v>
      </c>
      <c r="AX477" s="13" t="s">
        <v>74</v>
      </c>
      <c r="AY477" s="249" t="s">
        <v>426</v>
      </c>
    </row>
    <row r="478" s="13" customFormat="1">
      <c r="A478" s="13"/>
      <c r="B478" s="238"/>
      <c r="C478" s="239"/>
      <c r="D478" s="240" t="s">
        <v>446</v>
      </c>
      <c r="E478" s="241" t="s">
        <v>28</v>
      </c>
      <c r="F478" s="242" t="s">
        <v>6246</v>
      </c>
      <c r="G478" s="239"/>
      <c r="H478" s="243">
        <v>42</v>
      </c>
      <c r="I478" s="244"/>
      <c r="J478" s="239"/>
      <c r="K478" s="239"/>
      <c r="L478" s="245"/>
      <c r="M478" s="246"/>
      <c r="N478" s="247"/>
      <c r="O478" s="247"/>
      <c r="P478" s="247"/>
      <c r="Q478" s="247"/>
      <c r="R478" s="247"/>
      <c r="S478" s="247"/>
      <c r="T478" s="248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9" t="s">
        <v>446</v>
      </c>
      <c r="AU478" s="249" t="s">
        <v>83</v>
      </c>
      <c r="AV478" s="13" t="s">
        <v>83</v>
      </c>
      <c r="AW478" s="13" t="s">
        <v>35</v>
      </c>
      <c r="AX478" s="13" t="s">
        <v>74</v>
      </c>
      <c r="AY478" s="249" t="s">
        <v>426</v>
      </c>
    </row>
    <row r="479" s="15" customFormat="1">
      <c r="A479" s="15"/>
      <c r="B479" s="260"/>
      <c r="C479" s="261"/>
      <c r="D479" s="240" t="s">
        <v>446</v>
      </c>
      <c r="E479" s="262" t="s">
        <v>6221</v>
      </c>
      <c r="F479" s="263" t="s">
        <v>466</v>
      </c>
      <c r="G479" s="261"/>
      <c r="H479" s="264">
        <v>64.469999999999999</v>
      </c>
      <c r="I479" s="265"/>
      <c r="J479" s="261"/>
      <c r="K479" s="261"/>
      <c r="L479" s="266"/>
      <c r="M479" s="267"/>
      <c r="N479" s="268"/>
      <c r="O479" s="268"/>
      <c r="P479" s="268"/>
      <c r="Q479" s="268"/>
      <c r="R479" s="268"/>
      <c r="S479" s="268"/>
      <c r="T479" s="269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T479" s="270" t="s">
        <v>446</v>
      </c>
      <c r="AU479" s="270" t="s">
        <v>83</v>
      </c>
      <c r="AV479" s="15" t="s">
        <v>438</v>
      </c>
      <c r="AW479" s="15" t="s">
        <v>35</v>
      </c>
      <c r="AX479" s="15" t="s">
        <v>81</v>
      </c>
      <c r="AY479" s="270" t="s">
        <v>426</v>
      </c>
    </row>
    <row r="480" s="2" customFormat="1" ht="37.8" customHeight="1">
      <c r="A480" s="42"/>
      <c r="B480" s="43"/>
      <c r="C480" s="220" t="s">
        <v>1146</v>
      </c>
      <c r="D480" s="220" t="s">
        <v>433</v>
      </c>
      <c r="E480" s="221" t="s">
        <v>4448</v>
      </c>
      <c r="F480" s="222" t="s">
        <v>4449</v>
      </c>
      <c r="G480" s="223" t="s">
        <v>436</v>
      </c>
      <c r="H480" s="224">
        <v>64.469999999999999</v>
      </c>
      <c r="I480" s="225"/>
      <c r="J480" s="226">
        <f>ROUND(I480*H480,2)</f>
        <v>0</v>
      </c>
      <c r="K480" s="222" t="s">
        <v>437</v>
      </c>
      <c r="L480" s="48"/>
      <c r="M480" s="227" t="s">
        <v>28</v>
      </c>
      <c r="N480" s="228" t="s">
        <v>45</v>
      </c>
      <c r="O480" s="88"/>
      <c r="P480" s="229">
        <f>O480*H480</f>
        <v>0</v>
      </c>
      <c r="Q480" s="229">
        <v>0.00027999999999999998</v>
      </c>
      <c r="R480" s="229">
        <f>Q480*H480</f>
        <v>0.018051599999999998</v>
      </c>
      <c r="S480" s="229">
        <v>0</v>
      </c>
      <c r="T480" s="230">
        <f>S480*H480</f>
        <v>0</v>
      </c>
      <c r="U480" s="42"/>
      <c r="V480" s="42"/>
      <c r="W480" s="42"/>
      <c r="X480" s="42"/>
      <c r="Y480" s="42"/>
      <c r="Z480" s="42"/>
      <c r="AA480" s="42"/>
      <c r="AB480" s="42"/>
      <c r="AC480" s="42"/>
      <c r="AD480" s="42"/>
      <c r="AE480" s="42"/>
      <c r="AR480" s="231" t="s">
        <v>645</v>
      </c>
      <c r="AT480" s="231" t="s">
        <v>433</v>
      </c>
      <c r="AU480" s="231" t="s">
        <v>83</v>
      </c>
      <c r="AY480" s="21" t="s">
        <v>426</v>
      </c>
      <c r="BE480" s="232">
        <f>IF(N480="základní",J480,0)</f>
        <v>0</v>
      </c>
      <c r="BF480" s="232">
        <f>IF(N480="snížená",J480,0)</f>
        <v>0</v>
      </c>
      <c r="BG480" s="232">
        <f>IF(N480="zákl. přenesená",J480,0)</f>
        <v>0</v>
      </c>
      <c r="BH480" s="232">
        <f>IF(N480="sníž. přenesená",J480,0)</f>
        <v>0</v>
      </c>
      <c r="BI480" s="232">
        <f>IF(N480="nulová",J480,0)</f>
        <v>0</v>
      </c>
      <c r="BJ480" s="21" t="s">
        <v>81</v>
      </c>
      <c r="BK480" s="232">
        <f>ROUND(I480*H480,2)</f>
        <v>0</v>
      </c>
      <c r="BL480" s="21" t="s">
        <v>645</v>
      </c>
      <c r="BM480" s="231" t="s">
        <v>6430</v>
      </c>
    </row>
    <row r="481" s="2" customFormat="1">
      <c r="A481" s="42"/>
      <c r="B481" s="43"/>
      <c r="C481" s="44"/>
      <c r="D481" s="233" t="s">
        <v>442</v>
      </c>
      <c r="E481" s="44"/>
      <c r="F481" s="234" t="s">
        <v>4451</v>
      </c>
      <c r="G481" s="44"/>
      <c r="H481" s="44"/>
      <c r="I481" s="235"/>
      <c r="J481" s="44"/>
      <c r="K481" s="44"/>
      <c r="L481" s="48"/>
      <c r="M481" s="236"/>
      <c r="N481" s="237"/>
      <c r="O481" s="88"/>
      <c r="P481" s="88"/>
      <c r="Q481" s="88"/>
      <c r="R481" s="88"/>
      <c r="S481" s="88"/>
      <c r="T481" s="89"/>
      <c r="U481" s="42"/>
      <c r="V481" s="42"/>
      <c r="W481" s="42"/>
      <c r="X481" s="42"/>
      <c r="Y481" s="42"/>
      <c r="Z481" s="42"/>
      <c r="AA481" s="42"/>
      <c r="AB481" s="42"/>
      <c r="AC481" s="42"/>
      <c r="AD481" s="42"/>
      <c r="AE481" s="42"/>
      <c r="AT481" s="21" t="s">
        <v>442</v>
      </c>
      <c r="AU481" s="21" t="s">
        <v>83</v>
      </c>
    </row>
    <row r="482" s="13" customFormat="1">
      <c r="A482" s="13"/>
      <c r="B482" s="238"/>
      <c r="C482" s="239"/>
      <c r="D482" s="240" t="s">
        <v>446</v>
      </c>
      <c r="E482" s="241" t="s">
        <v>28</v>
      </c>
      <c r="F482" s="242" t="s">
        <v>6221</v>
      </c>
      <c r="G482" s="239"/>
      <c r="H482" s="243">
        <v>64.469999999999999</v>
      </c>
      <c r="I482" s="244"/>
      <c r="J482" s="239"/>
      <c r="K482" s="239"/>
      <c r="L482" s="245"/>
      <c r="M482" s="246"/>
      <c r="N482" s="247"/>
      <c r="O482" s="247"/>
      <c r="P482" s="247"/>
      <c r="Q482" s="247"/>
      <c r="R482" s="247"/>
      <c r="S482" s="247"/>
      <c r="T482" s="248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9" t="s">
        <v>446</v>
      </c>
      <c r="AU482" s="249" t="s">
        <v>83</v>
      </c>
      <c r="AV482" s="13" t="s">
        <v>83</v>
      </c>
      <c r="AW482" s="13" t="s">
        <v>35</v>
      </c>
      <c r="AX482" s="13" t="s">
        <v>81</v>
      </c>
      <c r="AY482" s="249" t="s">
        <v>426</v>
      </c>
    </row>
    <row r="483" s="2" customFormat="1" ht="37.8" customHeight="1">
      <c r="A483" s="42"/>
      <c r="B483" s="43"/>
      <c r="C483" s="220" t="s">
        <v>1151</v>
      </c>
      <c r="D483" s="220" t="s">
        <v>433</v>
      </c>
      <c r="E483" s="221" t="s">
        <v>4475</v>
      </c>
      <c r="F483" s="222" t="s">
        <v>4476</v>
      </c>
      <c r="G483" s="223" t="s">
        <v>436</v>
      </c>
      <c r="H483" s="224">
        <v>107.17400000000001</v>
      </c>
      <c r="I483" s="225"/>
      <c r="J483" s="226">
        <f>ROUND(I483*H483,2)</f>
        <v>0</v>
      </c>
      <c r="K483" s="222" t="s">
        <v>28</v>
      </c>
      <c r="L483" s="48"/>
      <c r="M483" s="227" t="s">
        <v>28</v>
      </c>
      <c r="N483" s="228" t="s">
        <v>45</v>
      </c>
      <c r="O483" s="88"/>
      <c r="P483" s="229">
        <f>O483*H483</f>
        <v>0</v>
      </c>
      <c r="Q483" s="229">
        <v>0.00027999999999999998</v>
      </c>
      <c r="R483" s="229">
        <f>Q483*H483</f>
        <v>0.030008719999999999</v>
      </c>
      <c r="S483" s="229">
        <v>0</v>
      </c>
      <c r="T483" s="230">
        <f>S483*H483</f>
        <v>0</v>
      </c>
      <c r="U483" s="42"/>
      <c r="V483" s="42"/>
      <c r="W483" s="42"/>
      <c r="X483" s="42"/>
      <c r="Y483" s="42"/>
      <c r="Z483" s="42"/>
      <c r="AA483" s="42"/>
      <c r="AB483" s="42"/>
      <c r="AC483" s="42"/>
      <c r="AD483" s="42"/>
      <c r="AE483" s="42"/>
      <c r="AR483" s="231" t="s">
        <v>645</v>
      </c>
      <c r="AT483" s="231" t="s">
        <v>433</v>
      </c>
      <c r="AU483" s="231" t="s">
        <v>83</v>
      </c>
      <c r="AY483" s="21" t="s">
        <v>426</v>
      </c>
      <c r="BE483" s="232">
        <f>IF(N483="základní",J483,0)</f>
        <v>0</v>
      </c>
      <c r="BF483" s="232">
        <f>IF(N483="snížená",J483,0)</f>
        <v>0</v>
      </c>
      <c r="BG483" s="232">
        <f>IF(N483="zákl. přenesená",J483,0)</f>
        <v>0</v>
      </c>
      <c r="BH483" s="232">
        <f>IF(N483="sníž. přenesená",J483,0)</f>
        <v>0</v>
      </c>
      <c r="BI483" s="232">
        <f>IF(N483="nulová",J483,0)</f>
        <v>0</v>
      </c>
      <c r="BJ483" s="21" t="s">
        <v>81</v>
      </c>
      <c r="BK483" s="232">
        <f>ROUND(I483*H483,2)</f>
        <v>0</v>
      </c>
      <c r="BL483" s="21" t="s">
        <v>645</v>
      </c>
      <c r="BM483" s="231" t="s">
        <v>6431</v>
      </c>
    </row>
    <row r="484" s="13" customFormat="1">
      <c r="A484" s="13"/>
      <c r="B484" s="238"/>
      <c r="C484" s="239"/>
      <c r="D484" s="240" t="s">
        <v>446</v>
      </c>
      <c r="E484" s="241" t="s">
        <v>28</v>
      </c>
      <c r="F484" s="242" t="s">
        <v>2856</v>
      </c>
      <c r="G484" s="239"/>
      <c r="H484" s="243">
        <v>83.635999999999996</v>
      </c>
      <c r="I484" s="244"/>
      <c r="J484" s="239"/>
      <c r="K484" s="239"/>
      <c r="L484" s="245"/>
      <c r="M484" s="246"/>
      <c r="N484" s="247"/>
      <c r="O484" s="247"/>
      <c r="P484" s="247"/>
      <c r="Q484" s="247"/>
      <c r="R484" s="247"/>
      <c r="S484" s="247"/>
      <c r="T484" s="248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9" t="s">
        <v>446</v>
      </c>
      <c r="AU484" s="249" t="s">
        <v>83</v>
      </c>
      <c r="AV484" s="13" t="s">
        <v>83</v>
      </c>
      <c r="AW484" s="13" t="s">
        <v>35</v>
      </c>
      <c r="AX484" s="13" t="s">
        <v>74</v>
      </c>
      <c r="AY484" s="249" t="s">
        <v>426</v>
      </c>
    </row>
    <row r="485" s="13" customFormat="1">
      <c r="A485" s="13"/>
      <c r="B485" s="238"/>
      <c r="C485" s="239"/>
      <c r="D485" s="240" t="s">
        <v>446</v>
      </c>
      <c r="E485" s="241" t="s">
        <v>28</v>
      </c>
      <c r="F485" s="242" t="s">
        <v>431</v>
      </c>
      <c r="G485" s="239"/>
      <c r="H485" s="243">
        <v>23.538</v>
      </c>
      <c r="I485" s="244"/>
      <c r="J485" s="239"/>
      <c r="K485" s="239"/>
      <c r="L485" s="245"/>
      <c r="M485" s="246"/>
      <c r="N485" s="247"/>
      <c r="O485" s="247"/>
      <c r="P485" s="247"/>
      <c r="Q485" s="247"/>
      <c r="R485" s="247"/>
      <c r="S485" s="247"/>
      <c r="T485" s="248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9" t="s">
        <v>446</v>
      </c>
      <c r="AU485" s="249" t="s">
        <v>83</v>
      </c>
      <c r="AV485" s="13" t="s">
        <v>83</v>
      </c>
      <c r="AW485" s="13" t="s">
        <v>35</v>
      </c>
      <c r="AX485" s="13" t="s">
        <v>74</v>
      </c>
      <c r="AY485" s="249" t="s">
        <v>426</v>
      </c>
    </row>
    <row r="486" s="15" customFormat="1">
      <c r="A486" s="15"/>
      <c r="B486" s="260"/>
      <c r="C486" s="261"/>
      <c r="D486" s="240" t="s">
        <v>446</v>
      </c>
      <c r="E486" s="262" t="s">
        <v>28</v>
      </c>
      <c r="F486" s="263" t="s">
        <v>466</v>
      </c>
      <c r="G486" s="261"/>
      <c r="H486" s="264">
        <v>107.17400000000001</v>
      </c>
      <c r="I486" s="265"/>
      <c r="J486" s="261"/>
      <c r="K486" s="261"/>
      <c r="L486" s="266"/>
      <c r="M486" s="304"/>
      <c r="N486" s="305"/>
      <c r="O486" s="305"/>
      <c r="P486" s="305"/>
      <c r="Q486" s="305"/>
      <c r="R486" s="305"/>
      <c r="S486" s="305"/>
      <c r="T486" s="306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T486" s="270" t="s">
        <v>446</v>
      </c>
      <c r="AU486" s="270" t="s">
        <v>83</v>
      </c>
      <c r="AV486" s="15" t="s">
        <v>438</v>
      </c>
      <c r="AW486" s="15" t="s">
        <v>35</v>
      </c>
      <c r="AX486" s="15" t="s">
        <v>81</v>
      </c>
      <c r="AY486" s="270" t="s">
        <v>426</v>
      </c>
    </row>
    <row r="487" s="2" customFormat="1" ht="6.96" customHeight="1">
      <c r="A487" s="42"/>
      <c r="B487" s="63"/>
      <c r="C487" s="64"/>
      <c r="D487" s="64"/>
      <c r="E487" s="64"/>
      <c r="F487" s="64"/>
      <c r="G487" s="64"/>
      <c r="H487" s="64"/>
      <c r="I487" s="64"/>
      <c r="J487" s="64"/>
      <c r="K487" s="64"/>
      <c r="L487" s="48"/>
      <c r="M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  <c r="AA487" s="42"/>
      <c r="AB487" s="42"/>
      <c r="AC487" s="42"/>
      <c r="AD487" s="42"/>
      <c r="AE487" s="42"/>
    </row>
  </sheetData>
  <sheetProtection sheet="1" autoFilter="0" formatColumns="0" formatRows="0" objects="1" scenarios="1" spinCount="100000" saltValue="grX+y4BftuxRel86uHa/3e6h2NtnkpzwthekQ2NBo7BcIfkuDQhsCDYGmncmyBDThL0pd5uFbajQufdVQnuIdQ==" hashValue="19iuj0lLW6YYwvL7b8mn9Ne+W5C3QypNGDJQi80EW40FQHKLAINFb7Fj5ee4zZTYjfllL/LzrtLp9tZf6KQdMg==" algorithmName="SHA-512" password="CC35"/>
  <autoFilter ref="C100:K48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9:H89"/>
    <mergeCell ref="E91:H91"/>
    <mergeCell ref="E93:H93"/>
    <mergeCell ref="L2:V2"/>
  </mergeCells>
  <hyperlinks>
    <hyperlink ref="F105" r:id="rId1" display="https://podminky.urs.cz/item/CS_URS_2022_01/317944321"/>
    <hyperlink ref="F110" r:id="rId2" display="https://podminky.urs.cz/item/CS_URS_2022_01/612131101"/>
    <hyperlink ref="F115" r:id="rId3" display="https://podminky.urs.cz/item/CS_URS_2022_01/612321341"/>
    <hyperlink ref="F118" r:id="rId4" display="https://podminky.urs.cz/item/CS_URS_2022_01/612325417"/>
    <hyperlink ref="F122" r:id="rId5" display="https://podminky.urs.cz/item/CS_URS_2022_01/615142012"/>
    <hyperlink ref="F126" r:id="rId6" display="https://podminky.urs.cz/item/CS_URS_2022_01/622131101"/>
    <hyperlink ref="F131" r:id="rId7" display="https://podminky.urs.cz/item/CS_URS_2022_01/622321141"/>
    <hyperlink ref="F134" r:id="rId8" display="https://podminky.urs.cz/item/CS_URS_2022_01/632451101"/>
    <hyperlink ref="F137" r:id="rId9" display="https://podminky.urs.cz/item/CS_URS_2022_01/633811111"/>
    <hyperlink ref="F143" r:id="rId10" display="https://podminky.urs.cz/item/CS_URS_2022_01/949101111"/>
    <hyperlink ref="F150" r:id="rId11" display="https://podminky.urs.cz/item/CS_URS_2022_01/952901111"/>
    <hyperlink ref="F157" r:id="rId12" display="https://podminky.urs.cz/item/CS_URS_2022_01/971033531"/>
    <hyperlink ref="F161" r:id="rId13" display="https://podminky.urs.cz/item/CS_URS_2022_01/974031664"/>
    <hyperlink ref="F165" r:id="rId14" display="https://podminky.urs.cz/item/CS_URS_2022_01/967031132"/>
    <hyperlink ref="F169" r:id="rId15" display="https://podminky.urs.cz/item/CS_URS_2022_01/978013141"/>
    <hyperlink ref="F173" r:id="rId16" display="https://podminky.urs.cz/item/CS_URS_2022_01/978015391"/>
    <hyperlink ref="F178" r:id="rId17" display="https://podminky.urs.cz/item/CS_URS_2022_01/997013156"/>
    <hyperlink ref="F180" r:id="rId18" display="https://podminky.urs.cz/item/CS_URS_2022_01/997013501"/>
    <hyperlink ref="F182" r:id="rId19" display="https://podminky.urs.cz/item/CS_URS_2022_01/997013509"/>
    <hyperlink ref="F185" r:id="rId20" display="https://podminky.urs.cz/item/CS_URS_2022_01/997013871"/>
    <hyperlink ref="F189" r:id="rId21" display="https://podminky.urs.cz/item/CS_URS_2022_01/998017003"/>
    <hyperlink ref="F193" r:id="rId22" display="https://podminky.urs.cz/item/CS_URS_2022_01/713121111"/>
    <hyperlink ref="F203" r:id="rId23" display="https://podminky.urs.cz/item/CS_URS_2022_01/713121112"/>
    <hyperlink ref="F210" r:id="rId24" display="https://podminky.urs.cz/item/CS_URS_2022_01/713131121"/>
    <hyperlink ref="F218" r:id="rId25" display="https://podminky.urs.cz/item/CS_URS_2022_01/998713103"/>
    <hyperlink ref="F220" r:id="rId26" display="https://podminky.urs.cz/item/CS_URS_2022_01/998713181"/>
    <hyperlink ref="F249" r:id="rId27" display="https://podminky.urs.cz/item/CS_URS_2022_01/998762103"/>
    <hyperlink ref="F251" r:id="rId28" display="https://podminky.urs.cz/item/CS_URS_2022_01/998762181"/>
    <hyperlink ref="F254" r:id="rId29" display="https://podminky.urs.cz/item/CS_URS_2022_01/763111717"/>
    <hyperlink ref="F259" r:id="rId30" display="https://podminky.urs.cz/item/CS_URS_2022_01/763111718"/>
    <hyperlink ref="F266" r:id="rId31" display="https://podminky.urs.cz/item/CS_URS_2022_01/763111722"/>
    <hyperlink ref="F270" r:id="rId32" display="https://podminky.urs.cz/item/CS_URS_2022_01/763111741"/>
    <hyperlink ref="F280" r:id="rId33" display="https://podminky.urs.cz/item/CS_URS_2022_01/763111742"/>
    <hyperlink ref="F296" r:id="rId34" display="https://podminky.urs.cz/item/CS_URS_2022_01/763111772"/>
    <hyperlink ref="F299" r:id="rId35" display="https://podminky.urs.cz/item/CS_URS_2022_01/763111921"/>
    <hyperlink ref="F313" r:id="rId36" display="https://podminky.urs.cz/item/CS_URS_2022_01/763121714"/>
    <hyperlink ref="F316" r:id="rId37" display="https://podminky.urs.cz/item/CS_URS_2022_01/763121715"/>
    <hyperlink ref="F320" r:id="rId38" display="https://podminky.urs.cz/item/CS_URS_2022_01/763121762"/>
    <hyperlink ref="F323" r:id="rId39" display="https://podminky.urs.cz/item/CS_URS_2022_01/763121921"/>
    <hyperlink ref="F332" r:id="rId40" display="https://podminky.urs.cz/item/CS_URS_2022_01/763181311"/>
    <hyperlink ref="F340" r:id="rId41" display="https://podminky.urs.cz/item/CS_URS_2022_01/763181421"/>
    <hyperlink ref="F344" r:id="rId42" display="https://podminky.urs.cz/item/CS_URS_2022_01/998763303"/>
    <hyperlink ref="F346" r:id="rId43" display="https://podminky.urs.cz/item/CS_URS_2022_01/998763381"/>
    <hyperlink ref="F349" r:id="rId44" display="https://podminky.urs.cz/item/CS_URS_2022_01/766660002"/>
    <hyperlink ref="F358" r:id="rId45" display="https://podminky.urs.cz/item/CS_URS_2022_01/766660728"/>
    <hyperlink ref="F367" r:id="rId46" display="https://podminky.urs.cz/item/CS_URS_2022_01/766660729"/>
    <hyperlink ref="F380" r:id="rId47" display="https://podminky.urs.cz/item/CS_URS_2022_01/998766103"/>
    <hyperlink ref="F382" r:id="rId48" display="https://podminky.urs.cz/item/CS_URS_2022_01/998766181"/>
    <hyperlink ref="F385" r:id="rId49" display="https://podminky.urs.cz/item/CS_URS_2022_01/776111311"/>
    <hyperlink ref="F388" r:id="rId50" display="https://podminky.urs.cz/item/CS_URS_2022_01/776121321"/>
    <hyperlink ref="F393" r:id="rId51" display="https://podminky.urs.cz/item/CS_URS_2022_01/776231111"/>
    <hyperlink ref="F401" r:id="rId52" display="https://podminky.urs.cz/item/CS_URS_2022_01/776421111"/>
    <hyperlink ref="F409" r:id="rId53" display="https://podminky.urs.cz/item/CS_URS_2022_01/776421312"/>
    <hyperlink ref="F416" r:id="rId54" display="https://podminky.urs.cz/item/CS_URS_2022_01/998776103"/>
    <hyperlink ref="F418" r:id="rId55" display="https://podminky.urs.cz/item/CS_URS_2022_01/998776181"/>
    <hyperlink ref="F421" r:id="rId56" display="https://podminky.urs.cz/item/CS_URS_2022_01/783232111"/>
    <hyperlink ref="F428" r:id="rId57" display="https://podminky.urs.cz/item/CS_URS_2022_01/783314101"/>
    <hyperlink ref="F433" r:id="rId58" display="https://podminky.urs.cz/item/CS_URS_2022_01/783314201"/>
    <hyperlink ref="F437" r:id="rId59" display="https://podminky.urs.cz/item/CS_URS_2022_01/783315101"/>
    <hyperlink ref="F440" r:id="rId60" display="https://podminky.urs.cz/item/CS_URS_2022_01/783317101"/>
    <hyperlink ref="F443" r:id="rId61" display="https://podminky.urs.cz/item/CS_URS_2022_01/783823135"/>
    <hyperlink ref="F446" r:id="rId62" display="https://podminky.urs.cz/item/CS_URS_2022_01/783827425"/>
    <hyperlink ref="F462" r:id="rId63" display="https://podminky.urs.cz/item/CS_URS_2022_01/784111001"/>
    <hyperlink ref="F465" r:id="rId64" display="https://podminky.urs.cz/item/CS_URS_2022_01/784121001"/>
    <hyperlink ref="F470" r:id="rId65" display="https://podminky.urs.cz/item/CS_URS_2022_01/784121017"/>
    <hyperlink ref="F475" r:id="rId66" display="https://podminky.urs.cz/item/CS_URS_2022_01/784181111"/>
    <hyperlink ref="F481" r:id="rId67" display="https://podminky.urs.cz/item/CS_URS_2022_01/78421111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68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129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83</v>
      </c>
    </row>
    <row r="4" s="1" customFormat="1" ht="24.96" customHeight="1">
      <c r="B4" s="24"/>
      <c r="D4" s="145" t="s">
        <v>147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26.25" customHeight="1">
      <c r="B7" s="24"/>
      <c r="E7" s="148" t="str">
        <f>'Rekapitulace stavby'!K6</f>
        <v>Rozvoj odbor. výukových prostor vč. vybavení na zákl. školách v Jihlavě - II. etapa - ZŠ Havlíčkova II.</v>
      </c>
      <c r="F7" s="147"/>
      <c r="G7" s="147"/>
      <c r="H7" s="147"/>
      <c r="L7" s="24"/>
    </row>
    <row r="8" s="1" customFormat="1" ht="12" customHeight="1">
      <c r="B8" s="24"/>
      <c r="D8" s="147" t="s">
        <v>156</v>
      </c>
      <c r="L8" s="24"/>
    </row>
    <row r="9" s="2" customFormat="1" ht="23.25" customHeight="1">
      <c r="A9" s="42"/>
      <c r="B9" s="48"/>
      <c r="C9" s="42"/>
      <c r="D9" s="42"/>
      <c r="E9" s="148" t="s">
        <v>6227</v>
      </c>
      <c r="F9" s="42"/>
      <c r="G9" s="42"/>
      <c r="H9" s="42"/>
      <c r="I9" s="42"/>
      <c r="J9" s="42"/>
      <c r="K9" s="42"/>
      <c r="L9" s="149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</row>
    <row r="10" s="2" customFormat="1" ht="12" customHeight="1">
      <c r="A10" s="42"/>
      <c r="B10" s="48"/>
      <c r="C10" s="42"/>
      <c r="D10" s="147" t="s">
        <v>161</v>
      </c>
      <c r="E10" s="42"/>
      <c r="F10" s="42"/>
      <c r="G10" s="42"/>
      <c r="H10" s="42"/>
      <c r="I10" s="42"/>
      <c r="J10" s="42"/>
      <c r="K10" s="42"/>
      <c r="L10" s="149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</row>
    <row r="11" s="2" customFormat="1" ht="16.5" customHeight="1">
      <c r="A11" s="42"/>
      <c r="B11" s="48"/>
      <c r="C11" s="42"/>
      <c r="D11" s="42"/>
      <c r="E11" s="150" t="s">
        <v>5115</v>
      </c>
      <c r="F11" s="42"/>
      <c r="G11" s="42"/>
      <c r="H11" s="42"/>
      <c r="I11" s="42"/>
      <c r="J11" s="42"/>
      <c r="K11" s="42"/>
      <c r="L11" s="149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>
      <c r="A12" s="42"/>
      <c r="B12" s="48"/>
      <c r="C12" s="42"/>
      <c r="D12" s="42"/>
      <c r="E12" s="42"/>
      <c r="F12" s="42"/>
      <c r="G12" s="42"/>
      <c r="H12" s="42"/>
      <c r="I12" s="42"/>
      <c r="J12" s="42"/>
      <c r="K12" s="42"/>
      <c r="L12" s="149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2" customHeight="1">
      <c r="A13" s="42"/>
      <c r="B13" s="48"/>
      <c r="C13" s="42"/>
      <c r="D13" s="147" t="s">
        <v>18</v>
      </c>
      <c r="E13" s="42"/>
      <c r="F13" s="137" t="s">
        <v>28</v>
      </c>
      <c r="G13" s="42"/>
      <c r="H13" s="42"/>
      <c r="I13" s="147" t="s">
        <v>20</v>
      </c>
      <c r="J13" s="137" t="s">
        <v>28</v>
      </c>
      <c r="K13" s="42"/>
      <c r="L13" s="149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 ht="12" customHeight="1">
      <c r="A14" s="42"/>
      <c r="B14" s="48"/>
      <c r="C14" s="42"/>
      <c r="D14" s="147" t="s">
        <v>22</v>
      </c>
      <c r="E14" s="42"/>
      <c r="F14" s="137" t="s">
        <v>23</v>
      </c>
      <c r="G14" s="42"/>
      <c r="H14" s="42"/>
      <c r="I14" s="147" t="s">
        <v>24</v>
      </c>
      <c r="J14" s="151" t="str">
        <f>'Rekapitulace stavby'!AN8</f>
        <v>11. 9. 2024</v>
      </c>
      <c r="K14" s="42"/>
      <c r="L14" s="149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0.8" customHeight="1">
      <c r="A15" s="42"/>
      <c r="B15" s="48"/>
      <c r="C15" s="42"/>
      <c r="D15" s="42"/>
      <c r="E15" s="42"/>
      <c r="F15" s="42"/>
      <c r="G15" s="42"/>
      <c r="H15" s="42"/>
      <c r="I15" s="42"/>
      <c r="J15" s="42"/>
      <c r="K15" s="42"/>
      <c r="L15" s="149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26</v>
      </c>
      <c r="E16" s="42"/>
      <c r="F16" s="42"/>
      <c r="G16" s="42"/>
      <c r="H16" s="42"/>
      <c r="I16" s="147" t="s">
        <v>27</v>
      </c>
      <c r="J16" s="137" t="s">
        <v>28</v>
      </c>
      <c r="K16" s="42"/>
      <c r="L16" s="149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8" customHeight="1">
      <c r="A17" s="42"/>
      <c r="B17" s="48"/>
      <c r="C17" s="42"/>
      <c r="D17" s="42"/>
      <c r="E17" s="137" t="s">
        <v>29</v>
      </c>
      <c r="F17" s="42"/>
      <c r="G17" s="42"/>
      <c r="H17" s="42"/>
      <c r="I17" s="147" t="s">
        <v>30</v>
      </c>
      <c r="J17" s="137" t="s">
        <v>28</v>
      </c>
      <c r="K17" s="42"/>
      <c r="L17" s="149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6.96" customHeight="1">
      <c r="A18" s="42"/>
      <c r="B18" s="48"/>
      <c r="C18" s="42"/>
      <c r="D18" s="42"/>
      <c r="E18" s="42"/>
      <c r="F18" s="42"/>
      <c r="G18" s="42"/>
      <c r="H18" s="42"/>
      <c r="I18" s="42"/>
      <c r="J18" s="42"/>
      <c r="K18" s="42"/>
      <c r="L18" s="149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2" customHeight="1">
      <c r="A19" s="42"/>
      <c r="B19" s="48"/>
      <c r="C19" s="42"/>
      <c r="D19" s="147" t="s">
        <v>31</v>
      </c>
      <c r="E19" s="42"/>
      <c r="F19" s="42"/>
      <c r="G19" s="42"/>
      <c r="H19" s="42"/>
      <c r="I19" s="147" t="s">
        <v>27</v>
      </c>
      <c r="J19" s="37" t="str">
        <f>'Rekapitulace stavby'!AN13</f>
        <v>Vyplň údaj</v>
      </c>
      <c r="K19" s="42"/>
      <c r="L19" s="149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18" customHeight="1">
      <c r="A20" s="42"/>
      <c r="B20" s="48"/>
      <c r="C20" s="42"/>
      <c r="D20" s="42"/>
      <c r="E20" s="37" t="str">
        <f>'Rekapitulace stavby'!E14</f>
        <v>Vyplň údaj</v>
      </c>
      <c r="F20" s="137"/>
      <c r="G20" s="137"/>
      <c r="H20" s="137"/>
      <c r="I20" s="147" t="s">
        <v>30</v>
      </c>
      <c r="J20" s="37" t="str">
        <f>'Rekapitulace stavby'!AN14</f>
        <v>Vyplň údaj</v>
      </c>
      <c r="K20" s="42"/>
      <c r="L20" s="149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6.96" customHeight="1">
      <c r="A21" s="42"/>
      <c r="B21" s="48"/>
      <c r="C21" s="42"/>
      <c r="D21" s="42"/>
      <c r="E21" s="42"/>
      <c r="F21" s="42"/>
      <c r="G21" s="42"/>
      <c r="H21" s="42"/>
      <c r="I21" s="42"/>
      <c r="J21" s="42"/>
      <c r="K21" s="42"/>
      <c r="L21" s="149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2" customHeight="1">
      <c r="A22" s="42"/>
      <c r="B22" s="48"/>
      <c r="C22" s="42"/>
      <c r="D22" s="147" t="s">
        <v>33</v>
      </c>
      <c r="E22" s="42"/>
      <c r="F22" s="42"/>
      <c r="G22" s="42"/>
      <c r="H22" s="42"/>
      <c r="I22" s="147" t="s">
        <v>27</v>
      </c>
      <c r="J22" s="137" t="s">
        <v>28</v>
      </c>
      <c r="K22" s="42"/>
      <c r="L22" s="149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18" customHeight="1">
      <c r="A23" s="42"/>
      <c r="B23" s="48"/>
      <c r="C23" s="42"/>
      <c r="D23" s="42"/>
      <c r="E23" s="137" t="s">
        <v>34</v>
      </c>
      <c r="F23" s="42"/>
      <c r="G23" s="42"/>
      <c r="H23" s="42"/>
      <c r="I23" s="147" t="s">
        <v>30</v>
      </c>
      <c r="J23" s="137" t="s">
        <v>28</v>
      </c>
      <c r="K23" s="42"/>
      <c r="L23" s="149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6.96" customHeight="1">
      <c r="A24" s="42"/>
      <c r="B24" s="48"/>
      <c r="C24" s="42"/>
      <c r="D24" s="42"/>
      <c r="E24" s="42"/>
      <c r="F24" s="42"/>
      <c r="G24" s="42"/>
      <c r="H24" s="42"/>
      <c r="I24" s="42"/>
      <c r="J24" s="42"/>
      <c r="K24" s="42"/>
      <c r="L24" s="149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2" customHeight="1">
      <c r="A25" s="42"/>
      <c r="B25" s="48"/>
      <c r="C25" s="42"/>
      <c r="D25" s="147" t="s">
        <v>36</v>
      </c>
      <c r="E25" s="42"/>
      <c r="F25" s="42"/>
      <c r="G25" s="42"/>
      <c r="H25" s="42"/>
      <c r="I25" s="147" t="s">
        <v>27</v>
      </c>
      <c r="J25" s="137" t="s">
        <v>28</v>
      </c>
      <c r="K25" s="42"/>
      <c r="L25" s="149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18" customHeight="1">
      <c r="A26" s="42"/>
      <c r="B26" s="48"/>
      <c r="C26" s="42"/>
      <c r="D26" s="42"/>
      <c r="E26" s="137" t="s">
        <v>4782</v>
      </c>
      <c r="F26" s="42"/>
      <c r="G26" s="42"/>
      <c r="H26" s="42"/>
      <c r="I26" s="147" t="s">
        <v>30</v>
      </c>
      <c r="J26" s="137" t="s">
        <v>28</v>
      </c>
      <c r="K26" s="42"/>
      <c r="L26" s="149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6.96" customHeight="1">
      <c r="A27" s="42"/>
      <c r="B27" s="48"/>
      <c r="C27" s="42"/>
      <c r="D27" s="42"/>
      <c r="E27" s="42"/>
      <c r="F27" s="42"/>
      <c r="G27" s="42"/>
      <c r="H27" s="42"/>
      <c r="I27" s="42"/>
      <c r="J27" s="42"/>
      <c r="K27" s="42"/>
      <c r="L27" s="149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2" customHeight="1">
      <c r="A28" s="42"/>
      <c r="B28" s="48"/>
      <c r="C28" s="42"/>
      <c r="D28" s="147" t="s">
        <v>38</v>
      </c>
      <c r="E28" s="42"/>
      <c r="F28" s="42"/>
      <c r="G28" s="42"/>
      <c r="H28" s="42"/>
      <c r="I28" s="42"/>
      <c r="J28" s="42"/>
      <c r="K28" s="42"/>
      <c r="L28" s="149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8" customFormat="1" ht="16.5" customHeight="1">
      <c r="A29" s="152"/>
      <c r="B29" s="153"/>
      <c r="C29" s="152"/>
      <c r="D29" s="152"/>
      <c r="E29" s="154" t="s">
        <v>28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2"/>
      <c r="B30" s="48"/>
      <c r="C30" s="42"/>
      <c r="D30" s="42"/>
      <c r="E30" s="42"/>
      <c r="F30" s="42"/>
      <c r="G30" s="42"/>
      <c r="H30" s="42"/>
      <c r="I30" s="42"/>
      <c r="J30" s="42"/>
      <c r="K30" s="42"/>
      <c r="L30" s="149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2" customFormat="1" ht="6.96" customHeight="1">
      <c r="A31" s="42"/>
      <c r="B31" s="48"/>
      <c r="C31" s="42"/>
      <c r="D31" s="157"/>
      <c r="E31" s="157"/>
      <c r="F31" s="157"/>
      <c r="G31" s="157"/>
      <c r="H31" s="157"/>
      <c r="I31" s="157"/>
      <c r="J31" s="157"/>
      <c r="K31" s="157"/>
      <c r="L31" s="149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</row>
    <row r="32" s="2" customFormat="1" ht="25.44" customHeight="1">
      <c r="A32" s="42"/>
      <c r="B32" s="48"/>
      <c r="C32" s="42"/>
      <c r="D32" s="158" t="s">
        <v>40</v>
      </c>
      <c r="E32" s="42"/>
      <c r="F32" s="42"/>
      <c r="G32" s="42"/>
      <c r="H32" s="42"/>
      <c r="I32" s="42"/>
      <c r="J32" s="159">
        <f>ROUND(J87, 2)</f>
        <v>0</v>
      </c>
      <c r="K32" s="42"/>
      <c r="L32" s="149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49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14.4" customHeight="1">
      <c r="A34" s="42"/>
      <c r="B34" s="48"/>
      <c r="C34" s="42"/>
      <c r="D34" s="42"/>
      <c r="E34" s="42"/>
      <c r="F34" s="160" t="s">
        <v>42</v>
      </c>
      <c r="G34" s="42"/>
      <c r="H34" s="42"/>
      <c r="I34" s="160" t="s">
        <v>41</v>
      </c>
      <c r="J34" s="160" t="s">
        <v>43</v>
      </c>
      <c r="K34" s="42"/>
      <c r="L34" s="149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14.4" customHeight="1">
      <c r="A35" s="42"/>
      <c r="B35" s="48"/>
      <c r="C35" s="42"/>
      <c r="D35" s="161" t="s">
        <v>44</v>
      </c>
      <c r="E35" s="147" t="s">
        <v>45</v>
      </c>
      <c r="F35" s="162">
        <f>ROUND((SUM(BE87:BE93)),  2)</f>
        <v>0</v>
      </c>
      <c r="G35" s="42"/>
      <c r="H35" s="42"/>
      <c r="I35" s="163">
        <v>0.20999999999999999</v>
      </c>
      <c r="J35" s="162">
        <f>ROUND(((SUM(BE87:BE93))*I35),  2)</f>
        <v>0</v>
      </c>
      <c r="K35" s="42"/>
      <c r="L35" s="149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147" t="s">
        <v>46</v>
      </c>
      <c r="F36" s="162">
        <f>ROUND((SUM(BF87:BF93)),  2)</f>
        <v>0</v>
      </c>
      <c r="G36" s="42"/>
      <c r="H36" s="42"/>
      <c r="I36" s="163">
        <v>0.14999999999999999</v>
      </c>
      <c r="J36" s="162">
        <f>ROUND(((SUM(BF87:BF93))*I36),  2)</f>
        <v>0</v>
      </c>
      <c r="K36" s="42"/>
      <c r="L36" s="149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hidden="1" s="2" customFormat="1" ht="14.4" customHeight="1">
      <c r="A37" s="42"/>
      <c r="B37" s="48"/>
      <c r="C37" s="42"/>
      <c r="D37" s="42"/>
      <c r="E37" s="147" t="s">
        <v>47</v>
      </c>
      <c r="F37" s="162">
        <f>ROUND((SUM(BG87:BG93)),  2)</f>
        <v>0</v>
      </c>
      <c r="G37" s="42"/>
      <c r="H37" s="42"/>
      <c r="I37" s="163">
        <v>0.20999999999999999</v>
      </c>
      <c r="J37" s="162">
        <f>0</f>
        <v>0</v>
      </c>
      <c r="K37" s="42"/>
      <c r="L37" s="149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hidden="1" s="2" customFormat="1" ht="14.4" customHeight="1">
      <c r="A38" s="42"/>
      <c r="B38" s="48"/>
      <c r="C38" s="42"/>
      <c r="D38" s="42"/>
      <c r="E38" s="147" t="s">
        <v>48</v>
      </c>
      <c r="F38" s="162">
        <f>ROUND((SUM(BH87:BH93)),  2)</f>
        <v>0</v>
      </c>
      <c r="G38" s="42"/>
      <c r="H38" s="42"/>
      <c r="I38" s="163">
        <v>0.14999999999999999</v>
      </c>
      <c r="J38" s="162">
        <f>0</f>
        <v>0</v>
      </c>
      <c r="K38" s="42"/>
      <c r="L38" s="149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49</v>
      </c>
      <c r="F39" s="162">
        <f>ROUND((SUM(BI87:BI93)),  2)</f>
        <v>0</v>
      </c>
      <c r="G39" s="42"/>
      <c r="H39" s="42"/>
      <c r="I39" s="163">
        <v>0</v>
      </c>
      <c r="J39" s="162">
        <f>0</f>
        <v>0</v>
      </c>
      <c r="K39" s="42"/>
      <c r="L39" s="149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s="2" customFormat="1" ht="6.96" customHeight="1">
      <c r="A40" s="42"/>
      <c r="B40" s="48"/>
      <c r="C40" s="42"/>
      <c r="D40" s="42"/>
      <c r="E40" s="42"/>
      <c r="F40" s="42"/>
      <c r="G40" s="42"/>
      <c r="H40" s="42"/>
      <c r="I40" s="42"/>
      <c r="J40" s="42"/>
      <c r="K40" s="42"/>
      <c r="L40" s="149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s="2" customFormat="1" ht="25.44" customHeight="1">
      <c r="A41" s="42"/>
      <c r="B41" s="48"/>
      <c r="C41" s="164"/>
      <c r="D41" s="165" t="s">
        <v>50</v>
      </c>
      <c r="E41" s="166"/>
      <c r="F41" s="166"/>
      <c r="G41" s="167" t="s">
        <v>51</v>
      </c>
      <c r="H41" s="168" t="s">
        <v>52</v>
      </c>
      <c r="I41" s="166"/>
      <c r="J41" s="169">
        <f>SUM(J32:J39)</f>
        <v>0</v>
      </c>
      <c r="K41" s="170"/>
      <c r="L41" s="149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14.4" customHeight="1">
      <c r="A42" s="42"/>
      <c r="B42" s="171"/>
      <c r="C42" s="172"/>
      <c r="D42" s="172"/>
      <c r="E42" s="172"/>
      <c r="F42" s="172"/>
      <c r="G42" s="172"/>
      <c r="H42" s="172"/>
      <c r="I42" s="172"/>
      <c r="J42" s="172"/>
      <c r="K42" s="172"/>
      <c r="L42" s="149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6" s="2" customFormat="1" ht="6.96" customHeight="1">
      <c r="A46" s="42"/>
      <c r="B46" s="173"/>
      <c r="C46" s="174"/>
      <c r="D46" s="174"/>
      <c r="E46" s="174"/>
      <c r="F46" s="174"/>
      <c r="G46" s="174"/>
      <c r="H46" s="174"/>
      <c r="I46" s="174"/>
      <c r="J46" s="174"/>
      <c r="K46" s="174"/>
      <c r="L46" s="149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</row>
    <row r="47" s="2" customFormat="1" ht="24.96" customHeight="1">
      <c r="A47" s="42"/>
      <c r="B47" s="43"/>
      <c r="C47" s="27" t="s">
        <v>236</v>
      </c>
      <c r="D47" s="44"/>
      <c r="E47" s="44"/>
      <c r="F47" s="44"/>
      <c r="G47" s="44"/>
      <c r="H47" s="44"/>
      <c r="I47" s="44"/>
      <c r="J47" s="44"/>
      <c r="K47" s="44"/>
      <c r="L47" s="149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</row>
    <row r="48" s="2" customFormat="1" ht="6.96" customHeight="1">
      <c r="A48" s="42"/>
      <c r="B48" s="43"/>
      <c r="C48" s="44"/>
      <c r="D48" s="44"/>
      <c r="E48" s="44"/>
      <c r="F48" s="44"/>
      <c r="G48" s="44"/>
      <c r="H48" s="44"/>
      <c r="I48" s="44"/>
      <c r="J48" s="44"/>
      <c r="K48" s="44"/>
      <c r="L48" s="149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12" customHeight="1">
      <c r="A49" s="42"/>
      <c r="B49" s="43"/>
      <c r="C49" s="36" t="s">
        <v>16</v>
      </c>
      <c r="D49" s="44"/>
      <c r="E49" s="44"/>
      <c r="F49" s="44"/>
      <c r="G49" s="44"/>
      <c r="H49" s="44"/>
      <c r="I49" s="44"/>
      <c r="J49" s="44"/>
      <c r="K49" s="44"/>
      <c r="L49" s="149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26.25" customHeight="1">
      <c r="A50" s="42"/>
      <c r="B50" s="43"/>
      <c r="C50" s="44"/>
      <c r="D50" s="44"/>
      <c r="E50" s="175" t="str">
        <f>E7</f>
        <v>Rozvoj odbor. výukových prostor vč. vybavení na zákl. školách v Jihlavě - II. etapa - ZŠ Havlíčkova II.</v>
      </c>
      <c r="F50" s="36"/>
      <c r="G50" s="36"/>
      <c r="H50" s="36"/>
      <c r="I50" s="44"/>
      <c r="J50" s="44"/>
      <c r="K50" s="44"/>
      <c r="L50" s="149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1" customFormat="1" ht="12" customHeight="1">
      <c r="B51" s="25"/>
      <c r="C51" s="36" t="s">
        <v>156</v>
      </c>
      <c r="D51" s="26"/>
      <c r="E51" s="26"/>
      <c r="F51" s="26"/>
      <c r="G51" s="26"/>
      <c r="H51" s="26"/>
      <c r="I51" s="26"/>
      <c r="J51" s="26"/>
      <c r="K51" s="26"/>
      <c r="L51" s="24"/>
    </row>
    <row r="52" s="2" customFormat="1" ht="23.25" customHeight="1">
      <c r="A52" s="42"/>
      <c r="B52" s="43"/>
      <c r="C52" s="44"/>
      <c r="D52" s="44"/>
      <c r="E52" s="175" t="s">
        <v>6227</v>
      </c>
      <c r="F52" s="44"/>
      <c r="G52" s="44"/>
      <c r="H52" s="44"/>
      <c r="I52" s="44"/>
      <c r="J52" s="44"/>
      <c r="K52" s="44"/>
      <c r="L52" s="149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2" customFormat="1" ht="12" customHeight="1">
      <c r="A53" s="42"/>
      <c r="B53" s="43"/>
      <c r="C53" s="36" t="s">
        <v>161</v>
      </c>
      <c r="D53" s="44"/>
      <c r="E53" s="44"/>
      <c r="F53" s="44"/>
      <c r="G53" s="44"/>
      <c r="H53" s="44"/>
      <c r="I53" s="44"/>
      <c r="J53" s="44"/>
      <c r="K53" s="44"/>
      <c r="L53" s="149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</row>
    <row r="54" s="2" customFormat="1" ht="16.5" customHeight="1">
      <c r="A54" s="42"/>
      <c r="B54" s="43"/>
      <c r="C54" s="44"/>
      <c r="D54" s="44"/>
      <c r="E54" s="73" t="str">
        <f>E11</f>
        <v>D.1.4.3 - 2 - chlazení</v>
      </c>
      <c r="F54" s="44"/>
      <c r="G54" s="44"/>
      <c r="H54" s="44"/>
      <c r="I54" s="44"/>
      <c r="J54" s="44"/>
      <c r="K54" s="44"/>
      <c r="L54" s="149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</row>
    <row r="55" s="2" customFormat="1" ht="6.96" customHeight="1">
      <c r="A55" s="42"/>
      <c r="B55" s="43"/>
      <c r="C55" s="44"/>
      <c r="D55" s="44"/>
      <c r="E55" s="44"/>
      <c r="F55" s="44"/>
      <c r="G55" s="44"/>
      <c r="H55" s="44"/>
      <c r="I55" s="44"/>
      <c r="J55" s="44"/>
      <c r="K55" s="44"/>
      <c r="L55" s="149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</row>
    <row r="56" s="2" customFormat="1" ht="12" customHeight="1">
      <c r="A56" s="42"/>
      <c r="B56" s="43"/>
      <c r="C56" s="36" t="s">
        <v>22</v>
      </c>
      <c r="D56" s="44"/>
      <c r="E56" s="44"/>
      <c r="F56" s="31" t="str">
        <f>F14</f>
        <v>Jihlava</v>
      </c>
      <c r="G56" s="44"/>
      <c r="H56" s="44"/>
      <c r="I56" s="36" t="s">
        <v>24</v>
      </c>
      <c r="J56" s="76" t="str">
        <f>IF(J14="","",J14)</f>
        <v>11. 9. 2024</v>
      </c>
      <c r="K56" s="44"/>
      <c r="L56" s="149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6.96" customHeight="1">
      <c r="A57" s="42"/>
      <c r="B57" s="43"/>
      <c r="C57" s="44"/>
      <c r="D57" s="44"/>
      <c r="E57" s="44"/>
      <c r="F57" s="44"/>
      <c r="G57" s="44"/>
      <c r="H57" s="44"/>
      <c r="I57" s="44"/>
      <c r="J57" s="44"/>
      <c r="K57" s="44"/>
      <c r="L57" s="149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40.05" customHeight="1">
      <c r="A58" s="42"/>
      <c r="B58" s="43"/>
      <c r="C58" s="36" t="s">
        <v>26</v>
      </c>
      <c r="D58" s="44"/>
      <c r="E58" s="44"/>
      <c r="F58" s="31" t="str">
        <f>E17</f>
        <v>Statutární město Jihlava</v>
      </c>
      <c r="G58" s="44"/>
      <c r="H58" s="44"/>
      <c r="I58" s="36" t="s">
        <v>33</v>
      </c>
      <c r="J58" s="40" t="str">
        <f>E23</f>
        <v>Ing. arch. Zuzana Hrubešová projektový atelier</v>
      </c>
      <c r="K58" s="44"/>
      <c r="L58" s="149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25.65" customHeight="1">
      <c r="A59" s="42"/>
      <c r="B59" s="43"/>
      <c r="C59" s="36" t="s">
        <v>31</v>
      </c>
      <c r="D59" s="44"/>
      <c r="E59" s="44"/>
      <c r="F59" s="31" t="str">
        <f>IF(E20="","",E20)</f>
        <v>Vyplň údaj</v>
      </c>
      <c r="G59" s="44"/>
      <c r="H59" s="44"/>
      <c r="I59" s="36" t="s">
        <v>36</v>
      </c>
      <c r="J59" s="40" t="str">
        <f>E26</f>
        <v>Ing.Jiří Jánský (import do KROS4)</v>
      </c>
      <c r="K59" s="44"/>
      <c r="L59" s="149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0.32" customHeight="1">
      <c r="A60" s="42"/>
      <c r="B60" s="43"/>
      <c r="C60" s="44"/>
      <c r="D60" s="44"/>
      <c r="E60" s="44"/>
      <c r="F60" s="44"/>
      <c r="G60" s="44"/>
      <c r="H60" s="44"/>
      <c r="I60" s="44"/>
      <c r="J60" s="44"/>
      <c r="K60" s="44"/>
      <c r="L60" s="149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29.28" customHeight="1">
      <c r="A61" s="42"/>
      <c r="B61" s="43"/>
      <c r="C61" s="176" t="s">
        <v>265</v>
      </c>
      <c r="D61" s="177"/>
      <c r="E61" s="177"/>
      <c r="F61" s="177"/>
      <c r="G61" s="177"/>
      <c r="H61" s="177"/>
      <c r="I61" s="177"/>
      <c r="J61" s="178" t="s">
        <v>266</v>
      </c>
      <c r="K61" s="177"/>
      <c r="L61" s="149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10.32" customHeight="1">
      <c r="A62" s="42"/>
      <c r="B62" s="43"/>
      <c r="C62" s="44"/>
      <c r="D62" s="44"/>
      <c r="E62" s="44"/>
      <c r="F62" s="44"/>
      <c r="G62" s="44"/>
      <c r="H62" s="44"/>
      <c r="I62" s="44"/>
      <c r="J62" s="44"/>
      <c r="K62" s="44"/>
      <c r="L62" s="149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22.8" customHeight="1">
      <c r="A63" s="42"/>
      <c r="B63" s="43"/>
      <c r="C63" s="179" t="s">
        <v>72</v>
      </c>
      <c r="D63" s="44"/>
      <c r="E63" s="44"/>
      <c r="F63" s="44"/>
      <c r="G63" s="44"/>
      <c r="H63" s="44"/>
      <c r="I63" s="44"/>
      <c r="J63" s="106">
        <f>J87</f>
        <v>0</v>
      </c>
      <c r="K63" s="44"/>
      <c r="L63" s="149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U63" s="21" t="s">
        <v>271</v>
      </c>
    </row>
    <row r="64" s="9" customFormat="1" ht="24.96" customHeight="1">
      <c r="A64" s="9"/>
      <c r="B64" s="180"/>
      <c r="C64" s="181"/>
      <c r="D64" s="182" t="s">
        <v>5116</v>
      </c>
      <c r="E64" s="183"/>
      <c r="F64" s="183"/>
      <c r="G64" s="183"/>
      <c r="H64" s="183"/>
      <c r="I64" s="183"/>
      <c r="J64" s="184">
        <f>J88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7"/>
      <c r="C65" s="129"/>
      <c r="D65" s="188" t="s">
        <v>6432</v>
      </c>
      <c r="E65" s="189"/>
      <c r="F65" s="189"/>
      <c r="G65" s="189"/>
      <c r="H65" s="189"/>
      <c r="I65" s="189"/>
      <c r="J65" s="190">
        <f>J89</f>
        <v>0</v>
      </c>
      <c r="K65" s="129"/>
      <c r="L65" s="191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2" customFormat="1" ht="21.84" customHeight="1">
      <c r="A66" s="42"/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149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67" s="2" customFormat="1" ht="6.96" customHeight="1">
      <c r="A67" s="42"/>
      <c r="B67" s="63"/>
      <c r="C67" s="64"/>
      <c r="D67" s="64"/>
      <c r="E67" s="64"/>
      <c r="F67" s="64"/>
      <c r="G67" s="64"/>
      <c r="H67" s="64"/>
      <c r="I67" s="64"/>
      <c r="J67" s="64"/>
      <c r="K67" s="64"/>
      <c r="L67" s="149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</row>
    <row r="71" s="2" customFormat="1" ht="6.96" customHeight="1">
      <c r="A71" s="42"/>
      <c r="B71" s="65"/>
      <c r="C71" s="66"/>
      <c r="D71" s="66"/>
      <c r="E71" s="66"/>
      <c r="F71" s="66"/>
      <c r="G71" s="66"/>
      <c r="H71" s="66"/>
      <c r="I71" s="66"/>
      <c r="J71" s="66"/>
      <c r="K71" s="66"/>
      <c r="L71" s="149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</row>
    <row r="72" s="2" customFormat="1" ht="24.96" customHeight="1">
      <c r="A72" s="42"/>
      <c r="B72" s="43"/>
      <c r="C72" s="27" t="s">
        <v>380</v>
      </c>
      <c r="D72" s="44"/>
      <c r="E72" s="44"/>
      <c r="F72" s="44"/>
      <c r="G72" s="44"/>
      <c r="H72" s="44"/>
      <c r="I72" s="44"/>
      <c r="J72" s="44"/>
      <c r="K72" s="44"/>
      <c r="L72" s="149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</row>
    <row r="73" s="2" customFormat="1" ht="6.96" customHeight="1">
      <c r="A73" s="42"/>
      <c r="B73" s="43"/>
      <c r="C73" s="44"/>
      <c r="D73" s="44"/>
      <c r="E73" s="44"/>
      <c r="F73" s="44"/>
      <c r="G73" s="44"/>
      <c r="H73" s="44"/>
      <c r="I73" s="44"/>
      <c r="J73" s="44"/>
      <c r="K73" s="44"/>
      <c r="L73" s="149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</row>
    <row r="74" s="2" customFormat="1" ht="12" customHeight="1">
      <c r="A74" s="42"/>
      <c r="B74" s="43"/>
      <c r="C74" s="36" t="s">
        <v>16</v>
      </c>
      <c r="D74" s="44"/>
      <c r="E74" s="44"/>
      <c r="F74" s="44"/>
      <c r="G74" s="44"/>
      <c r="H74" s="44"/>
      <c r="I74" s="44"/>
      <c r="J74" s="44"/>
      <c r="K74" s="44"/>
      <c r="L74" s="149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</row>
    <row r="75" s="2" customFormat="1" ht="26.25" customHeight="1">
      <c r="A75" s="42"/>
      <c r="B75" s="43"/>
      <c r="C75" s="44"/>
      <c r="D75" s="44"/>
      <c r="E75" s="175" t="str">
        <f>E7</f>
        <v>Rozvoj odbor. výukových prostor vč. vybavení na zákl. školách v Jihlavě - II. etapa - ZŠ Havlíčkova II.</v>
      </c>
      <c r="F75" s="36"/>
      <c r="G75" s="36"/>
      <c r="H75" s="36"/>
      <c r="I75" s="44"/>
      <c r="J75" s="44"/>
      <c r="K75" s="44"/>
      <c r="L75" s="149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</row>
    <row r="76" s="1" customFormat="1" ht="12" customHeight="1">
      <c r="B76" s="25"/>
      <c r="C76" s="36" t="s">
        <v>156</v>
      </c>
      <c r="D76" s="26"/>
      <c r="E76" s="26"/>
      <c r="F76" s="26"/>
      <c r="G76" s="26"/>
      <c r="H76" s="26"/>
      <c r="I76" s="26"/>
      <c r="J76" s="26"/>
      <c r="K76" s="26"/>
      <c r="L76" s="24"/>
    </row>
    <row r="77" s="2" customFormat="1" ht="23.25" customHeight="1">
      <c r="A77" s="42"/>
      <c r="B77" s="43"/>
      <c r="C77" s="44"/>
      <c r="D77" s="44"/>
      <c r="E77" s="175" t="s">
        <v>6227</v>
      </c>
      <c r="F77" s="44"/>
      <c r="G77" s="44"/>
      <c r="H77" s="44"/>
      <c r="I77" s="44"/>
      <c r="J77" s="44"/>
      <c r="K77" s="44"/>
      <c r="L77" s="149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</row>
    <row r="78" s="2" customFormat="1" ht="12" customHeight="1">
      <c r="A78" s="42"/>
      <c r="B78" s="43"/>
      <c r="C78" s="36" t="s">
        <v>161</v>
      </c>
      <c r="D78" s="44"/>
      <c r="E78" s="44"/>
      <c r="F78" s="44"/>
      <c r="G78" s="44"/>
      <c r="H78" s="44"/>
      <c r="I78" s="44"/>
      <c r="J78" s="44"/>
      <c r="K78" s="44"/>
      <c r="L78" s="149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</row>
    <row r="79" s="2" customFormat="1" ht="16.5" customHeight="1">
      <c r="A79" s="42"/>
      <c r="B79" s="43"/>
      <c r="C79" s="44"/>
      <c r="D79" s="44"/>
      <c r="E79" s="73" t="str">
        <f>E11</f>
        <v>D.1.4.3 - 2 - chlazení</v>
      </c>
      <c r="F79" s="44"/>
      <c r="G79" s="44"/>
      <c r="H79" s="44"/>
      <c r="I79" s="44"/>
      <c r="J79" s="44"/>
      <c r="K79" s="44"/>
      <c r="L79" s="149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</row>
    <row r="80" s="2" customFormat="1" ht="6.96" customHeight="1">
      <c r="A80" s="42"/>
      <c r="B80" s="43"/>
      <c r="C80" s="44"/>
      <c r="D80" s="44"/>
      <c r="E80" s="44"/>
      <c r="F80" s="44"/>
      <c r="G80" s="44"/>
      <c r="H80" s="44"/>
      <c r="I80" s="44"/>
      <c r="J80" s="44"/>
      <c r="K80" s="44"/>
      <c r="L80" s="149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</row>
    <row r="81" s="2" customFormat="1" ht="12" customHeight="1">
      <c r="A81" s="42"/>
      <c r="B81" s="43"/>
      <c r="C81" s="36" t="s">
        <v>22</v>
      </c>
      <c r="D81" s="44"/>
      <c r="E81" s="44"/>
      <c r="F81" s="31" t="str">
        <f>F14</f>
        <v>Jihlava</v>
      </c>
      <c r="G81" s="44"/>
      <c r="H81" s="44"/>
      <c r="I81" s="36" t="s">
        <v>24</v>
      </c>
      <c r="J81" s="76" t="str">
        <f>IF(J14="","",J14)</f>
        <v>11. 9. 2024</v>
      </c>
      <c r="K81" s="44"/>
      <c r="L81" s="149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</row>
    <row r="82" s="2" customFormat="1" ht="6.96" customHeight="1">
      <c r="A82" s="42"/>
      <c r="B82" s="43"/>
      <c r="C82" s="44"/>
      <c r="D82" s="44"/>
      <c r="E82" s="44"/>
      <c r="F82" s="44"/>
      <c r="G82" s="44"/>
      <c r="H82" s="44"/>
      <c r="I82" s="44"/>
      <c r="J82" s="44"/>
      <c r="K82" s="44"/>
      <c r="L82" s="149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</row>
    <row r="83" s="2" customFormat="1" ht="40.05" customHeight="1">
      <c r="A83" s="42"/>
      <c r="B83" s="43"/>
      <c r="C83" s="36" t="s">
        <v>26</v>
      </c>
      <c r="D83" s="44"/>
      <c r="E83" s="44"/>
      <c r="F83" s="31" t="str">
        <f>E17</f>
        <v>Statutární město Jihlava</v>
      </c>
      <c r="G83" s="44"/>
      <c r="H83" s="44"/>
      <c r="I83" s="36" t="s">
        <v>33</v>
      </c>
      <c r="J83" s="40" t="str">
        <f>E23</f>
        <v>Ing. arch. Zuzana Hrubešová projektový atelier</v>
      </c>
      <c r="K83" s="44"/>
      <c r="L83" s="149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</row>
    <row r="84" s="2" customFormat="1" ht="25.65" customHeight="1">
      <c r="A84" s="42"/>
      <c r="B84" s="43"/>
      <c r="C84" s="36" t="s">
        <v>31</v>
      </c>
      <c r="D84" s="44"/>
      <c r="E84" s="44"/>
      <c r="F84" s="31" t="str">
        <f>IF(E20="","",E20)</f>
        <v>Vyplň údaj</v>
      </c>
      <c r="G84" s="44"/>
      <c r="H84" s="44"/>
      <c r="I84" s="36" t="s">
        <v>36</v>
      </c>
      <c r="J84" s="40" t="str">
        <f>E26</f>
        <v>Ing.Jiří Jánský (import do KROS4)</v>
      </c>
      <c r="K84" s="44"/>
      <c r="L84" s="149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</row>
    <row r="85" s="2" customFormat="1" ht="10.32" customHeight="1">
      <c r="A85" s="42"/>
      <c r="B85" s="43"/>
      <c r="C85" s="44"/>
      <c r="D85" s="44"/>
      <c r="E85" s="44"/>
      <c r="F85" s="44"/>
      <c r="G85" s="44"/>
      <c r="H85" s="44"/>
      <c r="I85" s="44"/>
      <c r="J85" s="44"/>
      <c r="K85" s="44"/>
      <c r="L85" s="149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</row>
    <row r="86" s="11" customFormat="1" ht="29.28" customHeight="1">
      <c r="A86" s="193"/>
      <c r="B86" s="194"/>
      <c r="C86" s="195" t="s">
        <v>408</v>
      </c>
      <c r="D86" s="196" t="s">
        <v>59</v>
      </c>
      <c r="E86" s="196" t="s">
        <v>55</v>
      </c>
      <c r="F86" s="196" t="s">
        <v>56</v>
      </c>
      <c r="G86" s="196" t="s">
        <v>409</v>
      </c>
      <c r="H86" s="196" t="s">
        <v>410</v>
      </c>
      <c r="I86" s="196" t="s">
        <v>411</v>
      </c>
      <c r="J86" s="196" t="s">
        <v>266</v>
      </c>
      <c r="K86" s="197" t="s">
        <v>412</v>
      </c>
      <c r="L86" s="198"/>
      <c r="M86" s="96" t="s">
        <v>28</v>
      </c>
      <c r="N86" s="97" t="s">
        <v>44</v>
      </c>
      <c r="O86" s="97" t="s">
        <v>413</v>
      </c>
      <c r="P86" s="97" t="s">
        <v>414</v>
      </c>
      <c r="Q86" s="97" t="s">
        <v>415</v>
      </c>
      <c r="R86" s="97" t="s">
        <v>416</v>
      </c>
      <c r="S86" s="97" t="s">
        <v>417</v>
      </c>
      <c r="T86" s="98" t="s">
        <v>418</v>
      </c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</row>
    <row r="87" s="2" customFormat="1" ht="22.8" customHeight="1">
      <c r="A87" s="42"/>
      <c r="B87" s="43"/>
      <c r="C87" s="103" t="s">
        <v>421</v>
      </c>
      <c r="D87" s="44"/>
      <c r="E87" s="44"/>
      <c r="F87" s="44"/>
      <c r="G87" s="44"/>
      <c r="H87" s="44"/>
      <c r="I87" s="44"/>
      <c r="J87" s="199">
        <f>BK87</f>
        <v>0</v>
      </c>
      <c r="K87" s="44"/>
      <c r="L87" s="48"/>
      <c r="M87" s="99"/>
      <c r="N87" s="200"/>
      <c r="O87" s="100"/>
      <c r="P87" s="201">
        <f>P88</f>
        <v>0</v>
      </c>
      <c r="Q87" s="100"/>
      <c r="R87" s="201">
        <f>R88</f>
        <v>0</v>
      </c>
      <c r="S87" s="100"/>
      <c r="T87" s="202">
        <f>T88</f>
        <v>0</v>
      </c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T87" s="21" t="s">
        <v>73</v>
      </c>
      <c r="AU87" s="21" t="s">
        <v>271</v>
      </c>
      <c r="BK87" s="203">
        <f>BK88</f>
        <v>0</v>
      </c>
    </row>
    <row r="88" s="12" customFormat="1" ht="25.92" customHeight="1">
      <c r="A88" s="12"/>
      <c r="B88" s="204"/>
      <c r="C88" s="205"/>
      <c r="D88" s="206" t="s">
        <v>73</v>
      </c>
      <c r="E88" s="207" t="s">
        <v>4933</v>
      </c>
      <c r="F88" s="207" t="s">
        <v>5119</v>
      </c>
      <c r="G88" s="205"/>
      <c r="H88" s="205"/>
      <c r="I88" s="208"/>
      <c r="J88" s="209">
        <f>BK88</f>
        <v>0</v>
      </c>
      <c r="K88" s="205"/>
      <c r="L88" s="210"/>
      <c r="M88" s="211"/>
      <c r="N88" s="212"/>
      <c r="O88" s="212"/>
      <c r="P88" s="213">
        <f>P89</f>
        <v>0</v>
      </c>
      <c r="Q88" s="212"/>
      <c r="R88" s="213">
        <f>R89</f>
        <v>0</v>
      </c>
      <c r="S88" s="212"/>
      <c r="T88" s="214">
        <f>T89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15" t="s">
        <v>81</v>
      </c>
      <c r="AT88" s="216" t="s">
        <v>73</v>
      </c>
      <c r="AU88" s="216" t="s">
        <v>74</v>
      </c>
      <c r="AY88" s="215" t="s">
        <v>426</v>
      </c>
      <c r="BK88" s="217">
        <f>BK89</f>
        <v>0</v>
      </c>
    </row>
    <row r="89" s="12" customFormat="1" ht="22.8" customHeight="1">
      <c r="A89" s="12"/>
      <c r="B89" s="204"/>
      <c r="C89" s="205"/>
      <c r="D89" s="206" t="s">
        <v>73</v>
      </c>
      <c r="E89" s="218" t="s">
        <v>4791</v>
      </c>
      <c r="F89" s="218" t="s">
        <v>6433</v>
      </c>
      <c r="G89" s="205"/>
      <c r="H89" s="205"/>
      <c r="I89" s="208"/>
      <c r="J89" s="219">
        <f>BK89</f>
        <v>0</v>
      </c>
      <c r="K89" s="205"/>
      <c r="L89" s="210"/>
      <c r="M89" s="211"/>
      <c r="N89" s="212"/>
      <c r="O89" s="212"/>
      <c r="P89" s="213">
        <f>SUM(P90:P93)</f>
        <v>0</v>
      </c>
      <c r="Q89" s="212"/>
      <c r="R89" s="213">
        <f>SUM(R90:R93)</f>
        <v>0</v>
      </c>
      <c r="S89" s="212"/>
      <c r="T89" s="214">
        <f>SUM(T90:T93)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5" t="s">
        <v>81</v>
      </c>
      <c r="AT89" s="216" t="s">
        <v>73</v>
      </c>
      <c r="AU89" s="216" t="s">
        <v>81</v>
      </c>
      <c r="AY89" s="215" t="s">
        <v>426</v>
      </c>
      <c r="BK89" s="217">
        <f>SUM(BK90:BK93)</f>
        <v>0</v>
      </c>
    </row>
    <row r="90" s="2" customFormat="1" ht="24.15" customHeight="1">
      <c r="A90" s="42"/>
      <c r="B90" s="43"/>
      <c r="C90" s="220" t="s">
        <v>81</v>
      </c>
      <c r="D90" s="220" t="s">
        <v>433</v>
      </c>
      <c r="E90" s="221" t="s">
        <v>6434</v>
      </c>
      <c r="F90" s="222" t="s">
        <v>6435</v>
      </c>
      <c r="G90" s="223" t="s">
        <v>4960</v>
      </c>
      <c r="H90" s="224">
        <v>1</v>
      </c>
      <c r="I90" s="225"/>
      <c r="J90" s="226">
        <f>ROUND(I90*H90,2)</f>
        <v>0</v>
      </c>
      <c r="K90" s="222" t="s">
        <v>28</v>
      </c>
      <c r="L90" s="48"/>
      <c r="M90" s="227" t="s">
        <v>28</v>
      </c>
      <c r="N90" s="228" t="s">
        <v>45</v>
      </c>
      <c r="O90" s="88"/>
      <c r="P90" s="229">
        <f>O90*H90</f>
        <v>0</v>
      </c>
      <c r="Q90" s="229">
        <v>0</v>
      </c>
      <c r="R90" s="229">
        <f>Q90*H90</f>
        <v>0</v>
      </c>
      <c r="S90" s="229">
        <v>0</v>
      </c>
      <c r="T90" s="230">
        <f>S90*H90</f>
        <v>0</v>
      </c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R90" s="231" t="s">
        <v>933</v>
      </c>
      <c r="AT90" s="231" t="s">
        <v>433</v>
      </c>
      <c r="AU90" s="231" t="s">
        <v>83</v>
      </c>
      <c r="AY90" s="21" t="s">
        <v>426</v>
      </c>
      <c r="BE90" s="232">
        <f>IF(N90="základní",J90,0)</f>
        <v>0</v>
      </c>
      <c r="BF90" s="232">
        <f>IF(N90="snížená",J90,0)</f>
        <v>0</v>
      </c>
      <c r="BG90" s="232">
        <f>IF(N90="zákl. přenesená",J90,0)</f>
        <v>0</v>
      </c>
      <c r="BH90" s="232">
        <f>IF(N90="sníž. přenesená",J90,0)</f>
        <v>0</v>
      </c>
      <c r="BI90" s="232">
        <f>IF(N90="nulová",J90,0)</f>
        <v>0</v>
      </c>
      <c r="BJ90" s="21" t="s">
        <v>81</v>
      </c>
      <c r="BK90" s="232">
        <f>ROUND(I90*H90,2)</f>
        <v>0</v>
      </c>
      <c r="BL90" s="21" t="s">
        <v>933</v>
      </c>
      <c r="BM90" s="231" t="s">
        <v>83</v>
      </c>
    </row>
    <row r="91" s="2" customFormat="1" ht="16.5" customHeight="1">
      <c r="A91" s="42"/>
      <c r="B91" s="43"/>
      <c r="C91" s="220" t="s">
        <v>83</v>
      </c>
      <c r="D91" s="220" t="s">
        <v>433</v>
      </c>
      <c r="E91" s="221" t="s">
        <v>6436</v>
      </c>
      <c r="F91" s="222" t="s">
        <v>6437</v>
      </c>
      <c r="G91" s="223" t="s">
        <v>4884</v>
      </c>
      <c r="H91" s="224">
        <v>1</v>
      </c>
      <c r="I91" s="225"/>
      <c r="J91" s="226">
        <f>ROUND(I91*H91,2)</f>
        <v>0</v>
      </c>
      <c r="K91" s="222" t="s">
        <v>28</v>
      </c>
      <c r="L91" s="48"/>
      <c r="M91" s="227" t="s">
        <v>28</v>
      </c>
      <c r="N91" s="228" t="s">
        <v>45</v>
      </c>
      <c r="O91" s="88"/>
      <c r="P91" s="229">
        <f>O91*H91</f>
        <v>0</v>
      </c>
      <c r="Q91" s="229">
        <v>0</v>
      </c>
      <c r="R91" s="229">
        <f>Q91*H91</f>
        <v>0</v>
      </c>
      <c r="S91" s="229">
        <v>0</v>
      </c>
      <c r="T91" s="230">
        <f>S91*H91</f>
        <v>0</v>
      </c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R91" s="231" t="s">
        <v>933</v>
      </c>
      <c r="AT91" s="231" t="s">
        <v>433</v>
      </c>
      <c r="AU91" s="231" t="s">
        <v>83</v>
      </c>
      <c r="AY91" s="21" t="s">
        <v>426</v>
      </c>
      <c r="BE91" s="232">
        <f>IF(N91="základní",J91,0)</f>
        <v>0</v>
      </c>
      <c r="BF91" s="232">
        <f>IF(N91="snížená",J91,0)</f>
        <v>0</v>
      </c>
      <c r="BG91" s="232">
        <f>IF(N91="zákl. přenesená",J91,0)</f>
        <v>0</v>
      </c>
      <c r="BH91" s="232">
        <f>IF(N91="sníž. přenesená",J91,0)</f>
        <v>0</v>
      </c>
      <c r="BI91" s="232">
        <f>IF(N91="nulová",J91,0)</f>
        <v>0</v>
      </c>
      <c r="BJ91" s="21" t="s">
        <v>81</v>
      </c>
      <c r="BK91" s="232">
        <f>ROUND(I91*H91,2)</f>
        <v>0</v>
      </c>
      <c r="BL91" s="21" t="s">
        <v>933</v>
      </c>
      <c r="BM91" s="231" t="s">
        <v>438</v>
      </c>
    </row>
    <row r="92" s="2" customFormat="1" ht="16.5" customHeight="1">
      <c r="A92" s="42"/>
      <c r="B92" s="43"/>
      <c r="C92" s="220" t="s">
        <v>469</v>
      </c>
      <c r="D92" s="220" t="s">
        <v>433</v>
      </c>
      <c r="E92" s="221" t="s">
        <v>5129</v>
      </c>
      <c r="F92" s="222" t="s">
        <v>5130</v>
      </c>
      <c r="G92" s="223" t="s">
        <v>949</v>
      </c>
      <c r="H92" s="224">
        <v>10</v>
      </c>
      <c r="I92" s="225"/>
      <c r="J92" s="226">
        <f>ROUND(I92*H92,2)</f>
        <v>0</v>
      </c>
      <c r="K92" s="222" t="s">
        <v>28</v>
      </c>
      <c r="L92" s="48"/>
      <c r="M92" s="227" t="s">
        <v>28</v>
      </c>
      <c r="N92" s="228" t="s">
        <v>45</v>
      </c>
      <c r="O92" s="88"/>
      <c r="P92" s="229">
        <f>O92*H92</f>
        <v>0</v>
      </c>
      <c r="Q92" s="229">
        <v>0</v>
      </c>
      <c r="R92" s="229">
        <f>Q92*H92</f>
        <v>0</v>
      </c>
      <c r="S92" s="229">
        <v>0</v>
      </c>
      <c r="T92" s="230">
        <f>S92*H92</f>
        <v>0</v>
      </c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R92" s="231" t="s">
        <v>933</v>
      </c>
      <c r="AT92" s="231" t="s">
        <v>433</v>
      </c>
      <c r="AU92" s="231" t="s">
        <v>83</v>
      </c>
      <c r="AY92" s="21" t="s">
        <v>426</v>
      </c>
      <c r="BE92" s="232">
        <f>IF(N92="základní",J92,0)</f>
        <v>0</v>
      </c>
      <c r="BF92" s="232">
        <f>IF(N92="snížená",J92,0)</f>
        <v>0</v>
      </c>
      <c r="BG92" s="232">
        <f>IF(N92="zákl. přenesená",J92,0)</f>
        <v>0</v>
      </c>
      <c r="BH92" s="232">
        <f>IF(N92="sníž. přenesená",J92,0)</f>
        <v>0</v>
      </c>
      <c r="BI92" s="232">
        <f>IF(N92="nulová",J92,0)</f>
        <v>0</v>
      </c>
      <c r="BJ92" s="21" t="s">
        <v>81</v>
      </c>
      <c r="BK92" s="232">
        <f>ROUND(I92*H92,2)</f>
        <v>0</v>
      </c>
      <c r="BL92" s="21" t="s">
        <v>933</v>
      </c>
      <c r="BM92" s="231" t="s">
        <v>517</v>
      </c>
    </row>
    <row r="93" s="2" customFormat="1" ht="16.5" customHeight="1">
      <c r="A93" s="42"/>
      <c r="B93" s="43"/>
      <c r="C93" s="220" t="s">
        <v>438</v>
      </c>
      <c r="D93" s="220" t="s">
        <v>433</v>
      </c>
      <c r="E93" s="221" t="s">
        <v>5131</v>
      </c>
      <c r="F93" s="222" t="s">
        <v>5132</v>
      </c>
      <c r="G93" s="223" t="s">
        <v>949</v>
      </c>
      <c r="H93" s="224">
        <v>10</v>
      </c>
      <c r="I93" s="225"/>
      <c r="J93" s="226">
        <f>ROUND(I93*H93,2)</f>
        <v>0</v>
      </c>
      <c r="K93" s="222" t="s">
        <v>28</v>
      </c>
      <c r="L93" s="48"/>
      <c r="M93" s="300" t="s">
        <v>28</v>
      </c>
      <c r="N93" s="301" t="s">
        <v>45</v>
      </c>
      <c r="O93" s="297"/>
      <c r="P93" s="302">
        <f>O93*H93</f>
        <v>0</v>
      </c>
      <c r="Q93" s="302">
        <v>0</v>
      </c>
      <c r="R93" s="302">
        <f>Q93*H93</f>
        <v>0</v>
      </c>
      <c r="S93" s="302">
        <v>0</v>
      </c>
      <c r="T93" s="303">
        <f>S93*H93</f>
        <v>0</v>
      </c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R93" s="231" t="s">
        <v>933</v>
      </c>
      <c r="AT93" s="231" t="s">
        <v>433</v>
      </c>
      <c r="AU93" s="231" t="s">
        <v>83</v>
      </c>
      <c r="AY93" s="21" t="s">
        <v>426</v>
      </c>
      <c r="BE93" s="232">
        <f>IF(N93="základní",J93,0)</f>
        <v>0</v>
      </c>
      <c r="BF93" s="232">
        <f>IF(N93="snížená",J93,0)</f>
        <v>0</v>
      </c>
      <c r="BG93" s="232">
        <f>IF(N93="zákl. přenesená",J93,0)</f>
        <v>0</v>
      </c>
      <c r="BH93" s="232">
        <f>IF(N93="sníž. přenesená",J93,0)</f>
        <v>0</v>
      </c>
      <c r="BI93" s="232">
        <f>IF(N93="nulová",J93,0)</f>
        <v>0</v>
      </c>
      <c r="BJ93" s="21" t="s">
        <v>81</v>
      </c>
      <c r="BK93" s="232">
        <f>ROUND(I93*H93,2)</f>
        <v>0</v>
      </c>
      <c r="BL93" s="21" t="s">
        <v>933</v>
      </c>
      <c r="BM93" s="231" t="s">
        <v>491</v>
      </c>
    </row>
    <row r="94" s="2" customFormat="1" ht="6.96" customHeight="1">
      <c r="A94" s="42"/>
      <c r="B94" s="63"/>
      <c r="C94" s="64"/>
      <c r="D94" s="64"/>
      <c r="E94" s="64"/>
      <c r="F94" s="64"/>
      <c r="G94" s="64"/>
      <c r="H94" s="64"/>
      <c r="I94" s="64"/>
      <c r="J94" s="64"/>
      <c r="K94" s="64"/>
      <c r="L94" s="48"/>
      <c r="M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</row>
  </sheetData>
  <sheetProtection sheet="1" autoFilter="0" formatColumns="0" formatRows="0" objects="1" scenarios="1" spinCount="100000" saltValue="53ilsnylbp+fNLBDBP7iawhkOGROFRs45oVcyOv4/+sJpz9+ptknxxAlVY5gXDGUb5J24Wiayyx1+z1ZpYtI1Q==" hashValue="knQGWH30ZtjSfXutzONwvsa1LPmhk8vMqMtpNRKjCMDkqxJjefe6kTu9U8PEVF86a/19AwcNSvPtLozZWwOoIw==" algorithmName="SHA-512" password="CC35"/>
  <autoFilter ref="C86:K9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5:H75"/>
    <mergeCell ref="E77:H77"/>
    <mergeCell ref="E79:H7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130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83</v>
      </c>
    </row>
    <row r="4" s="1" customFormat="1" ht="24.96" customHeight="1">
      <c r="B4" s="24"/>
      <c r="D4" s="145" t="s">
        <v>147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26.25" customHeight="1">
      <c r="B7" s="24"/>
      <c r="E7" s="148" t="str">
        <f>'Rekapitulace stavby'!K6</f>
        <v>Rozvoj odbor. výukových prostor vč. vybavení na zákl. školách v Jihlavě - II. etapa - ZŠ Havlíčkova II.</v>
      </c>
      <c r="F7" s="147"/>
      <c r="G7" s="147"/>
      <c r="H7" s="147"/>
      <c r="L7" s="24"/>
    </row>
    <row r="8" s="1" customFormat="1" ht="12" customHeight="1">
      <c r="B8" s="24"/>
      <c r="D8" s="147" t="s">
        <v>156</v>
      </c>
      <c r="L8" s="24"/>
    </row>
    <row r="9" s="2" customFormat="1" ht="23.25" customHeight="1">
      <c r="A9" s="42"/>
      <c r="B9" s="48"/>
      <c r="C9" s="42"/>
      <c r="D9" s="42"/>
      <c r="E9" s="148" t="s">
        <v>6227</v>
      </c>
      <c r="F9" s="42"/>
      <c r="G9" s="42"/>
      <c r="H9" s="42"/>
      <c r="I9" s="42"/>
      <c r="J9" s="42"/>
      <c r="K9" s="42"/>
      <c r="L9" s="149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</row>
    <row r="10" s="2" customFormat="1" ht="12" customHeight="1">
      <c r="A10" s="42"/>
      <c r="B10" s="48"/>
      <c r="C10" s="42"/>
      <c r="D10" s="147" t="s">
        <v>161</v>
      </c>
      <c r="E10" s="42"/>
      <c r="F10" s="42"/>
      <c r="G10" s="42"/>
      <c r="H10" s="42"/>
      <c r="I10" s="42"/>
      <c r="J10" s="42"/>
      <c r="K10" s="42"/>
      <c r="L10" s="149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</row>
    <row r="11" s="2" customFormat="1" ht="16.5" customHeight="1">
      <c r="A11" s="42"/>
      <c r="B11" s="48"/>
      <c r="C11" s="42"/>
      <c r="D11" s="42"/>
      <c r="E11" s="150" t="s">
        <v>6438</v>
      </c>
      <c r="F11" s="42"/>
      <c r="G11" s="42"/>
      <c r="H11" s="42"/>
      <c r="I11" s="42"/>
      <c r="J11" s="42"/>
      <c r="K11" s="42"/>
      <c r="L11" s="149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>
      <c r="A12" s="42"/>
      <c r="B12" s="48"/>
      <c r="C12" s="42"/>
      <c r="D12" s="42"/>
      <c r="E12" s="42"/>
      <c r="F12" s="42"/>
      <c r="G12" s="42"/>
      <c r="H12" s="42"/>
      <c r="I12" s="42"/>
      <c r="J12" s="42"/>
      <c r="K12" s="42"/>
      <c r="L12" s="149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2" customHeight="1">
      <c r="A13" s="42"/>
      <c r="B13" s="48"/>
      <c r="C13" s="42"/>
      <c r="D13" s="147" t="s">
        <v>18</v>
      </c>
      <c r="E13" s="42"/>
      <c r="F13" s="137" t="s">
        <v>28</v>
      </c>
      <c r="G13" s="42"/>
      <c r="H13" s="42"/>
      <c r="I13" s="147" t="s">
        <v>20</v>
      </c>
      <c r="J13" s="137" t="s">
        <v>28</v>
      </c>
      <c r="K13" s="42"/>
      <c r="L13" s="149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 ht="12" customHeight="1">
      <c r="A14" s="42"/>
      <c r="B14" s="48"/>
      <c r="C14" s="42"/>
      <c r="D14" s="147" t="s">
        <v>22</v>
      </c>
      <c r="E14" s="42"/>
      <c r="F14" s="137" t="s">
        <v>23</v>
      </c>
      <c r="G14" s="42"/>
      <c r="H14" s="42"/>
      <c r="I14" s="147" t="s">
        <v>24</v>
      </c>
      <c r="J14" s="151" t="str">
        <f>'Rekapitulace stavby'!AN8</f>
        <v>11. 9. 2024</v>
      </c>
      <c r="K14" s="42"/>
      <c r="L14" s="149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0.8" customHeight="1">
      <c r="A15" s="42"/>
      <c r="B15" s="48"/>
      <c r="C15" s="42"/>
      <c r="D15" s="42"/>
      <c r="E15" s="42"/>
      <c r="F15" s="42"/>
      <c r="G15" s="42"/>
      <c r="H15" s="42"/>
      <c r="I15" s="42"/>
      <c r="J15" s="42"/>
      <c r="K15" s="42"/>
      <c r="L15" s="149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26</v>
      </c>
      <c r="E16" s="42"/>
      <c r="F16" s="42"/>
      <c r="G16" s="42"/>
      <c r="H16" s="42"/>
      <c r="I16" s="147" t="s">
        <v>27</v>
      </c>
      <c r="J16" s="137" t="s">
        <v>28</v>
      </c>
      <c r="K16" s="42"/>
      <c r="L16" s="149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8" customHeight="1">
      <c r="A17" s="42"/>
      <c r="B17" s="48"/>
      <c r="C17" s="42"/>
      <c r="D17" s="42"/>
      <c r="E17" s="137" t="s">
        <v>29</v>
      </c>
      <c r="F17" s="42"/>
      <c r="G17" s="42"/>
      <c r="H17" s="42"/>
      <c r="I17" s="147" t="s">
        <v>30</v>
      </c>
      <c r="J17" s="137" t="s">
        <v>28</v>
      </c>
      <c r="K17" s="42"/>
      <c r="L17" s="149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6.96" customHeight="1">
      <c r="A18" s="42"/>
      <c r="B18" s="48"/>
      <c r="C18" s="42"/>
      <c r="D18" s="42"/>
      <c r="E18" s="42"/>
      <c r="F18" s="42"/>
      <c r="G18" s="42"/>
      <c r="H18" s="42"/>
      <c r="I18" s="42"/>
      <c r="J18" s="42"/>
      <c r="K18" s="42"/>
      <c r="L18" s="149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2" customHeight="1">
      <c r="A19" s="42"/>
      <c r="B19" s="48"/>
      <c r="C19" s="42"/>
      <c r="D19" s="147" t="s">
        <v>31</v>
      </c>
      <c r="E19" s="42"/>
      <c r="F19" s="42"/>
      <c r="G19" s="42"/>
      <c r="H19" s="42"/>
      <c r="I19" s="147" t="s">
        <v>27</v>
      </c>
      <c r="J19" s="37" t="str">
        <f>'Rekapitulace stavby'!AN13</f>
        <v>Vyplň údaj</v>
      </c>
      <c r="K19" s="42"/>
      <c r="L19" s="149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18" customHeight="1">
      <c r="A20" s="42"/>
      <c r="B20" s="48"/>
      <c r="C20" s="42"/>
      <c r="D20" s="42"/>
      <c r="E20" s="37" t="str">
        <f>'Rekapitulace stavby'!E14</f>
        <v>Vyplň údaj</v>
      </c>
      <c r="F20" s="137"/>
      <c r="G20" s="137"/>
      <c r="H20" s="137"/>
      <c r="I20" s="147" t="s">
        <v>30</v>
      </c>
      <c r="J20" s="37" t="str">
        <f>'Rekapitulace stavby'!AN14</f>
        <v>Vyplň údaj</v>
      </c>
      <c r="K20" s="42"/>
      <c r="L20" s="149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6.96" customHeight="1">
      <c r="A21" s="42"/>
      <c r="B21" s="48"/>
      <c r="C21" s="42"/>
      <c r="D21" s="42"/>
      <c r="E21" s="42"/>
      <c r="F21" s="42"/>
      <c r="G21" s="42"/>
      <c r="H21" s="42"/>
      <c r="I21" s="42"/>
      <c r="J21" s="42"/>
      <c r="K21" s="42"/>
      <c r="L21" s="149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2" customHeight="1">
      <c r="A22" s="42"/>
      <c r="B22" s="48"/>
      <c r="C22" s="42"/>
      <c r="D22" s="147" t="s">
        <v>33</v>
      </c>
      <c r="E22" s="42"/>
      <c r="F22" s="42"/>
      <c r="G22" s="42"/>
      <c r="H22" s="42"/>
      <c r="I22" s="147" t="s">
        <v>27</v>
      </c>
      <c r="J22" s="137" t="s">
        <v>28</v>
      </c>
      <c r="K22" s="42"/>
      <c r="L22" s="149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18" customHeight="1">
      <c r="A23" s="42"/>
      <c r="B23" s="48"/>
      <c r="C23" s="42"/>
      <c r="D23" s="42"/>
      <c r="E23" s="137" t="s">
        <v>34</v>
      </c>
      <c r="F23" s="42"/>
      <c r="G23" s="42"/>
      <c r="H23" s="42"/>
      <c r="I23" s="147" t="s">
        <v>30</v>
      </c>
      <c r="J23" s="137" t="s">
        <v>28</v>
      </c>
      <c r="K23" s="42"/>
      <c r="L23" s="149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6.96" customHeight="1">
      <c r="A24" s="42"/>
      <c r="B24" s="48"/>
      <c r="C24" s="42"/>
      <c r="D24" s="42"/>
      <c r="E24" s="42"/>
      <c r="F24" s="42"/>
      <c r="G24" s="42"/>
      <c r="H24" s="42"/>
      <c r="I24" s="42"/>
      <c r="J24" s="42"/>
      <c r="K24" s="42"/>
      <c r="L24" s="149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2" customHeight="1">
      <c r="A25" s="42"/>
      <c r="B25" s="48"/>
      <c r="C25" s="42"/>
      <c r="D25" s="147" t="s">
        <v>36</v>
      </c>
      <c r="E25" s="42"/>
      <c r="F25" s="42"/>
      <c r="G25" s="42"/>
      <c r="H25" s="42"/>
      <c r="I25" s="147" t="s">
        <v>27</v>
      </c>
      <c r="J25" s="137" t="s">
        <v>28</v>
      </c>
      <c r="K25" s="42"/>
      <c r="L25" s="149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18" customHeight="1">
      <c r="A26" s="42"/>
      <c r="B26" s="48"/>
      <c r="C26" s="42"/>
      <c r="D26" s="42"/>
      <c r="E26" s="137" t="s">
        <v>5154</v>
      </c>
      <c r="F26" s="42"/>
      <c r="G26" s="42"/>
      <c r="H26" s="42"/>
      <c r="I26" s="147" t="s">
        <v>30</v>
      </c>
      <c r="J26" s="137" t="s">
        <v>28</v>
      </c>
      <c r="K26" s="42"/>
      <c r="L26" s="149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6.96" customHeight="1">
      <c r="A27" s="42"/>
      <c r="B27" s="48"/>
      <c r="C27" s="42"/>
      <c r="D27" s="42"/>
      <c r="E27" s="42"/>
      <c r="F27" s="42"/>
      <c r="G27" s="42"/>
      <c r="H27" s="42"/>
      <c r="I27" s="42"/>
      <c r="J27" s="42"/>
      <c r="K27" s="42"/>
      <c r="L27" s="149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2" customHeight="1">
      <c r="A28" s="42"/>
      <c r="B28" s="48"/>
      <c r="C28" s="42"/>
      <c r="D28" s="147" t="s">
        <v>38</v>
      </c>
      <c r="E28" s="42"/>
      <c r="F28" s="42"/>
      <c r="G28" s="42"/>
      <c r="H28" s="42"/>
      <c r="I28" s="42"/>
      <c r="J28" s="42"/>
      <c r="K28" s="42"/>
      <c r="L28" s="149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8" customFormat="1" ht="23.25" customHeight="1">
      <c r="A29" s="152"/>
      <c r="B29" s="153"/>
      <c r="C29" s="152"/>
      <c r="D29" s="152"/>
      <c r="E29" s="154" t="s">
        <v>5155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2"/>
      <c r="B30" s="48"/>
      <c r="C30" s="42"/>
      <c r="D30" s="42"/>
      <c r="E30" s="42"/>
      <c r="F30" s="42"/>
      <c r="G30" s="42"/>
      <c r="H30" s="42"/>
      <c r="I30" s="42"/>
      <c r="J30" s="42"/>
      <c r="K30" s="42"/>
      <c r="L30" s="149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2" customFormat="1" ht="6.96" customHeight="1">
      <c r="A31" s="42"/>
      <c r="B31" s="48"/>
      <c r="C31" s="42"/>
      <c r="D31" s="157"/>
      <c r="E31" s="157"/>
      <c r="F31" s="157"/>
      <c r="G31" s="157"/>
      <c r="H31" s="157"/>
      <c r="I31" s="157"/>
      <c r="J31" s="157"/>
      <c r="K31" s="157"/>
      <c r="L31" s="149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</row>
    <row r="32" s="2" customFormat="1" ht="25.44" customHeight="1">
      <c r="A32" s="42"/>
      <c r="B32" s="48"/>
      <c r="C32" s="42"/>
      <c r="D32" s="158" t="s">
        <v>40</v>
      </c>
      <c r="E32" s="42"/>
      <c r="F32" s="42"/>
      <c r="G32" s="42"/>
      <c r="H32" s="42"/>
      <c r="I32" s="42"/>
      <c r="J32" s="159">
        <f>ROUND(J102, 2)</f>
        <v>0</v>
      </c>
      <c r="K32" s="42"/>
      <c r="L32" s="149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49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14.4" customHeight="1">
      <c r="A34" s="42"/>
      <c r="B34" s="48"/>
      <c r="C34" s="42"/>
      <c r="D34" s="42"/>
      <c r="E34" s="42"/>
      <c r="F34" s="160" t="s">
        <v>42</v>
      </c>
      <c r="G34" s="42"/>
      <c r="H34" s="42"/>
      <c r="I34" s="160" t="s">
        <v>41</v>
      </c>
      <c r="J34" s="160" t="s">
        <v>43</v>
      </c>
      <c r="K34" s="42"/>
      <c r="L34" s="149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14.4" customHeight="1">
      <c r="A35" s="42"/>
      <c r="B35" s="48"/>
      <c r="C35" s="42"/>
      <c r="D35" s="161" t="s">
        <v>44</v>
      </c>
      <c r="E35" s="147" t="s">
        <v>45</v>
      </c>
      <c r="F35" s="162">
        <f>ROUND((SUM(BE102:BE141)),  2)</f>
        <v>0</v>
      </c>
      <c r="G35" s="42"/>
      <c r="H35" s="42"/>
      <c r="I35" s="163">
        <v>0.20999999999999999</v>
      </c>
      <c r="J35" s="162">
        <f>ROUND(((SUM(BE102:BE141))*I35),  2)</f>
        <v>0</v>
      </c>
      <c r="K35" s="42"/>
      <c r="L35" s="149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147" t="s">
        <v>46</v>
      </c>
      <c r="F36" s="162">
        <f>ROUND((SUM(BF102:BF141)),  2)</f>
        <v>0</v>
      </c>
      <c r="G36" s="42"/>
      <c r="H36" s="42"/>
      <c r="I36" s="163">
        <v>0.14999999999999999</v>
      </c>
      <c r="J36" s="162">
        <f>ROUND(((SUM(BF102:BF141))*I36),  2)</f>
        <v>0</v>
      </c>
      <c r="K36" s="42"/>
      <c r="L36" s="149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hidden="1" s="2" customFormat="1" ht="14.4" customHeight="1">
      <c r="A37" s="42"/>
      <c r="B37" s="48"/>
      <c r="C37" s="42"/>
      <c r="D37" s="42"/>
      <c r="E37" s="147" t="s">
        <v>47</v>
      </c>
      <c r="F37" s="162">
        <f>ROUND((SUM(BG102:BG141)),  2)</f>
        <v>0</v>
      </c>
      <c r="G37" s="42"/>
      <c r="H37" s="42"/>
      <c r="I37" s="163">
        <v>0.20999999999999999</v>
      </c>
      <c r="J37" s="162">
        <f>0</f>
        <v>0</v>
      </c>
      <c r="K37" s="42"/>
      <c r="L37" s="149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hidden="1" s="2" customFormat="1" ht="14.4" customHeight="1">
      <c r="A38" s="42"/>
      <c r="B38" s="48"/>
      <c r="C38" s="42"/>
      <c r="D38" s="42"/>
      <c r="E38" s="147" t="s">
        <v>48</v>
      </c>
      <c r="F38" s="162">
        <f>ROUND((SUM(BH102:BH141)),  2)</f>
        <v>0</v>
      </c>
      <c r="G38" s="42"/>
      <c r="H38" s="42"/>
      <c r="I38" s="163">
        <v>0.14999999999999999</v>
      </c>
      <c r="J38" s="162">
        <f>0</f>
        <v>0</v>
      </c>
      <c r="K38" s="42"/>
      <c r="L38" s="149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49</v>
      </c>
      <c r="F39" s="162">
        <f>ROUND((SUM(BI102:BI141)),  2)</f>
        <v>0</v>
      </c>
      <c r="G39" s="42"/>
      <c r="H39" s="42"/>
      <c r="I39" s="163">
        <v>0</v>
      </c>
      <c r="J39" s="162">
        <f>0</f>
        <v>0</v>
      </c>
      <c r="K39" s="42"/>
      <c r="L39" s="149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s="2" customFormat="1" ht="6.96" customHeight="1">
      <c r="A40" s="42"/>
      <c r="B40" s="48"/>
      <c r="C40" s="42"/>
      <c r="D40" s="42"/>
      <c r="E40" s="42"/>
      <c r="F40" s="42"/>
      <c r="G40" s="42"/>
      <c r="H40" s="42"/>
      <c r="I40" s="42"/>
      <c r="J40" s="42"/>
      <c r="K40" s="42"/>
      <c r="L40" s="149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s="2" customFormat="1" ht="25.44" customHeight="1">
      <c r="A41" s="42"/>
      <c r="B41" s="48"/>
      <c r="C41" s="164"/>
      <c r="D41" s="165" t="s">
        <v>50</v>
      </c>
      <c r="E41" s="166"/>
      <c r="F41" s="166"/>
      <c r="G41" s="167" t="s">
        <v>51</v>
      </c>
      <c r="H41" s="168" t="s">
        <v>52</v>
      </c>
      <c r="I41" s="166"/>
      <c r="J41" s="169">
        <f>SUM(J32:J39)</f>
        <v>0</v>
      </c>
      <c r="K41" s="170"/>
      <c r="L41" s="149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14.4" customHeight="1">
      <c r="A42" s="42"/>
      <c r="B42" s="171"/>
      <c r="C42" s="172"/>
      <c r="D42" s="172"/>
      <c r="E42" s="172"/>
      <c r="F42" s="172"/>
      <c r="G42" s="172"/>
      <c r="H42" s="172"/>
      <c r="I42" s="172"/>
      <c r="J42" s="172"/>
      <c r="K42" s="172"/>
      <c r="L42" s="149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6" s="2" customFormat="1" ht="6.96" customHeight="1">
      <c r="A46" s="42"/>
      <c r="B46" s="173"/>
      <c r="C46" s="174"/>
      <c r="D46" s="174"/>
      <c r="E46" s="174"/>
      <c r="F46" s="174"/>
      <c r="G46" s="174"/>
      <c r="H46" s="174"/>
      <c r="I46" s="174"/>
      <c r="J46" s="174"/>
      <c r="K46" s="174"/>
      <c r="L46" s="149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</row>
    <row r="47" s="2" customFormat="1" ht="24.96" customHeight="1">
      <c r="A47" s="42"/>
      <c r="B47" s="43"/>
      <c r="C47" s="27" t="s">
        <v>236</v>
      </c>
      <c r="D47" s="44"/>
      <c r="E47" s="44"/>
      <c r="F47" s="44"/>
      <c r="G47" s="44"/>
      <c r="H47" s="44"/>
      <c r="I47" s="44"/>
      <c r="J47" s="44"/>
      <c r="K47" s="44"/>
      <c r="L47" s="149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</row>
    <row r="48" s="2" customFormat="1" ht="6.96" customHeight="1">
      <c r="A48" s="42"/>
      <c r="B48" s="43"/>
      <c r="C48" s="44"/>
      <c r="D48" s="44"/>
      <c r="E48" s="44"/>
      <c r="F48" s="44"/>
      <c r="G48" s="44"/>
      <c r="H48" s="44"/>
      <c r="I48" s="44"/>
      <c r="J48" s="44"/>
      <c r="K48" s="44"/>
      <c r="L48" s="149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12" customHeight="1">
      <c r="A49" s="42"/>
      <c r="B49" s="43"/>
      <c r="C49" s="36" t="s">
        <v>16</v>
      </c>
      <c r="D49" s="44"/>
      <c r="E49" s="44"/>
      <c r="F49" s="44"/>
      <c r="G49" s="44"/>
      <c r="H49" s="44"/>
      <c r="I49" s="44"/>
      <c r="J49" s="44"/>
      <c r="K49" s="44"/>
      <c r="L49" s="149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26.25" customHeight="1">
      <c r="A50" s="42"/>
      <c r="B50" s="43"/>
      <c r="C50" s="44"/>
      <c r="D50" s="44"/>
      <c r="E50" s="175" t="str">
        <f>E7</f>
        <v>Rozvoj odbor. výukových prostor vč. vybavení na zákl. školách v Jihlavě - II. etapa - ZŠ Havlíčkova II.</v>
      </c>
      <c r="F50" s="36"/>
      <c r="G50" s="36"/>
      <c r="H50" s="36"/>
      <c r="I50" s="44"/>
      <c r="J50" s="44"/>
      <c r="K50" s="44"/>
      <c r="L50" s="149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1" customFormat="1" ht="12" customHeight="1">
      <c r="B51" s="25"/>
      <c r="C51" s="36" t="s">
        <v>156</v>
      </c>
      <c r="D51" s="26"/>
      <c r="E51" s="26"/>
      <c r="F51" s="26"/>
      <c r="G51" s="26"/>
      <c r="H51" s="26"/>
      <c r="I51" s="26"/>
      <c r="J51" s="26"/>
      <c r="K51" s="26"/>
      <c r="L51" s="24"/>
    </row>
    <row r="52" s="2" customFormat="1" ht="23.25" customHeight="1">
      <c r="A52" s="42"/>
      <c r="B52" s="43"/>
      <c r="C52" s="44"/>
      <c r="D52" s="44"/>
      <c r="E52" s="175" t="s">
        <v>6227</v>
      </c>
      <c r="F52" s="44"/>
      <c r="G52" s="44"/>
      <c r="H52" s="44"/>
      <c r="I52" s="44"/>
      <c r="J52" s="44"/>
      <c r="K52" s="44"/>
      <c r="L52" s="149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2" customFormat="1" ht="12" customHeight="1">
      <c r="A53" s="42"/>
      <c r="B53" s="43"/>
      <c r="C53" s="36" t="s">
        <v>161</v>
      </c>
      <c r="D53" s="44"/>
      <c r="E53" s="44"/>
      <c r="F53" s="44"/>
      <c r="G53" s="44"/>
      <c r="H53" s="44"/>
      <c r="I53" s="44"/>
      <c r="J53" s="44"/>
      <c r="K53" s="44"/>
      <c r="L53" s="149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</row>
    <row r="54" s="2" customFormat="1" ht="16.5" customHeight="1">
      <c r="A54" s="42"/>
      <c r="B54" s="43"/>
      <c r="C54" s="44"/>
      <c r="D54" s="44"/>
      <c r="E54" s="73" t="str">
        <f>E11</f>
        <v>D.1.4.4 - silnoproudá eletrotechnika a bleskosvod</v>
      </c>
      <c r="F54" s="44"/>
      <c r="G54" s="44"/>
      <c r="H54" s="44"/>
      <c r="I54" s="44"/>
      <c r="J54" s="44"/>
      <c r="K54" s="44"/>
      <c r="L54" s="149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</row>
    <row r="55" s="2" customFormat="1" ht="6.96" customHeight="1">
      <c r="A55" s="42"/>
      <c r="B55" s="43"/>
      <c r="C55" s="44"/>
      <c r="D55" s="44"/>
      <c r="E55" s="44"/>
      <c r="F55" s="44"/>
      <c r="G55" s="44"/>
      <c r="H55" s="44"/>
      <c r="I55" s="44"/>
      <c r="J55" s="44"/>
      <c r="K55" s="44"/>
      <c r="L55" s="149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</row>
    <row r="56" s="2" customFormat="1" ht="12" customHeight="1">
      <c r="A56" s="42"/>
      <c r="B56" s="43"/>
      <c r="C56" s="36" t="s">
        <v>22</v>
      </c>
      <c r="D56" s="44"/>
      <c r="E56" s="44"/>
      <c r="F56" s="31" t="str">
        <f>F14</f>
        <v>Jihlava</v>
      </c>
      <c r="G56" s="44"/>
      <c r="H56" s="44"/>
      <c r="I56" s="36" t="s">
        <v>24</v>
      </c>
      <c r="J56" s="76" t="str">
        <f>IF(J14="","",J14)</f>
        <v>11. 9. 2024</v>
      </c>
      <c r="K56" s="44"/>
      <c r="L56" s="149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6.96" customHeight="1">
      <c r="A57" s="42"/>
      <c r="B57" s="43"/>
      <c r="C57" s="44"/>
      <c r="D57" s="44"/>
      <c r="E57" s="44"/>
      <c r="F57" s="44"/>
      <c r="G57" s="44"/>
      <c r="H57" s="44"/>
      <c r="I57" s="44"/>
      <c r="J57" s="44"/>
      <c r="K57" s="44"/>
      <c r="L57" s="149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40.05" customHeight="1">
      <c r="A58" s="42"/>
      <c r="B58" s="43"/>
      <c r="C58" s="36" t="s">
        <v>26</v>
      </c>
      <c r="D58" s="44"/>
      <c r="E58" s="44"/>
      <c r="F58" s="31" t="str">
        <f>E17</f>
        <v>Statutární město Jihlava</v>
      </c>
      <c r="G58" s="44"/>
      <c r="H58" s="44"/>
      <c r="I58" s="36" t="s">
        <v>33</v>
      </c>
      <c r="J58" s="40" t="str">
        <f>E23</f>
        <v>Ing. arch. Zuzana Hrubešová projektový atelier</v>
      </c>
      <c r="K58" s="44"/>
      <c r="L58" s="149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25.65" customHeight="1">
      <c r="A59" s="42"/>
      <c r="B59" s="43"/>
      <c r="C59" s="36" t="s">
        <v>31</v>
      </c>
      <c r="D59" s="44"/>
      <c r="E59" s="44"/>
      <c r="F59" s="31" t="str">
        <f>IF(E20="","",E20)</f>
        <v>Vyplň údaj</v>
      </c>
      <c r="G59" s="44"/>
      <c r="H59" s="44"/>
      <c r="I59" s="36" t="s">
        <v>36</v>
      </c>
      <c r="J59" s="40" t="str">
        <f>E26</f>
        <v>Ing.Zbyněk Pecina (import do KROS4)</v>
      </c>
      <c r="K59" s="44"/>
      <c r="L59" s="149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0.32" customHeight="1">
      <c r="A60" s="42"/>
      <c r="B60" s="43"/>
      <c r="C60" s="44"/>
      <c r="D60" s="44"/>
      <c r="E60" s="44"/>
      <c r="F60" s="44"/>
      <c r="G60" s="44"/>
      <c r="H60" s="44"/>
      <c r="I60" s="44"/>
      <c r="J60" s="44"/>
      <c r="K60" s="44"/>
      <c r="L60" s="149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29.28" customHeight="1">
      <c r="A61" s="42"/>
      <c r="B61" s="43"/>
      <c r="C61" s="176" t="s">
        <v>265</v>
      </c>
      <c r="D61" s="177"/>
      <c r="E61" s="177"/>
      <c r="F61" s="177"/>
      <c r="G61" s="177"/>
      <c r="H61" s="177"/>
      <c r="I61" s="177"/>
      <c r="J61" s="178" t="s">
        <v>266</v>
      </c>
      <c r="K61" s="177"/>
      <c r="L61" s="149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10.32" customHeight="1">
      <c r="A62" s="42"/>
      <c r="B62" s="43"/>
      <c r="C62" s="44"/>
      <c r="D62" s="44"/>
      <c r="E62" s="44"/>
      <c r="F62" s="44"/>
      <c r="G62" s="44"/>
      <c r="H62" s="44"/>
      <c r="I62" s="44"/>
      <c r="J62" s="44"/>
      <c r="K62" s="44"/>
      <c r="L62" s="149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22.8" customHeight="1">
      <c r="A63" s="42"/>
      <c r="B63" s="43"/>
      <c r="C63" s="179" t="s">
        <v>72</v>
      </c>
      <c r="D63" s="44"/>
      <c r="E63" s="44"/>
      <c r="F63" s="44"/>
      <c r="G63" s="44"/>
      <c r="H63" s="44"/>
      <c r="I63" s="44"/>
      <c r="J63" s="106">
        <f>J102</f>
        <v>0</v>
      </c>
      <c r="K63" s="44"/>
      <c r="L63" s="149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U63" s="21" t="s">
        <v>271</v>
      </c>
    </row>
    <row r="64" s="9" customFormat="1" ht="24.96" customHeight="1">
      <c r="A64" s="9"/>
      <c r="B64" s="180"/>
      <c r="C64" s="181"/>
      <c r="D64" s="182" t="s">
        <v>6175</v>
      </c>
      <c r="E64" s="183"/>
      <c r="F64" s="183"/>
      <c r="G64" s="183"/>
      <c r="H64" s="183"/>
      <c r="I64" s="183"/>
      <c r="J64" s="184">
        <f>J103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7"/>
      <c r="C65" s="129"/>
      <c r="D65" s="188" t="s">
        <v>6176</v>
      </c>
      <c r="E65" s="189"/>
      <c r="F65" s="189"/>
      <c r="G65" s="189"/>
      <c r="H65" s="189"/>
      <c r="I65" s="189"/>
      <c r="J65" s="190">
        <f>J104</f>
        <v>0</v>
      </c>
      <c r="K65" s="129"/>
      <c r="L65" s="191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7"/>
      <c r="C66" s="129"/>
      <c r="D66" s="188" t="s">
        <v>6177</v>
      </c>
      <c r="E66" s="189"/>
      <c r="F66" s="189"/>
      <c r="G66" s="189"/>
      <c r="H66" s="189"/>
      <c r="I66" s="189"/>
      <c r="J66" s="190">
        <f>J107</f>
        <v>0</v>
      </c>
      <c r="K66" s="129"/>
      <c r="L66" s="191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7"/>
      <c r="C67" s="129"/>
      <c r="D67" s="188" t="s">
        <v>6178</v>
      </c>
      <c r="E67" s="189"/>
      <c r="F67" s="189"/>
      <c r="G67" s="189"/>
      <c r="H67" s="189"/>
      <c r="I67" s="189"/>
      <c r="J67" s="190">
        <f>J109</f>
        <v>0</v>
      </c>
      <c r="K67" s="129"/>
      <c r="L67" s="191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7"/>
      <c r="C68" s="129"/>
      <c r="D68" s="188" t="s">
        <v>6179</v>
      </c>
      <c r="E68" s="189"/>
      <c r="F68" s="189"/>
      <c r="G68" s="189"/>
      <c r="H68" s="189"/>
      <c r="I68" s="189"/>
      <c r="J68" s="190">
        <f>J113</f>
        <v>0</v>
      </c>
      <c r="K68" s="129"/>
      <c r="L68" s="191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7"/>
      <c r="C69" s="129"/>
      <c r="D69" s="188" t="s">
        <v>6180</v>
      </c>
      <c r="E69" s="189"/>
      <c r="F69" s="189"/>
      <c r="G69" s="189"/>
      <c r="H69" s="189"/>
      <c r="I69" s="189"/>
      <c r="J69" s="190">
        <f>J115</f>
        <v>0</v>
      </c>
      <c r="K69" s="129"/>
      <c r="L69" s="191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7"/>
      <c r="C70" s="129"/>
      <c r="D70" s="188" t="s">
        <v>6181</v>
      </c>
      <c r="E70" s="189"/>
      <c r="F70" s="189"/>
      <c r="G70" s="189"/>
      <c r="H70" s="189"/>
      <c r="I70" s="189"/>
      <c r="J70" s="190">
        <f>J119</f>
        <v>0</v>
      </c>
      <c r="K70" s="129"/>
      <c r="L70" s="191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7"/>
      <c r="C71" s="129"/>
      <c r="D71" s="188" t="s">
        <v>6182</v>
      </c>
      <c r="E71" s="189"/>
      <c r="F71" s="189"/>
      <c r="G71" s="189"/>
      <c r="H71" s="189"/>
      <c r="I71" s="189"/>
      <c r="J71" s="190">
        <f>J121</f>
        <v>0</v>
      </c>
      <c r="K71" s="129"/>
      <c r="L71" s="191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7"/>
      <c r="C72" s="129"/>
      <c r="D72" s="188" t="s">
        <v>6183</v>
      </c>
      <c r="E72" s="189"/>
      <c r="F72" s="189"/>
      <c r="G72" s="189"/>
      <c r="H72" s="189"/>
      <c r="I72" s="189"/>
      <c r="J72" s="190">
        <f>J123</f>
        <v>0</v>
      </c>
      <c r="K72" s="129"/>
      <c r="L72" s="191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7"/>
      <c r="C73" s="129"/>
      <c r="D73" s="188" t="s">
        <v>6184</v>
      </c>
      <c r="E73" s="189"/>
      <c r="F73" s="189"/>
      <c r="G73" s="189"/>
      <c r="H73" s="189"/>
      <c r="I73" s="189"/>
      <c r="J73" s="190">
        <f>J125</f>
        <v>0</v>
      </c>
      <c r="K73" s="129"/>
      <c r="L73" s="191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7"/>
      <c r="C74" s="129"/>
      <c r="D74" s="188" t="s">
        <v>6439</v>
      </c>
      <c r="E74" s="189"/>
      <c r="F74" s="189"/>
      <c r="G74" s="189"/>
      <c r="H74" s="189"/>
      <c r="I74" s="189"/>
      <c r="J74" s="190">
        <f>J127</f>
        <v>0</v>
      </c>
      <c r="K74" s="129"/>
      <c r="L74" s="191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7"/>
      <c r="C75" s="129"/>
      <c r="D75" s="188" t="s">
        <v>6440</v>
      </c>
      <c r="E75" s="189"/>
      <c r="F75" s="189"/>
      <c r="G75" s="189"/>
      <c r="H75" s="189"/>
      <c r="I75" s="189"/>
      <c r="J75" s="190">
        <f>J129</f>
        <v>0</v>
      </c>
      <c r="K75" s="129"/>
      <c r="L75" s="191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7"/>
      <c r="C76" s="129"/>
      <c r="D76" s="188" t="s">
        <v>6441</v>
      </c>
      <c r="E76" s="189"/>
      <c r="F76" s="189"/>
      <c r="G76" s="189"/>
      <c r="H76" s="189"/>
      <c r="I76" s="189"/>
      <c r="J76" s="190">
        <f>J131</f>
        <v>0</v>
      </c>
      <c r="K76" s="129"/>
      <c r="L76" s="191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7"/>
      <c r="C77" s="129"/>
      <c r="D77" s="188" t="s">
        <v>6442</v>
      </c>
      <c r="E77" s="189"/>
      <c r="F77" s="189"/>
      <c r="G77" s="189"/>
      <c r="H77" s="189"/>
      <c r="I77" s="189"/>
      <c r="J77" s="190">
        <f>J133</f>
        <v>0</v>
      </c>
      <c r="K77" s="129"/>
      <c r="L77" s="191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7"/>
      <c r="C78" s="129"/>
      <c r="D78" s="188" t="s">
        <v>6443</v>
      </c>
      <c r="E78" s="189"/>
      <c r="F78" s="189"/>
      <c r="G78" s="189"/>
      <c r="H78" s="189"/>
      <c r="I78" s="189"/>
      <c r="J78" s="190">
        <f>J136</f>
        <v>0</v>
      </c>
      <c r="K78" s="129"/>
      <c r="L78" s="191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7"/>
      <c r="C79" s="129"/>
      <c r="D79" s="188" t="s">
        <v>6444</v>
      </c>
      <c r="E79" s="189"/>
      <c r="F79" s="189"/>
      <c r="G79" s="189"/>
      <c r="H79" s="189"/>
      <c r="I79" s="189"/>
      <c r="J79" s="190">
        <f>J138</f>
        <v>0</v>
      </c>
      <c r="K79" s="129"/>
      <c r="L79" s="191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7"/>
      <c r="C80" s="129"/>
      <c r="D80" s="188" t="s">
        <v>6445</v>
      </c>
      <c r="E80" s="189"/>
      <c r="F80" s="189"/>
      <c r="G80" s="189"/>
      <c r="H80" s="189"/>
      <c r="I80" s="189"/>
      <c r="J80" s="190">
        <f>J140</f>
        <v>0</v>
      </c>
      <c r="K80" s="129"/>
      <c r="L80" s="191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2" customFormat="1" ht="21.84" customHeight="1">
      <c r="A81" s="42"/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149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</row>
    <row r="82" s="2" customFormat="1" ht="6.96" customHeight="1">
      <c r="A82" s="42"/>
      <c r="B82" s="63"/>
      <c r="C82" s="64"/>
      <c r="D82" s="64"/>
      <c r="E82" s="64"/>
      <c r="F82" s="64"/>
      <c r="G82" s="64"/>
      <c r="H82" s="64"/>
      <c r="I82" s="64"/>
      <c r="J82" s="64"/>
      <c r="K82" s="64"/>
      <c r="L82" s="149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</row>
    <row r="86" s="2" customFormat="1" ht="6.96" customHeight="1">
      <c r="A86" s="42"/>
      <c r="B86" s="65"/>
      <c r="C86" s="66"/>
      <c r="D86" s="66"/>
      <c r="E86" s="66"/>
      <c r="F86" s="66"/>
      <c r="G86" s="66"/>
      <c r="H86" s="66"/>
      <c r="I86" s="66"/>
      <c r="J86" s="66"/>
      <c r="K86" s="66"/>
      <c r="L86" s="149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</row>
    <row r="87" s="2" customFormat="1" ht="24.96" customHeight="1">
      <c r="A87" s="42"/>
      <c r="B87" s="43"/>
      <c r="C87" s="27" t="s">
        <v>380</v>
      </c>
      <c r="D87" s="44"/>
      <c r="E87" s="44"/>
      <c r="F87" s="44"/>
      <c r="G87" s="44"/>
      <c r="H87" s="44"/>
      <c r="I87" s="44"/>
      <c r="J87" s="44"/>
      <c r="K87" s="44"/>
      <c r="L87" s="149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</row>
    <row r="88" s="2" customFormat="1" ht="6.96" customHeight="1">
      <c r="A88" s="42"/>
      <c r="B88" s="43"/>
      <c r="C88" s="44"/>
      <c r="D88" s="44"/>
      <c r="E88" s="44"/>
      <c r="F88" s="44"/>
      <c r="G88" s="44"/>
      <c r="H88" s="44"/>
      <c r="I88" s="44"/>
      <c r="J88" s="44"/>
      <c r="K88" s="44"/>
      <c r="L88" s="149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</row>
    <row r="89" s="2" customFormat="1" ht="12" customHeight="1">
      <c r="A89" s="42"/>
      <c r="B89" s="43"/>
      <c r="C89" s="36" t="s">
        <v>16</v>
      </c>
      <c r="D89" s="44"/>
      <c r="E89" s="44"/>
      <c r="F89" s="44"/>
      <c r="G89" s="44"/>
      <c r="H89" s="44"/>
      <c r="I89" s="44"/>
      <c r="J89" s="44"/>
      <c r="K89" s="44"/>
      <c r="L89" s="149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="2" customFormat="1" ht="26.25" customHeight="1">
      <c r="A90" s="42"/>
      <c r="B90" s="43"/>
      <c r="C90" s="44"/>
      <c r="D90" s="44"/>
      <c r="E90" s="175" t="str">
        <f>E7</f>
        <v>Rozvoj odbor. výukových prostor vč. vybavení na zákl. školách v Jihlavě - II. etapa - ZŠ Havlíčkova II.</v>
      </c>
      <c r="F90" s="36"/>
      <c r="G90" s="36"/>
      <c r="H90" s="36"/>
      <c r="I90" s="44"/>
      <c r="J90" s="44"/>
      <c r="K90" s="44"/>
      <c r="L90" s="149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</row>
    <row r="91" s="1" customFormat="1" ht="12" customHeight="1">
      <c r="B91" s="25"/>
      <c r="C91" s="36" t="s">
        <v>156</v>
      </c>
      <c r="D91" s="26"/>
      <c r="E91" s="26"/>
      <c r="F91" s="26"/>
      <c r="G91" s="26"/>
      <c r="H91" s="26"/>
      <c r="I91" s="26"/>
      <c r="J91" s="26"/>
      <c r="K91" s="26"/>
      <c r="L91" s="24"/>
    </row>
    <row r="92" s="2" customFormat="1" ht="23.25" customHeight="1">
      <c r="A92" s="42"/>
      <c r="B92" s="43"/>
      <c r="C92" s="44"/>
      <c r="D92" s="44"/>
      <c r="E92" s="175" t="s">
        <v>6227</v>
      </c>
      <c r="F92" s="44"/>
      <c r="G92" s="44"/>
      <c r="H92" s="44"/>
      <c r="I92" s="44"/>
      <c r="J92" s="44"/>
      <c r="K92" s="44"/>
      <c r="L92" s="149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="2" customFormat="1" ht="12" customHeight="1">
      <c r="A93" s="42"/>
      <c r="B93" s="43"/>
      <c r="C93" s="36" t="s">
        <v>161</v>
      </c>
      <c r="D93" s="44"/>
      <c r="E93" s="44"/>
      <c r="F93" s="44"/>
      <c r="G93" s="44"/>
      <c r="H93" s="44"/>
      <c r="I93" s="44"/>
      <c r="J93" s="44"/>
      <c r="K93" s="44"/>
      <c r="L93" s="149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</row>
    <row r="94" s="2" customFormat="1" ht="16.5" customHeight="1">
      <c r="A94" s="42"/>
      <c r="B94" s="43"/>
      <c r="C94" s="44"/>
      <c r="D94" s="44"/>
      <c r="E94" s="73" t="str">
        <f>E11</f>
        <v>D.1.4.4 - silnoproudá eletrotechnika a bleskosvod</v>
      </c>
      <c r="F94" s="44"/>
      <c r="G94" s="44"/>
      <c r="H94" s="44"/>
      <c r="I94" s="44"/>
      <c r="J94" s="44"/>
      <c r="K94" s="44"/>
      <c r="L94" s="149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</row>
    <row r="95" s="2" customFormat="1" ht="6.96" customHeight="1">
      <c r="A95" s="42"/>
      <c r="B95" s="43"/>
      <c r="C95" s="44"/>
      <c r="D95" s="44"/>
      <c r="E95" s="44"/>
      <c r="F95" s="44"/>
      <c r="G95" s="44"/>
      <c r="H95" s="44"/>
      <c r="I95" s="44"/>
      <c r="J95" s="44"/>
      <c r="K95" s="44"/>
      <c r="L95" s="149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</row>
    <row r="96" s="2" customFormat="1" ht="12" customHeight="1">
      <c r="A96" s="42"/>
      <c r="B96" s="43"/>
      <c r="C96" s="36" t="s">
        <v>22</v>
      </c>
      <c r="D96" s="44"/>
      <c r="E96" s="44"/>
      <c r="F96" s="31" t="str">
        <f>F14</f>
        <v>Jihlava</v>
      </c>
      <c r="G96" s="44"/>
      <c r="H96" s="44"/>
      <c r="I96" s="36" t="s">
        <v>24</v>
      </c>
      <c r="J96" s="76" t="str">
        <f>IF(J14="","",J14)</f>
        <v>11. 9. 2024</v>
      </c>
      <c r="K96" s="44"/>
      <c r="L96" s="149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</row>
    <row r="97" s="2" customFormat="1" ht="6.96" customHeight="1">
      <c r="A97" s="42"/>
      <c r="B97" s="43"/>
      <c r="C97" s="44"/>
      <c r="D97" s="44"/>
      <c r="E97" s="44"/>
      <c r="F97" s="44"/>
      <c r="G97" s="44"/>
      <c r="H97" s="44"/>
      <c r="I97" s="44"/>
      <c r="J97" s="44"/>
      <c r="K97" s="44"/>
      <c r="L97" s="149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</row>
    <row r="98" s="2" customFormat="1" ht="40.05" customHeight="1">
      <c r="A98" s="42"/>
      <c r="B98" s="43"/>
      <c r="C98" s="36" t="s">
        <v>26</v>
      </c>
      <c r="D98" s="44"/>
      <c r="E98" s="44"/>
      <c r="F98" s="31" t="str">
        <f>E17</f>
        <v>Statutární město Jihlava</v>
      </c>
      <c r="G98" s="44"/>
      <c r="H98" s="44"/>
      <c r="I98" s="36" t="s">
        <v>33</v>
      </c>
      <c r="J98" s="40" t="str">
        <f>E23</f>
        <v>Ing. arch. Zuzana Hrubešová projektový atelier</v>
      </c>
      <c r="K98" s="44"/>
      <c r="L98" s="149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</row>
    <row r="99" s="2" customFormat="1" ht="25.65" customHeight="1">
      <c r="A99" s="42"/>
      <c r="B99" s="43"/>
      <c r="C99" s="36" t="s">
        <v>31</v>
      </c>
      <c r="D99" s="44"/>
      <c r="E99" s="44"/>
      <c r="F99" s="31" t="str">
        <f>IF(E20="","",E20)</f>
        <v>Vyplň údaj</v>
      </c>
      <c r="G99" s="44"/>
      <c r="H99" s="44"/>
      <c r="I99" s="36" t="s">
        <v>36</v>
      </c>
      <c r="J99" s="40" t="str">
        <f>E26</f>
        <v>Ing.Zbyněk Pecina (import do KROS4)</v>
      </c>
      <c r="K99" s="44"/>
      <c r="L99" s="149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</row>
    <row r="100" s="2" customFormat="1" ht="10.32" customHeight="1">
      <c r="A100" s="42"/>
      <c r="B100" s="43"/>
      <c r="C100" s="44"/>
      <c r="D100" s="44"/>
      <c r="E100" s="44"/>
      <c r="F100" s="44"/>
      <c r="G100" s="44"/>
      <c r="H100" s="44"/>
      <c r="I100" s="44"/>
      <c r="J100" s="44"/>
      <c r="K100" s="44"/>
      <c r="L100" s="149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</row>
    <row r="101" s="11" customFormat="1" ht="29.28" customHeight="1">
      <c r="A101" s="193"/>
      <c r="B101" s="194"/>
      <c r="C101" s="195" t="s">
        <v>408</v>
      </c>
      <c r="D101" s="196" t="s">
        <v>59</v>
      </c>
      <c r="E101" s="196" t="s">
        <v>55</v>
      </c>
      <c r="F101" s="196" t="s">
        <v>56</v>
      </c>
      <c r="G101" s="196" t="s">
        <v>409</v>
      </c>
      <c r="H101" s="196" t="s">
        <v>410</v>
      </c>
      <c r="I101" s="196" t="s">
        <v>411</v>
      </c>
      <c r="J101" s="196" t="s">
        <v>266</v>
      </c>
      <c r="K101" s="197" t="s">
        <v>412</v>
      </c>
      <c r="L101" s="198"/>
      <c r="M101" s="96" t="s">
        <v>28</v>
      </c>
      <c r="N101" s="97" t="s">
        <v>44</v>
      </c>
      <c r="O101" s="97" t="s">
        <v>413</v>
      </c>
      <c r="P101" s="97" t="s">
        <v>414</v>
      </c>
      <c r="Q101" s="97" t="s">
        <v>415</v>
      </c>
      <c r="R101" s="97" t="s">
        <v>416</v>
      </c>
      <c r="S101" s="97" t="s">
        <v>417</v>
      </c>
      <c r="T101" s="98" t="s">
        <v>418</v>
      </c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</row>
    <row r="102" s="2" customFormat="1" ht="22.8" customHeight="1">
      <c r="A102" s="42"/>
      <c r="B102" s="43"/>
      <c r="C102" s="103" t="s">
        <v>421</v>
      </c>
      <c r="D102" s="44"/>
      <c r="E102" s="44"/>
      <c r="F102" s="44"/>
      <c r="G102" s="44"/>
      <c r="H102" s="44"/>
      <c r="I102" s="44"/>
      <c r="J102" s="199">
        <f>BK102</f>
        <v>0</v>
      </c>
      <c r="K102" s="44"/>
      <c r="L102" s="48"/>
      <c r="M102" s="99"/>
      <c r="N102" s="200"/>
      <c r="O102" s="100"/>
      <c r="P102" s="201">
        <f>P103</f>
        <v>0</v>
      </c>
      <c r="Q102" s="100"/>
      <c r="R102" s="201">
        <f>R103</f>
        <v>0</v>
      </c>
      <c r="S102" s="100"/>
      <c r="T102" s="202">
        <f>T103</f>
        <v>0</v>
      </c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T102" s="21" t="s">
        <v>73</v>
      </c>
      <c r="AU102" s="21" t="s">
        <v>271</v>
      </c>
      <c r="BK102" s="203">
        <f>BK103</f>
        <v>0</v>
      </c>
    </row>
    <row r="103" s="12" customFormat="1" ht="25.92" customHeight="1">
      <c r="A103" s="12"/>
      <c r="B103" s="204"/>
      <c r="C103" s="205"/>
      <c r="D103" s="206" t="s">
        <v>73</v>
      </c>
      <c r="E103" s="207" t="s">
        <v>4933</v>
      </c>
      <c r="F103" s="207" t="s">
        <v>5250</v>
      </c>
      <c r="G103" s="205"/>
      <c r="H103" s="205"/>
      <c r="I103" s="208"/>
      <c r="J103" s="209">
        <f>BK103</f>
        <v>0</v>
      </c>
      <c r="K103" s="205"/>
      <c r="L103" s="210"/>
      <c r="M103" s="211"/>
      <c r="N103" s="212"/>
      <c r="O103" s="212"/>
      <c r="P103" s="213">
        <f>P104+P107+P109+P113+P115+P119+P121+P123+P125+P127+P129+P131+P133+P136+P138+P140</f>
        <v>0</v>
      </c>
      <c r="Q103" s="212"/>
      <c r="R103" s="213">
        <f>R104+R107+R109+R113+R115+R119+R121+R123+R125+R127+R129+R131+R133+R136+R138+R140</f>
        <v>0</v>
      </c>
      <c r="S103" s="212"/>
      <c r="T103" s="214">
        <f>T104+T107+T109+T113+T115+T119+T121+T123+T125+T127+T129+T131+T133+T136+T138+T140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15" t="s">
        <v>81</v>
      </c>
      <c r="AT103" s="216" t="s">
        <v>73</v>
      </c>
      <c r="AU103" s="216" t="s">
        <v>74</v>
      </c>
      <c r="AY103" s="215" t="s">
        <v>426</v>
      </c>
      <c r="BK103" s="217">
        <f>BK104+BK107+BK109+BK113+BK115+BK119+BK121+BK123+BK125+BK127+BK129+BK131+BK133+BK136+BK138+BK140</f>
        <v>0</v>
      </c>
    </row>
    <row r="104" s="12" customFormat="1" ht="22.8" customHeight="1">
      <c r="A104" s="12"/>
      <c r="B104" s="204"/>
      <c r="C104" s="205"/>
      <c r="D104" s="206" t="s">
        <v>73</v>
      </c>
      <c r="E104" s="218" t="s">
        <v>4791</v>
      </c>
      <c r="F104" s="218" t="s">
        <v>5256</v>
      </c>
      <c r="G104" s="205"/>
      <c r="H104" s="205"/>
      <c r="I104" s="208"/>
      <c r="J104" s="219">
        <f>BK104</f>
        <v>0</v>
      </c>
      <c r="K104" s="205"/>
      <c r="L104" s="210"/>
      <c r="M104" s="211"/>
      <c r="N104" s="212"/>
      <c r="O104" s="212"/>
      <c r="P104" s="213">
        <f>SUM(P105:P106)</f>
        <v>0</v>
      </c>
      <c r="Q104" s="212"/>
      <c r="R104" s="213">
        <f>SUM(R105:R106)</f>
        <v>0</v>
      </c>
      <c r="S104" s="212"/>
      <c r="T104" s="214">
        <f>SUM(T105:T106)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5" t="s">
        <v>81</v>
      </c>
      <c r="AT104" s="216" t="s">
        <v>73</v>
      </c>
      <c r="AU104" s="216" t="s">
        <v>81</v>
      </c>
      <c r="AY104" s="215" t="s">
        <v>426</v>
      </c>
      <c r="BK104" s="217">
        <f>SUM(BK105:BK106)</f>
        <v>0</v>
      </c>
    </row>
    <row r="105" s="2" customFormat="1" ht="49.05" customHeight="1">
      <c r="A105" s="42"/>
      <c r="B105" s="43"/>
      <c r="C105" s="220" t="s">
        <v>81</v>
      </c>
      <c r="D105" s="220" t="s">
        <v>433</v>
      </c>
      <c r="E105" s="221" t="s">
        <v>5257</v>
      </c>
      <c r="F105" s="222" t="s">
        <v>5258</v>
      </c>
      <c r="G105" s="223" t="s">
        <v>1452</v>
      </c>
      <c r="H105" s="224">
        <v>1</v>
      </c>
      <c r="I105" s="225"/>
      <c r="J105" s="226">
        <f>ROUND(I105*H105,2)</f>
        <v>0</v>
      </c>
      <c r="K105" s="222" t="s">
        <v>28</v>
      </c>
      <c r="L105" s="48"/>
      <c r="M105" s="227" t="s">
        <v>28</v>
      </c>
      <c r="N105" s="228" t="s">
        <v>45</v>
      </c>
      <c r="O105" s="88"/>
      <c r="P105" s="229">
        <f>O105*H105</f>
        <v>0</v>
      </c>
      <c r="Q105" s="229">
        <v>0</v>
      </c>
      <c r="R105" s="229">
        <f>Q105*H105</f>
        <v>0</v>
      </c>
      <c r="S105" s="229">
        <v>0</v>
      </c>
      <c r="T105" s="230">
        <f>S105*H105</f>
        <v>0</v>
      </c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R105" s="231" t="s">
        <v>933</v>
      </c>
      <c r="AT105" s="231" t="s">
        <v>433</v>
      </c>
      <c r="AU105" s="231" t="s">
        <v>83</v>
      </c>
      <c r="AY105" s="21" t="s">
        <v>426</v>
      </c>
      <c r="BE105" s="232">
        <f>IF(N105="základní",J105,0)</f>
        <v>0</v>
      </c>
      <c r="BF105" s="232">
        <f>IF(N105="snížená",J105,0)</f>
        <v>0</v>
      </c>
      <c r="BG105" s="232">
        <f>IF(N105="zákl. přenesená",J105,0)</f>
        <v>0</v>
      </c>
      <c r="BH105" s="232">
        <f>IF(N105="sníž. přenesená",J105,0)</f>
        <v>0</v>
      </c>
      <c r="BI105" s="232">
        <f>IF(N105="nulová",J105,0)</f>
        <v>0</v>
      </c>
      <c r="BJ105" s="21" t="s">
        <v>81</v>
      </c>
      <c r="BK105" s="232">
        <f>ROUND(I105*H105,2)</f>
        <v>0</v>
      </c>
      <c r="BL105" s="21" t="s">
        <v>933</v>
      </c>
      <c r="BM105" s="231" t="s">
        <v>83</v>
      </c>
    </row>
    <row r="106" s="2" customFormat="1" ht="66.75" customHeight="1">
      <c r="A106" s="42"/>
      <c r="B106" s="43"/>
      <c r="C106" s="220" t="s">
        <v>83</v>
      </c>
      <c r="D106" s="220" t="s">
        <v>433</v>
      </c>
      <c r="E106" s="221" t="s">
        <v>6446</v>
      </c>
      <c r="F106" s="222" t="s">
        <v>6447</v>
      </c>
      <c r="G106" s="223" t="s">
        <v>1452</v>
      </c>
      <c r="H106" s="224">
        <v>4</v>
      </c>
      <c r="I106" s="225"/>
      <c r="J106" s="226">
        <f>ROUND(I106*H106,2)</f>
        <v>0</v>
      </c>
      <c r="K106" s="222" t="s">
        <v>28</v>
      </c>
      <c r="L106" s="48"/>
      <c r="M106" s="227" t="s">
        <v>28</v>
      </c>
      <c r="N106" s="228" t="s">
        <v>45</v>
      </c>
      <c r="O106" s="88"/>
      <c r="P106" s="229">
        <f>O106*H106</f>
        <v>0</v>
      </c>
      <c r="Q106" s="229">
        <v>0</v>
      </c>
      <c r="R106" s="229">
        <f>Q106*H106</f>
        <v>0</v>
      </c>
      <c r="S106" s="229">
        <v>0</v>
      </c>
      <c r="T106" s="230">
        <f>S106*H106</f>
        <v>0</v>
      </c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R106" s="231" t="s">
        <v>933</v>
      </c>
      <c r="AT106" s="231" t="s">
        <v>433</v>
      </c>
      <c r="AU106" s="231" t="s">
        <v>83</v>
      </c>
      <c r="AY106" s="21" t="s">
        <v>426</v>
      </c>
      <c r="BE106" s="232">
        <f>IF(N106="základní",J106,0)</f>
        <v>0</v>
      </c>
      <c r="BF106" s="232">
        <f>IF(N106="snížená",J106,0)</f>
        <v>0</v>
      </c>
      <c r="BG106" s="232">
        <f>IF(N106="zákl. přenesená",J106,0)</f>
        <v>0</v>
      </c>
      <c r="BH106" s="232">
        <f>IF(N106="sníž. přenesená",J106,0)</f>
        <v>0</v>
      </c>
      <c r="BI106" s="232">
        <f>IF(N106="nulová",J106,0)</f>
        <v>0</v>
      </c>
      <c r="BJ106" s="21" t="s">
        <v>81</v>
      </c>
      <c r="BK106" s="232">
        <f>ROUND(I106*H106,2)</f>
        <v>0</v>
      </c>
      <c r="BL106" s="21" t="s">
        <v>933</v>
      </c>
      <c r="BM106" s="231" t="s">
        <v>438</v>
      </c>
    </row>
    <row r="107" s="12" customFormat="1" ht="22.8" customHeight="1">
      <c r="A107" s="12"/>
      <c r="B107" s="204"/>
      <c r="C107" s="205"/>
      <c r="D107" s="206" t="s">
        <v>73</v>
      </c>
      <c r="E107" s="218" t="s">
        <v>4820</v>
      </c>
      <c r="F107" s="218" t="s">
        <v>5272</v>
      </c>
      <c r="G107" s="205"/>
      <c r="H107" s="205"/>
      <c r="I107" s="208"/>
      <c r="J107" s="219">
        <f>BK107</f>
        <v>0</v>
      </c>
      <c r="K107" s="205"/>
      <c r="L107" s="210"/>
      <c r="M107" s="211"/>
      <c r="N107" s="212"/>
      <c r="O107" s="212"/>
      <c r="P107" s="213">
        <f>P108</f>
        <v>0</v>
      </c>
      <c r="Q107" s="212"/>
      <c r="R107" s="213">
        <f>R108</f>
        <v>0</v>
      </c>
      <c r="S107" s="212"/>
      <c r="T107" s="214">
        <f>T108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15" t="s">
        <v>81</v>
      </c>
      <c r="AT107" s="216" t="s">
        <v>73</v>
      </c>
      <c r="AU107" s="216" t="s">
        <v>81</v>
      </c>
      <c r="AY107" s="215" t="s">
        <v>426</v>
      </c>
      <c r="BK107" s="217">
        <f>BK108</f>
        <v>0</v>
      </c>
    </row>
    <row r="108" s="2" customFormat="1" ht="16.5" customHeight="1">
      <c r="A108" s="42"/>
      <c r="B108" s="43"/>
      <c r="C108" s="220" t="s">
        <v>469</v>
      </c>
      <c r="D108" s="220" t="s">
        <v>433</v>
      </c>
      <c r="E108" s="221" t="s">
        <v>5273</v>
      </c>
      <c r="F108" s="222" t="s">
        <v>5274</v>
      </c>
      <c r="G108" s="223" t="s">
        <v>1452</v>
      </c>
      <c r="H108" s="224">
        <v>5</v>
      </c>
      <c r="I108" s="225"/>
      <c r="J108" s="226">
        <f>ROUND(I108*H108,2)</f>
        <v>0</v>
      </c>
      <c r="K108" s="222" t="s">
        <v>28</v>
      </c>
      <c r="L108" s="48"/>
      <c r="M108" s="227" t="s">
        <v>28</v>
      </c>
      <c r="N108" s="228" t="s">
        <v>45</v>
      </c>
      <c r="O108" s="88"/>
      <c r="P108" s="229">
        <f>O108*H108</f>
        <v>0</v>
      </c>
      <c r="Q108" s="229">
        <v>0</v>
      </c>
      <c r="R108" s="229">
        <f>Q108*H108</f>
        <v>0</v>
      </c>
      <c r="S108" s="229">
        <v>0</v>
      </c>
      <c r="T108" s="230">
        <f>S108*H108</f>
        <v>0</v>
      </c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R108" s="231" t="s">
        <v>933</v>
      </c>
      <c r="AT108" s="231" t="s">
        <v>433</v>
      </c>
      <c r="AU108" s="231" t="s">
        <v>83</v>
      </c>
      <c r="AY108" s="21" t="s">
        <v>426</v>
      </c>
      <c r="BE108" s="232">
        <f>IF(N108="základní",J108,0)</f>
        <v>0</v>
      </c>
      <c r="BF108" s="232">
        <f>IF(N108="snížená",J108,0)</f>
        <v>0</v>
      </c>
      <c r="BG108" s="232">
        <f>IF(N108="zákl. přenesená",J108,0)</f>
        <v>0</v>
      </c>
      <c r="BH108" s="232">
        <f>IF(N108="sníž. přenesená",J108,0)</f>
        <v>0</v>
      </c>
      <c r="BI108" s="232">
        <f>IF(N108="nulová",J108,0)</f>
        <v>0</v>
      </c>
      <c r="BJ108" s="21" t="s">
        <v>81</v>
      </c>
      <c r="BK108" s="232">
        <f>ROUND(I108*H108,2)</f>
        <v>0</v>
      </c>
      <c r="BL108" s="21" t="s">
        <v>933</v>
      </c>
      <c r="BM108" s="231" t="s">
        <v>517</v>
      </c>
    </row>
    <row r="109" s="12" customFormat="1" ht="22.8" customHeight="1">
      <c r="A109" s="12"/>
      <c r="B109" s="204"/>
      <c r="C109" s="205"/>
      <c r="D109" s="206" t="s">
        <v>73</v>
      </c>
      <c r="E109" s="218" t="s">
        <v>4828</v>
      </c>
      <c r="F109" s="218" t="s">
        <v>5275</v>
      </c>
      <c r="G109" s="205"/>
      <c r="H109" s="205"/>
      <c r="I109" s="208"/>
      <c r="J109" s="219">
        <f>BK109</f>
        <v>0</v>
      </c>
      <c r="K109" s="205"/>
      <c r="L109" s="210"/>
      <c r="M109" s="211"/>
      <c r="N109" s="212"/>
      <c r="O109" s="212"/>
      <c r="P109" s="213">
        <f>SUM(P110:P112)</f>
        <v>0</v>
      </c>
      <c r="Q109" s="212"/>
      <c r="R109" s="213">
        <f>SUM(R110:R112)</f>
        <v>0</v>
      </c>
      <c r="S109" s="212"/>
      <c r="T109" s="214">
        <f>SUM(T110:T112)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15" t="s">
        <v>81</v>
      </c>
      <c r="AT109" s="216" t="s">
        <v>73</v>
      </c>
      <c r="AU109" s="216" t="s">
        <v>81</v>
      </c>
      <c r="AY109" s="215" t="s">
        <v>426</v>
      </c>
      <c r="BK109" s="217">
        <f>SUM(BK110:BK112)</f>
        <v>0</v>
      </c>
    </row>
    <row r="110" s="2" customFormat="1" ht="16.5" customHeight="1">
      <c r="A110" s="42"/>
      <c r="B110" s="43"/>
      <c r="C110" s="220" t="s">
        <v>438</v>
      </c>
      <c r="D110" s="220" t="s">
        <v>433</v>
      </c>
      <c r="E110" s="221" t="s">
        <v>5280</v>
      </c>
      <c r="F110" s="222" t="s">
        <v>5281</v>
      </c>
      <c r="G110" s="223" t="s">
        <v>1452</v>
      </c>
      <c r="H110" s="224">
        <v>2</v>
      </c>
      <c r="I110" s="225"/>
      <c r="J110" s="226">
        <f>ROUND(I110*H110,2)</f>
        <v>0</v>
      </c>
      <c r="K110" s="222" t="s">
        <v>28</v>
      </c>
      <c r="L110" s="48"/>
      <c r="M110" s="227" t="s">
        <v>28</v>
      </c>
      <c r="N110" s="228" t="s">
        <v>45</v>
      </c>
      <c r="O110" s="88"/>
      <c r="P110" s="229">
        <f>O110*H110</f>
        <v>0</v>
      </c>
      <c r="Q110" s="229">
        <v>0</v>
      </c>
      <c r="R110" s="229">
        <f>Q110*H110</f>
        <v>0</v>
      </c>
      <c r="S110" s="229">
        <v>0</v>
      </c>
      <c r="T110" s="230">
        <f>S110*H110</f>
        <v>0</v>
      </c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R110" s="231" t="s">
        <v>933</v>
      </c>
      <c r="AT110" s="231" t="s">
        <v>433</v>
      </c>
      <c r="AU110" s="231" t="s">
        <v>83</v>
      </c>
      <c r="AY110" s="21" t="s">
        <v>426</v>
      </c>
      <c r="BE110" s="232">
        <f>IF(N110="základní",J110,0)</f>
        <v>0</v>
      </c>
      <c r="BF110" s="232">
        <f>IF(N110="snížená",J110,0)</f>
        <v>0</v>
      </c>
      <c r="BG110" s="232">
        <f>IF(N110="zákl. přenesená",J110,0)</f>
        <v>0</v>
      </c>
      <c r="BH110" s="232">
        <f>IF(N110="sníž. přenesená",J110,0)</f>
        <v>0</v>
      </c>
      <c r="BI110" s="232">
        <f>IF(N110="nulová",J110,0)</f>
        <v>0</v>
      </c>
      <c r="BJ110" s="21" t="s">
        <v>81</v>
      </c>
      <c r="BK110" s="232">
        <f>ROUND(I110*H110,2)</f>
        <v>0</v>
      </c>
      <c r="BL110" s="21" t="s">
        <v>933</v>
      </c>
      <c r="BM110" s="231" t="s">
        <v>491</v>
      </c>
    </row>
    <row r="111" s="2" customFormat="1" ht="16.5" customHeight="1">
      <c r="A111" s="42"/>
      <c r="B111" s="43"/>
      <c r="C111" s="220" t="s">
        <v>501</v>
      </c>
      <c r="D111" s="220" t="s">
        <v>433</v>
      </c>
      <c r="E111" s="221" t="s">
        <v>5278</v>
      </c>
      <c r="F111" s="222" t="s">
        <v>5279</v>
      </c>
      <c r="G111" s="223" t="s">
        <v>1452</v>
      </c>
      <c r="H111" s="224">
        <v>2</v>
      </c>
      <c r="I111" s="225"/>
      <c r="J111" s="226">
        <f>ROUND(I111*H111,2)</f>
        <v>0</v>
      </c>
      <c r="K111" s="222" t="s">
        <v>28</v>
      </c>
      <c r="L111" s="48"/>
      <c r="M111" s="227" t="s">
        <v>28</v>
      </c>
      <c r="N111" s="228" t="s">
        <v>45</v>
      </c>
      <c r="O111" s="88"/>
      <c r="P111" s="229">
        <f>O111*H111</f>
        <v>0</v>
      </c>
      <c r="Q111" s="229">
        <v>0</v>
      </c>
      <c r="R111" s="229">
        <f>Q111*H111</f>
        <v>0</v>
      </c>
      <c r="S111" s="229">
        <v>0</v>
      </c>
      <c r="T111" s="230">
        <f>S111*H111</f>
        <v>0</v>
      </c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R111" s="231" t="s">
        <v>933</v>
      </c>
      <c r="AT111" s="231" t="s">
        <v>433</v>
      </c>
      <c r="AU111" s="231" t="s">
        <v>83</v>
      </c>
      <c r="AY111" s="21" t="s">
        <v>426</v>
      </c>
      <c r="BE111" s="232">
        <f>IF(N111="základní",J111,0)</f>
        <v>0</v>
      </c>
      <c r="BF111" s="232">
        <f>IF(N111="snížená",J111,0)</f>
        <v>0</v>
      </c>
      <c r="BG111" s="232">
        <f>IF(N111="zákl. přenesená",J111,0)</f>
        <v>0</v>
      </c>
      <c r="BH111" s="232">
        <f>IF(N111="sníž. přenesená",J111,0)</f>
        <v>0</v>
      </c>
      <c r="BI111" s="232">
        <f>IF(N111="nulová",J111,0)</f>
        <v>0</v>
      </c>
      <c r="BJ111" s="21" t="s">
        <v>81</v>
      </c>
      <c r="BK111" s="232">
        <f>ROUND(I111*H111,2)</f>
        <v>0</v>
      </c>
      <c r="BL111" s="21" t="s">
        <v>933</v>
      </c>
      <c r="BM111" s="231" t="s">
        <v>572</v>
      </c>
    </row>
    <row r="112" s="2" customFormat="1" ht="16.5" customHeight="1">
      <c r="A112" s="42"/>
      <c r="B112" s="43"/>
      <c r="C112" s="220" t="s">
        <v>517</v>
      </c>
      <c r="D112" s="220" t="s">
        <v>433</v>
      </c>
      <c r="E112" s="221" t="s">
        <v>5284</v>
      </c>
      <c r="F112" s="222" t="s">
        <v>5285</v>
      </c>
      <c r="G112" s="223" t="s">
        <v>1452</v>
      </c>
      <c r="H112" s="224">
        <v>1</v>
      </c>
      <c r="I112" s="225"/>
      <c r="J112" s="226">
        <f>ROUND(I112*H112,2)</f>
        <v>0</v>
      </c>
      <c r="K112" s="222" t="s">
        <v>28</v>
      </c>
      <c r="L112" s="48"/>
      <c r="M112" s="227" t="s">
        <v>28</v>
      </c>
      <c r="N112" s="228" t="s">
        <v>45</v>
      </c>
      <c r="O112" s="88"/>
      <c r="P112" s="229">
        <f>O112*H112</f>
        <v>0</v>
      </c>
      <c r="Q112" s="229">
        <v>0</v>
      </c>
      <c r="R112" s="229">
        <f>Q112*H112</f>
        <v>0</v>
      </c>
      <c r="S112" s="229">
        <v>0</v>
      </c>
      <c r="T112" s="230">
        <f>S112*H112</f>
        <v>0</v>
      </c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R112" s="231" t="s">
        <v>933</v>
      </c>
      <c r="AT112" s="231" t="s">
        <v>433</v>
      </c>
      <c r="AU112" s="231" t="s">
        <v>83</v>
      </c>
      <c r="AY112" s="21" t="s">
        <v>426</v>
      </c>
      <c r="BE112" s="232">
        <f>IF(N112="základní",J112,0)</f>
        <v>0</v>
      </c>
      <c r="BF112" s="232">
        <f>IF(N112="snížená",J112,0)</f>
        <v>0</v>
      </c>
      <c r="BG112" s="232">
        <f>IF(N112="zákl. přenesená",J112,0)</f>
        <v>0</v>
      </c>
      <c r="BH112" s="232">
        <f>IF(N112="sníž. přenesená",J112,0)</f>
        <v>0</v>
      </c>
      <c r="BI112" s="232">
        <f>IF(N112="nulová",J112,0)</f>
        <v>0</v>
      </c>
      <c r="BJ112" s="21" t="s">
        <v>81</v>
      </c>
      <c r="BK112" s="232">
        <f>ROUND(I112*H112,2)</f>
        <v>0</v>
      </c>
      <c r="BL112" s="21" t="s">
        <v>933</v>
      </c>
      <c r="BM112" s="231" t="s">
        <v>564</v>
      </c>
    </row>
    <row r="113" s="12" customFormat="1" ht="22.8" customHeight="1">
      <c r="A113" s="12"/>
      <c r="B113" s="204"/>
      <c r="C113" s="205"/>
      <c r="D113" s="206" t="s">
        <v>73</v>
      </c>
      <c r="E113" s="218" t="s">
        <v>4854</v>
      </c>
      <c r="F113" s="218" t="s">
        <v>5287</v>
      </c>
      <c r="G113" s="205"/>
      <c r="H113" s="205"/>
      <c r="I113" s="208"/>
      <c r="J113" s="219">
        <f>BK113</f>
        <v>0</v>
      </c>
      <c r="K113" s="205"/>
      <c r="L113" s="210"/>
      <c r="M113" s="211"/>
      <c r="N113" s="212"/>
      <c r="O113" s="212"/>
      <c r="P113" s="213">
        <f>P114</f>
        <v>0</v>
      </c>
      <c r="Q113" s="212"/>
      <c r="R113" s="213">
        <f>R114</f>
        <v>0</v>
      </c>
      <c r="S113" s="212"/>
      <c r="T113" s="214">
        <f>T114</f>
        <v>0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R113" s="215" t="s">
        <v>81</v>
      </c>
      <c r="AT113" s="216" t="s">
        <v>73</v>
      </c>
      <c r="AU113" s="216" t="s">
        <v>81</v>
      </c>
      <c r="AY113" s="215" t="s">
        <v>426</v>
      </c>
      <c r="BK113" s="217">
        <f>BK114</f>
        <v>0</v>
      </c>
    </row>
    <row r="114" s="2" customFormat="1" ht="16.5" customHeight="1">
      <c r="A114" s="42"/>
      <c r="B114" s="43"/>
      <c r="C114" s="220" t="s">
        <v>531</v>
      </c>
      <c r="D114" s="220" t="s">
        <v>433</v>
      </c>
      <c r="E114" s="221" t="s">
        <v>5288</v>
      </c>
      <c r="F114" s="222" t="s">
        <v>5289</v>
      </c>
      <c r="G114" s="223" t="s">
        <v>1452</v>
      </c>
      <c r="H114" s="224">
        <v>9</v>
      </c>
      <c r="I114" s="225"/>
      <c r="J114" s="226">
        <f>ROUND(I114*H114,2)</f>
        <v>0</v>
      </c>
      <c r="K114" s="222" t="s">
        <v>28</v>
      </c>
      <c r="L114" s="48"/>
      <c r="M114" s="227" t="s">
        <v>28</v>
      </c>
      <c r="N114" s="228" t="s">
        <v>45</v>
      </c>
      <c r="O114" s="88"/>
      <c r="P114" s="229">
        <f>O114*H114</f>
        <v>0</v>
      </c>
      <c r="Q114" s="229">
        <v>0</v>
      </c>
      <c r="R114" s="229">
        <f>Q114*H114</f>
        <v>0</v>
      </c>
      <c r="S114" s="229">
        <v>0</v>
      </c>
      <c r="T114" s="230">
        <f>S114*H114</f>
        <v>0</v>
      </c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R114" s="231" t="s">
        <v>933</v>
      </c>
      <c r="AT114" s="231" t="s">
        <v>433</v>
      </c>
      <c r="AU114" s="231" t="s">
        <v>83</v>
      </c>
      <c r="AY114" s="21" t="s">
        <v>426</v>
      </c>
      <c r="BE114" s="232">
        <f>IF(N114="základní",J114,0)</f>
        <v>0</v>
      </c>
      <c r="BF114" s="232">
        <f>IF(N114="snížená",J114,0)</f>
        <v>0</v>
      </c>
      <c r="BG114" s="232">
        <f>IF(N114="zákl. přenesená",J114,0)</f>
        <v>0</v>
      </c>
      <c r="BH114" s="232">
        <f>IF(N114="sníž. přenesená",J114,0)</f>
        <v>0</v>
      </c>
      <c r="BI114" s="232">
        <f>IF(N114="nulová",J114,0)</f>
        <v>0</v>
      </c>
      <c r="BJ114" s="21" t="s">
        <v>81</v>
      </c>
      <c r="BK114" s="232">
        <f>ROUND(I114*H114,2)</f>
        <v>0</v>
      </c>
      <c r="BL114" s="21" t="s">
        <v>933</v>
      </c>
      <c r="BM114" s="231" t="s">
        <v>627</v>
      </c>
    </row>
    <row r="115" s="12" customFormat="1" ht="22.8" customHeight="1">
      <c r="A115" s="12"/>
      <c r="B115" s="204"/>
      <c r="C115" s="205"/>
      <c r="D115" s="206" t="s">
        <v>73</v>
      </c>
      <c r="E115" s="218" t="s">
        <v>4894</v>
      </c>
      <c r="F115" s="218" t="s">
        <v>5291</v>
      </c>
      <c r="G115" s="205"/>
      <c r="H115" s="205"/>
      <c r="I115" s="208"/>
      <c r="J115" s="219">
        <f>BK115</f>
        <v>0</v>
      </c>
      <c r="K115" s="205"/>
      <c r="L115" s="210"/>
      <c r="M115" s="211"/>
      <c r="N115" s="212"/>
      <c r="O115" s="212"/>
      <c r="P115" s="213">
        <f>SUM(P116:P118)</f>
        <v>0</v>
      </c>
      <c r="Q115" s="212"/>
      <c r="R115" s="213">
        <f>SUM(R116:R118)</f>
        <v>0</v>
      </c>
      <c r="S115" s="212"/>
      <c r="T115" s="214">
        <f>SUM(T116:T118)</f>
        <v>0</v>
      </c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R115" s="215" t="s">
        <v>81</v>
      </c>
      <c r="AT115" s="216" t="s">
        <v>73</v>
      </c>
      <c r="AU115" s="216" t="s">
        <v>81</v>
      </c>
      <c r="AY115" s="215" t="s">
        <v>426</v>
      </c>
      <c r="BK115" s="217">
        <f>SUM(BK116:BK118)</f>
        <v>0</v>
      </c>
    </row>
    <row r="116" s="2" customFormat="1" ht="16.5" customHeight="1">
      <c r="A116" s="42"/>
      <c r="B116" s="43"/>
      <c r="C116" s="220" t="s">
        <v>491</v>
      </c>
      <c r="D116" s="220" t="s">
        <v>433</v>
      </c>
      <c r="E116" s="221" t="s">
        <v>5296</v>
      </c>
      <c r="F116" s="222" t="s">
        <v>5297</v>
      </c>
      <c r="G116" s="223" t="s">
        <v>949</v>
      </c>
      <c r="H116" s="224">
        <v>20</v>
      </c>
      <c r="I116" s="225"/>
      <c r="J116" s="226">
        <f>ROUND(I116*H116,2)</f>
        <v>0</v>
      </c>
      <c r="K116" s="222" t="s">
        <v>28</v>
      </c>
      <c r="L116" s="48"/>
      <c r="M116" s="227" t="s">
        <v>28</v>
      </c>
      <c r="N116" s="228" t="s">
        <v>45</v>
      </c>
      <c r="O116" s="88"/>
      <c r="P116" s="229">
        <f>O116*H116</f>
        <v>0</v>
      </c>
      <c r="Q116" s="229">
        <v>0</v>
      </c>
      <c r="R116" s="229">
        <f>Q116*H116</f>
        <v>0</v>
      </c>
      <c r="S116" s="229">
        <v>0</v>
      </c>
      <c r="T116" s="230">
        <f>S116*H116</f>
        <v>0</v>
      </c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R116" s="231" t="s">
        <v>933</v>
      </c>
      <c r="AT116" s="231" t="s">
        <v>433</v>
      </c>
      <c r="AU116" s="231" t="s">
        <v>83</v>
      </c>
      <c r="AY116" s="21" t="s">
        <v>426</v>
      </c>
      <c r="BE116" s="232">
        <f>IF(N116="základní",J116,0)</f>
        <v>0</v>
      </c>
      <c r="BF116" s="232">
        <f>IF(N116="snížená",J116,0)</f>
        <v>0</v>
      </c>
      <c r="BG116" s="232">
        <f>IF(N116="zákl. přenesená",J116,0)</f>
        <v>0</v>
      </c>
      <c r="BH116" s="232">
        <f>IF(N116="sníž. přenesená",J116,0)</f>
        <v>0</v>
      </c>
      <c r="BI116" s="232">
        <f>IF(N116="nulová",J116,0)</f>
        <v>0</v>
      </c>
      <c r="BJ116" s="21" t="s">
        <v>81</v>
      </c>
      <c r="BK116" s="232">
        <f>ROUND(I116*H116,2)</f>
        <v>0</v>
      </c>
      <c r="BL116" s="21" t="s">
        <v>933</v>
      </c>
      <c r="BM116" s="231" t="s">
        <v>645</v>
      </c>
    </row>
    <row r="117" s="2" customFormat="1" ht="16.5" customHeight="1">
      <c r="A117" s="42"/>
      <c r="B117" s="43"/>
      <c r="C117" s="220" t="s">
        <v>556</v>
      </c>
      <c r="D117" s="220" t="s">
        <v>433</v>
      </c>
      <c r="E117" s="221" t="s">
        <v>6448</v>
      </c>
      <c r="F117" s="222" t="s">
        <v>6449</v>
      </c>
      <c r="G117" s="223" t="s">
        <v>1452</v>
      </c>
      <c r="H117" s="224">
        <v>40</v>
      </c>
      <c r="I117" s="225"/>
      <c r="J117" s="226">
        <f>ROUND(I117*H117,2)</f>
        <v>0</v>
      </c>
      <c r="K117" s="222" t="s">
        <v>28</v>
      </c>
      <c r="L117" s="48"/>
      <c r="M117" s="227" t="s">
        <v>28</v>
      </c>
      <c r="N117" s="228" t="s">
        <v>45</v>
      </c>
      <c r="O117" s="88"/>
      <c r="P117" s="229">
        <f>O117*H117</f>
        <v>0</v>
      </c>
      <c r="Q117" s="229">
        <v>0</v>
      </c>
      <c r="R117" s="229">
        <f>Q117*H117</f>
        <v>0</v>
      </c>
      <c r="S117" s="229">
        <v>0</v>
      </c>
      <c r="T117" s="230">
        <f>S117*H117</f>
        <v>0</v>
      </c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R117" s="231" t="s">
        <v>933</v>
      </c>
      <c r="AT117" s="231" t="s">
        <v>433</v>
      </c>
      <c r="AU117" s="231" t="s">
        <v>83</v>
      </c>
      <c r="AY117" s="21" t="s">
        <v>426</v>
      </c>
      <c r="BE117" s="232">
        <f>IF(N117="základní",J117,0)</f>
        <v>0</v>
      </c>
      <c r="BF117" s="232">
        <f>IF(N117="snížená",J117,0)</f>
        <v>0</v>
      </c>
      <c r="BG117" s="232">
        <f>IF(N117="zákl. přenesená",J117,0)</f>
        <v>0</v>
      </c>
      <c r="BH117" s="232">
        <f>IF(N117="sníž. přenesená",J117,0)</f>
        <v>0</v>
      </c>
      <c r="BI117" s="232">
        <f>IF(N117="nulová",J117,0)</f>
        <v>0</v>
      </c>
      <c r="BJ117" s="21" t="s">
        <v>81</v>
      </c>
      <c r="BK117" s="232">
        <f>ROUND(I117*H117,2)</f>
        <v>0</v>
      </c>
      <c r="BL117" s="21" t="s">
        <v>933</v>
      </c>
      <c r="BM117" s="231" t="s">
        <v>657</v>
      </c>
    </row>
    <row r="118" s="2" customFormat="1" ht="16.5" customHeight="1">
      <c r="A118" s="42"/>
      <c r="B118" s="43"/>
      <c r="C118" s="220" t="s">
        <v>572</v>
      </c>
      <c r="D118" s="220" t="s">
        <v>433</v>
      </c>
      <c r="E118" s="221" t="s">
        <v>5300</v>
      </c>
      <c r="F118" s="222" t="s">
        <v>5301</v>
      </c>
      <c r="G118" s="223" t="s">
        <v>949</v>
      </c>
      <c r="H118" s="224">
        <v>20</v>
      </c>
      <c r="I118" s="225"/>
      <c r="J118" s="226">
        <f>ROUND(I118*H118,2)</f>
        <v>0</v>
      </c>
      <c r="K118" s="222" t="s">
        <v>28</v>
      </c>
      <c r="L118" s="48"/>
      <c r="M118" s="227" t="s">
        <v>28</v>
      </c>
      <c r="N118" s="228" t="s">
        <v>45</v>
      </c>
      <c r="O118" s="88"/>
      <c r="P118" s="229">
        <f>O118*H118</f>
        <v>0</v>
      </c>
      <c r="Q118" s="229">
        <v>0</v>
      </c>
      <c r="R118" s="229">
        <f>Q118*H118</f>
        <v>0</v>
      </c>
      <c r="S118" s="229">
        <v>0</v>
      </c>
      <c r="T118" s="230">
        <f>S118*H118</f>
        <v>0</v>
      </c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R118" s="231" t="s">
        <v>933</v>
      </c>
      <c r="AT118" s="231" t="s">
        <v>433</v>
      </c>
      <c r="AU118" s="231" t="s">
        <v>83</v>
      </c>
      <c r="AY118" s="21" t="s">
        <v>426</v>
      </c>
      <c r="BE118" s="232">
        <f>IF(N118="základní",J118,0)</f>
        <v>0</v>
      </c>
      <c r="BF118" s="232">
        <f>IF(N118="snížená",J118,0)</f>
        <v>0</v>
      </c>
      <c r="BG118" s="232">
        <f>IF(N118="zákl. přenesená",J118,0)</f>
        <v>0</v>
      </c>
      <c r="BH118" s="232">
        <f>IF(N118="sníž. přenesená",J118,0)</f>
        <v>0</v>
      </c>
      <c r="BI118" s="232">
        <f>IF(N118="nulová",J118,0)</f>
        <v>0</v>
      </c>
      <c r="BJ118" s="21" t="s">
        <v>81</v>
      </c>
      <c r="BK118" s="232">
        <f>ROUND(I118*H118,2)</f>
        <v>0</v>
      </c>
      <c r="BL118" s="21" t="s">
        <v>933</v>
      </c>
      <c r="BM118" s="231" t="s">
        <v>668</v>
      </c>
    </row>
    <row r="119" s="12" customFormat="1" ht="22.8" customHeight="1">
      <c r="A119" s="12"/>
      <c r="B119" s="204"/>
      <c r="C119" s="205"/>
      <c r="D119" s="206" t="s">
        <v>73</v>
      </c>
      <c r="E119" s="218" t="s">
        <v>4911</v>
      </c>
      <c r="F119" s="218" t="s">
        <v>5323</v>
      </c>
      <c r="G119" s="205"/>
      <c r="H119" s="205"/>
      <c r="I119" s="208"/>
      <c r="J119" s="219">
        <f>BK119</f>
        <v>0</v>
      </c>
      <c r="K119" s="205"/>
      <c r="L119" s="210"/>
      <c r="M119" s="211"/>
      <c r="N119" s="212"/>
      <c r="O119" s="212"/>
      <c r="P119" s="213">
        <f>P120</f>
        <v>0</v>
      </c>
      <c r="Q119" s="212"/>
      <c r="R119" s="213">
        <f>R120</f>
        <v>0</v>
      </c>
      <c r="S119" s="212"/>
      <c r="T119" s="214">
        <f>T120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215" t="s">
        <v>81</v>
      </c>
      <c r="AT119" s="216" t="s">
        <v>73</v>
      </c>
      <c r="AU119" s="216" t="s">
        <v>81</v>
      </c>
      <c r="AY119" s="215" t="s">
        <v>426</v>
      </c>
      <c r="BK119" s="217">
        <f>BK120</f>
        <v>0</v>
      </c>
    </row>
    <row r="120" s="2" customFormat="1" ht="33" customHeight="1">
      <c r="A120" s="42"/>
      <c r="B120" s="43"/>
      <c r="C120" s="220" t="s">
        <v>429</v>
      </c>
      <c r="D120" s="220" t="s">
        <v>433</v>
      </c>
      <c r="E120" s="221" t="s">
        <v>5324</v>
      </c>
      <c r="F120" s="222" t="s">
        <v>5325</v>
      </c>
      <c r="G120" s="223" t="s">
        <v>1452</v>
      </c>
      <c r="H120" s="224">
        <v>1</v>
      </c>
      <c r="I120" s="225"/>
      <c r="J120" s="226">
        <f>ROUND(I120*H120,2)</f>
        <v>0</v>
      </c>
      <c r="K120" s="222" t="s">
        <v>28</v>
      </c>
      <c r="L120" s="48"/>
      <c r="M120" s="227" t="s">
        <v>28</v>
      </c>
      <c r="N120" s="228" t="s">
        <v>45</v>
      </c>
      <c r="O120" s="88"/>
      <c r="P120" s="229">
        <f>O120*H120</f>
        <v>0</v>
      </c>
      <c r="Q120" s="229">
        <v>0</v>
      </c>
      <c r="R120" s="229">
        <f>Q120*H120</f>
        <v>0</v>
      </c>
      <c r="S120" s="229">
        <v>0</v>
      </c>
      <c r="T120" s="230">
        <f>S120*H120</f>
        <v>0</v>
      </c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R120" s="231" t="s">
        <v>933</v>
      </c>
      <c r="AT120" s="231" t="s">
        <v>433</v>
      </c>
      <c r="AU120" s="231" t="s">
        <v>83</v>
      </c>
      <c r="AY120" s="21" t="s">
        <v>426</v>
      </c>
      <c r="BE120" s="232">
        <f>IF(N120="základní",J120,0)</f>
        <v>0</v>
      </c>
      <c r="BF120" s="232">
        <f>IF(N120="snížená",J120,0)</f>
        <v>0</v>
      </c>
      <c r="BG120" s="232">
        <f>IF(N120="zákl. přenesená",J120,0)</f>
        <v>0</v>
      </c>
      <c r="BH120" s="232">
        <f>IF(N120="sníž. přenesená",J120,0)</f>
        <v>0</v>
      </c>
      <c r="BI120" s="232">
        <f>IF(N120="nulová",J120,0)</f>
        <v>0</v>
      </c>
      <c r="BJ120" s="21" t="s">
        <v>81</v>
      </c>
      <c r="BK120" s="232">
        <f>ROUND(I120*H120,2)</f>
        <v>0</v>
      </c>
      <c r="BL120" s="21" t="s">
        <v>933</v>
      </c>
      <c r="BM120" s="231" t="s">
        <v>677</v>
      </c>
    </row>
    <row r="121" s="12" customFormat="1" ht="22.8" customHeight="1">
      <c r="A121" s="12"/>
      <c r="B121" s="204"/>
      <c r="C121" s="205"/>
      <c r="D121" s="206" t="s">
        <v>73</v>
      </c>
      <c r="E121" s="218" t="s">
        <v>5087</v>
      </c>
      <c r="F121" s="218" t="s">
        <v>5335</v>
      </c>
      <c r="G121" s="205"/>
      <c r="H121" s="205"/>
      <c r="I121" s="208"/>
      <c r="J121" s="219">
        <f>BK121</f>
        <v>0</v>
      </c>
      <c r="K121" s="205"/>
      <c r="L121" s="210"/>
      <c r="M121" s="211"/>
      <c r="N121" s="212"/>
      <c r="O121" s="212"/>
      <c r="P121" s="213">
        <f>P122</f>
        <v>0</v>
      </c>
      <c r="Q121" s="212"/>
      <c r="R121" s="213">
        <f>R122</f>
        <v>0</v>
      </c>
      <c r="S121" s="212"/>
      <c r="T121" s="214">
        <f>T122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5" t="s">
        <v>81</v>
      </c>
      <c r="AT121" s="216" t="s">
        <v>73</v>
      </c>
      <c r="AU121" s="216" t="s">
        <v>81</v>
      </c>
      <c r="AY121" s="215" t="s">
        <v>426</v>
      </c>
      <c r="BK121" s="217">
        <f>BK122</f>
        <v>0</v>
      </c>
    </row>
    <row r="122" s="2" customFormat="1" ht="37.8" customHeight="1">
      <c r="A122" s="42"/>
      <c r="B122" s="43"/>
      <c r="C122" s="220" t="s">
        <v>564</v>
      </c>
      <c r="D122" s="220" t="s">
        <v>433</v>
      </c>
      <c r="E122" s="221" t="s">
        <v>5336</v>
      </c>
      <c r="F122" s="222" t="s">
        <v>5337</v>
      </c>
      <c r="G122" s="223" t="s">
        <v>1452</v>
      </c>
      <c r="H122" s="224">
        <v>1</v>
      </c>
      <c r="I122" s="225"/>
      <c r="J122" s="226">
        <f>ROUND(I122*H122,2)</f>
        <v>0</v>
      </c>
      <c r="K122" s="222" t="s">
        <v>28</v>
      </c>
      <c r="L122" s="48"/>
      <c r="M122" s="227" t="s">
        <v>28</v>
      </c>
      <c r="N122" s="228" t="s">
        <v>45</v>
      </c>
      <c r="O122" s="88"/>
      <c r="P122" s="229">
        <f>O122*H122</f>
        <v>0</v>
      </c>
      <c r="Q122" s="229">
        <v>0</v>
      </c>
      <c r="R122" s="229">
        <f>Q122*H122</f>
        <v>0</v>
      </c>
      <c r="S122" s="229">
        <v>0</v>
      </c>
      <c r="T122" s="230">
        <f>S122*H122</f>
        <v>0</v>
      </c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R122" s="231" t="s">
        <v>933</v>
      </c>
      <c r="AT122" s="231" t="s">
        <v>433</v>
      </c>
      <c r="AU122" s="231" t="s">
        <v>83</v>
      </c>
      <c r="AY122" s="21" t="s">
        <v>426</v>
      </c>
      <c r="BE122" s="232">
        <f>IF(N122="základní",J122,0)</f>
        <v>0</v>
      </c>
      <c r="BF122" s="232">
        <f>IF(N122="snížená",J122,0)</f>
        <v>0</v>
      </c>
      <c r="BG122" s="232">
        <f>IF(N122="zákl. přenesená",J122,0)</f>
        <v>0</v>
      </c>
      <c r="BH122" s="232">
        <f>IF(N122="sníž. přenesená",J122,0)</f>
        <v>0</v>
      </c>
      <c r="BI122" s="232">
        <f>IF(N122="nulová",J122,0)</f>
        <v>0</v>
      </c>
      <c r="BJ122" s="21" t="s">
        <v>81</v>
      </c>
      <c r="BK122" s="232">
        <f>ROUND(I122*H122,2)</f>
        <v>0</v>
      </c>
      <c r="BL122" s="21" t="s">
        <v>933</v>
      </c>
      <c r="BM122" s="231" t="s">
        <v>521</v>
      </c>
    </row>
    <row r="123" s="12" customFormat="1" ht="22.8" customHeight="1">
      <c r="A123" s="12"/>
      <c r="B123" s="204"/>
      <c r="C123" s="205"/>
      <c r="D123" s="206" t="s">
        <v>73</v>
      </c>
      <c r="E123" s="218" t="s">
        <v>5093</v>
      </c>
      <c r="F123" s="218" t="s">
        <v>5343</v>
      </c>
      <c r="G123" s="205"/>
      <c r="H123" s="205"/>
      <c r="I123" s="208"/>
      <c r="J123" s="219">
        <f>BK123</f>
        <v>0</v>
      </c>
      <c r="K123" s="205"/>
      <c r="L123" s="210"/>
      <c r="M123" s="211"/>
      <c r="N123" s="212"/>
      <c r="O123" s="212"/>
      <c r="P123" s="213">
        <f>P124</f>
        <v>0</v>
      </c>
      <c r="Q123" s="212"/>
      <c r="R123" s="213">
        <f>R124</f>
        <v>0</v>
      </c>
      <c r="S123" s="212"/>
      <c r="T123" s="214">
        <f>T124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15" t="s">
        <v>81</v>
      </c>
      <c r="AT123" s="216" t="s">
        <v>73</v>
      </c>
      <c r="AU123" s="216" t="s">
        <v>81</v>
      </c>
      <c r="AY123" s="215" t="s">
        <v>426</v>
      </c>
      <c r="BK123" s="217">
        <f>BK124</f>
        <v>0</v>
      </c>
    </row>
    <row r="124" s="2" customFormat="1" ht="33" customHeight="1">
      <c r="A124" s="42"/>
      <c r="B124" s="43"/>
      <c r="C124" s="220" t="s">
        <v>497</v>
      </c>
      <c r="D124" s="220" t="s">
        <v>433</v>
      </c>
      <c r="E124" s="221" t="s">
        <v>5344</v>
      </c>
      <c r="F124" s="222" t="s">
        <v>5345</v>
      </c>
      <c r="G124" s="223" t="s">
        <v>1452</v>
      </c>
      <c r="H124" s="224">
        <v>1</v>
      </c>
      <c r="I124" s="225"/>
      <c r="J124" s="226">
        <f>ROUND(I124*H124,2)</f>
        <v>0</v>
      </c>
      <c r="K124" s="222" t="s">
        <v>28</v>
      </c>
      <c r="L124" s="48"/>
      <c r="M124" s="227" t="s">
        <v>28</v>
      </c>
      <c r="N124" s="228" t="s">
        <v>45</v>
      </c>
      <c r="O124" s="88"/>
      <c r="P124" s="229">
        <f>O124*H124</f>
        <v>0</v>
      </c>
      <c r="Q124" s="229">
        <v>0</v>
      </c>
      <c r="R124" s="229">
        <f>Q124*H124</f>
        <v>0</v>
      </c>
      <c r="S124" s="229">
        <v>0</v>
      </c>
      <c r="T124" s="230">
        <f>S124*H124</f>
        <v>0</v>
      </c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R124" s="231" t="s">
        <v>933</v>
      </c>
      <c r="AT124" s="231" t="s">
        <v>433</v>
      </c>
      <c r="AU124" s="231" t="s">
        <v>83</v>
      </c>
      <c r="AY124" s="21" t="s">
        <v>426</v>
      </c>
      <c r="BE124" s="232">
        <f>IF(N124="základní",J124,0)</f>
        <v>0</v>
      </c>
      <c r="BF124" s="232">
        <f>IF(N124="snížená",J124,0)</f>
        <v>0</v>
      </c>
      <c r="BG124" s="232">
        <f>IF(N124="zákl. přenesená",J124,0)</f>
        <v>0</v>
      </c>
      <c r="BH124" s="232">
        <f>IF(N124="sníž. přenesená",J124,0)</f>
        <v>0</v>
      </c>
      <c r="BI124" s="232">
        <f>IF(N124="nulová",J124,0)</f>
        <v>0</v>
      </c>
      <c r="BJ124" s="21" t="s">
        <v>81</v>
      </c>
      <c r="BK124" s="232">
        <f>ROUND(I124*H124,2)</f>
        <v>0</v>
      </c>
      <c r="BL124" s="21" t="s">
        <v>933</v>
      </c>
      <c r="BM124" s="231" t="s">
        <v>697</v>
      </c>
    </row>
    <row r="125" s="12" customFormat="1" ht="22.8" customHeight="1">
      <c r="A125" s="12"/>
      <c r="B125" s="204"/>
      <c r="C125" s="205"/>
      <c r="D125" s="206" t="s">
        <v>73</v>
      </c>
      <c r="E125" s="218" t="s">
        <v>5097</v>
      </c>
      <c r="F125" s="218" t="s">
        <v>5347</v>
      </c>
      <c r="G125" s="205"/>
      <c r="H125" s="205"/>
      <c r="I125" s="208"/>
      <c r="J125" s="219">
        <f>BK125</f>
        <v>0</v>
      </c>
      <c r="K125" s="205"/>
      <c r="L125" s="210"/>
      <c r="M125" s="211"/>
      <c r="N125" s="212"/>
      <c r="O125" s="212"/>
      <c r="P125" s="213">
        <f>P126</f>
        <v>0</v>
      </c>
      <c r="Q125" s="212"/>
      <c r="R125" s="213">
        <f>R126</f>
        <v>0</v>
      </c>
      <c r="S125" s="212"/>
      <c r="T125" s="214">
        <f>T126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15" t="s">
        <v>81</v>
      </c>
      <c r="AT125" s="216" t="s">
        <v>73</v>
      </c>
      <c r="AU125" s="216" t="s">
        <v>81</v>
      </c>
      <c r="AY125" s="215" t="s">
        <v>426</v>
      </c>
      <c r="BK125" s="217">
        <f>BK126</f>
        <v>0</v>
      </c>
    </row>
    <row r="126" s="2" customFormat="1" ht="37.8" customHeight="1">
      <c r="A126" s="42"/>
      <c r="B126" s="43"/>
      <c r="C126" s="220" t="s">
        <v>627</v>
      </c>
      <c r="D126" s="220" t="s">
        <v>433</v>
      </c>
      <c r="E126" s="221" t="s">
        <v>5348</v>
      </c>
      <c r="F126" s="222" t="s">
        <v>6202</v>
      </c>
      <c r="G126" s="223" t="s">
        <v>1452</v>
      </c>
      <c r="H126" s="224">
        <v>2</v>
      </c>
      <c r="I126" s="225"/>
      <c r="J126" s="226">
        <f>ROUND(I126*H126,2)</f>
        <v>0</v>
      </c>
      <c r="K126" s="222" t="s">
        <v>28</v>
      </c>
      <c r="L126" s="48"/>
      <c r="M126" s="227" t="s">
        <v>28</v>
      </c>
      <c r="N126" s="228" t="s">
        <v>45</v>
      </c>
      <c r="O126" s="88"/>
      <c r="P126" s="229">
        <f>O126*H126</f>
        <v>0</v>
      </c>
      <c r="Q126" s="229">
        <v>0</v>
      </c>
      <c r="R126" s="229">
        <f>Q126*H126</f>
        <v>0</v>
      </c>
      <c r="S126" s="229">
        <v>0</v>
      </c>
      <c r="T126" s="230">
        <f>S126*H126</f>
        <v>0</v>
      </c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R126" s="231" t="s">
        <v>933</v>
      </c>
      <c r="AT126" s="231" t="s">
        <v>433</v>
      </c>
      <c r="AU126" s="231" t="s">
        <v>83</v>
      </c>
      <c r="AY126" s="21" t="s">
        <v>426</v>
      </c>
      <c r="BE126" s="232">
        <f>IF(N126="základní",J126,0)</f>
        <v>0</v>
      </c>
      <c r="BF126" s="232">
        <f>IF(N126="snížená",J126,0)</f>
        <v>0</v>
      </c>
      <c r="BG126" s="232">
        <f>IF(N126="zákl. přenesená",J126,0)</f>
        <v>0</v>
      </c>
      <c r="BH126" s="232">
        <f>IF(N126="sníž. přenesená",J126,0)</f>
        <v>0</v>
      </c>
      <c r="BI126" s="232">
        <f>IF(N126="nulová",J126,0)</f>
        <v>0</v>
      </c>
      <c r="BJ126" s="21" t="s">
        <v>81</v>
      </c>
      <c r="BK126" s="232">
        <f>ROUND(I126*H126,2)</f>
        <v>0</v>
      </c>
      <c r="BL126" s="21" t="s">
        <v>933</v>
      </c>
      <c r="BM126" s="231" t="s">
        <v>708</v>
      </c>
    </row>
    <row r="127" s="12" customFormat="1" ht="22.8" customHeight="1">
      <c r="A127" s="12"/>
      <c r="B127" s="204"/>
      <c r="C127" s="205"/>
      <c r="D127" s="206" t="s">
        <v>73</v>
      </c>
      <c r="E127" s="218" t="s">
        <v>5102</v>
      </c>
      <c r="F127" s="218" t="s">
        <v>6450</v>
      </c>
      <c r="G127" s="205"/>
      <c r="H127" s="205"/>
      <c r="I127" s="208"/>
      <c r="J127" s="219">
        <f>BK127</f>
        <v>0</v>
      </c>
      <c r="K127" s="205"/>
      <c r="L127" s="210"/>
      <c r="M127" s="211"/>
      <c r="N127" s="212"/>
      <c r="O127" s="212"/>
      <c r="P127" s="213">
        <f>P128</f>
        <v>0</v>
      </c>
      <c r="Q127" s="212"/>
      <c r="R127" s="213">
        <f>R128</f>
        <v>0</v>
      </c>
      <c r="S127" s="212"/>
      <c r="T127" s="214">
        <f>T128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15" t="s">
        <v>81</v>
      </c>
      <c r="AT127" s="216" t="s">
        <v>73</v>
      </c>
      <c r="AU127" s="216" t="s">
        <v>81</v>
      </c>
      <c r="AY127" s="215" t="s">
        <v>426</v>
      </c>
      <c r="BK127" s="217">
        <f>BK128</f>
        <v>0</v>
      </c>
    </row>
    <row r="128" s="2" customFormat="1" ht="24.15" customHeight="1">
      <c r="A128" s="42"/>
      <c r="B128" s="43"/>
      <c r="C128" s="220" t="s">
        <v>8</v>
      </c>
      <c r="D128" s="220" t="s">
        <v>433</v>
      </c>
      <c r="E128" s="221" t="s">
        <v>6451</v>
      </c>
      <c r="F128" s="222" t="s">
        <v>6452</v>
      </c>
      <c r="G128" s="223" t="s">
        <v>1452</v>
      </c>
      <c r="H128" s="224">
        <v>2</v>
      </c>
      <c r="I128" s="225"/>
      <c r="J128" s="226">
        <f>ROUND(I128*H128,2)</f>
        <v>0</v>
      </c>
      <c r="K128" s="222" t="s">
        <v>28</v>
      </c>
      <c r="L128" s="48"/>
      <c r="M128" s="227" t="s">
        <v>28</v>
      </c>
      <c r="N128" s="228" t="s">
        <v>45</v>
      </c>
      <c r="O128" s="88"/>
      <c r="P128" s="229">
        <f>O128*H128</f>
        <v>0</v>
      </c>
      <c r="Q128" s="229">
        <v>0</v>
      </c>
      <c r="R128" s="229">
        <f>Q128*H128</f>
        <v>0</v>
      </c>
      <c r="S128" s="229">
        <v>0</v>
      </c>
      <c r="T128" s="230">
        <f>S128*H128</f>
        <v>0</v>
      </c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R128" s="231" t="s">
        <v>933</v>
      </c>
      <c r="AT128" s="231" t="s">
        <v>433</v>
      </c>
      <c r="AU128" s="231" t="s">
        <v>83</v>
      </c>
      <c r="AY128" s="21" t="s">
        <v>426</v>
      </c>
      <c r="BE128" s="232">
        <f>IF(N128="základní",J128,0)</f>
        <v>0</v>
      </c>
      <c r="BF128" s="232">
        <f>IF(N128="snížená",J128,0)</f>
        <v>0</v>
      </c>
      <c r="BG128" s="232">
        <f>IF(N128="zákl. přenesená",J128,0)</f>
        <v>0</v>
      </c>
      <c r="BH128" s="232">
        <f>IF(N128="sníž. přenesená",J128,0)</f>
        <v>0</v>
      </c>
      <c r="BI128" s="232">
        <f>IF(N128="nulová",J128,0)</f>
        <v>0</v>
      </c>
      <c r="BJ128" s="21" t="s">
        <v>81</v>
      </c>
      <c r="BK128" s="232">
        <f>ROUND(I128*H128,2)</f>
        <v>0</v>
      </c>
      <c r="BL128" s="21" t="s">
        <v>933</v>
      </c>
      <c r="BM128" s="231" t="s">
        <v>721</v>
      </c>
    </row>
    <row r="129" s="12" customFormat="1" ht="22.8" customHeight="1">
      <c r="A129" s="12"/>
      <c r="B129" s="204"/>
      <c r="C129" s="205"/>
      <c r="D129" s="206" t="s">
        <v>73</v>
      </c>
      <c r="E129" s="218" t="s">
        <v>5104</v>
      </c>
      <c r="F129" s="218" t="s">
        <v>6453</v>
      </c>
      <c r="G129" s="205"/>
      <c r="H129" s="205"/>
      <c r="I129" s="208"/>
      <c r="J129" s="219">
        <f>BK129</f>
        <v>0</v>
      </c>
      <c r="K129" s="205"/>
      <c r="L129" s="210"/>
      <c r="M129" s="211"/>
      <c r="N129" s="212"/>
      <c r="O129" s="212"/>
      <c r="P129" s="213">
        <f>P130</f>
        <v>0</v>
      </c>
      <c r="Q129" s="212"/>
      <c r="R129" s="213">
        <f>R130</f>
        <v>0</v>
      </c>
      <c r="S129" s="212"/>
      <c r="T129" s="214">
        <f>T130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15" t="s">
        <v>81</v>
      </c>
      <c r="AT129" s="216" t="s">
        <v>73</v>
      </c>
      <c r="AU129" s="216" t="s">
        <v>81</v>
      </c>
      <c r="AY129" s="215" t="s">
        <v>426</v>
      </c>
      <c r="BK129" s="217">
        <f>BK130</f>
        <v>0</v>
      </c>
    </row>
    <row r="130" s="2" customFormat="1" ht="49.05" customHeight="1">
      <c r="A130" s="42"/>
      <c r="B130" s="43"/>
      <c r="C130" s="220" t="s">
        <v>645</v>
      </c>
      <c r="D130" s="220" t="s">
        <v>433</v>
      </c>
      <c r="E130" s="221" t="s">
        <v>5364</v>
      </c>
      <c r="F130" s="222" t="s">
        <v>6454</v>
      </c>
      <c r="G130" s="223" t="s">
        <v>1452</v>
      </c>
      <c r="H130" s="224">
        <v>3</v>
      </c>
      <c r="I130" s="225"/>
      <c r="J130" s="226">
        <f>ROUND(I130*H130,2)</f>
        <v>0</v>
      </c>
      <c r="K130" s="222" t="s">
        <v>28</v>
      </c>
      <c r="L130" s="48"/>
      <c r="M130" s="227" t="s">
        <v>28</v>
      </c>
      <c r="N130" s="228" t="s">
        <v>45</v>
      </c>
      <c r="O130" s="88"/>
      <c r="P130" s="229">
        <f>O130*H130</f>
        <v>0</v>
      </c>
      <c r="Q130" s="229">
        <v>0</v>
      </c>
      <c r="R130" s="229">
        <f>Q130*H130</f>
        <v>0</v>
      </c>
      <c r="S130" s="229">
        <v>0</v>
      </c>
      <c r="T130" s="230">
        <f>S130*H130</f>
        <v>0</v>
      </c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R130" s="231" t="s">
        <v>933</v>
      </c>
      <c r="AT130" s="231" t="s">
        <v>433</v>
      </c>
      <c r="AU130" s="231" t="s">
        <v>83</v>
      </c>
      <c r="AY130" s="21" t="s">
        <v>426</v>
      </c>
      <c r="BE130" s="232">
        <f>IF(N130="základní",J130,0)</f>
        <v>0</v>
      </c>
      <c r="BF130" s="232">
        <f>IF(N130="snížená",J130,0)</f>
        <v>0</v>
      </c>
      <c r="BG130" s="232">
        <f>IF(N130="zákl. přenesená",J130,0)</f>
        <v>0</v>
      </c>
      <c r="BH130" s="232">
        <f>IF(N130="sníž. přenesená",J130,0)</f>
        <v>0</v>
      </c>
      <c r="BI130" s="232">
        <f>IF(N130="nulová",J130,0)</f>
        <v>0</v>
      </c>
      <c r="BJ130" s="21" t="s">
        <v>81</v>
      </c>
      <c r="BK130" s="232">
        <f>ROUND(I130*H130,2)</f>
        <v>0</v>
      </c>
      <c r="BL130" s="21" t="s">
        <v>933</v>
      </c>
      <c r="BM130" s="231" t="s">
        <v>732</v>
      </c>
    </row>
    <row r="131" s="12" customFormat="1" ht="22.8" customHeight="1">
      <c r="A131" s="12"/>
      <c r="B131" s="204"/>
      <c r="C131" s="205"/>
      <c r="D131" s="206" t="s">
        <v>73</v>
      </c>
      <c r="E131" s="218" t="s">
        <v>5286</v>
      </c>
      <c r="F131" s="218" t="s">
        <v>5401</v>
      </c>
      <c r="G131" s="205"/>
      <c r="H131" s="205"/>
      <c r="I131" s="208"/>
      <c r="J131" s="219">
        <f>BK131</f>
        <v>0</v>
      </c>
      <c r="K131" s="205"/>
      <c r="L131" s="210"/>
      <c r="M131" s="211"/>
      <c r="N131" s="212"/>
      <c r="O131" s="212"/>
      <c r="P131" s="213">
        <f>P132</f>
        <v>0</v>
      </c>
      <c r="Q131" s="212"/>
      <c r="R131" s="213">
        <f>R132</f>
        <v>0</v>
      </c>
      <c r="S131" s="212"/>
      <c r="T131" s="214">
        <f>T132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5" t="s">
        <v>81</v>
      </c>
      <c r="AT131" s="216" t="s">
        <v>73</v>
      </c>
      <c r="AU131" s="216" t="s">
        <v>81</v>
      </c>
      <c r="AY131" s="215" t="s">
        <v>426</v>
      </c>
      <c r="BK131" s="217">
        <f>BK132</f>
        <v>0</v>
      </c>
    </row>
    <row r="132" s="2" customFormat="1" ht="16.5" customHeight="1">
      <c r="A132" s="42"/>
      <c r="B132" s="43"/>
      <c r="C132" s="220" t="s">
        <v>652</v>
      </c>
      <c r="D132" s="220" t="s">
        <v>433</v>
      </c>
      <c r="E132" s="221" t="s">
        <v>5402</v>
      </c>
      <c r="F132" s="222" t="s">
        <v>5403</v>
      </c>
      <c r="G132" s="223" t="s">
        <v>949</v>
      </c>
      <c r="H132" s="224">
        <v>9</v>
      </c>
      <c r="I132" s="225"/>
      <c r="J132" s="226">
        <f>ROUND(I132*H132,2)</f>
        <v>0</v>
      </c>
      <c r="K132" s="222" t="s">
        <v>28</v>
      </c>
      <c r="L132" s="48"/>
      <c r="M132" s="227" t="s">
        <v>28</v>
      </c>
      <c r="N132" s="228" t="s">
        <v>45</v>
      </c>
      <c r="O132" s="88"/>
      <c r="P132" s="229">
        <f>O132*H132</f>
        <v>0</v>
      </c>
      <c r="Q132" s="229">
        <v>0</v>
      </c>
      <c r="R132" s="229">
        <f>Q132*H132</f>
        <v>0</v>
      </c>
      <c r="S132" s="229">
        <v>0</v>
      </c>
      <c r="T132" s="230">
        <f>S132*H132</f>
        <v>0</v>
      </c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R132" s="231" t="s">
        <v>933</v>
      </c>
      <c r="AT132" s="231" t="s">
        <v>433</v>
      </c>
      <c r="AU132" s="231" t="s">
        <v>83</v>
      </c>
      <c r="AY132" s="21" t="s">
        <v>426</v>
      </c>
      <c r="BE132" s="232">
        <f>IF(N132="základní",J132,0)</f>
        <v>0</v>
      </c>
      <c r="BF132" s="232">
        <f>IF(N132="snížená",J132,0)</f>
        <v>0</v>
      </c>
      <c r="BG132" s="232">
        <f>IF(N132="zákl. přenesená",J132,0)</f>
        <v>0</v>
      </c>
      <c r="BH132" s="232">
        <f>IF(N132="sníž. přenesená",J132,0)</f>
        <v>0</v>
      </c>
      <c r="BI132" s="232">
        <f>IF(N132="nulová",J132,0)</f>
        <v>0</v>
      </c>
      <c r="BJ132" s="21" t="s">
        <v>81</v>
      </c>
      <c r="BK132" s="232">
        <f>ROUND(I132*H132,2)</f>
        <v>0</v>
      </c>
      <c r="BL132" s="21" t="s">
        <v>933</v>
      </c>
      <c r="BM132" s="231" t="s">
        <v>305</v>
      </c>
    </row>
    <row r="133" s="12" customFormat="1" ht="22.8" customHeight="1">
      <c r="A133" s="12"/>
      <c r="B133" s="204"/>
      <c r="C133" s="205"/>
      <c r="D133" s="206" t="s">
        <v>73</v>
      </c>
      <c r="E133" s="218" t="s">
        <v>5290</v>
      </c>
      <c r="F133" s="218" t="s">
        <v>5407</v>
      </c>
      <c r="G133" s="205"/>
      <c r="H133" s="205"/>
      <c r="I133" s="208"/>
      <c r="J133" s="219">
        <f>BK133</f>
        <v>0</v>
      </c>
      <c r="K133" s="205"/>
      <c r="L133" s="210"/>
      <c r="M133" s="211"/>
      <c r="N133" s="212"/>
      <c r="O133" s="212"/>
      <c r="P133" s="213">
        <f>SUM(P134:P135)</f>
        <v>0</v>
      </c>
      <c r="Q133" s="212"/>
      <c r="R133" s="213">
        <f>SUM(R134:R135)</f>
        <v>0</v>
      </c>
      <c r="S133" s="212"/>
      <c r="T133" s="214">
        <f>SUM(T134:T135)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5" t="s">
        <v>81</v>
      </c>
      <c r="AT133" s="216" t="s">
        <v>73</v>
      </c>
      <c r="AU133" s="216" t="s">
        <v>81</v>
      </c>
      <c r="AY133" s="215" t="s">
        <v>426</v>
      </c>
      <c r="BK133" s="217">
        <f>SUM(BK134:BK135)</f>
        <v>0</v>
      </c>
    </row>
    <row r="134" s="2" customFormat="1" ht="16.5" customHeight="1">
      <c r="A134" s="42"/>
      <c r="B134" s="43"/>
      <c r="C134" s="220" t="s">
        <v>657</v>
      </c>
      <c r="D134" s="220" t="s">
        <v>433</v>
      </c>
      <c r="E134" s="221" t="s">
        <v>5408</v>
      </c>
      <c r="F134" s="222" t="s">
        <v>5409</v>
      </c>
      <c r="G134" s="223" t="s">
        <v>949</v>
      </c>
      <c r="H134" s="224">
        <v>50</v>
      </c>
      <c r="I134" s="225"/>
      <c r="J134" s="226">
        <f>ROUND(I134*H134,2)</f>
        <v>0</v>
      </c>
      <c r="K134" s="222" t="s">
        <v>28</v>
      </c>
      <c r="L134" s="48"/>
      <c r="M134" s="227" t="s">
        <v>28</v>
      </c>
      <c r="N134" s="228" t="s">
        <v>45</v>
      </c>
      <c r="O134" s="88"/>
      <c r="P134" s="229">
        <f>O134*H134</f>
        <v>0</v>
      </c>
      <c r="Q134" s="229">
        <v>0</v>
      </c>
      <c r="R134" s="229">
        <f>Q134*H134</f>
        <v>0</v>
      </c>
      <c r="S134" s="229">
        <v>0</v>
      </c>
      <c r="T134" s="230">
        <f>S134*H134</f>
        <v>0</v>
      </c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R134" s="231" t="s">
        <v>933</v>
      </c>
      <c r="AT134" s="231" t="s">
        <v>433</v>
      </c>
      <c r="AU134" s="231" t="s">
        <v>83</v>
      </c>
      <c r="AY134" s="21" t="s">
        <v>426</v>
      </c>
      <c r="BE134" s="232">
        <f>IF(N134="základní",J134,0)</f>
        <v>0</v>
      </c>
      <c r="BF134" s="232">
        <f>IF(N134="snížená",J134,0)</f>
        <v>0</v>
      </c>
      <c r="BG134" s="232">
        <f>IF(N134="zákl. přenesená",J134,0)</f>
        <v>0</v>
      </c>
      <c r="BH134" s="232">
        <f>IF(N134="sníž. přenesená",J134,0)</f>
        <v>0</v>
      </c>
      <c r="BI134" s="232">
        <f>IF(N134="nulová",J134,0)</f>
        <v>0</v>
      </c>
      <c r="BJ134" s="21" t="s">
        <v>81</v>
      </c>
      <c r="BK134" s="232">
        <f>ROUND(I134*H134,2)</f>
        <v>0</v>
      </c>
      <c r="BL134" s="21" t="s">
        <v>933</v>
      </c>
      <c r="BM134" s="231" t="s">
        <v>223</v>
      </c>
    </row>
    <row r="135" s="2" customFormat="1" ht="16.5" customHeight="1">
      <c r="A135" s="42"/>
      <c r="B135" s="43"/>
      <c r="C135" s="220" t="s">
        <v>663</v>
      </c>
      <c r="D135" s="220" t="s">
        <v>433</v>
      </c>
      <c r="E135" s="221" t="s">
        <v>5410</v>
      </c>
      <c r="F135" s="222" t="s">
        <v>5411</v>
      </c>
      <c r="G135" s="223" t="s">
        <v>949</v>
      </c>
      <c r="H135" s="224">
        <v>70</v>
      </c>
      <c r="I135" s="225"/>
      <c r="J135" s="226">
        <f>ROUND(I135*H135,2)</f>
        <v>0</v>
      </c>
      <c r="K135" s="222" t="s">
        <v>28</v>
      </c>
      <c r="L135" s="48"/>
      <c r="M135" s="227" t="s">
        <v>28</v>
      </c>
      <c r="N135" s="228" t="s">
        <v>45</v>
      </c>
      <c r="O135" s="88"/>
      <c r="P135" s="229">
        <f>O135*H135</f>
        <v>0</v>
      </c>
      <c r="Q135" s="229">
        <v>0</v>
      </c>
      <c r="R135" s="229">
        <f>Q135*H135</f>
        <v>0</v>
      </c>
      <c r="S135" s="229">
        <v>0</v>
      </c>
      <c r="T135" s="230">
        <f>S135*H135</f>
        <v>0</v>
      </c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R135" s="231" t="s">
        <v>933</v>
      </c>
      <c r="AT135" s="231" t="s">
        <v>433</v>
      </c>
      <c r="AU135" s="231" t="s">
        <v>83</v>
      </c>
      <c r="AY135" s="21" t="s">
        <v>426</v>
      </c>
      <c r="BE135" s="232">
        <f>IF(N135="základní",J135,0)</f>
        <v>0</v>
      </c>
      <c r="BF135" s="232">
        <f>IF(N135="snížená",J135,0)</f>
        <v>0</v>
      </c>
      <c r="BG135" s="232">
        <f>IF(N135="zákl. přenesená",J135,0)</f>
        <v>0</v>
      </c>
      <c r="BH135" s="232">
        <f>IF(N135="sníž. přenesená",J135,0)</f>
        <v>0</v>
      </c>
      <c r="BI135" s="232">
        <f>IF(N135="nulová",J135,0)</f>
        <v>0</v>
      </c>
      <c r="BJ135" s="21" t="s">
        <v>81</v>
      </c>
      <c r="BK135" s="232">
        <f>ROUND(I135*H135,2)</f>
        <v>0</v>
      </c>
      <c r="BL135" s="21" t="s">
        <v>933</v>
      </c>
      <c r="BM135" s="231" t="s">
        <v>769</v>
      </c>
    </row>
    <row r="136" s="12" customFormat="1" ht="22.8" customHeight="1">
      <c r="A136" s="12"/>
      <c r="B136" s="204"/>
      <c r="C136" s="205"/>
      <c r="D136" s="206" t="s">
        <v>73</v>
      </c>
      <c r="E136" s="218" t="s">
        <v>5322</v>
      </c>
      <c r="F136" s="218" t="s">
        <v>6455</v>
      </c>
      <c r="G136" s="205"/>
      <c r="H136" s="205"/>
      <c r="I136" s="208"/>
      <c r="J136" s="219">
        <f>BK136</f>
        <v>0</v>
      </c>
      <c r="K136" s="205"/>
      <c r="L136" s="210"/>
      <c r="M136" s="211"/>
      <c r="N136" s="212"/>
      <c r="O136" s="212"/>
      <c r="P136" s="213">
        <f>P137</f>
        <v>0</v>
      </c>
      <c r="Q136" s="212"/>
      <c r="R136" s="213">
        <f>R137</f>
        <v>0</v>
      </c>
      <c r="S136" s="212"/>
      <c r="T136" s="214">
        <f>T137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15" t="s">
        <v>81</v>
      </c>
      <c r="AT136" s="216" t="s">
        <v>73</v>
      </c>
      <c r="AU136" s="216" t="s">
        <v>81</v>
      </c>
      <c r="AY136" s="215" t="s">
        <v>426</v>
      </c>
      <c r="BK136" s="217">
        <f>BK137</f>
        <v>0</v>
      </c>
    </row>
    <row r="137" s="2" customFormat="1" ht="16.5" customHeight="1">
      <c r="A137" s="42"/>
      <c r="B137" s="43"/>
      <c r="C137" s="220" t="s">
        <v>668</v>
      </c>
      <c r="D137" s="220" t="s">
        <v>433</v>
      </c>
      <c r="E137" s="221" t="s">
        <v>5440</v>
      </c>
      <c r="F137" s="222" t="s">
        <v>5441</v>
      </c>
      <c r="G137" s="223" t="s">
        <v>1452</v>
      </c>
      <c r="H137" s="224">
        <v>2</v>
      </c>
      <c r="I137" s="225"/>
      <c r="J137" s="226">
        <f>ROUND(I137*H137,2)</f>
        <v>0</v>
      </c>
      <c r="K137" s="222" t="s">
        <v>28</v>
      </c>
      <c r="L137" s="48"/>
      <c r="M137" s="227" t="s">
        <v>28</v>
      </c>
      <c r="N137" s="228" t="s">
        <v>45</v>
      </c>
      <c r="O137" s="88"/>
      <c r="P137" s="229">
        <f>O137*H137</f>
        <v>0</v>
      </c>
      <c r="Q137" s="229">
        <v>0</v>
      </c>
      <c r="R137" s="229">
        <f>Q137*H137</f>
        <v>0</v>
      </c>
      <c r="S137" s="229">
        <v>0</v>
      </c>
      <c r="T137" s="230">
        <f>S137*H137</f>
        <v>0</v>
      </c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R137" s="231" t="s">
        <v>933</v>
      </c>
      <c r="AT137" s="231" t="s">
        <v>433</v>
      </c>
      <c r="AU137" s="231" t="s">
        <v>83</v>
      </c>
      <c r="AY137" s="21" t="s">
        <v>426</v>
      </c>
      <c r="BE137" s="232">
        <f>IF(N137="základní",J137,0)</f>
        <v>0</v>
      </c>
      <c r="BF137" s="232">
        <f>IF(N137="snížená",J137,0)</f>
        <v>0</v>
      </c>
      <c r="BG137" s="232">
        <f>IF(N137="zákl. přenesená",J137,0)</f>
        <v>0</v>
      </c>
      <c r="BH137" s="232">
        <f>IF(N137="sníž. přenesená",J137,0)</f>
        <v>0</v>
      </c>
      <c r="BI137" s="232">
        <f>IF(N137="nulová",J137,0)</f>
        <v>0</v>
      </c>
      <c r="BJ137" s="21" t="s">
        <v>81</v>
      </c>
      <c r="BK137" s="232">
        <f>ROUND(I137*H137,2)</f>
        <v>0</v>
      </c>
      <c r="BL137" s="21" t="s">
        <v>933</v>
      </c>
      <c r="BM137" s="231" t="s">
        <v>781</v>
      </c>
    </row>
    <row r="138" s="12" customFormat="1" ht="22.8" customHeight="1">
      <c r="A138" s="12"/>
      <c r="B138" s="204"/>
      <c r="C138" s="205"/>
      <c r="D138" s="206" t="s">
        <v>73</v>
      </c>
      <c r="E138" s="218" t="s">
        <v>5334</v>
      </c>
      <c r="F138" s="218" t="s">
        <v>5474</v>
      </c>
      <c r="G138" s="205"/>
      <c r="H138" s="205"/>
      <c r="I138" s="208"/>
      <c r="J138" s="219">
        <f>BK138</f>
        <v>0</v>
      </c>
      <c r="K138" s="205"/>
      <c r="L138" s="210"/>
      <c r="M138" s="211"/>
      <c r="N138" s="212"/>
      <c r="O138" s="212"/>
      <c r="P138" s="213">
        <f>P139</f>
        <v>0</v>
      </c>
      <c r="Q138" s="212"/>
      <c r="R138" s="213">
        <f>R139</f>
        <v>0</v>
      </c>
      <c r="S138" s="212"/>
      <c r="T138" s="214">
        <f>T139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15" t="s">
        <v>81</v>
      </c>
      <c r="AT138" s="216" t="s">
        <v>73</v>
      </c>
      <c r="AU138" s="216" t="s">
        <v>81</v>
      </c>
      <c r="AY138" s="215" t="s">
        <v>426</v>
      </c>
      <c r="BK138" s="217">
        <f>BK139</f>
        <v>0</v>
      </c>
    </row>
    <row r="139" s="2" customFormat="1" ht="16.5" customHeight="1">
      <c r="A139" s="42"/>
      <c r="B139" s="43"/>
      <c r="C139" s="220" t="s">
        <v>7</v>
      </c>
      <c r="D139" s="220" t="s">
        <v>433</v>
      </c>
      <c r="E139" s="221" t="s">
        <v>5475</v>
      </c>
      <c r="F139" s="222" t="s">
        <v>5476</v>
      </c>
      <c r="G139" s="223" t="s">
        <v>4590</v>
      </c>
      <c r="H139" s="224">
        <v>8</v>
      </c>
      <c r="I139" s="225"/>
      <c r="J139" s="226">
        <f>ROUND(I139*H139,2)</f>
        <v>0</v>
      </c>
      <c r="K139" s="222" t="s">
        <v>28</v>
      </c>
      <c r="L139" s="48"/>
      <c r="M139" s="227" t="s">
        <v>28</v>
      </c>
      <c r="N139" s="228" t="s">
        <v>45</v>
      </c>
      <c r="O139" s="88"/>
      <c r="P139" s="229">
        <f>O139*H139</f>
        <v>0</v>
      </c>
      <c r="Q139" s="229">
        <v>0</v>
      </c>
      <c r="R139" s="229">
        <f>Q139*H139</f>
        <v>0</v>
      </c>
      <c r="S139" s="229">
        <v>0</v>
      </c>
      <c r="T139" s="230">
        <f>S139*H139</f>
        <v>0</v>
      </c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R139" s="231" t="s">
        <v>933</v>
      </c>
      <c r="AT139" s="231" t="s">
        <v>433</v>
      </c>
      <c r="AU139" s="231" t="s">
        <v>83</v>
      </c>
      <c r="AY139" s="21" t="s">
        <v>426</v>
      </c>
      <c r="BE139" s="232">
        <f>IF(N139="základní",J139,0)</f>
        <v>0</v>
      </c>
      <c r="BF139" s="232">
        <f>IF(N139="snížená",J139,0)</f>
        <v>0</v>
      </c>
      <c r="BG139" s="232">
        <f>IF(N139="zákl. přenesená",J139,0)</f>
        <v>0</v>
      </c>
      <c r="BH139" s="232">
        <f>IF(N139="sníž. přenesená",J139,0)</f>
        <v>0</v>
      </c>
      <c r="BI139" s="232">
        <f>IF(N139="nulová",J139,0)</f>
        <v>0</v>
      </c>
      <c r="BJ139" s="21" t="s">
        <v>81</v>
      </c>
      <c r="BK139" s="232">
        <f>ROUND(I139*H139,2)</f>
        <v>0</v>
      </c>
      <c r="BL139" s="21" t="s">
        <v>933</v>
      </c>
      <c r="BM139" s="231" t="s">
        <v>794</v>
      </c>
    </row>
    <row r="140" s="12" customFormat="1" ht="22.8" customHeight="1">
      <c r="A140" s="12"/>
      <c r="B140" s="204"/>
      <c r="C140" s="205"/>
      <c r="D140" s="206" t="s">
        <v>73</v>
      </c>
      <c r="E140" s="218" t="s">
        <v>5342</v>
      </c>
      <c r="F140" s="218" t="s">
        <v>5478</v>
      </c>
      <c r="G140" s="205"/>
      <c r="H140" s="205"/>
      <c r="I140" s="208"/>
      <c r="J140" s="219">
        <f>BK140</f>
        <v>0</v>
      </c>
      <c r="K140" s="205"/>
      <c r="L140" s="210"/>
      <c r="M140" s="211"/>
      <c r="N140" s="212"/>
      <c r="O140" s="212"/>
      <c r="P140" s="213">
        <f>P141</f>
        <v>0</v>
      </c>
      <c r="Q140" s="212"/>
      <c r="R140" s="213">
        <f>R141</f>
        <v>0</v>
      </c>
      <c r="S140" s="212"/>
      <c r="T140" s="214">
        <f>T141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15" t="s">
        <v>469</v>
      </c>
      <c r="AT140" s="216" t="s">
        <v>73</v>
      </c>
      <c r="AU140" s="216" t="s">
        <v>81</v>
      </c>
      <c r="AY140" s="215" t="s">
        <v>426</v>
      </c>
      <c r="BK140" s="217">
        <f>BK141</f>
        <v>0</v>
      </c>
    </row>
    <row r="141" s="2" customFormat="1" ht="16.5" customHeight="1">
      <c r="A141" s="42"/>
      <c r="B141" s="43"/>
      <c r="C141" s="220" t="s">
        <v>677</v>
      </c>
      <c r="D141" s="220" t="s">
        <v>433</v>
      </c>
      <c r="E141" s="221" t="s">
        <v>6456</v>
      </c>
      <c r="F141" s="222" t="s">
        <v>6207</v>
      </c>
      <c r="G141" s="223" t="s">
        <v>4515</v>
      </c>
      <c r="H141" s="224">
        <v>1</v>
      </c>
      <c r="I141" s="225"/>
      <c r="J141" s="226">
        <f>ROUND(I141*H141,2)</f>
        <v>0</v>
      </c>
      <c r="K141" s="222" t="s">
        <v>28</v>
      </c>
      <c r="L141" s="48"/>
      <c r="M141" s="300" t="s">
        <v>28</v>
      </c>
      <c r="N141" s="301" t="s">
        <v>45</v>
      </c>
      <c r="O141" s="297"/>
      <c r="P141" s="302">
        <f>O141*H141</f>
        <v>0</v>
      </c>
      <c r="Q141" s="302">
        <v>0</v>
      </c>
      <c r="R141" s="302">
        <f>Q141*H141</f>
        <v>0</v>
      </c>
      <c r="S141" s="302">
        <v>0</v>
      </c>
      <c r="T141" s="303">
        <f>S141*H141</f>
        <v>0</v>
      </c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R141" s="231" t="s">
        <v>933</v>
      </c>
      <c r="AT141" s="231" t="s">
        <v>433</v>
      </c>
      <c r="AU141" s="231" t="s">
        <v>83</v>
      </c>
      <c r="AY141" s="21" t="s">
        <v>426</v>
      </c>
      <c r="BE141" s="232">
        <f>IF(N141="základní",J141,0)</f>
        <v>0</v>
      </c>
      <c r="BF141" s="232">
        <f>IF(N141="snížená",J141,0)</f>
        <v>0</v>
      </c>
      <c r="BG141" s="232">
        <f>IF(N141="zákl. přenesená",J141,0)</f>
        <v>0</v>
      </c>
      <c r="BH141" s="232">
        <f>IF(N141="sníž. přenesená",J141,0)</f>
        <v>0</v>
      </c>
      <c r="BI141" s="232">
        <f>IF(N141="nulová",J141,0)</f>
        <v>0</v>
      </c>
      <c r="BJ141" s="21" t="s">
        <v>81</v>
      </c>
      <c r="BK141" s="232">
        <f>ROUND(I141*H141,2)</f>
        <v>0</v>
      </c>
      <c r="BL141" s="21" t="s">
        <v>933</v>
      </c>
      <c r="BM141" s="231" t="s">
        <v>807</v>
      </c>
    </row>
    <row r="142" s="2" customFormat="1" ht="6.96" customHeight="1">
      <c r="A142" s="42"/>
      <c r="B142" s="63"/>
      <c r="C142" s="64"/>
      <c r="D142" s="64"/>
      <c r="E142" s="64"/>
      <c r="F142" s="64"/>
      <c r="G142" s="64"/>
      <c r="H142" s="64"/>
      <c r="I142" s="64"/>
      <c r="J142" s="64"/>
      <c r="K142" s="64"/>
      <c r="L142" s="48"/>
      <c r="M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</row>
  </sheetData>
  <sheetProtection sheet="1" autoFilter="0" formatColumns="0" formatRows="0" objects="1" scenarios="1" spinCount="100000" saltValue="JNKhVTxmJvj85ZMn/M5Bmj5EjJWXr0AjB0EB4m5zPyeLyQx7nL3Wtt3t+Gwbl4jrjIW5/i2Qfk+RAqw5PsYlBw==" hashValue="T2R8sOMAoBzMHb82otNU51rVGaZDxG0iei68IqtNYjxqUuXVM7vyluSd8FC6T9I6M6G/3CyTwqWwahI+MjtEGQ==" algorithmName="SHA-512" password="CC35"/>
  <autoFilter ref="C101:K14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0:H90"/>
    <mergeCell ref="E92:H92"/>
    <mergeCell ref="E94:H9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132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83</v>
      </c>
    </row>
    <row r="4" s="1" customFormat="1" ht="24.96" customHeight="1">
      <c r="B4" s="24"/>
      <c r="D4" s="145" t="s">
        <v>147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26.25" customHeight="1">
      <c r="B7" s="24"/>
      <c r="E7" s="148" t="str">
        <f>'Rekapitulace stavby'!K6</f>
        <v>Rozvoj odbor. výukových prostor vč. vybavení na zákl. školách v Jihlavě - II. etapa - ZŠ Havlíčkova II.</v>
      </c>
      <c r="F7" s="147"/>
      <c r="G7" s="147"/>
      <c r="H7" s="147"/>
      <c r="L7" s="24"/>
    </row>
    <row r="8" s="1" customFormat="1" ht="12" customHeight="1">
      <c r="B8" s="24"/>
      <c r="D8" s="147" t="s">
        <v>156</v>
      </c>
      <c r="L8" s="24"/>
    </row>
    <row r="9" s="2" customFormat="1" ht="23.25" customHeight="1">
      <c r="A9" s="42"/>
      <c r="B9" s="48"/>
      <c r="C9" s="42"/>
      <c r="D9" s="42"/>
      <c r="E9" s="148" t="s">
        <v>6227</v>
      </c>
      <c r="F9" s="42"/>
      <c r="G9" s="42"/>
      <c r="H9" s="42"/>
      <c r="I9" s="42"/>
      <c r="J9" s="42"/>
      <c r="K9" s="42"/>
      <c r="L9" s="149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</row>
    <row r="10" s="2" customFormat="1" ht="12" customHeight="1">
      <c r="A10" s="42"/>
      <c r="B10" s="48"/>
      <c r="C10" s="42"/>
      <c r="D10" s="147" t="s">
        <v>161</v>
      </c>
      <c r="E10" s="42"/>
      <c r="F10" s="42"/>
      <c r="G10" s="42"/>
      <c r="H10" s="42"/>
      <c r="I10" s="42"/>
      <c r="J10" s="42"/>
      <c r="K10" s="42"/>
      <c r="L10" s="149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</row>
    <row r="11" s="2" customFormat="1" ht="16.5" customHeight="1">
      <c r="A11" s="42"/>
      <c r="B11" s="48"/>
      <c r="C11" s="42"/>
      <c r="D11" s="42"/>
      <c r="E11" s="150" t="s">
        <v>6457</v>
      </c>
      <c r="F11" s="42"/>
      <c r="G11" s="42"/>
      <c r="H11" s="42"/>
      <c r="I11" s="42"/>
      <c r="J11" s="42"/>
      <c r="K11" s="42"/>
      <c r="L11" s="149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>
      <c r="A12" s="42"/>
      <c r="B12" s="48"/>
      <c r="C12" s="42"/>
      <c r="D12" s="42"/>
      <c r="E12" s="42"/>
      <c r="F12" s="42"/>
      <c r="G12" s="42"/>
      <c r="H12" s="42"/>
      <c r="I12" s="42"/>
      <c r="J12" s="42"/>
      <c r="K12" s="42"/>
      <c r="L12" s="149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2" customHeight="1">
      <c r="A13" s="42"/>
      <c r="B13" s="48"/>
      <c r="C13" s="42"/>
      <c r="D13" s="147" t="s">
        <v>18</v>
      </c>
      <c r="E13" s="42"/>
      <c r="F13" s="137" t="s">
        <v>28</v>
      </c>
      <c r="G13" s="42"/>
      <c r="H13" s="42"/>
      <c r="I13" s="147" t="s">
        <v>20</v>
      </c>
      <c r="J13" s="137" t="s">
        <v>28</v>
      </c>
      <c r="K13" s="42"/>
      <c r="L13" s="149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 ht="12" customHeight="1">
      <c r="A14" s="42"/>
      <c r="B14" s="48"/>
      <c r="C14" s="42"/>
      <c r="D14" s="147" t="s">
        <v>22</v>
      </c>
      <c r="E14" s="42"/>
      <c r="F14" s="137" t="s">
        <v>23</v>
      </c>
      <c r="G14" s="42"/>
      <c r="H14" s="42"/>
      <c r="I14" s="147" t="s">
        <v>24</v>
      </c>
      <c r="J14" s="151" t="str">
        <f>'Rekapitulace stavby'!AN8</f>
        <v>11. 9. 2024</v>
      </c>
      <c r="K14" s="42"/>
      <c r="L14" s="149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0.8" customHeight="1">
      <c r="A15" s="42"/>
      <c r="B15" s="48"/>
      <c r="C15" s="42"/>
      <c r="D15" s="42"/>
      <c r="E15" s="42"/>
      <c r="F15" s="42"/>
      <c r="G15" s="42"/>
      <c r="H15" s="42"/>
      <c r="I15" s="42"/>
      <c r="J15" s="42"/>
      <c r="K15" s="42"/>
      <c r="L15" s="149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26</v>
      </c>
      <c r="E16" s="42"/>
      <c r="F16" s="42"/>
      <c r="G16" s="42"/>
      <c r="H16" s="42"/>
      <c r="I16" s="147" t="s">
        <v>27</v>
      </c>
      <c r="J16" s="137" t="s">
        <v>28</v>
      </c>
      <c r="K16" s="42"/>
      <c r="L16" s="149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8" customHeight="1">
      <c r="A17" s="42"/>
      <c r="B17" s="48"/>
      <c r="C17" s="42"/>
      <c r="D17" s="42"/>
      <c r="E17" s="137" t="s">
        <v>29</v>
      </c>
      <c r="F17" s="42"/>
      <c r="G17" s="42"/>
      <c r="H17" s="42"/>
      <c r="I17" s="147" t="s">
        <v>30</v>
      </c>
      <c r="J17" s="137" t="s">
        <v>28</v>
      </c>
      <c r="K17" s="42"/>
      <c r="L17" s="149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6.96" customHeight="1">
      <c r="A18" s="42"/>
      <c r="B18" s="48"/>
      <c r="C18" s="42"/>
      <c r="D18" s="42"/>
      <c r="E18" s="42"/>
      <c r="F18" s="42"/>
      <c r="G18" s="42"/>
      <c r="H18" s="42"/>
      <c r="I18" s="42"/>
      <c r="J18" s="42"/>
      <c r="K18" s="42"/>
      <c r="L18" s="149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2" customHeight="1">
      <c r="A19" s="42"/>
      <c r="B19" s="48"/>
      <c r="C19" s="42"/>
      <c r="D19" s="147" t="s">
        <v>31</v>
      </c>
      <c r="E19" s="42"/>
      <c r="F19" s="42"/>
      <c r="G19" s="42"/>
      <c r="H19" s="42"/>
      <c r="I19" s="147" t="s">
        <v>27</v>
      </c>
      <c r="J19" s="37" t="str">
        <f>'Rekapitulace stavby'!AN13</f>
        <v>Vyplň údaj</v>
      </c>
      <c r="K19" s="42"/>
      <c r="L19" s="149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18" customHeight="1">
      <c r="A20" s="42"/>
      <c r="B20" s="48"/>
      <c r="C20" s="42"/>
      <c r="D20" s="42"/>
      <c r="E20" s="37" t="str">
        <f>'Rekapitulace stavby'!E14</f>
        <v>Vyplň údaj</v>
      </c>
      <c r="F20" s="137"/>
      <c r="G20" s="137"/>
      <c r="H20" s="137"/>
      <c r="I20" s="147" t="s">
        <v>30</v>
      </c>
      <c r="J20" s="37" t="str">
        <f>'Rekapitulace stavby'!AN14</f>
        <v>Vyplň údaj</v>
      </c>
      <c r="K20" s="42"/>
      <c r="L20" s="149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6.96" customHeight="1">
      <c r="A21" s="42"/>
      <c r="B21" s="48"/>
      <c r="C21" s="42"/>
      <c r="D21" s="42"/>
      <c r="E21" s="42"/>
      <c r="F21" s="42"/>
      <c r="G21" s="42"/>
      <c r="H21" s="42"/>
      <c r="I21" s="42"/>
      <c r="J21" s="42"/>
      <c r="K21" s="42"/>
      <c r="L21" s="149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2" customHeight="1">
      <c r="A22" s="42"/>
      <c r="B22" s="48"/>
      <c r="C22" s="42"/>
      <c r="D22" s="147" t="s">
        <v>33</v>
      </c>
      <c r="E22" s="42"/>
      <c r="F22" s="42"/>
      <c r="G22" s="42"/>
      <c r="H22" s="42"/>
      <c r="I22" s="147" t="s">
        <v>27</v>
      </c>
      <c r="J22" s="137" t="s">
        <v>28</v>
      </c>
      <c r="K22" s="42"/>
      <c r="L22" s="149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18" customHeight="1">
      <c r="A23" s="42"/>
      <c r="B23" s="48"/>
      <c r="C23" s="42"/>
      <c r="D23" s="42"/>
      <c r="E23" s="137" t="s">
        <v>34</v>
      </c>
      <c r="F23" s="42"/>
      <c r="G23" s="42"/>
      <c r="H23" s="42"/>
      <c r="I23" s="147" t="s">
        <v>30</v>
      </c>
      <c r="J23" s="137" t="s">
        <v>28</v>
      </c>
      <c r="K23" s="42"/>
      <c r="L23" s="149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6.96" customHeight="1">
      <c r="A24" s="42"/>
      <c r="B24" s="48"/>
      <c r="C24" s="42"/>
      <c r="D24" s="42"/>
      <c r="E24" s="42"/>
      <c r="F24" s="42"/>
      <c r="G24" s="42"/>
      <c r="H24" s="42"/>
      <c r="I24" s="42"/>
      <c r="J24" s="42"/>
      <c r="K24" s="42"/>
      <c r="L24" s="149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2" customHeight="1">
      <c r="A25" s="42"/>
      <c r="B25" s="48"/>
      <c r="C25" s="42"/>
      <c r="D25" s="147" t="s">
        <v>36</v>
      </c>
      <c r="E25" s="42"/>
      <c r="F25" s="42"/>
      <c r="G25" s="42"/>
      <c r="H25" s="42"/>
      <c r="I25" s="147" t="s">
        <v>27</v>
      </c>
      <c r="J25" s="137" t="s">
        <v>28</v>
      </c>
      <c r="K25" s="42"/>
      <c r="L25" s="149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18" customHeight="1">
      <c r="A26" s="42"/>
      <c r="B26" s="48"/>
      <c r="C26" s="42"/>
      <c r="D26" s="42"/>
      <c r="E26" s="137" t="s">
        <v>5489</v>
      </c>
      <c r="F26" s="42"/>
      <c r="G26" s="42"/>
      <c r="H26" s="42"/>
      <c r="I26" s="147" t="s">
        <v>30</v>
      </c>
      <c r="J26" s="137" t="s">
        <v>28</v>
      </c>
      <c r="K26" s="42"/>
      <c r="L26" s="149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6.96" customHeight="1">
      <c r="A27" s="42"/>
      <c r="B27" s="48"/>
      <c r="C27" s="42"/>
      <c r="D27" s="42"/>
      <c r="E27" s="42"/>
      <c r="F27" s="42"/>
      <c r="G27" s="42"/>
      <c r="H27" s="42"/>
      <c r="I27" s="42"/>
      <c r="J27" s="42"/>
      <c r="K27" s="42"/>
      <c r="L27" s="149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2" customHeight="1">
      <c r="A28" s="42"/>
      <c r="B28" s="48"/>
      <c r="C28" s="42"/>
      <c r="D28" s="147" t="s">
        <v>38</v>
      </c>
      <c r="E28" s="42"/>
      <c r="F28" s="42"/>
      <c r="G28" s="42"/>
      <c r="H28" s="42"/>
      <c r="I28" s="42"/>
      <c r="J28" s="42"/>
      <c r="K28" s="42"/>
      <c r="L28" s="149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8" customFormat="1" ht="16.5" customHeight="1">
      <c r="A29" s="152"/>
      <c r="B29" s="153"/>
      <c r="C29" s="152"/>
      <c r="D29" s="152"/>
      <c r="E29" s="154" t="s">
        <v>28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2"/>
      <c r="B30" s="48"/>
      <c r="C30" s="42"/>
      <c r="D30" s="42"/>
      <c r="E30" s="42"/>
      <c r="F30" s="42"/>
      <c r="G30" s="42"/>
      <c r="H30" s="42"/>
      <c r="I30" s="42"/>
      <c r="J30" s="42"/>
      <c r="K30" s="42"/>
      <c r="L30" s="149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2" customFormat="1" ht="6.96" customHeight="1">
      <c r="A31" s="42"/>
      <c r="B31" s="48"/>
      <c r="C31" s="42"/>
      <c r="D31" s="157"/>
      <c r="E31" s="157"/>
      <c r="F31" s="157"/>
      <c r="G31" s="157"/>
      <c r="H31" s="157"/>
      <c r="I31" s="157"/>
      <c r="J31" s="157"/>
      <c r="K31" s="157"/>
      <c r="L31" s="149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</row>
    <row r="32" s="2" customFormat="1" ht="25.44" customHeight="1">
      <c r="A32" s="42"/>
      <c r="B32" s="48"/>
      <c r="C32" s="42"/>
      <c r="D32" s="158" t="s">
        <v>40</v>
      </c>
      <c r="E32" s="42"/>
      <c r="F32" s="42"/>
      <c r="G32" s="42"/>
      <c r="H32" s="42"/>
      <c r="I32" s="42"/>
      <c r="J32" s="159">
        <f>ROUND(J86, 2)</f>
        <v>0</v>
      </c>
      <c r="K32" s="42"/>
      <c r="L32" s="149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49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14.4" customHeight="1">
      <c r="A34" s="42"/>
      <c r="B34" s="48"/>
      <c r="C34" s="42"/>
      <c r="D34" s="42"/>
      <c r="E34" s="42"/>
      <c r="F34" s="160" t="s">
        <v>42</v>
      </c>
      <c r="G34" s="42"/>
      <c r="H34" s="42"/>
      <c r="I34" s="160" t="s">
        <v>41</v>
      </c>
      <c r="J34" s="160" t="s">
        <v>43</v>
      </c>
      <c r="K34" s="42"/>
      <c r="L34" s="149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14.4" customHeight="1">
      <c r="A35" s="42"/>
      <c r="B35" s="48"/>
      <c r="C35" s="42"/>
      <c r="D35" s="161" t="s">
        <v>44</v>
      </c>
      <c r="E35" s="147" t="s">
        <v>45</v>
      </c>
      <c r="F35" s="162">
        <f>ROUND((SUM(BE86:BE130)),  2)</f>
        <v>0</v>
      </c>
      <c r="G35" s="42"/>
      <c r="H35" s="42"/>
      <c r="I35" s="163">
        <v>0.20999999999999999</v>
      </c>
      <c r="J35" s="162">
        <f>ROUND(((SUM(BE86:BE130))*I35),  2)</f>
        <v>0</v>
      </c>
      <c r="K35" s="42"/>
      <c r="L35" s="149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147" t="s">
        <v>46</v>
      </c>
      <c r="F36" s="162">
        <f>ROUND((SUM(BF86:BF130)),  2)</f>
        <v>0</v>
      </c>
      <c r="G36" s="42"/>
      <c r="H36" s="42"/>
      <c r="I36" s="163">
        <v>0.14999999999999999</v>
      </c>
      <c r="J36" s="162">
        <f>ROUND(((SUM(BF86:BF130))*I36),  2)</f>
        <v>0</v>
      </c>
      <c r="K36" s="42"/>
      <c r="L36" s="149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hidden="1" s="2" customFormat="1" ht="14.4" customHeight="1">
      <c r="A37" s="42"/>
      <c r="B37" s="48"/>
      <c r="C37" s="42"/>
      <c r="D37" s="42"/>
      <c r="E37" s="147" t="s">
        <v>47</v>
      </c>
      <c r="F37" s="162">
        <f>ROUND((SUM(BG86:BG130)),  2)</f>
        <v>0</v>
      </c>
      <c r="G37" s="42"/>
      <c r="H37" s="42"/>
      <c r="I37" s="163">
        <v>0.20999999999999999</v>
      </c>
      <c r="J37" s="162">
        <f>0</f>
        <v>0</v>
      </c>
      <c r="K37" s="42"/>
      <c r="L37" s="149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hidden="1" s="2" customFormat="1" ht="14.4" customHeight="1">
      <c r="A38" s="42"/>
      <c r="B38" s="48"/>
      <c r="C38" s="42"/>
      <c r="D38" s="42"/>
      <c r="E38" s="147" t="s">
        <v>48</v>
      </c>
      <c r="F38" s="162">
        <f>ROUND((SUM(BH86:BH130)),  2)</f>
        <v>0</v>
      </c>
      <c r="G38" s="42"/>
      <c r="H38" s="42"/>
      <c r="I38" s="163">
        <v>0.14999999999999999</v>
      </c>
      <c r="J38" s="162">
        <f>0</f>
        <v>0</v>
      </c>
      <c r="K38" s="42"/>
      <c r="L38" s="149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49</v>
      </c>
      <c r="F39" s="162">
        <f>ROUND((SUM(BI86:BI130)),  2)</f>
        <v>0</v>
      </c>
      <c r="G39" s="42"/>
      <c r="H39" s="42"/>
      <c r="I39" s="163">
        <v>0</v>
      </c>
      <c r="J39" s="162">
        <f>0</f>
        <v>0</v>
      </c>
      <c r="K39" s="42"/>
      <c r="L39" s="149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s="2" customFormat="1" ht="6.96" customHeight="1">
      <c r="A40" s="42"/>
      <c r="B40" s="48"/>
      <c r="C40" s="42"/>
      <c r="D40" s="42"/>
      <c r="E40" s="42"/>
      <c r="F40" s="42"/>
      <c r="G40" s="42"/>
      <c r="H40" s="42"/>
      <c r="I40" s="42"/>
      <c r="J40" s="42"/>
      <c r="K40" s="42"/>
      <c r="L40" s="149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s="2" customFormat="1" ht="25.44" customHeight="1">
      <c r="A41" s="42"/>
      <c r="B41" s="48"/>
      <c r="C41" s="164"/>
      <c r="D41" s="165" t="s">
        <v>50</v>
      </c>
      <c r="E41" s="166"/>
      <c r="F41" s="166"/>
      <c r="G41" s="167" t="s">
        <v>51</v>
      </c>
      <c r="H41" s="168" t="s">
        <v>52</v>
      </c>
      <c r="I41" s="166"/>
      <c r="J41" s="169">
        <f>SUM(J32:J39)</f>
        <v>0</v>
      </c>
      <c r="K41" s="170"/>
      <c r="L41" s="149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14.4" customHeight="1">
      <c r="A42" s="42"/>
      <c r="B42" s="171"/>
      <c r="C42" s="172"/>
      <c r="D42" s="172"/>
      <c r="E42" s="172"/>
      <c r="F42" s="172"/>
      <c r="G42" s="172"/>
      <c r="H42" s="172"/>
      <c r="I42" s="172"/>
      <c r="J42" s="172"/>
      <c r="K42" s="172"/>
      <c r="L42" s="149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6" s="2" customFormat="1" ht="6.96" customHeight="1">
      <c r="A46" s="42"/>
      <c r="B46" s="173"/>
      <c r="C46" s="174"/>
      <c r="D46" s="174"/>
      <c r="E46" s="174"/>
      <c r="F46" s="174"/>
      <c r="G46" s="174"/>
      <c r="H46" s="174"/>
      <c r="I46" s="174"/>
      <c r="J46" s="174"/>
      <c r="K46" s="174"/>
      <c r="L46" s="149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</row>
    <row r="47" s="2" customFormat="1" ht="24.96" customHeight="1">
      <c r="A47" s="42"/>
      <c r="B47" s="43"/>
      <c r="C47" s="27" t="s">
        <v>236</v>
      </c>
      <c r="D47" s="44"/>
      <c r="E47" s="44"/>
      <c r="F47" s="44"/>
      <c r="G47" s="44"/>
      <c r="H47" s="44"/>
      <c r="I47" s="44"/>
      <c r="J47" s="44"/>
      <c r="K47" s="44"/>
      <c r="L47" s="149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</row>
    <row r="48" s="2" customFormat="1" ht="6.96" customHeight="1">
      <c r="A48" s="42"/>
      <c r="B48" s="43"/>
      <c r="C48" s="44"/>
      <c r="D48" s="44"/>
      <c r="E48" s="44"/>
      <c r="F48" s="44"/>
      <c r="G48" s="44"/>
      <c r="H48" s="44"/>
      <c r="I48" s="44"/>
      <c r="J48" s="44"/>
      <c r="K48" s="44"/>
      <c r="L48" s="149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12" customHeight="1">
      <c r="A49" s="42"/>
      <c r="B49" s="43"/>
      <c r="C49" s="36" t="s">
        <v>16</v>
      </c>
      <c r="D49" s="44"/>
      <c r="E49" s="44"/>
      <c r="F49" s="44"/>
      <c r="G49" s="44"/>
      <c r="H49" s="44"/>
      <c r="I49" s="44"/>
      <c r="J49" s="44"/>
      <c r="K49" s="44"/>
      <c r="L49" s="149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26.25" customHeight="1">
      <c r="A50" s="42"/>
      <c r="B50" s="43"/>
      <c r="C50" s="44"/>
      <c r="D50" s="44"/>
      <c r="E50" s="175" t="str">
        <f>E7</f>
        <v>Rozvoj odbor. výukových prostor vč. vybavení na zákl. školách v Jihlavě - II. etapa - ZŠ Havlíčkova II.</v>
      </c>
      <c r="F50" s="36"/>
      <c r="G50" s="36"/>
      <c r="H50" s="36"/>
      <c r="I50" s="44"/>
      <c r="J50" s="44"/>
      <c r="K50" s="44"/>
      <c r="L50" s="149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1" customFormat="1" ht="12" customHeight="1">
      <c r="B51" s="25"/>
      <c r="C51" s="36" t="s">
        <v>156</v>
      </c>
      <c r="D51" s="26"/>
      <c r="E51" s="26"/>
      <c r="F51" s="26"/>
      <c r="G51" s="26"/>
      <c r="H51" s="26"/>
      <c r="I51" s="26"/>
      <c r="J51" s="26"/>
      <c r="K51" s="26"/>
      <c r="L51" s="24"/>
    </row>
    <row r="52" s="2" customFormat="1" ht="23.25" customHeight="1">
      <c r="A52" s="42"/>
      <c r="B52" s="43"/>
      <c r="C52" s="44"/>
      <c r="D52" s="44"/>
      <c r="E52" s="175" t="s">
        <v>6227</v>
      </c>
      <c r="F52" s="44"/>
      <c r="G52" s="44"/>
      <c r="H52" s="44"/>
      <c r="I52" s="44"/>
      <c r="J52" s="44"/>
      <c r="K52" s="44"/>
      <c r="L52" s="149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2" customFormat="1" ht="12" customHeight="1">
      <c r="A53" s="42"/>
      <c r="B53" s="43"/>
      <c r="C53" s="36" t="s">
        <v>161</v>
      </c>
      <c r="D53" s="44"/>
      <c r="E53" s="44"/>
      <c r="F53" s="44"/>
      <c r="G53" s="44"/>
      <c r="H53" s="44"/>
      <c r="I53" s="44"/>
      <c r="J53" s="44"/>
      <c r="K53" s="44"/>
      <c r="L53" s="149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</row>
    <row r="54" s="2" customFormat="1" ht="16.5" customHeight="1">
      <c r="A54" s="42"/>
      <c r="B54" s="43"/>
      <c r="C54" s="44"/>
      <c r="D54" s="44"/>
      <c r="E54" s="73" t="str">
        <f>E11</f>
        <v>D.1.4.5.8 - slaboproudé systémy (SLB)</v>
      </c>
      <c r="F54" s="44"/>
      <c r="G54" s="44"/>
      <c r="H54" s="44"/>
      <c r="I54" s="44"/>
      <c r="J54" s="44"/>
      <c r="K54" s="44"/>
      <c r="L54" s="149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</row>
    <row r="55" s="2" customFormat="1" ht="6.96" customHeight="1">
      <c r="A55" s="42"/>
      <c r="B55" s="43"/>
      <c r="C55" s="44"/>
      <c r="D55" s="44"/>
      <c r="E55" s="44"/>
      <c r="F55" s="44"/>
      <c r="G55" s="44"/>
      <c r="H55" s="44"/>
      <c r="I55" s="44"/>
      <c r="J55" s="44"/>
      <c r="K55" s="44"/>
      <c r="L55" s="149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</row>
    <row r="56" s="2" customFormat="1" ht="12" customHeight="1">
      <c r="A56" s="42"/>
      <c r="B56" s="43"/>
      <c r="C56" s="36" t="s">
        <v>22</v>
      </c>
      <c r="D56" s="44"/>
      <c r="E56" s="44"/>
      <c r="F56" s="31" t="str">
        <f>F14</f>
        <v>Jihlava</v>
      </c>
      <c r="G56" s="44"/>
      <c r="H56" s="44"/>
      <c r="I56" s="36" t="s">
        <v>24</v>
      </c>
      <c r="J56" s="76" t="str">
        <f>IF(J14="","",J14)</f>
        <v>11. 9. 2024</v>
      </c>
      <c r="K56" s="44"/>
      <c r="L56" s="149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6.96" customHeight="1">
      <c r="A57" s="42"/>
      <c r="B57" s="43"/>
      <c r="C57" s="44"/>
      <c r="D57" s="44"/>
      <c r="E57" s="44"/>
      <c r="F57" s="44"/>
      <c r="G57" s="44"/>
      <c r="H57" s="44"/>
      <c r="I57" s="44"/>
      <c r="J57" s="44"/>
      <c r="K57" s="44"/>
      <c r="L57" s="149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40.05" customHeight="1">
      <c r="A58" s="42"/>
      <c r="B58" s="43"/>
      <c r="C58" s="36" t="s">
        <v>26</v>
      </c>
      <c r="D58" s="44"/>
      <c r="E58" s="44"/>
      <c r="F58" s="31" t="str">
        <f>E17</f>
        <v>Statutární město Jihlava</v>
      </c>
      <c r="G58" s="44"/>
      <c r="H58" s="44"/>
      <c r="I58" s="36" t="s">
        <v>33</v>
      </c>
      <c r="J58" s="40" t="str">
        <f>E23</f>
        <v>Ing. arch. Zuzana Hrubešová projektový atelier</v>
      </c>
      <c r="K58" s="44"/>
      <c r="L58" s="149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15.15" customHeight="1">
      <c r="A59" s="42"/>
      <c r="B59" s="43"/>
      <c r="C59" s="36" t="s">
        <v>31</v>
      </c>
      <c r="D59" s="44"/>
      <c r="E59" s="44"/>
      <c r="F59" s="31" t="str">
        <f>IF(E20="","",E20)</f>
        <v>Vyplň údaj</v>
      </c>
      <c r="G59" s="44"/>
      <c r="H59" s="44"/>
      <c r="I59" s="36" t="s">
        <v>36</v>
      </c>
      <c r="J59" s="40" t="str">
        <f>E26</f>
        <v>import do KROS4</v>
      </c>
      <c r="K59" s="44"/>
      <c r="L59" s="149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0.32" customHeight="1">
      <c r="A60" s="42"/>
      <c r="B60" s="43"/>
      <c r="C60" s="44"/>
      <c r="D60" s="44"/>
      <c r="E60" s="44"/>
      <c r="F60" s="44"/>
      <c r="G60" s="44"/>
      <c r="H60" s="44"/>
      <c r="I60" s="44"/>
      <c r="J60" s="44"/>
      <c r="K60" s="44"/>
      <c r="L60" s="149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29.28" customHeight="1">
      <c r="A61" s="42"/>
      <c r="B61" s="43"/>
      <c r="C61" s="176" t="s">
        <v>265</v>
      </c>
      <c r="D61" s="177"/>
      <c r="E61" s="177"/>
      <c r="F61" s="177"/>
      <c r="G61" s="177"/>
      <c r="H61" s="177"/>
      <c r="I61" s="177"/>
      <c r="J61" s="178" t="s">
        <v>266</v>
      </c>
      <c r="K61" s="177"/>
      <c r="L61" s="149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10.32" customHeight="1">
      <c r="A62" s="42"/>
      <c r="B62" s="43"/>
      <c r="C62" s="44"/>
      <c r="D62" s="44"/>
      <c r="E62" s="44"/>
      <c r="F62" s="44"/>
      <c r="G62" s="44"/>
      <c r="H62" s="44"/>
      <c r="I62" s="44"/>
      <c r="J62" s="44"/>
      <c r="K62" s="44"/>
      <c r="L62" s="149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22.8" customHeight="1">
      <c r="A63" s="42"/>
      <c r="B63" s="43"/>
      <c r="C63" s="179" t="s">
        <v>72</v>
      </c>
      <c r="D63" s="44"/>
      <c r="E63" s="44"/>
      <c r="F63" s="44"/>
      <c r="G63" s="44"/>
      <c r="H63" s="44"/>
      <c r="I63" s="44"/>
      <c r="J63" s="106">
        <f>J86</f>
        <v>0</v>
      </c>
      <c r="K63" s="44"/>
      <c r="L63" s="149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U63" s="21" t="s">
        <v>271</v>
      </c>
    </row>
    <row r="64" s="9" customFormat="1" ht="24.96" customHeight="1">
      <c r="A64" s="9"/>
      <c r="B64" s="180"/>
      <c r="C64" s="181"/>
      <c r="D64" s="182" t="s">
        <v>5490</v>
      </c>
      <c r="E64" s="183"/>
      <c r="F64" s="183"/>
      <c r="G64" s="183"/>
      <c r="H64" s="183"/>
      <c r="I64" s="183"/>
      <c r="J64" s="184">
        <f>J87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2"/>
      <c r="B65" s="43"/>
      <c r="C65" s="44"/>
      <c r="D65" s="44"/>
      <c r="E65" s="44"/>
      <c r="F65" s="44"/>
      <c r="G65" s="44"/>
      <c r="H65" s="44"/>
      <c r="I65" s="44"/>
      <c r="J65" s="44"/>
      <c r="K65" s="44"/>
      <c r="L65" s="149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</row>
    <row r="66" s="2" customFormat="1" ht="6.96" customHeight="1">
      <c r="A66" s="42"/>
      <c r="B66" s="63"/>
      <c r="C66" s="64"/>
      <c r="D66" s="64"/>
      <c r="E66" s="64"/>
      <c r="F66" s="64"/>
      <c r="G66" s="64"/>
      <c r="H66" s="64"/>
      <c r="I66" s="64"/>
      <c r="J66" s="64"/>
      <c r="K66" s="64"/>
      <c r="L66" s="149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70" s="2" customFormat="1" ht="6.96" customHeight="1">
      <c r="A70" s="42"/>
      <c r="B70" s="65"/>
      <c r="C70" s="66"/>
      <c r="D70" s="66"/>
      <c r="E70" s="66"/>
      <c r="F70" s="66"/>
      <c r="G70" s="66"/>
      <c r="H70" s="66"/>
      <c r="I70" s="66"/>
      <c r="J70" s="66"/>
      <c r="K70" s="66"/>
      <c r="L70" s="149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</row>
    <row r="71" s="2" customFormat="1" ht="24.96" customHeight="1">
      <c r="A71" s="42"/>
      <c r="B71" s="43"/>
      <c r="C71" s="27" t="s">
        <v>380</v>
      </c>
      <c r="D71" s="44"/>
      <c r="E71" s="44"/>
      <c r="F71" s="44"/>
      <c r="G71" s="44"/>
      <c r="H71" s="44"/>
      <c r="I71" s="44"/>
      <c r="J71" s="44"/>
      <c r="K71" s="44"/>
      <c r="L71" s="149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</row>
    <row r="72" s="2" customFormat="1" ht="6.96" customHeight="1">
      <c r="A72" s="42"/>
      <c r="B72" s="43"/>
      <c r="C72" s="44"/>
      <c r="D72" s="44"/>
      <c r="E72" s="44"/>
      <c r="F72" s="44"/>
      <c r="G72" s="44"/>
      <c r="H72" s="44"/>
      <c r="I72" s="44"/>
      <c r="J72" s="44"/>
      <c r="K72" s="44"/>
      <c r="L72" s="149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</row>
    <row r="73" s="2" customFormat="1" ht="12" customHeight="1">
      <c r="A73" s="42"/>
      <c r="B73" s="43"/>
      <c r="C73" s="36" t="s">
        <v>16</v>
      </c>
      <c r="D73" s="44"/>
      <c r="E73" s="44"/>
      <c r="F73" s="44"/>
      <c r="G73" s="44"/>
      <c r="H73" s="44"/>
      <c r="I73" s="44"/>
      <c r="J73" s="44"/>
      <c r="K73" s="44"/>
      <c r="L73" s="149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</row>
    <row r="74" s="2" customFormat="1" ht="26.25" customHeight="1">
      <c r="A74" s="42"/>
      <c r="B74" s="43"/>
      <c r="C74" s="44"/>
      <c r="D74" s="44"/>
      <c r="E74" s="175" t="str">
        <f>E7</f>
        <v>Rozvoj odbor. výukových prostor vč. vybavení na zákl. školách v Jihlavě - II. etapa - ZŠ Havlíčkova II.</v>
      </c>
      <c r="F74" s="36"/>
      <c r="G74" s="36"/>
      <c r="H74" s="36"/>
      <c r="I74" s="44"/>
      <c r="J74" s="44"/>
      <c r="K74" s="44"/>
      <c r="L74" s="149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</row>
    <row r="75" s="1" customFormat="1" ht="12" customHeight="1">
      <c r="B75" s="25"/>
      <c r="C75" s="36" t="s">
        <v>156</v>
      </c>
      <c r="D75" s="26"/>
      <c r="E75" s="26"/>
      <c r="F75" s="26"/>
      <c r="G75" s="26"/>
      <c r="H75" s="26"/>
      <c r="I75" s="26"/>
      <c r="J75" s="26"/>
      <c r="K75" s="26"/>
      <c r="L75" s="24"/>
    </row>
    <row r="76" s="2" customFormat="1" ht="23.25" customHeight="1">
      <c r="A76" s="42"/>
      <c r="B76" s="43"/>
      <c r="C76" s="44"/>
      <c r="D76" s="44"/>
      <c r="E76" s="175" t="s">
        <v>6227</v>
      </c>
      <c r="F76" s="44"/>
      <c r="G76" s="44"/>
      <c r="H76" s="44"/>
      <c r="I76" s="44"/>
      <c r="J76" s="44"/>
      <c r="K76" s="44"/>
      <c r="L76" s="149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</row>
    <row r="77" s="2" customFormat="1" ht="12" customHeight="1">
      <c r="A77" s="42"/>
      <c r="B77" s="43"/>
      <c r="C77" s="36" t="s">
        <v>161</v>
      </c>
      <c r="D77" s="44"/>
      <c r="E77" s="44"/>
      <c r="F77" s="44"/>
      <c r="G77" s="44"/>
      <c r="H77" s="44"/>
      <c r="I77" s="44"/>
      <c r="J77" s="44"/>
      <c r="K77" s="44"/>
      <c r="L77" s="149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</row>
    <row r="78" s="2" customFormat="1" ht="16.5" customHeight="1">
      <c r="A78" s="42"/>
      <c r="B78" s="43"/>
      <c r="C78" s="44"/>
      <c r="D78" s="44"/>
      <c r="E78" s="73" t="str">
        <f>E11</f>
        <v>D.1.4.5.8 - slaboproudé systémy (SLB)</v>
      </c>
      <c r="F78" s="44"/>
      <c r="G78" s="44"/>
      <c r="H78" s="44"/>
      <c r="I78" s="44"/>
      <c r="J78" s="44"/>
      <c r="K78" s="44"/>
      <c r="L78" s="149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</row>
    <row r="79" s="2" customFormat="1" ht="6.96" customHeight="1">
      <c r="A79" s="42"/>
      <c r="B79" s="43"/>
      <c r="C79" s="44"/>
      <c r="D79" s="44"/>
      <c r="E79" s="44"/>
      <c r="F79" s="44"/>
      <c r="G79" s="44"/>
      <c r="H79" s="44"/>
      <c r="I79" s="44"/>
      <c r="J79" s="44"/>
      <c r="K79" s="44"/>
      <c r="L79" s="149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</row>
    <row r="80" s="2" customFormat="1" ht="12" customHeight="1">
      <c r="A80" s="42"/>
      <c r="B80" s="43"/>
      <c r="C80" s="36" t="s">
        <v>22</v>
      </c>
      <c r="D80" s="44"/>
      <c r="E80" s="44"/>
      <c r="F80" s="31" t="str">
        <f>F14</f>
        <v>Jihlava</v>
      </c>
      <c r="G80" s="44"/>
      <c r="H80" s="44"/>
      <c r="I80" s="36" t="s">
        <v>24</v>
      </c>
      <c r="J80" s="76" t="str">
        <f>IF(J14="","",J14)</f>
        <v>11. 9. 2024</v>
      </c>
      <c r="K80" s="44"/>
      <c r="L80" s="149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</row>
    <row r="81" s="2" customFormat="1" ht="6.96" customHeight="1">
      <c r="A81" s="42"/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149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</row>
    <row r="82" s="2" customFormat="1" ht="40.05" customHeight="1">
      <c r="A82" s="42"/>
      <c r="B82" s="43"/>
      <c r="C82" s="36" t="s">
        <v>26</v>
      </c>
      <c r="D82" s="44"/>
      <c r="E82" s="44"/>
      <c r="F82" s="31" t="str">
        <f>E17</f>
        <v>Statutární město Jihlava</v>
      </c>
      <c r="G82" s="44"/>
      <c r="H82" s="44"/>
      <c r="I82" s="36" t="s">
        <v>33</v>
      </c>
      <c r="J82" s="40" t="str">
        <f>E23</f>
        <v>Ing. arch. Zuzana Hrubešová projektový atelier</v>
      </c>
      <c r="K82" s="44"/>
      <c r="L82" s="149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</row>
    <row r="83" s="2" customFormat="1" ht="15.15" customHeight="1">
      <c r="A83" s="42"/>
      <c r="B83" s="43"/>
      <c r="C83" s="36" t="s">
        <v>31</v>
      </c>
      <c r="D83" s="44"/>
      <c r="E83" s="44"/>
      <c r="F83" s="31" t="str">
        <f>IF(E20="","",E20)</f>
        <v>Vyplň údaj</v>
      </c>
      <c r="G83" s="44"/>
      <c r="H83" s="44"/>
      <c r="I83" s="36" t="s">
        <v>36</v>
      </c>
      <c r="J83" s="40" t="str">
        <f>E26</f>
        <v>import do KROS4</v>
      </c>
      <c r="K83" s="44"/>
      <c r="L83" s="149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</row>
    <row r="84" s="2" customFormat="1" ht="10.32" customHeight="1">
      <c r="A84" s="42"/>
      <c r="B84" s="43"/>
      <c r="C84" s="44"/>
      <c r="D84" s="44"/>
      <c r="E84" s="44"/>
      <c r="F84" s="44"/>
      <c r="G84" s="44"/>
      <c r="H84" s="44"/>
      <c r="I84" s="44"/>
      <c r="J84" s="44"/>
      <c r="K84" s="44"/>
      <c r="L84" s="149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</row>
    <row r="85" s="11" customFormat="1" ht="29.28" customHeight="1">
      <c r="A85" s="193"/>
      <c r="B85" s="194"/>
      <c r="C85" s="195" t="s">
        <v>408</v>
      </c>
      <c r="D85" s="196" t="s">
        <v>59</v>
      </c>
      <c r="E85" s="196" t="s">
        <v>55</v>
      </c>
      <c r="F85" s="196" t="s">
        <v>56</v>
      </c>
      <c r="G85" s="196" t="s">
        <v>409</v>
      </c>
      <c r="H85" s="196" t="s">
        <v>410</v>
      </c>
      <c r="I85" s="196" t="s">
        <v>411</v>
      </c>
      <c r="J85" s="196" t="s">
        <v>266</v>
      </c>
      <c r="K85" s="197" t="s">
        <v>412</v>
      </c>
      <c r="L85" s="198"/>
      <c r="M85" s="96" t="s">
        <v>28</v>
      </c>
      <c r="N85" s="97" t="s">
        <v>44</v>
      </c>
      <c r="O85" s="97" t="s">
        <v>413</v>
      </c>
      <c r="P85" s="97" t="s">
        <v>414</v>
      </c>
      <c r="Q85" s="97" t="s">
        <v>415</v>
      </c>
      <c r="R85" s="97" t="s">
        <v>416</v>
      </c>
      <c r="S85" s="97" t="s">
        <v>417</v>
      </c>
      <c r="T85" s="98" t="s">
        <v>418</v>
      </c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</row>
    <row r="86" s="2" customFormat="1" ht="22.8" customHeight="1">
      <c r="A86" s="42"/>
      <c r="B86" s="43"/>
      <c r="C86" s="103" t="s">
        <v>421</v>
      </c>
      <c r="D86" s="44"/>
      <c r="E86" s="44"/>
      <c r="F86" s="44"/>
      <c r="G86" s="44"/>
      <c r="H86" s="44"/>
      <c r="I86" s="44"/>
      <c r="J86" s="199">
        <f>BK86</f>
        <v>0</v>
      </c>
      <c r="K86" s="44"/>
      <c r="L86" s="48"/>
      <c r="M86" s="99"/>
      <c r="N86" s="200"/>
      <c r="O86" s="100"/>
      <c r="P86" s="201">
        <f>P87</f>
        <v>0</v>
      </c>
      <c r="Q86" s="100"/>
      <c r="R86" s="201">
        <f>R87</f>
        <v>0</v>
      </c>
      <c r="S86" s="100"/>
      <c r="T86" s="202">
        <f>T87</f>
        <v>0</v>
      </c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T86" s="21" t="s">
        <v>73</v>
      </c>
      <c r="AU86" s="21" t="s">
        <v>271</v>
      </c>
      <c r="BK86" s="203">
        <f>BK87</f>
        <v>0</v>
      </c>
    </row>
    <row r="87" s="12" customFormat="1" ht="25.92" customHeight="1">
      <c r="A87" s="12"/>
      <c r="B87" s="204"/>
      <c r="C87" s="205"/>
      <c r="D87" s="206" t="s">
        <v>73</v>
      </c>
      <c r="E87" s="207" t="s">
        <v>4933</v>
      </c>
      <c r="F87" s="207" t="s">
        <v>5491</v>
      </c>
      <c r="G87" s="205"/>
      <c r="H87" s="205"/>
      <c r="I87" s="208"/>
      <c r="J87" s="209">
        <f>BK87</f>
        <v>0</v>
      </c>
      <c r="K87" s="205"/>
      <c r="L87" s="210"/>
      <c r="M87" s="211"/>
      <c r="N87" s="212"/>
      <c r="O87" s="212"/>
      <c r="P87" s="213">
        <f>SUM(P88:P130)</f>
        <v>0</v>
      </c>
      <c r="Q87" s="212"/>
      <c r="R87" s="213">
        <f>SUM(R88:R130)</f>
        <v>0</v>
      </c>
      <c r="S87" s="212"/>
      <c r="T87" s="214">
        <f>SUM(T88:T130)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5" t="s">
        <v>81</v>
      </c>
      <c r="AT87" s="216" t="s">
        <v>73</v>
      </c>
      <c r="AU87" s="216" t="s">
        <v>74</v>
      </c>
      <c r="AY87" s="215" t="s">
        <v>426</v>
      </c>
      <c r="BK87" s="217">
        <f>SUM(BK88:BK130)</f>
        <v>0</v>
      </c>
    </row>
    <row r="88" s="2" customFormat="1" ht="66.75" customHeight="1">
      <c r="A88" s="42"/>
      <c r="B88" s="43"/>
      <c r="C88" s="220" t="s">
        <v>81</v>
      </c>
      <c r="D88" s="220" t="s">
        <v>433</v>
      </c>
      <c r="E88" s="221" t="s">
        <v>6458</v>
      </c>
      <c r="F88" s="222" t="s">
        <v>6459</v>
      </c>
      <c r="G88" s="223" t="s">
        <v>5481</v>
      </c>
      <c r="H88" s="224">
        <v>1</v>
      </c>
      <c r="I88" s="225"/>
      <c r="J88" s="226">
        <f>ROUND(I88*H88,2)</f>
        <v>0</v>
      </c>
      <c r="K88" s="222" t="s">
        <v>28</v>
      </c>
      <c r="L88" s="48"/>
      <c r="M88" s="227" t="s">
        <v>28</v>
      </c>
      <c r="N88" s="228" t="s">
        <v>45</v>
      </c>
      <c r="O88" s="88"/>
      <c r="P88" s="229">
        <f>O88*H88</f>
        <v>0</v>
      </c>
      <c r="Q88" s="229">
        <v>0</v>
      </c>
      <c r="R88" s="229">
        <f>Q88*H88</f>
        <v>0</v>
      </c>
      <c r="S88" s="229">
        <v>0</v>
      </c>
      <c r="T88" s="230">
        <f>S88*H88</f>
        <v>0</v>
      </c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R88" s="231" t="s">
        <v>933</v>
      </c>
      <c r="AT88" s="231" t="s">
        <v>433</v>
      </c>
      <c r="AU88" s="231" t="s">
        <v>81</v>
      </c>
      <c r="AY88" s="21" t="s">
        <v>426</v>
      </c>
      <c r="BE88" s="232">
        <f>IF(N88="základní",J88,0)</f>
        <v>0</v>
      </c>
      <c r="BF88" s="232">
        <f>IF(N88="snížená",J88,0)</f>
        <v>0</v>
      </c>
      <c r="BG88" s="232">
        <f>IF(N88="zákl. přenesená",J88,0)</f>
        <v>0</v>
      </c>
      <c r="BH88" s="232">
        <f>IF(N88="sníž. přenesená",J88,0)</f>
        <v>0</v>
      </c>
      <c r="BI88" s="232">
        <f>IF(N88="nulová",J88,0)</f>
        <v>0</v>
      </c>
      <c r="BJ88" s="21" t="s">
        <v>81</v>
      </c>
      <c r="BK88" s="232">
        <f>ROUND(I88*H88,2)</f>
        <v>0</v>
      </c>
      <c r="BL88" s="21" t="s">
        <v>933</v>
      </c>
      <c r="BM88" s="231" t="s">
        <v>83</v>
      </c>
    </row>
    <row r="89" s="2" customFormat="1" ht="33" customHeight="1">
      <c r="A89" s="42"/>
      <c r="B89" s="43"/>
      <c r="C89" s="220" t="s">
        <v>83</v>
      </c>
      <c r="D89" s="220" t="s">
        <v>433</v>
      </c>
      <c r="E89" s="221" t="s">
        <v>6460</v>
      </c>
      <c r="F89" s="222" t="s">
        <v>6461</v>
      </c>
      <c r="G89" s="223" t="s">
        <v>1452</v>
      </c>
      <c r="H89" s="224">
        <v>1</v>
      </c>
      <c r="I89" s="225"/>
      <c r="J89" s="226">
        <f>ROUND(I89*H89,2)</f>
        <v>0</v>
      </c>
      <c r="K89" s="222" t="s">
        <v>28</v>
      </c>
      <c r="L89" s="48"/>
      <c r="M89" s="227" t="s">
        <v>28</v>
      </c>
      <c r="N89" s="228" t="s">
        <v>45</v>
      </c>
      <c r="O89" s="88"/>
      <c r="P89" s="229">
        <f>O89*H89</f>
        <v>0</v>
      </c>
      <c r="Q89" s="229">
        <v>0</v>
      </c>
      <c r="R89" s="229">
        <f>Q89*H89</f>
        <v>0</v>
      </c>
      <c r="S89" s="229">
        <v>0</v>
      </c>
      <c r="T89" s="230">
        <f>S89*H89</f>
        <v>0</v>
      </c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R89" s="231" t="s">
        <v>933</v>
      </c>
      <c r="AT89" s="231" t="s">
        <v>433</v>
      </c>
      <c r="AU89" s="231" t="s">
        <v>81</v>
      </c>
      <c r="AY89" s="21" t="s">
        <v>426</v>
      </c>
      <c r="BE89" s="232">
        <f>IF(N89="základní",J89,0)</f>
        <v>0</v>
      </c>
      <c r="BF89" s="232">
        <f>IF(N89="snížená",J89,0)</f>
        <v>0</v>
      </c>
      <c r="BG89" s="232">
        <f>IF(N89="zákl. přenesená",J89,0)</f>
        <v>0</v>
      </c>
      <c r="BH89" s="232">
        <f>IF(N89="sníž. přenesená",J89,0)</f>
        <v>0</v>
      </c>
      <c r="BI89" s="232">
        <f>IF(N89="nulová",J89,0)</f>
        <v>0</v>
      </c>
      <c r="BJ89" s="21" t="s">
        <v>81</v>
      </c>
      <c r="BK89" s="232">
        <f>ROUND(I89*H89,2)</f>
        <v>0</v>
      </c>
      <c r="BL89" s="21" t="s">
        <v>933</v>
      </c>
      <c r="BM89" s="231" t="s">
        <v>438</v>
      </c>
    </row>
    <row r="90" s="2" customFormat="1" ht="24.15" customHeight="1">
      <c r="A90" s="42"/>
      <c r="B90" s="43"/>
      <c r="C90" s="220" t="s">
        <v>469</v>
      </c>
      <c r="D90" s="220" t="s">
        <v>433</v>
      </c>
      <c r="E90" s="221" t="s">
        <v>6462</v>
      </c>
      <c r="F90" s="222" t="s">
        <v>6463</v>
      </c>
      <c r="G90" s="223" t="s">
        <v>1452</v>
      </c>
      <c r="H90" s="224">
        <v>4</v>
      </c>
      <c r="I90" s="225"/>
      <c r="J90" s="226">
        <f>ROUND(I90*H90,2)</f>
        <v>0</v>
      </c>
      <c r="K90" s="222" t="s">
        <v>28</v>
      </c>
      <c r="L90" s="48"/>
      <c r="M90" s="227" t="s">
        <v>28</v>
      </c>
      <c r="N90" s="228" t="s">
        <v>45</v>
      </c>
      <c r="O90" s="88"/>
      <c r="P90" s="229">
        <f>O90*H90</f>
        <v>0</v>
      </c>
      <c r="Q90" s="229">
        <v>0</v>
      </c>
      <c r="R90" s="229">
        <f>Q90*H90</f>
        <v>0</v>
      </c>
      <c r="S90" s="229">
        <v>0</v>
      </c>
      <c r="T90" s="230">
        <f>S90*H90</f>
        <v>0</v>
      </c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R90" s="231" t="s">
        <v>933</v>
      </c>
      <c r="AT90" s="231" t="s">
        <v>433</v>
      </c>
      <c r="AU90" s="231" t="s">
        <v>81</v>
      </c>
      <c r="AY90" s="21" t="s">
        <v>426</v>
      </c>
      <c r="BE90" s="232">
        <f>IF(N90="základní",J90,0)</f>
        <v>0</v>
      </c>
      <c r="BF90" s="232">
        <f>IF(N90="snížená",J90,0)</f>
        <v>0</v>
      </c>
      <c r="BG90" s="232">
        <f>IF(N90="zákl. přenesená",J90,0)</f>
        <v>0</v>
      </c>
      <c r="BH90" s="232">
        <f>IF(N90="sníž. přenesená",J90,0)</f>
        <v>0</v>
      </c>
      <c r="BI90" s="232">
        <f>IF(N90="nulová",J90,0)</f>
        <v>0</v>
      </c>
      <c r="BJ90" s="21" t="s">
        <v>81</v>
      </c>
      <c r="BK90" s="232">
        <f>ROUND(I90*H90,2)</f>
        <v>0</v>
      </c>
      <c r="BL90" s="21" t="s">
        <v>933</v>
      </c>
      <c r="BM90" s="231" t="s">
        <v>517</v>
      </c>
    </row>
    <row r="91" s="2" customFormat="1" ht="21.75" customHeight="1">
      <c r="A91" s="42"/>
      <c r="B91" s="43"/>
      <c r="C91" s="220" t="s">
        <v>438</v>
      </c>
      <c r="D91" s="220" t="s">
        <v>433</v>
      </c>
      <c r="E91" s="221" t="s">
        <v>6464</v>
      </c>
      <c r="F91" s="222" t="s">
        <v>6465</v>
      </c>
      <c r="G91" s="223" t="s">
        <v>1452</v>
      </c>
      <c r="H91" s="224">
        <v>20</v>
      </c>
      <c r="I91" s="225"/>
      <c r="J91" s="226">
        <f>ROUND(I91*H91,2)</f>
        <v>0</v>
      </c>
      <c r="K91" s="222" t="s">
        <v>28</v>
      </c>
      <c r="L91" s="48"/>
      <c r="M91" s="227" t="s">
        <v>28</v>
      </c>
      <c r="N91" s="228" t="s">
        <v>45</v>
      </c>
      <c r="O91" s="88"/>
      <c r="P91" s="229">
        <f>O91*H91</f>
        <v>0</v>
      </c>
      <c r="Q91" s="229">
        <v>0</v>
      </c>
      <c r="R91" s="229">
        <f>Q91*H91</f>
        <v>0</v>
      </c>
      <c r="S91" s="229">
        <v>0</v>
      </c>
      <c r="T91" s="230">
        <f>S91*H91</f>
        <v>0</v>
      </c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R91" s="231" t="s">
        <v>933</v>
      </c>
      <c r="AT91" s="231" t="s">
        <v>433</v>
      </c>
      <c r="AU91" s="231" t="s">
        <v>81</v>
      </c>
      <c r="AY91" s="21" t="s">
        <v>426</v>
      </c>
      <c r="BE91" s="232">
        <f>IF(N91="základní",J91,0)</f>
        <v>0</v>
      </c>
      <c r="BF91" s="232">
        <f>IF(N91="snížená",J91,0)</f>
        <v>0</v>
      </c>
      <c r="BG91" s="232">
        <f>IF(N91="zákl. přenesená",J91,0)</f>
        <v>0</v>
      </c>
      <c r="BH91" s="232">
        <f>IF(N91="sníž. přenesená",J91,0)</f>
        <v>0</v>
      </c>
      <c r="BI91" s="232">
        <f>IF(N91="nulová",J91,0)</f>
        <v>0</v>
      </c>
      <c r="BJ91" s="21" t="s">
        <v>81</v>
      </c>
      <c r="BK91" s="232">
        <f>ROUND(I91*H91,2)</f>
        <v>0</v>
      </c>
      <c r="BL91" s="21" t="s">
        <v>933</v>
      </c>
      <c r="BM91" s="231" t="s">
        <v>491</v>
      </c>
    </row>
    <row r="92" s="2" customFormat="1" ht="24.15" customHeight="1">
      <c r="A92" s="42"/>
      <c r="B92" s="43"/>
      <c r="C92" s="220" t="s">
        <v>501</v>
      </c>
      <c r="D92" s="220" t="s">
        <v>433</v>
      </c>
      <c r="E92" s="221" t="s">
        <v>6466</v>
      </c>
      <c r="F92" s="222" t="s">
        <v>6467</v>
      </c>
      <c r="G92" s="223" t="s">
        <v>5481</v>
      </c>
      <c r="H92" s="224">
        <v>1</v>
      </c>
      <c r="I92" s="225"/>
      <c r="J92" s="226">
        <f>ROUND(I92*H92,2)</f>
        <v>0</v>
      </c>
      <c r="K92" s="222" t="s">
        <v>28</v>
      </c>
      <c r="L92" s="48"/>
      <c r="M92" s="227" t="s">
        <v>28</v>
      </c>
      <c r="N92" s="228" t="s">
        <v>45</v>
      </c>
      <c r="O92" s="88"/>
      <c r="P92" s="229">
        <f>O92*H92</f>
        <v>0</v>
      </c>
      <c r="Q92" s="229">
        <v>0</v>
      </c>
      <c r="R92" s="229">
        <f>Q92*H92</f>
        <v>0</v>
      </c>
      <c r="S92" s="229">
        <v>0</v>
      </c>
      <c r="T92" s="230">
        <f>S92*H92</f>
        <v>0</v>
      </c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R92" s="231" t="s">
        <v>933</v>
      </c>
      <c r="AT92" s="231" t="s">
        <v>433</v>
      </c>
      <c r="AU92" s="231" t="s">
        <v>81</v>
      </c>
      <c r="AY92" s="21" t="s">
        <v>426</v>
      </c>
      <c r="BE92" s="232">
        <f>IF(N92="základní",J92,0)</f>
        <v>0</v>
      </c>
      <c r="BF92" s="232">
        <f>IF(N92="snížená",J92,0)</f>
        <v>0</v>
      </c>
      <c r="BG92" s="232">
        <f>IF(N92="zákl. přenesená",J92,0)</f>
        <v>0</v>
      </c>
      <c r="BH92" s="232">
        <f>IF(N92="sníž. přenesená",J92,0)</f>
        <v>0</v>
      </c>
      <c r="BI92" s="232">
        <f>IF(N92="nulová",J92,0)</f>
        <v>0</v>
      </c>
      <c r="BJ92" s="21" t="s">
        <v>81</v>
      </c>
      <c r="BK92" s="232">
        <f>ROUND(I92*H92,2)</f>
        <v>0</v>
      </c>
      <c r="BL92" s="21" t="s">
        <v>933</v>
      </c>
      <c r="BM92" s="231" t="s">
        <v>572</v>
      </c>
    </row>
    <row r="93" s="2" customFormat="1" ht="24.15" customHeight="1">
      <c r="A93" s="42"/>
      <c r="B93" s="43"/>
      <c r="C93" s="220" t="s">
        <v>517</v>
      </c>
      <c r="D93" s="220" t="s">
        <v>433</v>
      </c>
      <c r="E93" s="221" t="s">
        <v>6468</v>
      </c>
      <c r="F93" s="222" t="s">
        <v>6469</v>
      </c>
      <c r="G93" s="223" t="s">
        <v>1452</v>
      </c>
      <c r="H93" s="224">
        <v>1</v>
      </c>
      <c r="I93" s="225"/>
      <c r="J93" s="226">
        <f>ROUND(I93*H93,2)</f>
        <v>0</v>
      </c>
      <c r="K93" s="222" t="s">
        <v>28</v>
      </c>
      <c r="L93" s="48"/>
      <c r="M93" s="227" t="s">
        <v>28</v>
      </c>
      <c r="N93" s="228" t="s">
        <v>45</v>
      </c>
      <c r="O93" s="88"/>
      <c r="P93" s="229">
        <f>O93*H93</f>
        <v>0</v>
      </c>
      <c r="Q93" s="229">
        <v>0</v>
      </c>
      <c r="R93" s="229">
        <f>Q93*H93</f>
        <v>0</v>
      </c>
      <c r="S93" s="229">
        <v>0</v>
      </c>
      <c r="T93" s="230">
        <f>S93*H93</f>
        <v>0</v>
      </c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R93" s="231" t="s">
        <v>933</v>
      </c>
      <c r="AT93" s="231" t="s">
        <v>433</v>
      </c>
      <c r="AU93" s="231" t="s">
        <v>81</v>
      </c>
      <c r="AY93" s="21" t="s">
        <v>426</v>
      </c>
      <c r="BE93" s="232">
        <f>IF(N93="základní",J93,0)</f>
        <v>0</v>
      </c>
      <c r="BF93" s="232">
        <f>IF(N93="snížená",J93,0)</f>
        <v>0</v>
      </c>
      <c r="BG93" s="232">
        <f>IF(N93="zákl. přenesená",J93,0)</f>
        <v>0</v>
      </c>
      <c r="BH93" s="232">
        <f>IF(N93="sníž. přenesená",J93,0)</f>
        <v>0</v>
      </c>
      <c r="BI93" s="232">
        <f>IF(N93="nulová",J93,0)</f>
        <v>0</v>
      </c>
      <c r="BJ93" s="21" t="s">
        <v>81</v>
      </c>
      <c r="BK93" s="232">
        <f>ROUND(I93*H93,2)</f>
        <v>0</v>
      </c>
      <c r="BL93" s="21" t="s">
        <v>933</v>
      </c>
      <c r="BM93" s="231" t="s">
        <v>564</v>
      </c>
    </row>
    <row r="94" s="2" customFormat="1" ht="49.05" customHeight="1">
      <c r="A94" s="42"/>
      <c r="B94" s="43"/>
      <c r="C94" s="220" t="s">
        <v>531</v>
      </c>
      <c r="D94" s="220" t="s">
        <v>433</v>
      </c>
      <c r="E94" s="221" t="s">
        <v>6470</v>
      </c>
      <c r="F94" s="222" t="s">
        <v>6471</v>
      </c>
      <c r="G94" s="223" t="s">
        <v>5481</v>
      </c>
      <c r="H94" s="224">
        <v>1</v>
      </c>
      <c r="I94" s="225"/>
      <c r="J94" s="226">
        <f>ROUND(I94*H94,2)</f>
        <v>0</v>
      </c>
      <c r="K94" s="222" t="s">
        <v>28</v>
      </c>
      <c r="L94" s="48"/>
      <c r="M94" s="227" t="s">
        <v>28</v>
      </c>
      <c r="N94" s="228" t="s">
        <v>45</v>
      </c>
      <c r="O94" s="88"/>
      <c r="P94" s="229">
        <f>O94*H94</f>
        <v>0</v>
      </c>
      <c r="Q94" s="229">
        <v>0</v>
      </c>
      <c r="R94" s="229">
        <f>Q94*H94</f>
        <v>0</v>
      </c>
      <c r="S94" s="229">
        <v>0</v>
      </c>
      <c r="T94" s="230">
        <f>S94*H94</f>
        <v>0</v>
      </c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R94" s="231" t="s">
        <v>933</v>
      </c>
      <c r="AT94" s="231" t="s">
        <v>433</v>
      </c>
      <c r="AU94" s="231" t="s">
        <v>81</v>
      </c>
      <c r="AY94" s="21" t="s">
        <v>426</v>
      </c>
      <c r="BE94" s="232">
        <f>IF(N94="základní",J94,0)</f>
        <v>0</v>
      </c>
      <c r="BF94" s="232">
        <f>IF(N94="snížená",J94,0)</f>
        <v>0</v>
      </c>
      <c r="BG94" s="232">
        <f>IF(N94="zákl. přenesená",J94,0)</f>
        <v>0</v>
      </c>
      <c r="BH94" s="232">
        <f>IF(N94="sníž. přenesená",J94,0)</f>
        <v>0</v>
      </c>
      <c r="BI94" s="232">
        <f>IF(N94="nulová",J94,0)</f>
        <v>0</v>
      </c>
      <c r="BJ94" s="21" t="s">
        <v>81</v>
      </c>
      <c r="BK94" s="232">
        <f>ROUND(I94*H94,2)</f>
        <v>0</v>
      </c>
      <c r="BL94" s="21" t="s">
        <v>933</v>
      </c>
      <c r="BM94" s="231" t="s">
        <v>627</v>
      </c>
    </row>
    <row r="95" s="2" customFormat="1" ht="33" customHeight="1">
      <c r="A95" s="42"/>
      <c r="B95" s="43"/>
      <c r="C95" s="220" t="s">
        <v>491</v>
      </c>
      <c r="D95" s="220" t="s">
        <v>433</v>
      </c>
      <c r="E95" s="221" t="s">
        <v>6472</v>
      </c>
      <c r="F95" s="222" t="s">
        <v>6473</v>
      </c>
      <c r="G95" s="223" t="s">
        <v>5481</v>
      </c>
      <c r="H95" s="224">
        <v>1</v>
      </c>
      <c r="I95" s="225"/>
      <c r="J95" s="226">
        <f>ROUND(I95*H95,2)</f>
        <v>0</v>
      </c>
      <c r="K95" s="222" t="s">
        <v>28</v>
      </c>
      <c r="L95" s="48"/>
      <c r="M95" s="227" t="s">
        <v>28</v>
      </c>
      <c r="N95" s="228" t="s">
        <v>45</v>
      </c>
      <c r="O95" s="88"/>
      <c r="P95" s="229">
        <f>O95*H95</f>
        <v>0</v>
      </c>
      <c r="Q95" s="229">
        <v>0</v>
      </c>
      <c r="R95" s="229">
        <f>Q95*H95</f>
        <v>0</v>
      </c>
      <c r="S95" s="229">
        <v>0</v>
      </c>
      <c r="T95" s="230">
        <f>S95*H95</f>
        <v>0</v>
      </c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R95" s="231" t="s">
        <v>933</v>
      </c>
      <c r="AT95" s="231" t="s">
        <v>433</v>
      </c>
      <c r="AU95" s="231" t="s">
        <v>81</v>
      </c>
      <c r="AY95" s="21" t="s">
        <v>426</v>
      </c>
      <c r="BE95" s="232">
        <f>IF(N95="základní",J95,0)</f>
        <v>0</v>
      </c>
      <c r="BF95" s="232">
        <f>IF(N95="snížená",J95,0)</f>
        <v>0</v>
      </c>
      <c r="BG95" s="232">
        <f>IF(N95="zákl. přenesená",J95,0)</f>
        <v>0</v>
      </c>
      <c r="BH95" s="232">
        <f>IF(N95="sníž. přenesená",J95,0)</f>
        <v>0</v>
      </c>
      <c r="BI95" s="232">
        <f>IF(N95="nulová",J95,0)</f>
        <v>0</v>
      </c>
      <c r="BJ95" s="21" t="s">
        <v>81</v>
      </c>
      <c r="BK95" s="232">
        <f>ROUND(I95*H95,2)</f>
        <v>0</v>
      </c>
      <c r="BL95" s="21" t="s">
        <v>933</v>
      </c>
      <c r="BM95" s="231" t="s">
        <v>645</v>
      </c>
    </row>
    <row r="96" s="2" customFormat="1" ht="16.5" customHeight="1">
      <c r="A96" s="42"/>
      <c r="B96" s="43"/>
      <c r="C96" s="220" t="s">
        <v>556</v>
      </c>
      <c r="D96" s="220" t="s">
        <v>433</v>
      </c>
      <c r="E96" s="221" t="s">
        <v>6474</v>
      </c>
      <c r="F96" s="222" t="s">
        <v>6475</v>
      </c>
      <c r="G96" s="223" t="s">
        <v>1452</v>
      </c>
      <c r="H96" s="224">
        <v>2</v>
      </c>
      <c r="I96" s="225"/>
      <c r="J96" s="226">
        <f>ROUND(I96*H96,2)</f>
        <v>0</v>
      </c>
      <c r="K96" s="222" t="s">
        <v>28</v>
      </c>
      <c r="L96" s="48"/>
      <c r="M96" s="227" t="s">
        <v>28</v>
      </c>
      <c r="N96" s="228" t="s">
        <v>45</v>
      </c>
      <c r="O96" s="88"/>
      <c r="P96" s="229">
        <f>O96*H96</f>
        <v>0</v>
      </c>
      <c r="Q96" s="229">
        <v>0</v>
      </c>
      <c r="R96" s="229">
        <f>Q96*H96</f>
        <v>0</v>
      </c>
      <c r="S96" s="229">
        <v>0</v>
      </c>
      <c r="T96" s="230">
        <f>S96*H96</f>
        <v>0</v>
      </c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R96" s="231" t="s">
        <v>933</v>
      </c>
      <c r="AT96" s="231" t="s">
        <v>433</v>
      </c>
      <c r="AU96" s="231" t="s">
        <v>81</v>
      </c>
      <c r="AY96" s="21" t="s">
        <v>426</v>
      </c>
      <c r="BE96" s="232">
        <f>IF(N96="základní",J96,0)</f>
        <v>0</v>
      </c>
      <c r="BF96" s="232">
        <f>IF(N96="snížená",J96,0)</f>
        <v>0</v>
      </c>
      <c r="BG96" s="232">
        <f>IF(N96="zákl. přenesená",J96,0)</f>
        <v>0</v>
      </c>
      <c r="BH96" s="232">
        <f>IF(N96="sníž. přenesená",J96,0)</f>
        <v>0</v>
      </c>
      <c r="BI96" s="232">
        <f>IF(N96="nulová",J96,0)</f>
        <v>0</v>
      </c>
      <c r="BJ96" s="21" t="s">
        <v>81</v>
      </c>
      <c r="BK96" s="232">
        <f>ROUND(I96*H96,2)</f>
        <v>0</v>
      </c>
      <c r="BL96" s="21" t="s">
        <v>933</v>
      </c>
      <c r="BM96" s="231" t="s">
        <v>657</v>
      </c>
    </row>
    <row r="97" s="2" customFormat="1" ht="24.15" customHeight="1">
      <c r="A97" s="42"/>
      <c r="B97" s="43"/>
      <c r="C97" s="220" t="s">
        <v>572</v>
      </c>
      <c r="D97" s="220" t="s">
        <v>433</v>
      </c>
      <c r="E97" s="221" t="s">
        <v>6476</v>
      </c>
      <c r="F97" s="222" t="s">
        <v>6477</v>
      </c>
      <c r="G97" s="223" t="s">
        <v>1452</v>
      </c>
      <c r="H97" s="224">
        <v>2</v>
      </c>
      <c r="I97" s="225"/>
      <c r="J97" s="226">
        <f>ROUND(I97*H97,2)</f>
        <v>0</v>
      </c>
      <c r="K97" s="222" t="s">
        <v>28</v>
      </c>
      <c r="L97" s="48"/>
      <c r="M97" s="227" t="s">
        <v>28</v>
      </c>
      <c r="N97" s="228" t="s">
        <v>45</v>
      </c>
      <c r="O97" s="88"/>
      <c r="P97" s="229">
        <f>O97*H97</f>
        <v>0</v>
      </c>
      <c r="Q97" s="229">
        <v>0</v>
      </c>
      <c r="R97" s="229">
        <f>Q97*H97</f>
        <v>0</v>
      </c>
      <c r="S97" s="229">
        <v>0</v>
      </c>
      <c r="T97" s="230">
        <f>S97*H97</f>
        <v>0</v>
      </c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R97" s="231" t="s">
        <v>933</v>
      </c>
      <c r="AT97" s="231" t="s">
        <v>433</v>
      </c>
      <c r="AU97" s="231" t="s">
        <v>81</v>
      </c>
      <c r="AY97" s="21" t="s">
        <v>426</v>
      </c>
      <c r="BE97" s="232">
        <f>IF(N97="základní",J97,0)</f>
        <v>0</v>
      </c>
      <c r="BF97" s="232">
        <f>IF(N97="snížená",J97,0)</f>
        <v>0</v>
      </c>
      <c r="BG97" s="232">
        <f>IF(N97="zákl. přenesená",J97,0)</f>
        <v>0</v>
      </c>
      <c r="BH97" s="232">
        <f>IF(N97="sníž. přenesená",J97,0)</f>
        <v>0</v>
      </c>
      <c r="BI97" s="232">
        <f>IF(N97="nulová",J97,0)</f>
        <v>0</v>
      </c>
      <c r="BJ97" s="21" t="s">
        <v>81</v>
      </c>
      <c r="BK97" s="232">
        <f>ROUND(I97*H97,2)</f>
        <v>0</v>
      </c>
      <c r="BL97" s="21" t="s">
        <v>933</v>
      </c>
      <c r="BM97" s="231" t="s">
        <v>668</v>
      </c>
    </row>
    <row r="98" s="2" customFormat="1" ht="21.75" customHeight="1">
      <c r="A98" s="42"/>
      <c r="B98" s="43"/>
      <c r="C98" s="220" t="s">
        <v>429</v>
      </c>
      <c r="D98" s="220" t="s">
        <v>433</v>
      </c>
      <c r="E98" s="221" t="s">
        <v>6478</v>
      </c>
      <c r="F98" s="222" t="s">
        <v>6479</v>
      </c>
      <c r="G98" s="223" t="s">
        <v>1452</v>
      </c>
      <c r="H98" s="224">
        <v>2</v>
      </c>
      <c r="I98" s="225"/>
      <c r="J98" s="226">
        <f>ROUND(I98*H98,2)</f>
        <v>0</v>
      </c>
      <c r="K98" s="222" t="s">
        <v>28</v>
      </c>
      <c r="L98" s="48"/>
      <c r="M98" s="227" t="s">
        <v>28</v>
      </c>
      <c r="N98" s="228" t="s">
        <v>45</v>
      </c>
      <c r="O98" s="88"/>
      <c r="P98" s="229">
        <f>O98*H98</f>
        <v>0</v>
      </c>
      <c r="Q98" s="229">
        <v>0</v>
      </c>
      <c r="R98" s="229">
        <f>Q98*H98</f>
        <v>0</v>
      </c>
      <c r="S98" s="229">
        <v>0</v>
      </c>
      <c r="T98" s="230">
        <f>S98*H98</f>
        <v>0</v>
      </c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R98" s="231" t="s">
        <v>933</v>
      </c>
      <c r="AT98" s="231" t="s">
        <v>433</v>
      </c>
      <c r="AU98" s="231" t="s">
        <v>81</v>
      </c>
      <c r="AY98" s="21" t="s">
        <v>426</v>
      </c>
      <c r="BE98" s="232">
        <f>IF(N98="základní",J98,0)</f>
        <v>0</v>
      </c>
      <c r="BF98" s="232">
        <f>IF(N98="snížená",J98,0)</f>
        <v>0</v>
      </c>
      <c r="BG98" s="232">
        <f>IF(N98="zákl. přenesená",J98,0)</f>
        <v>0</v>
      </c>
      <c r="BH98" s="232">
        <f>IF(N98="sníž. přenesená",J98,0)</f>
        <v>0</v>
      </c>
      <c r="BI98" s="232">
        <f>IF(N98="nulová",J98,0)</f>
        <v>0</v>
      </c>
      <c r="BJ98" s="21" t="s">
        <v>81</v>
      </c>
      <c r="BK98" s="232">
        <f>ROUND(I98*H98,2)</f>
        <v>0</v>
      </c>
      <c r="BL98" s="21" t="s">
        <v>933</v>
      </c>
      <c r="BM98" s="231" t="s">
        <v>677</v>
      </c>
    </row>
    <row r="99" s="2" customFormat="1" ht="33" customHeight="1">
      <c r="A99" s="42"/>
      <c r="B99" s="43"/>
      <c r="C99" s="220" t="s">
        <v>564</v>
      </c>
      <c r="D99" s="220" t="s">
        <v>433</v>
      </c>
      <c r="E99" s="221" t="s">
        <v>6480</v>
      </c>
      <c r="F99" s="222" t="s">
        <v>6481</v>
      </c>
      <c r="G99" s="223" t="s">
        <v>1452</v>
      </c>
      <c r="H99" s="224">
        <v>5</v>
      </c>
      <c r="I99" s="225"/>
      <c r="J99" s="226">
        <f>ROUND(I99*H99,2)</f>
        <v>0</v>
      </c>
      <c r="K99" s="222" t="s">
        <v>28</v>
      </c>
      <c r="L99" s="48"/>
      <c r="M99" s="227" t="s">
        <v>28</v>
      </c>
      <c r="N99" s="228" t="s">
        <v>45</v>
      </c>
      <c r="O99" s="88"/>
      <c r="P99" s="229">
        <f>O99*H99</f>
        <v>0</v>
      </c>
      <c r="Q99" s="229">
        <v>0</v>
      </c>
      <c r="R99" s="229">
        <f>Q99*H99</f>
        <v>0</v>
      </c>
      <c r="S99" s="229">
        <v>0</v>
      </c>
      <c r="T99" s="230">
        <f>S99*H99</f>
        <v>0</v>
      </c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R99" s="231" t="s">
        <v>933</v>
      </c>
      <c r="AT99" s="231" t="s">
        <v>433</v>
      </c>
      <c r="AU99" s="231" t="s">
        <v>81</v>
      </c>
      <c r="AY99" s="21" t="s">
        <v>426</v>
      </c>
      <c r="BE99" s="232">
        <f>IF(N99="základní",J99,0)</f>
        <v>0</v>
      </c>
      <c r="BF99" s="232">
        <f>IF(N99="snížená",J99,0)</f>
        <v>0</v>
      </c>
      <c r="BG99" s="232">
        <f>IF(N99="zákl. přenesená",J99,0)</f>
        <v>0</v>
      </c>
      <c r="BH99" s="232">
        <f>IF(N99="sníž. přenesená",J99,0)</f>
        <v>0</v>
      </c>
      <c r="BI99" s="232">
        <f>IF(N99="nulová",J99,0)</f>
        <v>0</v>
      </c>
      <c r="BJ99" s="21" t="s">
        <v>81</v>
      </c>
      <c r="BK99" s="232">
        <f>ROUND(I99*H99,2)</f>
        <v>0</v>
      </c>
      <c r="BL99" s="21" t="s">
        <v>933</v>
      </c>
      <c r="BM99" s="231" t="s">
        <v>521</v>
      </c>
    </row>
    <row r="100" s="2" customFormat="1" ht="218.55" customHeight="1">
      <c r="A100" s="42"/>
      <c r="B100" s="43"/>
      <c r="C100" s="220" t="s">
        <v>497</v>
      </c>
      <c r="D100" s="220" t="s">
        <v>433</v>
      </c>
      <c r="E100" s="221" t="s">
        <v>6482</v>
      </c>
      <c r="F100" s="222" t="s">
        <v>6483</v>
      </c>
      <c r="G100" s="223" t="s">
        <v>1452</v>
      </c>
      <c r="H100" s="224">
        <v>2</v>
      </c>
      <c r="I100" s="225"/>
      <c r="J100" s="226">
        <f>ROUND(I100*H100,2)</f>
        <v>0</v>
      </c>
      <c r="K100" s="222" t="s">
        <v>28</v>
      </c>
      <c r="L100" s="48"/>
      <c r="M100" s="227" t="s">
        <v>28</v>
      </c>
      <c r="N100" s="228" t="s">
        <v>45</v>
      </c>
      <c r="O100" s="88"/>
      <c r="P100" s="229">
        <f>O100*H100</f>
        <v>0</v>
      </c>
      <c r="Q100" s="229">
        <v>0</v>
      </c>
      <c r="R100" s="229">
        <f>Q100*H100</f>
        <v>0</v>
      </c>
      <c r="S100" s="229">
        <v>0</v>
      </c>
      <c r="T100" s="230">
        <f>S100*H100</f>
        <v>0</v>
      </c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R100" s="231" t="s">
        <v>933</v>
      </c>
      <c r="AT100" s="231" t="s">
        <v>433</v>
      </c>
      <c r="AU100" s="231" t="s">
        <v>81</v>
      </c>
      <c r="AY100" s="21" t="s">
        <v>426</v>
      </c>
      <c r="BE100" s="232">
        <f>IF(N100="základní",J100,0)</f>
        <v>0</v>
      </c>
      <c r="BF100" s="232">
        <f>IF(N100="snížená",J100,0)</f>
        <v>0</v>
      </c>
      <c r="BG100" s="232">
        <f>IF(N100="zákl. přenesená",J100,0)</f>
        <v>0</v>
      </c>
      <c r="BH100" s="232">
        <f>IF(N100="sníž. přenesená",J100,0)</f>
        <v>0</v>
      </c>
      <c r="BI100" s="232">
        <f>IF(N100="nulová",J100,0)</f>
        <v>0</v>
      </c>
      <c r="BJ100" s="21" t="s">
        <v>81</v>
      </c>
      <c r="BK100" s="232">
        <f>ROUND(I100*H100,2)</f>
        <v>0</v>
      </c>
      <c r="BL100" s="21" t="s">
        <v>933</v>
      </c>
      <c r="BM100" s="231" t="s">
        <v>697</v>
      </c>
    </row>
    <row r="101" s="2" customFormat="1" ht="44.25" customHeight="1">
      <c r="A101" s="42"/>
      <c r="B101" s="43"/>
      <c r="C101" s="220" t="s">
        <v>627</v>
      </c>
      <c r="D101" s="220" t="s">
        <v>433</v>
      </c>
      <c r="E101" s="221" t="s">
        <v>5492</v>
      </c>
      <c r="F101" s="222" t="s">
        <v>5493</v>
      </c>
      <c r="G101" s="223" t="s">
        <v>1452</v>
      </c>
      <c r="H101" s="224">
        <v>6</v>
      </c>
      <c r="I101" s="225"/>
      <c r="J101" s="226">
        <f>ROUND(I101*H101,2)</f>
        <v>0</v>
      </c>
      <c r="K101" s="222" t="s">
        <v>28</v>
      </c>
      <c r="L101" s="48"/>
      <c r="M101" s="227" t="s">
        <v>28</v>
      </c>
      <c r="N101" s="228" t="s">
        <v>45</v>
      </c>
      <c r="O101" s="88"/>
      <c r="P101" s="229">
        <f>O101*H101</f>
        <v>0</v>
      </c>
      <c r="Q101" s="229">
        <v>0</v>
      </c>
      <c r="R101" s="229">
        <f>Q101*H101</f>
        <v>0</v>
      </c>
      <c r="S101" s="229">
        <v>0</v>
      </c>
      <c r="T101" s="230">
        <f>S101*H101</f>
        <v>0</v>
      </c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R101" s="231" t="s">
        <v>933</v>
      </c>
      <c r="AT101" s="231" t="s">
        <v>433</v>
      </c>
      <c r="AU101" s="231" t="s">
        <v>81</v>
      </c>
      <c r="AY101" s="21" t="s">
        <v>426</v>
      </c>
      <c r="BE101" s="232">
        <f>IF(N101="základní",J101,0)</f>
        <v>0</v>
      </c>
      <c r="BF101" s="232">
        <f>IF(N101="snížená",J101,0)</f>
        <v>0</v>
      </c>
      <c r="BG101" s="232">
        <f>IF(N101="zákl. přenesená",J101,0)</f>
        <v>0</v>
      </c>
      <c r="BH101" s="232">
        <f>IF(N101="sníž. přenesená",J101,0)</f>
        <v>0</v>
      </c>
      <c r="BI101" s="232">
        <f>IF(N101="nulová",J101,0)</f>
        <v>0</v>
      </c>
      <c r="BJ101" s="21" t="s">
        <v>81</v>
      </c>
      <c r="BK101" s="232">
        <f>ROUND(I101*H101,2)</f>
        <v>0</v>
      </c>
      <c r="BL101" s="21" t="s">
        <v>933</v>
      </c>
      <c r="BM101" s="231" t="s">
        <v>708</v>
      </c>
    </row>
    <row r="102" s="2" customFormat="1" ht="16.5" customHeight="1">
      <c r="A102" s="42"/>
      <c r="B102" s="43"/>
      <c r="C102" s="220" t="s">
        <v>8</v>
      </c>
      <c r="D102" s="220" t="s">
        <v>433</v>
      </c>
      <c r="E102" s="221" t="s">
        <v>5500</v>
      </c>
      <c r="F102" s="222" t="s">
        <v>5501</v>
      </c>
      <c r="G102" s="223" t="s">
        <v>1452</v>
      </c>
      <c r="H102" s="224">
        <v>6</v>
      </c>
      <c r="I102" s="225"/>
      <c r="J102" s="226">
        <f>ROUND(I102*H102,2)</f>
        <v>0</v>
      </c>
      <c r="K102" s="222" t="s">
        <v>28</v>
      </c>
      <c r="L102" s="48"/>
      <c r="M102" s="227" t="s">
        <v>28</v>
      </c>
      <c r="N102" s="228" t="s">
        <v>45</v>
      </c>
      <c r="O102" s="88"/>
      <c r="P102" s="229">
        <f>O102*H102</f>
        <v>0</v>
      </c>
      <c r="Q102" s="229">
        <v>0</v>
      </c>
      <c r="R102" s="229">
        <f>Q102*H102</f>
        <v>0</v>
      </c>
      <c r="S102" s="229">
        <v>0</v>
      </c>
      <c r="T102" s="230">
        <f>S102*H102</f>
        <v>0</v>
      </c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R102" s="231" t="s">
        <v>933</v>
      </c>
      <c r="AT102" s="231" t="s">
        <v>433</v>
      </c>
      <c r="AU102" s="231" t="s">
        <v>81</v>
      </c>
      <c r="AY102" s="21" t="s">
        <v>426</v>
      </c>
      <c r="BE102" s="232">
        <f>IF(N102="základní",J102,0)</f>
        <v>0</v>
      </c>
      <c r="BF102" s="232">
        <f>IF(N102="snížená",J102,0)</f>
        <v>0</v>
      </c>
      <c r="BG102" s="232">
        <f>IF(N102="zákl. přenesená",J102,0)</f>
        <v>0</v>
      </c>
      <c r="BH102" s="232">
        <f>IF(N102="sníž. přenesená",J102,0)</f>
        <v>0</v>
      </c>
      <c r="BI102" s="232">
        <f>IF(N102="nulová",J102,0)</f>
        <v>0</v>
      </c>
      <c r="BJ102" s="21" t="s">
        <v>81</v>
      </c>
      <c r="BK102" s="232">
        <f>ROUND(I102*H102,2)</f>
        <v>0</v>
      </c>
      <c r="BL102" s="21" t="s">
        <v>933</v>
      </c>
      <c r="BM102" s="231" t="s">
        <v>721</v>
      </c>
    </row>
    <row r="103" s="2" customFormat="1" ht="76.35" customHeight="1">
      <c r="A103" s="42"/>
      <c r="B103" s="43"/>
      <c r="C103" s="220" t="s">
        <v>645</v>
      </c>
      <c r="D103" s="220" t="s">
        <v>433</v>
      </c>
      <c r="E103" s="221" t="s">
        <v>6484</v>
      </c>
      <c r="F103" s="222" t="s">
        <v>6485</v>
      </c>
      <c r="G103" s="223" t="s">
        <v>5481</v>
      </c>
      <c r="H103" s="224">
        <v>1</v>
      </c>
      <c r="I103" s="225"/>
      <c r="J103" s="226">
        <f>ROUND(I103*H103,2)</f>
        <v>0</v>
      </c>
      <c r="K103" s="222" t="s">
        <v>28</v>
      </c>
      <c r="L103" s="48"/>
      <c r="M103" s="227" t="s">
        <v>28</v>
      </c>
      <c r="N103" s="228" t="s">
        <v>45</v>
      </c>
      <c r="O103" s="88"/>
      <c r="P103" s="229">
        <f>O103*H103</f>
        <v>0</v>
      </c>
      <c r="Q103" s="229">
        <v>0</v>
      </c>
      <c r="R103" s="229">
        <f>Q103*H103</f>
        <v>0</v>
      </c>
      <c r="S103" s="229">
        <v>0</v>
      </c>
      <c r="T103" s="230">
        <f>S103*H103</f>
        <v>0</v>
      </c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R103" s="231" t="s">
        <v>933</v>
      </c>
      <c r="AT103" s="231" t="s">
        <v>433</v>
      </c>
      <c r="AU103" s="231" t="s">
        <v>81</v>
      </c>
      <c r="AY103" s="21" t="s">
        <v>426</v>
      </c>
      <c r="BE103" s="232">
        <f>IF(N103="základní",J103,0)</f>
        <v>0</v>
      </c>
      <c r="BF103" s="232">
        <f>IF(N103="snížená",J103,0)</f>
        <v>0</v>
      </c>
      <c r="BG103" s="232">
        <f>IF(N103="zákl. přenesená",J103,0)</f>
        <v>0</v>
      </c>
      <c r="BH103" s="232">
        <f>IF(N103="sníž. přenesená",J103,0)</f>
        <v>0</v>
      </c>
      <c r="BI103" s="232">
        <f>IF(N103="nulová",J103,0)</f>
        <v>0</v>
      </c>
      <c r="BJ103" s="21" t="s">
        <v>81</v>
      </c>
      <c r="BK103" s="232">
        <f>ROUND(I103*H103,2)</f>
        <v>0</v>
      </c>
      <c r="BL103" s="21" t="s">
        <v>933</v>
      </c>
      <c r="BM103" s="231" t="s">
        <v>732</v>
      </c>
    </row>
    <row r="104" s="2" customFormat="1" ht="49.05" customHeight="1">
      <c r="A104" s="42"/>
      <c r="B104" s="43"/>
      <c r="C104" s="220" t="s">
        <v>652</v>
      </c>
      <c r="D104" s="220" t="s">
        <v>433</v>
      </c>
      <c r="E104" s="221" t="s">
        <v>6486</v>
      </c>
      <c r="F104" s="222" t="s">
        <v>6487</v>
      </c>
      <c r="G104" s="223" t="s">
        <v>5481</v>
      </c>
      <c r="H104" s="224">
        <v>1</v>
      </c>
      <c r="I104" s="225"/>
      <c r="J104" s="226">
        <f>ROUND(I104*H104,2)</f>
        <v>0</v>
      </c>
      <c r="K104" s="222" t="s">
        <v>28</v>
      </c>
      <c r="L104" s="48"/>
      <c r="M104" s="227" t="s">
        <v>28</v>
      </c>
      <c r="N104" s="228" t="s">
        <v>45</v>
      </c>
      <c r="O104" s="88"/>
      <c r="P104" s="229">
        <f>O104*H104</f>
        <v>0</v>
      </c>
      <c r="Q104" s="229">
        <v>0</v>
      </c>
      <c r="R104" s="229">
        <f>Q104*H104</f>
        <v>0</v>
      </c>
      <c r="S104" s="229">
        <v>0</v>
      </c>
      <c r="T104" s="230">
        <f>S104*H104</f>
        <v>0</v>
      </c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R104" s="231" t="s">
        <v>933</v>
      </c>
      <c r="AT104" s="231" t="s">
        <v>433</v>
      </c>
      <c r="AU104" s="231" t="s">
        <v>81</v>
      </c>
      <c r="AY104" s="21" t="s">
        <v>426</v>
      </c>
      <c r="BE104" s="232">
        <f>IF(N104="základní",J104,0)</f>
        <v>0</v>
      </c>
      <c r="BF104" s="232">
        <f>IF(N104="snížená",J104,0)</f>
        <v>0</v>
      </c>
      <c r="BG104" s="232">
        <f>IF(N104="zákl. přenesená",J104,0)</f>
        <v>0</v>
      </c>
      <c r="BH104" s="232">
        <f>IF(N104="sníž. přenesená",J104,0)</f>
        <v>0</v>
      </c>
      <c r="BI104" s="232">
        <f>IF(N104="nulová",J104,0)</f>
        <v>0</v>
      </c>
      <c r="BJ104" s="21" t="s">
        <v>81</v>
      </c>
      <c r="BK104" s="232">
        <f>ROUND(I104*H104,2)</f>
        <v>0</v>
      </c>
      <c r="BL104" s="21" t="s">
        <v>933</v>
      </c>
      <c r="BM104" s="231" t="s">
        <v>305</v>
      </c>
    </row>
    <row r="105" s="2" customFormat="1" ht="16.5" customHeight="1">
      <c r="A105" s="42"/>
      <c r="B105" s="43"/>
      <c r="C105" s="220" t="s">
        <v>657</v>
      </c>
      <c r="D105" s="220" t="s">
        <v>433</v>
      </c>
      <c r="E105" s="221" t="s">
        <v>6488</v>
      </c>
      <c r="F105" s="222" t="s">
        <v>5497</v>
      </c>
      <c r="G105" s="223" t="s">
        <v>1452</v>
      </c>
      <c r="H105" s="224">
        <v>8</v>
      </c>
      <c r="I105" s="225"/>
      <c r="J105" s="226">
        <f>ROUND(I105*H105,2)</f>
        <v>0</v>
      </c>
      <c r="K105" s="222" t="s">
        <v>28</v>
      </c>
      <c r="L105" s="48"/>
      <c r="M105" s="227" t="s">
        <v>28</v>
      </c>
      <c r="N105" s="228" t="s">
        <v>45</v>
      </c>
      <c r="O105" s="88"/>
      <c r="P105" s="229">
        <f>O105*H105</f>
        <v>0</v>
      </c>
      <c r="Q105" s="229">
        <v>0</v>
      </c>
      <c r="R105" s="229">
        <f>Q105*H105</f>
        <v>0</v>
      </c>
      <c r="S105" s="229">
        <v>0</v>
      </c>
      <c r="T105" s="230">
        <f>S105*H105</f>
        <v>0</v>
      </c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R105" s="231" t="s">
        <v>933</v>
      </c>
      <c r="AT105" s="231" t="s">
        <v>433</v>
      </c>
      <c r="AU105" s="231" t="s">
        <v>81</v>
      </c>
      <c r="AY105" s="21" t="s">
        <v>426</v>
      </c>
      <c r="BE105" s="232">
        <f>IF(N105="základní",J105,0)</f>
        <v>0</v>
      </c>
      <c r="BF105" s="232">
        <f>IF(N105="snížená",J105,0)</f>
        <v>0</v>
      </c>
      <c r="BG105" s="232">
        <f>IF(N105="zákl. přenesená",J105,0)</f>
        <v>0</v>
      </c>
      <c r="BH105" s="232">
        <f>IF(N105="sníž. přenesená",J105,0)</f>
        <v>0</v>
      </c>
      <c r="BI105" s="232">
        <f>IF(N105="nulová",J105,0)</f>
        <v>0</v>
      </c>
      <c r="BJ105" s="21" t="s">
        <v>81</v>
      </c>
      <c r="BK105" s="232">
        <f>ROUND(I105*H105,2)</f>
        <v>0</v>
      </c>
      <c r="BL105" s="21" t="s">
        <v>933</v>
      </c>
      <c r="BM105" s="231" t="s">
        <v>223</v>
      </c>
    </row>
    <row r="106" s="2" customFormat="1" ht="16.5" customHeight="1">
      <c r="A106" s="42"/>
      <c r="B106" s="43"/>
      <c r="C106" s="220" t="s">
        <v>663</v>
      </c>
      <c r="D106" s="220" t="s">
        <v>433</v>
      </c>
      <c r="E106" s="221" t="s">
        <v>6489</v>
      </c>
      <c r="F106" s="222" t="s">
        <v>5499</v>
      </c>
      <c r="G106" s="223" t="s">
        <v>1452</v>
      </c>
      <c r="H106" s="224">
        <v>8</v>
      </c>
      <c r="I106" s="225"/>
      <c r="J106" s="226">
        <f>ROUND(I106*H106,2)</f>
        <v>0</v>
      </c>
      <c r="K106" s="222" t="s">
        <v>28</v>
      </c>
      <c r="L106" s="48"/>
      <c r="M106" s="227" t="s">
        <v>28</v>
      </c>
      <c r="N106" s="228" t="s">
        <v>45</v>
      </c>
      <c r="O106" s="88"/>
      <c r="P106" s="229">
        <f>O106*H106</f>
        <v>0</v>
      </c>
      <c r="Q106" s="229">
        <v>0</v>
      </c>
      <c r="R106" s="229">
        <f>Q106*H106</f>
        <v>0</v>
      </c>
      <c r="S106" s="229">
        <v>0</v>
      </c>
      <c r="T106" s="230">
        <f>S106*H106</f>
        <v>0</v>
      </c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R106" s="231" t="s">
        <v>933</v>
      </c>
      <c r="AT106" s="231" t="s">
        <v>433</v>
      </c>
      <c r="AU106" s="231" t="s">
        <v>81</v>
      </c>
      <c r="AY106" s="21" t="s">
        <v>426</v>
      </c>
      <c r="BE106" s="232">
        <f>IF(N106="základní",J106,0)</f>
        <v>0</v>
      </c>
      <c r="BF106" s="232">
        <f>IF(N106="snížená",J106,0)</f>
        <v>0</v>
      </c>
      <c r="BG106" s="232">
        <f>IF(N106="zákl. přenesená",J106,0)</f>
        <v>0</v>
      </c>
      <c r="BH106" s="232">
        <f>IF(N106="sníž. přenesená",J106,0)</f>
        <v>0</v>
      </c>
      <c r="BI106" s="232">
        <f>IF(N106="nulová",J106,0)</f>
        <v>0</v>
      </c>
      <c r="BJ106" s="21" t="s">
        <v>81</v>
      </c>
      <c r="BK106" s="232">
        <f>ROUND(I106*H106,2)</f>
        <v>0</v>
      </c>
      <c r="BL106" s="21" t="s">
        <v>933</v>
      </c>
      <c r="BM106" s="231" t="s">
        <v>769</v>
      </c>
    </row>
    <row r="107" s="2" customFormat="1" ht="37.8" customHeight="1">
      <c r="A107" s="42"/>
      <c r="B107" s="43"/>
      <c r="C107" s="220" t="s">
        <v>668</v>
      </c>
      <c r="D107" s="220" t="s">
        <v>433</v>
      </c>
      <c r="E107" s="221" t="s">
        <v>6490</v>
      </c>
      <c r="F107" s="222" t="s">
        <v>6491</v>
      </c>
      <c r="G107" s="223" t="s">
        <v>5481</v>
      </c>
      <c r="H107" s="224">
        <v>1</v>
      </c>
      <c r="I107" s="225"/>
      <c r="J107" s="226">
        <f>ROUND(I107*H107,2)</f>
        <v>0</v>
      </c>
      <c r="K107" s="222" t="s">
        <v>28</v>
      </c>
      <c r="L107" s="48"/>
      <c r="M107" s="227" t="s">
        <v>28</v>
      </c>
      <c r="N107" s="228" t="s">
        <v>45</v>
      </c>
      <c r="O107" s="88"/>
      <c r="P107" s="229">
        <f>O107*H107</f>
        <v>0</v>
      </c>
      <c r="Q107" s="229">
        <v>0</v>
      </c>
      <c r="R107" s="229">
        <f>Q107*H107</f>
        <v>0</v>
      </c>
      <c r="S107" s="229">
        <v>0</v>
      </c>
      <c r="T107" s="230">
        <f>S107*H107</f>
        <v>0</v>
      </c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R107" s="231" t="s">
        <v>933</v>
      </c>
      <c r="AT107" s="231" t="s">
        <v>433</v>
      </c>
      <c r="AU107" s="231" t="s">
        <v>81</v>
      </c>
      <c r="AY107" s="21" t="s">
        <v>426</v>
      </c>
      <c r="BE107" s="232">
        <f>IF(N107="základní",J107,0)</f>
        <v>0</v>
      </c>
      <c r="BF107" s="232">
        <f>IF(N107="snížená",J107,0)</f>
        <v>0</v>
      </c>
      <c r="BG107" s="232">
        <f>IF(N107="zákl. přenesená",J107,0)</f>
        <v>0</v>
      </c>
      <c r="BH107" s="232">
        <f>IF(N107="sníž. přenesená",J107,0)</f>
        <v>0</v>
      </c>
      <c r="BI107" s="232">
        <f>IF(N107="nulová",J107,0)</f>
        <v>0</v>
      </c>
      <c r="BJ107" s="21" t="s">
        <v>81</v>
      </c>
      <c r="BK107" s="232">
        <f>ROUND(I107*H107,2)</f>
        <v>0</v>
      </c>
      <c r="BL107" s="21" t="s">
        <v>933</v>
      </c>
      <c r="BM107" s="231" t="s">
        <v>781</v>
      </c>
    </row>
    <row r="108" s="2" customFormat="1" ht="33" customHeight="1">
      <c r="A108" s="42"/>
      <c r="B108" s="43"/>
      <c r="C108" s="220" t="s">
        <v>7</v>
      </c>
      <c r="D108" s="220" t="s">
        <v>433</v>
      </c>
      <c r="E108" s="221" t="s">
        <v>6492</v>
      </c>
      <c r="F108" s="222" t="s">
        <v>6473</v>
      </c>
      <c r="G108" s="223" t="s">
        <v>5481</v>
      </c>
      <c r="H108" s="224">
        <v>1</v>
      </c>
      <c r="I108" s="225"/>
      <c r="J108" s="226">
        <f>ROUND(I108*H108,2)</f>
        <v>0</v>
      </c>
      <c r="K108" s="222" t="s">
        <v>28</v>
      </c>
      <c r="L108" s="48"/>
      <c r="M108" s="227" t="s">
        <v>28</v>
      </c>
      <c r="N108" s="228" t="s">
        <v>45</v>
      </c>
      <c r="O108" s="88"/>
      <c r="P108" s="229">
        <f>O108*H108</f>
        <v>0</v>
      </c>
      <c r="Q108" s="229">
        <v>0</v>
      </c>
      <c r="R108" s="229">
        <f>Q108*H108</f>
        <v>0</v>
      </c>
      <c r="S108" s="229">
        <v>0</v>
      </c>
      <c r="T108" s="230">
        <f>S108*H108</f>
        <v>0</v>
      </c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R108" s="231" t="s">
        <v>933</v>
      </c>
      <c r="AT108" s="231" t="s">
        <v>433</v>
      </c>
      <c r="AU108" s="231" t="s">
        <v>81</v>
      </c>
      <c r="AY108" s="21" t="s">
        <v>426</v>
      </c>
      <c r="BE108" s="232">
        <f>IF(N108="základní",J108,0)</f>
        <v>0</v>
      </c>
      <c r="BF108" s="232">
        <f>IF(N108="snížená",J108,0)</f>
        <v>0</v>
      </c>
      <c r="BG108" s="232">
        <f>IF(N108="zákl. přenesená",J108,0)</f>
        <v>0</v>
      </c>
      <c r="BH108" s="232">
        <f>IF(N108="sníž. přenesená",J108,0)</f>
        <v>0</v>
      </c>
      <c r="BI108" s="232">
        <f>IF(N108="nulová",J108,0)</f>
        <v>0</v>
      </c>
      <c r="BJ108" s="21" t="s">
        <v>81</v>
      </c>
      <c r="BK108" s="232">
        <f>ROUND(I108*H108,2)</f>
        <v>0</v>
      </c>
      <c r="BL108" s="21" t="s">
        <v>933</v>
      </c>
      <c r="BM108" s="231" t="s">
        <v>794</v>
      </c>
    </row>
    <row r="109" s="2" customFormat="1" ht="16.5" customHeight="1">
      <c r="A109" s="42"/>
      <c r="B109" s="43"/>
      <c r="C109" s="220" t="s">
        <v>677</v>
      </c>
      <c r="D109" s="220" t="s">
        <v>433</v>
      </c>
      <c r="E109" s="221" t="s">
        <v>5516</v>
      </c>
      <c r="F109" s="222" t="s">
        <v>5517</v>
      </c>
      <c r="G109" s="223" t="s">
        <v>949</v>
      </c>
      <c r="H109" s="224">
        <v>440</v>
      </c>
      <c r="I109" s="225"/>
      <c r="J109" s="226">
        <f>ROUND(I109*H109,2)</f>
        <v>0</v>
      </c>
      <c r="K109" s="222" t="s">
        <v>28</v>
      </c>
      <c r="L109" s="48"/>
      <c r="M109" s="227" t="s">
        <v>28</v>
      </c>
      <c r="N109" s="228" t="s">
        <v>45</v>
      </c>
      <c r="O109" s="88"/>
      <c r="P109" s="229">
        <f>O109*H109</f>
        <v>0</v>
      </c>
      <c r="Q109" s="229">
        <v>0</v>
      </c>
      <c r="R109" s="229">
        <f>Q109*H109</f>
        <v>0</v>
      </c>
      <c r="S109" s="229">
        <v>0</v>
      </c>
      <c r="T109" s="230">
        <f>S109*H109</f>
        <v>0</v>
      </c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R109" s="231" t="s">
        <v>933</v>
      </c>
      <c r="AT109" s="231" t="s">
        <v>433</v>
      </c>
      <c r="AU109" s="231" t="s">
        <v>81</v>
      </c>
      <c r="AY109" s="21" t="s">
        <v>426</v>
      </c>
      <c r="BE109" s="232">
        <f>IF(N109="základní",J109,0)</f>
        <v>0</v>
      </c>
      <c r="BF109" s="232">
        <f>IF(N109="snížená",J109,0)</f>
        <v>0</v>
      </c>
      <c r="BG109" s="232">
        <f>IF(N109="zákl. přenesená",J109,0)</f>
        <v>0</v>
      </c>
      <c r="BH109" s="232">
        <f>IF(N109="sníž. přenesená",J109,0)</f>
        <v>0</v>
      </c>
      <c r="BI109" s="232">
        <f>IF(N109="nulová",J109,0)</f>
        <v>0</v>
      </c>
      <c r="BJ109" s="21" t="s">
        <v>81</v>
      </c>
      <c r="BK109" s="232">
        <f>ROUND(I109*H109,2)</f>
        <v>0</v>
      </c>
      <c r="BL109" s="21" t="s">
        <v>933</v>
      </c>
      <c r="BM109" s="231" t="s">
        <v>807</v>
      </c>
    </row>
    <row r="110" s="2" customFormat="1" ht="21.75" customHeight="1">
      <c r="A110" s="42"/>
      <c r="B110" s="43"/>
      <c r="C110" s="220" t="s">
        <v>682</v>
      </c>
      <c r="D110" s="220" t="s">
        <v>433</v>
      </c>
      <c r="E110" s="221" t="s">
        <v>6493</v>
      </c>
      <c r="F110" s="222" t="s">
        <v>6494</v>
      </c>
      <c r="G110" s="223" t="s">
        <v>949</v>
      </c>
      <c r="H110" s="224">
        <v>15</v>
      </c>
      <c r="I110" s="225"/>
      <c r="J110" s="226">
        <f>ROUND(I110*H110,2)</f>
        <v>0</v>
      </c>
      <c r="K110" s="222" t="s">
        <v>28</v>
      </c>
      <c r="L110" s="48"/>
      <c r="M110" s="227" t="s">
        <v>28</v>
      </c>
      <c r="N110" s="228" t="s">
        <v>45</v>
      </c>
      <c r="O110" s="88"/>
      <c r="P110" s="229">
        <f>O110*H110</f>
        <v>0</v>
      </c>
      <c r="Q110" s="229">
        <v>0</v>
      </c>
      <c r="R110" s="229">
        <f>Q110*H110</f>
        <v>0</v>
      </c>
      <c r="S110" s="229">
        <v>0</v>
      </c>
      <c r="T110" s="230">
        <f>S110*H110</f>
        <v>0</v>
      </c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R110" s="231" t="s">
        <v>933</v>
      </c>
      <c r="AT110" s="231" t="s">
        <v>433</v>
      </c>
      <c r="AU110" s="231" t="s">
        <v>81</v>
      </c>
      <c r="AY110" s="21" t="s">
        <v>426</v>
      </c>
      <c r="BE110" s="232">
        <f>IF(N110="základní",J110,0)</f>
        <v>0</v>
      </c>
      <c r="BF110" s="232">
        <f>IF(N110="snížená",J110,0)</f>
        <v>0</v>
      </c>
      <c r="BG110" s="232">
        <f>IF(N110="zákl. přenesená",J110,0)</f>
        <v>0</v>
      </c>
      <c r="BH110" s="232">
        <f>IF(N110="sníž. přenesená",J110,0)</f>
        <v>0</v>
      </c>
      <c r="BI110" s="232">
        <f>IF(N110="nulová",J110,0)</f>
        <v>0</v>
      </c>
      <c r="BJ110" s="21" t="s">
        <v>81</v>
      </c>
      <c r="BK110" s="232">
        <f>ROUND(I110*H110,2)</f>
        <v>0</v>
      </c>
      <c r="BL110" s="21" t="s">
        <v>933</v>
      </c>
      <c r="BM110" s="231" t="s">
        <v>818</v>
      </c>
    </row>
    <row r="111" s="2" customFormat="1" ht="33" customHeight="1">
      <c r="A111" s="42"/>
      <c r="B111" s="43"/>
      <c r="C111" s="220" t="s">
        <v>521</v>
      </c>
      <c r="D111" s="220" t="s">
        <v>433</v>
      </c>
      <c r="E111" s="221" t="s">
        <v>6211</v>
      </c>
      <c r="F111" s="222" t="s">
        <v>5531</v>
      </c>
      <c r="G111" s="223" t="s">
        <v>949</v>
      </c>
      <c r="H111" s="224">
        <v>30</v>
      </c>
      <c r="I111" s="225"/>
      <c r="J111" s="226">
        <f>ROUND(I111*H111,2)</f>
        <v>0</v>
      </c>
      <c r="K111" s="222" t="s">
        <v>28</v>
      </c>
      <c r="L111" s="48"/>
      <c r="M111" s="227" t="s">
        <v>28</v>
      </c>
      <c r="N111" s="228" t="s">
        <v>45</v>
      </c>
      <c r="O111" s="88"/>
      <c r="P111" s="229">
        <f>O111*H111</f>
        <v>0</v>
      </c>
      <c r="Q111" s="229">
        <v>0</v>
      </c>
      <c r="R111" s="229">
        <f>Q111*H111</f>
        <v>0</v>
      </c>
      <c r="S111" s="229">
        <v>0</v>
      </c>
      <c r="T111" s="230">
        <f>S111*H111</f>
        <v>0</v>
      </c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R111" s="231" t="s">
        <v>933</v>
      </c>
      <c r="AT111" s="231" t="s">
        <v>433</v>
      </c>
      <c r="AU111" s="231" t="s">
        <v>81</v>
      </c>
      <c r="AY111" s="21" t="s">
        <v>426</v>
      </c>
      <c r="BE111" s="232">
        <f>IF(N111="základní",J111,0)</f>
        <v>0</v>
      </c>
      <c r="BF111" s="232">
        <f>IF(N111="snížená",J111,0)</f>
        <v>0</v>
      </c>
      <c r="BG111" s="232">
        <f>IF(N111="zákl. přenesená",J111,0)</f>
        <v>0</v>
      </c>
      <c r="BH111" s="232">
        <f>IF(N111="sníž. přenesená",J111,0)</f>
        <v>0</v>
      </c>
      <c r="BI111" s="232">
        <f>IF(N111="nulová",J111,0)</f>
        <v>0</v>
      </c>
      <c r="BJ111" s="21" t="s">
        <v>81</v>
      </c>
      <c r="BK111" s="232">
        <f>ROUND(I111*H111,2)</f>
        <v>0</v>
      </c>
      <c r="BL111" s="21" t="s">
        <v>933</v>
      </c>
      <c r="BM111" s="231" t="s">
        <v>829</v>
      </c>
    </row>
    <row r="112" s="2" customFormat="1" ht="16.5" customHeight="1">
      <c r="A112" s="42"/>
      <c r="B112" s="43"/>
      <c r="C112" s="220" t="s">
        <v>691</v>
      </c>
      <c r="D112" s="220" t="s">
        <v>433</v>
      </c>
      <c r="E112" s="221" t="s">
        <v>5534</v>
      </c>
      <c r="F112" s="222" t="s">
        <v>5535</v>
      </c>
      <c r="G112" s="223" t="s">
        <v>949</v>
      </c>
      <c r="H112" s="224">
        <v>18</v>
      </c>
      <c r="I112" s="225"/>
      <c r="J112" s="226">
        <f>ROUND(I112*H112,2)</f>
        <v>0</v>
      </c>
      <c r="K112" s="222" t="s">
        <v>28</v>
      </c>
      <c r="L112" s="48"/>
      <c r="M112" s="227" t="s">
        <v>28</v>
      </c>
      <c r="N112" s="228" t="s">
        <v>45</v>
      </c>
      <c r="O112" s="88"/>
      <c r="P112" s="229">
        <f>O112*H112</f>
        <v>0</v>
      </c>
      <c r="Q112" s="229">
        <v>0</v>
      </c>
      <c r="R112" s="229">
        <f>Q112*H112</f>
        <v>0</v>
      </c>
      <c r="S112" s="229">
        <v>0</v>
      </c>
      <c r="T112" s="230">
        <f>S112*H112</f>
        <v>0</v>
      </c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R112" s="231" t="s">
        <v>933</v>
      </c>
      <c r="AT112" s="231" t="s">
        <v>433</v>
      </c>
      <c r="AU112" s="231" t="s">
        <v>81</v>
      </c>
      <c r="AY112" s="21" t="s">
        <v>426</v>
      </c>
      <c r="BE112" s="232">
        <f>IF(N112="základní",J112,0)</f>
        <v>0</v>
      </c>
      <c r="BF112" s="232">
        <f>IF(N112="snížená",J112,0)</f>
        <v>0</v>
      </c>
      <c r="BG112" s="232">
        <f>IF(N112="zákl. přenesená",J112,0)</f>
        <v>0</v>
      </c>
      <c r="BH112" s="232">
        <f>IF(N112="sníž. přenesená",J112,0)</f>
        <v>0</v>
      </c>
      <c r="BI112" s="232">
        <f>IF(N112="nulová",J112,0)</f>
        <v>0</v>
      </c>
      <c r="BJ112" s="21" t="s">
        <v>81</v>
      </c>
      <c r="BK112" s="232">
        <f>ROUND(I112*H112,2)</f>
        <v>0</v>
      </c>
      <c r="BL112" s="21" t="s">
        <v>933</v>
      </c>
      <c r="BM112" s="231" t="s">
        <v>842</v>
      </c>
    </row>
    <row r="113" s="2" customFormat="1" ht="24.15" customHeight="1">
      <c r="A113" s="42"/>
      <c r="B113" s="43"/>
      <c r="C113" s="220" t="s">
        <v>697</v>
      </c>
      <c r="D113" s="220" t="s">
        <v>433</v>
      </c>
      <c r="E113" s="221" t="s">
        <v>5536</v>
      </c>
      <c r="F113" s="222" t="s">
        <v>5537</v>
      </c>
      <c r="G113" s="223" t="s">
        <v>949</v>
      </c>
      <c r="H113" s="224">
        <v>18</v>
      </c>
      <c r="I113" s="225"/>
      <c r="J113" s="226">
        <f>ROUND(I113*H113,2)</f>
        <v>0</v>
      </c>
      <c r="K113" s="222" t="s">
        <v>28</v>
      </c>
      <c r="L113" s="48"/>
      <c r="M113" s="227" t="s">
        <v>28</v>
      </c>
      <c r="N113" s="228" t="s">
        <v>45</v>
      </c>
      <c r="O113" s="88"/>
      <c r="P113" s="229">
        <f>O113*H113</f>
        <v>0</v>
      </c>
      <c r="Q113" s="229">
        <v>0</v>
      </c>
      <c r="R113" s="229">
        <f>Q113*H113</f>
        <v>0</v>
      </c>
      <c r="S113" s="229">
        <v>0</v>
      </c>
      <c r="T113" s="230">
        <f>S113*H113</f>
        <v>0</v>
      </c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R113" s="231" t="s">
        <v>933</v>
      </c>
      <c r="AT113" s="231" t="s">
        <v>433</v>
      </c>
      <c r="AU113" s="231" t="s">
        <v>81</v>
      </c>
      <c r="AY113" s="21" t="s">
        <v>426</v>
      </c>
      <c r="BE113" s="232">
        <f>IF(N113="základní",J113,0)</f>
        <v>0</v>
      </c>
      <c r="BF113" s="232">
        <f>IF(N113="snížená",J113,0)</f>
        <v>0</v>
      </c>
      <c r="BG113" s="232">
        <f>IF(N113="zákl. přenesená",J113,0)</f>
        <v>0</v>
      </c>
      <c r="BH113" s="232">
        <f>IF(N113="sníž. přenesená",J113,0)</f>
        <v>0</v>
      </c>
      <c r="BI113" s="232">
        <f>IF(N113="nulová",J113,0)</f>
        <v>0</v>
      </c>
      <c r="BJ113" s="21" t="s">
        <v>81</v>
      </c>
      <c r="BK113" s="232">
        <f>ROUND(I113*H113,2)</f>
        <v>0</v>
      </c>
      <c r="BL113" s="21" t="s">
        <v>933</v>
      </c>
      <c r="BM113" s="231" t="s">
        <v>856</v>
      </c>
    </row>
    <row r="114" s="2" customFormat="1" ht="24.15" customHeight="1">
      <c r="A114" s="42"/>
      <c r="B114" s="43"/>
      <c r="C114" s="220" t="s">
        <v>703</v>
      </c>
      <c r="D114" s="220" t="s">
        <v>433</v>
      </c>
      <c r="E114" s="221" t="s">
        <v>5540</v>
      </c>
      <c r="F114" s="222" t="s">
        <v>5541</v>
      </c>
      <c r="G114" s="223" t="s">
        <v>949</v>
      </c>
      <c r="H114" s="224">
        <v>6</v>
      </c>
      <c r="I114" s="225"/>
      <c r="J114" s="226">
        <f>ROUND(I114*H114,2)</f>
        <v>0</v>
      </c>
      <c r="K114" s="222" t="s">
        <v>28</v>
      </c>
      <c r="L114" s="48"/>
      <c r="M114" s="227" t="s">
        <v>28</v>
      </c>
      <c r="N114" s="228" t="s">
        <v>45</v>
      </c>
      <c r="O114" s="88"/>
      <c r="P114" s="229">
        <f>O114*H114</f>
        <v>0</v>
      </c>
      <c r="Q114" s="229">
        <v>0</v>
      </c>
      <c r="R114" s="229">
        <f>Q114*H114</f>
        <v>0</v>
      </c>
      <c r="S114" s="229">
        <v>0</v>
      </c>
      <c r="T114" s="230">
        <f>S114*H114</f>
        <v>0</v>
      </c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R114" s="231" t="s">
        <v>933</v>
      </c>
      <c r="AT114" s="231" t="s">
        <v>433</v>
      </c>
      <c r="AU114" s="231" t="s">
        <v>81</v>
      </c>
      <c r="AY114" s="21" t="s">
        <v>426</v>
      </c>
      <c r="BE114" s="232">
        <f>IF(N114="základní",J114,0)</f>
        <v>0</v>
      </c>
      <c r="BF114" s="232">
        <f>IF(N114="snížená",J114,0)</f>
        <v>0</v>
      </c>
      <c r="BG114" s="232">
        <f>IF(N114="zákl. přenesená",J114,0)</f>
        <v>0</v>
      </c>
      <c r="BH114" s="232">
        <f>IF(N114="sníž. přenesená",J114,0)</f>
        <v>0</v>
      </c>
      <c r="BI114" s="232">
        <f>IF(N114="nulová",J114,0)</f>
        <v>0</v>
      </c>
      <c r="BJ114" s="21" t="s">
        <v>81</v>
      </c>
      <c r="BK114" s="232">
        <f>ROUND(I114*H114,2)</f>
        <v>0</v>
      </c>
      <c r="BL114" s="21" t="s">
        <v>933</v>
      </c>
      <c r="BM114" s="231" t="s">
        <v>874</v>
      </c>
    </row>
    <row r="115" s="2" customFormat="1" ht="33" customHeight="1">
      <c r="A115" s="42"/>
      <c r="B115" s="43"/>
      <c r="C115" s="220" t="s">
        <v>708</v>
      </c>
      <c r="D115" s="220" t="s">
        <v>433</v>
      </c>
      <c r="E115" s="221" t="s">
        <v>6495</v>
      </c>
      <c r="F115" s="222" t="s">
        <v>6496</v>
      </c>
      <c r="G115" s="223" t="s">
        <v>1452</v>
      </c>
      <c r="H115" s="224">
        <v>3</v>
      </c>
      <c r="I115" s="225"/>
      <c r="J115" s="226">
        <f>ROUND(I115*H115,2)</f>
        <v>0</v>
      </c>
      <c r="K115" s="222" t="s">
        <v>28</v>
      </c>
      <c r="L115" s="48"/>
      <c r="M115" s="227" t="s">
        <v>28</v>
      </c>
      <c r="N115" s="228" t="s">
        <v>45</v>
      </c>
      <c r="O115" s="88"/>
      <c r="P115" s="229">
        <f>O115*H115</f>
        <v>0</v>
      </c>
      <c r="Q115" s="229">
        <v>0</v>
      </c>
      <c r="R115" s="229">
        <f>Q115*H115</f>
        <v>0</v>
      </c>
      <c r="S115" s="229">
        <v>0</v>
      </c>
      <c r="T115" s="230">
        <f>S115*H115</f>
        <v>0</v>
      </c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R115" s="231" t="s">
        <v>933</v>
      </c>
      <c r="AT115" s="231" t="s">
        <v>433</v>
      </c>
      <c r="AU115" s="231" t="s">
        <v>81</v>
      </c>
      <c r="AY115" s="21" t="s">
        <v>426</v>
      </c>
      <c r="BE115" s="232">
        <f>IF(N115="základní",J115,0)</f>
        <v>0</v>
      </c>
      <c r="BF115" s="232">
        <f>IF(N115="snížená",J115,0)</f>
        <v>0</v>
      </c>
      <c r="BG115" s="232">
        <f>IF(N115="zákl. přenesená",J115,0)</f>
        <v>0</v>
      </c>
      <c r="BH115" s="232">
        <f>IF(N115="sníž. přenesená",J115,0)</f>
        <v>0</v>
      </c>
      <c r="BI115" s="232">
        <f>IF(N115="nulová",J115,0)</f>
        <v>0</v>
      </c>
      <c r="BJ115" s="21" t="s">
        <v>81</v>
      </c>
      <c r="BK115" s="232">
        <f>ROUND(I115*H115,2)</f>
        <v>0</v>
      </c>
      <c r="BL115" s="21" t="s">
        <v>933</v>
      </c>
      <c r="BM115" s="231" t="s">
        <v>887</v>
      </c>
    </row>
    <row r="116" s="2" customFormat="1" ht="37.8" customHeight="1">
      <c r="A116" s="42"/>
      <c r="B116" s="43"/>
      <c r="C116" s="220" t="s">
        <v>715</v>
      </c>
      <c r="D116" s="220" t="s">
        <v>433</v>
      </c>
      <c r="E116" s="221" t="s">
        <v>5542</v>
      </c>
      <c r="F116" s="222" t="s">
        <v>5543</v>
      </c>
      <c r="G116" s="223" t="s">
        <v>1452</v>
      </c>
      <c r="H116" s="224">
        <v>6</v>
      </c>
      <c r="I116" s="225"/>
      <c r="J116" s="226">
        <f>ROUND(I116*H116,2)</f>
        <v>0</v>
      </c>
      <c r="K116" s="222" t="s">
        <v>28</v>
      </c>
      <c r="L116" s="48"/>
      <c r="M116" s="227" t="s">
        <v>28</v>
      </c>
      <c r="N116" s="228" t="s">
        <v>45</v>
      </c>
      <c r="O116" s="88"/>
      <c r="P116" s="229">
        <f>O116*H116</f>
        <v>0</v>
      </c>
      <c r="Q116" s="229">
        <v>0</v>
      </c>
      <c r="R116" s="229">
        <f>Q116*H116</f>
        <v>0</v>
      </c>
      <c r="S116" s="229">
        <v>0</v>
      </c>
      <c r="T116" s="230">
        <f>S116*H116</f>
        <v>0</v>
      </c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R116" s="231" t="s">
        <v>933</v>
      </c>
      <c r="AT116" s="231" t="s">
        <v>433</v>
      </c>
      <c r="AU116" s="231" t="s">
        <v>81</v>
      </c>
      <c r="AY116" s="21" t="s">
        <v>426</v>
      </c>
      <c r="BE116" s="232">
        <f>IF(N116="základní",J116,0)</f>
        <v>0</v>
      </c>
      <c r="BF116" s="232">
        <f>IF(N116="snížená",J116,0)</f>
        <v>0</v>
      </c>
      <c r="BG116" s="232">
        <f>IF(N116="zákl. přenesená",J116,0)</f>
        <v>0</v>
      </c>
      <c r="BH116" s="232">
        <f>IF(N116="sníž. přenesená",J116,0)</f>
        <v>0</v>
      </c>
      <c r="BI116" s="232">
        <f>IF(N116="nulová",J116,0)</f>
        <v>0</v>
      </c>
      <c r="BJ116" s="21" t="s">
        <v>81</v>
      </c>
      <c r="BK116" s="232">
        <f>ROUND(I116*H116,2)</f>
        <v>0</v>
      </c>
      <c r="BL116" s="21" t="s">
        <v>933</v>
      </c>
      <c r="BM116" s="231" t="s">
        <v>902</v>
      </c>
    </row>
    <row r="117" s="2" customFormat="1" ht="16.5" customHeight="1">
      <c r="A117" s="42"/>
      <c r="B117" s="43"/>
      <c r="C117" s="220" t="s">
        <v>721</v>
      </c>
      <c r="D117" s="220" t="s">
        <v>433</v>
      </c>
      <c r="E117" s="221" t="s">
        <v>5552</v>
      </c>
      <c r="F117" s="222" t="s">
        <v>5553</v>
      </c>
      <c r="G117" s="223" t="s">
        <v>5481</v>
      </c>
      <c r="H117" s="224">
        <v>8</v>
      </c>
      <c r="I117" s="225"/>
      <c r="J117" s="226">
        <f>ROUND(I117*H117,2)</f>
        <v>0</v>
      </c>
      <c r="K117" s="222" t="s">
        <v>28</v>
      </c>
      <c r="L117" s="48"/>
      <c r="M117" s="227" t="s">
        <v>28</v>
      </c>
      <c r="N117" s="228" t="s">
        <v>45</v>
      </c>
      <c r="O117" s="88"/>
      <c r="P117" s="229">
        <f>O117*H117</f>
        <v>0</v>
      </c>
      <c r="Q117" s="229">
        <v>0</v>
      </c>
      <c r="R117" s="229">
        <f>Q117*H117</f>
        <v>0</v>
      </c>
      <c r="S117" s="229">
        <v>0</v>
      </c>
      <c r="T117" s="230">
        <f>S117*H117</f>
        <v>0</v>
      </c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R117" s="231" t="s">
        <v>933</v>
      </c>
      <c r="AT117" s="231" t="s">
        <v>433</v>
      </c>
      <c r="AU117" s="231" t="s">
        <v>81</v>
      </c>
      <c r="AY117" s="21" t="s">
        <v>426</v>
      </c>
      <c r="BE117" s="232">
        <f>IF(N117="základní",J117,0)</f>
        <v>0</v>
      </c>
      <c r="BF117" s="232">
        <f>IF(N117="snížená",J117,0)</f>
        <v>0</v>
      </c>
      <c r="BG117" s="232">
        <f>IF(N117="zákl. přenesená",J117,0)</f>
        <v>0</v>
      </c>
      <c r="BH117" s="232">
        <f>IF(N117="sníž. přenesená",J117,0)</f>
        <v>0</v>
      </c>
      <c r="BI117" s="232">
        <f>IF(N117="nulová",J117,0)</f>
        <v>0</v>
      </c>
      <c r="BJ117" s="21" t="s">
        <v>81</v>
      </c>
      <c r="BK117" s="232">
        <f>ROUND(I117*H117,2)</f>
        <v>0</v>
      </c>
      <c r="BL117" s="21" t="s">
        <v>933</v>
      </c>
      <c r="BM117" s="231" t="s">
        <v>913</v>
      </c>
    </row>
    <row r="118" s="2" customFormat="1" ht="16.5" customHeight="1">
      <c r="A118" s="42"/>
      <c r="B118" s="43"/>
      <c r="C118" s="220" t="s">
        <v>726</v>
      </c>
      <c r="D118" s="220" t="s">
        <v>433</v>
      </c>
      <c r="E118" s="221" t="s">
        <v>6497</v>
      </c>
      <c r="F118" s="222" t="s">
        <v>5555</v>
      </c>
      <c r="G118" s="223" t="s">
        <v>5481</v>
      </c>
      <c r="H118" s="224">
        <v>1</v>
      </c>
      <c r="I118" s="225"/>
      <c r="J118" s="226">
        <f>ROUND(I118*H118,2)</f>
        <v>0</v>
      </c>
      <c r="K118" s="222" t="s">
        <v>28</v>
      </c>
      <c r="L118" s="48"/>
      <c r="M118" s="227" t="s">
        <v>28</v>
      </c>
      <c r="N118" s="228" t="s">
        <v>45</v>
      </c>
      <c r="O118" s="88"/>
      <c r="P118" s="229">
        <f>O118*H118</f>
        <v>0</v>
      </c>
      <c r="Q118" s="229">
        <v>0</v>
      </c>
      <c r="R118" s="229">
        <f>Q118*H118</f>
        <v>0</v>
      </c>
      <c r="S118" s="229">
        <v>0</v>
      </c>
      <c r="T118" s="230">
        <f>S118*H118</f>
        <v>0</v>
      </c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R118" s="231" t="s">
        <v>933</v>
      </c>
      <c r="AT118" s="231" t="s">
        <v>433</v>
      </c>
      <c r="AU118" s="231" t="s">
        <v>81</v>
      </c>
      <c r="AY118" s="21" t="s">
        <v>426</v>
      </c>
      <c r="BE118" s="232">
        <f>IF(N118="základní",J118,0)</f>
        <v>0</v>
      </c>
      <c r="BF118" s="232">
        <f>IF(N118="snížená",J118,0)</f>
        <v>0</v>
      </c>
      <c r="BG118" s="232">
        <f>IF(N118="zákl. přenesená",J118,0)</f>
        <v>0</v>
      </c>
      <c r="BH118" s="232">
        <f>IF(N118="sníž. přenesená",J118,0)</f>
        <v>0</v>
      </c>
      <c r="BI118" s="232">
        <f>IF(N118="nulová",J118,0)</f>
        <v>0</v>
      </c>
      <c r="BJ118" s="21" t="s">
        <v>81</v>
      </c>
      <c r="BK118" s="232">
        <f>ROUND(I118*H118,2)</f>
        <v>0</v>
      </c>
      <c r="BL118" s="21" t="s">
        <v>933</v>
      </c>
      <c r="BM118" s="231" t="s">
        <v>922</v>
      </c>
    </row>
    <row r="119" s="2" customFormat="1" ht="16.5" customHeight="1">
      <c r="A119" s="42"/>
      <c r="B119" s="43"/>
      <c r="C119" s="220" t="s">
        <v>732</v>
      </c>
      <c r="D119" s="220" t="s">
        <v>433</v>
      </c>
      <c r="E119" s="221" t="s">
        <v>6498</v>
      </c>
      <c r="F119" s="222" t="s">
        <v>5557</v>
      </c>
      <c r="G119" s="223" t="s">
        <v>5481</v>
      </c>
      <c r="H119" s="224">
        <v>1</v>
      </c>
      <c r="I119" s="225"/>
      <c r="J119" s="226">
        <f>ROUND(I119*H119,2)</f>
        <v>0</v>
      </c>
      <c r="K119" s="222" t="s">
        <v>28</v>
      </c>
      <c r="L119" s="48"/>
      <c r="M119" s="227" t="s">
        <v>28</v>
      </c>
      <c r="N119" s="228" t="s">
        <v>45</v>
      </c>
      <c r="O119" s="88"/>
      <c r="P119" s="229">
        <f>O119*H119</f>
        <v>0</v>
      </c>
      <c r="Q119" s="229">
        <v>0</v>
      </c>
      <c r="R119" s="229">
        <f>Q119*H119</f>
        <v>0</v>
      </c>
      <c r="S119" s="229">
        <v>0</v>
      </c>
      <c r="T119" s="230">
        <f>S119*H119</f>
        <v>0</v>
      </c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R119" s="231" t="s">
        <v>933</v>
      </c>
      <c r="AT119" s="231" t="s">
        <v>433</v>
      </c>
      <c r="AU119" s="231" t="s">
        <v>81</v>
      </c>
      <c r="AY119" s="21" t="s">
        <v>426</v>
      </c>
      <c r="BE119" s="232">
        <f>IF(N119="základní",J119,0)</f>
        <v>0</v>
      </c>
      <c r="BF119" s="232">
        <f>IF(N119="snížená",J119,0)</f>
        <v>0</v>
      </c>
      <c r="BG119" s="232">
        <f>IF(N119="zákl. přenesená",J119,0)</f>
        <v>0</v>
      </c>
      <c r="BH119" s="232">
        <f>IF(N119="sníž. přenesená",J119,0)</f>
        <v>0</v>
      </c>
      <c r="BI119" s="232">
        <f>IF(N119="nulová",J119,0)</f>
        <v>0</v>
      </c>
      <c r="BJ119" s="21" t="s">
        <v>81</v>
      </c>
      <c r="BK119" s="232">
        <f>ROUND(I119*H119,2)</f>
        <v>0</v>
      </c>
      <c r="BL119" s="21" t="s">
        <v>933</v>
      </c>
      <c r="BM119" s="231" t="s">
        <v>933</v>
      </c>
    </row>
    <row r="120" s="2" customFormat="1" ht="16.5" customHeight="1">
      <c r="A120" s="42"/>
      <c r="B120" s="43"/>
      <c r="C120" s="220" t="s">
        <v>737</v>
      </c>
      <c r="D120" s="220" t="s">
        <v>433</v>
      </c>
      <c r="E120" s="221" t="s">
        <v>5558</v>
      </c>
      <c r="F120" s="222" t="s">
        <v>5559</v>
      </c>
      <c r="G120" s="223" t="s">
        <v>5481</v>
      </c>
      <c r="H120" s="224">
        <v>1</v>
      </c>
      <c r="I120" s="225"/>
      <c r="J120" s="226">
        <f>ROUND(I120*H120,2)</f>
        <v>0</v>
      </c>
      <c r="K120" s="222" t="s">
        <v>28</v>
      </c>
      <c r="L120" s="48"/>
      <c r="M120" s="227" t="s">
        <v>28</v>
      </c>
      <c r="N120" s="228" t="s">
        <v>45</v>
      </c>
      <c r="O120" s="88"/>
      <c r="P120" s="229">
        <f>O120*H120</f>
        <v>0</v>
      </c>
      <c r="Q120" s="229">
        <v>0</v>
      </c>
      <c r="R120" s="229">
        <f>Q120*H120</f>
        <v>0</v>
      </c>
      <c r="S120" s="229">
        <v>0</v>
      </c>
      <c r="T120" s="230">
        <f>S120*H120</f>
        <v>0</v>
      </c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R120" s="231" t="s">
        <v>933</v>
      </c>
      <c r="AT120" s="231" t="s">
        <v>433</v>
      </c>
      <c r="AU120" s="231" t="s">
        <v>81</v>
      </c>
      <c r="AY120" s="21" t="s">
        <v>426</v>
      </c>
      <c r="BE120" s="232">
        <f>IF(N120="základní",J120,0)</f>
        <v>0</v>
      </c>
      <c r="BF120" s="232">
        <f>IF(N120="snížená",J120,0)</f>
        <v>0</v>
      </c>
      <c r="BG120" s="232">
        <f>IF(N120="zákl. přenesená",J120,0)</f>
        <v>0</v>
      </c>
      <c r="BH120" s="232">
        <f>IF(N120="sníž. přenesená",J120,0)</f>
        <v>0</v>
      </c>
      <c r="BI120" s="232">
        <f>IF(N120="nulová",J120,0)</f>
        <v>0</v>
      </c>
      <c r="BJ120" s="21" t="s">
        <v>81</v>
      </c>
      <c r="BK120" s="232">
        <f>ROUND(I120*H120,2)</f>
        <v>0</v>
      </c>
      <c r="BL120" s="21" t="s">
        <v>933</v>
      </c>
      <c r="BM120" s="231" t="s">
        <v>946</v>
      </c>
    </row>
    <row r="121" s="2" customFormat="1" ht="16.5" customHeight="1">
      <c r="A121" s="42"/>
      <c r="B121" s="43"/>
      <c r="C121" s="220" t="s">
        <v>305</v>
      </c>
      <c r="D121" s="220" t="s">
        <v>433</v>
      </c>
      <c r="E121" s="221" t="s">
        <v>6499</v>
      </c>
      <c r="F121" s="222" t="s">
        <v>5565</v>
      </c>
      <c r="G121" s="223" t="s">
        <v>5481</v>
      </c>
      <c r="H121" s="224">
        <v>1</v>
      </c>
      <c r="I121" s="225"/>
      <c r="J121" s="226">
        <f>ROUND(I121*H121,2)</f>
        <v>0</v>
      </c>
      <c r="K121" s="222" t="s">
        <v>28</v>
      </c>
      <c r="L121" s="48"/>
      <c r="M121" s="227" t="s">
        <v>28</v>
      </c>
      <c r="N121" s="228" t="s">
        <v>45</v>
      </c>
      <c r="O121" s="88"/>
      <c r="P121" s="229">
        <f>O121*H121</f>
        <v>0</v>
      </c>
      <c r="Q121" s="229">
        <v>0</v>
      </c>
      <c r="R121" s="229">
        <f>Q121*H121</f>
        <v>0</v>
      </c>
      <c r="S121" s="229">
        <v>0</v>
      </c>
      <c r="T121" s="230">
        <f>S121*H121</f>
        <v>0</v>
      </c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R121" s="231" t="s">
        <v>933</v>
      </c>
      <c r="AT121" s="231" t="s">
        <v>433</v>
      </c>
      <c r="AU121" s="231" t="s">
        <v>81</v>
      </c>
      <c r="AY121" s="21" t="s">
        <v>426</v>
      </c>
      <c r="BE121" s="232">
        <f>IF(N121="základní",J121,0)</f>
        <v>0</v>
      </c>
      <c r="BF121" s="232">
        <f>IF(N121="snížená",J121,0)</f>
        <v>0</v>
      </c>
      <c r="BG121" s="232">
        <f>IF(N121="zákl. přenesená",J121,0)</f>
        <v>0</v>
      </c>
      <c r="BH121" s="232">
        <f>IF(N121="sníž. přenesená",J121,0)</f>
        <v>0</v>
      </c>
      <c r="BI121" s="232">
        <f>IF(N121="nulová",J121,0)</f>
        <v>0</v>
      </c>
      <c r="BJ121" s="21" t="s">
        <v>81</v>
      </c>
      <c r="BK121" s="232">
        <f>ROUND(I121*H121,2)</f>
        <v>0</v>
      </c>
      <c r="BL121" s="21" t="s">
        <v>933</v>
      </c>
      <c r="BM121" s="231" t="s">
        <v>959</v>
      </c>
    </row>
    <row r="122" s="2" customFormat="1" ht="24.15" customHeight="1">
      <c r="A122" s="42"/>
      <c r="B122" s="43"/>
      <c r="C122" s="220" t="s">
        <v>749</v>
      </c>
      <c r="D122" s="220" t="s">
        <v>433</v>
      </c>
      <c r="E122" s="221" t="s">
        <v>5568</v>
      </c>
      <c r="F122" s="222" t="s">
        <v>5569</v>
      </c>
      <c r="G122" s="223" t="s">
        <v>5481</v>
      </c>
      <c r="H122" s="224">
        <v>1</v>
      </c>
      <c r="I122" s="225"/>
      <c r="J122" s="226">
        <f>ROUND(I122*H122,2)</f>
        <v>0</v>
      </c>
      <c r="K122" s="222" t="s">
        <v>28</v>
      </c>
      <c r="L122" s="48"/>
      <c r="M122" s="227" t="s">
        <v>28</v>
      </c>
      <c r="N122" s="228" t="s">
        <v>45</v>
      </c>
      <c r="O122" s="88"/>
      <c r="P122" s="229">
        <f>O122*H122</f>
        <v>0</v>
      </c>
      <c r="Q122" s="229">
        <v>0</v>
      </c>
      <c r="R122" s="229">
        <f>Q122*H122</f>
        <v>0</v>
      </c>
      <c r="S122" s="229">
        <v>0</v>
      </c>
      <c r="T122" s="230">
        <f>S122*H122</f>
        <v>0</v>
      </c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R122" s="231" t="s">
        <v>933</v>
      </c>
      <c r="AT122" s="231" t="s">
        <v>433</v>
      </c>
      <c r="AU122" s="231" t="s">
        <v>81</v>
      </c>
      <c r="AY122" s="21" t="s">
        <v>426</v>
      </c>
      <c r="BE122" s="232">
        <f>IF(N122="základní",J122,0)</f>
        <v>0</v>
      </c>
      <c r="BF122" s="232">
        <f>IF(N122="snížená",J122,0)</f>
        <v>0</v>
      </c>
      <c r="BG122" s="232">
        <f>IF(N122="zákl. přenesená",J122,0)</f>
        <v>0</v>
      </c>
      <c r="BH122" s="232">
        <f>IF(N122="sníž. přenesená",J122,0)</f>
        <v>0</v>
      </c>
      <c r="BI122" s="232">
        <f>IF(N122="nulová",J122,0)</f>
        <v>0</v>
      </c>
      <c r="BJ122" s="21" t="s">
        <v>81</v>
      </c>
      <c r="BK122" s="232">
        <f>ROUND(I122*H122,2)</f>
        <v>0</v>
      </c>
      <c r="BL122" s="21" t="s">
        <v>933</v>
      </c>
      <c r="BM122" s="231" t="s">
        <v>969</v>
      </c>
    </row>
    <row r="123" s="2" customFormat="1" ht="16.5" customHeight="1">
      <c r="A123" s="42"/>
      <c r="B123" s="43"/>
      <c r="C123" s="220" t="s">
        <v>223</v>
      </c>
      <c r="D123" s="220" t="s">
        <v>433</v>
      </c>
      <c r="E123" s="221" t="s">
        <v>6500</v>
      </c>
      <c r="F123" s="222" t="s">
        <v>5567</v>
      </c>
      <c r="G123" s="223" t="s">
        <v>5481</v>
      </c>
      <c r="H123" s="224">
        <v>1</v>
      </c>
      <c r="I123" s="225"/>
      <c r="J123" s="226">
        <f>ROUND(I123*H123,2)</f>
        <v>0</v>
      </c>
      <c r="K123" s="222" t="s">
        <v>28</v>
      </c>
      <c r="L123" s="48"/>
      <c r="M123" s="227" t="s">
        <v>28</v>
      </c>
      <c r="N123" s="228" t="s">
        <v>45</v>
      </c>
      <c r="O123" s="88"/>
      <c r="P123" s="229">
        <f>O123*H123</f>
        <v>0</v>
      </c>
      <c r="Q123" s="229">
        <v>0</v>
      </c>
      <c r="R123" s="229">
        <f>Q123*H123</f>
        <v>0</v>
      </c>
      <c r="S123" s="229">
        <v>0</v>
      </c>
      <c r="T123" s="230">
        <f>S123*H123</f>
        <v>0</v>
      </c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R123" s="231" t="s">
        <v>933</v>
      </c>
      <c r="AT123" s="231" t="s">
        <v>433</v>
      </c>
      <c r="AU123" s="231" t="s">
        <v>81</v>
      </c>
      <c r="AY123" s="21" t="s">
        <v>426</v>
      </c>
      <c r="BE123" s="232">
        <f>IF(N123="základní",J123,0)</f>
        <v>0</v>
      </c>
      <c r="BF123" s="232">
        <f>IF(N123="snížená",J123,0)</f>
        <v>0</v>
      </c>
      <c r="BG123" s="232">
        <f>IF(N123="zákl. přenesená",J123,0)</f>
        <v>0</v>
      </c>
      <c r="BH123" s="232">
        <f>IF(N123="sníž. přenesená",J123,0)</f>
        <v>0</v>
      </c>
      <c r="BI123" s="232">
        <f>IF(N123="nulová",J123,0)</f>
        <v>0</v>
      </c>
      <c r="BJ123" s="21" t="s">
        <v>81</v>
      </c>
      <c r="BK123" s="232">
        <f>ROUND(I123*H123,2)</f>
        <v>0</v>
      </c>
      <c r="BL123" s="21" t="s">
        <v>933</v>
      </c>
      <c r="BM123" s="231" t="s">
        <v>981</v>
      </c>
    </row>
    <row r="124" s="2" customFormat="1" ht="16.5" customHeight="1">
      <c r="A124" s="42"/>
      <c r="B124" s="43"/>
      <c r="C124" s="220" t="s">
        <v>761</v>
      </c>
      <c r="D124" s="220" t="s">
        <v>433</v>
      </c>
      <c r="E124" s="221" t="s">
        <v>6501</v>
      </c>
      <c r="F124" s="222" t="s">
        <v>6502</v>
      </c>
      <c r="G124" s="223" t="s">
        <v>5481</v>
      </c>
      <c r="H124" s="224">
        <v>1</v>
      </c>
      <c r="I124" s="225"/>
      <c r="J124" s="226">
        <f>ROUND(I124*H124,2)</f>
        <v>0</v>
      </c>
      <c r="K124" s="222" t="s">
        <v>28</v>
      </c>
      <c r="L124" s="48"/>
      <c r="M124" s="227" t="s">
        <v>28</v>
      </c>
      <c r="N124" s="228" t="s">
        <v>45</v>
      </c>
      <c r="O124" s="88"/>
      <c r="P124" s="229">
        <f>O124*H124</f>
        <v>0</v>
      </c>
      <c r="Q124" s="229">
        <v>0</v>
      </c>
      <c r="R124" s="229">
        <f>Q124*H124</f>
        <v>0</v>
      </c>
      <c r="S124" s="229">
        <v>0</v>
      </c>
      <c r="T124" s="230">
        <f>S124*H124</f>
        <v>0</v>
      </c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R124" s="231" t="s">
        <v>933</v>
      </c>
      <c r="AT124" s="231" t="s">
        <v>433</v>
      </c>
      <c r="AU124" s="231" t="s">
        <v>81</v>
      </c>
      <c r="AY124" s="21" t="s">
        <v>426</v>
      </c>
      <c r="BE124" s="232">
        <f>IF(N124="základní",J124,0)</f>
        <v>0</v>
      </c>
      <c r="BF124" s="232">
        <f>IF(N124="snížená",J124,0)</f>
        <v>0</v>
      </c>
      <c r="BG124" s="232">
        <f>IF(N124="zákl. přenesená",J124,0)</f>
        <v>0</v>
      </c>
      <c r="BH124" s="232">
        <f>IF(N124="sníž. přenesená",J124,0)</f>
        <v>0</v>
      </c>
      <c r="BI124" s="232">
        <f>IF(N124="nulová",J124,0)</f>
        <v>0</v>
      </c>
      <c r="BJ124" s="21" t="s">
        <v>81</v>
      </c>
      <c r="BK124" s="232">
        <f>ROUND(I124*H124,2)</f>
        <v>0</v>
      </c>
      <c r="BL124" s="21" t="s">
        <v>933</v>
      </c>
      <c r="BM124" s="231" t="s">
        <v>993</v>
      </c>
    </row>
    <row r="125" s="2" customFormat="1" ht="16.5" customHeight="1">
      <c r="A125" s="42"/>
      <c r="B125" s="43"/>
      <c r="C125" s="220" t="s">
        <v>769</v>
      </c>
      <c r="D125" s="220" t="s">
        <v>433</v>
      </c>
      <c r="E125" s="221" t="s">
        <v>5572</v>
      </c>
      <c r="F125" s="222" t="s">
        <v>5573</v>
      </c>
      <c r="G125" s="223" t="s">
        <v>5481</v>
      </c>
      <c r="H125" s="224">
        <v>1</v>
      </c>
      <c r="I125" s="225"/>
      <c r="J125" s="226">
        <f>ROUND(I125*H125,2)</f>
        <v>0</v>
      </c>
      <c r="K125" s="222" t="s">
        <v>28</v>
      </c>
      <c r="L125" s="48"/>
      <c r="M125" s="227" t="s">
        <v>28</v>
      </c>
      <c r="N125" s="228" t="s">
        <v>45</v>
      </c>
      <c r="O125" s="88"/>
      <c r="P125" s="229">
        <f>O125*H125</f>
        <v>0</v>
      </c>
      <c r="Q125" s="229">
        <v>0</v>
      </c>
      <c r="R125" s="229">
        <f>Q125*H125</f>
        <v>0</v>
      </c>
      <c r="S125" s="229">
        <v>0</v>
      </c>
      <c r="T125" s="230">
        <f>S125*H125</f>
        <v>0</v>
      </c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R125" s="231" t="s">
        <v>933</v>
      </c>
      <c r="AT125" s="231" t="s">
        <v>433</v>
      </c>
      <c r="AU125" s="231" t="s">
        <v>81</v>
      </c>
      <c r="AY125" s="21" t="s">
        <v>426</v>
      </c>
      <c r="BE125" s="232">
        <f>IF(N125="základní",J125,0)</f>
        <v>0</v>
      </c>
      <c r="BF125" s="232">
        <f>IF(N125="snížená",J125,0)</f>
        <v>0</v>
      </c>
      <c r="BG125" s="232">
        <f>IF(N125="zákl. přenesená",J125,0)</f>
        <v>0</v>
      </c>
      <c r="BH125" s="232">
        <f>IF(N125="sníž. přenesená",J125,0)</f>
        <v>0</v>
      </c>
      <c r="BI125" s="232">
        <f>IF(N125="nulová",J125,0)</f>
        <v>0</v>
      </c>
      <c r="BJ125" s="21" t="s">
        <v>81</v>
      </c>
      <c r="BK125" s="232">
        <f>ROUND(I125*H125,2)</f>
        <v>0</v>
      </c>
      <c r="BL125" s="21" t="s">
        <v>933</v>
      </c>
      <c r="BM125" s="231" t="s">
        <v>1005</v>
      </c>
    </row>
    <row r="126" s="2" customFormat="1" ht="16.5" customHeight="1">
      <c r="A126" s="42"/>
      <c r="B126" s="43"/>
      <c r="C126" s="220" t="s">
        <v>775</v>
      </c>
      <c r="D126" s="220" t="s">
        <v>433</v>
      </c>
      <c r="E126" s="221" t="s">
        <v>5574</v>
      </c>
      <c r="F126" s="222" t="s">
        <v>5575</v>
      </c>
      <c r="G126" s="223" t="s">
        <v>5481</v>
      </c>
      <c r="H126" s="224">
        <v>1</v>
      </c>
      <c r="I126" s="225"/>
      <c r="J126" s="226">
        <f>ROUND(I126*H126,2)</f>
        <v>0</v>
      </c>
      <c r="K126" s="222" t="s">
        <v>28</v>
      </c>
      <c r="L126" s="48"/>
      <c r="M126" s="227" t="s">
        <v>28</v>
      </c>
      <c r="N126" s="228" t="s">
        <v>45</v>
      </c>
      <c r="O126" s="88"/>
      <c r="P126" s="229">
        <f>O126*H126</f>
        <v>0</v>
      </c>
      <c r="Q126" s="229">
        <v>0</v>
      </c>
      <c r="R126" s="229">
        <f>Q126*H126</f>
        <v>0</v>
      </c>
      <c r="S126" s="229">
        <v>0</v>
      </c>
      <c r="T126" s="230">
        <f>S126*H126</f>
        <v>0</v>
      </c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R126" s="231" t="s">
        <v>933</v>
      </c>
      <c r="AT126" s="231" t="s">
        <v>433</v>
      </c>
      <c r="AU126" s="231" t="s">
        <v>81</v>
      </c>
      <c r="AY126" s="21" t="s">
        <v>426</v>
      </c>
      <c r="BE126" s="232">
        <f>IF(N126="základní",J126,0)</f>
        <v>0</v>
      </c>
      <c r="BF126" s="232">
        <f>IF(N126="snížená",J126,0)</f>
        <v>0</v>
      </c>
      <c r="BG126" s="232">
        <f>IF(N126="zákl. přenesená",J126,0)</f>
        <v>0</v>
      </c>
      <c r="BH126" s="232">
        <f>IF(N126="sníž. přenesená",J126,0)</f>
        <v>0</v>
      </c>
      <c r="BI126" s="232">
        <f>IF(N126="nulová",J126,0)</f>
        <v>0</v>
      </c>
      <c r="BJ126" s="21" t="s">
        <v>81</v>
      </c>
      <c r="BK126" s="232">
        <f>ROUND(I126*H126,2)</f>
        <v>0</v>
      </c>
      <c r="BL126" s="21" t="s">
        <v>933</v>
      </c>
      <c r="BM126" s="231" t="s">
        <v>1015</v>
      </c>
    </row>
    <row r="127" s="2" customFormat="1" ht="16.5" customHeight="1">
      <c r="A127" s="42"/>
      <c r="B127" s="43"/>
      <c r="C127" s="220" t="s">
        <v>781</v>
      </c>
      <c r="D127" s="220" t="s">
        <v>433</v>
      </c>
      <c r="E127" s="221" t="s">
        <v>6503</v>
      </c>
      <c r="F127" s="222" t="s">
        <v>5577</v>
      </c>
      <c r="G127" s="223" t="s">
        <v>5481</v>
      </c>
      <c r="H127" s="224">
        <v>1</v>
      </c>
      <c r="I127" s="225"/>
      <c r="J127" s="226">
        <f>ROUND(I127*H127,2)</f>
        <v>0</v>
      </c>
      <c r="K127" s="222" t="s">
        <v>28</v>
      </c>
      <c r="L127" s="48"/>
      <c r="M127" s="227" t="s">
        <v>28</v>
      </c>
      <c r="N127" s="228" t="s">
        <v>45</v>
      </c>
      <c r="O127" s="88"/>
      <c r="P127" s="229">
        <f>O127*H127</f>
        <v>0</v>
      </c>
      <c r="Q127" s="229">
        <v>0</v>
      </c>
      <c r="R127" s="229">
        <f>Q127*H127</f>
        <v>0</v>
      </c>
      <c r="S127" s="229">
        <v>0</v>
      </c>
      <c r="T127" s="230">
        <f>S127*H127</f>
        <v>0</v>
      </c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R127" s="231" t="s">
        <v>933</v>
      </c>
      <c r="AT127" s="231" t="s">
        <v>433</v>
      </c>
      <c r="AU127" s="231" t="s">
        <v>81</v>
      </c>
      <c r="AY127" s="21" t="s">
        <v>426</v>
      </c>
      <c r="BE127" s="232">
        <f>IF(N127="základní",J127,0)</f>
        <v>0</v>
      </c>
      <c r="BF127" s="232">
        <f>IF(N127="snížená",J127,0)</f>
        <v>0</v>
      </c>
      <c r="BG127" s="232">
        <f>IF(N127="zákl. přenesená",J127,0)</f>
        <v>0</v>
      </c>
      <c r="BH127" s="232">
        <f>IF(N127="sníž. přenesená",J127,0)</f>
        <v>0</v>
      </c>
      <c r="BI127" s="232">
        <f>IF(N127="nulová",J127,0)</f>
        <v>0</v>
      </c>
      <c r="BJ127" s="21" t="s">
        <v>81</v>
      </c>
      <c r="BK127" s="232">
        <f>ROUND(I127*H127,2)</f>
        <v>0</v>
      </c>
      <c r="BL127" s="21" t="s">
        <v>933</v>
      </c>
      <c r="BM127" s="231" t="s">
        <v>1027</v>
      </c>
    </row>
    <row r="128" s="2" customFormat="1" ht="16.5" customHeight="1">
      <c r="A128" s="42"/>
      <c r="B128" s="43"/>
      <c r="C128" s="220" t="s">
        <v>787</v>
      </c>
      <c r="D128" s="220" t="s">
        <v>433</v>
      </c>
      <c r="E128" s="221" t="s">
        <v>6504</v>
      </c>
      <c r="F128" s="222" t="s">
        <v>6505</v>
      </c>
      <c r="G128" s="223" t="s">
        <v>5481</v>
      </c>
      <c r="H128" s="224">
        <v>1</v>
      </c>
      <c r="I128" s="225"/>
      <c r="J128" s="226">
        <f>ROUND(I128*H128,2)</f>
        <v>0</v>
      </c>
      <c r="K128" s="222" t="s">
        <v>28</v>
      </c>
      <c r="L128" s="48"/>
      <c r="M128" s="227" t="s">
        <v>28</v>
      </c>
      <c r="N128" s="228" t="s">
        <v>45</v>
      </c>
      <c r="O128" s="88"/>
      <c r="P128" s="229">
        <f>O128*H128</f>
        <v>0</v>
      </c>
      <c r="Q128" s="229">
        <v>0</v>
      </c>
      <c r="R128" s="229">
        <f>Q128*H128</f>
        <v>0</v>
      </c>
      <c r="S128" s="229">
        <v>0</v>
      </c>
      <c r="T128" s="230">
        <f>S128*H128</f>
        <v>0</v>
      </c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R128" s="231" t="s">
        <v>933</v>
      </c>
      <c r="AT128" s="231" t="s">
        <v>433</v>
      </c>
      <c r="AU128" s="231" t="s">
        <v>81</v>
      </c>
      <c r="AY128" s="21" t="s">
        <v>426</v>
      </c>
      <c r="BE128" s="232">
        <f>IF(N128="základní",J128,0)</f>
        <v>0</v>
      </c>
      <c r="BF128" s="232">
        <f>IF(N128="snížená",J128,0)</f>
        <v>0</v>
      </c>
      <c r="BG128" s="232">
        <f>IF(N128="zákl. přenesená",J128,0)</f>
        <v>0</v>
      </c>
      <c r="BH128" s="232">
        <f>IF(N128="sníž. přenesená",J128,0)</f>
        <v>0</v>
      </c>
      <c r="BI128" s="232">
        <f>IF(N128="nulová",J128,0)</f>
        <v>0</v>
      </c>
      <c r="BJ128" s="21" t="s">
        <v>81</v>
      </c>
      <c r="BK128" s="232">
        <f>ROUND(I128*H128,2)</f>
        <v>0</v>
      </c>
      <c r="BL128" s="21" t="s">
        <v>933</v>
      </c>
      <c r="BM128" s="231" t="s">
        <v>1037</v>
      </c>
    </row>
    <row r="129" s="2" customFormat="1" ht="16.5" customHeight="1">
      <c r="A129" s="42"/>
      <c r="B129" s="43"/>
      <c r="C129" s="220" t="s">
        <v>794</v>
      </c>
      <c r="D129" s="220" t="s">
        <v>433</v>
      </c>
      <c r="E129" s="221" t="s">
        <v>6506</v>
      </c>
      <c r="F129" s="222" t="s">
        <v>5581</v>
      </c>
      <c r="G129" s="223" t="s">
        <v>5481</v>
      </c>
      <c r="H129" s="224">
        <v>1</v>
      </c>
      <c r="I129" s="225"/>
      <c r="J129" s="226">
        <f>ROUND(I129*H129,2)</f>
        <v>0</v>
      </c>
      <c r="K129" s="222" t="s">
        <v>28</v>
      </c>
      <c r="L129" s="48"/>
      <c r="M129" s="227" t="s">
        <v>28</v>
      </c>
      <c r="N129" s="228" t="s">
        <v>45</v>
      </c>
      <c r="O129" s="88"/>
      <c r="P129" s="229">
        <f>O129*H129</f>
        <v>0</v>
      </c>
      <c r="Q129" s="229">
        <v>0</v>
      </c>
      <c r="R129" s="229">
        <f>Q129*H129</f>
        <v>0</v>
      </c>
      <c r="S129" s="229">
        <v>0</v>
      </c>
      <c r="T129" s="230">
        <f>S129*H129</f>
        <v>0</v>
      </c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R129" s="231" t="s">
        <v>933</v>
      </c>
      <c r="AT129" s="231" t="s">
        <v>433</v>
      </c>
      <c r="AU129" s="231" t="s">
        <v>81</v>
      </c>
      <c r="AY129" s="21" t="s">
        <v>426</v>
      </c>
      <c r="BE129" s="232">
        <f>IF(N129="základní",J129,0)</f>
        <v>0</v>
      </c>
      <c r="BF129" s="232">
        <f>IF(N129="snížená",J129,0)</f>
        <v>0</v>
      </c>
      <c r="BG129" s="232">
        <f>IF(N129="zákl. přenesená",J129,0)</f>
        <v>0</v>
      </c>
      <c r="BH129" s="232">
        <f>IF(N129="sníž. přenesená",J129,0)</f>
        <v>0</v>
      </c>
      <c r="BI129" s="232">
        <f>IF(N129="nulová",J129,0)</f>
        <v>0</v>
      </c>
      <c r="BJ129" s="21" t="s">
        <v>81</v>
      </c>
      <c r="BK129" s="232">
        <f>ROUND(I129*H129,2)</f>
        <v>0</v>
      </c>
      <c r="BL129" s="21" t="s">
        <v>933</v>
      </c>
      <c r="BM129" s="231" t="s">
        <v>1048</v>
      </c>
    </row>
    <row r="130" s="2" customFormat="1" ht="16.5" customHeight="1">
      <c r="A130" s="42"/>
      <c r="B130" s="43"/>
      <c r="C130" s="220" t="s">
        <v>800</v>
      </c>
      <c r="D130" s="220" t="s">
        <v>433</v>
      </c>
      <c r="E130" s="221" t="s">
        <v>6507</v>
      </c>
      <c r="F130" s="222" t="s">
        <v>5584</v>
      </c>
      <c r="G130" s="223" t="s">
        <v>5481</v>
      </c>
      <c r="H130" s="224">
        <v>1</v>
      </c>
      <c r="I130" s="225"/>
      <c r="J130" s="226">
        <f>ROUND(I130*H130,2)</f>
        <v>0</v>
      </c>
      <c r="K130" s="222" t="s">
        <v>28</v>
      </c>
      <c r="L130" s="48"/>
      <c r="M130" s="300" t="s">
        <v>28</v>
      </c>
      <c r="N130" s="301" t="s">
        <v>45</v>
      </c>
      <c r="O130" s="297"/>
      <c r="P130" s="302">
        <f>O130*H130</f>
        <v>0</v>
      </c>
      <c r="Q130" s="302">
        <v>0</v>
      </c>
      <c r="R130" s="302">
        <f>Q130*H130</f>
        <v>0</v>
      </c>
      <c r="S130" s="302">
        <v>0</v>
      </c>
      <c r="T130" s="303">
        <f>S130*H130</f>
        <v>0</v>
      </c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R130" s="231" t="s">
        <v>933</v>
      </c>
      <c r="AT130" s="231" t="s">
        <v>433</v>
      </c>
      <c r="AU130" s="231" t="s">
        <v>81</v>
      </c>
      <c r="AY130" s="21" t="s">
        <v>426</v>
      </c>
      <c r="BE130" s="232">
        <f>IF(N130="základní",J130,0)</f>
        <v>0</v>
      </c>
      <c r="BF130" s="232">
        <f>IF(N130="snížená",J130,0)</f>
        <v>0</v>
      </c>
      <c r="BG130" s="232">
        <f>IF(N130="zákl. přenesená",J130,0)</f>
        <v>0</v>
      </c>
      <c r="BH130" s="232">
        <f>IF(N130="sníž. přenesená",J130,0)</f>
        <v>0</v>
      </c>
      <c r="BI130" s="232">
        <f>IF(N130="nulová",J130,0)</f>
        <v>0</v>
      </c>
      <c r="BJ130" s="21" t="s">
        <v>81</v>
      </c>
      <c r="BK130" s="232">
        <f>ROUND(I130*H130,2)</f>
        <v>0</v>
      </c>
      <c r="BL130" s="21" t="s">
        <v>933</v>
      </c>
      <c r="BM130" s="231" t="s">
        <v>1063</v>
      </c>
    </row>
    <row r="131" s="2" customFormat="1" ht="6.96" customHeight="1">
      <c r="A131" s="42"/>
      <c r="B131" s="63"/>
      <c r="C131" s="64"/>
      <c r="D131" s="64"/>
      <c r="E131" s="64"/>
      <c r="F131" s="64"/>
      <c r="G131" s="64"/>
      <c r="H131" s="64"/>
      <c r="I131" s="64"/>
      <c r="J131" s="64"/>
      <c r="K131" s="64"/>
      <c r="L131" s="48"/>
      <c r="M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</row>
  </sheetData>
  <sheetProtection sheet="1" autoFilter="0" formatColumns="0" formatRows="0" objects="1" scenarios="1" spinCount="100000" saltValue="XsR9cxwjFBh4Ua4U2lno8FOkn6QkhRUZc3XbiRIIk/bLyELGRbj1D/hL5RjkLaCFkn5P9Xow5FEvE4FWkYB5uw==" hashValue="yMJr8nHuanSFo9/mvRESOIoq56Xt2O8+Eoi2dP1EQOmV18RtU+X2qyWhCne5WOcCKFH4SzU1fqpqPTkzI3Q5Tw==" algorithmName="SHA-512" password="CC35"/>
  <autoFilter ref="C85:K13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135</v>
      </c>
      <c r="AZ2" s="142" t="s">
        <v>6508</v>
      </c>
      <c r="BA2" s="142" t="s">
        <v>6508</v>
      </c>
      <c r="BB2" s="142" t="s">
        <v>28</v>
      </c>
      <c r="BC2" s="142" t="s">
        <v>1307</v>
      </c>
      <c r="BD2" s="142" t="s">
        <v>83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83</v>
      </c>
      <c r="AZ3" s="142" t="s">
        <v>325</v>
      </c>
      <c r="BA3" s="142" t="s">
        <v>325</v>
      </c>
      <c r="BB3" s="142" t="s">
        <v>28</v>
      </c>
      <c r="BC3" s="142" t="s">
        <v>6509</v>
      </c>
      <c r="BD3" s="142" t="s">
        <v>83</v>
      </c>
    </row>
    <row r="4" s="1" customFormat="1" ht="24.96" customHeight="1">
      <c r="B4" s="24"/>
      <c r="D4" s="145" t="s">
        <v>147</v>
      </c>
      <c r="L4" s="24"/>
      <c r="M4" s="146" t="s">
        <v>10</v>
      </c>
      <c r="AT4" s="21" t="s">
        <v>4</v>
      </c>
      <c r="AZ4" s="142" t="s">
        <v>337</v>
      </c>
      <c r="BA4" s="142" t="s">
        <v>337</v>
      </c>
      <c r="BB4" s="142" t="s">
        <v>28</v>
      </c>
      <c r="BC4" s="142" t="s">
        <v>6510</v>
      </c>
      <c r="BD4" s="142" t="s">
        <v>83</v>
      </c>
    </row>
    <row r="5" s="1" customFormat="1" ht="6.96" customHeight="1">
      <c r="B5" s="24"/>
      <c r="L5" s="24"/>
      <c r="AZ5" s="142" t="s">
        <v>6511</v>
      </c>
      <c r="BA5" s="142" t="s">
        <v>6511</v>
      </c>
      <c r="BB5" s="142" t="s">
        <v>28</v>
      </c>
      <c r="BC5" s="142" t="s">
        <v>6512</v>
      </c>
      <c r="BD5" s="142" t="s">
        <v>83</v>
      </c>
    </row>
    <row r="6" s="1" customFormat="1" ht="12" customHeight="1">
      <c r="B6" s="24"/>
      <c r="D6" s="147" t="s">
        <v>16</v>
      </c>
      <c r="L6" s="24"/>
      <c r="AZ6" s="142" t="s">
        <v>6513</v>
      </c>
      <c r="BA6" s="142" t="s">
        <v>6513</v>
      </c>
      <c r="BB6" s="142" t="s">
        <v>28</v>
      </c>
      <c r="BC6" s="142" t="s">
        <v>6514</v>
      </c>
      <c r="BD6" s="142" t="s">
        <v>83</v>
      </c>
    </row>
    <row r="7" s="1" customFormat="1" ht="26.25" customHeight="1">
      <c r="B7" s="24"/>
      <c r="E7" s="148" t="str">
        <f>'Rekapitulace stavby'!K6</f>
        <v>Rozvoj odbor. výukových prostor vč. vybavení na zákl. školách v Jihlavě - II. etapa - ZŠ Havlíčkova II.</v>
      </c>
      <c r="F7" s="147"/>
      <c r="G7" s="147"/>
      <c r="H7" s="147"/>
      <c r="L7" s="24"/>
      <c r="AZ7" s="142" t="s">
        <v>6515</v>
      </c>
      <c r="BA7" s="142" t="s">
        <v>6515</v>
      </c>
      <c r="BB7" s="142" t="s">
        <v>28</v>
      </c>
      <c r="BC7" s="142" t="s">
        <v>6516</v>
      </c>
      <c r="BD7" s="142" t="s">
        <v>83</v>
      </c>
    </row>
    <row r="8" s="2" customFormat="1" ht="12" customHeight="1">
      <c r="A8" s="42"/>
      <c r="B8" s="48"/>
      <c r="C8" s="42"/>
      <c r="D8" s="147" t="s">
        <v>156</v>
      </c>
      <c r="E8" s="42"/>
      <c r="F8" s="42"/>
      <c r="G8" s="42"/>
      <c r="H8" s="42"/>
      <c r="I8" s="42"/>
      <c r="J8" s="42"/>
      <c r="K8" s="42"/>
      <c r="L8" s="149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Z8" s="142" t="s">
        <v>6517</v>
      </c>
      <c r="BA8" s="142" t="s">
        <v>6517</v>
      </c>
      <c r="BB8" s="142" t="s">
        <v>28</v>
      </c>
      <c r="BC8" s="142" t="s">
        <v>6518</v>
      </c>
      <c r="BD8" s="142" t="s">
        <v>83</v>
      </c>
    </row>
    <row r="9" s="2" customFormat="1" ht="30" customHeight="1">
      <c r="A9" s="42"/>
      <c r="B9" s="48"/>
      <c r="C9" s="42"/>
      <c r="D9" s="42"/>
      <c r="E9" s="150" t="s">
        <v>6519</v>
      </c>
      <c r="F9" s="42"/>
      <c r="G9" s="42"/>
      <c r="H9" s="42"/>
      <c r="I9" s="42"/>
      <c r="J9" s="42"/>
      <c r="K9" s="42"/>
      <c r="L9" s="149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Z9" s="142" t="s">
        <v>6520</v>
      </c>
      <c r="BA9" s="142" t="s">
        <v>6520</v>
      </c>
      <c r="BB9" s="142" t="s">
        <v>28</v>
      </c>
      <c r="BC9" s="142" t="s">
        <v>6521</v>
      </c>
      <c r="BD9" s="142" t="s">
        <v>83</v>
      </c>
    </row>
    <row r="10" s="2" customFormat="1">
      <c r="A10" s="42"/>
      <c r="B10" s="48"/>
      <c r="C10" s="42"/>
      <c r="D10" s="42"/>
      <c r="E10" s="42"/>
      <c r="F10" s="42"/>
      <c r="G10" s="42"/>
      <c r="H10" s="42"/>
      <c r="I10" s="42"/>
      <c r="J10" s="42"/>
      <c r="K10" s="42"/>
      <c r="L10" s="149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Z10" s="142" t="s">
        <v>6522</v>
      </c>
      <c r="BA10" s="142" t="s">
        <v>6522</v>
      </c>
      <c r="BB10" s="142" t="s">
        <v>28</v>
      </c>
      <c r="BC10" s="142" t="s">
        <v>6523</v>
      </c>
      <c r="BD10" s="142" t="s">
        <v>83</v>
      </c>
    </row>
    <row r="11" s="2" customFormat="1" ht="12" customHeight="1">
      <c r="A11" s="42"/>
      <c r="B11" s="48"/>
      <c r="C11" s="42"/>
      <c r="D11" s="147" t="s">
        <v>18</v>
      </c>
      <c r="E11" s="42"/>
      <c r="F11" s="137" t="s">
        <v>136</v>
      </c>
      <c r="G11" s="42"/>
      <c r="H11" s="42"/>
      <c r="I11" s="147" t="s">
        <v>20</v>
      </c>
      <c r="J11" s="137" t="s">
        <v>28</v>
      </c>
      <c r="K11" s="42"/>
      <c r="L11" s="149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Z11" s="142" t="s">
        <v>6524</v>
      </c>
      <c r="BA11" s="142" t="s">
        <v>6524</v>
      </c>
      <c r="BB11" s="142" t="s">
        <v>28</v>
      </c>
      <c r="BC11" s="142" t="s">
        <v>6525</v>
      </c>
      <c r="BD11" s="142" t="s">
        <v>83</v>
      </c>
    </row>
    <row r="12" s="2" customFormat="1" ht="12" customHeight="1">
      <c r="A12" s="42"/>
      <c r="B12" s="48"/>
      <c r="C12" s="42"/>
      <c r="D12" s="147" t="s">
        <v>22</v>
      </c>
      <c r="E12" s="42"/>
      <c r="F12" s="137" t="s">
        <v>23</v>
      </c>
      <c r="G12" s="42"/>
      <c r="H12" s="42"/>
      <c r="I12" s="147" t="s">
        <v>24</v>
      </c>
      <c r="J12" s="151" t="str">
        <f>'Rekapitulace stavby'!AN8</f>
        <v>11. 9. 2024</v>
      </c>
      <c r="K12" s="42"/>
      <c r="L12" s="149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Z12" s="142" t="s">
        <v>6526</v>
      </c>
      <c r="BA12" s="142" t="s">
        <v>6526</v>
      </c>
      <c r="BB12" s="142" t="s">
        <v>28</v>
      </c>
      <c r="BC12" s="142" t="s">
        <v>6527</v>
      </c>
      <c r="BD12" s="142" t="s">
        <v>83</v>
      </c>
    </row>
    <row r="13" s="2" customFormat="1" ht="10.8" customHeight="1">
      <c r="A13" s="42"/>
      <c r="B13" s="48"/>
      <c r="C13" s="42"/>
      <c r="D13" s="42"/>
      <c r="E13" s="42"/>
      <c r="F13" s="42"/>
      <c r="G13" s="42"/>
      <c r="H13" s="42"/>
      <c r="I13" s="42"/>
      <c r="J13" s="42"/>
      <c r="K13" s="42"/>
      <c r="L13" s="149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Z13" s="142" t="s">
        <v>6528</v>
      </c>
      <c r="BA13" s="142" t="s">
        <v>6528</v>
      </c>
      <c r="BB13" s="142" t="s">
        <v>28</v>
      </c>
      <c r="BC13" s="142" t="s">
        <v>256</v>
      </c>
      <c r="BD13" s="142" t="s">
        <v>83</v>
      </c>
    </row>
    <row r="14" s="2" customFormat="1" ht="12" customHeight="1">
      <c r="A14" s="42"/>
      <c r="B14" s="48"/>
      <c r="C14" s="42"/>
      <c r="D14" s="147" t="s">
        <v>26</v>
      </c>
      <c r="E14" s="42"/>
      <c r="F14" s="42"/>
      <c r="G14" s="42"/>
      <c r="H14" s="42"/>
      <c r="I14" s="147" t="s">
        <v>27</v>
      </c>
      <c r="J14" s="137" t="s">
        <v>28</v>
      </c>
      <c r="K14" s="42"/>
      <c r="L14" s="149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Z14" s="142" t="s">
        <v>6529</v>
      </c>
      <c r="BA14" s="142" t="s">
        <v>6529</v>
      </c>
      <c r="BB14" s="142" t="s">
        <v>28</v>
      </c>
      <c r="BC14" s="142" t="s">
        <v>6530</v>
      </c>
      <c r="BD14" s="142" t="s">
        <v>83</v>
      </c>
    </row>
    <row r="15" s="2" customFormat="1" ht="18" customHeight="1">
      <c r="A15" s="42"/>
      <c r="B15" s="48"/>
      <c r="C15" s="42"/>
      <c r="D15" s="42"/>
      <c r="E15" s="137" t="s">
        <v>29</v>
      </c>
      <c r="F15" s="42"/>
      <c r="G15" s="42"/>
      <c r="H15" s="42"/>
      <c r="I15" s="147" t="s">
        <v>30</v>
      </c>
      <c r="J15" s="137" t="s">
        <v>28</v>
      </c>
      <c r="K15" s="42"/>
      <c r="L15" s="149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Z15" s="142" t="s">
        <v>6531</v>
      </c>
      <c r="BA15" s="142" t="s">
        <v>6531</v>
      </c>
      <c r="BB15" s="142" t="s">
        <v>28</v>
      </c>
      <c r="BC15" s="142" t="s">
        <v>6532</v>
      </c>
      <c r="BD15" s="142" t="s">
        <v>83</v>
      </c>
    </row>
    <row r="16" s="2" customFormat="1" ht="6.96" customHeight="1">
      <c r="A16" s="42"/>
      <c r="B16" s="48"/>
      <c r="C16" s="42"/>
      <c r="D16" s="42"/>
      <c r="E16" s="42"/>
      <c r="F16" s="42"/>
      <c r="G16" s="42"/>
      <c r="H16" s="42"/>
      <c r="I16" s="42"/>
      <c r="J16" s="42"/>
      <c r="K16" s="42"/>
      <c r="L16" s="149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Z16" s="142" t="s">
        <v>6533</v>
      </c>
      <c r="BA16" s="142" t="s">
        <v>6533</v>
      </c>
      <c r="BB16" s="142" t="s">
        <v>28</v>
      </c>
      <c r="BC16" s="142" t="s">
        <v>6534</v>
      </c>
      <c r="BD16" s="142" t="s">
        <v>83</v>
      </c>
    </row>
    <row r="17" s="2" customFormat="1" ht="12" customHeight="1">
      <c r="A17" s="42"/>
      <c r="B17" s="48"/>
      <c r="C17" s="42"/>
      <c r="D17" s="147" t="s">
        <v>31</v>
      </c>
      <c r="E17" s="42"/>
      <c r="F17" s="42"/>
      <c r="G17" s="42"/>
      <c r="H17" s="42"/>
      <c r="I17" s="147" t="s">
        <v>27</v>
      </c>
      <c r="J17" s="37" t="str">
        <f>'Rekapitulace stavby'!AN13</f>
        <v>Vyplň údaj</v>
      </c>
      <c r="K17" s="42"/>
      <c r="L17" s="149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Z17" s="142" t="s">
        <v>6535</v>
      </c>
      <c r="BA17" s="142" t="s">
        <v>6535</v>
      </c>
      <c r="BB17" s="142" t="s">
        <v>28</v>
      </c>
      <c r="BC17" s="142" t="s">
        <v>2354</v>
      </c>
      <c r="BD17" s="142" t="s">
        <v>83</v>
      </c>
    </row>
    <row r="18" s="2" customFormat="1" ht="18" customHeight="1">
      <c r="A18" s="42"/>
      <c r="B18" s="48"/>
      <c r="C18" s="42"/>
      <c r="D18" s="42"/>
      <c r="E18" s="37" t="str">
        <f>'Rekapitulace stavby'!E14</f>
        <v>Vyplň údaj</v>
      </c>
      <c r="F18" s="137"/>
      <c r="G18" s="137"/>
      <c r="H18" s="137"/>
      <c r="I18" s="147" t="s">
        <v>30</v>
      </c>
      <c r="J18" s="37" t="str">
        <f>'Rekapitulace stavby'!AN14</f>
        <v>Vyplň údaj</v>
      </c>
      <c r="K18" s="42"/>
      <c r="L18" s="149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Z18" s="142" t="s">
        <v>6536</v>
      </c>
      <c r="BA18" s="142" t="s">
        <v>6536</v>
      </c>
      <c r="BB18" s="142" t="s">
        <v>28</v>
      </c>
      <c r="BC18" s="142" t="s">
        <v>6537</v>
      </c>
      <c r="BD18" s="142" t="s">
        <v>83</v>
      </c>
    </row>
    <row r="19" s="2" customFormat="1" ht="6.96" customHeight="1">
      <c r="A19" s="42"/>
      <c r="B19" s="48"/>
      <c r="C19" s="42"/>
      <c r="D19" s="42"/>
      <c r="E19" s="42"/>
      <c r="F19" s="42"/>
      <c r="G19" s="42"/>
      <c r="H19" s="42"/>
      <c r="I19" s="42"/>
      <c r="J19" s="42"/>
      <c r="K19" s="42"/>
      <c r="L19" s="149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Z19" s="142" t="s">
        <v>6538</v>
      </c>
      <c r="BA19" s="142" t="s">
        <v>6538</v>
      </c>
      <c r="BB19" s="142" t="s">
        <v>28</v>
      </c>
      <c r="BC19" s="142" t="s">
        <v>6539</v>
      </c>
      <c r="BD19" s="142" t="s">
        <v>83</v>
      </c>
    </row>
    <row r="20" s="2" customFormat="1" ht="12" customHeight="1">
      <c r="A20" s="42"/>
      <c r="B20" s="48"/>
      <c r="C20" s="42"/>
      <c r="D20" s="147" t="s">
        <v>33</v>
      </c>
      <c r="E20" s="42"/>
      <c r="F20" s="42"/>
      <c r="G20" s="42"/>
      <c r="H20" s="42"/>
      <c r="I20" s="147" t="s">
        <v>27</v>
      </c>
      <c r="J20" s="137" t="s">
        <v>28</v>
      </c>
      <c r="K20" s="42"/>
      <c r="L20" s="149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Z20" s="142" t="s">
        <v>6540</v>
      </c>
      <c r="BA20" s="142" t="s">
        <v>6540</v>
      </c>
      <c r="BB20" s="142" t="s">
        <v>28</v>
      </c>
      <c r="BC20" s="142" t="s">
        <v>6541</v>
      </c>
      <c r="BD20" s="142" t="s">
        <v>83</v>
      </c>
    </row>
    <row r="21" s="2" customFormat="1" ht="18" customHeight="1">
      <c r="A21" s="42"/>
      <c r="B21" s="48"/>
      <c r="C21" s="42"/>
      <c r="D21" s="42"/>
      <c r="E21" s="137" t="s">
        <v>6542</v>
      </c>
      <c r="F21" s="42"/>
      <c r="G21" s="42"/>
      <c r="H21" s="42"/>
      <c r="I21" s="147" t="s">
        <v>30</v>
      </c>
      <c r="J21" s="137" t="s">
        <v>28</v>
      </c>
      <c r="K21" s="42"/>
      <c r="L21" s="149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Z21" s="142" t="s">
        <v>188</v>
      </c>
      <c r="BA21" s="142" t="s">
        <v>188</v>
      </c>
      <c r="BB21" s="142" t="s">
        <v>28</v>
      </c>
      <c r="BC21" s="142" t="s">
        <v>6543</v>
      </c>
      <c r="BD21" s="142" t="s">
        <v>83</v>
      </c>
    </row>
    <row r="22" s="2" customFormat="1" ht="6.96" customHeight="1">
      <c r="A22" s="42"/>
      <c r="B22" s="48"/>
      <c r="C22" s="42"/>
      <c r="D22" s="42"/>
      <c r="E22" s="42"/>
      <c r="F22" s="42"/>
      <c r="G22" s="42"/>
      <c r="H22" s="42"/>
      <c r="I22" s="42"/>
      <c r="J22" s="42"/>
      <c r="K22" s="42"/>
      <c r="L22" s="149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Z22" s="142" t="s">
        <v>6544</v>
      </c>
      <c r="BA22" s="142" t="s">
        <v>6544</v>
      </c>
      <c r="BB22" s="142" t="s">
        <v>28</v>
      </c>
      <c r="BC22" s="142" t="s">
        <v>6545</v>
      </c>
      <c r="BD22" s="142" t="s">
        <v>83</v>
      </c>
    </row>
    <row r="23" s="2" customFormat="1" ht="12" customHeight="1">
      <c r="A23" s="42"/>
      <c r="B23" s="48"/>
      <c r="C23" s="42"/>
      <c r="D23" s="147" t="s">
        <v>36</v>
      </c>
      <c r="E23" s="42"/>
      <c r="F23" s="42"/>
      <c r="G23" s="42"/>
      <c r="H23" s="42"/>
      <c r="I23" s="147" t="s">
        <v>27</v>
      </c>
      <c r="J23" s="137" t="str">
        <f>IF('Rekapitulace stavby'!AN19="","",'Rekapitulace stavby'!AN19)</f>
        <v/>
      </c>
      <c r="K23" s="42"/>
      <c r="L23" s="149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Z23" s="142" t="s">
        <v>6546</v>
      </c>
      <c r="BA23" s="142" t="s">
        <v>6546</v>
      </c>
      <c r="BB23" s="142" t="s">
        <v>28</v>
      </c>
      <c r="BC23" s="142" t="s">
        <v>6547</v>
      </c>
      <c r="BD23" s="142" t="s">
        <v>83</v>
      </c>
    </row>
    <row r="24" s="2" customFormat="1" ht="18" customHeight="1">
      <c r="A24" s="42"/>
      <c r="B24" s="48"/>
      <c r="C24" s="42"/>
      <c r="D24" s="42"/>
      <c r="E24" s="137" t="str">
        <f>IF('Rekapitulace stavby'!E20="","",'Rekapitulace stavby'!E20)</f>
        <v xml:space="preserve"> </v>
      </c>
      <c r="F24" s="42"/>
      <c r="G24" s="42"/>
      <c r="H24" s="42"/>
      <c r="I24" s="147" t="s">
        <v>30</v>
      </c>
      <c r="J24" s="137" t="str">
        <f>IF('Rekapitulace stavby'!AN20="","",'Rekapitulace stavby'!AN20)</f>
        <v/>
      </c>
      <c r="K24" s="42"/>
      <c r="L24" s="149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Z24" s="142" t="s">
        <v>6548</v>
      </c>
      <c r="BA24" s="142" t="s">
        <v>6548</v>
      </c>
      <c r="BB24" s="142" t="s">
        <v>28</v>
      </c>
      <c r="BC24" s="142" t="s">
        <v>6549</v>
      </c>
      <c r="BD24" s="142" t="s">
        <v>83</v>
      </c>
    </row>
    <row r="25" s="2" customFormat="1" ht="6.96" customHeight="1">
      <c r="A25" s="42"/>
      <c r="B25" s="48"/>
      <c r="C25" s="42"/>
      <c r="D25" s="42"/>
      <c r="E25" s="42"/>
      <c r="F25" s="42"/>
      <c r="G25" s="42"/>
      <c r="H25" s="42"/>
      <c r="I25" s="42"/>
      <c r="J25" s="42"/>
      <c r="K25" s="42"/>
      <c r="L25" s="149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Z25" s="142" t="s">
        <v>6550</v>
      </c>
      <c r="BA25" s="142" t="s">
        <v>6550</v>
      </c>
      <c r="BB25" s="142" t="s">
        <v>28</v>
      </c>
      <c r="BC25" s="142" t="s">
        <v>6551</v>
      </c>
      <c r="BD25" s="142" t="s">
        <v>469</v>
      </c>
    </row>
    <row r="26" s="2" customFormat="1" ht="12" customHeight="1">
      <c r="A26" s="42"/>
      <c r="B26" s="48"/>
      <c r="C26" s="42"/>
      <c r="D26" s="147" t="s">
        <v>38</v>
      </c>
      <c r="E26" s="42"/>
      <c r="F26" s="42"/>
      <c r="G26" s="42"/>
      <c r="H26" s="42"/>
      <c r="I26" s="42"/>
      <c r="J26" s="42"/>
      <c r="K26" s="42"/>
      <c r="L26" s="149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Z26" s="142" t="s">
        <v>298</v>
      </c>
      <c r="BA26" s="142" t="s">
        <v>298</v>
      </c>
      <c r="BB26" s="142" t="s">
        <v>28</v>
      </c>
      <c r="BC26" s="142" t="s">
        <v>6552</v>
      </c>
      <c r="BD26" s="142" t="s">
        <v>83</v>
      </c>
    </row>
    <row r="27" s="8" customFormat="1" ht="214.5" customHeight="1">
      <c r="A27" s="152"/>
      <c r="B27" s="153"/>
      <c r="C27" s="152"/>
      <c r="D27" s="152"/>
      <c r="E27" s="154" t="s">
        <v>200</v>
      </c>
      <c r="F27" s="154"/>
      <c r="G27" s="154"/>
      <c r="H27" s="154"/>
      <c r="I27" s="152"/>
      <c r="J27" s="152"/>
      <c r="K27" s="152"/>
      <c r="L27" s="155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Z27" s="156" t="s">
        <v>292</v>
      </c>
      <c r="BA27" s="156" t="s">
        <v>292</v>
      </c>
      <c r="BB27" s="156" t="s">
        <v>28</v>
      </c>
      <c r="BC27" s="156" t="s">
        <v>6553</v>
      </c>
      <c r="BD27" s="156" t="s">
        <v>83</v>
      </c>
    </row>
    <row r="28" s="2" customFormat="1" ht="6.96" customHeight="1">
      <c r="A28" s="42"/>
      <c r="B28" s="48"/>
      <c r="C28" s="42"/>
      <c r="D28" s="42"/>
      <c r="E28" s="42"/>
      <c r="F28" s="42"/>
      <c r="G28" s="42"/>
      <c r="H28" s="42"/>
      <c r="I28" s="42"/>
      <c r="J28" s="42"/>
      <c r="K28" s="42"/>
      <c r="L28" s="149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Z28" s="142" t="s">
        <v>295</v>
      </c>
      <c r="BA28" s="142" t="s">
        <v>295</v>
      </c>
      <c r="BB28" s="142" t="s">
        <v>28</v>
      </c>
      <c r="BC28" s="142" t="s">
        <v>6554</v>
      </c>
      <c r="BD28" s="142" t="s">
        <v>83</v>
      </c>
    </row>
    <row r="29" s="2" customFormat="1" ht="6.96" customHeight="1">
      <c r="A29" s="42"/>
      <c r="B29" s="48"/>
      <c r="C29" s="42"/>
      <c r="D29" s="157"/>
      <c r="E29" s="157"/>
      <c r="F29" s="157"/>
      <c r="G29" s="157"/>
      <c r="H29" s="157"/>
      <c r="I29" s="157"/>
      <c r="J29" s="157"/>
      <c r="K29" s="157"/>
      <c r="L29" s="149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Z29" s="142" t="s">
        <v>6555</v>
      </c>
      <c r="BA29" s="142" t="s">
        <v>6555</v>
      </c>
      <c r="BB29" s="142" t="s">
        <v>28</v>
      </c>
      <c r="BC29" s="142" t="s">
        <v>6556</v>
      </c>
      <c r="BD29" s="142" t="s">
        <v>83</v>
      </c>
    </row>
    <row r="30" s="2" customFormat="1" ht="25.44" customHeight="1">
      <c r="A30" s="42"/>
      <c r="B30" s="48"/>
      <c r="C30" s="42"/>
      <c r="D30" s="158" t="s">
        <v>40</v>
      </c>
      <c r="E30" s="42"/>
      <c r="F30" s="42"/>
      <c r="G30" s="42"/>
      <c r="H30" s="42"/>
      <c r="I30" s="42"/>
      <c r="J30" s="159">
        <f>ROUND(J96, 2)</f>
        <v>0</v>
      </c>
      <c r="K30" s="42"/>
      <c r="L30" s="149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Z30" s="142" t="s">
        <v>6557</v>
      </c>
      <c r="BA30" s="142" t="s">
        <v>6557</v>
      </c>
      <c r="BB30" s="142" t="s">
        <v>28</v>
      </c>
      <c r="BC30" s="142" t="s">
        <v>6556</v>
      </c>
      <c r="BD30" s="142" t="s">
        <v>469</v>
      </c>
    </row>
    <row r="31" s="2" customFormat="1" ht="6.96" customHeight="1">
      <c r="A31" s="42"/>
      <c r="B31" s="48"/>
      <c r="C31" s="42"/>
      <c r="D31" s="157"/>
      <c r="E31" s="157"/>
      <c r="F31" s="157"/>
      <c r="G31" s="157"/>
      <c r="H31" s="157"/>
      <c r="I31" s="157"/>
      <c r="J31" s="157"/>
      <c r="K31" s="157"/>
      <c r="L31" s="149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</row>
    <row r="32" s="2" customFormat="1" ht="14.4" customHeight="1">
      <c r="A32" s="42"/>
      <c r="B32" s="48"/>
      <c r="C32" s="42"/>
      <c r="D32" s="42"/>
      <c r="E32" s="42"/>
      <c r="F32" s="160" t="s">
        <v>42</v>
      </c>
      <c r="G32" s="42"/>
      <c r="H32" s="42"/>
      <c r="I32" s="160" t="s">
        <v>41</v>
      </c>
      <c r="J32" s="160" t="s">
        <v>43</v>
      </c>
      <c r="K32" s="42"/>
      <c r="L32" s="149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14.4" customHeight="1">
      <c r="A33" s="42"/>
      <c r="B33" s="48"/>
      <c r="C33" s="42"/>
      <c r="D33" s="161" t="s">
        <v>44</v>
      </c>
      <c r="E33" s="147" t="s">
        <v>45</v>
      </c>
      <c r="F33" s="162">
        <f>ROUND((SUM(BE96:BE787)),  2)</f>
        <v>0</v>
      </c>
      <c r="G33" s="42"/>
      <c r="H33" s="42"/>
      <c r="I33" s="163">
        <v>0.20999999999999999</v>
      </c>
      <c r="J33" s="162">
        <f>ROUND(((SUM(BE96:BE787))*I33),  2)</f>
        <v>0</v>
      </c>
      <c r="K33" s="42"/>
      <c r="L33" s="149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14.4" customHeight="1">
      <c r="A34" s="42"/>
      <c r="B34" s="48"/>
      <c r="C34" s="42"/>
      <c r="D34" s="42"/>
      <c r="E34" s="147" t="s">
        <v>46</v>
      </c>
      <c r="F34" s="162">
        <f>ROUND((SUM(BF96:BF787)),  2)</f>
        <v>0</v>
      </c>
      <c r="G34" s="42"/>
      <c r="H34" s="42"/>
      <c r="I34" s="163">
        <v>0.14999999999999999</v>
      </c>
      <c r="J34" s="162">
        <f>ROUND(((SUM(BF96:BF787))*I34),  2)</f>
        <v>0</v>
      </c>
      <c r="K34" s="42"/>
      <c r="L34" s="149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hidden="1" s="2" customFormat="1" ht="14.4" customHeight="1">
      <c r="A35" s="42"/>
      <c r="B35" s="48"/>
      <c r="C35" s="42"/>
      <c r="D35" s="42"/>
      <c r="E35" s="147" t="s">
        <v>47</v>
      </c>
      <c r="F35" s="162">
        <f>ROUND((SUM(BG96:BG787)),  2)</f>
        <v>0</v>
      </c>
      <c r="G35" s="42"/>
      <c r="H35" s="42"/>
      <c r="I35" s="163">
        <v>0.20999999999999999</v>
      </c>
      <c r="J35" s="162">
        <f>0</f>
        <v>0</v>
      </c>
      <c r="K35" s="42"/>
      <c r="L35" s="149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hidden="1" s="2" customFormat="1" ht="14.4" customHeight="1">
      <c r="A36" s="42"/>
      <c r="B36" s="48"/>
      <c r="C36" s="42"/>
      <c r="D36" s="42"/>
      <c r="E36" s="147" t="s">
        <v>48</v>
      </c>
      <c r="F36" s="162">
        <f>ROUND((SUM(BH96:BH787)),  2)</f>
        <v>0</v>
      </c>
      <c r="G36" s="42"/>
      <c r="H36" s="42"/>
      <c r="I36" s="163">
        <v>0.14999999999999999</v>
      </c>
      <c r="J36" s="162">
        <f>0</f>
        <v>0</v>
      </c>
      <c r="K36" s="42"/>
      <c r="L36" s="149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hidden="1" s="2" customFormat="1" ht="14.4" customHeight="1">
      <c r="A37" s="42"/>
      <c r="B37" s="48"/>
      <c r="C37" s="42"/>
      <c r="D37" s="42"/>
      <c r="E37" s="147" t="s">
        <v>49</v>
      </c>
      <c r="F37" s="162">
        <f>ROUND((SUM(BI96:BI787)),  2)</f>
        <v>0</v>
      </c>
      <c r="G37" s="42"/>
      <c r="H37" s="42"/>
      <c r="I37" s="163">
        <v>0</v>
      </c>
      <c r="J37" s="162">
        <f>0</f>
        <v>0</v>
      </c>
      <c r="K37" s="42"/>
      <c r="L37" s="149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s="2" customFormat="1" ht="6.96" customHeight="1">
      <c r="A38" s="42"/>
      <c r="B38" s="48"/>
      <c r="C38" s="42"/>
      <c r="D38" s="42"/>
      <c r="E38" s="42"/>
      <c r="F38" s="42"/>
      <c r="G38" s="42"/>
      <c r="H38" s="42"/>
      <c r="I38" s="42"/>
      <c r="J38" s="42"/>
      <c r="K38" s="42"/>
      <c r="L38" s="149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s="2" customFormat="1" ht="25.44" customHeight="1">
      <c r="A39" s="42"/>
      <c r="B39" s="48"/>
      <c r="C39" s="164"/>
      <c r="D39" s="165" t="s">
        <v>50</v>
      </c>
      <c r="E39" s="166"/>
      <c r="F39" s="166"/>
      <c r="G39" s="167" t="s">
        <v>51</v>
      </c>
      <c r="H39" s="168" t="s">
        <v>52</v>
      </c>
      <c r="I39" s="166"/>
      <c r="J39" s="169">
        <f>SUM(J30:J37)</f>
        <v>0</v>
      </c>
      <c r="K39" s="170"/>
      <c r="L39" s="149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s="2" customFormat="1" ht="14.4" customHeight="1">
      <c r="A40" s="42"/>
      <c r="B40" s="171"/>
      <c r="C40" s="172"/>
      <c r="D40" s="172"/>
      <c r="E40" s="172"/>
      <c r="F40" s="172"/>
      <c r="G40" s="172"/>
      <c r="H40" s="172"/>
      <c r="I40" s="172"/>
      <c r="J40" s="172"/>
      <c r="K40" s="172"/>
      <c r="L40" s="149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4" s="2" customFormat="1" ht="6.96" customHeight="1">
      <c r="A44" s="42"/>
      <c r="B44" s="173"/>
      <c r="C44" s="174"/>
      <c r="D44" s="174"/>
      <c r="E44" s="174"/>
      <c r="F44" s="174"/>
      <c r="G44" s="174"/>
      <c r="H44" s="174"/>
      <c r="I44" s="174"/>
      <c r="J44" s="174"/>
      <c r="K44" s="174"/>
      <c r="L44" s="149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</row>
    <row r="45" s="2" customFormat="1" ht="24.96" customHeight="1">
      <c r="A45" s="42"/>
      <c r="B45" s="43"/>
      <c r="C45" s="27" t="s">
        <v>236</v>
      </c>
      <c r="D45" s="44"/>
      <c r="E45" s="44"/>
      <c r="F45" s="44"/>
      <c r="G45" s="44"/>
      <c r="H45" s="44"/>
      <c r="I45" s="44"/>
      <c r="J45" s="44"/>
      <c r="K45" s="44"/>
      <c r="L45" s="149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</row>
    <row r="46" s="2" customFormat="1" ht="6.96" customHeight="1">
      <c r="A46" s="42"/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149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</row>
    <row r="47" s="2" customFormat="1" ht="12" customHeight="1">
      <c r="A47" s="42"/>
      <c r="B47" s="43"/>
      <c r="C47" s="36" t="s">
        <v>16</v>
      </c>
      <c r="D47" s="44"/>
      <c r="E47" s="44"/>
      <c r="F47" s="44"/>
      <c r="G47" s="44"/>
      <c r="H47" s="44"/>
      <c r="I47" s="44"/>
      <c r="J47" s="44"/>
      <c r="K47" s="44"/>
      <c r="L47" s="149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</row>
    <row r="48" s="2" customFormat="1" ht="26.25" customHeight="1">
      <c r="A48" s="42"/>
      <c r="B48" s="43"/>
      <c r="C48" s="44"/>
      <c r="D48" s="44"/>
      <c r="E48" s="175" t="str">
        <f>E7</f>
        <v>Rozvoj odbor. výukových prostor vč. vybavení na zákl. školách v Jihlavě - II. etapa - ZŠ Havlíčkova II.</v>
      </c>
      <c r="F48" s="36"/>
      <c r="G48" s="36"/>
      <c r="H48" s="36"/>
      <c r="I48" s="44"/>
      <c r="J48" s="44"/>
      <c r="K48" s="44"/>
      <c r="L48" s="149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12" customHeight="1">
      <c r="A49" s="42"/>
      <c r="B49" s="43"/>
      <c r="C49" s="36" t="s">
        <v>156</v>
      </c>
      <c r="D49" s="44"/>
      <c r="E49" s="44"/>
      <c r="F49" s="44"/>
      <c r="G49" s="44"/>
      <c r="H49" s="44"/>
      <c r="I49" s="44"/>
      <c r="J49" s="44"/>
      <c r="K49" s="44"/>
      <c r="L49" s="149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30" customHeight="1">
      <c r="A50" s="42"/>
      <c r="B50" s="43"/>
      <c r="C50" s="44"/>
      <c r="D50" s="44"/>
      <c r="E50" s="73" t="str">
        <f>E9</f>
        <v xml:space="preserve">HRUB-00201 - D.1.1. a D.1.2./2 - mimo projekt IROP -  oprava fasád</v>
      </c>
      <c r="F50" s="44"/>
      <c r="G50" s="44"/>
      <c r="H50" s="44"/>
      <c r="I50" s="44"/>
      <c r="J50" s="44"/>
      <c r="K50" s="44"/>
      <c r="L50" s="149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2" customFormat="1" ht="6.96" customHeight="1">
      <c r="A51" s="42"/>
      <c r="B51" s="43"/>
      <c r="C51" s="44"/>
      <c r="D51" s="44"/>
      <c r="E51" s="44"/>
      <c r="F51" s="44"/>
      <c r="G51" s="44"/>
      <c r="H51" s="44"/>
      <c r="I51" s="44"/>
      <c r="J51" s="44"/>
      <c r="K51" s="44"/>
      <c r="L51" s="149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</row>
    <row r="52" s="2" customFormat="1" ht="12" customHeight="1">
      <c r="A52" s="42"/>
      <c r="B52" s="43"/>
      <c r="C52" s="36" t="s">
        <v>22</v>
      </c>
      <c r="D52" s="44"/>
      <c r="E52" s="44"/>
      <c r="F52" s="31" t="str">
        <f>F12</f>
        <v>Jihlava</v>
      </c>
      <c r="G52" s="44"/>
      <c r="H52" s="44"/>
      <c r="I52" s="36" t="s">
        <v>24</v>
      </c>
      <c r="J52" s="76" t="str">
        <f>IF(J12="","",J12)</f>
        <v>11. 9. 2024</v>
      </c>
      <c r="K52" s="44"/>
      <c r="L52" s="149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2" customFormat="1" ht="6.96" customHeight="1">
      <c r="A53" s="42"/>
      <c r="B53" s="43"/>
      <c r="C53" s="44"/>
      <c r="D53" s="44"/>
      <c r="E53" s="44"/>
      <c r="F53" s="44"/>
      <c r="G53" s="44"/>
      <c r="H53" s="44"/>
      <c r="I53" s="44"/>
      <c r="J53" s="44"/>
      <c r="K53" s="44"/>
      <c r="L53" s="149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</row>
    <row r="54" s="2" customFormat="1" ht="40.05" customHeight="1">
      <c r="A54" s="42"/>
      <c r="B54" s="43"/>
      <c r="C54" s="36" t="s">
        <v>26</v>
      </c>
      <c r="D54" s="44"/>
      <c r="E54" s="44"/>
      <c r="F54" s="31" t="str">
        <f>E15</f>
        <v>Statutární město Jihlava</v>
      </c>
      <c r="G54" s="44"/>
      <c r="H54" s="44"/>
      <c r="I54" s="36" t="s">
        <v>33</v>
      </c>
      <c r="J54" s="40" t="str">
        <f>E21</f>
        <v>Ing.arch. Zuzana Hrubešová projektový atelier</v>
      </c>
      <c r="K54" s="44"/>
      <c r="L54" s="149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</row>
    <row r="55" s="2" customFormat="1" ht="15.15" customHeight="1">
      <c r="A55" s="42"/>
      <c r="B55" s="43"/>
      <c r="C55" s="36" t="s">
        <v>31</v>
      </c>
      <c r="D55" s="44"/>
      <c r="E55" s="44"/>
      <c r="F55" s="31" t="str">
        <f>IF(E18="","",E18)</f>
        <v>Vyplň údaj</v>
      </c>
      <c r="G55" s="44"/>
      <c r="H55" s="44"/>
      <c r="I55" s="36" t="s">
        <v>36</v>
      </c>
      <c r="J55" s="40" t="str">
        <f>E24</f>
        <v xml:space="preserve"> </v>
      </c>
      <c r="K55" s="44"/>
      <c r="L55" s="149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</row>
    <row r="56" s="2" customFormat="1" ht="10.32" customHeight="1">
      <c r="A56" s="42"/>
      <c r="B56" s="43"/>
      <c r="C56" s="44"/>
      <c r="D56" s="44"/>
      <c r="E56" s="44"/>
      <c r="F56" s="44"/>
      <c r="G56" s="44"/>
      <c r="H56" s="44"/>
      <c r="I56" s="44"/>
      <c r="J56" s="44"/>
      <c r="K56" s="44"/>
      <c r="L56" s="149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29.28" customHeight="1">
      <c r="A57" s="42"/>
      <c r="B57" s="43"/>
      <c r="C57" s="176" t="s">
        <v>265</v>
      </c>
      <c r="D57" s="177"/>
      <c r="E57" s="177"/>
      <c r="F57" s="177"/>
      <c r="G57" s="177"/>
      <c r="H57" s="177"/>
      <c r="I57" s="177"/>
      <c r="J57" s="178" t="s">
        <v>266</v>
      </c>
      <c r="K57" s="177"/>
      <c r="L57" s="149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10.32" customHeight="1">
      <c r="A58" s="42"/>
      <c r="B58" s="43"/>
      <c r="C58" s="44"/>
      <c r="D58" s="44"/>
      <c r="E58" s="44"/>
      <c r="F58" s="44"/>
      <c r="G58" s="44"/>
      <c r="H58" s="44"/>
      <c r="I58" s="44"/>
      <c r="J58" s="44"/>
      <c r="K58" s="44"/>
      <c r="L58" s="149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22.8" customHeight="1">
      <c r="A59" s="42"/>
      <c r="B59" s="43"/>
      <c r="C59" s="179" t="s">
        <v>72</v>
      </c>
      <c r="D59" s="44"/>
      <c r="E59" s="44"/>
      <c r="F59" s="44"/>
      <c r="G59" s="44"/>
      <c r="H59" s="44"/>
      <c r="I59" s="44"/>
      <c r="J59" s="106">
        <f>J96</f>
        <v>0</v>
      </c>
      <c r="K59" s="44"/>
      <c r="L59" s="149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U59" s="21" t="s">
        <v>271</v>
      </c>
    </row>
    <row r="60" s="9" customFormat="1" ht="24.96" customHeight="1">
      <c r="A60" s="9"/>
      <c r="B60" s="180"/>
      <c r="C60" s="181"/>
      <c r="D60" s="182" t="s">
        <v>274</v>
      </c>
      <c r="E60" s="183"/>
      <c r="F60" s="183"/>
      <c r="G60" s="183"/>
      <c r="H60" s="183"/>
      <c r="I60" s="183"/>
      <c r="J60" s="184">
        <f>J97</f>
        <v>0</v>
      </c>
      <c r="K60" s="181"/>
      <c r="L60" s="185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7"/>
      <c r="C61" s="129"/>
      <c r="D61" s="188" t="s">
        <v>286</v>
      </c>
      <c r="E61" s="189"/>
      <c r="F61" s="189"/>
      <c r="G61" s="189"/>
      <c r="H61" s="189"/>
      <c r="I61" s="189"/>
      <c r="J61" s="190">
        <f>J98</f>
        <v>0</v>
      </c>
      <c r="K61" s="129"/>
      <c r="L61" s="191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7"/>
      <c r="C62" s="129"/>
      <c r="D62" s="188" t="s">
        <v>294</v>
      </c>
      <c r="E62" s="189"/>
      <c r="F62" s="189"/>
      <c r="G62" s="189"/>
      <c r="H62" s="189"/>
      <c r="I62" s="189"/>
      <c r="J62" s="190">
        <f>J103</f>
        <v>0</v>
      </c>
      <c r="K62" s="129"/>
      <c r="L62" s="191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7"/>
      <c r="C63" s="129"/>
      <c r="D63" s="188" t="s">
        <v>6558</v>
      </c>
      <c r="E63" s="189"/>
      <c r="F63" s="189"/>
      <c r="G63" s="189"/>
      <c r="H63" s="189"/>
      <c r="I63" s="189"/>
      <c r="J63" s="190">
        <f>J226</f>
        <v>0</v>
      </c>
      <c r="K63" s="129"/>
      <c r="L63" s="191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7"/>
      <c r="C64" s="129"/>
      <c r="D64" s="188" t="s">
        <v>300</v>
      </c>
      <c r="E64" s="189"/>
      <c r="F64" s="189"/>
      <c r="G64" s="189"/>
      <c r="H64" s="189"/>
      <c r="I64" s="189"/>
      <c r="J64" s="190">
        <f>J244</f>
        <v>0</v>
      </c>
      <c r="K64" s="129"/>
      <c r="L64" s="191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7"/>
      <c r="C65" s="129"/>
      <c r="D65" s="188" t="s">
        <v>303</v>
      </c>
      <c r="E65" s="189"/>
      <c r="F65" s="189"/>
      <c r="G65" s="189"/>
      <c r="H65" s="189"/>
      <c r="I65" s="189"/>
      <c r="J65" s="190">
        <f>J318</f>
        <v>0</v>
      </c>
      <c r="K65" s="129"/>
      <c r="L65" s="191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7"/>
      <c r="C66" s="129"/>
      <c r="D66" s="188" t="s">
        <v>306</v>
      </c>
      <c r="E66" s="189"/>
      <c r="F66" s="189"/>
      <c r="G66" s="189"/>
      <c r="H66" s="189"/>
      <c r="I66" s="189"/>
      <c r="J66" s="190">
        <f>J394</f>
        <v>0</v>
      </c>
      <c r="K66" s="129"/>
      <c r="L66" s="191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7"/>
      <c r="C67" s="129"/>
      <c r="D67" s="188" t="s">
        <v>309</v>
      </c>
      <c r="E67" s="189"/>
      <c r="F67" s="189"/>
      <c r="G67" s="189"/>
      <c r="H67" s="189"/>
      <c r="I67" s="189"/>
      <c r="J67" s="190">
        <f>J423</f>
        <v>0</v>
      </c>
      <c r="K67" s="129"/>
      <c r="L67" s="191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7"/>
      <c r="C68" s="129"/>
      <c r="D68" s="188" t="s">
        <v>312</v>
      </c>
      <c r="E68" s="189"/>
      <c r="F68" s="189"/>
      <c r="G68" s="189"/>
      <c r="H68" s="189"/>
      <c r="I68" s="189"/>
      <c r="J68" s="190">
        <f>J434</f>
        <v>0</v>
      </c>
      <c r="K68" s="129"/>
      <c r="L68" s="191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9" customFormat="1" ht="24.96" customHeight="1">
      <c r="A69" s="9"/>
      <c r="B69" s="180"/>
      <c r="C69" s="181"/>
      <c r="D69" s="182" t="s">
        <v>315</v>
      </c>
      <c r="E69" s="183"/>
      <c r="F69" s="183"/>
      <c r="G69" s="183"/>
      <c r="H69" s="183"/>
      <c r="I69" s="183"/>
      <c r="J69" s="184">
        <f>J437</f>
        <v>0</v>
      </c>
      <c r="K69" s="181"/>
      <c r="L69" s="185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10" customFormat="1" ht="19.92" customHeight="1">
      <c r="A70" s="10"/>
      <c r="B70" s="187"/>
      <c r="C70" s="129"/>
      <c r="D70" s="188" t="s">
        <v>321</v>
      </c>
      <c r="E70" s="189"/>
      <c r="F70" s="189"/>
      <c r="G70" s="189"/>
      <c r="H70" s="189"/>
      <c r="I70" s="189"/>
      <c r="J70" s="190">
        <f>J438</f>
        <v>0</v>
      </c>
      <c r="K70" s="129"/>
      <c r="L70" s="191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7"/>
      <c r="C71" s="129"/>
      <c r="D71" s="188" t="s">
        <v>6559</v>
      </c>
      <c r="E71" s="189"/>
      <c r="F71" s="189"/>
      <c r="G71" s="189"/>
      <c r="H71" s="189"/>
      <c r="I71" s="189"/>
      <c r="J71" s="190">
        <f>J468</f>
        <v>0</v>
      </c>
      <c r="K71" s="129"/>
      <c r="L71" s="191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7"/>
      <c r="C72" s="129"/>
      <c r="D72" s="188" t="s">
        <v>333</v>
      </c>
      <c r="E72" s="189"/>
      <c r="F72" s="189"/>
      <c r="G72" s="189"/>
      <c r="H72" s="189"/>
      <c r="I72" s="189"/>
      <c r="J72" s="190">
        <f>J481</f>
        <v>0</v>
      </c>
      <c r="K72" s="129"/>
      <c r="L72" s="191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7"/>
      <c r="C73" s="129"/>
      <c r="D73" s="188" t="s">
        <v>339</v>
      </c>
      <c r="E73" s="189"/>
      <c r="F73" s="189"/>
      <c r="G73" s="189"/>
      <c r="H73" s="189"/>
      <c r="I73" s="189"/>
      <c r="J73" s="190">
        <f>J489</f>
        <v>0</v>
      </c>
      <c r="K73" s="129"/>
      <c r="L73" s="191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7"/>
      <c r="C74" s="129"/>
      <c r="D74" s="188" t="s">
        <v>341</v>
      </c>
      <c r="E74" s="189"/>
      <c r="F74" s="189"/>
      <c r="G74" s="189"/>
      <c r="H74" s="189"/>
      <c r="I74" s="189"/>
      <c r="J74" s="190">
        <f>J598</f>
        <v>0</v>
      </c>
      <c r="K74" s="129"/>
      <c r="L74" s="191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7"/>
      <c r="C75" s="129"/>
      <c r="D75" s="188" t="s">
        <v>356</v>
      </c>
      <c r="E75" s="189"/>
      <c r="F75" s="189"/>
      <c r="G75" s="189"/>
      <c r="H75" s="189"/>
      <c r="I75" s="189"/>
      <c r="J75" s="190">
        <f>J621</f>
        <v>0</v>
      </c>
      <c r="K75" s="129"/>
      <c r="L75" s="191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7"/>
      <c r="C76" s="129"/>
      <c r="D76" s="188" t="s">
        <v>359</v>
      </c>
      <c r="E76" s="189"/>
      <c r="F76" s="189"/>
      <c r="G76" s="189"/>
      <c r="H76" s="189"/>
      <c r="I76" s="189"/>
      <c r="J76" s="190">
        <f>J633</f>
        <v>0</v>
      </c>
      <c r="K76" s="129"/>
      <c r="L76" s="191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2" customFormat="1" ht="21.84" customHeight="1">
      <c r="A77" s="42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149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</row>
    <row r="78" s="2" customFormat="1" ht="6.96" customHeight="1">
      <c r="A78" s="42"/>
      <c r="B78" s="63"/>
      <c r="C78" s="64"/>
      <c r="D78" s="64"/>
      <c r="E78" s="64"/>
      <c r="F78" s="64"/>
      <c r="G78" s="64"/>
      <c r="H78" s="64"/>
      <c r="I78" s="64"/>
      <c r="J78" s="64"/>
      <c r="K78" s="64"/>
      <c r="L78" s="149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</row>
    <row r="82" s="2" customFormat="1" ht="6.96" customHeight="1">
      <c r="A82" s="42"/>
      <c r="B82" s="65"/>
      <c r="C82" s="66"/>
      <c r="D82" s="66"/>
      <c r="E82" s="66"/>
      <c r="F82" s="66"/>
      <c r="G82" s="66"/>
      <c r="H82" s="66"/>
      <c r="I82" s="66"/>
      <c r="J82" s="66"/>
      <c r="K82" s="66"/>
      <c r="L82" s="149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</row>
    <row r="83" s="2" customFormat="1" ht="24.96" customHeight="1">
      <c r="A83" s="42"/>
      <c r="B83" s="43"/>
      <c r="C83" s="27" t="s">
        <v>380</v>
      </c>
      <c r="D83" s="44"/>
      <c r="E83" s="44"/>
      <c r="F83" s="44"/>
      <c r="G83" s="44"/>
      <c r="H83" s="44"/>
      <c r="I83" s="44"/>
      <c r="J83" s="44"/>
      <c r="K83" s="44"/>
      <c r="L83" s="149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</row>
    <row r="84" s="2" customFormat="1" ht="6.96" customHeight="1">
      <c r="A84" s="42"/>
      <c r="B84" s="43"/>
      <c r="C84" s="44"/>
      <c r="D84" s="44"/>
      <c r="E84" s="44"/>
      <c r="F84" s="44"/>
      <c r="G84" s="44"/>
      <c r="H84" s="44"/>
      <c r="I84" s="44"/>
      <c r="J84" s="44"/>
      <c r="K84" s="44"/>
      <c r="L84" s="149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</row>
    <row r="85" s="2" customFormat="1" ht="12" customHeight="1">
      <c r="A85" s="42"/>
      <c r="B85" s="43"/>
      <c r="C85" s="36" t="s">
        <v>16</v>
      </c>
      <c r="D85" s="44"/>
      <c r="E85" s="44"/>
      <c r="F85" s="44"/>
      <c r="G85" s="44"/>
      <c r="H85" s="44"/>
      <c r="I85" s="44"/>
      <c r="J85" s="44"/>
      <c r="K85" s="44"/>
      <c r="L85" s="149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</row>
    <row r="86" s="2" customFormat="1" ht="26.25" customHeight="1">
      <c r="A86" s="42"/>
      <c r="B86" s="43"/>
      <c r="C86" s="44"/>
      <c r="D86" s="44"/>
      <c r="E86" s="175" t="str">
        <f>E7</f>
        <v>Rozvoj odbor. výukových prostor vč. vybavení na zákl. školách v Jihlavě - II. etapa - ZŠ Havlíčkova II.</v>
      </c>
      <c r="F86" s="36"/>
      <c r="G86" s="36"/>
      <c r="H86" s="36"/>
      <c r="I86" s="44"/>
      <c r="J86" s="44"/>
      <c r="K86" s="44"/>
      <c r="L86" s="149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</row>
    <row r="87" s="2" customFormat="1" ht="12" customHeight="1">
      <c r="A87" s="42"/>
      <c r="B87" s="43"/>
      <c r="C87" s="36" t="s">
        <v>156</v>
      </c>
      <c r="D87" s="44"/>
      <c r="E87" s="44"/>
      <c r="F87" s="44"/>
      <c r="G87" s="44"/>
      <c r="H87" s="44"/>
      <c r="I87" s="44"/>
      <c r="J87" s="44"/>
      <c r="K87" s="44"/>
      <c r="L87" s="149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</row>
    <row r="88" s="2" customFormat="1" ht="30" customHeight="1">
      <c r="A88" s="42"/>
      <c r="B88" s="43"/>
      <c r="C88" s="44"/>
      <c r="D88" s="44"/>
      <c r="E88" s="73" t="str">
        <f>E9</f>
        <v xml:space="preserve">HRUB-00201 - D.1.1. a D.1.2./2 - mimo projekt IROP -  oprava fasád</v>
      </c>
      <c r="F88" s="44"/>
      <c r="G88" s="44"/>
      <c r="H88" s="44"/>
      <c r="I88" s="44"/>
      <c r="J88" s="44"/>
      <c r="K88" s="44"/>
      <c r="L88" s="149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</row>
    <row r="89" s="2" customFormat="1" ht="6.96" customHeight="1">
      <c r="A89" s="42"/>
      <c r="B89" s="43"/>
      <c r="C89" s="44"/>
      <c r="D89" s="44"/>
      <c r="E89" s="44"/>
      <c r="F89" s="44"/>
      <c r="G89" s="44"/>
      <c r="H89" s="44"/>
      <c r="I89" s="44"/>
      <c r="J89" s="44"/>
      <c r="K89" s="44"/>
      <c r="L89" s="149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="2" customFormat="1" ht="12" customHeight="1">
      <c r="A90" s="42"/>
      <c r="B90" s="43"/>
      <c r="C90" s="36" t="s">
        <v>22</v>
      </c>
      <c r="D90" s="44"/>
      <c r="E90" s="44"/>
      <c r="F90" s="31" t="str">
        <f>F12</f>
        <v>Jihlava</v>
      </c>
      <c r="G90" s="44"/>
      <c r="H90" s="44"/>
      <c r="I90" s="36" t="s">
        <v>24</v>
      </c>
      <c r="J90" s="76" t="str">
        <f>IF(J12="","",J12)</f>
        <v>11. 9. 2024</v>
      </c>
      <c r="K90" s="44"/>
      <c r="L90" s="149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</row>
    <row r="91" s="2" customFormat="1" ht="6.96" customHeight="1">
      <c r="A91" s="42"/>
      <c r="B91" s="43"/>
      <c r="C91" s="44"/>
      <c r="D91" s="44"/>
      <c r="E91" s="44"/>
      <c r="F91" s="44"/>
      <c r="G91" s="44"/>
      <c r="H91" s="44"/>
      <c r="I91" s="44"/>
      <c r="J91" s="44"/>
      <c r="K91" s="44"/>
      <c r="L91" s="149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</row>
    <row r="92" s="2" customFormat="1" ht="40.05" customHeight="1">
      <c r="A92" s="42"/>
      <c r="B92" s="43"/>
      <c r="C92" s="36" t="s">
        <v>26</v>
      </c>
      <c r="D92" s="44"/>
      <c r="E92" s="44"/>
      <c r="F92" s="31" t="str">
        <f>E15</f>
        <v>Statutární město Jihlava</v>
      </c>
      <c r="G92" s="44"/>
      <c r="H92" s="44"/>
      <c r="I92" s="36" t="s">
        <v>33</v>
      </c>
      <c r="J92" s="40" t="str">
        <f>E21</f>
        <v>Ing.arch. Zuzana Hrubešová projektový atelier</v>
      </c>
      <c r="K92" s="44"/>
      <c r="L92" s="149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="2" customFormat="1" ht="15.15" customHeight="1">
      <c r="A93" s="42"/>
      <c r="B93" s="43"/>
      <c r="C93" s="36" t="s">
        <v>31</v>
      </c>
      <c r="D93" s="44"/>
      <c r="E93" s="44"/>
      <c r="F93" s="31" t="str">
        <f>IF(E18="","",E18)</f>
        <v>Vyplň údaj</v>
      </c>
      <c r="G93" s="44"/>
      <c r="H93" s="44"/>
      <c r="I93" s="36" t="s">
        <v>36</v>
      </c>
      <c r="J93" s="40" t="str">
        <f>E24</f>
        <v xml:space="preserve"> </v>
      </c>
      <c r="K93" s="44"/>
      <c r="L93" s="149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</row>
    <row r="94" s="2" customFormat="1" ht="10.32" customHeight="1">
      <c r="A94" s="42"/>
      <c r="B94" s="43"/>
      <c r="C94" s="44"/>
      <c r="D94" s="44"/>
      <c r="E94" s="44"/>
      <c r="F94" s="44"/>
      <c r="G94" s="44"/>
      <c r="H94" s="44"/>
      <c r="I94" s="44"/>
      <c r="J94" s="44"/>
      <c r="K94" s="44"/>
      <c r="L94" s="149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</row>
    <row r="95" s="11" customFormat="1" ht="29.28" customHeight="1">
      <c r="A95" s="193"/>
      <c r="B95" s="194"/>
      <c r="C95" s="195" t="s">
        <v>408</v>
      </c>
      <c r="D95" s="196" t="s">
        <v>59</v>
      </c>
      <c r="E95" s="196" t="s">
        <v>55</v>
      </c>
      <c r="F95" s="196" t="s">
        <v>56</v>
      </c>
      <c r="G95" s="196" t="s">
        <v>409</v>
      </c>
      <c r="H95" s="196" t="s">
        <v>410</v>
      </c>
      <c r="I95" s="196" t="s">
        <v>411</v>
      </c>
      <c r="J95" s="196" t="s">
        <v>266</v>
      </c>
      <c r="K95" s="197" t="s">
        <v>412</v>
      </c>
      <c r="L95" s="198"/>
      <c r="M95" s="96" t="s">
        <v>28</v>
      </c>
      <c r="N95" s="97" t="s">
        <v>44</v>
      </c>
      <c r="O95" s="97" t="s">
        <v>413</v>
      </c>
      <c r="P95" s="97" t="s">
        <v>414</v>
      </c>
      <c r="Q95" s="97" t="s">
        <v>415</v>
      </c>
      <c r="R95" s="97" t="s">
        <v>416</v>
      </c>
      <c r="S95" s="97" t="s">
        <v>417</v>
      </c>
      <c r="T95" s="98" t="s">
        <v>418</v>
      </c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</row>
    <row r="96" s="2" customFormat="1" ht="22.8" customHeight="1">
      <c r="A96" s="42"/>
      <c r="B96" s="43"/>
      <c r="C96" s="103" t="s">
        <v>421</v>
      </c>
      <c r="D96" s="44"/>
      <c r="E96" s="44"/>
      <c r="F96" s="44"/>
      <c r="G96" s="44"/>
      <c r="H96" s="44"/>
      <c r="I96" s="44"/>
      <c r="J96" s="199">
        <f>BK96</f>
        <v>0</v>
      </c>
      <c r="K96" s="44"/>
      <c r="L96" s="48"/>
      <c r="M96" s="99"/>
      <c r="N96" s="200"/>
      <c r="O96" s="100"/>
      <c r="P96" s="201">
        <f>P97+P437</f>
        <v>0</v>
      </c>
      <c r="Q96" s="100"/>
      <c r="R96" s="201">
        <f>R97+R437</f>
        <v>57.370006599999996</v>
      </c>
      <c r="S96" s="100"/>
      <c r="T96" s="202">
        <f>T97+T437</f>
        <v>43.359248500000007</v>
      </c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T96" s="21" t="s">
        <v>73</v>
      </c>
      <c r="AU96" s="21" t="s">
        <v>271</v>
      </c>
      <c r="BK96" s="203">
        <f>BK97+BK437</f>
        <v>0</v>
      </c>
    </row>
    <row r="97" s="12" customFormat="1" ht="25.92" customHeight="1">
      <c r="A97" s="12"/>
      <c r="B97" s="204"/>
      <c r="C97" s="205"/>
      <c r="D97" s="206" t="s">
        <v>73</v>
      </c>
      <c r="E97" s="207" t="s">
        <v>424</v>
      </c>
      <c r="F97" s="207" t="s">
        <v>425</v>
      </c>
      <c r="G97" s="205"/>
      <c r="H97" s="205"/>
      <c r="I97" s="208"/>
      <c r="J97" s="209">
        <f>BK97</f>
        <v>0</v>
      </c>
      <c r="K97" s="205"/>
      <c r="L97" s="210"/>
      <c r="M97" s="211"/>
      <c r="N97" s="212"/>
      <c r="O97" s="212"/>
      <c r="P97" s="213">
        <f>P98+P103+P226+P244+P318+P394+P423+P434</f>
        <v>0</v>
      </c>
      <c r="Q97" s="212"/>
      <c r="R97" s="213">
        <f>R98+R103+R226+R244+R318+R394+R423+R434</f>
        <v>52.795074879999994</v>
      </c>
      <c r="S97" s="212"/>
      <c r="T97" s="214">
        <f>T98+T103+T226+T244+T318+T394+T423+T434</f>
        <v>41.712300000000006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5" t="s">
        <v>81</v>
      </c>
      <c r="AT97" s="216" t="s">
        <v>73</v>
      </c>
      <c r="AU97" s="216" t="s">
        <v>74</v>
      </c>
      <c r="AY97" s="215" t="s">
        <v>426</v>
      </c>
      <c r="BK97" s="217">
        <f>BK98+BK103+BK226+BK244+BK318+BK394+BK423+BK434</f>
        <v>0</v>
      </c>
    </row>
    <row r="98" s="12" customFormat="1" ht="22.8" customHeight="1">
      <c r="A98" s="12"/>
      <c r="B98" s="204"/>
      <c r="C98" s="205"/>
      <c r="D98" s="206" t="s">
        <v>73</v>
      </c>
      <c r="E98" s="218" t="s">
        <v>469</v>
      </c>
      <c r="F98" s="218" t="s">
        <v>855</v>
      </c>
      <c r="G98" s="205"/>
      <c r="H98" s="205"/>
      <c r="I98" s="208"/>
      <c r="J98" s="219">
        <f>BK98</f>
        <v>0</v>
      </c>
      <c r="K98" s="205"/>
      <c r="L98" s="210"/>
      <c r="M98" s="211"/>
      <c r="N98" s="212"/>
      <c r="O98" s="212"/>
      <c r="P98" s="213">
        <f>SUM(P99:P102)</f>
        <v>0</v>
      </c>
      <c r="Q98" s="212"/>
      <c r="R98" s="213">
        <f>SUM(R99:R102)</f>
        <v>0.40269349999999998</v>
      </c>
      <c r="S98" s="212"/>
      <c r="T98" s="214">
        <f>SUM(T99:T102)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5" t="s">
        <v>81</v>
      </c>
      <c r="AT98" s="216" t="s">
        <v>73</v>
      </c>
      <c r="AU98" s="216" t="s">
        <v>81</v>
      </c>
      <c r="AY98" s="215" t="s">
        <v>426</v>
      </c>
      <c r="BK98" s="217">
        <f>SUM(BK99:BK102)</f>
        <v>0</v>
      </c>
    </row>
    <row r="99" s="2" customFormat="1" ht="24.15" customHeight="1">
      <c r="A99" s="42"/>
      <c r="B99" s="43"/>
      <c r="C99" s="220" t="s">
        <v>81</v>
      </c>
      <c r="D99" s="220" t="s">
        <v>433</v>
      </c>
      <c r="E99" s="221" t="s">
        <v>6560</v>
      </c>
      <c r="F99" s="222" t="s">
        <v>6561</v>
      </c>
      <c r="G99" s="223" t="s">
        <v>504</v>
      </c>
      <c r="H99" s="224">
        <v>0.21099999999999999</v>
      </c>
      <c r="I99" s="225"/>
      <c r="J99" s="226">
        <f>ROUND(I99*H99,2)</f>
        <v>0</v>
      </c>
      <c r="K99" s="222" t="s">
        <v>437</v>
      </c>
      <c r="L99" s="48"/>
      <c r="M99" s="227" t="s">
        <v>28</v>
      </c>
      <c r="N99" s="228" t="s">
        <v>45</v>
      </c>
      <c r="O99" s="88"/>
      <c r="P99" s="229">
        <f>O99*H99</f>
        <v>0</v>
      </c>
      <c r="Q99" s="229">
        <v>1.9085000000000001</v>
      </c>
      <c r="R99" s="229">
        <f>Q99*H99</f>
        <v>0.40269349999999998</v>
      </c>
      <c r="S99" s="229">
        <v>0</v>
      </c>
      <c r="T99" s="230">
        <f>S99*H99</f>
        <v>0</v>
      </c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R99" s="231" t="s">
        <v>438</v>
      </c>
      <c r="AT99" s="231" t="s">
        <v>433</v>
      </c>
      <c r="AU99" s="231" t="s">
        <v>83</v>
      </c>
      <c r="AY99" s="21" t="s">
        <v>426</v>
      </c>
      <c r="BE99" s="232">
        <f>IF(N99="základní",J99,0)</f>
        <v>0</v>
      </c>
      <c r="BF99" s="232">
        <f>IF(N99="snížená",J99,0)</f>
        <v>0</v>
      </c>
      <c r="BG99" s="232">
        <f>IF(N99="zákl. přenesená",J99,0)</f>
        <v>0</v>
      </c>
      <c r="BH99" s="232">
        <f>IF(N99="sníž. přenesená",J99,0)</f>
        <v>0</v>
      </c>
      <c r="BI99" s="232">
        <f>IF(N99="nulová",J99,0)</f>
        <v>0</v>
      </c>
      <c r="BJ99" s="21" t="s">
        <v>81</v>
      </c>
      <c r="BK99" s="232">
        <f>ROUND(I99*H99,2)</f>
        <v>0</v>
      </c>
      <c r="BL99" s="21" t="s">
        <v>438</v>
      </c>
      <c r="BM99" s="231" t="s">
        <v>6562</v>
      </c>
    </row>
    <row r="100" s="2" customFormat="1">
      <c r="A100" s="42"/>
      <c r="B100" s="43"/>
      <c r="C100" s="44"/>
      <c r="D100" s="233" t="s">
        <v>442</v>
      </c>
      <c r="E100" s="44"/>
      <c r="F100" s="234" t="s">
        <v>6563</v>
      </c>
      <c r="G100" s="44"/>
      <c r="H100" s="44"/>
      <c r="I100" s="235"/>
      <c r="J100" s="44"/>
      <c r="K100" s="44"/>
      <c r="L100" s="48"/>
      <c r="M100" s="236"/>
      <c r="N100" s="237"/>
      <c r="O100" s="88"/>
      <c r="P100" s="88"/>
      <c r="Q100" s="88"/>
      <c r="R100" s="88"/>
      <c r="S100" s="88"/>
      <c r="T100" s="89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T100" s="21" t="s">
        <v>442</v>
      </c>
      <c r="AU100" s="21" t="s">
        <v>83</v>
      </c>
    </row>
    <row r="101" s="14" customFormat="1">
      <c r="A101" s="14"/>
      <c r="B101" s="250"/>
      <c r="C101" s="251"/>
      <c r="D101" s="240" t="s">
        <v>446</v>
      </c>
      <c r="E101" s="252" t="s">
        <v>28</v>
      </c>
      <c r="F101" s="253" t="s">
        <v>6564</v>
      </c>
      <c r="G101" s="251"/>
      <c r="H101" s="252" t="s">
        <v>28</v>
      </c>
      <c r="I101" s="254"/>
      <c r="J101" s="251"/>
      <c r="K101" s="251"/>
      <c r="L101" s="255"/>
      <c r="M101" s="256"/>
      <c r="N101" s="257"/>
      <c r="O101" s="257"/>
      <c r="P101" s="257"/>
      <c r="Q101" s="257"/>
      <c r="R101" s="257"/>
      <c r="S101" s="257"/>
      <c r="T101" s="258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9" t="s">
        <v>446</v>
      </c>
      <c r="AU101" s="259" t="s">
        <v>83</v>
      </c>
      <c r="AV101" s="14" t="s">
        <v>81</v>
      </c>
      <c r="AW101" s="14" t="s">
        <v>35</v>
      </c>
      <c r="AX101" s="14" t="s">
        <v>74</v>
      </c>
      <c r="AY101" s="259" t="s">
        <v>426</v>
      </c>
    </row>
    <row r="102" s="13" customFormat="1">
      <c r="A102" s="13"/>
      <c r="B102" s="238"/>
      <c r="C102" s="239"/>
      <c r="D102" s="240" t="s">
        <v>446</v>
      </c>
      <c r="E102" s="241" t="s">
        <v>28</v>
      </c>
      <c r="F102" s="242" t="s">
        <v>6565</v>
      </c>
      <c r="G102" s="239"/>
      <c r="H102" s="243">
        <v>0.21099999999999999</v>
      </c>
      <c r="I102" s="244"/>
      <c r="J102" s="239"/>
      <c r="K102" s="239"/>
      <c r="L102" s="245"/>
      <c r="M102" s="246"/>
      <c r="N102" s="247"/>
      <c r="O102" s="247"/>
      <c r="P102" s="247"/>
      <c r="Q102" s="247"/>
      <c r="R102" s="247"/>
      <c r="S102" s="247"/>
      <c r="T102" s="248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9" t="s">
        <v>446</v>
      </c>
      <c r="AU102" s="249" t="s">
        <v>83</v>
      </c>
      <c r="AV102" s="13" t="s">
        <v>83</v>
      </c>
      <c r="AW102" s="13" t="s">
        <v>35</v>
      </c>
      <c r="AX102" s="13" t="s">
        <v>81</v>
      </c>
      <c r="AY102" s="249" t="s">
        <v>426</v>
      </c>
    </row>
    <row r="103" s="12" customFormat="1" ht="22.8" customHeight="1">
      <c r="A103" s="12"/>
      <c r="B103" s="204"/>
      <c r="C103" s="205"/>
      <c r="D103" s="206" t="s">
        <v>73</v>
      </c>
      <c r="E103" s="218" t="s">
        <v>517</v>
      </c>
      <c r="F103" s="218" t="s">
        <v>1210</v>
      </c>
      <c r="G103" s="205"/>
      <c r="H103" s="205"/>
      <c r="I103" s="208"/>
      <c r="J103" s="219">
        <f>BK103</f>
        <v>0</v>
      </c>
      <c r="K103" s="205"/>
      <c r="L103" s="210"/>
      <c r="M103" s="211"/>
      <c r="N103" s="212"/>
      <c r="O103" s="212"/>
      <c r="P103" s="213">
        <f>SUM(P104:P225)</f>
        <v>0</v>
      </c>
      <c r="Q103" s="212"/>
      <c r="R103" s="213">
        <f>SUM(R104:R225)</f>
        <v>51.979597999999996</v>
      </c>
      <c r="S103" s="212"/>
      <c r="T103" s="214">
        <f>SUM(T104:T225)</f>
        <v>0.044999999999999998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15" t="s">
        <v>81</v>
      </c>
      <c r="AT103" s="216" t="s">
        <v>73</v>
      </c>
      <c r="AU103" s="216" t="s">
        <v>81</v>
      </c>
      <c r="AY103" s="215" t="s">
        <v>426</v>
      </c>
      <c r="BK103" s="217">
        <f>SUM(BK104:BK225)</f>
        <v>0</v>
      </c>
    </row>
    <row r="104" s="2" customFormat="1" ht="24.15" customHeight="1">
      <c r="A104" s="42"/>
      <c r="B104" s="43"/>
      <c r="C104" s="220" t="s">
        <v>83</v>
      </c>
      <c r="D104" s="220" t="s">
        <v>433</v>
      </c>
      <c r="E104" s="221" t="s">
        <v>6566</v>
      </c>
      <c r="F104" s="222" t="s">
        <v>6567</v>
      </c>
      <c r="G104" s="223" t="s">
        <v>436</v>
      </c>
      <c r="H104" s="224">
        <v>8.8200000000000003</v>
      </c>
      <c r="I104" s="225"/>
      <c r="J104" s="226">
        <f>ROUND(I104*H104,2)</f>
        <v>0</v>
      </c>
      <c r="K104" s="222" t="s">
        <v>437</v>
      </c>
      <c r="L104" s="48"/>
      <c r="M104" s="227" t="s">
        <v>28</v>
      </c>
      <c r="N104" s="228" t="s">
        <v>45</v>
      </c>
      <c r="O104" s="88"/>
      <c r="P104" s="229">
        <f>O104*H104</f>
        <v>0</v>
      </c>
      <c r="Q104" s="229">
        <v>0.0373</v>
      </c>
      <c r="R104" s="229">
        <f>Q104*H104</f>
        <v>0.328986</v>
      </c>
      <c r="S104" s="229">
        <v>0</v>
      </c>
      <c r="T104" s="230">
        <f>S104*H104</f>
        <v>0</v>
      </c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R104" s="231" t="s">
        <v>438</v>
      </c>
      <c r="AT104" s="231" t="s">
        <v>433</v>
      </c>
      <c r="AU104" s="231" t="s">
        <v>83</v>
      </c>
      <c r="AY104" s="21" t="s">
        <v>426</v>
      </c>
      <c r="BE104" s="232">
        <f>IF(N104="základní",J104,0)</f>
        <v>0</v>
      </c>
      <c r="BF104" s="232">
        <f>IF(N104="snížená",J104,0)</f>
        <v>0</v>
      </c>
      <c r="BG104" s="232">
        <f>IF(N104="zákl. přenesená",J104,0)</f>
        <v>0</v>
      </c>
      <c r="BH104" s="232">
        <f>IF(N104="sníž. přenesená",J104,0)</f>
        <v>0</v>
      </c>
      <c r="BI104" s="232">
        <f>IF(N104="nulová",J104,0)</f>
        <v>0</v>
      </c>
      <c r="BJ104" s="21" t="s">
        <v>81</v>
      </c>
      <c r="BK104" s="232">
        <f>ROUND(I104*H104,2)</f>
        <v>0</v>
      </c>
      <c r="BL104" s="21" t="s">
        <v>438</v>
      </c>
      <c r="BM104" s="231" t="s">
        <v>6568</v>
      </c>
    </row>
    <row r="105" s="2" customFormat="1">
      <c r="A105" s="42"/>
      <c r="B105" s="43"/>
      <c r="C105" s="44"/>
      <c r="D105" s="233" t="s">
        <v>442</v>
      </c>
      <c r="E105" s="44"/>
      <c r="F105" s="234" t="s">
        <v>6569</v>
      </c>
      <c r="G105" s="44"/>
      <c r="H105" s="44"/>
      <c r="I105" s="235"/>
      <c r="J105" s="44"/>
      <c r="K105" s="44"/>
      <c r="L105" s="48"/>
      <c r="M105" s="236"/>
      <c r="N105" s="237"/>
      <c r="O105" s="88"/>
      <c r="P105" s="88"/>
      <c r="Q105" s="88"/>
      <c r="R105" s="88"/>
      <c r="S105" s="88"/>
      <c r="T105" s="89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T105" s="21" t="s">
        <v>442</v>
      </c>
      <c r="AU105" s="21" t="s">
        <v>83</v>
      </c>
    </row>
    <row r="106" s="13" customFormat="1">
      <c r="A106" s="13"/>
      <c r="B106" s="238"/>
      <c r="C106" s="239"/>
      <c r="D106" s="240" t="s">
        <v>446</v>
      </c>
      <c r="E106" s="241" t="s">
        <v>28</v>
      </c>
      <c r="F106" s="242" t="s">
        <v>6570</v>
      </c>
      <c r="G106" s="239"/>
      <c r="H106" s="243">
        <v>8.8200000000000003</v>
      </c>
      <c r="I106" s="244"/>
      <c r="J106" s="239"/>
      <c r="K106" s="239"/>
      <c r="L106" s="245"/>
      <c r="M106" s="246"/>
      <c r="N106" s="247"/>
      <c r="O106" s="247"/>
      <c r="P106" s="247"/>
      <c r="Q106" s="247"/>
      <c r="R106" s="247"/>
      <c r="S106" s="247"/>
      <c r="T106" s="248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9" t="s">
        <v>446</v>
      </c>
      <c r="AU106" s="249" t="s">
        <v>83</v>
      </c>
      <c r="AV106" s="13" t="s">
        <v>83</v>
      </c>
      <c r="AW106" s="13" t="s">
        <v>35</v>
      </c>
      <c r="AX106" s="13" t="s">
        <v>81</v>
      </c>
      <c r="AY106" s="249" t="s">
        <v>426</v>
      </c>
    </row>
    <row r="107" s="2" customFormat="1" ht="33" customHeight="1">
      <c r="A107" s="42"/>
      <c r="B107" s="43"/>
      <c r="C107" s="220" t="s">
        <v>469</v>
      </c>
      <c r="D107" s="220" t="s">
        <v>433</v>
      </c>
      <c r="E107" s="221" t="s">
        <v>1332</v>
      </c>
      <c r="F107" s="222" t="s">
        <v>6571</v>
      </c>
      <c r="G107" s="223" t="s">
        <v>436</v>
      </c>
      <c r="H107" s="224">
        <v>2877</v>
      </c>
      <c r="I107" s="225"/>
      <c r="J107" s="226">
        <f>ROUND(I107*H107,2)</f>
        <v>0</v>
      </c>
      <c r="K107" s="222" t="s">
        <v>28</v>
      </c>
      <c r="L107" s="48"/>
      <c r="M107" s="227" t="s">
        <v>28</v>
      </c>
      <c r="N107" s="228" t="s">
        <v>45</v>
      </c>
      <c r="O107" s="88"/>
      <c r="P107" s="229">
        <f>O107*H107</f>
        <v>0</v>
      </c>
      <c r="Q107" s="229">
        <v>0.0014</v>
      </c>
      <c r="R107" s="229">
        <f>Q107*H107</f>
        <v>4.0278</v>
      </c>
      <c r="S107" s="229">
        <v>0</v>
      </c>
      <c r="T107" s="230">
        <f>S107*H107</f>
        <v>0</v>
      </c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R107" s="231" t="s">
        <v>438</v>
      </c>
      <c r="AT107" s="231" t="s">
        <v>433</v>
      </c>
      <c r="AU107" s="231" t="s">
        <v>83</v>
      </c>
      <c r="AY107" s="21" t="s">
        <v>426</v>
      </c>
      <c r="BE107" s="232">
        <f>IF(N107="základní",J107,0)</f>
        <v>0</v>
      </c>
      <c r="BF107" s="232">
        <f>IF(N107="snížená",J107,0)</f>
        <v>0</v>
      </c>
      <c r="BG107" s="232">
        <f>IF(N107="zákl. přenesená",J107,0)</f>
        <v>0</v>
      </c>
      <c r="BH107" s="232">
        <f>IF(N107="sníž. přenesená",J107,0)</f>
        <v>0</v>
      </c>
      <c r="BI107" s="232">
        <f>IF(N107="nulová",J107,0)</f>
        <v>0</v>
      </c>
      <c r="BJ107" s="21" t="s">
        <v>81</v>
      </c>
      <c r="BK107" s="232">
        <f>ROUND(I107*H107,2)</f>
        <v>0</v>
      </c>
      <c r="BL107" s="21" t="s">
        <v>438</v>
      </c>
      <c r="BM107" s="231" t="s">
        <v>6572</v>
      </c>
    </row>
    <row r="108" s="13" customFormat="1">
      <c r="A108" s="13"/>
      <c r="B108" s="238"/>
      <c r="C108" s="239"/>
      <c r="D108" s="240" t="s">
        <v>446</v>
      </c>
      <c r="E108" s="241" t="s">
        <v>28</v>
      </c>
      <c r="F108" s="242" t="s">
        <v>325</v>
      </c>
      <c r="G108" s="239"/>
      <c r="H108" s="243">
        <v>2877</v>
      </c>
      <c r="I108" s="244"/>
      <c r="J108" s="239"/>
      <c r="K108" s="239"/>
      <c r="L108" s="245"/>
      <c r="M108" s="246"/>
      <c r="N108" s="247"/>
      <c r="O108" s="247"/>
      <c r="P108" s="247"/>
      <c r="Q108" s="247"/>
      <c r="R108" s="247"/>
      <c r="S108" s="247"/>
      <c r="T108" s="248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9" t="s">
        <v>446</v>
      </c>
      <c r="AU108" s="249" t="s">
        <v>83</v>
      </c>
      <c r="AV108" s="13" t="s">
        <v>83</v>
      </c>
      <c r="AW108" s="13" t="s">
        <v>35</v>
      </c>
      <c r="AX108" s="13" t="s">
        <v>81</v>
      </c>
      <c r="AY108" s="249" t="s">
        <v>426</v>
      </c>
    </row>
    <row r="109" s="2" customFormat="1" ht="37.8" customHeight="1">
      <c r="A109" s="42"/>
      <c r="B109" s="43"/>
      <c r="C109" s="220" t="s">
        <v>438</v>
      </c>
      <c r="D109" s="220" t="s">
        <v>433</v>
      </c>
      <c r="E109" s="221" t="s">
        <v>6573</v>
      </c>
      <c r="F109" s="222" t="s">
        <v>6574</v>
      </c>
      <c r="G109" s="223" t="s">
        <v>436</v>
      </c>
      <c r="H109" s="224">
        <v>10.699999999999999</v>
      </c>
      <c r="I109" s="225"/>
      <c r="J109" s="226">
        <f>ROUND(I109*H109,2)</f>
        <v>0</v>
      </c>
      <c r="K109" s="222" t="s">
        <v>437</v>
      </c>
      <c r="L109" s="48"/>
      <c r="M109" s="227" t="s">
        <v>28</v>
      </c>
      <c r="N109" s="228" t="s">
        <v>45</v>
      </c>
      <c r="O109" s="88"/>
      <c r="P109" s="229">
        <f>O109*H109</f>
        <v>0</v>
      </c>
      <c r="Q109" s="229">
        <v>0.023630000000000002</v>
      </c>
      <c r="R109" s="229">
        <f>Q109*H109</f>
        <v>0.25284099999999998</v>
      </c>
      <c r="S109" s="229">
        <v>0</v>
      </c>
      <c r="T109" s="230">
        <f>S109*H109</f>
        <v>0</v>
      </c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R109" s="231" t="s">
        <v>438</v>
      </c>
      <c r="AT109" s="231" t="s">
        <v>433</v>
      </c>
      <c r="AU109" s="231" t="s">
        <v>83</v>
      </c>
      <c r="AY109" s="21" t="s">
        <v>426</v>
      </c>
      <c r="BE109" s="232">
        <f>IF(N109="základní",J109,0)</f>
        <v>0</v>
      </c>
      <c r="BF109" s="232">
        <f>IF(N109="snížená",J109,0)</f>
        <v>0</v>
      </c>
      <c r="BG109" s="232">
        <f>IF(N109="zákl. přenesená",J109,0)</f>
        <v>0</v>
      </c>
      <c r="BH109" s="232">
        <f>IF(N109="sníž. přenesená",J109,0)</f>
        <v>0</v>
      </c>
      <c r="BI109" s="232">
        <f>IF(N109="nulová",J109,0)</f>
        <v>0</v>
      </c>
      <c r="BJ109" s="21" t="s">
        <v>81</v>
      </c>
      <c r="BK109" s="232">
        <f>ROUND(I109*H109,2)</f>
        <v>0</v>
      </c>
      <c r="BL109" s="21" t="s">
        <v>438</v>
      </c>
      <c r="BM109" s="231" t="s">
        <v>6575</v>
      </c>
    </row>
    <row r="110" s="2" customFormat="1">
      <c r="A110" s="42"/>
      <c r="B110" s="43"/>
      <c r="C110" s="44"/>
      <c r="D110" s="233" t="s">
        <v>442</v>
      </c>
      <c r="E110" s="44"/>
      <c r="F110" s="234" t="s">
        <v>6576</v>
      </c>
      <c r="G110" s="44"/>
      <c r="H110" s="44"/>
      <c r="I110" s="235"/>
      <c r="J110" s="44"/>
      <c r="K110" s="44"/>
      <c r="L110" s="48"/>
      <c r="M110" s="236"/>
      <c r="N110" s="237"/>
      <c r="O110" s="88"/>
      <c r="P110" s="88"/>
      <c r="Q110" s="88"/>
      <c r="R110" s="88"/>
      <c r="S110" s="88"/>
      <c r="T110" s="89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T110" s="21" t="s">
        <v>442</v>
      </c>
      <c r="AU110" s="21" t="s">
        <v>83</v>
      </c>
    </row>
    <row r="111" s="13" customFormat="1">
      <c r="A111" s="13"/>
      <c r="B111" s="238"/>
      <c r="C111" s="239"/>
      <c r="D111" s="240" t="s">
        <v>446</v>
      </c>
      <c r="E111" s="241" t="s">
        <v>28</v>
      </c>
      <c r="F111" s="242" t="s">
        <v>337</v>
      </c>
      <c r="G111" s="239"/>
      <c r="H111" s="243">
        <v>10.699999999999999</v>
      </c>
      <c r="I111" s="244"/>
      <c r="J111" s="239"/>
      <c r="K111" s="239"/>
      <c r="L111" s="245"/>
      <c r="M111" s="246"/>
      <c r="N111" s="247"/>
      <c r="O111" s="247"/>
      <c r="P111" s="247"/>
      <c r="Q111" s="247"/>
      <c r="R111" s="247"/>
      <c r="S111" s="247"/>
      <c r="T111" s="248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9" t="s">
        <v>446</v>
      </c>
      <c r="AU111" s="249" t="s">
        <v>83</v>
      </c>
      <c r="AV111" s="13" t="s">
        <v>83</v>
      </c>
      <c r="AW111" s="13" t="s">
        <v>35</v>
      </c>
      <c r="AX111" s="13" t="s">
        <v>81</v>
      </c>
      <c r="AY111" s="249" t="s">
        <v>426</v>
      </c>
    </row>
    <row r="112" s="2" customFormat="1" ht="66.75" customHeight="1">
      <c r="A112" s="42"/>
      <c r="B112" s="43"/>
      <c r="C112" s="220" t="s">
        <v>501</v>
      </c>
      <c r="D112" s="220" t="s">
        <v>433</v>
      </c>
      <c r="E112" s="221" t="s">
        <v>6577</v>
      </c>
      <c r="F112" s="222" t="s">
        <v>6578</v>
      </c>
      <c r="G112" s="223" t="s">
        <v>436</v>
      </c>
      <c r="H112" s="224">
        <v>2877</v>
      </c>
      <c r="I112" s="225"/>
      <c r="J112" s="226">
        <f>ROUND(I112*H112,2)</f>
        <v>0</v>
      </c>
      <c r="K112" s="222" t="s">
        <v>28</v>
      </c>
      <c r="L112" s="48"/>
      <c r="M112" s="227" t="s">
        <v>28</v>
      </c>
      <c r="N112" s="228" t="s">
        <v>45</v>
      </c>
      <c r="O112" s="88"/>
      <c r="P112" s="229">
        <f>O112*H112</f>
        <v>0</v>
      </c>
      <c r="Q112" s="229">
        <v>0.0146</v>
      </c>
      <c r="R112" s="229">
        <f>Q112*H112</f>
        <v>42.004199999999997</v>
      </c>
      <c r="S112" s="229">
        <v>0</v>
      </c>
      <c r="T112" s="230">
        <f>S112*H112</f>
        <v>0</v>
      </c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R112" s="231" t="s">
        <v>438</v>
      </c>
      <c r="AT112" s="231" t="s">
        <v>433</v>
      </c>
      <c r="AU112" s="231" t="s">
        <v>83</v>
      </c>
      <c r="AY112" s="21" t="s">
        <v>426</v>
      </c>
      <c r="BE112" s="232">
        <f>IF(N112="základní",J112,0)</f>
        <v>0</v>
      </c>
      <c r="BF112" s="232">
        <f>IF(N112="snížená",J112,0)</f>
        <v>0</v>
      </c>
      <c r="BG112" s="232">
        <f>IF(N112="zákl. přenesená",J112,0)</f>
        <v>0</v>
      </c>
      <c r="BH112" s="232">
        <f>IF(N112="sníž. přenesená",J112,0)</f>
        <v>0</v>
      </c>
      <c r="BI112" s="232">
        <f>IF(N112="nulová",J112,0)</f>
        <v>0</v>
      </c>
      <c r="BJ112" s="21" t="s">
        <v>81</v>
      </c>
      <c r="BK112" s="232">
        <f>ROUND(I112*H112,2)</f>
        <v>0</v>
      </c>
      <c r="BL112" s="21" t="s">
        <v>438</v>
      </c>
      <c r="BM112" s="231" t="s">
        <v>6579</v>
      </c>
    </row>
    <row r="113" s="13" customFormat="1">
      <c r="A113" s="13"/>
      <c r="B113" s="238"/>
      <c r="C113" s="239"/>
      <c r="D113" s="240" t="s">
        <v>446</v>
      </c>
      <c r="E113" s="241" t="s">
        <v>28</v>
      </c>
      <c r="F113" s="242" t="s">
        <v>325</v>
      </c>
      <c r="G113" s="239"/>
      <c r="H113" s="243">
        <v>2877</v>
      </c>
      <c r="I113" s="244"/>
      <c r="J113" s="239"/>
      <c r="K113" s="239"/>
      <c r="L113" s="245"/>
      <c r="M113" s="246"/>
      <c r="N113" s="247"/>
      <c r="O113" s="247"/>
      <c r="P113" s="247"/>
      <c r="Q113" s="247"/>
      <c r="R113" s="247"/>
      <c r="S113" s="247"/>
      <c r="T113" s="24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9" t="s">
        <v>446</v>
      </c>
      <c r="AU113" s="249" t="s">
        <v>83</v>
      </c>
      <c r="AV113" s="13" t="s">
        <v>83</v>
      </c>
      <c r="AW113" s="13" t="s">
        <v>35</v>
      </c>
      <c r="AX113" s="13" t="s">
        <v>81</v>
      </c>
      <c r="AY113" s="249" t="s">
        <v>426</v>
      </c>
    </row>
    <row r="114" s="2" customFormat="1" ht="37.8" customHeight="1">
      <c r="A114" s="42"/>
      <c r="B114" s="43"/>
      <c r="C114" s="220" t="s">
        <v>517</v>
      </c>
      <c r="D114" s="220" t="s">
        <v>433</v>
      </c>
      <c r="E114" s="221" t="s">
        <v>6580</v>
      </c>
      <c r="F114" s="222" t="s">
        <v>6581</v>
      </c>
      <c r="G114" s="223" t="s">
        <v>949</v>
      </c>
      <c r="H114" s="224">
        <v>10.1</v>
      </c>
      <c r="I114" s="225"/>
      <c r="J114" s="226">
        <f>ROUND(I114*H114,2)</f>
        <v>0</v>
      </c>
      <c r="K114" s="222" t="s">
        <v>28</v>
      </c>
      <c r="L114" s="48"/>
      <c r="M114" s="227" t="s">
        <v>28</v>
      </c>
      <c r="N114" s="228" t="s">
        <v>45</v>
      </c>
      <c r="O114" s="88"/>
      <c r="P114" s="229">
        <f>O114*H114</f>
        <v>0</v>
      </c>
      <c r="Q114" s="229">
        <v>0.00046000000000000001</v>
      </c>
      <c r="R114" s="229">
        <f>Q114*H114</f>
        <v>0.004646</v>
      </c>
      <c r="S114" s="229">
        <v>0</v>
      </c>
      <c r="T114" s="230">
        <f>S114*H114</f>
        <v>0</v>
      </c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R114" s="231" t="s">
        <v>438</v>
      </c>
      <c r="AT114" s="231" t="s">
        <v>433</v>
      </c>
      <c r="AU114" s="231" t="s">
        <v>83</v>
      </c>
      <c r="AY114" s="21" t="s">
        <v>426</v>
      </c>
      <c r="BE114" s="232">
        <f>IF(N114="základní",J114,0)</f>
        <v>0</v>
      </c>
      <c r="BF114" s="232">
        <f>IF(N114="snížená",J114,0)</f>
        <v>0</v>
      </c>
      <c r="BG114" s="232">
        <f>IF(N114="zákl. přenesená",J114,0)</f>
        <v>0</v>
      </c>
      <c r="BH114" s="232">
        <f>IF(N114="sníž. přenesená",J114,0)</f>
        <v>0</v>
      </c>
      <c r="BI114" s="232">
        <f>IF(N114="nulová",J114,0)</f>
        <v>0</v>
      </c>
      <c r="BJ114" s="21" t="s">
        <v>81</v>
      </c>
      <c r="BK114" s="232">
        <f>ROUND(I114*H114,2)</f>
        <v>0</v>
      </c>
      <c r="BL114" s="21" t="s">
        <v>438</v>
      </c>
      <c r="BM114" s="231" t="s">
        <v>6582</v>
      </c>
    </row>
    <row r="115" s="14" customFormat="1">
      <c r="A115" s="14"/>
      <c r="B115" s="250"/>
      <c r="C115" s="251"/>
      <c r="D115" s="240" t="s">
        <v>446</v>
      </c>
      <c r="E115" s="252" t="s">
        <v>28</v>
      </c>
      <c r="F115" s="253" t="s">
        <v>6583</v>
      </c>
      <c r="G115" s="251"/>
      <c r="H115" s="252" t="s">
        <v>28</v>
      </c>
      <c r="I115" s="254"/>
      <c r="J115" s="251"/>
      <c r="K115" s="251"/>
      <c r="L115" s="255"/>
      <c r="M115" s="256"/>
      <c r="N115" s="257"/>
      <c r="O115" s="257"/>
      <c r="P115" s="257"/>
      <c r="Q115" s="257"/>
      <c r="R115" s="257"/>
      <c r="S115" s="257"/>
      <c r="T115" s="258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9" t="s">
        <v>446</v>
      </c>
      <c r="AU115" s="259" t="s">
        <v>83</v>
      </c>
      <c r="AV115" s="14" t="s">
        <v>81</v>
      </c>
      <c r="AW115" s="14" t="s">
        <v>35</v>
      </c>
      <c r="AX115" s="14" t="s">
        <v>74</v>
      </c>
      <c r="AY115" s="259" t="s">
        <v>426</v>
      </c>
    </row>
    <row r="116" s="13" customFormat="1">
      <c r="A116" s="13"/>
      <c r="B116" s="238"/>
      <c r="C116" s="239"/>
      <c r="D116" s="240" t="s">
        <v>446</v>
      </c>
      <c r="E116" s="241" t="s">
        <v>28</v>
      </c>
      <c r="F116" s="242" t="s">
        <v>6584</v>
      </c>
      <c r="G116" s="239"/>
      <c r="H116" s="243">
        <v>10.1</v>
      </c>
      <c r="I116" s="244"/>
      <c r="J116" s="239"/>
      <c r="K116" s="239"/>
      <c r="L116" s="245"/>
      <c r="M116" s="246"/>
      <c r="N116" s="247"/>
      <c r="O116" s="247"/>
      <c r="P116" s="247"/>
      <c r="Q116" s="247"/>
      <c r="R116" s="247"/>
      <c r="S116" s="247"/>
      <c r="T116" s="248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9" t="s">
        <v>446</v>
      </c>
      <c r="AU116" s="249" t="s">
        <v>83</v>
      </c>
      <c r="AV116" s="13" t="s">
        <v>83</v>
      </c>
      <c r="AW116" s="13" t="s">
        <v>35</v>
      </c>
      <c r="AX116" s="13" t="s">
        <v>81</v>
      </c>
      <c r="AY116" s="249" t="s">
        <v>426</v>
      </c>
    </row>
    <row r="117" s="2" customFormat="1" ht="37.8" customHeight="1">
      <c r="A117" s="42"/>
      <c r="B117" s="43"/>
      <c r="C117" s="220" t="s">
        <v>531</v>
      </c>
      <c r="D117" s="220" t="s">
        <v>433</v>
      </c>
      <c r="E117" s="221" t="s">
        <v>6585</v>
      </c>
      <c r="F117" s="222" t="s">
        <v>6586</v>
      </c>
      <c r="G117" s="223" t="s">
        <v>436</v>
      </c>
      <c r="H117" s="224">
        <v>683.31299999999999</v>
      </c>
      <c r="I117" s="225"/>
      <c r="J117" s="226">
        <f>ROUND(I117*H117,2)</f>
        <v>0</v>
      </c>
      <c r="K117" s="222" t="s">
        <v>437</v>
      </c>
      <c r="L117" s="48"/>
      <c r="M117" s="227" t="s">
        <v>28</v>
      </c>
      <c r="N117" s="228" t="s">
        <v>45</v>
      </c>
      <c r="O117" s="88"/>
      <c r="P117" s="229">
        <f>O117*H117</f>
        <v>0</v>
      </c>
      <c r="Q117" s="229">
        <v>0</v>
      </c>
      <c r="R117" s="229">
        <f>Q117*H117</f>
        <v>0</v>
      </c>
      <c r="S117" s="229">
        <v>0</v>
      </c>
      <c r="T117" s="230">
        <f>S117*H117</f>
        <v>0</v>
      </c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R117" s="231" t="s">
        <v>438</v>
      </c>
      <c r="AT117" s="231" t="s">
        <v>433</v>
      </c>
      <c r="AU117" s="231" t="s">
        <v>83</v>
      </c>
      <c r="AY117" s="21" t="s">
        <v>426</v>
      </c>
      <c r="BE117" s="232">
        <f>IF(N117="základní",J117,0)</f>
        <v>0</v>
      </c>
      <c r="BF117" s="232">
        <f>IF(N117="snížená",J117,0)</f>
        <v>0</v>
      </c>
      <c r="BG117" s="232">
        <f>IF(N117="zákl. přenesená",J117,0)</f>
        <v>0</v>
      </c>
      <c r="BH117" s="232">
        <f>IF(N117="sníž. přenesená",J117,0)</f>
        <v>0</v>
      </c>
      <c r="BI117" s="232">
        <f>IF(N117="nulová",J117,0)</f>
        <v>0</v>
      </c>
      <c r="BJ117" s="21" t="s">
        <v>81</v>
      </c>
      <c r="BK117" s="232">
        <f>ROUND(I117*H117,2)</f>
        <v>0</v>
      </c>
      <c r="BL117" s="21" t="s">
        <v>438</v>
      </c>
      <c r="BM117" s="231" t="s">
        <v>6587</v>
      </c>
    </row>
    <row r="118" s="2" customFormat="1">
      <c r="A118" s="42"/>
      <c r="B118" s="43"/>
      <c r="C118" s="44"/>
      <c r="D118" s="233" t="s">
        <v>442</v>
      </c>
      <c r="E118" s="44"/>
      <c r="F118" s="234" t="s">
        <v>6588</v>
      </c>
      <c r="G118" s="44"/>
      <c r="H118" s="44"/>
      <c r="I118" s="235"/>
      <c r="J118" s="44"/>
      <c r="K118" s="44"/>
      <c r="L118" s="48"/>
      <c r="M118" s="236"/>
      <c r="N118" s="237"/>
      <c r="O118" s="88"/>
      <c r="P118" s="88"/>
      <c r="Q118" s="88"/>
      <c r="R118" s="88"/>
      <c r="S118" s="88"/>
      <c r="T118" s="89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T118" s="21" t="s">
        <v>442</v>
      </c>
      <c r="AU118" s="21" t="s">
        <v>83</v>
      </c>
    </row>
    <row r="119" s="14" customFormat="1">
      <c r="A119" s="14"/>
      <c r="B119" s="250"/>
      <c r="C119" s="251"/>
      <c r="D119" s="240" t="s">
        <v>446</v>
      </c>
      <c r="E119" s="252" t="s">
        <v>28</v>
      </c>
      <c r="F119" s="253" t="s">
        <v>6583</v>
      </c>
      <c r="G119" s="251"/>
      <c r="H119" s="252" t="s">
        <v>28</v>
      </c>
      <c r="I119" s="254"/>
      <c r="J119" s="251"/>
      <c r="K119" s="251"/>
      <c r="L119" s="255"/>
      <c r="M119" s="256"/>
      <c r="N119" s="257"/>
      <c r="O119" s="257"/>
      <c r="P119" s="257"/>
      <c r="Q119" s="257"/>
      <c r="R119" s="257"/>
      <c r="S119" s="257"/>
      <c r="T119" s="258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9" t="s">
        <v>446</v>
      </c>
      <c r="AU119" s="259" t="s">
        <v>83</v>
      </c>
      <c r="AV119" s="14" t="s">
        <v>81</v>
      </c>
      <c r="AW119" s="14" t="s">
        <v>35</v>
      </c>
      <c r="AX119" s="14" t="s">
        <v>74</v>
      </c>
      <c r="AY119" s="259" t="s">
        <v>426</v>
      </c>
    </row>
    <row r="120" s="13" customFormat="1">
      <c r="A120" s="13"/>
      <c r="B120" s="238"/>
      <c r="C120" s="239"/>
      <c r="D120" s="240" t="s">
        <v>446</v>
      </c>
      <c r="E120" s="241" t="s">
        <v>28</v>
      </c>
      <c r="F120" s="242" t="s">
        <v>6589</v>
      </c>
      <c r="G120" s="239"/>
      <c r="H120" s="243">
        <v>204.625</v>
      </c>
      <c r="I120" s="244"/>
      <c r="J120" s="239"/>
      <c r="K120" s="239"/>
      <c r="L120" s="245"/>
      <c r="M120" s="246"/>
      <c r="N120" s="247"/>
      <c r="O120" s="247"/>
      <c r="P120" s="247"/>
      <c r="Q120" s="247"/>
      <c r="R120" s="247"/>
      <c r="S120" s="247"/>
      <c r="T120" s="248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9" t="s">
        <v>446</v>
      </c>
      <c r="AU120" s="249" t="s">
        <v>83</v>
      </c>
      <c r="AV120" s="13" t="s">
        <v>83</v>
      </c>
      <c r="AW120" s="13" t="s">
        <v>35</v>
      </c>
      <c r="AX120" s="13" t="s">
        <v>74</v>
      </c>
      <c r="AY120" s="249" t="s">
        <v>426</v>
      </c>
    </row>
    <row r="121" s="14" customFormat="1">
      <c r="A121" s="14"/>
      <c r="B121" s="250"/>
      <c r="C121" s="251"/>
      <c r="D121" s="240" t="s">
        <v>446</v>
      </c>
      <c r="E121" s="252" t="s">
        <v>28</v>
      </c>
      <c r="F121" s="253" t="s">
        <v>6590</v>
      </c>
      <c r="G121" s="251"/>
      <c r="H121" s="252" t="s">
        <v>28</v>
      </c>
      <c r="I121" s="254"/>
      <c r="J121" s="251"/>
      <c r="K121" s="251"/>
      <c r="L121" s="255"/>
      <c r="M121" s="256"/>
      <c r="N121" s="257"/>
      <c r="O121" s="257"/>
      <c r="P121" s="257"/>
      <c r="Q121" s="257"/>
      <c r="R121" s="257"/>
      <c r="S121" s="257"/>
      <c r="T121" s="258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9" t="s">
        <v>446</v>
      </c>
      <c r="AU121" s="259" t="s">
        <v>83</v>
      </c>
      <c r="AV121" s="14" t="s">
        <v>81</v>
      </c>
      <c r="AW121" s="14" t="s">
        <v>35</v>
      </c>
      <c r="AX121" s="14" t="s">
        <v>74</v>
      </c>
      <c r="AY121" s="259" t="s">
        <v>426</v>
      </c>
    </row>
    <row r="122" s="13" customFormat="1">
      <c r="A122" s="13"/>
      <c r="B122" s="238"/>
      <c r="C122" s="239"/>
      <c r="D122" s="240" t="s">
        <v>446</v>
      </c>
      <c r="E122" s="241" t="s">
        <v>28</v>
      </c>
      <c r="F122" s="242" t="s">
        <v>6591</v>
      </c>
      <c r="G122" s="239"/>
      <c r="H122" s="243">
        <v>232.18799999999999</v>
      </c>
      <c r="I122" s="244"/>
      <c r="J122" s="239"/>
      <c r="K122" s="239"/>
      <c r="L122" s="245"/>
      <c r="M122" s="246"/>
      <c r="N122" s="247"/>
      <c r="O122" s="247"/>
      <c r="P122" s="247"/>
      <c r="Q122" s="247"/>
      <c r="R122" s="247"/>
      <c r="S122" s="247"/>
      <c r="T122" s="248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9" t="s">
        <v>446</v>
      </c>
      <c r="AU122" s="249" t="s">
        <v>83</v>
      </c>
      <c r="AV122" s="13" t="s">
        <v>83</v>
      </c>
      <c r="AW122" s="13" t="s">
        <v>35</v>
      </c>
      <c r="AX122" s="13" t="s">
        <v>74</v>
      </c>
      <c r="AY122" s="249" t="s">
        <v>426</v>
      </c>
    </row>
    <row r="123" s="14" customFormat="1">
      <c r="A123" s="14"/>
      <c r="B123" s="250"/>
      <c r="C123" s="251"/>
      <c r="D123" s="240" t="s">
        <v>446</v>
      </c>
      <c r="E123" s="252" t="s">
        <v>28</v>
      </c>
      <c r="F123" s="253" t="s">
        <v>6564</v>
      </c>
      <c r="G123" s="251"/>
      <c r="H123" s="252" t="s">
        <v>28</v>
      </c>
      <c r="I123" s="254"/>
      <c r="J123" s="251"/>
      <c r="K123" s="251"/>
      <c r="L123" s="255"/>
      <c r="M123" s="256"/>
      <c r="N123" s="257"/>
      <c r="O123" s="257"/>
      <c r="P123" s="257"/>
      <c r="Q123" s="257"/>
      <c r="R123" s="257"/>
      <c r="S123" s="257"/>
      <c r="T123" s="258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9" t="s">
        <v>446</v>
      </c>
      <c r="AU123" s="259" t="s">
        <v>83</v>
      </c>
      <c r="AV123" s="14" t="s">
        <v>81</v>
      </c>
      <c r="AW123" s="14" t="s">
        <v>35</v>
      </c>
      <c r="AX123" s="14" t="s">
        <v>74</v>
      </c>
      <c r="AY123" s="259" t="s">
        <v>426</v>
      </c>
    </row>
    <row r="124" s="13" customFormat="1">
      <c r="A124" s="13"/>
      <c r="B124" s="238"/>
      <c r="C124" s="239"/>
      <c r="D124" s="240" t="s">
        <v>446</v>
      </c>
      <c r="E124" s="241" t="s">
        <v>28</v>
      </c>
      <c r="F124" s="242" t="s">
        <v>6592</v>
      </c>
      <c r="G124" s="239"/>
      <c r="H124" s="243">
        <v>123.25</v>
      </c>
      <c r="I124" s="244"/>
      <c r="J124" s="239"/>
      <c r="K124" s="239"/>
      <c r="L124" s="245"/>
      <c r="M124" s="246"/>
      <c r="N124" s="247"/>
      <c r="O124" s="247"/>
      <c r="P124" s="247"/>
      <c r="Q124" s="247"/>
      <c r="R124" s="247"/>
      <c r="S124" s="247"/>
      <c r="T124" s="248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9" t="s">
        <v>446</v>
      </c>
      <c r="AU124" s="249" t="s">
        <v>83</v>
      </c>
      <c r="AV124" s="13" t="s">
        <v>83</v>
      </c>
      <c r="AW124" s="13" t="s">
        <v>35</v>
      </c>
      <c r="AX124" s="13" t="s">
        <v>74</v>
      </c>
      <c r="AY124" s="249" t="s">
        <v>426</v>
      </c>
    </row>
    <row r="125" s="14" customFormat="1">
      <c r="A125" s="14"/>
      <c r="B125" s="250"/>
      <c r="C125" s="251"/>
      <c r="D125" s="240" t="s">
        <v>446</v>
      </c>
      <c r="E125" s="252" t="s">
        <v>28</v>
      </c>
      <c r="F125" s="253" t="s">
        <v>6593</v>
      </c>
      <c r="G125" s="251"/>
      <c r="H125" s="252" t="s">
        <v>28</v>
      </c>
      <c r="I125" s="254"/>
      <c r="J125" s="251"/>
      <c r="K125" s="251"/>
      <c r="L125" s="255"/>
      <c r="M125" s="256"/>
      <c r="N125" s="257"/>
      <c r="O125" s="257"/>
      <c r="P125" s="257"/>
      <c r="Q125" s="257"/>
      <c r="R125" s="257"/>
      <c r="S125" s="257"/>
      <c r="T125" s="258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9" t="s">
        <v>446</v>
      </c>
      <c r="AU125" s="259" t="s">
        <v>83</v>
      </c>
      <c r="AV125" s="14" t="s">
        <v>81</v>
      </c>
      <c r="AW125" s="14" t="s">
        <v>35</v>
      </c>
      <c r="AX125" s="14" t="s">
        <v>74</v>
      </c>
      <c r="AY125" s="259" t="s">
        <v>426</v>
      </c>
    </row>
    <row r="126" s="13" customFormat="1">
      <c r="A126" s="13"/>
      <c r="B126" s="238"/>
      <c r="C126" s="239"/>
      <c r="D126" s="240" t="s">
        <v>446</v>
      </c>
      <c r="E126" s="241" t="s">
        <v>28</v>
      </c>
      <c r="F126" s="242" t="s">
        <v>6592</v>
      </c>
      <c r="G126" s="239"/>
      <c r="H126" s="243">
        <v>123.25</v>
      </c>
      <c r="I126" s="244"/>
      <c r="J126" s="239"/>
      <c r="K126" s="239"/>
      <c r="L126" s="245"/>
      <c r="M126" s="246"/>
      <c r="N126" s="247"/>
      <c r="O126" s="247"/>
      <c r="P126" s="247"/>
      <c r="Q126" s="247"/>
      <c r="R126" s="247"/>
      <c r="S126" s="247"/>
      <c r="T126" s="24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9" t="s">
        <v>446</v>
      </c>
      <c r="AU126" s="249" t="s">
        <v>83</v>
      </c>
      <c r="AV126" s="13" t="s">
        <v>83</v>
      </c>
      <c r="AW126" s="13" t="s">
        <v>35</v>
      </c>
      <c r="AX126" s="13" t="s">
        <v>74</v>
      </c>
      <c r="AY126" s="249" t="s">
        <v>426</v>
      </c>
    </row>
    <row r="127" s="15" customFormat="1">
      <c r="A127" s="15"/>
      <c r="B127" s="260"/>
      <c r="C127" s="261"/>
      <c r="D127" s="240" t="s">
        <v>446</v>
      </c>
      <c r="E127" s="262" t="s">
        <v>28</v>
      </c>
      <c r="F127" s="263" t="s">
        <v>466</v>
      </c>
      <c r="G127" s="261"/>
      <c r="H127" s="264">
        <v>683.31299999999999</v>
      </c>
      <c r="I127" s="265"/>
      <c r="J127" s="261"/>
      <c r="K127" s="261"/>
      <c r="L127" s="266"/>
      <c r="M127" s="267"/>
      <c r="N127" s="268"/>
      <c r="O127" s="268"/>
      <c r="P127" s="268"/>
      <c r="Q127" s="268"/>
      <c r="R127" s="268"/>
      <c r="S127" s="268"/>
      <c r="T127" s="269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70" t="s">
        <v>446</v>
      </c>
      <c r="AU127" s="270" t="s">
        <v>83</v>
      </c>
      <c r="AV127" s="15" t="s">
        <v>438</v>
      </c>
      <c r="AW127" s="15" t="s">
        <v>35</v>
      </c>
      <c r="AX127" s="15" t="s">
        <v>81</v>
      </c>
      <c r="AY127" s="270" t="s">
        <v>426</v>
      </c>
    </row>
    <row r="128" s="2" customFormat="1" ht="37.8" customHeight="1">
      <c r="A128" s="42"/>
      <c r="B128" s="43"/>
      <c r="C128" s="220" t="s">
        <v>491</v>
      </c>
      <c r="D128" s="220" t="s">
        <v>433</v>
      </c>
      <c r="E128" s="221" t="s">
        <v>1459</v>
      </c>
      <c r="F128" s="222" t="s">
        <v>1460</v>
      </c>
      <c r="G128" s="223" t="s">
        <v>436</v>
      </c>
      <c r="H128" s="224">
        <v>972.75900000000001</v>
      </c>
      <c r="I128" s="225"/>
      <c r="J128" s="226">
        <f>ROUND(I128*H128,2)</f>
        <v>0</v>
      </c>
      <c r="K128" s="222" t="s">
        <v>437</v>
      </c>
      <c r="L128" s="48"/>
      <c r="M128" s="227" t="s">
        <v>28</v>
      </c>
      <c r="N128" s="228" t="s">
        <v>45</v>
      </c>
      <c r="O128" s="88"/>
      <c r="P128" s="229">
        <f>O128*H128</f>
        <v>0</v>
      </c>
      <c r="Q128" s="229">
        <v>0</v>
      </c>
      <c r="R128" s="229">
        <f>Q128*H128</f>
        <v>0</v>
      </c>
      <c r="S128" s="229">
        <v>0</v>
      </c>
      <c r="T128" s="230">
        <f>S128*H128</f>
        <v>0</v>
      </c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R128" s="231" t="s">
        <v>438</v>
      </c>
      <c r="AT128" s="231" t="s">
        <v>433</v>
      </c>
      <c r="AU128" s="231" t="s">
        <v>83</v>
      </c>
      <c r="AY128" s="21" t="s">
        <v>426</v>
      </c>
      <c r="BE128" s="232">
        <f>IF(N128="základní",J128,0)</f>
        <v>0</v>
      </c>
      <c r="BF128" s="232">
        <f>IF(N128="snížená",J128,0)</f>
        <v>0</v>
      </c>
      <c r="BG128" s="232">
        <f>IF(N128="zákl. přenesená",J128,0)</f>
        <v>0</v>
      </c>
      <c r="BH128" s="232">
        <f>IF(N128="sníž. přenesená",J128,0)</f>
        <v>0</v>
      </c>
      <c r="BI128" s="232">
        <f>IF(N128="nulová",J128,0)</f>
        <v>0</v>
      </c>
      <c r="BJ128" s="21" t="s">
        <v>81</v>
      </c>
      <c r="BK128" s="232">
        <f>ROUND(I128*H128,2)</f>
        <v>0</v>
      </c>
      <c r="BL128" s="21" t="s">
        <v>438</v>
      </c>
      <c r="BM128" s="231" t="s">
        <v>6594</v>
      </c>
    </row>
    <row r="129" s="2" customFormat="1">
      <c r="A129" s="42"/>
      <c r="B129" s="43"/>
      <c r="C129" s="44"/>
      <c r="D129" s="233" t="s">
        <v>442</v>
      </c>
      <c r="E129" s="44"/>
      <c r="F129" s="234" t="s">
        <v>1462</v>
      </c>
      <c r="G129" s="44"/>
      <c r="H129" s="44"/>
      <c r="I129" s="235"/>
      <c r="J129" s="44"/>
      <c r="K129" s="44"/>
      <c r="L129" s="48"/>
      <c r="M129" s="236"/>
      <c r="N129" s="237"/>
      <c r="O129" s="88"/>
      <c r="P129" s="88"/>
      <c r="Q129" s="88"/>
      <c r="R129" s="88"/>
      <c r="S129" s="88"/>
      <c r="T129" s="89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T129" s="21" t="s">
        <v>442</v>
      </c>
      <c r="AU129" s="21" t="s">
        <v>83</v>
      </c>
    </row>
    <row r="130" s="14" customFormat="1">
      <c r="A130" s="14"/>
      <c r="B130" s="250"/>
      <c r="C130" s="251"/>
      <c r="D130" s="240" t="s">
        <v>446</v>
      </c>
      <c r="E130" s="252" t="s">
        <v>28</v>
      </c>
      <c r="F130" s="253" t="s">
        <v>6583</v>
      </c>
      <c r="G130" s="251"/>
      <c r="H130" s="252" t="s">
        <v>28</v>
      </c>
      <c r="I130" s="254"/>
      <c r="J130" s="251"/>
      <c r="K130" s="251"/>
      <c r="L130" s="255"/>
      <c r="M130" s="256"/>
      <c r="N130" s="257"/>
      <c r="O130" s="257"/>
      <c r="P130" s="257"/>
      <c r="Q130" s="257"/>
      <c r="R130" s="257"/>
      <c r="S130" s="257"/>
      <c r="T130" s="258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9" t="s">
        <v>446</v>
      </c>
      <c r="AU130" s="259" t="s">
        <v>83</v>
      </c>
      <c r="AV130" s="14" t="s">
        <v>81</v>
      </c>
      <c r="AW130" s="14" t="s">
        <v>35</v>
      </c>
      <c r="AX130" s="14" t="s">
        <v>74</v>
      </c>
      <c r="AY130" s="259" t="s">
        <v>426</v>
      </c>
    </row>
    <row r="131" s="13" customFormat="1">
      <c r="A131" s="13"/>
      <c r="B131" s="238"/>
      <c r="C131" s="239"/>
      <c r="D131" s="240" t="s">
        <v>446</v>
      </c>
      <c r="E131" s="241" t="s">
        <v>28</v>
      </c>
      <c r="F131" s="242" t="s">
        <v>6595</v>
      </c>
      <c r="G131" s="239"/>
      <c r="H131" s="243">
        <v>251.68000000000001</v>
      </c>
      <c r="I131" s="244"/>
      <c r="J131" s="239"/>
      <c r="K131" s="239"/>
      <c r="L131" s="245"/>
      <c r="M131" s="246"/>
      <c r="N131" s="247"/>
      <c r="O131" s="247"/>
      <c r="P131" s="247"/>
      <c r="Q131" s="247"/>
      <c r="R131" s="247"/>
      <c r="S131" s="247"/>
      <c r="T131" s="248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9" t="s">
        <v>446</v>
      </c>
      <c r="AU131" s="249" t="s">
        <v>83</v>
      </c>
      <c r="AV131" s="13" t="s">
        <v>83</v>
      </c>
      <c r="AW131" s="13" t="s">
        <v>35</v>
      </c>
      <c r="AX131" s="13" t="s">
        <v>74</v>
      </c>
      <c r="AY131" s="249" t="s">
        <v>426</v>
      </c>
    </row>
    <row r="132" s="13" customFormat="1">
      <c r="A132" s="13"/>
      <c r="B132" s="238"/>
      <c r="C132" s="239"/>
      <c r="D132" s="240" t="s">
        <v>446</v>
      </c>
      <c r="E132" s="241" t="s">
        <v>28</v>
      </c>
      <c r="F132" s="242" t="s">
        <v>6596</v>
      </c>
      <c r="G132" s="239"/>
      <c r="H132" s="243">
        <v>14.550000000000001</v>
      </c>
      <c r="I132" s="244"/>
      <c r="J132" s="239"/>
      <c r="K132" s="239"/>
      <c r="L132" s="245"/>
      <c r="M132" s="246"/>
      <c r="N132" s="247"/>
      <c r="O132" s="247"/>
      <c r="P132" s="247"/>
      <c r="Q132" s="247"/>
      <c r="R132" s="247"/>
      <c r="S132" s="247"/>
      <c r="T132" s="248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9" t="s">
        <v>446</v>
      </c>
      <c r="AU132" s="249" t="s">
        <v>83</v>
      </c>
      <c r="AV132" s="13" t="s">
        <v>83</v>
      </c>
      <c r="AW132" s="13" t="s">
        <v>35</v>
      </c>
      <c r="AX132" s="13" t="s">
        <v>74</v>
      </c>
      <c r="AY132" s="249" t="s">
        <v>426</v>
      </c>
    </row>
    <row r="133" s="13" customFormat="1">
      <c r="A133" s="13"/>
      <c r="B133" s="238"/>
      <c r="C133" s="239"/>
      <c r="D133" s="240" t="s">
        <v>446</v>
      </c>
      <c r="E133" s="241" t="s">
        <v>6511</v>
      </c>
      <c r="F133" s="242" t="s">
        <v>6597</v>
      </c>
      <c r="G133" s="239"/>
      <c r="H133" s="243">
        <v>154.09999999999999</v>
      </c>
      <c r="I133" s="244"/>
      <c r="J133" s="239"/>
      <c r="K133" s="239"/>
      <c r="L133" s="245"/>
      <c r="M133" s="246"/>
      <c r="N133" s="247"/>
      <c r="O133" s="247"/>
      <c r="P133" s="247"/>
      <c r="Q133" s="247"/>
      <c r="R133" s="247"/>
      <c r="S133" s="247"/>
      <c r="T133" s="248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9" t="s">
        <v>446</v>
      </c>
      <c r="AU133" s="249" t="s">
        <v>83</v>
      </c>
      <c r="AV133" s="13" t="s">
        <v>83</v>
      </c>
      <c r="AW133" s="13" t="s">
        <v>35</v>
      </c>
      <c r="AX133" s="13" t="s">
        <v>74</v>
      </c>
      <c r="AY133" s="249" t="s">
        <v>426</v>
      </c>
    </row>
    <row r="134" s="13" customFormat="1">
      <c r="A134" s="13"/>
      <c r="B134" s="238"/>
      <c r="C134" s="239"/>
      <c r="D134" s="240" t="s">
        <v>446</v>
      </c>
      <c r="E134" s="241" t="s">
        <v>6513</v>
      </c>
      <c r="F134" s="242" t="s">
        <v>6598</v>
      </c>
      <c r="G134" s="239"/>
      <c r="H134" s="243">
        <v>11.300000000000001</v>
      </c>
      <c r="I134" s="244"/>
      <c r="J134" s="239"/>
      <c r="K134" s="239"/>
      <c r="L134" s="245"/>
      <c r="M134" s="246"/>
      <c r="N134" s="247"/>
      <c r="O134" s="247"/>
      <c r="P134" s="247"/>
      <c r="Q134" s="247"/>
      <c r="R134" s="247"/>
      <c r="S134" s="247"/>
      <c r="T134" s="248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9" t="s">
        <v>446</v>
      </c>
      <c r="AU134" s="249" t="s">
        <v>83</v>
      </c>
      <c r="AV134" s="13" t="s">
        <v>83</v>
      </c>
      <c r="AW134" s="13" t="s">
        <v>35</v>
      </c>
      <c r="AX134" s="13" t="s">
        <v>74</v>
      </c>
      <c r="AY134" s="249" t="s">
        <v>426</v>
      </c>
    </row>
    <row r="135" s="13" customFormat="1">
      <c r="A135" s="13"/>
      <c r="B135" s="238"/>
      <c r="C135" s="239"/>
      <c r="D135" s="240" t="s">
        <v>446</v>
      </c>
      <c r="E135" s="241" t="s">
        <v>28</v>
      </c>
      <c r="F135" s="242" t="s">
        <v>6599</v>
      </c>
      <c r="G135" s="239"/>
      <c r="H135" s="243">
        <v>1.0680000000000001</v>
      </c>
      <c r="I135" s="244"/>
      <c r="J135" s="239"/>
      <c r="K135" s="239"/>
      <c r="L135" s="245"/>
      <c r="M135" s="246"/>
      <c r="N135" s="247"/>
      <c r="O135" s="247"/>
      <c r="P135" s="247"/>
      <c r="Q135" s="247"/>
      <c r="R135" s="247"/>
      <c r="S135" s="247"/>
      <c r="T135" s="248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9" t="s">
        <v>446</v>
      </c>
      <c r="AU135" s="249" t="s">
        <v>83</v>
      </c>
      <c r="AV135" s="13" t="s">
        <v>83</v>
      </c>
      <c r="AW135" s="13" t="s">
        <v>35</v>
      </c>
      <c r="AX135" s="13" t="s">
        <v>74</v>
      </c>
      <c r="AY135" s="249" t="s">
        <v>426</v>
      </c>
    </row>
    <row r="136" s="14" customFormat="1">
      <c r="A136" s="14"/>
      <c r="B136" s="250"/>
      <c r="C136" s="251"/>
      <c r="D136" s="240" t="s">
        <v>446</v>
      </c>
      <c r="E136" s="252" t="s">
        <v>28</v>
      </c>
      <c r="F136" s="253" t="s">
        <v>6590</v>
      </c>
      <c r="G136" s="251"/>
      <c r="H136" s="252" t="s">
        <v>28</v>
      </c>
      <c r="I136" s="254"/>
      <c r="J136" s="251"/>
      <c r="K136" s="251"/>
      <c r="L136" s="255"/>
      <c r="M136" s="256"/>
      <c r="N136" s="257"/>
      <c r="O136" s="257"/>
      <c r="P136" s="257"/>
      <c r="Q136" s="257"/>
      <c r="R136" s="257"/>
      <c r="S136" s="257"/>
      <c r="T136" s="258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9" t="s">
        <v>446</v>
      </c>
      <c r="AU136" s="259" t="s">
        <v>83</v>
      </c>
      <c r="AV136" s="14" t="s">
        <v>81</v>
      </c>
      <c r="AW136" s="14" t="s">
        <v>35</v>
      </c>
      <c r="AX136" s="14" t="s">
        <v>74</v>
      </c>
      <c r="AY136" s="259" t="s">
        <v>426</v>
      </c>
    </row>
    <row r="137" s="13" customFormat="1">
      <c r="A137" s="13"/>
      <c r="B137" s="238"/>
      <c r="C137" s="239"/>
      <c r="D137" s="240" t="s">
        <v>446</v>
      </c>
      <c r="E137" s="241" t="s">
        <v>28</v>
      </c>
      <c r="F137" s="242" t="s">
        <v>6600</v>
      </c>
      <c r="G137" s="239"/>
      <c r="H137" s="243">
        <v>72</v>
      </c>
      <c r="I137" s="244"/>
      <c r="J137" s="239"/>
      <c r="K137" s="239"/>
      <c r="L137" s="245"/>
      <c r="M137" s="246"/>
      <c r="N137" s="247"/>
      <c r="O137" s="247"/>
      <c r="P137" s="247"/>
      <c r="Q137" s="247"/>
      <c r="R137" s="247"/>
      <c r="S137" s="247"/>
      <c r="T137" s="248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9" t="s">
        <v>446</v>
      </c>
      <c r="AU137" s="249" t="s">
        <v>83</v>
      </c>
      <c r="AV137" s="13" t="s">
        <v>83</v>
      </c>
      <c r="AW137" s="13" t="s">
        <v>35</v>
      </c>
      <c r="AX137" s="13" t="s">
        <v>74</v>
      </c>
      <c r="AY137" s="249" t="s">
        <v>426</v>
      </c>
    </row>
    <row r="138" s="13" customFormat="1">
      <c r="A138" s="13"/>
      <c r="B138" s="238"/>
      <c r="C138" s="239"/>
      <c r="D138" s="240" t="s">
        <v>446</v>
      </c>
      <c r="E138" s="241" t="s">
        <v>28</v>
      </c>
      <c r="F138" s="242" t="s">
        <v>6601</v>
      </c>
      <c r="G138" s="239"/>
      <c r="H138" s="243">
        <v>91.200000000000003</v>
      </c>
      <c r="I138" s="244"/>
      <c r="J138" s="239"/>
      <c r="K138" s="239"/>
      <c r="L138" s="245"/>
      <c r="M138" s="246"/>
      <c r="N138" s="247"/>
      <c r="O138" s="247"/>
      <c r="P138" s="247"/>
      <c r="Q138" s="247"/>
      <c r="R138" s="247"/>
      <c r="S138" s="247"/>
      <c r="T138" s="248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9" t="s">
        <v>446</v>
      </c>
      <c r="AU138" s="249" t="s">
        <v>83</v>
      </c>
      <c r="AV138" s="13" t="s">
        <v>83</v>
      </c>
      <c r="AW138" s="13" t="s">
        <v>35</v>
      </c>
      <c r="AX138" s="13" t="s">
        <v>74</v>
      </c>
      <c r="AY138" s="249" t="s">
        <v>426</v>
      </c>
    </row>
    <row r="139" s="13" customFormat="1">
      <c r="A139" s="13"/>
      <c r="B139" s="238"/>
      <c r="C139" s="239"/>
      <c r="D139" s="240" t="s">
        <v>446</v>
      </c>
      <c r="E139" s="241" t="s">
        <v>28</v>
      </c>
      <c r="F139" s="242" t="s">
        <v>6602</v>
      </c>
      <c r="G139" s="239"/>
      <c r="H139" s="243">
        <v>19.879999999999999</v>
      </c>
      <c r="I139" s="244"/>
      <c r="J139" s="239"/>
      <c r="K139" s="239"/>
      <c r="L139" s="245"/>
      <c r="M139" s="246"/>
      <c r="N139" s="247"/>
      <c r="O139" s="247"/>
      <c r="P139" s="247"/>
      <c r="Q139" s="247"/>
      <c r="R139" s="247"/>
      <c r="S139" s="247"/>
      <c r="T139" s="248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9" t="s">
        <v>446</v>
      </c>
      <c r="AU139" s="249" t="s">
        <v>83</v>
      </c>
      <c r="AV139" s="13" t="s">
        <v>83</v>
      </c>
      <c r="AW139" s="13" t="s">
        <v>35</v>
      </c>
      <c r="AX139" s="13" t="s">
        <v>74</v>
      </c>
      <c r="AY139" s="249" t="s">
        <v>426</v>
      </c>
    </row>
    <row r="140" s="13" customFormat="1">
      <c r="A140" s="13"/>
      <c r="B140" s="238"/>
      <c r="C140" s="239"/>
      <c r="D140" s="240" t="s">
        <v>446</v>
      </c>
      <c r="E140" s="241" t="s">
        <v>28</v>
      </c>
      <c r="F140" s="242" t="s">
        <v>6603</v>
      </c>
      <c r="G140" s="239"/>
      <c r="H140" s="243">
        <v>0.32500000000000001</v>
      </c>
      <c r="I140" s="244"/>
      <c r="J140" s="239"/>
      <c r="K140" s="239"/>
      <c r="L140" s="245"/>
      <c r="M140" s="246"/>
      <c r="N140" s="247"/>
      <c r="O140" s="247"/>
      <c r="P140" s="247"/>
      <c r="Q140" s="247"/>
      <c r="R140" s="247"/>
      <c r="S140" s="247"/>
      <c r="T140" s="248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9" t="s">
        <v>446</v>
      </c>
      <c r="AU140" s="249" t="s">
        <v>83</v>
      </c>
      <c r="AV140" s="13" t="s">
        <v>83</v>
      </c>
      <c r="AW140" s="13" t="s">
        <v>35</v>
      </c>
      <c r="AX140" s="13" t="s">
        <v>74</v>
      </c>
      <c r="AY140" s="249" t="s">
        <v>426</v>
      </c>
    </row>
    <row r="141" s="16" customFormat="1">
      <c r="A141" s="16"/>
      <c r="B141" s="281"/>
      <c r="C141" s="282"/>
      <c r="D141" s="240" t="s">
        <v>446</v>
      </c>
      <c r="E141" s="283" t="s">
        <v>28</v>
      </c>
      <c r="F141" s="284" t="s">
        <v>1235</v>
      </c>
      <c r="G141" s="282"/>
      <c r="H141" s="285">
        <v>616.10299999999995</v>
      </c>
      <c r="I141" s="286"/>
      <c r="J141" s="282"/>
      <c r="K141" s="282"/>
      <c r="L141" s="287"/>
      <c r="M141" s="288"/>
      <c r="N141" s="289"/>
      <c r="O141" s="289"/>
      <c r="P141" s="289"/>
      <c r="Q141" s="289"/>
      <c r="R141" s="289"/>
      <c r="S141" s="289"/>
      <c r="T141" s="290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T141" s="291" t="s">
        <v>446</v>
      </c>
      <c r="AU141" s="291" t="s">
        <v>83</v>
      </c>
      <c r="AV141" s="16" t="s">
        <v>469</v>
      </c>
      <c r="AW141" s="16" t="s">
        <v>35</v>
      </c>
      <c r="AX141" s="16" t="s">
        <v>74</v>
      </c>
      <c r="AY141" s="291" t="s">
        <v>426</v>
      </c>
    </row>
    <row r="142" s="13" customFormat="1">
      <c r="A142" s="13"/>
      <c r="B142" s="238"/>
      <c r="C142" s="239"/>
      <c r="D142" s="240" t="s">
        <v>446</v>
      </c>
      <c r="E142" s="241" t="s">
        <v>28</v>
      </c>
      <c r="F142" s="242" t="s">
        <v>6604</v>
      </c>
      <c r="G142" s="239"/>
      <c r="H142" s="243">
        <v>50.25</v>
      </c>
      <c r="I142" s="244"/>
      <c r="J142" s="239"/>
      <c r="K142" s="239"/>
      <c r="L142" s="245"/>
      <c r="M142" s="246"/>
      <c r="N142" s="247"/>
      <c r="O142" s="247"/>
      <c r="P142" s="247"/>
      <c r="Q142" s="247"/>
      <c r="R142" s="247"/>
      <c r="S142" s="247"/>
      <c r="T142" s="24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9" t="s">
        <v>446</v>
      </c>
      <c r="AU142" s="249" t="s">
        <v>83</v>
      </c>
      <c r="AV142" s="13" t="s">
        <v>83</v>
      </c>
      <c r="AW142" s="13" t="s">
        <v>35</v>
      </c>
      <c r="AX142" s="13" t="s">
        <v>74</v>
      </c>
      <c r="AY142" s="249" t="s">
        <v>426</v>
      </c>
    </row>
    <row r="143" s="13" customFormat="1">
      <c r="A143" s="13"/>
      <c r="B143" s="238"/>
      <c r="C143" s="239"/>
      <c r="D143" s="240" t="s">
        <v>446</v>
      </c>
      <c r="E143" s="241" t="s">
        <v>28</v>
      </c>
      <c r="F143" s="242" t="s">
        <v>6605</v>
      </c>
      <c r="G143" s="239"/>
      <c r="H143" s="243">
        <v>58.299999999999997</v>
      </c>
      <c r="I143" s="244"/>
      <c r="J143" s="239"/>
      <c r="K143" s="239"/>
      <c r="L143" s="245"/>
      <c r="M143" s="246"/>
      <c r="N143" s="247"/>
      <c r="O143" s="247"/>
      <c r="P143" s="247"/>
      <c r="Q143" s="247"/>
      <c r="R143" s="247"/>
      <c r="S143" s="247"/>
      <c r="T143" s="248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9" t="s">
        <v>446</v>
      </c>
      <c r="AU143" s="249" t="s">
        <v>83</v>
      </c>
      <c r="AV143" s="13" t="s">
        <v>83</v>
      </c>
      <c r="AW143" s="13" t="s">
        <v>35</v>
      </c>
      <c r="AX143" s="13" t="s">
        <v>74</v>
      </c>
      <c r="AY143" s="249" t="s">
        <v>426</v>
      </c>
    </row>
    <row r="144" s="16" customFormat="1">
      <c r="A144" s="16"/>
      <c r="B144" s="281"/>
      <c r="C144" s="282"/>
      <c r="D144" s="240" t="s">
        <v>446</v>
      </c>
      <c r="E144" s="283" t="s">
        <v>6515</v>
      </c>
      <c r="F144" s="284" t="s">
        <v>1235</v>
      </c>
      <c r="G144" s="282"/>
      <c r="H144" s="285">
        <v>108.55</v>
      </c>
      <c r="I144" s="286"/>
      <c r="J144" s="282"/>
      <c r="K144" s="282"/>
      <c r="L144" s="287"/>
      <c r="M144" s="288"/>
      <c r="N144" s="289"/>
      <c r="O144" s="289"/>
      <c r="P144" s="289"/>
      <c r="Q144" s="289"/>
      <c r="R144" s="289"/>
      <c r="S144" s="289"/>
      <c r="T144" s="290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T144" s="291" t="s">
        <v>446</v>
      </c>
      <c r="AU144" s="291" t="s">
        <v>83</v>
      </c>
      <c r="AV144" s="16" t="s">
        <v>469</v>
      </c>
      <c r="AW144" s="16" t="s">
        <v>35</v>
      </c>
      <c r="AX144" s="16" t="s">
        <v>74</v>
      </c>
      <c r="AY144" s="291" t="s">
        <v>426</v>
      </c>
    </row>
    <row r="145" s="13" customFormat="1">
      <c r="A145" s="13"/>
      <c r="B145" s="238"/>
      <c r="C145" s="239"/>
      <c r="D145" s="240" t="s">
        <v>446</v>
      </c>
      <c r="E145" s="241" t="s">
        <v>6517</v>
      </c>
      <c r="F145" s="242" t="s">
        <v>6606</v>
      </c>
      <c r="G145" s="239"/>
      <c r="H145" s="243">
        <v>11.163</v>
      </c>
      <c r="I145" s="244"/>
      <c r="J145" s="239"/>
      <c r="K145" s="239"/>
      <c r="L145" s="245"/>
      <c r="M145" s="246"/>
      <c r="N145" s="247"/>
      <c r="O145" s="247"/>
      <c r="P145" s="247"/>
      <c r="Q145" s="247"/>
      <c r="R145" s="247"/>
      <c r="S145" s="247"/>
      <c r="T145" s="248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9" t="s">
        <v>446</v>
      </c>
      <c r="AU145" s="249" t="s">
        <v>83</v>
      </c>
      <c r="AV145" s="13" t="s">
        <v>83</v>
      </c>
      <c r="AW145" s="13" t="s">
        <v>35</v>
      </c>
      <c r="AX145" s="13" t="s">
        <v>74</v>
      </c>
      <c r="AY145" s="249" t="s">
        <v>426</v>
      </c>
    </row>
    <row r="146" s="13" customFormat="1">
      <c r="A146" s="13"/>
      <c r="B146" s="238"/>
      <c r="C146" s="239"/>
      <c r="D146" s="240" t="s">
        <v>446</v>
      </c>
      <c r="E146" s="241" t="s">
        <v>6607</v>
      </c>
      <c r="F146" s="242" t="s">
        <v>6608</v>
      </c>
      <c r="G146" s="239"/>
      <c r="H146" s="243">
        <v>0.35999999999999999</v>
      </c>
      <c r="I146" s="244"/>
      <c r="J146" s="239"/>
      <c r="K146" s="239"/>
      <c r="L146" s="245"/>
      <c r="M146" s="246"/>
      <c r="N146" s="247"/>
      <c r="O146" s="247"/>
      <c r="P146" s="247"/>
      <c r="Q146" s="247"/>
      <c r="R146" s="247"/>
      <c r="S146" s="247"/>
      <c r="T146" s="248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9" t="s">
        <v>446</v>
      </c>
      <c r="AU146" s="249" t="s">
        <v>83</v>
      </c>
      <c r="AV146" s="13" t="s">
        <v>83</v>
      </c>
      <c r="AW146" s="13" t="s">
        <v>35</v>
      </c>
      <c r="AX146" s="13" t="s">
        <v>74</v>
      </c>
      <c r="AY146" s="249" t="s">
        <v>426</v>
      </c>
    </row>
    <row r="147" s="13" customFormat="1">
      <c r="A147" s="13"/>
      <c r="B147" s="238"/>
      <c r="C147" s="239"/>
      <c r="D147" s="240" t="s">
        <v>446</v>
      </c>
      <c r="E147" s="241" t="s">
        <v>6520</v>
      </c>
      <c r="F147" s="242" t="s">
        <v>6609</v>
      </c>
      <c r="G147" s="239"/>
      <c r="H147" s="243">
        <v>40.700000000000003</v>
      </c>
      <c r="I147" s="244"/>
      <c r="J147" s="239"/>
      <c r="K147" s="239"/>
      <c r="L147" s="245"/>
      <c r="M147" s="246"/>
      <c r="N147" s="247"/>
      <c r="O147" s="247"/>
      <c r="P147" s="247"/>
      <c r="Q147" s="247"/>
      <c r="R147" s="247"/>
      <c r="S147" s="247"/>
      <c r="T147" s="248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9" t="s">
        <v>446</v>
      </c>
      <c r="AU147" s="249" t="s">
        <v>83</v>
      </c>
      <c r="AV147" s="13" t="s">
        <v>83</v>
      </c>
      <c r="AW147" s="13" t="s">
        <v>35</v>
      </c>
      <c r="AX147" s="13" t="s">
        <v>74</v>
      </c>
      <c r="AY147" s="249" t="s">
        <v>426</v>
      </c>
    </row>
    <row r="148" s="14" customFormat="1">
      <c r="A148" s="14"/>
      <c r="B148" s="250"/>
      <c r="C148" s="251"/>
      <c r="D148" s="240" t="s">
        <v>446</v>
      </c>
      <c r="E148" s="252" t="s">
        <v>28</v>
      </c>
      <c r="F148" s="253" t="s">
        <v>6564</v>
      </c>
      <c r="G148" s="251"/>
      <c r="H148" s="252" t="s">
        <v>28</v>
      </c>
      <c r="I148" s="254"/>
      <c r="J148" s="251"/>
      <c r="K148" s="251"/>
      <c r="L148" s="255"/>
      <c r="M148" s="256"/>
      <c r="N148" s="257"/>
      <c r="O148" s="257"/>
      <c r="P148" s="257"/>
      <c r="Q148" s="257"/>
      <c r="R148" s="257"/>
      <c r="S148" s="257"/>
      <c r="T148" s="258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9" t="s">
        <v>446</v>
      </c>
      <c r="AU148" s="259" t="s">
        <v>83</v>
      </c>
      <c r="AV148" s="14" t="s">
        <v>81</v>
      </c>
      <c r="AW148" s="14" t="s">
        <v>35</v>
      </c>
      <c r="AX148" s="14" t="s">
        <v>74</v>
      </c>
      <c r="AY148" s="259" t="s">
        <v>426</v>
      </c>
    </row>
    <row r="149" s="13" customFormat="1">
      <c r="A149" s="13"/>
      <c r="B149" s="238"/>
      <c r="C149" s="239"/>
      <c r="D149" s="240" t="s">
        <v>446</v>
      </c>
      <c r="E149" s="241" t="s">
        <v>28</v>
      </c>
      <c r="F149" s="242" t="s">
        <v>6610</v>
      </c>
      <c r="G149" s="239"/>
      <c r="H149" s="243">
        <v>29.02</v>
      </c>
      <c r="I149" s="244"/>
      <c r="J149" s="239"/>
      <c r="K149" s="239"/>
      <c r="L149" s="245"/>
      <c r="M149" s="246"/>
      <c r="N149" s="247"/>
      <c r="O149" s="247"/>
      <c r="P149" s="247"/>
      <c r="Q149" s="247"/>
      <c r="R149" s="247"/>
      <c r="S149" s="247"/>
      <c r="T149" s="248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9" t="s">
        <v>446</v>
      </c>
      <c r="AU149" s="249" t="s">
        <v>83</v>
      </c>
      <c r="AV149" s="13" t="s">
        <v>83</v>
      </c>
      <c r="AW149" s="13" t="s">
        <v>35</v>
      </c>
      <c r="AX149" s="13" t="s">
        <v>74</v>
      </c>
      <c r="AY149" s="249" t="s">
        <v>426</v>
      </c>
    </row>
    <row r="150" s="13" customFormat="1">
      <c r="A150" s="13"/>
      <c r="B150" s="238"/>
      <c r="C150" s="239"/>
      <c r="D150" s="240" t="s">
        <v>446</v>
      </c>
      <c r="E150" s="241" t="s">
        <v>28</v>
      </c>
      <c r="F150" s="242" t="s">
        <v>6611</v>
      </c>
      <c r="G150" s="239"/>
      <c r="H150" s="243">
        <v>13.933</v>
      </c>
      <c r="I150" s="244"/>
      <c r="J150" s="239"/>
      <c r="K150" s="239"/>
      <c r="L150" s="245"/>
      <c r="M150" s="246"/>
      <c r="N150" s="247"/>
      <c r="O150" s="247"/>
      <c r="P150" s="247"/>
      <c r="Q150" s="247"/>
      <c r="R150" s="247"/>
      <c r="S150" s="247"/>
      <c r="T150" s="248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9" t="s">
        <v>446</v>
      </c>
      <c r="AU150" s="249" t="s">
        <v>83</v>
      </c>
      <c r="AV150" s="13" t="s">
        <v>83</v>
      </c>
      <c r="AW150" s="13" t="s">
        <v>35</v>
      </c>
      <c r="AX150" s="13" t="s">
        <v>74</v>
      </c>
      <c r="AY150" s="249" t="s">
        <v>426</v>
      </c>
    </row>
    <row r="151" s="13" customFormat="1">
      <c r="A151" s="13"/>
      <c r="B151" s="238"/>
      <c r="C151" s="239"/>
      <c r="D151" s="240" t="s">
        <v>446</v>
      </c>
      <c r="E151" s="241" t="s">
        <v>6522</v>
      </c>
      <c r="F151" s="242" t="s">
        <v>6612</v>
      </c>
      <c r="G151" s="239"/>
      <c r="H151" s="243">
        <v>26.050000000000001</v>
      </c>
      <c r="I151" s="244"/>
      <c r="J151" s="239"/>
      <c r="K151" s="239"/>
      <c r="L151" s="245"/>
      <c r="M151" s="246"/>
      <c r="N151" s="247"/>
      <c r="O151" s="247"/>
      <c r="P151" s="247"/>
      <c r="Q151" s="247"/>
      <c r="R151" s="247"/>
      <c r="S151" s="247"/>
      <c r="T151" s="248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9" t="s">
        <v>446</v>
      </c>
      <c r="AU151" s="249" t="s">
        <v>83</v>
      </c>
      <c r="AV151" s="13" t="s">
        <v>83</v>
      </c>
      <c r="AW151" s="13" t="s">
        <v>35</v>
      </c>
      <c r="AX151" s="13" t="s">
        <v>74</v>
      </c>
      <c r="AY151" s="249" t="s">
        <v>426</v>
      </c>
    </row>
    <row r="152" s="13" customFormat="1">
      <c r="A152" s="13"/>
      <c r="B152" s="238"/>
      <c r="C152" s="239"/>
      <c r="D152" s="240" t="s">
        <v>446</v>
      </c>
      <c r="E152" s="241" t="s">
        <v>6524</v>
      </c>
      <c r="F152" s="242" t="s">
        <v>6613</v>
      </c>
      <c r="G152" s="239"/>
      <c r="H152" s="243">
        <v>15.98</v>
      </c>
      <c r="I152" s="244"/>
      <c r="J152" s="239"/>
      <c r="K152" s="239"/>
      <c r="L152" s="245"/>
      <c r="M152" s="246"/>
      <c r="N152" s="247"/>
      <c r="O152" s="247"/>
      <c r="P152" s="247"/>
      <c r="Q152" s="247"/>
      <c r="R152" s="247"/>
      <c r="S152" s="247"/>
      <c r="T152" s="248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9" t="s">
        <v>446</v>
      </c>
      <c r="AU152" s="249" t="s">
        <v>83</v>
      </c>
      <c r="AV152" s="13" t="s">
        <v>83</v>
      </c>
      <c r="AW152" s="13" t="s">
        <v>35</v>
      </c>
      <c r="AX152" s="13" t="s">
        <v>74</v>
      </c>
      <c r="AY152" s="249" t="s">
        <v>426</v>
      </c>
    </row>
    <row r="153" s="14" customFormat="1">
      <c r="A153" s="14"/>
      <c r="B153" s="250"/>
      <c r="C153" s="251"/>
      <c r="D153" s="240" t="s">
        <v>446</v>
      </c>
      <c r="E153" s="252" t="s">
        <v>28</v>
      </c>
      <c r="F153" s="253" t="s">
        <v>6593</v>
      </c>
      <c r="G153" s="251"/>
      <c r="H153" s="252" t="s">
        <v>28</v>
      </c>
      <c r="I153" s="254"/>
      <c r="J153" s="251"/>
      <c r="K153" s="251"/>
      <c r="L153" s="255"/>
      <c r="M153" s="256"/>
      <c r="N153" s="257"/>
      <c r="O153" s="257"/>
      <c r="P153" s="257"/>
      <c r="Q153" s="257"/>
      <c r="R153" s="257"/>
      <c r="S153" s="257"/>
      <c r="T153" s="258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9" t="s">
        <v>446</v>
      </c>
      <c r="AU153" s="259" t="s">
        <v>83</v>
      </c>
      <c r="AV153" s="14" t="s">
        <v>81</v>
      </c>
      <c r="AW153" s="14" t="s">
        <v>35</v>
      </c>
      <c r="AX153" s="14" t="s">
        <v>74</v>
      </c>
      <c r="AY153" s="259" t="s">
        <v>426</v>
      </c>
    </row>
    <row r="154" s="13" customFormat="1">
      <c r="A154" s="13"/>
      <c r="B154" s="238"/>
      <c r="C154" s="239"/>
      <c r="D154" s="240" t="s">
        <v>446</v>
      </c>
      <c r="E154" s="241" t="s">
        <v>28</v>
      </c>
      <c r="F154" s="242" t="s">
        <v>6614</v>
      </c>
      <c r="G154" s="239"/>
      <c r="H154" s="243">
        <v>56.460000000000001</v>
      </c>
      <c r="I154" s="244"/>
      <c r="J154" s="239"/>
      <c r="K154" s="239"/>
      <c r="L154" s="245"/>
      <c r="M154" s="246"/>
      <c r="N154" s="247"/>
      <c r="O154" s="247"/>
      <c r="P154" s="247"/>
      <c r="Q154" s="247"/>
      <c r="R154" s="247"/>
      <c r="S154" s="247"/>
      <c r="T154" s="248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9" t="s">
        <v>446</v>
      </c>
      <c r="AU154" s="249" t="s">
        <v>83</v>
      </c>
      <c r="AV154" s="13" t="s">
        <v>83</v>
      </c>
      <c r="AW154" s="13" t="s">
        <v>35</v>
      </c>
      <c r="AX154" s="13" t="s">
        <v>74</v>
      </c>
      <c r="AY154" s="249" t="s">
        <v>426</v>
      </c>
    </row>
    <row r="155" s="13" customFormat="1">
      <c r="A155" s="13"/>
      <c r="B155" s="238"/>
      <c r="C155" s="239"/>
      <c r="D155" s="240" t="s">
        <v>446</v>
      </c>
      <c r="E155" s="241" t="s">
        <v>28</v>
      </c>
      <c r="F155" s="242" t="s">
        <v>6615</v>
      </c>
      <c r="G155" s="239"/>
      <c r="H155" s="243">
        <v>3.6899999999999999</v>
      </c>
      <c r="I155" s="244"/>
      <c r="J155" s="239"/>
      <c r="K155" s="239"/>
      <c r="L155" s="245"/>
      <c r="M155" s="246"/>
      <c r="N155" s="247"/>
      <c r="O155" s="247"/>
      <c r="P155" s="247"/>
      <c r="Q155" s="247"/>
      <c r="R155" s="247"/>
      <c r="S155" s="247"/>
      <c r="T155" s="248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9" t="s">
        <v>446</v>
      </c>
      <c r="AU155" s="249" t="s">
        <v>83</v>
      </c>
      <c r="AV155" s="13" t="s">
        <v>83</v>
      </c>
      <c r="AW155" s="13" t="s">
        <v>35</v>
      </c>
      <c r="AX155" s="13" t="s">
        <v>74</v>
      </c>
      <c r="AY155" s="249" t="s">
        <v>426</v>
      </c>
    </row>
    <row r="156" s="13" customFormat="1">
      <c r="A156" s="13"/>
      <c r="B156" s="238"/>
      <c r="C156" s="239"/>
      <c r="D156" s="240" t="s">
        <v>446</v>
      </c>
      <c r="E156" s="241" t="s">
        <v>6526</v>
      </c>
      <c r="F156" s="242" t="s">
        <v>6616</v>
      </c>
      <c r="G156" s="239"/>
      <c r="H156" s="243">
        <v>25.050000000000001</v>
      </c>
      <c r="I156" s="244"/>
      <c r="J156" s="239"/>
      <c r="K156" s="239"/>
      <c r="L156" s="245"/>
      <c r="M156" s="246"/>
      <c r="N156" s="247"/>
      <c r="O156" s="247"/>
      <c r="P156" s="247"/>
      <c r="Q156" s="247"/>
      <c r="R156" s="247"/>
      <c r="S156" s="247"/>
      <c r="T156" s="248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9" t="s">
        <v>446</v>
      </c>
      <c r="AU156" s="249" t="s">
        <v>83</v>
      </c>
      <c r="AV156" s="13" t="s">
        <v>83</v>
      </c>
      <c r="AW156" s="13" t="s">
        <v>35</v>
      </c>
      <c r="AX156" s="13" t="s">
        <v>74</v>
      </c>
      <c r="AY156" s="249" t="s">
        <v>426</v>
      </c>
    </row>
    <row r="157" s="13" customFormat="1">
      <c r="A157" s="13"/>
      <c r="B157" s="238"/>
      <c r="C157" s="239"/>
      <c r="D157" s="240" t="s">
        <v>446</v>
      </c>
      <c r="E157" s="241" t="s">
        <v>6528</v>
      </c>
      <c r="F157" s="242" t="s">
        <v>6617</v>
      </c>
      <c r="G157" s="239"/>
      <c r="H157" s="243">
        <v>16.100000000000001</v>
      </c>
      <c r="I157" s="244"/>
      <c r="J157" s="239"/>
      <c r="K157" s="239"/>
      <c r="L157" s="245"/>
      <c r="M157" s="246"/>
      <c r="N157" s="247"/>
      <c r="O157" s="247"/>
      <c r="P157" s="247"/>
      <c r="Q157" s="247"/>
      <c r="R157" s="247"/>
      <c r="S157" s="247"/>
      <c r="T157" s="248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9" t="s">
        <v>446</v>
      </c>
      <c r="AU157" s="249" t="s">
        <v>83</v>
      </c>
      <c r="AV157" s="13" t="s">
        <v>83</v>
      </c>
      <c r="AW157" s="13" t="s">
        <v>35</v>
      </c>
      <c r="AX157" s="13" t="s">
        <v>74</v>
      </c>
      <c r="AY157" s="249" t="s">
        <v>426</v>
      </c>
    </row>
    <row r="158" s="13" customFormat="1">
      <c r="A158" s="13"/>
      <c r="B158" s="238"/>
      <c r="C158" s="239"/>
      <c r="D158" s="240" t="s">
        <v>446</v>
      </c>
      <c r="E158" s="241" t="s">
        <v>6618</v>
      </c>
      <c r="F158" s="242" t="s">
        <v>6619</v>
      </c>
      <c r="G158" s="239"/>
      <c r="H158" s="243">
        <v>9.2400000000000002</v>
      </c>
      <c r="I158" s="244"/>
      <c r="J158" s="239"/>
      <c r="K158" s="239"/>
      <c r="L158" s="245"/>
      <c r="M158" s="246"/>
      <c r="N158" s="247"/>
      <c r="O158" s="247"/>
      <c r="P158" s="247"/>
      <c r="Q158" s="247"/>
      <c r="R158" s="247"/>
      <c r="S158" s="247"/>
      <c r="T158" s="248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9" t="s">
        <v>446</v>
      </c>
      <c r="AU158" s="249" t="s">
        <v>83</v>
      </c>
      <c r="AV158" s="13" t="s">
        <v>83</v>
      </c>
      <c r="AW158" s="13" t="s">
        <v>35</v>
      </c>
      <c r="AX158" s="13" t="s">
        <v>74</v>
      </c>
      <c r="AY158" s="249" t="s">
        <v>426</v>
      </c>
    </row>
    <row r="159" s="13" customFormat="1">
      <c r="A159" s="13"/>
      <c r="B159" s="238"/>
      <c r="C159" s="239"/>
      <c r="D159" s="240" t="s">
        <v>446</v>
      </c>
      <c r="E159" s="241" t="s">
        <v>28</v>
      </c>
      <c r="F159" s="242" t="s">
        <v>6620</v>
      </c>
      <c r="G159" s="239"/>
      <c r="H159" s="243">
        <v>0.35999999999999999</v>
      </c>
      <c r="I159" s="244"/>
      <c r="J159" s="239"/>
      <c r="K159" s="239"/>
      <c r="L159" s="245"/>
      <c r="M159" s="246"/>
      <c r="N159" s="247"/>
      <c r="O159" s="247"/>
      <c r="P159" s="247"/>
      <c r="Q159" s="247"/>
      <c r="R159" s="247"/>
      <c r="S159" s="247"/>
      <c r="T159" s="248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9" t="s">
        <v>446</v>
      </c>
      <c r="AU159" s="249" t="s">
        <v>83</v>
      </c>
      <c r="AV159" s="13" t="s">
        <v>83</v>
      </c>
      <c r="AW159" s="13" t="s">
        <v>35</v>
      </c>
      <c r="AX159" s="13" t="s">
        <v>74</v>
      </c>
      <c r="AY159" s="249" t="s">
        <v>426</v>
      </c>
    </row>
    <row r="160" s="15" customFormat="1">
      <c r="A160" s="15"/>
      <c r="B160" s="260"/>
      <c r="C160" s="261"/>
      <c r="D160" s="240" t="s">
        <v>446</v>
      </c>
      <c r="E160" s="262" t="s">
        <v>28</v>
      </c>
      <c r="F160" s="263" t="s">
        <v>466</v>
      </c>
      <c r="G160" s="261"/>
      <c r="H160" s="264">
        <v>972.75900000000001</v>
      </c>
      <c r="I160" s="265"/>
      <c r="J160" s="261"/>
      <c r="K160" s="261"/>
      <c r="L160" s="266"/>
      <c r="M160" s="267"/>
      <c r="N160" s="268"/>
      <c r="O160" s="268"/>
      <c r="P160" s="268"/>
      <c r="Q160" s="268"/>
      <c r="R160" s="268"/>
      <c r="S160" s="268"/>
      <c r="T160" s="269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70" t="s">
        <v>446</v>
      </c>
      <c r="AU160" s="270" t="s">
        <v>83</v>
      </c>
      <c r="AV160" s="15" t="s">
        <v>438</v>
      </c>
      <c r="AW160" s="15" t="s">
        <v>35</v>
      </c>
      <c r="AX160" s="15" t="s">
        <v>81</v>
      </c>
      <c r="AY160" s="270" t="s">
        <v>426</v>
      </c>
    </row>
    <row r="161" s="2" customFormat="1" ht="24.15" customHeight="1">
      <c r="A161" s="42"/>
      <c r="B161" s="43"/>
      <c r="C161" s="220" t="s">
        <v>556</v>
      </c>
      <c r="D161" s="220" t="s">
        <v>433</v>
      </c>
      <c r="E161" s="221" t="s">
        <v>6621</v>
      </c>
      <c r="F161" s="222" t="s">
        <v>6622</v>
      </c>
      <c r="G161" s="223" t="s">
        <v>436</v>
      </c>
      <c r="H161" s="224">
        <v>29.149999999999999</v>
      </c>
      <c r="I161" s="225"/>
      <c r="J161" s="226">
        <f>ROUND(I161*H161,2)</f>
        <v>0</v>
      </c>
      <c r="K161" s="222" t="s">
        <v>28</v>
      </c>
      <c r="L161" s="48"/>
      <c r="M161" s="227" t="s">
        <v>28</v>
      </c>
      <c r="N161" s="228" t="s">
        <v>45</v>
      </c>
      <c r="O161" s="88"/>
      <c r="P161" s="229">
        <f>O161*H161</f>
        <v>0</v>
      </c>
      <c r="Q161" s="229">
        <v>0</v>
      </c>
      <c r="R161" s="229">
        <f>Q161*H161</f>
        <v>0</v>
      </c>
      <c r="S161" s="229">
        <v>0</v>
      </c>
      <c r="T161" s="230">
        <f>S161*H161</f>
        <v>0</v>
      </c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R161" s="231" t="s">
        <v>438</v>
      </c>
      <c r="AT161" s="231" t="s">
        <v>433</v>
      </c>
      <c r="AU161" s="231" t="s">
        <v>83</v>
      </c>
      <c r="AY161" s="21" t="s">
        <v>426</v>
      </c>
      <c r="BE161" s="232">
        <f>IF(N161="základní",J161,0)</f>
        <v>0</v>
      </c>
      <c r="BF161" s="232">
        <f>IF(N161="snížená",J161,0)</f>
        <v>0</v>
      </c>
      <c r="BG161" s="232">
        <f>IF(N161="zákl. přenesená",J161,0)</f>
        <v>0</v>
      </c>
      <c r="BH161" s="232">
        <f>IF(N161="sníž. přenesená",J161,0)</f>
        <v>0</v>
      </c>
      <c r="BI161" s="232">
        <f>IF(N161="nulová",J161,0)</f>
        <v>0</v>
      </c>
      <c r="BJ161" s="21" t="s">
        <v>81</v>
      </c>
      <c r="BK161" s="232">
        <f>ROUND(I161*H161,2)</f>
        <v>0</v>
      </c>
      <c r="BL161" s="21" t="s">
        <v>438</v>
      </c>
      <c r="BM161" s="231" t="s">
        <v>6623</v>
      </c>
    </row>
    <row r="162" s="14" customFormat="1">
      <c r="A162" s="14"/>
      <c r="B162" s="250"/>
      <c r="C162" s="251"/>
      <c r="D162" s="240" t="s">
        <v>446</v>
      </c>
      <c r="E162" s="252" t="s">
        <v>28</v>
      </c>
      <c r="F162" s="253" t="s">
        <v>6583</v>
      </c>
      <c r="G162" s="251"/>
      <c r="H162" s="252" t="s">
        <v>28</v>
      </c>
      <c r="I162" s="254"/>
      <c r="J162" s="251"/>
      <c r="K162" s="251"/>
      <c r="L162" s="255"/>
      <c r="M162" s="256"/>
      <c r="N162" s="257"/>
      <c r="O162" s="257"/>
      <c r="P162" s="257"/>
      <c r="Q162" s="257"/>
      <c r="R162" s="257"/>
      <c r="S162" s="257"/>
      <c r="T162" s="258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9" t="s">
        <v>446</v>
      </c>
      <c r="AU162" s="259" t="s">
        <v>83</v>
      </c>
      <c r="AV162" s="14" t="s">
        <v>81</v>
      </c>
      <c r="AW162" s="14" t="s">
        <v>35</v>
      </c>
      <c r="AX162" s="14" t="s">
        <v>74</v>
      </c>
      <c r="AY162" s="259" t="s">
        <v>426</v>
      </c>
    </row>
    <row r="163" s="13" customFormat="1">
      <c r="A163" s="13"/>
      <c r="B163" s="238"/>
      <c r="C163" s="239"/>
      <c r="D163" s="240" t="s">
        <v>446</v>
      </c>
      <c r="E163" s="241" t="s">
        <v>28</v>
      </c>
      <c r="F163" s="242" t="s">
        <v>3219</v>
      </c>
      <c r="G163" s="239"/>
      <c r="H163" s="243">
        <v>7.5</v>
      </c>
      <c r="I163" s="244"/>
      <c r="J163" s="239"/>
      <c r="K163" s="239"/>
      <c r="L163" s="245"/>
      <c r="M163" s="246"/>
      <c r="N163" s="247"/>
      <c r="O163" s="247"/>
      <c r="P163" s="247"/>
      <c r="Q163" s="247"/>
      <c r="R163" s="247"/>
      <c r="S163" s="247"/>
      <c r="T163" s="248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9" t="s">
        <v>446</v>
      </c>
      <c r="AU163" s="249" t="s">
        <v>83</v>
      </c>
      <c r="AV163" s="13" t="s">
        <v>83</v>
      </c>
      <c r="AW163" s="13" t="s">
        <v>35</v>
      </c>
      <c r="AX163" s="13" t="s">
        <v>74</v>
      </c>
      <c r="AY163" s="249" t="s">
        <v>426</v>
      </c>
    </row>
    <row r="164" s="14" customFormat="1">
      <c r="A164" s="14"/>
      <c r="B164" s="250"/>
      <c r="C164" s="251"/>
      <c r="D164" s="240" t="s">
        <v>446</v>
      </c>
      <c r="E164" s="252" t="s">
        <v>28</v>
      </c>
      <c r="F164" s="253" t="s">
        <v>6590</v>
      </c>
      <c r="G164" s="251"/>
      <c r="H164" s="252" t="s">
        <v>28</v>
      </c>
      <c r="I164" s="254"/>
      <c r="J164" s="251"/>
      <c r="K164" s="251"/>
      <c r="L164" s="255"/>
      <c r="M164" s="256"/>
      <c r="N164" s="257"/>
      <c r="O164" s="257"/>
      <c r="P164" s="257"/>
      <c r="Q164" s="257"/>
      <c r="R164" s="257"/>
      <c r="S164" s="257"/>
      <c r="T164" s="258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9" t="s">
        <v>446</v>
      </c>
      <c r="AU164" s="259" t="s">
        <v>83</v>
      </c>
      <c r="AV164" s="14" t="s">
        <v>81</v>
      </c>
      <c r="AW164" s="14" t="s">
        <v>35</v>
      </c>
      <c r="AX164" s="14" t="s">
        <v>74</v>
      </c>
      <c r="AY164" s="259" t="s">
        <v>426</v>
      </c>
    </row>
    <row r="165" s="13" customFormat="1">
      <c r="A165" s="13"/>
      <c r="B165" s="238"/>
      <c r="C165" s="239"/>
      <c r="D165" s="240" t="s">
        <v>446</v>
      </c>
      <c r="E165" s="241" t="s">
        <v>28</v>
      </c>
      <c r="F165" s="242" t="s">
        <v>6624</v>
      </c>
      <c r="G165" s="239"/>
      <c r="H165" s="243">
        <v>18.899999999999999</v>
      </c>
      <c r="I165" s="244"/>
      <c r="J165" s="239"/>
      <c r="K165" s="239"/>
      <c r="L165" s="245"/>
      <c r="M165" s="246"/>
      <c r="N165" s="247"/>
      <c r="O165" s="247"/>
      <c r="P165" s="247"/>
      <c r="Q165" s="247"/>
      <c r="R165" s="247"/>
      <c r="S165" s="247"/>
      <c r="T165" s="248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9" t="s">
        <v>446</v>
      </c>
      <c r="AU165" s="249" t="s">
        <v>83</v>
      </c>
      <c r="AV165" s="13" t="s">
        <v>83</v>
      </c>
      <c r="AW165" s="13" t="s">
        <v>35</v>
      </c>
      <c r="AX165" s="13" t="s">
        <v>74</v>
      </c>
      <c r="AY165" s="249" t="s">
        <v>426</v>
      </c>
    </row>
    <row r="166" s="14" customFormat="1">
      <c r="A166" s="14"/>
      <c r="B166" s="250"/>
      <c r="C166" s="251"/>
      <c r="D166" s="240" t="s">
        <v>446</v>
      </c>
      <c r="E166" s="252" t="s">
        <v>28</v>
      </c>
      <c r="F166" s="253" t="s">
        <v>6564</v>
      </c>
      <c r="G166" s="251"/>
      <c r="H166" s="252" t="s">
        <v>28</v>
      </c>
      <c r="I166" s="254"/>
      <c r="J166" s="251"/>
      <c r="K166" s="251"/>
      <c r="L166" s="255"/>
      <c r="M166" s="256"/>
      <c r="N166" s="257"/>
      <c r="O166" s="257"/>
      <c r="P166" s="257"/>
      <c r="Q166" s="257"/>
      <c r="R166" s="257"/>
      <c r="S166" s="257"/>
      <c r="T166" s="258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9" t="s">
        <v>446</v>
      </c>
      <c r="AU166" s="259" t="s">
        <v>83</v>
      </c>
      <c r="AV166" s="14" t="s">
        <v>81</v>
      </c>
      <c r="AW166" s="14" t="s">
        <v>35</v>
      </c>
      <c r="AX166" s="14" t="s">
        <v>74</v>
      </c>
      <c r="AY166" s="259" t="s">
        <v>426</v>
      </c>
    </row>
    <row r="167" s="13" customFormat="1">
      <c r="A167" s="13"/>
      <c r="B167" s="238"/>
      <c r="C167" s="239"/>
      <c r="D167" s="240" t="s">
        <v>446</v>
      </c>
      <c r="E167" s="241" t="s">
        <v>28</v>
      </c>
      <c r="F167" s="242" t="s">
        <v>6625</v>
      </c>
      <c r="G167" s="239"/>
      <c r="H167" s="243">
        <v>2.1499999999999999</v>
      </c>
      <c r="I167" s="244"/>
      <c r="J167" s="239"/>
      <c r="K167" s="239"/>
      <c r="L167" s="245"/>
      <c r="M167" s="246"/>
      <c r="N167" s="247"/>
      <c r="O167" s="247"/>
      <c r="P167" s="247"/>
      <c r="Q167" s="247"/>
      <c r="R167" s="247"/>
      <c r="S167" s="247"/>
      <c r="T167" s="248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9" t="s">
        <v>446</v>
      </c>
      <c r="AU167" s="249" t="s">
        <v>83</v>
      </c>
      <c r="AV167" s="13" t="s">
        <v>83</v>
      </c>
      <c r="AW167" s="13" t="s">
        <v>35</v>
      </c>
      <c r="AX167" s="13" t="s">
        <v>74</v>
      </c>
      <c r="AY167" s="249" t="s">
        <v>426</v>
      </c>
    </row>
    <row r="168" s="14" customFormat="1">
      <c r="A168" s="14"/>
      <c r="B168" s="250"/>
      <c r="C168" s="251"/>
      <c r="D168" s="240" t="s">
        <v>446</v>
      </c>
      <c r="E168" s="252" t="s">
        <v>28</v>
      </c>
      <c r="F168" s="253" t="s">
        <v>6593</v>
      </c>
      <c r="G168" s="251"/>
      <c r="H168" s="252" t="s">
        <v>28</v>
      </c>
      <c r="I168" s="254"/>
      <c r="J168" s="251"/>
      <c r="K168" s="251"/>
      <c r="L168" s="255"/>
      <c r="M168" s="256"/>
      <c r="N168" s="257"/>
      <c r="O168" s="257"/>
      <c r="P168" s="257"/>
      <c r="Q168" s="257"/>
      <c r="R168" s="257"/>
      <c r="S168" s="257"/>
      <c r="T168" s="258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9" t="s">
        <v>446</v>
      </c>
      <c r="AU168" s="259" t="s">
        <v>83</v>
      </c>
      <c r="AV168" s="14" t="s">
        <v>81</v>
      </c>
      <c r="AW168" s="14" t="s">
        <v>35</v>
      </c>
      <c r="AX168" s="14" t="s">
        <v>74</v>
      </c>
      <c r="AY168" s="259" t="s">
        <v>426</v>
      </c>
    </row>
    <row r="169" s="13" customFormat="1">
      <c r="A169" s="13"/>
      <c r="B169" s="238"/>
      <c r="C169" s="239"/>
      <c r="D169" s="240" t="s">
        <v>446</v>
      </c>
      <c r="E169" s="241" t="s">
        <v>28</v>
      </c>
      <c r="F169" s="242" t="s">
        <v>6626</v>
      </c>
      <c r="G169" s="239"/>
      <c r="H169" s="243">
        <v>0.59999999999999998</v>
      </c>
      <c r="I169" s="244"/>
      <c r="J169" s="239"/>
      <c r="K169" s="239"/>
      <c r="L169" s="245"/>
      <c r="M169" s="246"/>
      <c r="N169" s="247"/>
      <c r="O169" s="247"/>
      <c r="P169" s="247"/>
      <c r="Q169" s="247"/>
      <c r="R169" s="247"/>
      <c r="S169" s="247"/>
      <c r="T169" s="248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9" t="s">
        <v>446</v>
      </c>
      <c r="AU169" s="249" t="s">
        <v>83</v>
      </c>
      <c r="AV169" s="13" t="s">
        <v>83</v>
      </c>
      <c r="AW169" s="13" t="s">
        <v>35</v>
      </c>
      <c r="AX169" s="13" t="s">
        <v>74</v>
      </c>
      <c r="AY169" s="249" t="s">
        <v>426</v>
      </c>
    </row>
    <row r="170" s="15" customFormat="1">
      <c r="A170" s="15"/>
      <c r="B170" s="260"/>
      <c r="C170" s="261"/>
      <c r="D170" s="240" t="s">
        <v>446</v>
      </c>
      <c r="E170" s="262" t="s">
        <v>28</v>
      </c>
      <c r="F170" s="263" t="s">
        <v>466</v>
      </c>
      <c r="G170" s="261"/>
      <c r="H170" s="264">
        <v>29.149999999999999</v>
      </c>
      <c r="I170" s="265"/>
      <c r="J170" s="261"/>
      <c r="K170" s="261"/>
      <c r="L170" s="266"/>
      <c r="M170" s="267"/>
      <c r="N170" s="268"/>
      <c r="O170" s="268"/>
      <c r="P170" s="268"/>
      <c r="Q170" s="268"/>
      <c r="R170" s="268"/>
      <c r="S170" s="268"/>
      <c r="T170" s="269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70" t="s">
        <v>446</v>
      </c>
      <c r="AU170" s="270" t="s">
        <v>83</v>
      </c>
      <c r="AV170" s="15" t="s">
        <v>438</v>
      </c>
      <c r="AW170" s="15" t="s">
        <v>35</v>
      </c>
      <c r="AX170" s="15" t="s">
        <v>81</v>
      </c>
      <c r="AY170" s="270" t="s">
        <v>426</v>
      </c>
    </row>
    <row r="171" s="2" customFormat="1" ht="16.5" customHeight="1">
      <c r="A171" s="42"/>
      <c r="B171" s="43"/>
      <c r="C171" s="220" t="s">
        <v>572</v>
      </c>
      <c r="D171" s="220" t="s">
        <v>433</v>
      </c>
      <c r="E171" s="221" t="s">
        <v>6627</v>
      </c>
      <c r="F171" s="222" t="s">
        <v>6628</v>
      </c>
      <c r="G171" s="223" t="s">
        <v>1452</v>
      </c>
      <c r="H171" s="224">
        <v>1</v>
      </c>
      <c r="I171" s="225"/>
      <c r="J171" s="226">
        <f>ROUND(I171*H171,2)</f>
        <v>0</v>
      </c>
      <c r="K171" s="222" t="s">
        <v>28</v>
      </c>
      <c r="L171" s="48"/>
      <c r="M171" s="227" t="s">
        <v>28</v>
      </c>
      <c r="N171" s="228" t="s">
        <v>45</v>
      </c>
      <c r="O171" s="88"/>
      <c r="P171" s="229">
        <f>O171*H171</f>
        <v>0</v>
      </c>
      <c r="Q171" s="229">
        <v>0</v>
      </c>
      <c r="R171" s="229">
        <f>Q171*H171</f>
        <v>0</v>
      </c>
      <c r="S171" s="229">
        <v>0</v>
      </c>
      <c r="T171" s="230">
        <f>S171*H171</f>
        <v>0</v>
      </c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R171" s="231" t="s">
        <v>438</v>
      </c>
      <c r="AT171" s="231" t="s">
        <v>433</v>
      </c>
      <c r="AU171" s="231" t="s">
        <v>83</v>
      </c>
      <c r="AY171" s="21" t="s">
        <v>426</v>
      </c>
      <c r="BE171" s="232">
        <f>IF(N171="základní",J171,0)</f>
        <v>0</v>
      </c>
      <c r="BF171" s="232">
        <f>IF(N171="snížená",J171,0)</f>
        <v>0</v>
      </c>
      <c r="BG171" s="232">
        <f>IF(N171="zákl. přenesená",J171,0)</f>
        <v>0</v>
      </c>
      <c r="BH171" s="232">
        <f>IF(N171="sníž. přenesená",J171,0)</f>
        <v>0</v>
      </c>
      <c r="BI171" s="232">
        <f>IF(N171="nulová",J171,0)</f>
        <v>0</v>
      </c>
      <c r="BJ171" s="21" t="s">
        <v>81</v>
      </c>
      <c r="BK171" s="232">
        <f>ROUND(I171*H171,2)</f>
        <v>0</v>
      </c>
      <c r="BL171" s="21" t="s">
        <v>438</v>
      </c>
      <c r="BM171" s="231" t="s">
        <v>6629</v>
      </c>
    </row>
    <row r="172" s="14" customFormat="1">
      <c r="A172" s="14"/>
      <c r="B172" s="250"/>
      <c r="C172" s="251"/>
      <c r="D172" s="240" t="s">
        <v>446</v>
      </c>
      <c r="E172" s="252" t="s">
        <v>28</v>
      </c>
      <c r="F172" s="253" t="s">
        <v>6590</v>
      </c>
      <c r="G172" s="251"/>
      <c r="H172" s="252" t="s">
        <v>28</v>
      </c>
      <c r="I172" s="254"/>
      <c r="J172" s="251"/>
      <c r="K172" s="251"/>
      <c r="L172" s="255"/>
      <c r="M172" s="256"/>
      <c r="N172" s="257"/>
      <c r="O172" s="257"/>
      <c r="P172" s="257"/>
      <c r="Q172" s="257"/>
      <c r="R172" s="257"/>
      <c r="S172" s="257"/>
      <c r="T172" s="258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9" t="s">
        <v>446</v>
      </c>
      <c r="AU172" s="259" t="s">
        <v>83</v>
      </c>
      <c r="AV172" s="14" t="s">
        <v>81</v>
      </c>
      <c r="AW172" s="14" t="s">
        <v>35</v>
      </c>
      <c r="AX172" s="14" t="s">
        <v>74</v>
      </c>
      <c r="AY172" s="259" t="s">
        <v>426</v>
      </c>
    </row>
    <row r="173" s="13" customFormat="1">
      <c r="A173" s="13"/>
      <c r="B173" s="238"/>
      <c r="C173" s="239"/>
      <c r="D173" s="240" t="s">
        <v>446</v>
      </c>
      <c r="E173" s="241" t="s">
        <v>28</v>
      </c>
      <c r="F173" s="242" t="s">
        <v>81</v>
      </c>
      <c r="G173" s="239"/>
      <c r="H173" s="243">
        <v>1</v>
      </c>
      <c r="I173" s="244"/>
      <c r="J173" s="239"/>
      <c r="K173" s="239"/>
      <c r="L173" s="245"/>
      <c r="M173" s="246"/>
      <c r="N173" s="247"/>
      <c r="O173" s="247"/>
      <c r="P173" s="247"/>
      <c r="Q173" s="247"/>
      <c r="R173" s="247"/>
      <c r="S173" s="247"/>
      <c r="T173" s="248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9" t="s">
        <v>446</v>
      </c>
      <c r="AU173" s="249" t="s">
        <v>83</v>
      </c>
      <c r="AV173" s="13" t="s">
        <v>83</v>
      </c>
      <c r="AW173" s="13" t="s">
        <v>35</v>
      </c>
      <c r="AX173" s="13" t="s">
        <v>81</v>
      </c>
      <c r="AY173" s="249" t="s">
        <v>426</v>
      </c>
    </row>
    <row r="174" s="2" customFormat="1" ht="37.8" customHeight="1">
      <c r="A174" s="42"/>
      <c r="B174" s="43"/>
      <c r="C174" s="220" t="s">
        <v>429</v>
      </c>
      <c r="D174" s="220" t="s">
        <v>433</v>
      </c>
      <c r="E174" s="221" t="s">
        <v>6630</v>
      </c>
      <c r="F174" s="222" t="s">
        <v>6631</v>
      </c>
      <c r="G174" s="223" t="s">
        <v>436</v>
      </c>
      <c r="H174" s="224">
        <v>7.5</v>
      </c>
      <c r="I174" s="225"/>
      <c r="J174" s="226">
        <f>ROUND(I174*H174,2)</f>
        <v>0</v>
      </c>
      <c r="K174" s="222" t="s">
        <v>437</v>
      </c>
      <c r="L174" s="48"/>
      <c r="M174" s="227" t="s">
        <v>28</v>
      </c>
      <c r="N174" s="228" t="s">
        <v>45</v>
      </c>
      <c r="O174" s="88"/>
      <c r="P174" s="229">
        <f>O174*H174</f>
        <v>0</v>
      </c>
      <c r="Q174" s="229">
        <v>0.0060699999999999999</v>
      </c>
      <c r="R174" s="229">
        <f>Q174*H174</f>
        <v>0.045524999999999996</v>
      </c>
      <c r="S174" s="229">
        <v>0.0060000000000000001</v>
      </c>
      <c r="T174" s="230">
        <f>S174*H174</f>
        <v>0.044999999999999998</v>
      </c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R174" s="231" t="s">
        <v>438</v>
      </c>
      <c r="AT174" s="231" t="s">
        <v>433</v>
      </c>
      <c r="AU174" s="231" t="s">
        <v>83</v>
      </c>
      <c r="AY174" s="21" t="s">
        <v>426</v>
      </c>
      <c r="BE174" s="232">
        <f>IF(N174="základní",J174,0)</f>
        <v>0</v>
      </c>
      <c r="BF174" s="232">
        <f>IF(N174="snížená",J174,0)</f>
        <v>0</v>
      </c>
      <c r="BG174" s="232">
        <f>IF(N174="zákl. přenesená",J174,0)</f>
        <v>0</v>
      </c>
      <c r="BH174" s="232">
        <f>IF(N174="sníž. přenesená",J174,0)</f>
        <v>0</v>
      </c>
      <c r="BI174" s="232">
        <f>IF(N174="nulová",J174,0)</f>
        <v>0</v>
      </c>
      <c r="BJ174" s="21" t="s">
        <v>81</v>
      </c>
      <c r="BK174" s="232">
        <f>ROUND(I174*H174,2)</f>
        <v>0</v>
      </c>
      <c r="BL174" s="21" t="s">
        <v>438</v>
      </c>
      <c r="BM174" s="231" t="s">
        <v>6632</v>
      </c>
    </row>
    <row r="175" s="2" customFormat="1">
      <c r="A175" s="42"/>
      <c r="B175" s="43"/>
      <c r="C175" s="44"/>
      <c r="D175" s="233" t="s">
        <v>442</v>
      </c>
      <c r="E175" s="44"/>
      <c r="F175" s="234" t="s">
        <v>6633</v>
      </c>
      <c r="G175" s="44"/>
      <c r="H175" s="44"/>
      <c r="I175" s="235"/>
      <c r="J175" s="44"/>
      <c r="K175" s="44"/>
      <c r="L175" s="48"/>
      <c r="M175" s="236"/>
      <c r="N175" s="237"/>
      <c r="O175" s="88"/>
      <c r="P175" s="88"/>
      <c r="Q175" s="88"/>
      <c r="R175" s="88"/>
      <c r="S175" s="88"/>
      <c r="T175" s="89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T175" s="21" t="s">
        <v>442</v>
      </c>
      <c r="AU175" s="21" t="s">
        <v>83</v>
      </c>
    </row>
    <row r="176" s="14" customFormat="1">
      <c r="A176" s="14"/>
      <c r="B176" s="250"/>
      <c r="C176" s="251"/>
      <c r="D176" s="240" t="s">
        <v>446</v>
      </c>
      <c r="E176" s="252" t="s">
        <v>28</v>
      </c>
      <c r="F176" s="253" t="s">
        <v>6583</v>
      </c>
      <c r="G176" s="251"/>
      <c r="H176" s="252" t="s">
        <v>28</v>
      </c>
      <c r="I176" s="254"/>
      <c r="J176" s="251"/>
      <c r="K176" s="251"/>
      <c r="L176" s="255"/>
      <c r="M176" s="256"/>
      <c r="N176" s="257"/>
      <c r="O176" s="257"/>
      <c r="P176" s="257"/>
      <c r="Q176" s="257"/>
      <c r="R176" s="257"/>
      <c r="S176" s="257"/>
      <c r="T176" s="258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9" t="s">
        <v>446</v>
      </c>
      <c r="AU176" s="259" t="s">
        <v>83</v>
      </c>
      <c r="AV176" s="14" t="s">
        <v>81</v>
      </c>
      <c r="AW176" s="14" t="s">
        <v>35</v>
      </c>
      <c r="AX176" s="14" t="s">
        <v>74</v>
      </c>
      <c r="AY176" s="259" t="s">
        <v>426</v>
      </c>
    </row>
    <row r="177" s="13" customFormat="1">
      <c r="A177" s="13"/>
      <c r="B177" s="238"/>
      <c r="C177" s="239"/>
      <c r="D177" s="240" t="s">
        <v>446</v>
      </c>
      <c r="E177" s="241" t="s">
        <v>28</v>
      </c>
      <c r="F177" s="242" t="s">
        <v>3219</v>
      </c>
      <c r="G177" s="239"/>
      <c r="H177" s="243">
        <v>7.5</v>
      </c>
      <c r="I177" s="244"/>
      <c r="J177" s="239"/>
      <c r="K177" s="239"/>
      <c r="L177" s="245"/>
      <c r="M177" s="246"/>
      <c r="N177" s="247"/>
      <c r="O177" s="247"/>
      <c r="P177" s="247"/>
      <c r="Q177" s="247"/>
      <c r="R177" s="247"/>
      <c r="S177" s="247"/>
      <c r="T177" s="248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9" t="s">
        <v>446</v>
      </c>
      <c r="AU177" s="249" t="s">
        <v>83</v>
      </c>
      <c r="AV177" s="13" t="s">
        <v>83</v>
      </c>
      <c r="AW177" s="13" t="s">
        <v>35</v>
      </c>
      <c r="AX177" s="13" t="s">
        <v>81</v>
      </c>
      <c r="AY177" s="249" t="s">
        <v>426</v>
      </c>
    </row>
    <row r="178" s="2" customFormat="1" ht="37.8" customHeight="1">
      <c r="A178" s="42"/>
      <c r="B178" s="43"/>
      <c r="C178" s="220" t="s">
        <v>564</v>
      </c>
      <c r="D178" s="220" t="s">
        <v>433</v>
      </c>
      <c r="E178" s="221" t="s">
        <v>6634</v>
      </c>
      <c r="F178" s="222" t="s">
        <v>6635</v>
      </c>
      <c r="G178" s="223" t="s">
        <v>504</v>
      </c>
      <c r="H178" s="224">
        <v>1.075</v>
      </c>
      <c r="I178" s="225"/>
      <c r="J178" s="226">
        <f>ROUND(I178*H178,2)</f>
        <v>0</v>
      </c>
      <c r="K178" s="222" t="s">
        <v>437</v>
      </c>
      <c r="L178" s="48"/>
      <c r="M178" s="227" t="s">
        <v>28</v>
      </c>
      <c r="N178" s="228" t="s">
        <v>45</v>
      </c>
      <c r="O178" s="88"/>
      <c r="P178" s="229">
        <f>O178*H178</f>
        <v>0</v>
      </c>
      <c r="Q178" s="229">
        <v>1.442</v>
      </c>
      <c r="R178" s="229">
        <f>Q178*H178</f>
        <v>1.5501499999999999</v>
      </c>
      <c r="S178" s="229">
        <v>0</v>
      </c>
      <c r="T178" s="230">
        <f>S178*H178</f>
        <v>0</v>
      </c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R178" s="231" t="s">
        <v>438</v>
      </c>
      <c r="AT178" s="231" t="s">
        <v>433</v>
      </c>
      <c r="AU178" s="231" t="s">
        <v>83</v>
      </c>
      <c r="AY178" s="21" t="s">
        <v>426</v>
      </c>
      <c r="BE178" s="232">
        <f>IF(N178="základní",J178,0)</f>
        <v>0</v>
      </c>
      <c r="BF178" s="232">
        <f>IF(N178="snížená",J178,0)</f>
        <v>0</v>
      </c>
      <c r="BG178" s="232">
        <f>IF(N178="zákl. přenesená",J178,0)</f>
        <v>0</v>
      </c>
      <c r="BH178" s="232">
        <f>IF(N178="sníž. přenesená",J178,0)</f>
        <v>0</v>
      </c>
      <c r="BI178" s="232">
        <f>IF(N178="nulová",J178,0)</f>
        <v>0</v>
      </c>
      <c r="BJ178" s="21" t="s">
        <v>81</v>
      </c>
      <c r="BK178" s="232">
        <f>ROUND(I178*H178,2)</f>
        <v>0</v>
      </c>
      <c r="BL178" s="21" t="s">
        <v>438</v>
      </c>
      <c r="BM178" s="231" t="s">
        <v>6636</v>
      </c>
    </row>
    <row r="179" s="2" customFormat="1">
      <c r="A179" s="42"/>
      <c r="B179" s="43"/>
      <c r="C179" s="44"/>
      <c r="D179" s="233" t="s">
        <v>442</v>
      </c>
      <c r="E179" s="44"/>
      <c r="F179" s="234" t="s">
        <v>6637</v>
      </c>
      <c r="G179" s="44"/>
      <c r="H179" s="44"/>
      <c r="I179" s="235"/>
      <c r="J179" s="44"/>
      <c r="K179" s="44"/>
      <c r="L179" s="48"/>
      <c r="M179" s="236"/>
      <c r="N179" s="237"/>
      <c r="O179" s="88"/>
      <c r="P179" s="88"/>
      <c r="Q179" s="88"/>
      <c r="R179" s="88"/>
      <c r="S179" s="88"/>
      <c r="T179" s="89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T179" s="21" t="s">
        <v>442</v>
      </c>
      <c r="AU179" s="21" t="s">
        <v>83</v>
      </c>
    </row>
    <row r="180" s="13" customFormat="1">
      <c r="A180" s="13"/>
      <c r="B180" s="238"/>
      <c r="C180" s="239"/>
      <c r="D180" s="240" t="s">
        <v>446</v>
      </c>
      <c r="E180" s="241" t="s">
        <v>28</v>
      </c>
      <c r="F180" s="242" t="s">
        <v>6638</v>
      </c>
      <c r="G180" s="239"/>
      <c r="H180" s="243">
        <v>1.075</v>
      </c>
      <c r="I180" s="244"/>
      <c r="J180" s="239"/>
      <c r="K180" s="239"/>
      <c r="L180" s="245"/>
      <c r="M180" s="246"/>
      <c r="N180" s="247"/>
      <c r="O180" s="247"/>
      <c r="P180" s="247"/>
      <c r="Q180" s="247"/>
      <c r="R180" s="247"/>
      <c r="S180" s="247"/>
      <c r="T180" s="248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9" t="s">
        <v>446</v>
      </c>
      <c r="AU180" s="249" t="s">
        <v>83</v>
      </c>
      <c r="AV180" s="13" t="s">
        <v>83</v>
      </c>
      <c r="AW180" s="13" t="s">
        <v>35</v>
      </c>
      <c r="AX180" s="13" t="s">
        <v>81</v>
      </c>
      <c r="AY180" s="249" t="s">
        <v>426</v>
      </c>
    </row>
    <row r="181" s="2" customFormat="1" ht="33" customHeight="1">
      <c r="A181" s="42"/>
      <c r="B181" s="43"/>
      <c r="C181" s="220" t="s">
        <v>497</v>
      </c>
      <c r="D181" s="220" t="s">
        <v>433</v>
      </c>
      <c r="E181" s="221" t="s">
        <v>6639</v>
      </c>
      <c r="F181" s="222" t="s">
        <v>6640</v>
      </c>
      <c r="G181" s="223" t="s">
        <v>436</v>
      </c>
      <c r="H181" s="224">
        <v>44.799999999999997</v>
      </c>
      <c r="I181" s="225"/>
      <c r="J181" s="226">
        <f>ROUND(I181*H181,2)</f>
        <v>0</v>
      </c>
      <c r="K181" s="222" t="s">
        <v>437</v>
      </c>
      <c r="L181" s="48"/>
      <c r="M181" s="227" t="s">
        <v>28</v>
      </c>
      <c r="N181" s="228" t="s">
        <v>45</v>
      </c>
      <c r="O181" s="88"/>
      <c r="P181" s="229">
        <f>O181*H181</f>
        <v>0</v>
      </c>
      <c r="Q181" s="229">
        <v>0.084000000000000005</v>
      </c>
      <c r="R181" s="229">
        <f>Q181*H181</f>
        <v>3.7631999999999999</v>
      </c>
      <c r="S181" s="229">
        <v>0</v>
      </c>
      <c r="T181" s="230">
        <f>S181*H181</f>
        <v>0</v>
      </c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R181" s="231" t="s">
        <v>438</v>
      </c>
      <c r="AT181" s="231" t="s">
        <v>433</v>
      </c>
      <c r="AU181" s="231" t="s">
        <v>83</v>
      </c>
      <c r="AY181" s="21" t="s">
        <v>426</v>
      </c>
      <c r="BE181" s="232">
        <f>IF(N181="základní",J181,0)</f>
        <v>0</v>
      </c>
      <c r="BF181" s="232">
        <f>IF(N181="snížená",J181,0)</f>
        <v>0</v>
      </c>
      <c r="BG181" s="232">
        <f>IF(N181="zákl. přenesená",J181,0)</f>
        <v>0</v>
      </c>
      <c r="BH181" s="232">
        <f>IF(N181="sníž. přenesená",J181,0)</f>
        <v>0</v>
      </c>
      <c r="BI181" s="232">
        <f>IF(N181="nulová",J181,0)</f>
        <v>0</v>
      </c>
      <c r="BJ181" s="21" t="s">
        <v>81</v>
      </c>
      <c r="BK181" s="232">
        <f>ROUND(I181*H181,2)</f>
        <v>0</v>
      </c>
      <c r="BL181" s="21" t="s">
        <v>438</v>
      </c>
      <c r="BM181" s="231" t="s">
        <v>6641</v>
      </c>
    </row>
    <row r="182" s="2" customFormat="1">
      <c r="A182" s="42"/>
      <c r="B182" s="43"/>
      <c r="C182" s="44"/>
      <c r="D182" s="233" t="s">
        <v>442</v>
      </c>
      <c r="E182" s="44"/>
      <c r="F182" s="234" t="s">
        <v>6642</v>
      </c>
      <c r="G182" s="44"/>
      <c r="H182" s="44"/>
      <c r="I182" s="235"/>
      <c r="J182" s="44"/>
      <c r="K182" s="44"/>
      <c r="L182" s="48"/>
      <c r="M182" s="236"/>
      <c r="N182" s="237"/>
      <c r="O182" s="88"/>
      <c r="P182" s="88"/>
      <c r="Q182" s="88"/>
      <c r="R182" s="88"/>
      <c r="S182" s="88"/>
      <c r="T182" s="89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T182" s="21" t="s">
        <v>442</v>
      </c>
      <c r="AU182" s="21" t="s">
        <v>83</v>
      </c>
    </row>
    <row r="183" s="13" customFormat="1">
      <c r="A183" s="13"/>
      <c r="B183" s="238"/>
      <c r="C183" s="239"/>
      <c r="D183" s="240" t="s">
        <v>446</v>
      </c>
      <c r="E183" s="241" t="s">
        <v>28</v>
      </c>
      <c r="F183" s="242" t="s">
        <v>6529</v>
      </c>
      <c r="G183" s="239"/>
      <c r="H183" s="243">
        <v>44.799999999999997</v>
      </c>
      <c r="I183" s="244"/>
      <c r="J183" s="239"/>
      <c r="K183" s="239"/>
      <c r="L183" s="245"/>
      <c r="M183" s="246"/>
      <c r="N183" s="247"/>
      <c r="O183" s="247"/>
      <c r="P183" s="247"/>
      <c r="Q183" s="247"/>
      <c r="R183" s="247"/>
      <c r="S183" s="247"/>
      <c r="T183" s="248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9" t="s">
        <v>446</v>
      </c>
      <c r="AU183" s="249" t="s">
        <v>83</v>
      </c>
      <c r="AV183" s="13" t="s">
        <v>83</v>
      </c>
      <c r="AW183" s="13" t="s">
        <v>35</v>
      </c>
      <c r="AX183" s="13" t="s">
        <v>81</v>
      </c>
      <c r="AY183" s="249" t="s">
        <v>426</v>
      </c>
    </row>
    <row r="184" s="2" customFormat="1" ht="24.15" customHeight="1">
      <c r="A184" s="42"/>
      <c r="B184" s="43"/>
      <c r="C184" s="220" t="s">
        <v>627</v>
      </c>
      <c r="D184" s="220" t="s">
        <v>433</v>
      </c>
      <c r="E184" s="221" t="s">
        <v>6643</v>
      </c>
      <c r="F184" s="222" t="s">
        <v>6644</v>
      </c>
      <c r="G184" s="223" t="s">
        <v>859</v>
      </c>
      <c r="H184" s="224">
        <v>9</v>
      </c>
      <c r="I184" s="225"/>
      <c r="J184" s="226">
        <f>ROUND(I184*H184,2)</f>
        <v>0</v>
      </c>
      <c r="K184" s="222" t="s">
        <v>437</v>
      </c>
      <c r="L184" s="48"/>
      <c r="M184" s="227" t="s">
        <v>28</v>
      </c>
      <c r="N184" s="228" t="s">
        <v>45</v>
      </c>
      <c r="O184" s="88"/>
      <c r="P184" s="229">
        <f>O184*H184</f>
        <v>0</v>
      </c>
      <c r="Q184" s="229">
        <v>0</v>
      </c>
      <c r="R184" s="229">
        <f>Q184*H184</f>
        <v>0</v>
      </c>
      <c r="S184" s="229">
        <v>0</v>
      </c>
      <c r="T184" s="230">
        <f>S184*H184</f>
        <v>0</v>
      </c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R184" s="231" t="s">
        <v>438</v>
      </c>
      <c r="AT184" s="231" t="s">
        <v>433</v>
      </c>
      <c r="AU184" s="231" t="s">
        <v>83</v>
      </c>
      <c r="AY184" s="21" t="s">
        <v>426</v>
      </c>
      <c r="BE184" s="232">
        <f>IF(N184="základní",J184,0)</f>
        <v>0</v>
      </c>
      <c r="BF184" s="232">
        <f>IF(N184="snížená",J184,0)</f>
        <v>0</v>
      </c>
      <c r="BG184" s="232">
        <f>IF(N184="zákl. přenesená",J184,0)</f>
        <v>0</v>
      </c>
      <c r="BH184" s="232">
        <f>IF(N184="sníž. přenesená",J184,0)</f>
        <v>0</v>
      </c>
      <c r="BI184" s="232">
        <f>IF(N184="nulová",J184,0)</f>
        <v>0</v>
      </c>
      <c r="BJ184" s="21" t="s">
        <v>81</v>
      </c>
      <c r="BK184" s="232">
        <f>ROUND(I184*H184,2)</f>
        <v>0</v>
      </c>
      <c r="BL184" s="21" t="s">
        <v>438</v>
      </c>
      <c r="BM184" s="231" t="s">
        <v>6645</v>
      </c>
    </row>
    <row r="185" s="2" customFormat="1">
      <c r="A185" s="42"/>
      <c r="B185" s="43"/>
      <c r="C185" s="44"/>
      <c r="D185" s="233" t="s">
        <v>442</v>
      </c>
      <c r="E185" s="44"/>
      <c r="F185" s="234" t="s">
        <v>6646</v>
      </c>
      <c r="G185" s="44"/>
      <c r="H185" s="44"/>
      <c r="I185" s="235"/>
      <c r="J185" s="44"/>
      <c r="K185" s="44"/>
      <c r="L185" s="48"/>
      <c r="M185" s="236"/>
      <c r="N185" s="237"/>
      <c r="O185" s="88"/>
      <c r="P185" s="88"/>
      <c r="Q185" s="88"/>
      <c r="R185" s="88"/>
      <c r="S185" s="88"/>
      <c r="T185" s="89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T185" s="21" t="s">
        <v>442</v>
      </c>
      <c r="AU185" s="21" t="s">
        <v>83</v>
      </c>
    </row>
    <row r="186" s="14" customFormat="1">
      <c r="A186" s="14"/>
      <c r="B186" s="250"/>
      <c r="C186" s="251"/>
      <c r="D186" s="240" t="s">
        <v>446</v>
      </c>
      <c r="E186" s="252" t="s">
        <v>28</v>
      </c>
      <c r="F186" s="253" t="s">
        <v>6647</v>
      </c>
      <c r="G186" s="251"/>
      <c r="H186" s="252" t="s">
        <v>28</v>
      </c>
      <c r="I186" s="254"/>
      <c r="J186" s="251"/>
      <c r="K186" s="251"/>
      <c r="L186" s="255"/>
      <c r="M186" s="256"/>
      <c r="N186" s="257"/>
      <c r="O186" s="257"/>
      <c r="P186" s="257"/>
      <c r="Q186" s="257"/>
      <c r="R186" s="257"/>
      <c r="S186" s="257"/>
      <c r="T186" s="258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9" t="s">
        <v>446</v>
      </c>
      <c r="AU186" s="259" t="s">
        <v>83</v>
      </c>
      <c r="AV186" s="14" t="s">
        <v>81</v>
      </c>
      <c r="AW186" s="14" t="s">
        <v>35</v>
      </c>
      <c r="AX186" s="14" t="s">
        <v>74</v>
      </c>
      <c r="AY186" s="259" t="s">
        <v>426</v>
      </c>
    </row>
    <row r="187" s="14" customFormat="1">
      <c r="A187" s="14"/>
      <c r="B187" s="250"/>
      <c r="C187" s="251"/>
      <c r="D187" s="240" t="s">
        <v>446</v>
      </c>
      <c r="E187" s="252" t="s">
        <v>28</v>
      </c>
      <c r="F187" s="253" t="s">
        <v>6648</v>
      </c>
      <c r="G187" s="251"/>
      <c r="H187" s="252" t="s">
        <v>28</v>
      </c>
      <c r="I187" s="254"/>
      <c r="J187" s="251"/>
      <c r="K187" s="251"/>
      <c r="L187" s="255"/>
      <c r="M187" s="256"/>
      <c r="N187" s="257"/>
      <c r="O187" s="257"/>
      <c r="P187" s="257"/>
      <c r="Q187" s="257"/>
      <c r="R187" s="257"/>
      <c r="S187" s="257"/>
      <c r="T187" s="258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9" t="s">
        <v>446</v>
      </c>
      <c r="AU187" s="259" t="s">
        <v>83</v>
      </c>
      <c r="AV187" s="14" t="s">
        <v>81</v>
      </c>
      <c r="AW187" s="14" t="s">
        <v>35</v>
      </c>
      <c r="AX187" s="14" t="s">
        <v>74</v>
      </c>
      <c r="AY187" s="259" t="s">
        <v>426</v>
      </c>
    </row>
    <row r="188" s="13" customFormat="1">
      <c r="A188" s="13"/>
      <c r="B188" s="238"/>
      <c r="C188" s="239"/>
      <c r="D188" s="240" t="s">
        <v>446</v>
      </c>
      <c r="E188" s="241" t="s">
        <v>28</v>
      </c>
      <c r="F188" s="242" t="s">
        <v>556</v>
      </c>
      <c r="G188" s="239"/>
      <c r="H188" s="243">
        <v>9</v>
      </c>
      <c r="I188" s="244"/>
      <c r="J188" s="239"/>
      <c r="K188" s="239"/>
      <c r="L188" s="245"/>
      <c r="M188" s="246"/>
      <c r="N188" s="247"/>
      <c r="O188" s="247"/>
      <c r="P188" s="247"/>
      <c r="Q188" s="247"/>
      <c r="R188" s="247"/>
      <c r="S188" s="247"/>
      <c r="T188" s="248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9" t="s">
        <v>446</v>
      </c>
      <c r="AU188" s="249" t="s">
        <v>83</v>
      </c>
      <c r="AV188" s="13" t="s">
        <v>83</v>
      </c>
      <c r="AW188" s="13" t="s">
        <v>35</v>
      </c>
      <c r="AX188" s="13" t="s">
        <v>81</v>
      </c>
      <c r="AY188" s="249" t="s">
        <v>426</v>
      </c>
    </row>
    <row r="189" s="2" customFormat="1" ht="24.15" customHeight="1">
      <c r="A189" s="42"/>
      <c r="B189" s="43"/>
      <c r="C189" s="271" t="s">
        <v>8</v>
      </c>
      <c r="D189" s="271" t="s">
        <v>776</v>
      </c>
      <c r="E189" s="272" t="s">
        <v>6649</v>
      </c>
      <c r="F189" s="273" t="s">
        <v>6650</v>
      </c>
      <c r="G189" s="274" t="s">
        <v>859</v>
      </c>
      <c r="H189" s="275">
        <v>9</v>
      </c>
      <c r="I189" s="276"/>
      <c r="J189" s="277">
        <f>ROUND(I189*H189,2)</f>
        <v>0</v>
      </c>
      <c r="K189" s="273" t="s">
        <v>28</v>
      </c>
      <c r="L189" s="278"/>
      <c r="M189" s="279" t="s">
        <v>28</v>
      </c>
      <c r="N189" s="280" t="s">
        <v>45</v>
      </c>
      <c r="O189" s="88"/>
      <c r="P189" s="229">
        <f>O189*H189</f>
        <v>0</v>
      </c>
      <c r="Q189" s="229">
        <v>0.00025000000000000001</v>
      </c>
      <c r="R189" s="229">
        <f>Q189*H189</f>
        <v>0.0022500000000000003</v>
      </c>
      <c r="S189" s="229">
        <v>0</v>
      </c>
      <c r="T189" s="230">
        <f>S189*H189</f>
        <v>0</v>
      </c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R189" s="231" t="s">
        <v>491</v>
      </c>
      <c r="AT189" s="231" t="s">
        <v>776</v>
      </c>
      <c r="AU189" s="231" t="s">
        <v>83</v>
      </c>
      <c r="AY189" s="21" t="s">
        <v>426</v>
      </c>
      <c r="BE189" s="232">
        <f>IF(N189="základní",J189,0)</f>
        <v>0</v>
      </c>
      <c r="BF189" s="232">
        <f>IF(N189="snížená",J189,0)</f>
        <v>0</v>
      </c>
      <c r="BG189" s="232">
        <f>IF(N189="zákl. přenesená",J189,0)</f>
        <v>0</v>
      </c>
      <c r="BH189" s="232">
        <f>IF(N189="sníž. přenesená",J189,0)</f>
        <v>0</v>
      </c>
      <c r="BI189" s="232">
        <f>IF(N189="nulová",J189,0)</f>
        <v>0</v>
      </c>
      <c r="BJ189" s="21" t="s">
        <v>81</v>
      </c>
      <c r="BK189" s="232">
        <f>ROUND(I189*H189,2)</f>
        <v>0</v>
      </c>
      <c r="BL189" s="21" t="s">
        <v>438</v>
      </c>
      <c r="BM189" s="231" t="s">
        <v>6651</v>
      </c>
    </row>
    <row r="190" s="14" customFormat="1">
      <c r="A190" s="14"/>
      <c r="B190" s="250"/>
      <c r="C190" s="251"/>
      <c r="D190" s="240" t="s">
        <v>446</v>
      </c>
      <c r="E190" s="252" t="s">
        <v>28</v>
      </c>
      <c r="F190" s="253" t="s">
        <v>6647</v>
      </c>
      <c r="G190" s="251"/>
      <c r="H190" s="252" t="s">
        <v>28</v>
      </c>
      <c r="I190" s="254"/>
      <c r="J190" s="251"/>
      <c r="K190" s="251"/>
      <c r="L190" s="255"/>
      <c r="M190" s="256"/>
      <c r="N190" s="257"/>
      <c r="O190" s="257"/>
      <c r="P190" s="257"/>
      <c r="Q190" s="257"/>
      <c r="R190" s="257"/>
      <c r="S190" s="257"/>
      <c r="T190" s="258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9" t="s">
        <v>446</v>
      </c>
      <c r="AU190" s="259" t="s">
        <v>83</v>
      </c>
      <c r="AV190" s="14" t="s">
        <v>81</v>
      </c>
      <c r="AW190" s="14" t="s">
        <v>35</v>
      </c>
      <c r="AX190" s="14" t="s">
        <v>74</v>
      </c>
      <c r="AY190" s="259" t="s">
        <v>426</v>
      </c>
    </row>
    <row r="191" s="14" customFormat="1">
      <c r="A191" s="14"/>
      <c r="B191" s="250"/>
      <c r="C191" s="251"/>
      <c r="D191" s="240" t="s">
        <v>446</v>
      </c>
      <c r="E191" s="252" t="s">
        <v>28</v>
      </c>
      <c r="F191" s="253" t="s">
        <v>6648</v>
      </c>
      <c r="G191" s="251"/>
      <c r="H191" s="252" t="s">
        <v>28</v>
      </c>
      <c r="I191" s="254"/>
      <c r="J191" s="251"/>
      <c r="K191" s="251"/>
      <c r="L191" s="255"/>
      <c r="M191" s="256"/>
      <c r="N191" s="257"/>
      <c r="O191" s="257"/>
      <c r="P191" s="257"/>
      <c r="Q191" s="257"/>
      <c r="R191" s="257"/>
      <c r="S191" s="257"/>
      <c r="T191" s="258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9" t="s">
        <v>446</v>
      </c>
      <c r="AU191" s="259" t="s">
        <v>83</v>
      </c>
      <c r="AV191" s="14" t="s">
        <v>81</v>
      </c>
      <c r="AW191" s="14" t="s">
        <v>35</v>
      </c>
      <c r="AX191" s="14" t="s">
        <v>74</v>
      </c>
      <c r="AY191" s="259" t="s">
        <v>426</v>
      </c>
    </row>
    <row r="192" s="13" customFormat="1">
      <c r="A192" s="13"/>
      <c r="B192" s="238"/>
      <c r="C192" s="239"/>
      <c r="D192" s="240" t="s">
        <v>446</v>
      </c>
      <c r="E192" s="241" t="s">
        <v>28</v>
      </c>
      <c r="F192" s="242" t="s">
        <v>556</v>
      </c>
      <c r="G192" s="239"/>
      <c r="H192" s="243">
        <v>9</v>
      </c>
      <c r="I192" s="244"/>
      <c r="J192" s="239"/>
      <c r="K192" s="239"/>
      <c r="L192" s="245"/>
      <c r="M192" s="246"/>
      <c r="N192" s="247"/>
      <c r="O192" s="247"/>
      <c r="P192" s="247"/>
      <c r="Q192" s="247"/>
      <c r="R192" s="247"/>
      <c r="S192" s="247"/>
      <c r="T192" s="248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9" t="s">
        <v>446</v>
      </c>
      <c r="AU192" s="249" t="s">
        <v>83</v>
      </c>
      <c r="AV192" s="13" t="s">
        <v>83</v>
      </c>
      <c r="AW192" s="13" t="s">
        <v>35</v>
      </c>
      <c r="AX192" s="13" t="s">
        <v>81</v>
      </c>
      <c r="AY192" s="249" t="s">
        <v>426</v>
      </c>
    </row>
    <row r="193" s="2" customFormat="1" ht="24.15" customHeight="1">
      <c r="A193" s="42"/>
      <c r="B193" s="43"/>
      <c r="C193" s="220" t="s">
        <v>645</v>
      </c>
      <c r="D193" s="220" t="s">
        <v>433</v>
      </c>
      <c r="E193" s="221" t="s">
        <v>6652</v>
      </c>
      <c r="F193" s="222" t="s">
        <v>6653</v>
      </c>
      <c r="G193" s="223" t="s">
        <v>859</v>
      </c>
      <c r="H193" s="224">
        <v>9</v>
      </c>
      <c r="I193" s="225"/>
      <c r="J193" s="226">
        <f>ROUND(I193*H193,2)</f>
        <v>0</v>
      </c>
      <c r="K193" s="222" t="s">
        <v>28</v>
      </c>
      <c r="L193" s="48"/>
      <c r="M193" s="227" t="s">
        <v>28</v>
      </c>
      <c r="N193" s="228" t="s">
        <v>45</v>
      </c>
      <c r="O193" s="88"/>
      <c r="P193" s="229">
        <f>O193*H193</f>
        <v>0</v>
      </c>
      <c r="Q193" s="229">
        <v>0</v>
      </c>
      <c r="R193" s="229">
        <f>Q193*H193</f>
        <v>0</v>
      </c>
      <c r="S193" s="229">
        <v>0</v>
      </c>
      <c r="T193" s="230">
        <f>S193*H193</f>
        <v>0</v>
      </c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R193" s="231" t="s">
        <v>438</v>
      </c>
      <c r="AT193" s="231" t="s">
        <v>433</v>
      </c>
      <c r="AU193" s="231" t="s">
        <v>83</v>
      </c>
      <c r="AY193" s="21" t="s">
        <v>426</v>
      </c>
      <c r="BE193" s="232">
        <f>IF(N193="základní",J193,0)</f>
        <v>0</v>
      </c>
      <c r="BF193" s="232">
        <f>IF(N193="snížená",J193,0)</f>
        <v>0</v>
      </c>
      <c r="BG193" s="232">
        <f>IF(N193="zákl. přenesená",J193,0)</f>
        <v>0</v>
      </c>
      <c r="BH193" s="232">
        <f>IF(N193="sníž. přenesená",J193,0)</f>
        <v>0</v>
      </c>
      <c r="BI193" s="232">
        <f>IF(N193="nulová",J193,0)</f>
        <v>0</v>
      </c>
      <c r="BJ193" s="21" t="s">
        <v>81</v>
      </c>
      <c r="BK193" s="232">
        <f>ROUND(I193*H193,2)</f>
        <v>0</v>
      </c>
      <c r="BL193" s="21" t="s">
        <v>438</v>
      </c>
      <c r="BM193" s="231" t="s">
        <v>6654</v>
      </c>
    </row>
    <row r="194" s="14" customFormat="1">
      <c r="A194" s="14"/>
      <c r="B194" s="250"/>
      <c r="C194" s="251"/>
      <c r="D194" s="240" t="s">
        <v>446</v>
      </c>
      <c r="E194" s="252" t="s">
        <v>28</v>
      </c>
      <c r="F194" s="253" t="s">
        <v>6647</v>
      </c>
      <c r="G194" s="251"/>
      <c r="H194" s="252" t="s">
        <v>28</v>
      </c>
      <c r="I194" s="254"/>
      <c r="J194" s="251"/>
      <c r="K194" s="251"/>
      <c r="L194" s="255"/>
      <c r="M194" s="256"/>
      <c r="N194" s="257"/>
      <c r="O194" s="257"/>
      <c r="P194" s="257"/>
      <c r="Q194" s="257"/>
      <c r="R194" s="257"/>
      <c r="S194" s="257"/>
      <c r="T194" s="258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9" t="s">
        <v>446</v>
      </c>
      <c r="AU194" s="259" t="s">
        <v>83</v>
      </c>
      <c r="AV194" s="14" t="s">
        <v>81</v>
      </c>
      <c r="AW194" s="14" t="s">
        <v>35</v>
      </c>
      <c r="AX194" s="14" t="s">
        <v>74</v>
      </c>
      <c r="AY194" s="259" t="s">
        <v>426</v>
      </c>
    </row>
    <row r="195" s="14" customFormat="1">
      <c r="A195" s="14"/>
      <c r="B195" s="250"/>
      <c r="C195" s="251"/>
      <c r="D195" s="240" t="s">
        <v>446</v>
      </c>
      <c r="E195" s="252" t="s">
        <v>28</v>
      </c>
      <c r="F195" s="253" t="s">
        <v>6648</v>
      </c>
      <c r="G195" s="251"/>
      <c r="H195" s="252" t="s">
        <v>28</v>
      </c>
      <c r="I195" s="254"/>
      <c r="J195" s="251"/>
      <c r="K195" s="251"/>
      <c r="L195" s="255"/>
      <c r="M195" s="256"/>
      <c r="N195" s="257"/>
      <c r="O195" s="257"/>
      <c r="P195" s="257"/>
      <c r="Q195" s="257"/>
      <c r="R195" s="257"/>
      <c r="S195" s="257"/>
      <c r="T195" s="258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9" t="s">
        <v>446</v>
      </c>
      <c r="AU195" s="259" t="s">
        <v>83</v>
      </c>
      <c r="AV195" s="14" t="s">
        <v>81</v>
      </c>
      <c r="AW195" s="14" t="s">
        <v>35</v>
      </c>
      <c r="AX195" s="14" t="s">
        <v>74</v>
      </c>
      <c r="AY195" s="259" t="s">
        <v>426</v>
      </c>
    </row>
    <row r="196" s="13" customFormat="1">
      <c r="A196" s="13"/>
      <c r="B196" s="238"/>
      <c r="C196" s="239"/>
      <c r="D196" s="240" t="s">
        <v>446</v>
      </c>
      <c r="E196" s="241" t="s">
        <v>28</v>
      </c>
      <c r="F196" s="242" t="s">
        <v>556</v>
      </c>
      <c r="G196" s="239"/>
      <c r="H196" s="243">
        <v>9</v>
      </c>
      <c r="I196" s="244"/>
      <c r="J196" s="239"/>
      <c r="K196" s="239"/>
      <c r="L196" s="245"/>
      <c r="M196" s="246"/>
      <c r="N196" s="247"/>
      <c r="O196" s="247"/>
      <c r="P196" s="247"/>
      <c r="Q196" s="247"/>
      <c r="R196" s="247"/>
      <c r="S196" s="247"/>
      <c r="T196" s="248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9" t="s">
        <v>446</v>
      </c>
      <c r="AU196" s="249" t="s">
        <v>83</v>
      </c>
      <c r="AV196" s="13" t="s">
        <v>83</v>
      </c>
      <c r="AW196" s="13" t="s">
        <v>35</v>
      </c>
      <c r="AX196" s="13" t="s">
        <v>81</v>
      </c>
      <c r="AY196" s="249" t="s">
        <v>426</v>
      </c>
    </row>
    <row r="197" s="2" customFormat="1" ht="16.5" customHeight="1">
      <c r="A197" s="42"/>
      <c r="B197" s="43"/>
      <c r="C197" s="220" t="s">
        <v>652</v>
      </c>
      <c r="D197" s="220" t="s">
        <v>433</v>
      </c>
      <c r="E197" s="221" t="s">
        <v>6655</v>
      </c>
      <c r="F197" s="222" t="s">
        <v>6656</v>
      </c>
      <c r="G197" s="223" t="s">
        <v>436</v>
      </c>
      <c r="H197" s="224">
        <v>10.859999999999999</v>
      </c>
      <c r="I197" s="225"/>
      <c r="J197" s="226">
        <f>ROUND(I197*H197,2)</f>
        <v>0</v>
      </c>
      <c r="K197" s="222" t="s">
        <v>28</v>
      </c>
      <c r="L197" s="48"/>
      <c r="M197" s="227" t="s">
        <v>28</v>
      </c>
      <c r="N197" s="228" t="s">
        <v>45</v>
      </c>
      <c r="O197" s="88"/>
      <c r="P197" s="229">
        <f>O197*H197</f>
        <v>0</v>
      </c>
      <c r="Q197" s="229">
        <v>0</v>
      </c>
      <c r="R197" s="229">
        <f>Q197*H197</f>
        <v>0</v>
      </c>
      <c r="S197" s="229">
        <v>0</v>
      </c>
      <c r="T197" s="230">
        <f>S197*H197</f>
        <v>0</v>
      </c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R197" s="231" t="s">
        <v>645</v>
      </c>
      <c r="AT197" s="231" t="s">
        <v>433</v>
      </c>
      <c r="AU197" s="231" t="s">
        <v>83</v>
      </c>
      <c r="AY197" s="21" t="s">
        <v>426</v>
      </c>
      <c r="BE197" s="232">
        <f>IF(N197="základní",J197,0)</f>
        <v>0</v>
      </c>
      <c r="BF197" s="232">
        <f>IF(N197="snížená",J197,0)</f>
        <v>0</v>
      </c>
      <c r="BG197" s="232">
        <f>IF(N197="zákl. přenesená",J197,0)</f>
        <v>0</v>
      </c>
      <c r="BH197" s="232">
        <f>IF(N197="sníž. přenesená",J197,0)</f>
        <v>0</v>
      </c>
      <c r="BI197" s="232">
        <f>IF(N197="nulová",J197,0)</f>
        <v>0</v>
      </c>
      <c r="BJ197" s="21" t="s">
        <v>81</v>
      </c>
      <c r="BK197" s="232">
        <f>ROUND(I197*H197,2)</f>
        <v>0</v>
      </c>
      <c r="BL197" s="21" t="s">
        <v>645</v>
      </c>
      <c r="BM197" s="231" t="s">
        <v>6657</v>
      </c>
    </row>
    <row r="198" s="13" customFormat="1">
      <c r="A198" s="13"/>
      <c r="B198" s="238"/>
      <c r="C198" s="239"/>
      <c r="D198" s="240" t="s">
        <v>446</v>
      </c>
      <c r="E198" s="241" t="s">
        <v>28</v>
      </c>
      <c r="F198" s="242" t="s">
        <v>6658</v>
      </c>
      <c r="G198" s="239"/>
      <c r="H198" s="243">
        <v>10.859999999999999</v>
      </c>
      <c r="I198" s="244"/>
      <c r="J198" s="239"/>
      <c r="K198" s="239"/>
      <c r="L198" s="245"/>
      <c r="M198" s="246"/>
      <c r="N198" s="247"/>
      <c r="O198" s="247"/>
      <c r="P198" s="247"/>
      <c r="Q198" s="247"/>
      <c r="R198" s="247"/>
      <c r="S198" s="247"/>
      <c r="T198" s="248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9" t="s">
        <v>446</v>
      </c>
      <c r="AU198" s="249" t="s">
        <v>83</v>
      </c>
      <c r="AV198" s="13" t="s">
        <v>83</v>
      </c>
      <c r="AW198" s="13" t="s">
        <v>35</v>
      </c>
      <c r="AX198" s="13" t="s">
        <v>81</v>
      </c>
      <c r="AY198" s="249" t="s">
        <v>426</v>
      </c>
    </row>
    <row r="199" s="2" customFormat="1" ht="24.15" customHeight="1">
      <c r="A199" s="42"/>
      <c r="B199" s="43"/>
      <c r="C199" s="220" t="s">
        <v>657</v>
      </c>
      <c r="D199" s="220" t="s">
        <v>433</v>
      </c>
      <c r="E199" s="221" t="s">
        <v>6659</v>
      </c>
      <c r="F199" s="222" t="s">
        <v>6660</v>
      </c>
      <c r="G199" s="223" t="s">
        <v>436</v>
      </c>
      <c r="H199" s="224">
        <v>54.299999999999997</v>
      </c>
      <c r="I199" s="225"/>
      <c r="J199" s="226">
        <f>ROUND(I199*H199,2)</f>
        <v>0</v>
      </c>
      <c r="K199" s="222" t="s">
        <v>28</v>
      </c>
      <c r="L199" s="48"/>
      <c r="M199" s="227" t="s">
        <v>28</v>
      </c>
      <c r="N199" s="228" t="s">
        <v>45</v>
      </c>
      <c r="O199" s="88"/>
      <c r="P199" s="229">
        <f>O199*H199</f>
        <v>0</v>
      </c>
      <c r="Q199" s="229">
        <v>0</v>
      </c>
      <c r="R199" s="229">
        <f>Q199*H199</f>
        <v>0</v>
      </c>
      <c r="S199" s="229">
        <v>0</v>
      </c>
      <c r="T199" s="230">
        <f>S199*H199</f>
        <v>0</v>
      </c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R199" s="231" t="s">
        <v>645</v>
      </c>
      <c r="AT199" s="231" t="s">
        <v>433</v>
      </c>
      <c r="AU199" s="231" t="s">
        <v>83</v>
      </c>
      <c r="AY199" s="21" t="s">
        <v>426</v>
      </c>
      <c r="BE199" s="232">
        <f>IF(N199="základní",J199,0)</f>
        <v>0</v>
      </c>
      <c r="BF199" s="232">
        <f>IF(N199="snížená",J199,0)</f>
        <v>0</v>
      </c>
      <c r="BG199" s="232">
        <f>IF(N199="zákl. přenesená",J199,0)</f>
        <v>0</v>
      </c>
      <c r="BH199" s="232">
        <f>IF(N199="sníž. přenesená",J199,0)</f>
        <v>0</v>
      </c>
      <c r="BI199" s="232">
        <f>IF(N199="nulová",J199,0)</f>
        <v>0</v>
      </c>
      <c r="BJ199" s="21" t="s">
        <v>81</v>
      </c>
      <c r="BK199" s="232">
        <f>ROUND(I199*H199,2)</f>
        <v>0</v>
      </c>
      <c r="BL199" s="21" t="s">
        <v>645</v>
      </c>
      <c r="BM199" s="231" t="s">
        <v>6661</v>
      </c>
    </row>
    <row r="200" s="13" customFormat="1">
      <c r="A200" s="13"/>
      <c r="B200" s="238"/>
      <c r="C200" s="239"/>
      <c r="D200" s="240" t="s">
        <v>446</v>
      </c>
      <c r="E200" s="241" t="s">
        <v>28</v>
      </c>
      <c r="F200" s="242" t="s">
        <v>6531</v>
      </c>
      <c r="G200" s="239"/>
      <c r="H200" s="243">
        <v>54.299999999999997</v>
      </c>
      <c r="I200" s="244"/>
      <c r="J200" s="239"/>
      <c r="K200" s="239"/>
      <c r="L200" s="245"/>
      <c r="M200" s="246"/>
      <c r="N200" s="247"/>
      <c r="O200" s="247"/>
      <c r="P200" s="247"/>
      <c r="Q200" s="247"/>
      <c r="R200" s="247"/>
      <c r="S200" s="247"/>
      <c r="T200" s="248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9" t="s">
        <v>446</v>
      </c>
      <c r="AU200" s="249" t="s">
        <v>83</v>
      </c>
      <c r="AV200" s="13" t="s">
        <v>83</v>
      </c>
      <c r="AW200" s="13" t="s">
        <v>35</v>
      </c>
      <c r="AX200" s="13" t="s">
        <v>81</v>
      </c>
      <c r="AY200" s="249" t="s">
        <v>426</v>
      </c>
    </row>
    <row r="201" s="2" customFormat="1" ht="24.15" customHeight="1">
      <c r="A201" s="42"/>
      <c r="B201" s="43"/>
      <c r="C201" s="220" t="s">
        <v>663</v>
      </c>
      <c r="D201" s="220" t="s">
        <v>433</v>
      </c>
      <c r="E201" s="221" t="s">
        <v>6662</v>
      </c>
      <c r="F201" s="222" t="s">
        <v>6663</v>
      </c>
      <c r="G201" s="223" t="s">
        <v>436</v>
      </c>
      <c r="H201" s="224">
        <v>54.299999999999997</v>
      </c>
      <c r="I201" s="225"/>
      <c r="J201" s="226">
        <f>ROUND(I201*H201,2)</f>
        <v>0</v>
      </c>
      <c r="K201" s="222" t="s">
        <v>28</v>
      </c>
      <c r="L201" s="48"/>
      <c r="M201" s="227" t="s">
        <v>28</v>
      </c>
      <c r="N201" s="228" t="s">
        <v>45</v>
      </c>
      <c r="O201" s="88"/>
      <c r="P201" s="229">
        <f>O201*H201</f>
        <v>0</v>
      </c>
      <c r="Q201" s="229">
        <v>0</v>
      </c>
      <c r="R201" s="229">
        <f>Q201*H201</f>
        <v>0</v>
      </c>
      <c r="S201" s="229">
        <v>0</v>
      </c>
      <c r="T201" s="230">
        <f>S201*H201</f>
        <v>0</v>
      </c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R201" s="231" t="s">
        <v>645</v>
      </c>
      <c r="AT201" s="231" t="s">
        <v>433</v>
      </c>
      <c r="AU201" s="231" t="s">
        <v>83</v>
      </c>
      <c r="AY201" s="21" t="s">
        <v>426</v>
      </c>
      <c r="BE201" s="232">
        <f>IF(N201="základní",J201,0)</f>
        <v>0</v>
      </c>
      <c r="BF201" s="232">
        <f>IF(N201="snížená",J201,0)</f>
        <v>0</v>
      </c>
      <c r="BG201" s="232">
        <f>IF(N201="zákl. přenesená",J201,0)</f>
        <v>0</v>
      </c>
      <c r="BH201" s="232">
        <f>IF(N201="sníž. přenesená",J201,0)</f>
        <v>0</v>
      </c>
      <c r="BI201" s="232">
        <f>IF(N201="nulová",J201,0)</f>
        <v>0</v>
      </c>
      <c r="BJ201" s="21" t="s">
        <v>81</v>
      </c>
      <c r="BK201" s="232">
        <f>ROUND(I201*H201,2)</f>
        <v>0</v>
      </c>
      <c r="BL201" s="21" t="s">
        <v>645</v>
      </c>
      <c r="BM201" s="231" t="s">
        <v>6664</v>
      </c>
    </row>
    <row r="202" s="13" customFormat="1">
      <c r="A202" s="13"/>
      <c r="B202" s="238"/>
      <c r="C202" s="239"/>
      <c r="D202" s="240" t="s">
        <v>446</v>
      </c>
      <c r="E202" s="241" t="s">
        <v>28</v>
      </c>
      <c r="F202" s="242" t="s">
        <v>6531</v>
      </c>
      <c r="G202" s="239"/>
      <c r="H202" s="243">
        <v>54.299999999999997</v>
      </c>
      <c r="I202" s="244"/>
      <c r="J202" s="239"/>
      <c r="K202" s="239"/>
      <c r="L202" s="245"/>
      <c r="M202" s="246"/>
      <c r="N202" s="247"/>
      <c r="O202" s="247"/>
      <c r="P202" s="247"/>
      <c r="Q202" s="247"/>
      <c r="R202" s="247"/>
      <c r="S202" s="247"/>
      <c r="T202" s="248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9" t="s">
        <v>446</v>
      </c>
      <c r="AU202" s="249" t="s">
        <v>83</v>
      </c>
      <c r="AV202" s="13" t="s">
        <v>83</v>
      </c>
      <c r="AW202" s="13" t="s">
        <v>35</v>
      </c>
      <c r="AX202" s="13" t="s">
        <v>81</v>
      </c>
      <c r="AY202" s="249" t="s">
        <v>426</v>
      </c>
    </row>
    <row r="203" s="2" customFormat="1" ht="24.15" customHeight="1">
      <c r="A203" s="42"/>
      <c r="B203" s="43"/>
      <c r="C203" s="220" t="s">
        <v>668</v>
      </c>
      <c r="D203" s="220" t="s">
        <v>433</v>
      </c>
      <c r="E203" s="221" t="s">
        <v>6665</v>
      </c>
      <c r="F203" s="222" t="s">
        <v>6666</v>
      </c>
      <c r="G203" s="223" t="s">
        <v>1452</v>
      </c>
      <c r="H203" s="224">
        <v>1</v>
      </c>
      <c r="I203" s="225"/>
      <c r="J203" s="226">
        <f>ROUND(I203*H203,2)</f>
        <v>0</v>
      </c>
      <c r="K203" s="222" t="s">
        <v>28</v>
      </c>
      <c r="L203" s="48"/>
      <c r="M203" s="227" t="s">
        <v>28</v>
      </c>
      <c r="N203" s="228" t="s">
        <v>45</v>
      </c>
      <c r="O203" s="88"/>
      <c r="P203" s="229">
        <f>O203*H203</f>
        <v>0</v>
      </c>
      <c r="Q203" s="229">
        <v>0</v>
      </c>
      <c r="R203" s="229">
        <f>Q203*H203</f>
        <v>0</v>
      </c>
      <c r="S203" s="229">
        <v>0</v>
      </c>
      <c r="T203" s="230">
        <f>S203*H203</f>
        <v>0</v>
      </c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R203" s="231" t="s">
        <v>645</v>
      </c>
      <c r="AT203" s="231" t="s">
        <v>433</v>
      </c>
      <c r="AU203" s="231" t="s">
        <v>83</v>
      </c>
      <c r="AY203" s="21" t="s">
        <v>426</v>
      </c>
      <c r="BE203" s="232">
        <f>IF(N203="základní",J203,0)</f>
        <v>0</v>
      </c>
      <c r="BF203" s="232">
        <f>IF(N203="snížená",J203,0)</f>
        <v>0</v>
      </c>
      <c r="BG203" s="232">
        <f>IF(N203="zákl. přenesená",J203,0)</f>
        <v>0</v>
      </c>
      <c r="BH203" s="232">
        <f>IF(N203="sníž. přenesená",J203,0)</f>
        <v>0</v>
      </c>
      <c r="BI203" s="232">
        <f>IF(N203="nulová",J203,0)</f>
        <v>0</v>
      </c>
      <c r="BJ203" s="21" t="s">
        <v>81</v>
      </c>
      <c r="BK203" s="232">
        <f>ROUND(I203*H203,2)</f>
        <v>0</v>
      </c>
      <c r="BL203" s="21" t="s">
        <v>645</v>
      </c>
      <c r="BM203" s="231" t="s">
        <v>6667</v>
      </c>
    </row>
    <row r="204" s="14" customFormat="1">
      <c r="A204" s="14"/>
      <c r="B204" s="250"/>
      <c r="C204" s="251"/>
      <c r="D204" s="240" t="s">
        <v>446</v>
      </c>
      <c r="E204" s="252" t="s">
        <v>28</v>
      </c>
      <c r="F204" s="253" t="s">
        <v>6583</v>
      </c>
      <c r="G204" s="251"/>
      <c r="H204" s="252" t="s">
        <v>28</v>
      </c>
      <c r="I204" s="254"/>
      <c r="J204" s="251"/>
      <c r="K204" s="251"/>
      <c r="L204" s="255"/>
      <c r="M204" s="256"/>
      <c r="N204" s="257"/>
      <c r="O204" s="257"/>
      <c r="P204" s="257"/>
      <c r="Q204" s="257"/>
      <c r="R204" s="257"/>
      <c r="S204" s="257"/>
      <c r="T204" s="258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9" t="s">
        <v>446</v>
      </c>
      <c r="AU204" s="259" t="s">
        <v>83</v>
      </c>
      <c r="AV204" s="14" t="s">
        <v>81</v>
      </c>
      <c r="AW204" s="14" t="s">
        <v>35</v>
      </c>
      <c r="AX204" s="14" t="s">
        <v>74</v>
      </c>
      <c r="AY204" s="259" t="s">
        <v>426</v>
      </c>
    </row>
    <row r="205" s="13" customFormat="1">
      <c r="A205" s="13"/>
      <c r="B205" s="238"/>
      <c r="C205" s="239"/>
      <c r="D205" s="240" t="s">
        <v>446</v>
      </c>
      <c r="E205" s="241" t="s">
        <v>28</v>
      </c>
      <c r="F205" s="242" t="s">
        <v>81</v>
      </c>
      <c r="G205" s="239"/>
      <c r="H205" s="243">
        <v>1</v>
      </c>
      <c r="I205" s="244"/>
      <c r="J205" s="239"/>
      <c r="K205" s="239"/>
      <c r="L205" s="245"/>
      <c r="M205" s="246"/>
      <c r="N205" s="247"/>
      <c r="O205" s="247"/>
      <c r="P205" s="247"/>
      <c r="Q205" s="247"/>
      <c r="R205" s="247"/>
      <c r="S205" s="247"/>
      <c r="T205" s="248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9" t="s">
        <v>446</v>
      </c>
      <c r="AU205" s="249" t="s">
        <v>83</v>
      </c>
      <c r="AV205" s="13" t="s">
        <v>83</v>
      </c>
      <c r="AW205" s="13" t="s">
        <v>35</v>
      </c>
      <c r="AX205" s="13" t="s">
        <v>81</v>
      </c>
      <c r="AY205" s="249" t="s">
        <v>426</v>
      </c>
    </row>
    <row r="206" s="2" customFormat="1" ht="21.75" customHeight="1">
      <c r="A206" s="42"/>
      <c r="B206" s="43"/>
      <c r="C206" s="220" t="s">
        <v>7</v>
      </c>
      <c r="D206" s="220" t="s">
        <v>433</v>
      </c>
      <c r="E206" s="221" t="s">
        <v>6668</v>
      </c>
      <c r="F206" s="222" t="s">
        <v>6669</v>
      </c>
      <c r="G206" s="223" t="s">
        <v>949</v>
      </c>
      <c r="H206" s="224">
        <v>197.40000000000001</v>
      </c>
      <c r="I206" s="225"/>
      <c r="J206" s="226">
        <f>ROUND(I206*H206,2)</f>
        <v>0</v>
      </c>
      <c r="K206" s="222" t="s">
        <v>28</v>
      </c>
      <c r="L206" s="48"/>
      <c r="M206" s="227" t="s">
        <v>28</v>
      </c>
      <c r="N206" s="228" t="s">
        <v>45</v>
      </c>
      <c r="O206" s="88"/>
      <c r="P206" s="229">
        <f>O206*H206</f>
        <v>0</v>
      </c>
      <c r="Q206" s="229">
        <v>0</v>
      </c>
      <c r="R206" s="229">
        <f>Q206*H206</f>
        <v>0</v>
      </c>
      <c r="S206" s="229">
        <v>0</v>
      </c>
      <c r="T206" s="230">
        <f>S206*H206</f>
        <v>0</v>
      </c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R206" s="231" t="s">
        <v>645</v>
      </c>
      <c r="AT206" s="231" t="s">
        <v>433</v>
      </c>
      <c r="AU206" s="231" t="s">
        <v>83</v>
      </c>
      <c r="AY206" s="21" t="s">
        <v>426</v>
      </c>
      <c r="BE206" s="232">
        <f>IF(N206="základní",J206,0)</f>
        <v>0</v>
      </c>
      <c r="BF206" s="232">
        <f>IF(N206="snížená",J206,0)</f>
        <v>0</v>
      </c>
      <c r="BG206" s="232">
        <f>IF(N206="zákl. přenesená",J206,0)</f>
        <v>0</v>
      </c>
      <c r="BH206" s="232">
        <f>IF(N206="sníž. přenesená",J206,0)</f>
        <v>0</v>
      </c>
      <c r="BI206" s="232">
        <f>IF(N206="nulová",J206,0)</f>
        <v>0</v>
      </c>
      <c r="BJ206" s="21" t="s">
        <v>81</v>
      </c>
      <c r="BK206" s="232">
        <f>ROUND(I206*H206,2)</f>
        <v>0</v>
      </c>
      <c r="BL206" s="21" t="s">
        <v>645</v>
      </c>
      <c r="BM206" s="231" t="s">
        <v>6670</v>
      </c>
    </row>
    <row r="207" s="14" customFormat="1">
      <c r="A207" s="14"/>
      <c r="B207" s="250"/>
      <c r="C207" s="251"/>
      <c r="D207" s="240" t="s">
        <v>446</v>
      </c>
      <c r="E207" s="252" t="s">
        <v>28</v>
      </c>
      <c r="F207" s="253" t="s">
        <v>6583</v>
      </c>
      <c r="G207" s="251"/>
      <c r="H207" s="252" t="s">
        <v>28</v>
      </c>
      <c r="I207" s="254"/>
      <c r="J207" s="251"/>
      <c r="K207" s="251"/>
      <c r="L207" s="255"/>
      <c r="M207" s="256"/>
      <c r="N207" s="257"/>
      <c r="O207" s="257"/>
      <c r="P207" s="257"/>
      <c r="Q207" s="257"/>
      <c r="R207" s="257"/>
      <c r="S207" s="257"/>
      <c r="T207" s="258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9" t="s">
        <v>446</v>
      </c>
      <c r="AU207" s="259" t="s">
        <v>83</v>
      </c>
      <c r="AV207" s="14" t="s">
        <v>81</v>
      </c>
      <c r="AW207" s="14" t="s">
        <v>35</v>
      </c>
      <c r="AX207" s="14" t="s">
        <v>74</v>
      </c>
      <c r="AY207" s="259" t="s">
        <v>426</v>
      </c>
    </row>
    <row r="208" s="13" customFormat="1">
      <c r="A208" s="13"/>
      <c r="B208" s="238"/>
      <c r="C208" s="239"/>
      <c r="D208" s="240" t="s">
        <v>446</v>
      </c>
      <c r="E208" s="241" t="s">
        <v>28</v>
      </c>
      <c r="F208" s="242" t="s">
        <v>6671</v>
      </c>
      <c r="G208" s="239"/>
      <c r="H208" s="243">
        <v>46.5</v>
      </c>
      <c r="I208" s="244"/>
      <c r="J208" s="239"/>
      <c r="K208" s="239"/>
      <c r="L208" s="245"/>
      <c r="M208" s="246"/>
      <c r="N208" s="247"/>
      <c r="O208" s="247"/>
      <c r="P208" s="247"/>
      <c r="Q208" s="247"/>
      <c r="R208" s="247"/>
      <c r="S208" s="247"/>
      <c r="T208" s="248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9" t="s">
        <v>446</v>
      </c>
      <c r="AU208" s="249" t="s">
        <v>83</v>
      </c>
      <c r="AV208" s="13" t="s">
        <v>83</v>
      </c>
      <c r="AW208" s="13" t="s">
        <v>35</v>
      </c>
      <c r="AX208" s="13" t="s">
        <v>74</v>
      </c>
      <c r="AY208" s="249" t="s">
        <v>426</v>
      </c>
    </row>
    <row r="209" s="14" customFormat="1">
      <c r="A209" s="14"/>
      <c r="B209" s="250"/>
      <c r="C209" s="251"/>
      <c r="D209" s="240" t="s">
        <v>446</v>
      </c>
      <c r="E209" s="252" t="s">
        <v>28</v>
      </c>
      <c r="F209" s="253" t="s">
        <v>6590</v>
      </c>
      <c r="G209" s="251"/>
      <c r="H209" s="252" t="s">
        <v>28</v>
      </c>
      <c r="I209" s="254"/>
      <c r="J209" s="251"/>
      <c r="K209" s="251"/>
      <c r="L209" s="255"/>
      <c r="M209" s="256"/>
      <c r="N209" s="257"/>
      <c r="O209" s="257"/>
      <c r="P209" s="257"/>
      <c r="Q209" s="257"/>
      <c r="R209" s="257"/>
      <c r="S209" s="257"/>
      <c r="T209" s="258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9" t="s">
        <v>446</v>
      </c>
      <c r="AU209" s="259" t="s">
        <v>83</v>
      </c>
      <c r="AV209" s="14" t="s">
        <v>81</v>
      </c>
      <c r="AW209" s="14" t="s">
        <v>35</v>
      </c>
      <c r="AX209" s="14" t="s">
        <v>74</v>
      </c>
      <c r="AY209" s="259" t="s">
        <v>426</v>
      </c>
    </row>
    <row r="210" s="13" customFormat="1">
      <c r="A210" s="13"/>
      <c r="B210" s="238"/>
      <c r="C210" s="239"/>
      <c r="D210" s="240" t="s">
        <v>446</v>
      </c>
      <c r="E210" s="241" t="s">
        <v>28</v>
      </c>
      <c r="F210" s="242" t="s">
        <v>6672</v>
      </c>
      <c r="G210" s="239"/>
      <c r="H210" s="243">
        <v>93</v>
      </c>
      <c r="I210" s="244"/>
      <c r="J210" s="239"/>
      <c r="K210" s="239"/>
      <c r="L210" s="245"/>
      <c r="M210" s="246"/>
      <c r="N210" s="247"/>
      <c r="O210" s="247"/>
      <c r="P210" s="247"/>
      <c r="Q210" s="247"/>
      <c r="R210" s="247"/>
      <c r="S210" s="247"/>
      <c r="T210" s="248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9" t="s">
        <v>446</v>
      </c>
      <c r="AU210" s="249" t="s">
        <v>83</v>
      </c>
      <c r="AV210" s="13" t="s">
        <v>83</v>
      </c>
      <c r="AW210" s="13" t="s">
        <v>35</v>
      </c>
      <c r="AX210" s="13" t="s">
        <v>74</v>
      </c>
      <c r="AY210" s="249" t="s">
        <v>426</v>
      </c>
    </row>
    <row r="211" s="14" customFormat="1">
      <c r="A211" s="14"/>
      <c r="B211" s="250"/>
      <c r="C211" s="251"/>
      <c r="D211" s="240" t="s">
        <v>446</v>
      </c>
      <c r="E211" s="252" t="s">
        <v>28</v>
      </c>
      <c r="F211" s="253" t="s">
        <v>6564</v>
      </c>
      <c r="G211" s="251"/>
      <c r="H211" s="252" t="s">
        <v>28</v>
      </c>
      <c r="I211" s="254"/>
      <c r="J211" s="251"/>
      <c r="K211" s="251"/>
      <c r="L211" s="255"/>
      <c r="M211" s="256"/>
      <c r="N211" s="257"/>
      <c r="O211" s="257"/>
      <c r="P211" s="257"/>
      <c r="Q211" s="257"/>
      <c r="R211" s="257"/>
      <c r="S211" s="257"/>
      <c r="T211" s="258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9" t="s">
        <v>446</v>
      </c>
      <c r="AU211" s="259" t="s">
        <v>83</v>
      </c>
      <c r="AV211" s="14" t="s">
        <v>81</v>
      </c>
      <c r="AW211" s="14" t="s">
        <v>35</v>
      </c>
      <c r="AX211" s="14" t="s">
        <v>74</v>
      </c>
      <c r="AY211" s="259" t="s">
        <v>426</v>
      </c>
    </row>
    <row r="212" s="13" customFormat="1">
      <c r="A212" s="13"/>
      <c r="B212" s="238"/>
      <c r="C212" s="239"/>
      <c r="D212" s="240" t="s">
        <v>446</v>
      </c>
      <c r="E212" s="241" t="s">
        <v>28</v>
      </c>
      <c r="F212" s="242" t="s">
        <v>6673</v>
      </c>
      <c r="G212" s="239"/>
      <c r="H212" s="243">
        <v>44</v>
      </c>
      <c r="I212" s="244"/>
      <c r="J212" s="239"/>
      <c r="K212" s="239"/>
      <c r="L212" s="245"/>
      <c r="M212" s="246"/>
      <c r="N212" s="247"/>
      <c r="O212" s="247"/>
      <c r="P212" s="247"/>
      <c r="Q212" s="247"/>
      <c r="R212" s="247"/>
      <c r="S212" s="247"/>
      <c r="T212" s="248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9" t="s">
        <v>446</v>
      </c>
      <c r="AU212" s="249" t="s">
        <v>83</v>
      </c>
      <c r="AV212" s="13" t="s">
        <v>83</v>
      </c>
      <c r="AW212" s="13" t="s">
        <v>35</v>
      </c>
      <c r="AX212" s="13" t="s">
        <v>74</v>
      </c>
      <c r="AY212" s="249" t="s">
        <v>426</v>
      </c>
    </row>
    <row r="213" s="14" customFormat="1">
      <c r="A213" s="14"/>
      <c r="B213" s="250"/>
      <c r="C213" s="251"/>
      <c r="D213" s="240" t="s">
        <v>446</v>
      </c>
      <c r="E213" s="252" t="s">
        <v>28</v>
      </c>
      <c r="F213" s="253" t="s">
        <v>6593</v>
      </c>
      <c r="G213" s="251"/>
      <c r="H213" s="252" t="s">
        <v>28</v>
      </c>
      <c r="I213" s="254"/>
      <c r="J213" s="251"/>
      <c r="K213" s="251"/>
      <c r="L213" s="255"/>
      <c r="M213" s="256"/>
      <c r="N213" s="257"/>
      <c r="O213" s="257"/>
      <c r="P213" s="257"/>
      <c r="Q213" s="257"/>
      <c r="R213" s="257"/>
      <c r="S213" s="257"/>
      <c r="T213" s="258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9" t="s">
        <v>446</v>
      </c>
      <c r="AU213" s="259" t="s">
        <v>83</v>
      </c>
      <c r="AV213" s="14" t="s">
        <v>81</v>
      </c>
      <c r="AW213" s="14" t="s">
        <v>35</v>
      </c>
      <c r="AX213" s="14" t="s">
        <v>74</v>
      </c>
      <c r="AY213" s="259" t="s">
        <v>426</v>
      </c>
    </row>
    <row r="214" s="13" customFormat="1">
      <c r="A214" s="13"/>
      <c r="B214" s="238"/>
      <c r="C214" s="239"/>
      <c r="D214" s="240" t="s">
        <v>446</v>
      </c>
      <c r="E214" s="241" t="s">
        <v>28</v>
      </c>
      <c r="F214" s="242" t="s">
        <v>6674</v>
      </c>
      <c r="G214" s="239"/>
      <c r="H214" s="243">
        <v>13.9</v>
      </c>
      <c r="I214" s="244"/>
      <c r="J214" s="239"/>
      <c r="K214" s="239"/>
      <c r="L214" s="245"/>
      <c r="M214" s="246"/>
      <c r="N214" s="247"/>
      <c r="O214" s="247"/>
      <c r="P214" s="247"/>
      <c r="Q214" s="247"/>
      <c r="R214" s="247"/>
      <c r="S214" s="247"/>
      <c r="T214" s="248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9" t="s">
        <v>446</v>
      </c>
      <c r="AU214" s="249" t="s">
        <v>83</v>
      </c>
      <c r="AV214" s="13" t="s">
        <v>83</v>
      </c>
      <c r="AW214" s="13" t="s">
        <v>35</v>
      </c>
      <c r="AX214" s="13" t="s">
        <v>74</v>
      </c>
      <c r="AY214" s="249" t="s">
        <v>426</v>
      </c>
    </row>
    <row r="215" s="15" customFormat="1">
      <c r="A215" s="15"/>
      <c r="B215" s="260"/>
      <c r="C215" s="261"/>
      <c r="D215" s="240" t="s">
        <v>446</v>
      </c>
      <c r="E215" s="262" t="s">
        <v>28</v>
      </c>
      <c r="F215" s="263" t="s">
        <v>466</v>
      </c>
      <c r="G215" s="261"/>
      <c r="H215" s="264">
        <v>197.40000000000001</v>
      </c>
      <c r="I215" s="265"/>
      <c r="J215" s="261"/>
      <c r="K215" s="261"/>
      <c r="L215" s="266"/>
      <c r="M215" s="267"/>
      <c r="N215" s="268"/>
      <c r="O215" s="268"/>
      <c r="P215" s="268"/>
      <c r="Q215" s="268"/>
      <c r="R215" s="268"/>
      <c r="S215" s="268"/>
      <c r="T215" s="269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70" t="s">
        <v>446</v>
      </c>
      <c r="AU215" s="270" t="s">
        <v>83</v>
      </c>
      <c r="AV215" s="15" t="s">
        <v>438</v>
      </c>
      <c r="AW215" s="15" t="s">
        <v>35</v>
      </c>
      <c r="AX215" s="15" t="s">
        <v>81</v>
      </c>
      <c r="AY215" s="270" t="s">
        <v>426</v>
      </c>
    </row>
    <row r="216" s="2" customFormat="1" ht="24.15" customHeight="1">
      <c r="A216" s="42"/>
      <c r="B216" s="43"/>
      <c r="C216" s="220" t="s">
        <v>677</v>
      </c>
      <c r="D216" s="220" t="s">
        <v>433</v>
      </c>
      <c r="E216" s="221" t="s">
        <v>6675</v>
      </c>
      <c r="F216" s="222" t="s">
        <v>6676</v>
      </c>
      <c r="G216" s="223" t="s">
        <v>949</v>
      </c>
      <c r="H216" s="224">
        <v>60</v>
      </c>
      <c r="I216" s="225"/>
      <c r="J216" s="226">
        <f>ROUND(I216*H216,2)</f>
        <v>0</v>
      </c>
      <c r="K216" s="222" t="s">
        <v>28</v>
      </c>
      <c r="L216" s="48"/>
      <c r="M216" s="227" t="s">
        <v>28</v>
      </c>
      <c r="N216" s="228" t="s">
        <v>45</v>
      </c>
      <c r="O216" s="88"/>
      <c r="P216" s="229">
        <f>O216*H216</f>
        <v>0</v>
      </c>
      <c r="Q216" s="229">
        <v>0</v>
      </c>
      <c r="R216" s="229">
        <f>Q216*H216</f>
        <v>0</v>
      </c>
      <c r="S216" s="229">
        <v>0</v>
      </c>
      <c r="T216" s="230">
        <f>S216*H216</f>
        <v>0</v>
      </c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R216" s="231" t="s">
        <v>645</v>
      </c>
      <c r="AT216" s="231" t="s">
        <v>433</v>
      </c>
      <c r="AU216" s="231" t="s">
        <v>83</v>
      </c>
      <c r="AY216" s="21" t="s">
        <v>426</v>
      </c>
      <c r="BE216" s="232">
        <f>IF(N216="základní",J216,0)</f>
        <v>0</v>
      </c>
      <c r="BF216" s="232">
        <f>IF(N216="snížená",J216,0)</f>
        <v>0</v>
      </c>
      <c r="BG216" s="232">
        <f>IF(N216="zákl. přenesená",J216,0)</f>
        <v>0</v>
      </c>
      <c r="BH216" s="232">
        <f>IF(N216="sníž. přenesená",J216,0)</f>
        <v>0</v>
      </c>
      <c r="BI216" s="232">
        <f>IF(N216="nulová",J216,0)</f>
        <v>0</v>
      </c>
      <c r="BJ216" s="21" t="s">
        <v>81</v>
      </c>
      <c r="BK216" s="232">
        <f>ROUND(I216*H216,2)</f>
        <v>0</v>
      </c>
      <c r="BL216" s="21" t="s">
        <v>645</v>
      </c>
      <c r="BM216" s="231" t="s">
        <v>6677</v>
      </c>
    </row>
    <row r="217" s="14" customFormat="1">
      <c r="A217" s="14"/>
      <c r="B217" s="250"/>
      <c r="C217" s="251"/>
      <c r="D217" s="240" t="s">
        <v>446</v>
      </c>
      <c r="E217" s="252" t="s">
        <v>28</v>
      </c>
      <c r="F217" s="253" t="s">
        <v>6583</v>
      </c>
      <c r="G217" s="251"/>
      <c r="H217" s="252" t="s">
        <v>28</v>
      </c>
      <c r="I217" s="254"/>
      <c r="J217" s="251"/>
      <c r="K217" s="251"/>
      <c r="L217" s="255"/>
      <c r="M217" s="256"/>
      <c r="N217" s="257"/>
      <c r="O217" s="257"/>
      <c r="P217" s="257"/>
      <c r="Q217" s="257"/>
      <c r="R217" s="257"/>
      <c r="S217" s="257"/>
      <c r="T217" s="258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9" t="s">
        <v>446</v>
      </c>
      <c r="AU217" s="259" t="s">
        <v>83</v>
      </c>
      <c r="AV217" s="14" t="s">
        <v>81</v>
      </c>
      <c r="AW217" s="14" t="s">
        <v>35</v>
      </c>
      <c r="AX217" s="14" t="s">
        <v>74</v>
      </c>
      <c r="AY217" s="259" t="s">
        <v>426</v>
      </c>
    </row>
    <row r="218" s="13" customFormat="1">
      <c r="A218" s="13"/>
      <c r="B218" s="238"/>
      <c r="C218" s="239"/>
      <c r="D218" s="240" t="s">
        <v>446</v>
      </c>
      <c r="E218" s="241" t="s">
        <v>28</v>
      </c>
      <c r="F218" s="242" t="s">
        <v>6678</v>
      </c>
      <c r="G218" s="239"/>
      <c r="H218" s="243">
        <v>20</v>
      </c>
      <c r="I218" s="244"/>
      <c r="J218" s="239"/>
      <c r="K218" s="239"/>
      <c r="L218" s="245"/>
      <c r="M218" s="246"/>
      <c r="N218" s="247"/>
      <c r="O218" s="247"/>
      <c r="P218" s="247"/>
      <c r="Q218" s="247"/>
      <c r="R218" s="247"/>
      <c r="S218" s="247"/>
      <c r="T218" s="248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9" t="s">
        <v>446</v>
      </c>
      <c r="AU218" s="249" t="s">
        <v>83</v>
      </c>
      <c r="AV218" s="13" t="s">
        <v>83</v>
      </c>
      <c r="AW218" s="13" t="s">
        <v>35</v>
      </c>
      <c r="AX218" s="13" t="s">
        <v>74</v>
      </c>
      <c r="AY218" s="249" t="s">
        <v>426</v>
      </c>
    </row>
    <row r="219" s="14" customFormat="1">
      <c r="A219" s="14"/>
      <c r="B219" s="250"/>
      <c r="C219" s="251"/>
      <c r="D219" s="240" t="s">
        <v>446</v>
      </c>
      <c r="E219" s="252" t="s">
        <v>28</v>
      </c>
      <c r="F219" s="253" t="s">
        <v>6590</v>
      </c>
      <c r="G219" s="251"/>
      <c r="H219" s="252" t="s">
        <v>28</v>
      </c>
      <c r="I219" s="254"/>
      <c r="J219" s="251"/>
      <c r="K219" s="251"/>
      <c r="L219" s="255"/>
      <c r="M219" s="256"/>
      <c r="N219" s="257"/>
      <c r="O219" s="257"/>
      <c r="P219" s="257"/>
      <c r="Q219" s="257"/>
      <c r="R219" s="257"/>
      <c r="S219" s="257"/>
      <c r="T219" s="258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9" t="s">
        <v>446</v>
      </c>
      <c r="AU219" s="259" t="s">
        <v>83</v>
      </c>
      <c r="AV219" s="14" t="s">
        <v>81</v>
      </c>
      <c r="AW219" s="14" t="s">
        <v>35</v>
      </c>
      <c r="AX219" s="14" t="s">
        <v>74</v>
      </c>
      <c r="AY219" s="259" t="s">
        <v>426</v>
      </c>
    </row>
    <row r="220" s="13" customFormat="1">
      <c r="A220" s="13"/>
      <c r="B220" s="238"/>
      <c r="C220" s="239"/>
      <c r="D220" s="240" t="s">
        <v>446</v>
      </c>
      <c r="E220" s="241" t="s">
        <v>28</v>
      </c>
      <c r="F220" s="242" t="s">
        <v>6679</v>
      </c>
      <c r="G220" s="239"/>
      <c r="H220" s="243">
        <v>24</v>
      </c>
      <c r="I220" s="244"/>
      <c r="J220" s="239"/>
      <c r="K220" s="239"/>
      <c r="L220" s="245"/>
      <c r="M220" s="246"/>
      <c r="N220" s="247"/>
      <c r="O220" s="247"/>
      <c r="P220" s="247"/>
      <c r="Q220" s="247"/>
      <c r="R220" s="247"/>
      <c r="S220" s="247"/>
      <c r="T220" s="248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9" t="s">
        <v>446</v>
      </c>
      <c r="AU220" s="249" t="s">
        <v>83</v>
      </c>
      <c r="AV220" s="13" t="s">
        <v>83</v>
      </c>
      <c r="AW220" s="13" t="s">
        <v>35</v>
      </c>
      <c r="AX220" s="13" t="s">
        <v>74</v>
      </c>
      <c r="AY220" s="249" t="s">
        <v>426</v>
      </c>
    </row>
    <row r="221" s="14" customFormat="1">
      <c r="A221" s="14"/>
      <c r="B221" s="250"/>
      <c r="C221" s="251"/>
      <c r="D221" s="240" t="s">
        <v>446</v>
      </c>
      <c r="E221" s="252" t="s">
        <v>28</v>
      </c>
      <c r="F221" s="253" t="s">
        <v>6564</v>
      </c>
      <c r="G221" s="251"/>
      <c r="H221" s="252" t="s">
        <v>28</v>
      </c>
      <c r="I221" s="254"/>
      <c r="J221" s="251"/>
      <c r="K221" s="251"/>
      <c r="L221" s="255"/>
      <c r="M221" s="256"/>
      <c r="N221" s="257"/>
      <c r="O221" s="257"/>
      <c r="P221" s="257"/>
      <c r="Q221" s="257"/>
      <c r="R221" s="257"/>
      <c r="S221" s="257"/>
      <c r="T221" s="258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9" t="s">
        <v>446</v>
      </c>
      <c r="AU221" s="259" t="s">
        <v>83</v>
      </c>
      <c r="AV221" s="14" t="s">
        <v>81</v>
      </c>
      <c r="AW221" s="14" t="s">
        <v>35</v>
      </c>
      <c r="AX221" s="14" t="s">
        <v>74</v>
      </c>
      <c r="AY221" s="259" t="s">
        <v>426</v>
      </c>
    </row>
    <row r="222" s="13" customFormat="1">
      <c r="A222" s="13"/>
      <c r="B222" s="238"/>
      <c r="C222" s="239"/>
      <c r="D222" s="240" t="s">
        <v>446</v>
      </c>
      <c r="E222" s="241" t="s">
        <v>28</v>
      </c>
      <c r="F222" s="242" t="s">
        <v>572</v>
      </c>
      <c r="G222" s="239"/>
      <c r="H222" s="243">
        <v>10</v>
      </c>
      <c r="I222" s="244"/>
      <c r="J222" s="239"/>
      <c r="K222" s="239"/>
      <c r="L222" s="245"/>
      <c r="M222" s="246"/>
      <c r="N222" s="247"/>
      <c r="O222" s="247"/>
      <c r="P222" s="247"/>
      <c r="Q222" s="247"/>
      <c r="R222" s="247"/>
      <c r="S222" s="247"/>
      <c r="T222" s="248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9" t="s">
        <v>446</v>
      </c>
      <c r="AU222" s="249" t="s">
        <v>83</v>
      </c>
      <c r="AV222" s="13" t="s">
        <v>83</v>
      </c>
      <c r="AW222" s="13" t="s">
        <v>35</v>
      </c>
      <c r="AX222" s="13" t="s">
        <v>74</v>
      </c>
      <c r="AY222" s="249" t="s">
        <v>426</v>
      </c>
    </row>
    <row r="223" s="14" customFormat="1">
      <c r="A223" s="14"/>
      <c r="B223" s="250"/>
      <c r="C223" s="251"/>
      <c r="D223" s="240" t="s">
        <v>446</v>
      </c>
      <c r="E223" s="252" t="s">
        <v>28</v>
      </c>
      <c r="F223" s="253" t="s">
        <v>6593</v>
      </c>
      <c r="G223" s="251"/>
      <c r="H223" s="252" t="s">
        <v>28</v>
      </c>
      <c r="I223" s="254"/>
      <c r="J223" s="251"/>
      <c r="K223" s="251"/>
      <c r="L223" s="255"/>
      <c r="M223" s="256"/>
      <c r="N223" s="257"/>
      <c r="O223" s="257"/>
      <c r="P223" s="257"/>
      <c r="Q223" s="257"/>
      <c r="R223" s="257"/>
      <c r="S223" s="257"/>
      <c r="T223" s="258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9" t="s">
        <v>446</v>
      </c>
      <c r="AU223" s="259" t="s">
        <v>83</v>
      </c>
      <c r="AV223" s="14" t="s">
        <v>81</v>
      </c>
      <c r="AW223" s="14" t="s">
        <v>35</v>
      </c>
      <c r="AX223" s="14" t="s">
        <v>74</v>
      </c>
      <c r="AY223" s="259" t="s">
        <v>426</v>
      </c>
    </row>
    <row r="224" s="13" customFormat="1">
      <c r="A224" s="13"/>
      <c r="B224" s="238"/>
      <c r="C224" s="239"/>
      <c r="D224" s="240" t="s">
        <v>446</v>
      </c>
      <c r="E224" s="241" t="s">
        <v>28</v>
      </c>
      <c r="F224" s="242" t="s">
        <v>517</v>
      </c>
      <c r="G224" s="239"/>
      <c r="H224" s="243">
        <v>6</v>
      </c>
      <c r="I224" s="244"/>
      <c r="J224" s="239"/>
      <c r="K224" s="239"/>
      <c r="L224" s="245"/>
      <c r="M224" s="246"/>
      <c r="N224" s="247"/>
      <c r="O224" s="247"/>
      <c r="P224" s="247"/>
      <c r="Q224" s="247"/>
      <c r="R224" s="247"/>
      <c r="S224" s="247"/>
      <c r="T224" s="248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9" t="s">
        <v>446</v>
      </c>
      <c r="AU224" s="249" t="s">
        <v>83</v>
      </c>
      <c r="AV224" s="13" t="s">
        <v>83</v>
      </c>
      <c r="AW224" s="13" t="s">
        <v>35</v>
      </c>
      <c r="AX224" s="13" t="s">
        <v>74</v>
      </c>
      <c r="AY224" s="249" t="s">
        <v>426</v>
      </c>
    </row>
    <row r="225" s="15" customFormat="1">
      <c r="A225" s="15"/>
      <c r="B225" s="260"/>
      <c r="C225" s="261"/>
      <c r="D225" s="240" t="s">
        <v>446</v>
      </c>
      <c r="E225" s="262" t="s">
        <v>28</v>
      </c>
      <c r="F225" s="263" t="s">
        <v>466</v>
      </c>
      <c r="G225" s="261"/>
      <c r="H225" s="264">
        <v>60</v>
      </c>
      <c r="I225" s="265"/>
      <c r="J225" s="261"/>
      <c r="K225" s="261"/>
      <c r="L225" s="266"/>
      <c r="M225" s="267"/>
      <c r="N225" s="268"/>
      <c r="O225" s="268"/>
      <c r="P225" s="268"/>
      <c r="Q225" s="268"/>
      <c r="R225" s="268"/>
      <c r="S225" s="268"/>
      <c r="T225" s="269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70" t="s">
        <v>446</v>
      </c>
      <c r="AU225" s="270" t="s">
        <v>83</v>
      </c>
      <c r="AV225" s="15" t="s">
        <v>438</v>
      </c>
      <c r="AW225" s="15" t="s">
        <v>35</v>
      </c>
      <c r="AX225" s="15" t="s">
        <v>81</v>
      </c>
      <c r="AY225" s="270" t="s">
        <v>426</v>
      </c>
    </row>
    <row r="226" s="12" customFormat="1" ht="22.8" customHeight="1">
      <c r="A226" s="12"/>
      <c r="B226" s="204"/>
      <c r="C226" s="205"/>
      <c r="D226" s="206" t="s">
        <v>73</v>
      </c>
      <c r="E226" s="218" t="s">
        <v>491</v>
      </c>
      <c r="F226" s="218" t="s">
        <v>6680</v>
      </c>
      <c r="G226" s="205"/>
      <c r="H226" s="205"/>
      <c r="I226" s="208"/>
      <c r="J226" s="219">
        <f>BK226</f>
        <v>0</v>
      </c>
      <c r="K226" s="205"/>
      <c r="L226" s="210"/>
      <c r="M226" s="211"/>
      <c r="N226" s="212"/>
      <c r="O226" s="212"/>
      <c r="P226" s="213">
        <f>SUM(P227:P243)</f>
        <v>0</v>
      </c>
      <c r="Q226" s="212"/>
      <c r="R226" s="213">
        <f>SUM(R227:R243)</f>
        <v>0</v>
      </c>
      <c r="S226" s="212"/>
      <c r="T226" s="214">
        <f>SUM(T227:T243)</f>
        <v>0</v>
      </c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R226" s="215" t="s">
        <v>81</v>
      </c>
      <c r="AT226" s="216" t="s">
        <v>73</v>
      </c>
      <c r="AU226" s="216" t="s">
        <v>81</v>
      </c>
      <c r="AY226" s="215" t="s">
        <v>426</v>
      </c>
      <c r="BK226" s="217">
        <f>SUM(BK227:BK243)</f>
        <v>0</v>
      </c>
    </row>
    <row r="227" s="2" customFormat="1" ht="24.15" customHeight="1">
      <c r="A227" s="42"/>
      <c r="B227" s="43"/>
      <c r="C227" s="220" t="s">
        <v>682</v>
      </c>
      <c r="D227" s="220" t="s">
        <v>433</v>
      </c>
      <c r="E227" s="221" t="s">
        <v>6681</v>
      </c>
      <c r="F227" s="222" t="s">
        <v>6682</v>
      </c>
      <c r="G227" s="223" t="s">
        <v>949</v>
      </c>
      <c r="H227" s="224">
        <v>6</v>
      </c>
      <c r="I227" s="225"/>
      <c r="J227" s="226">
        <f>ROUND(I227*H227,2)</f>
        <v>0</v>
      </c>
      <c r="K227" s="222" t="s">
        <v>437</v>
      </c>
      <c r="L227" s="48"/>
      <c r="M227" s="227" t="s">
        <v>28</v>
      </c>
      <c r="N227" s="228" t="s">
        <v>45</v>
      </c>
      <c r="O227" s="88"/>
      <c r="P227" s="229">
        <f>O227*H227</f>
        <v>0</v>
      </c>
      <c r="Q227" s="229">
        <v>0</v>
      </c>
      <c r="R227" s="229">
        <f>Q227*H227</f>
        <v>0</v>
      </c>
      <c r="S227" s="229">
        <v>0</v>
      </c>
      <c r="T227" s="230">
        <f>S227*H227</f>
        <v>0</v>
      </c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R227" s="231" t="s">
        <v>438</v>
      </c>
      <c r="AT227" s="231" t="s">
        <v>433</v>
      </c>
      <c r="AU227" s="231" t="s">
        <v>83</v>
      </c>
      <c r="AY227" s="21" t="s">
        <v>426</v>
      </c>
      <c r="BE227" s="232">
        <f>IF(N227="základní",J227,0)</f>
        <v>0</v>
      </c>
      <c r="BF227" s="232">
        <f>IF(N227="snížená",J227,0)</f>
        <v>0</v>
      </c>
      <c r="BG227" s="232">
        <f>IF(N227="zákl. přenesená",J227,0)</f>
        <v>0</v>
      </c>
      <c r="BH227" s="232">
        <f>IF(N227="sníž. přenesená",J227,0)</f>
        <v>0</v>
      </c>
      <c r="BI227" s="232">
        <f>IF(N227="nulová",J227,0)</f>
        <v>0</v>
      </c>
      <c r="BJ227" s="21" t="s">
        <v>81</v>
      </c>
      <c r="BK227" s="232">
        <f>ROUND(I227*H227,2)</f>
        <v>0</v>
      </c>
      <c r="BL227" s="21" t="s">
        <v>438</v>
      </c>
      <c r="BM227" s="231" t="s">
        <v>6683</v>
      </c>
    </row>
    <row r="228" s="2" customFormat="1">
      <c r="A228" s="42"/>
      <c r="B228" s="43"/>
      <c r="C228" s="44"/>
      <c r="D228" s="233" t="s">
        <v>442</v>
      </c>
      <c r="E228" s="44"/>
      <c r="F228" s="234" t="s">
        <v>6684</v>
      </c>
      <c r="G228" s="44"/>
      <c r="H228" s="44"/>
      <c r="I228" s="235"/>
      <c r="J228" s="44"/>
      <c r="K228" s="44"/>
      <c r="L228" s="48"/>
      <c r="M228" s="236"/>
      <c r="N228" s="237"/>
      <c r="O228" s="88"/>
      <c r="P228" s="88"/>
      <c r="Q228" s="88"/>
      <c r="R228" s="88"/>
      <c r="S228" s="88"/>
      <c r="T228" s="89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T228" s="21" t="s">
        <v>442</v>
      </c>
      <c r="AU228" s="21" t="s">
        <v>83</v>
      </c>
    </row>
    <row r="229" s="14" customFormat="1">
      <c r="A229" s="14"/>
      <c r="B229" s="250"/>
      <c r="C229" s="251"/>
      <c r="D229" s="240" t="s">
        <v>446</v>
      </c>
      <c r="E229" s="252" t="s">
        <v>28</v>
      </c>
      <c r="F229" s="253" t="s">
        <v>6583</v>
      </c>
      <c r="G229" s="251"/>
      <c r="H229" s="252" t="s">
        <v>28</v>
      </c>
      <c r="I229" s="254"/>
      <c r="J229" s="251"/>
      <c r="K229" s="251"/>
      <c r="L229" s="255"/>
      <c r="M229" s="256"/>
      <c r="N229" s="257"/>
      <c r="O229" s="257"/>
      <c r="P229" s="257"/>
      <c r="Q229" s="257"/>
      <c r="R229" s="257"/>
      <c r="S229" s="257"/>
      <c r="T229" s="258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9" t="s">
        <v>446</v>
      </c>
      <c r="AU229" s="259" t="s">
        <v>83</v>
      </c>
      <c r="AV229" s="14" t="s">
        <v>81</v>
      </c>
      <c r="AW229" s="14" t="s">
        <v>35</v>
      </c>
      <c r="AX229" s="14" t="s">
        <v>74</v>
      </c>
      <c r="AY229" s="259" t="s">
        <v>426</v>
      </c>
    </row>
    <row r="230" s="13" customFormat="1">
      <c r="A230" s="13"/>
      <c r="B230" s="238"/>
      <c r="C230" s="239"/>
      <c r="D230" s="240" t="s">
        <v>446</v>
      </c>
      <c r="E230" s="241" t="s">
        <v>28</v>
      </c>
      <c r="F230" s="242" t="s">
        <v>1935</v>
      </c>
      <c r="G230" s="239"/>
      <c r="H230" s="243">
        <v>2</v>
      </c>
      <c r="I230" s="244"/>
      <c r="J230" s="239"/>
      <c r="K230" s="239"/>
      <c r="L230" s="245"/>
      <c r="M230" s="246"/>
      <c r="N230" s="247"/>
      <c r="O230" s="247"/>
      <c r="P230" s="247"/>
      <c r="Q230" s="247"/>
      <c r="R230" s="247"/>
      <c r="S230" s="247"/>
      <c r="T230" s="248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9" t="s">
        <v>446</v>
      </c>
      <c r="AU230" s="249" t="s">
        <v>83</v>
      </c>
      <c r="AV230" s="13" t="s">
        <v>83</v>
      </c>
      <c r="AW230" s="13" t="s">
        <v>35</v>
      </c>
      <c r="AX230" s="13" t="s">
        <v>74</v>
      </c>
      <c r="AY230" s="249" t="s">
        <v>426</v>
      </c>
    </row>
    <row r="231" s="14" customFormat="1">
      <c r="A231" s="14"/>
      <c r="B231" s="250"/>
      <c r="C231" s="251"/>
      <c r="D231" s="240" t="s">
        <v>446</v>
      </c>
      <c r="E231" s="252" t="s">
        <v>28</v>
      </c>
      <c r="F231" s="253" t="s">
        <v>6564</v>
      </c>
      <c r="G231" s="251"/>
      <c r="H231" s="252" t="s">
        <v>28</v>
      </c>
      <c r="I231" s="254"/>
      <c r="J231" s="251"/>
      <c r="K231" s="251"/>
      <c r="L231" s="255"/>
      <c r="M231" s="256"/>
      <c r="N231" s="257"/>
      <c r="O231" s="257"/>
      <c r="P231" s="257"/>
      <c r="Q231" s="257"/>
      <c r="R231" s="257"/>
      <c r="S231" s="257"/>
      <c r="T231" s="258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9" t="s">
        <v>446</v>
      </c>
      <c r="AU231" s="259" t="s">
        <v>83</v>
      </c>
      <c r="AV231" s="14" t="s">
        <v>81</v>
      </c>
      <c r="AW231" s="14" t="s">
        <v>35</v>
      </c>
      <c r="AX231" s="14" t="s">
        <v>74</v>
      </c>
      <c r="AY231" s="259" t="s">
        <v>426</v>
      </c>
    </row>
    <row r="232" s="13" customFormat="1">
      <c r="A232" s="13"/>
      <c r="B232" s="238"/>
      <c r="C232" s="239"/>
      <c r="D232" s="240" t="s">
        <v>446</v>
      </c>
      <c r="E232" s="241" t="s">
        <v>28</v>
      </c>
      <c r="F232" s="242" t="s">
        <v>1935</v>
      </c>
      <c r="G232" s="239"/>
      <c r="H232" s="243">
        <v>2</v>
      </c>
      <c r="I232" s="244"/>
      <c r="J232" s="239"/>
      <c r="K232" s="239"/>
      <c r="L232" s="245"/>
      <c r="M232" s="246"/>
      <c r="N232" s="247"/>
      <c r="O232" s="247"/>
      <c r="P232" s="247"/>
      <c r="Q232" s="247"/>
      <c r="R232" s="247"/>
      <c r="S232" s="247"/>
      <c r="T232" s="248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9" t="s">
        <v>446</v>
      </c>
      <c r="AU232" s="249" t="s">
        <v>83</v>
      </c>
      <c r="AV232" s="13" t="s">
        <v>83</v>
      </c>
      <c r="AW232" s="13" t="s">
        <v>35</v>
      </c>
      <c r="AX232" s="13" t="s">
        <v>74</v>
      </c>
      <c r="AY232" s="249" t="s">
        <v>426</v>
      </c>
    </row>
    <row r="233" s="14" customFormat="1">
      <c r="A233" s="14"/>
      <c r="B233" s="250"/>
      <c r="C233" s="251"/>
      <c r="D233" s="240" t="s">
        <v>446</v>
      </c>
      <c r="E233" s="252" t="s">
        <v>28</v>
      </c>
      <c r="F233" s="253" t="s">
        <v>6593</v>
      </c>
      <c r="G233" s="251"/>
      <c r="H233" s="252" t="s">
        <v>28</v>
      </c>
      <c r="I233" s="254"/>
      <c r="J233" s="251"/>
      <c r="K233" s="251"/>
      <c r="L233" s="255"/>
      <c r="M233" s="256"/>
      <c r="N233" s="257"/>
      <c r="O233" s="257"/>
      <c r="P233" s="257"/>
      <c r="Q233" s="257"/>
      <c r="R233" s="257"/>
      <c r="S233" s="257"/>
      <c r="T233" s="258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9" t="s">
        <v>446</v>
      </c>
      <c r="AU233" s="259" t="s">
        <v>83</v>
      </c>
      <c r="AV233" s="14" t="s">
        <v>81</v>
      </c>
      <c r="AW233" s="14" t="s">
        <v>35</v>
      </c>
      <c r="AX233" s="14" t="s">
        <v>74</v>
      </c>
      <c r="AY233" s="259" t="s">
        <v>426</v>
      </c>
    </row>
    <row r="234" s="13" customFormat="1">
      <c r="A234" s="13"/>
      <c r="B234" s="238"/>
      <c r="C234" s="239"/>
      <c r="D234" s="240" t="s">
        <v>446</v>
      </c>
      <c r="E234" s="241" t="s">
        <v>28</v>
      </c>
      <c r="F234" s="242" t="s">
        <v>1935</v>
      </c>
      <c r="G234" s="239"/>
      <c r="H234" s="243">
        <v>2</v>
      </c>
      <c r="I234" s="244"/>
      <c r="J234" s="239"/>
      <c r="K234" s="239"/>
      <c r="L234" s="245"/>
      <c r="M234" s="246"/>
      <c r="N234" s="247"/>
      <c r="O234" s="247"/>
      <c r="P234" s="247"/>
      <c r="Q234" s="247"/>
      <c r="R234" s="247"/>
      <c r="S234" s="247"/>
      <c r="T234" s="248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9" t="s">
        <v>446</v>
      </c>
      <c r="AU234" s="249" t="s">
        <v>83</v>
      </c>
      <c r="AV234" s="13" t="s">
        <v>83</v>
      </c>
      <c r="AW234" s="13" t="s">
        <v>35</v>
      </c>
      <c r="AX234" s="13" t="s">
        <v>74</v>
      </c>
      <c r="AY234" s="249" t="s">
        <v>426</v>
      </c>
    </row>
    <row r="235" s="15" customFormat="1">
      <c r="A235" s="15"/>
      <c r="B235" s="260"/>
      <c r="C235" s="261"/>
      <c r="D235" s="240" t="s">
        <v>446</v>
      </c>
      <c r="E235" s="262" t="s">
        <v>28</v>
      </c>
      <c r="F235" s="263" t="s">
        <v>466</v>
      </c>
      <c r="G235" s="261"/>
      <c r="H235" s="264">
        <v>6</v>
      </c>
      <c r="I235" s="265"/>
      <c r="J235" s="261"/>
      <c r="K235" s="261"/>
      <c r="L235" s="266"/>
      <c r="M235" s="267"/>
      <c r="N235" s="268"/>
      <c r="O235" s="268"/>
      <c r="P235" s="268"/>
      <c r="Q235" s="268"/>
      <c r="R235" s="268"/>
      <c r="S235" s="268"/>
      <c r="T235" s="269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70" t="s">
        <v>446</v>
      </c>
      <c r="AU235" s="270" t="s">
        <v>83</v>
      </c>
      <c r="AV235" s="15" t="s">
        <v>438</v>
      </c>
      <c r="AW235" s="15" t="s">
        <v>35</v>
      </c>
      <c r="AX235" s="15" t="s">
        <v>81</v>
      </c>
      <c r="AY235" s="270" t="s">
        <v>426</v>
      </c>
    </row>
    <row r="236" s="2" customFormat="1" ht="21.75" customHeight="1">
      <c r="A236" s="42"/>
      <c r="B236" s="43"/>
      <c r="C236" s="220" t="s">
        <v>521</v>
      </c>
      <c r="D236" s="220" t="s">
        <v>433</v>
      </c>
      <c r="E236" s="221" t="s">
        <v>6685</v>
      </c>
      <c r="F236" s="222" t="s">
        <v>6686</v>
      </c>
      <c r="G236" s="223" t="s">
        <v>1452</v>
      </c>
      <c r="H236" s="224">
        <v>6</v>
      </c>
      <c r="I236" s="225"/>
      <c r="J236" s="226">
        <f>ROUND(I236*H236,2)</f>
        <v>0</v>
      </c>
      <c r="K236" s="222" t="s">
        <v>28</v>
      </c>
      <c r="L236" s="48"/>
      <c r="M236" s="227" t="s">
        <v>28</v>
      </c>
      <c r="N236" s="228" t="s">
        <v>45</v>
      </c>
      <c r="O236" s="88"/>
      <c r="P236" s="229">
        <f>O236*H236</f>
        <v>0</v>
      </c>
      <c r="Q236" s="229">
        <v>0</v>
      </c>
      <c r="R236" s="229">
        <f>Q236*H236</f>
        <v>0</v>
      </c>
      <c r="S236" s="229">
        <v>0</v>
      </c>
      <c r="T236" s="230">
        <f>S236*H236</f>
        <v>0</v>
      </c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R236" s="231" t="s">
        <v>438</v>
      </c>
      <c r="AT236" s="231" t="s">
        <v>433</v>
      </c>
      <c r="AU236" s="231" t="s">
        <v>83</v>
      </c>
      <c r="AY236" s="21" t="s">
        <v>426</v>
      </c>
      <c r="BE236" s="232">
        <f>IF(N236="základní",J236,0)</f>
        <v>0</v>
      </c>
      <c r="BF236" s="232">
        <f>IF(N236="snížená",J236,0)</f>
        <v>0</v>
      </c>
      <c r="BG236" s="232">
        <f>IF(N236="zákl. přenesená",J236,0)</f>
        <v>0</v>
      </c>
      <c r="BH236" s="232">
        <f>IF(N236="sníž. přenesená",J236,0)</f>
        <v>0</v>
      </c>
      <c r="BI236" s="232">
        <f>IF(N236="nulová",J236,0)</f>
        <v>0</v>
      </c>
      <c r="BJ236" s="21" t="s">
        <v>81</v>
      </c>
      <c r="BK236" s="232">
        <f>ROUND(I236*H236,2)</f>
        <v>0</v>
      </c>
      <c r="BL236" s="21" t="s">
        <v>438</v>
      </c>
      <c r="BM236" s="231" t="s">
        <v>6687</v>
      </c>
    </row>
    <row r="237" s="14" customFormat="1">
      <c r="A237" s="14"/>
      <c r="B237" s="250"/>
      <c r="C237" s="251"/>
      <c r="D237" s="240" t="s">
        <v>446</v>
      </c>
      <c r="E237" s="252" t="s">
        <v>28</v>
      </c>
      <c r="F237" s="253" t="s">
        <v>6583</v>
      </c>
      <c r="G237" s="251"/>
      <c r="H237" s="252" t="s">
        <v>28</v>
      </c>
      <c r="I237" s="254"/>
      <c r="J237" s="251"/>
      <c r="K237" s="251"/>
      <c r="L237" s="255"/>
      <c r="M237" s="256"/>
      <c r="N237" s="257"/>
      <c r="O237" s="257"/>
      <c r="P237" s="257"/>
      <c r="Q237" s="257"/>
      <c r="R237" s="257"/>
      <c r="S237" s="257"/>
      <c r="T237" s="258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9" t="s">
        <v>446</v>
      </c>
      <c r="AU237" s="259" t="s">
        <v>83</v>
      </c>
      <c r="AV237" s="14" t="s">
        <v>81</v>
      </c>
      <c r="AW237" s="14" t="s">
        <v>35</v>
      </c>
      <c r="AX237" s="14" t="s">
        <v>74</v>
      </c>
      <c r="AY237" s="259" t="s">
        <v>426</v>
      </c>
    </row>
    <row r="238" s="13" customFormat="1">
      <c r="A238" s="13"/>
      <c r="B238" s="238"/>
      <c r="C238" s="239"/>
      <c r="D238" s="240" t="s">
        <v>446</v>
      </c>
      <c r="E238" s="241" t="s">
        <v>28</v>
      </c>
      <c r="F238" s="242" t="s">
        <v>1935</v>
      </c>
      <c r="G238" s="239"/>
      <c r="H238" s="243">
        <v>2</v>
      </c>
      <c r="I238" s="244"/>
      <c r="J238" s="239"/>
      <c r="K238" s="239"/>
      <c r="L238" s="245"/>
      <c r="M238" s="246"/>
      <c r="N238" s="247"/>
      <c r="O238" s="247"/>
      <c r="P238" s="247"/>
      <c r="Q238" s="247"/>
      <c r="R238" s="247"/>
      <c r="S238" s="247"/>
      <c r="T238" s="248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9" t="s">
        <v>446</v>
      </c>
      <c r="AU238" s="249" t="s">
        <v>83</v>
      </c>
      <c r="AV238" s="13" t="s">
        <v>83</v>
      </c>
      <c r="AW238" s="13" t="s">
        <v>35</v>
      </c>
      <c r="AX238" s="13" t="s">
        <v>74</v>
      </c>
      <c r="AY238" s="249" t="s">
        <v>426</v>
      </c>
    </row>
    <row r="239" s="14" customFormat="1">
      <c r="A239" s="14"/>
      <c r="B239" s="250"/>
      <c r="C239" s="251"/>
      <c r="D239" s="240" t="s">
        <v>446</v>
      </c>
      <c r="E239" s="252" t="s">
        <v>28</v>
      </c>
      <c r="F239" s="253" t="s">
        <v>6564</v>
      </c>
      <c r="G239" s="251"/>
      <c r="H239" s="252" t="s">
        <v>28</v>
      </c>
      <c r="I239" s="254"/>
      <c r="J239" s="251"/>
      <c r="K239" s="251"/>
      <c r="L239" s="255"/>
      <c r="M239" s="256"/>
      <c r="N239" s="257"/>
      <c r="O239" s="257"/>
      <c r="P239" s="257"/>
      <c r="Q239" s="257"/>
      <c r="R239" s="257"/>
      <c r="S239" s="257"/>
      <c r="T239" s="258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9" t="s">
        <v>446</v>
      </c>
      <c r="AU239" s="259" t="s">
        <v>83</v>
      </c>
      <c r="AV239" s="14" t="s">
        <v>81</v>
      </c>
      <c r="AW239" s="14" t="s">
        <v>35</v>
      </c>
      <c r="AX239" s="14" t="s">
        <v>74</v>
      </c>
      <c r="AY239" s="259" t="s">
        <v>426</v>
      </c>
    </row>
    <row r="240" s="13" customFormat="1">
      <c r="A240" s="13"/>
      <c r="B240" s="238"/>
      <c r="C240" s="239"/>
      <c r="D240" s="240" t="s">
        <v>446</v>
      </c>
      <c r="E240" s="241" t="s">
        <v>28</v>
      </c>
      <c r="F240" s="242" t="s">
        <v>1935</v>
      </c>
      <c r="G240" s="239"/>
      <c r="H240" s="243">
        <v>2</v>
      </c>
      <c r="I240" s="244"/>
      <c r="J240" s="239"/>
      <c r="K240" s="239"/>
      <c r="L240" s="245"/>
      <c r="M240" s="246"/>
      <c r="N240" s="247"/>
      <c r="O240" s="247"/>
      <c r="P240" s="247"/>
      <c r="Q240" s="247"/>
      <c r="R240" s="247"/>
      <c r="S240" s="247"/>
      <c r="T240" s="248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9" t="s">
        <v>446</v>
      </c>
      <c r="AU240" s="249" t="s">
        <v>83</v>
      </c>
      <c r="AV240" s="13" t="s">
        <v>83</v>
      </c>
      <c r="AW240" s="13" t="s">
        <v>35</v>
      </c>
      <c r="AX240" s="13" t="s">
        <v>74</v>
      </c>
      <c r="AY240" s="249" t="s">
        <v>426</v>
      </c>
    </row>
    <row r="241" s="14" customFormat="1">
      <c r="A241" s="14"/>
      <c r="B241" s="250"/>
      <c r="C241" s="251"/>
      <c r="D241" s="240" t="s">
        <v>446</v>
      </c>
      <c r="E241" s="252" t="s">
        <v>28</v>
      </c>
      <c r="F241" s="253" t="s">
        <v>6593</v>
      </c>
      <c r="G241" s="251"/>
      <c r="H241" s="252" t="s">
        <v>28</v>
      </c>
      <c r="I241" s="254"/>
      <c r="J241" s="251"/>
      <c r="K241" s="251"/>
      <c r="L241" s="255"/>
      <c r="M241" s="256"/>
      <c r="N241" s="257"/>
      <c r="O241" s="257"/>
      <c r="P241" s="257"/>
      <c r="Q241" s="257"/>
      <c r="R241" s="257"/>
      <c r="S241" s="257"/>
      <c r="T241" s="258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9" t="s">
        <v>446</v>
      </c>
      <c r="AU241" s="259" t="s">
        <v>83</v>
      </c>
      <c r="AV241" s="14" t="s">
        <v>81</v>
      </c>
      <c r="AW241" s="14" t="s">
        <v>35</v>
      </c>
      <c r="AX241" s="14" t="s">
        <v>74</v>
      </c>
      <c r="AY241" s="259" t="s">
        <v>426</v>
      </c>
    </row>
    <row r="242" s="13" customFormat="1">
      <c r="A242" s="13"/>
      <c r="B242" s="238"/>
      <c r="C242" s="239"/>
      <c r="D242" s="240" t="s">
        <v>446</v>
      </c>
      <c r="E242" s="241" t="s">
        <v>28</v>
      </c>
      <c r="F242" s="242" t="s">
        <v>1935</v>
      </c>
      <c r="G242" s="239"/>
      <c r="H242" s="243">
        <v>2</v>
      </c>
      <c r="I242" s="244"/>
      <c r="J242" s="239"/>
      <c r="K242" s="239"/>
      <c r="L242" s="245"/>
      <c r="M242" s="246"/>
      <c r="N242" s="247"/>
      <c r="O242" s="247"/>
      <c r="P242" s="247"/>
      <c r="Q242" s="247"/>
      <c r="R242" s="247"/>
      <c r="S242" s="247"/>
      <c r="T242" s="248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9" t="s">
        <v>446</v>
      </c>
      <c r="AU242" s="249" t="s">
        <v>83</v>
      </c>
      <c r="AV242" s="13" t="s">
        <v>83</v>
      </c>
      <c r="AW242" s="13" t="s">
        <v>35</v>
      </c>
      <c r="AX242" s="13" t="s">
        <v>74</v>
      </c>
      <c r="AY242" s="249" t="s">
        <v>426</v>
      </c>
    </row>
    <row r="243" s="15" customFormat="1">
      <c r="A243" s="15"/>
      <c r="B243" s="260"/>
      <c r="C243" s="261"/>
      <c r="D243" s="240" t="s">
        <v>446</v>
      </c>
      <c r="E243" s="262" t="s">
        <v>28</v>
      </c>
      <c r="F243" s="263" t="s">
        <v>466</v>
      </c>
      <c r="G243" s="261"/>
      <c r="H243" s="264">
        <v>6</v>
      </c>
      <c r="I243" s="265"/>
      <c r="J243" s="261"/>
      <c r="K243" s="261"/>
      <c r="L243" s="266"/>
      <c r="M243" s="267"/>
      <c r="N243" s="268"/>
      <c r="O243" s="268"/>
      <c r="P243" s="268"/>
      <c r="Q243" s="268"/>
      <c r="R243" s="268"/>
      <c r="S243" s="268"/>
      <c r="T243" s="269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70" t="s">
        <v>446</v>
      </c>
      <c r="AU243" s="270" t="s">
        <v>83</v>
      </c>
      <c r="AV243" s="15" t="s">
        <v>438</v>
      </c>
      <c r="AW243" s="15" t="s">
        <v>35</v>
      </c>
      <c r="AX243" s="15" t="s">
        <v>81</v>
      </c>
      <c r="AY243" s="270" t="s">
        <v>426</v>
      </c>
    </row>
    <row r="244" s="12" customFormat="1" ht="22.8" customHeight="1">
      <c r="A244" s="12"/>
      <c r="B244" s="204"/>
      <c r="C244" s="205"/>
      <c r="D244" s="206" t="s">
        <v>73</v>
      </c>
      <c r="E244" s="218" t="s">
        <v>1123</v>
      </c>
      <c r="F244" s="218" t="s">
        <v>1609</v>
      </c>
      <c r="G244" s="205"/>
      <c r="H244" s="205"/>
      <c r="I244" s="208"/>
      <c r="J244" s="219">
        <f>BK244</f>
        <v>0</v>
      </c>
      <c r="K244" s="205"/>
      <c r="L244" s="210"/>
      <c r="M244" s="211"/>
      <c r="N244" s="212"/>
      <c r="O244" s="212"/>
      <c r="P244" s="213">
        <f>SUM(P245:P317)</f>
        <v>0</v>
      </c>
      <c r="Q244" s="212"/>
      <c r="R244" s="213">
        <f>SUM(R245:R317)</f>
        <v>0</v>
      </c>
      <c r="S244" s="212"/>
      <c r="T244" s="214">
        <f>SUM(T245:T317)</f>
        <v>0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215" t="s">
        <v>81</v>
      </c>
      <c r="AT244" s="216" t="s">
        <v>73</v>
      </c>
      <c r="AU244" s="216" t="s">
        <v>81</v>
      </c>
      <c r="AY244" s="215" t="s">
        <v>426</v>
      </c>
      <c r="BK244" s="217">
        <f>SUM(BK245:BK317)</f>
        <v>0</v>
      </c>
    </row>
    <row r="245" s="2" customFormat="1" ht="49.05" customHeight="1">
      <c r="A245" s="42"/>
      <c r="B245" s="43"/>
      <c r="C245" s="220" t="s">
        <v>691</v>
      </c>
      <c r="D245" s="220" t="s">
        <v>433</v>
      </c>
      <c r="E245" s="221" t="s">
        <v>6688</v>
      </c>
      <c r="F245" s="222" t="s">
        <v>6689</v>
      </c>
      <c r="G245" s="223" t="s">
        <v>436</v>
      </c>
      <c r="H245" s="224">
        <v>864.55200000000002</v>
      </c>
      <c r="I245" s="225"/>
      <c r="J245" s="226">
        <f>ROUND(I245*H245,2)</f>
        <v>0</v>
      </c>
      <c r="K245" s="222" t="s">
        <v>437</v>
      </c>
      <c r="L245" s="48"/>
      <c r="M245" s="227" t="s">
        <v>28</v>
      </c>
      <c r="N245" s="228" t="s">
        <v>45</v>
      </c>
      <c r="O245" s="88"/>
      <c r="P245" s="229">
        <f>O245*H245</f>
        <v>0</v>
      </c>
      <c r="Q245" s="229">
        <v>0</v>
      </c>
      <c r="R245" s="229">
        <f>Q245*H245</f>
        <v>0</v>
      </c>
      <c r="S245" s="229">
        <v>0</v>
      </c>
      <c r="T245" s="230">
        <f>S245*H245</f>
        <v>0</v>
      </c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R245" s="231" t="s">
        <v>438</v>
      </c>
      <c r="AT245" s="231" t="s">
        <v>433</v>
      </c>
      <c r="AU245" s="231" t="s">
        <v>83</v>
      </c>
      <c r="AY245" s="21" t="s">
        <v>426</v>
      </c>
      <c r="BE245" s="232">
        <f>IF(N245="základní",J245,0)</f>
        <v>0</v>
      </c>
      <c r="BF245" s="232">
        <f>IF(N245="snížená",J245,0)</f>
        <v>0</v>
      </c>
      <c r="BG245" s="232">
        <f>IF(N245="zákl. přenesená",J245,0)</f>
        <v>0</v>
      </c>
      <c r="BH245" s="232">
        <f>IF(N245="sníž. přenesená",J245,0)</f>
        <v>0</v>
      </c>
      <c r="BI245" s="232">
        <f>IF(N245="nulová",J245,0)</f>
        <v>0</v>
      </c>
      <c r="BJ245" s="21" t="s">
        <v>81</v>
      </c>
      <c r="BK245" s="232">
        <f>ROUND(I245*H245,2)</f>
        <v>0</v>
      </c>
      <c r="BL245" s="21" t="s">
        <v>438</v>
      </c>
      <c r="BM245" s="231" t="s">
        <v>6690</v>
      </c>
    </row>
    <row r="246" s="2" customFormat="1">
      <c r="A246" s="42"/>
      <c r="B246" s="43"/>
      <c r="C246" s="44"/>
      <c r="D246" s="233" t="s">
        <v>442</v>
      </c>
      <c r="E246" s="44"/>
      <c r="F246" s="234" t="s">
        <v>6691</v>
      </c>
      <c r="G246" s="44"/>
      <c r="H246" s="44"/>
      <c r="I246" s="235"/>
      <c r="J246" s="44"/>
      <c r="K246" s="44"/>
      <c r="L246" s="48"/>
      <c r="M246" s="236"/>
      <c r="N246" s="237"/>
      <c r="O246" s="88"/>
      <c r="P246" s="88"/>
      <c r="Q246" s="88"/>
      <c r="R246" s="88"/>
      <c r="S246" s="88"/>
      <c r="T246" s="89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T246" s="21" t="s">
        <v>442</v>
      </c>
      <c r="AU246" s="21" t="s">
        <v>83</v>
      </c>
    </row>
    <row r="247" s="14" customFormat="1">
      <c r="A247" s="14"/>
      <c r="B247" s="250"/>
      <c r="C247" s="251"/>
      <c r="D247" s="240" t="s">
        <v>446</v>
      </c>
      <c r="E247" s="252" t="s">
        <v>28</v>
      </c>
      <c r="F247" s="253" t="s">
        <v>6583</v>
      </c>
      <c r="G247" s="251"/>
      <c r="H247" s="252" t="s">
        <v>28</v>
      </c>
      <c r="I247" s="254"/>
      <c r="J247" s="251"/>
      <c r="K247" s="251"/>
      <c r="L247" s="255"/>
      <c r="M247" s="256"/>
      <c r="N247" s="257"/>
      <c r="O247" s="257"/>
      <c r="P247" s="257"/>
      <c r="Q247" s="257"/>
      <c r="R247" s="257"/>
      <c r="S247" s="257"/>
      <c r="T247" s="258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9" t="s">
        <v>446</v>
      </c>
      <c r="AU247" s="259" t="s">
        <v>83</v>
      </c>
      <c r="AV247" s="14" t="s">
        <v>81</v>
      </c>
      <c r="AW247" s="14" t="s">
        <v>35</v>
      </c>
      <c r="AX247" s="14" t="s">
        <v>74</v>
      </c>
      <c r="AY247" s="259" t="s">
        <v>426</v>
      </c>
    </row>
    <row r="248" s="13" customFormat="1">
      <c r="A248" s="13"/>
      <c r="B248" s="238"/>
      <c r="C248" s="239"/>
      <c r="D248" s="240" t="s">
        <v>446</v>
      </c>
      <c r="E248" s="241" t="s">
        <v>28</v>
      </c>
      <c r="F248" s="242" t="s">
        <v>6692</v>
      </c>
      <c r="G248" s="239"/>
      <c r="H248" s="243">
        <v>212.87700000000001</v>
      </c>
      <c r="I248" s="244"/>
      <c r="J248" s="239"/>
      <c r="K248" s="239"/>
      <c r="L248" s="245"/>
      <c r="M248" s="246"/>
      <c r="N248" s="247"/>
      <c r="O248" s="247"/>
      <c r="P248" s="247"/>
      <c r="Q248" s="247"/>
      <c r="R248" s="247"/>
      <c r="S248" s="247"/>
      <c r="T248" s="248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9" t="s">
        <v>446</v>
      </c>
      <c r="AU248" s="249" t="s">
        <v>83</v>
      </c>
      <c r="AV248" s="13" t="s">
        <v>83</v>
      </c>
      <c r="AW248" s="13" t="s">
        <v>35</v>
      </c>
      <c r="AX248" s="13" t="s">
        <v>74</v>
      </c>
      <c r="AY248" s="249" t="s">
        <v>426</v>
      </c>
    </row>
    <row r="249" s="14" customFormat="1">
      <c r="A249" s="14"/>
      <c r="B249" s="250"/>
      <c r="C249" s="251"/>
      <c r="D249" s="240" t="s">
        <v>446</v>
      </c>
      <c r="E249" s="252" t="s">
        <v>28</v>
      </c>
      <c r="F249" s="253" t="s">
        <v>6590</v>
      </c>
      <c r="G249" s="251"/>
      <c r="H249" s="252" t="s">
        <v>28</v>
      </c>
      <c r="I249" s="254"/>
      <c r="J249" s="251"/>
      <c r="K249" s="251"/>
      <c r="L249" s="255"/>
      <c r="M249" s="256"/>
      <c r="N249" s="257"/>
      <c r="O249" s="257"/>
      <c r="P249" s="257"/>
      <c r="Q249" s="257"/>
      <c r="R249" s="257"/>
      <c r="S249" s="257"/>
      <c r="T249" s="258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9" t="s">
        <v>446</v>
      </c>
      <c r="AU249" s="259" t="s">
        <v>83</v>
      </c>
      <c r="AV249" s="14" t="s">
        <v>81</v>
      </c>
      <c r="AW249" s="14" t="s">
        <v>35</v>
      </c>
      <c r="AX249" s="14" t="s">
        <v>74</v>
      </c>
      <c r="AY249" s="259" t="s">
        <v>426</v>
      </c>
    </row>
    <row r="250" s="13" customFormat="1">
      <c r="A250" s="13"/>
      <c r="B250" s="238"/>
      <c r="C250" s="239"/>
      <c r="D250" s="240" t="s">
        <v>446</v>
      </c>
      <c r="E250" s="241" t="s">
        <v>28</v>
      </c>
      <c r="F250" s="242" t="s">
        <v>6693</v>
      </c>
      <c r="G250" s="239"/>
      <c r="H250" s="243">
        <v>151.68899999999999</v>
      </c>
      <c r="I250" s="244"/>
      <c r="J250" s="239"/>
      <c r="K250" s="239"/>
      <c r="L250" s="245"/>
      <c r="M250" s="246"/>
      <c r="N250" s="247"/>
      <c r="O250" s="247"/>
      <c r="P250" s="247"/>
      <c r="Q250" s="247"/>
      <c r="R250" s="247"/>
      <c r="S250" s="247"/>
      <c r="T250" s="248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9" t="s">
        <v>446</v>
      </c>
      <c r="AU250" s="249" t="s">
        <v>83</v>
      </c>
      <c r="AV250" s="13" t="s">
        <v>83</v>
      </c>
      <c r="AW250" s="13" t="s">
        <v>35</v>
      </c>
      <c r="AX250" s="13" t="s">
        <v>74</v>
      </c>
      <c r="AY250" s="249" t="s">
        <v>426</v>
      </c>
    </row>
    <row r="251" s="14" customFormat="1">
      <c r="A251" s="14"/>
      <c r="B251" s="250"/>
      <c r="C251" s="251"/>
      <c r="D251" s="240" t="s">
        <v>446</v>
      </c>
      <c r="E251" s="252" t="s">
        <v>28</v>
      </c>
      <c r="F251" s="253" t="s">
        <v>6564</v>
      </c>
      <c r="G251" s="251"/>
      <c r="H251" s="252" t="s">
        <v>28</v>
      </c>
      <c r="I251" s="254"/>
      <c r="J251" s="251"/>
      <c r="K251" s="251"/>
      <c r="L251" s="255"/>
      <c r="M251" s="256"/>
      <c r="N251" s="257"/>
      <c r="O251" s="257"/>
      <c r="P251" s="257"/>
      <c r="Q251" s="257"/>
      <c r="R251" s="257"/>
      <c r="S251" s="257"/>
      <c r="T251" s="258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9" t="s">
        <v>446</v>
      </c>
      <c r="AU251" s="259" t="s">
        <v>83</v>
      </c>
      <c r="AV251" s="14" t="s">
        <v>81</v>
      </c>
      <c r="AW251" s="14" t="s">
        <v>35</v>
      </c>
      <c r="AX251" s="14" t="s">
        <v>74</v>
      </c>
      <c r="AY251" s="259" t="s">
        <v>426</v>
      </c>
    </row>
    <row r="252" s="13" customFormat="1">
      <c r="A252" s="13"/>
      <c r="B252" s="238"/>
      <c r="C252" s="239"/>
      <c r="D252" s="240" t="s">
        <v>446</v>
      </c>
      <c r="E252" s="241" t="s">
        <v>28</v>
      </c>
      <c r="F252" s="242" t="s">
        <v>6694</v>
      </c>
      <c r="G252" s="239"/>
      <c r="H252" s="243">
        <v>249.63300000000001</v>
      </c>
      <c r="I252" s="244"/>
      <c r="J252" s="239"/>
      <c r="K252" s="239"/>
      <c r="L252" s="245"/>
      <c r="M252" s="246"/>
      <c r="N252" s="247"/>
      <c r="O252" s="247"/>
      <c r="P252" s="247"/>
      <c r="Q252" s="247"/>
      <c r="R252" s="247"/>
      <c r="S252" s="247"/>
      <c r="T252" s="248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9" t="s">
        <v>446</v>
      </c>
      <c r="AU252" s="249" t="s">
        <v>83</v>
      </c>
      <c r="AV252" s="13" t="s">
        <v>83</v>
      </c>
      <c r="AW252" s="13" t="s">
        <v>35</v>
      </c>
      <c r="AX252" s="13" t="s">
        <v>74</v>
      </c>
      <c r="AY252" s="249" t="s">
        <v>426</v>
      </c>
    </row>
    <row r="253" s="14" customFormat="1">
      <c r="A253" s="14"/>
      <c r="B253" s="250"/>
      <c r="C253" s="251"/>
      <c r="D253" s="240" t="s">
        <v>446</v>
      </c>
      <c r="E253" s="252" t="s">
        <v>28</v>
      </c>
      <c r="F253" s="253" t="s">
        <v>6593</v>
      </c>
      <c r="G253" s="251"/>
      <c r="H253" s="252" t="s">
        <v>28</v>
      </c>
      <c r="I253" s="254"/>
      <c r="J253" s="251"/>
      <c r="K253" s="251"/>
      <c r="L253" s="255"/>
      <c r="M253" s="256"/>
      <c r="N253" s="257"/>
      <c r="O253" s="257"/>
      <c r="P253" s="257"/>
      <c r="Q253" s="257"/>
      <c r="R253" s="257"/>
      <c r="S253" s="257"/>
      <c r="T253" s="258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9" t="s">
        <v>446</v>
      </c>
      <c r="AU253" s="259" t="s">
        <v>83</v>
      </c>
      <c r="AV253" s="14" t="s">
        <v>81</v>
      </c>
      <c r="AW253" s="14" t="s">
        <v>35</v>
      </c>
      <c r="AX253" s="14" t="s">
        <v>74</v>
      </c>
      <c r="AY253" s="259" t="s">
        <v>426</v>
      </c>
    </row>
    <row r="254" s="13" customFormat="1">
      <c r="A254" s="13"/>
      <c r="B254" s="238"/>
      <c r="C254" s="239"/>
      <c r="D254" s="240" t="s">
        <v>446</v>
      </c>
      <c r="E254" s="241" t="s">
        <v>28</v>
      </c>
      <c r="F254" s="242" t="s">
        <v>6695</v>
      </c>
      <c r="G254" s="239"/>
      <c r="H254" s="243">
        <v>250.35300000000001</v>
      </c>
      <c r="I254" s="244"/>
      <c r="J254" s="239"/>
      <c r="K254" s="239"/>
      <c r="L254" s="245"/>
      <c r="M254" s="246"/>
      <c r="N254" s="247"/>
      <c r="O254" s="247"/>
      <c r="P254" s="247"/>
      <c r="Q254" s="247"/>
      <c r="R254" s="247"/>
      <c r="S254" s="247"/>
      <c r="T254" s="248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9" t="s">
        <v>446</v>
      </c>
      <c r="AU254" s="249" t="s">
        <v>83</v>
      </c>
      <c r="AV254" s="13" t="s">
        <v>83</v>
      </c>
      <c r="AW254" s="13" t="s">
        <v>35</v>
      </c>
      <c r="AX254" s="13" t="s">
        <v>74</v>
      </c>
      <c r="AY254" s="249" t="s">
        <v>426</v>
      </c>
    </row>
    <row r="255" s="15" customFormat="1">
      <c r="A255" s="15"/>
      <c r="B255" s="260"/>
      <c r="C255" s="261"/>
      <c r="D255" s="240" t="s">
        <v>446</v>
      </c>
      <c r="E255" s="262" t="s">
        <v>6533</v>
      </c>
      <c r="F255" s="263" t="s">
        <v>466</v>
      </c>
      <c r="G255" s="261"/>
      <c r="H255" s="264">
        <v>864.55200000000002</v>
      </c>
      <c r="I255" s="265"/>
      <c r="J255" s="261"/>
      <c r="K255" s="261"/>
      <c r="L255" s="266"/>
      <c r="M255" s="267"/>
      <c r="N255" s="268"/>
      <c r="O255" s="268"/>
      <c r="P255" s="268"/>
      <c r="Q255" s="268"/>
      <c r="R255" s="268"/>
      <c r="S255" s="268"/>
      <c r="T255" s="269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70" t="s">
        <v>446</v>
      </c>
      <c r="AU255" s="270" t="s">
        <v>83</v>
      </c>
      <c r="AV255" s="15" t="s">
        <v>438</v>
      </c>
      <c r="AW255" s="15" t="s">
        <v>35</v>
      </c>
      <c r="AX255" s="15" t="s">
        <v>81</v>
      </c>
      <c r="AY255" s="270" t="s">
        <v>426</v>
      </c>
    </row>
    <row r="256" s="2" customFormat="1" ht="49.05" customHeight="1">
      <c r="A256" s="42"/>
      <c r="B256" s="43"/>
      <c r="C256" s="220" t="s">
        <v>703</v>
      </c>
      <c r="D256" s="220" t="s">
        <v>433</v>
      </c>
      <c r="E256" s="221" t="s">
        <v>6696</v>
      </c>
      <c r="F256" s="222" t="s">
        <v>6697</v>
      </c>
      <c r="G256" s="223" t="s">
        <v>436</v>
      </c>
      <c r="H256" s="224">
        <v>3204.8400000000001</v>
      </c>
      <c r="I256" s="225"/>
      <c r="J256" s="226">
        <f>ROUND(I256*H256,2)</f>
        <v>0</v>
      </c>
      <c r="K256" s="222" t="s">
        <v>437</v>
      </c>
      <c r="L256" s="48"/>
      <c r="M256" s="227" t="s">
        <v>28</v>
      </c>
      <c r="N256" s="228" t="s">
        <v>45</v>
      </c>
      <c r="O256" s="88"/>
      <c r="P256" s="229">
        <f>O256*H256</f>
        <v>0</v>
      </c>
      <c r="Q256" s="229">
        <v>0</v>
      </c>
      <c r="R256" s="229">
        <f>Q256*H256</f>
        <v>0</v>
      </c>
      <c r="S256" s="229">
        <v>0</v>
      </c>
      <c r="T256" s="230">
        <f>S256*H256</f>
        <v>0</v>
      </c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R256" s="231" t="s">
        <v>438</v>
      </c>
      <c r="AT256" s="231" t="s">
        <v>433</v>
      </c>
      <c r="AU256" s="231" t="s">
        <v>83</v>
      </c>
      <c r="AY256" s="21" t="s">
        <v>426</v>
      </c>
      <c r="BE256" s="232">
        <f>IF(N256="základní",J256,0)</f>
        <v>0</v>
      </c>
      <c r="BF256" s="232">
        <f>IF(N256="snížená",J256,0)</f>
        <v>0</v>
      </c>
      <c r="BG256" s="232">
        <f>IF(N256="zákl. přenesená",J256,0)</f>
        <v>0</v>
      </c>
      <c r="BH256" s="232">
        <f>IF(N256="sníž. přenesená",J256,0)</f>
        <v>0</v>
      </c>
      <c r="BI256" s="232">
        <f>IF(N256="nulová",J256,0)</f>
        <v>0</v>
      </c>
      <c r="BJ256" s="21" t="s">
        <v>81</v>
      </c>
      <c r="BK256" s="232">
        <f>ROUND(I256*H256,2)</f>
        <v>0</v>
      </c>
      <c r="BL256" s="21" t="s">
        <v>438</v>
      </c>
      <c r="BM256" s="231" t="s">
        <v>6698</v>
      </c>
    </row>
    <row r="257" s="2" customFormat="1">
      <c r="A257" s="42"/>
      <c r="B257" s="43"/>
      <c r="C257" s="44"/>
      <c r="D257" s="233" t="s">
        <v>442</v>
      </c>
      <c r="E257" s="44"/>
      <c r="F257" s="234" t="s">
        <v>6699</v>
      </c>
      <c r="G257" s="44"/>
      <c r="H257" s="44"/>
      <c r="I257" s="235"/>
      <c r="J257" s="44"/>
      <c r="K257" s="44"/>
      <c r="L257" s="48"/>
      <c r="M257" s="236"/>
      <c r="N257" s="237"/>
      <c r="O257" s="88"/>
      <c r="P257" s="88"/>
      <c r="Q257" s="88"/>
      <c r="R257" s="88"/>
      <c r="S257" s="88"/>
      <c r="T257" s="89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T257" s="21" t="s">
        <v>442</v>
      </c>
      <c r="AU257" s="21" t="s">
        <v>83</v>
      </c>
    </row>
    <row r="258" s="14" customFormat="1">
      <c r="A258" s="14"/>
      <c r="B258" s="250"/>
      <c r="C258" s="251"/>
      <c r="D258" s="240" t="s">
        <v>446</v>
      </c>
      <c r="E258" s="252" t="s">
        <v>28</v>
      </c>
      <c r="F258" s="253" t="s">
        <v>6700</v>
      </c>
      <c r="G258" s="251"/>
      <c r="H258" s="252" t="s">
        <v>28</v>
      </c>
      <c r="I258" s="254"/>
      <c r="J258" s="251"/>
      <c r="K258" s="251"/>
      <c r="L258" s="255"/>
      <c r="M258" s="256"/>
      <c r="N258" s="257"/>
      <c r="O258" s="257"/>
      <c r="P258" s="257"/>
      <c r="Q258" s="257"/>
      <c r="R258" s="257"/>
      <c r="S258" s="257"/>
      <c r="T258" s="258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9" t="s">
        <v>446</v>
      </c>
      <c r="AU258" s="259" t="s">
        <v>83</v>
      </c>
      <c r="AV258" s="14" t="s">
        <v>81</v>
      </c>
      <c r="AW258" s="14" t="s">
        <v>35</v>
      </c>
      <c r="AX258" s="14" t="s">
        <v>74</v>
      </c>
      <c r="AY258" s="259" t="s">
        <v>426</v>
      </c>
    </row>
    <row r="259" s="13" customFormat="1">
      <c r="A259" s="13"/>
      <c r="B259" s="238"/>
      <c r="C259" s="239"/>
      <c r="D259" s="240" t="s">
        <v>446</v>
      </c>
      <c r="E259" s="241" t="s">
        <v>28</v>
      </c>
      <c r="F259" s="242" t="s">
        <v>6701</v>
      </c>
      <c r="G259" s="239"/>
      <c r="H259" s="243">
        <v>1096.8</v>
      </c>
      <c r="I259" s="244"/>
      <c r="J259" s="239"/>
      <c r="K259" s="239"/>
      <c r="L259" s="245"/>
      <c r="M259" s="246"/>
      <c r="N259" s="247"/>
      <c r="O259" s="247"/>
      <c r="P259" s="247"/>
      <c r="Q259" s="247"/>
      <c r="R259" s="247"/>
      <c r="S259" s="247"/>
      <c r="T259" s="248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9" t="s">
        <v>446</v>
      </c>
      <c r="AU259" s="249" t="s">
        <v>83</v>
      </c>
      <c r="AV259" s="13" t="s">
        <v>83</v>
      </c>
      <c r="AW259" s="13" t="s">
        <v>35</v>
      </c>
      <c r="AX259" s="13" t="s">
        <v>74</v>
      </c>
      <c r="AY259" s="249" t="s">
        <v>426</v>
      </c>
    </row>
    <row r="260" s="13" customFormat="1">
      <c r="A260" s="13"/>
      <c r="B260" s="238"/>
      <c r="C260" s="239"/>
      <c r="D260" s="240" t="s">
        <v>446</v>
      </c>
      <c r="E260" s="241" t="s">
        <v>28</v>
      </c>
      <c r="F260" s="242" t="s">
        <v>6702</v>
      </c>
      <c r="G260" s="239"/>
      <c r="H260" s="243">
        <v>1592.8</v>
      </c>
      <c r="I260" s="244"/>
      <c r="J260" s="239"/>
      <c r="K260" s="239"/>
      <c r="L260" s="245"/>
      <c r="M260" s="246"/>
      <c r="N260" s="247"/>
      <c r="O260" s="247"/>
      <c r="P260" s="247"/>
      <c r="Q260" s="247"/>
      <c r="R260" s="247"/>
      <c r="S260" s="247"/>
      <c r="T260" s="248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9" t="s">
        <v>446</v>
      </c>
      <c r="AU260" s="249" t="s">
        <v>83</v>
      </c>
      <c r="AV260" s="13" t="s">
        <v>83</v>
      </c>
      <c r="AW260" s="13" t="s">
        <v>35</v>
      </c>
      <c r="AX260" s="13" t="s">
        <v>74</v>
      </c>
      <c r="AY260" s="249" t="s">
        <v>426</v>
      </c>
    </row>
    <row r="261" s="13" customFormat="1">
      <c r="A261" s="13"/>
      <c r="B261" s="238"/>
      <c r="C261" s="239"/>
      <c r="D261" s="240" t="s">
        <v>446</v>
      </c>
      <c r="E261" s="241" t="s">
        <v>28</v>
      </c>
      <c r="F261" s="242" t="s">
        <v>6703</v>
      </c>
      <c r="G261" s="239"/>
      <c r="H261" s="243">
        <v>207.24000000000001</v>
      </c>
      <c r="I261" s="244"/>
      <c r="J261" s="239"/>
      <c r="K261" s="239"/>
      <c r="L261" s="245"/>
      <c r="M261" s="246"/>
      <c r="N261" s="247"/>
      <c r="O261" s="247"/>
      <c r="P261" s="247"/>
      <c r="Q261" s="247"/>
      <c r="R261" s="247"/>
      <c r="S261" s="247"/>
      <c r="T261" s="248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9" t="s">
        <v>446</v>
      </c>
      <c r="AU261" s="249" t="s">
        <v>83</v>
      </c>
      <c r="AV261" s="13" t="s">
        <v>83</v>
      </c>
      <c r="AW261" s="13" t="s">
        <v>35</v>
      </c>
      <c r="AX261" s="13" t="s">
        <v>74</v>
      </c>
      <c r="AY261" s="249" t="s">
        <v>426</v>
      </c>
    </row>
    <row r="262" s="16" customFormat="1">
      <c r="A262" s="16"/>
      <c r="B262" s="281"/>
      <c r="C262" s="282"/>
      <c r="D262" s="240" t="s">
        <v>446</v>
      </c>
      <c r="E262" s="283" t="s">
        <v>28</v>
      </c>
      <c r="F262" s="284" t="s">
        <v>1235</v>
      </c>
      <c r="G262" s="282"/>
      <c r="H262" s="285">
        <v>2896.8400000000001</v>
      </c>
      <c r="I262" s="286"/>
      <c r="J262" s="282"/>
      <c r="K262" s="282"/>
      <c r="L262" s="287"/>
      <c r="M262" s="288"/>
      <c r="N262" s="289"/>
      <c r="O262" s="289"/>
      <c r="P262" s="289"/>
      <c r="Q262" s="289"/>
      <c r="R262" s="289"/>
      <c r="S262" s="289"/>
      <c r="T262" s="290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T262" s="291" t="s">
        <v>446</v>
      </c>
      <c r="AU262" s="291" t="s">
        <v>83</v>
      </c>
      <c r="AV262" s="16" t="s">
        <v>469</v>
      </c>
      <c r="AW262" s="16" t="s">
        <v>35</v>
      </c>
      <c r="AX262" s="16" t="s">
        <v>74</v>
      </c>
      <c r="AY262" s="291" t="s">
        <v>426</v>
      </c>
    </row>
    <row r="263" s="13" customFormat="1">
      <c r="A263" s="13"/>
      <c r="B263" s="238"/>
      <c r="C263" s="239"/>
      <c r="D263" s="240" t="s">
        <v>446</v>
      </c>
      <c r="E263" s="241" t="s">
        <v>6535</v>
      </c>
      <c r="F263" s="242" t="s">
        <v>6704</v>
      </c>
      <c r="G263" s="239"/>
      <c r="H263" s="243">
        <v>308</v>
      </c>
      <c r="I263" s="244"/>
      <c r="J263" s="239"/>
      <c r="K263" s="239"/>
      <c r="L263" s="245"/>
      <c r="M263" s="246"/>
      <c r="N263" s="247"/>
      <c r="O263" s="247"/>
      <c r="P263" s="247"/>
      <c r="Q263" s="247"/>
      <c r="R263" s="247"/>
      <c r="S263" s="247"/>
      <c r="T263" s="248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9" t="s">
        <v>446</v>
      </c>
      <c r="AU263" s="249" t="s">
        <v>83</v>
      </c>
      <c r="AV263" s="13" t="s">
        <v>83</v>
      </c>
      <c r="AW263" s="13" t="s">
        <v>35</v>
      </c>
      <c r="AX263" s="13" t="s">
        <v>74</v>
      </c>
      <c r="AY263" s="249" t="s">
        <v>426</v>
      </c>
    </row>
    <row r="264" s="15" customFormat="1">
      <c r="A264" s="15"/>
      <c r="B264" s="260"/>
      <c r="C264" s="261"/>
      <c r="D264" s="240" t="s">
        <v>446</v>
      </c>
      <c r="E264" s="262" t="s">
        <v>6536</v>
      </c>
      <c r="F264" s="263" t="s">
        <v>466</v>
      </c>
      <c r="G264" s="261"/>
      <c r="H264" s="264">
        <v>3204.8400000000001</v>
      </c>
      <c r="I264" s="265"/>
      <c r="J264" s="261"/>
      <c r="K264" s="261"/>
      <c r="L264" s="266"/>
      <c r="M264" s="267"/>
      <c r="N264" s="268"/>
      <c r="O264" s="268"/>
      <c r="P264" s="268"/>
      <c r="Q264" s="268"/>
      <c r="R264" s="268"/>
      <c r="S264" s="268"/>
      <c r="T264" s="269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70" t="s">
        <v>446</v>
      </c>
      <c r="AU264" s="270" t="s">
        <v>83</v>
      </c>
      <c r="AV264" s="15" t="s">
        <v>438</v>
      </c>
      <c r="AW264" s="15" t="s">
        <v>35</v>
      </c>
      <c r="AX264" s="15" t="s">
        <v>81</v>
      </c>
      <c r="AY264" s="270" t="s">
        <v>426</v>
      </c>
    </row>
    <row r="265" s="2" customFormat="1" ht="49.05" customHeight="1">
      <c r="A265" s="42"/>
      <c r="B265" s="43"/>
      <c r="C265" s="220" t="s">
        <v>697</v>
      </c>
      <c r="D265" s="220" t="s">
        <v>433</v>
      </c>
      <c r="E265" s="221" t="s">
        <v>6705</v>
      </c>
      <c r="F265" s="222" t="s">
        <v>6706</v>
      </c>
      <c r="G265" s="223" t="s">
        <v>436</v>
      </c>
      <c r="H265" s="224">
        <v>25936.560000000001</v>
      </c>
      <c r="I265" s="225"/>
      <c r="J265" s="226">
        <f>ROUND(I265*H265,2)</f>
        <v>0</v>
      </c>
      <c r="K265" s="222" t="s">
        <v>437</v>
      </c>
      <c r="L265" s="48"/>
      <c r="M265" s="227" t="s">
        <v>28</v>
      </c>
      <c r="N265" s="228" t="s">
        <v>45</v>
      </c>
      <c r="O265" s="88"/>
      <c r="P265" s="229">
        <f>O265*H265</f>
        <v>0</v>
      </c>
      <c r="Q265" s="229">
        <v>0</v>
      </c>
      <c r="R265" s="229">
        <f>Q265*H265</f>
        <v>0</v>
      </c>
      <c r="S265" s="229">
        <v>0</v>
      </c>
      <c r="T265" s="230">
        <f>S265*H265</f>
        <v>0</v>
      </c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R265" s="231" t="s">
        <v>438</v>
      </c>
      <c r="AT265" s="231" t="s">
        <v>433</v>
      </c>
      <c r="AU265" s="231" t="s">
        <v>83</v>
      </c>
      <c r="AY265" s="21" t="s">
        <v>426</v>
      </c>
      <c r="BE265" s="232">
        <f>IF(N265="základní",J265,0)</f>
        <v>0</v>
      </c>
      <c r="BF265" s="232">
        <f>IF(N265="snížená",J265,0)</f>
        <v>0</v>
      </c>
      <c r="BG265" s="232">
        <f>IF(N265="zákl. přenesená",J265,0)</f>
        <v>0</v>
      </c>
      <c r="BH265" s="232">
        <f>IF(N265="sníž. přenesená",J265,0)</f>
        <v>0</v>
      </c>
      <c r="BI265" s="232">
        <f>IF(N265="nulová",J265,0)</f>
        <v>0</v>
      </c>
      <c r="BJ265" s="21" t="s">
        <v>81</v>
      </c>
      <c r="BK265" s="232">
        <f>ROUND(I265*H265,2)</f>
        <v>0</v>
      </c>
      <c r="BL265" s="21" t="s">
        <v>438</v>
      </c>
      <c r="BM265" s="231" t="s">
        <v>6707</v>
      </c>
    </row>
    <row r="266" s="2" customFormat="1">
      <c r="A266" s="42"/>
      <c r="B266" s="43"/>
      <c r="C266" s="44"/>
      <c r="D266" s="233" t="s">
        <v>442</v>
      </c>
      <c r="E266" s="44"/>
      <c r="F266" s="234" t="s">
        <v>6708</v>
      </c>
      <c r="G266" s="44"/>
      <c r="H266" s="44"/>
      <c r="I266" s="235"/>
      <c r="J266" s="44"/>
      <c r="K266" s="44"/>
      <c r="L266" s="48"/>
      <c r="M266" s="236"/>
      <c r="N266" s="237"/>
      <c r="O266" s="88"/>
      <c r="P266" s="88"/>
      <c r="Q266" s="88"/>
      <c r="R266" s="88"/>
      <c r="S266" s="88"/>
      <c r="T266" s="89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T266" s="21" t="s">
        <v>442</v>
      </c>
      <c r="AU266" s="21" t="s">
        <v>83</v>
      </c>
    </row>
    <row r="267" s="13" customFormat="1">
      <c r="A267" s="13"/>
      <c r="B267" s="238"/>
      <c r="C267" s="239"/>
      <c r="D267" s="240" t="s">
        <v>446</v>
      </c>
      <c r="E267" s="241" t="s">
        <v>28</v>
      </c>
      <c r="F267" s="242" t="s">
        <v>6709</v>
      </c>
      <c r="G267" s="239"/>
      <c r="H267" s="243">
        <v>25936.560000000001</v>
      </c>
      <c r="I267" s="244"/>
      <c r="J267" s="239"/>
      <c r="K267" s="239"/>
      <c r="L267" s="245"/>
      <c r="M267" s="246"/>
      <c r="N267" s="247"/>
      <c r="O267" s="247"/>
      <c r="P267" s="247"/>
      <c r="Q267" s="247"/>
      <c r="R267" s="247"/>
      <c r="S267" s="247"/>
      <c r="T267" s="248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9" t="s">
        <v>446</v>
      </c>
      <c r="AU267" s="249" t="s">
        <v>83</v>
      </c>
      <c r="AV267" s="13" t="s">
        <v>83</v>
      </c>
      <c r="AW267" s="13" t="s">
        <v>35</v>
      </c>
      <c r="AX267" s="13" t="s">
        <v>81</v>
      </c>
      <c r="AY267" s="249" t="s">
        <v>426</v>
      </c>
    </row>
    <row r="268" s="2" customFormat="1" ht="49.05" customHeight="1">
      <c r="A268" s="42"/>
      <c r="B268" s="43"/>
      <c r="C268" s="220" t="s">
        <v>708</v>
      </c>
      <c r="D268" s="220" t="s">
        <v>433</v>
      </c>
      <c r="E268" s="221" t="s">
        <v>6710</v>
      </c>
      <c r="F268" s="222" t="s">
        <v>6711</v>
      </c>
      <c r="G268" s="223" t="s">
        <v>436</v>
      </c>
      <c r="H268" s="224">
        <v>384580.79999999999</v>
      </c>
      <c r="I268" s="225"/>
      <c r="J268" s="226">
        <f>ROUND(I268*H268,2)</f>
        <v>0</v>
      </c>
      <c r="K268" s="222" t="s">
        <v>437</v>
      </c>
      <c r="L268" s="48"/>
      <c r="M268" s="227" t="s">
        <v>28</v>
      </c>
      <c r="N268" s="228" t="s">
        <v>45</v>
      </c>
      <c r="O268" s="88"/>
      <c r="P268" s="229">
        <f>O268*H268</f>
        <v>0</v>
      </c>
      <c r="Q268" s="229">
        <v>0</v>
      </c>
      <c r="R268" s="229">
        <f>Q268*H268</f>
        <v>0</v>
      </c>
      <c r="S268" s="229">
        <v>0</v>
      </c>
      <c r="T268" s="230">
        <f>S268*H268</f>
        <v>0</v>
      </c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R268" s="231" t="s">
        <v>438</v>
      </c>
      <c r="AT268" s="231" t="s">
        <v>433</v>
      </c>
      <c r="AU268" s="231" t="s">
        <v>83</v>
      </c>
      <c r="AY268" s="21" t="s">
        <v>426</v>
      </c>
      <c r="BE268" s="232">
        <f>IF(N268="základní",J268,0)</f>
        <v>0</v>
      </c>
      <c r="BF268" s="232">
        <f>IF(N268="snížená",J268,0)</f>
        <v>0</v>
      </c>
      <c r="BG268" s="232">
        <f>IF(N268="zákl. přenesená",J268,0)</f>
        <v>0</v>
      </c>
      <c r="BH268" s="232">
        <f>IF(N268="sníž. přenesená",J268,0)</f>
        <v>0</v>
      </c>
      <c r="BI268" s="232">
        <f>IF(N268="nulová",J268,0)</f>
        <v>0</v>
      </c>
      <c r="BJ268" s="21" t="s">
        <v>81</v>
      </c>
      <c r="BK268" s="232">
        <f>ROUND(I268*H268,2)</f>
        <v>0</v>
      </c>
      <c r="BL268" s="21" t="s">
        <v>438</v>
      </c>
      <c r="BM268" s="231" t="s">
        <v>6712</v>
      </c>
    </row>
    <row r="269" s="2" customFormat="1">
      <c r="A269" s="42"/>
      <c r="B269" s="43"/>
      <c r="C269" s="44"/>
      <c r="D269" s="233" t="s">
        <v>442</v>
      </c>
      <c r="E269" s="44"/>
      <c r="F269" s="234" t="s">
        <v>6713</v>
      </c>
      <c r="G269" s="44"/>
      <c r="H269" s="44"/>
      <c r="I269" s="235"/>
      <c r="J269" s="44"/>
      <c r="K269" s="44"/>
      <c r="L269" s="48"/>
      <c r="M269" s="236"/>
      <c r="N269" s="237"/>
      <c r="O269" s="88"/>
      <c r="P269" s="88"/>
      <c r="Q269" s="88"/>
      <c r="R269" s="88"/>
      <c r="S269" s="88"/>
      <c r="T269" s="89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T269" s="21" t="s">
        <v>442</v>
      </c>
      <c r="AU269" s="21" t="s">
        <v>83</v>
      </c>
    </row>
    <row r="270" s="13" customFormat="1">
      <c r="A270" s="13"/>
      <c r="B270" s="238"/>
      <c r="C270" s="239"/>
      <c r="D270" s="240" t="s">
        <v>446</v>
      </c>
      <c r="E270" s="241" t="s">
        <v>28</v>
      </c>
      <c r="F270" s="242" t="s">
        <v>6714</v>
      </c>
      <c r="G270" s="239"/>
      <c r="H270" s="243">
        <v>384580.79999999999</v>
      </c>
      <c r="I270" s="244"/>
      <c r="J270" s="239"/>
      <c r="K270" s="239"/>
      <c r="L270" s="245"/>
      <c r="M270" s="246"/>
      <c r="N270" s="247"/>
      <c r="O270" s="247"/>
      <c r="P270" s="247"/>
      <c r="Q270" s="247"/>
      <c r="R270" s="247"/>
      <c r="S270" s="247"/>
      <c r="T270" s="248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9" t="s">
        <v>446</v>
      </c>
      <c r="AU270" s="249" t="s">
        <v>83</v>
      </c>
      <c r="AV270" s="13" t="s">
        <v>83</v>
      </c>
      <c r="AW270" s="13" t="s">
        <v>35</v>
      </c>
      <c r="AX270" s="13" t="s">
        <v>81</v>
      </c>
      <c r="AY270" s="249" t="s">
        <v>426</v>
      </c>
    </row>
    <row r="271" s="2" customFormat="1" ht="49.05" customHeight="1">
      <c r="A271" s="42"/>
      <c r="B271" s="43"/>
      <c r="C271" s="220" t="s">
        <v>715</v>
      </c>
      <c r="D271" s="220" t="s">
        <v>433</v>
      </c>
      <c r="E271" s="221" t="s">
        <v>6715</v>
      </c>
      <c r="F271" s="222" t="s">
        <v>6716</v>
      </c>
      <c r="G271" s="223" t="s">
        <v>436</v>
      </c>
      <c r="H271" s="224">
        <v>864.55200000000002</v>
      </c>
      <c r="I271" s="225"/>
      <c r="J271" s="226">
        <f>ROUND(I271*H271,2)</f>
        <v>0</v>
      </c>
      <c r="K271" s="222" t="s">
        <v>437</v>
      </c>
      <c r="L271" s="48"/>
      <c r="M271" s="227" t="s">
        <v>28</v>
      </c>
      <c r="N271" s="228" t="s">
        <v>45</v>
      </c>
      <c r="O271" s="88"/>
      <c r="P271" s="229">
        <f>O271*H271</f>
        <v>0</v>
      </c>
      <c r="Q271" s="229">
        <v>0</v>
      </c>
      <c r="R271" s="229">
        <f>Q271*H271</f>
        <v>0</v>
      </c>
      <c r="S271" s="229">
        <v>0</v>
      </c>
      <c r="T271" s="230">
        <f>S271*H271</f>
        <v>0</v>
      </c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R271" s="231" t="s">
        <v>438</v>
      </c>
      <c r="AT271" s="231" t="s">
        <v>433</v>
      </c>
      <c r="AU271" s="231" t="s">
        <v>83</v>
      </c>
      <c r="AY271" s="21" t="s">
        <v>426</v>
      </c>
      <c r="BE271" s="232">
        <f>IF(N271="základní",J271,0)</f>
        <v>0</v>
      </c>
      <c r="BF271" s="232">
        <f>IF(N271="snížená",J271,0)</f>
        <v>0</v>
      </c>
      <c r="BG271" s="232">
        <f>IF(N271="zákl. přenesená",J271,0)</f>
        <v>0</v>
      </c>
      <c r="BH271" s="232">
        <f>IF(N271="sníž. přenesená",J271,0)</f>
        <v>0</v>
      </c>
      <c r="BI271" s="232">
        <f>IF(N271="nulová",J271,0)</f>
        <v>0</v>
      </c>
      <c r="BJ271" s="21" t="s">
        <v>81</v>
      </c>
      <c r="BK271" s="232">
        <f>ROUND(I271*H271,2)</f>
        <v>0</v>
      </c>
      <c r="BL271" s="21" t="s">
        <v>438</v>
      </c>
      <c r="BM271" s="231" t="s">
        <v>6717</v>
      </c>
    </row>
    <row r="272" s="2" customFormat="1">
      <c r="A272" s="42"/>
      <c r="B272" s="43"/>
      <c r="C272" s="44"/>
      <c r="D272" s="233" t="s">
        <v>442</v>
      </c>
      <c r="E272" s="44"/>
      <c r="F272" s="234" t="s">
        <v>6718</v>
      </c>
      <c r="G272" s="44"/>
      <c r="H272" s="44"/>
      <c r="I272" s="235"/>
      <c r="J272" s="44"/>
      <c r="K272" s="44"/>
      <c r="L272" s="48"/>
      <c r="M272" s="236"/>
      <c r="N272" s="237"/>
      <c r="O272" s="88"/>
      <c r="P272" s="88"/>
      <c r="Q272" s="88"/>
      <c r="R272" s="88"/>
      <c r="S272" s="88"/>
      <c r="T272" s="89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T272" s="21" t="s">
        <v>442</v>
      </c>
      <c r="AU272" s="21" t="s">
        <v>83</v>
      </c>
    </row>
    <row r="273" s="13" customFormat="1">
      <c r="A273" s="13"/>
      <c r="B273" s="238"/>
      <c r="C273" s="239"/>
      <c r="D273" s="240" t="s">
        <v>446</v>
      </c>
      <c r="E273" s="241" t="s">
        <v>28</v>
      </c>
      <c r="F273" s="242" t="s">
        <v>6533</v>
      </c>
      <c r="G273" s="239"/>
      <c r="H273" s="243">
        <v>864.55200000000002</v>
      </c>
      <c r="I273" s="244"/>
      <c r="J273" s="239"/>
      <c r="K273" s="239"/>
      <c r="L273" s="245"/>
      <c r="M273" s="246"/>
      <c r="N273" s="247"/>
      <c r="O273" s="247"/>
      <c r="P273" s="247"/>
      <c r="Q273" s="247"/>
      <c r="R273" s="247"/>
      <c r="S273" s="247"/>
      <c r="T273" s="248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9" t="s">
        <v>446</v>
      </c>
      <c r="AU273" s="249" t="s">
        <v>83</v>
      </c>
      <c r="AV273" s="13" t="s">
        <v>83</v>
      </c>
      <c r="AW273" s="13" t="s">
        <v>35</v>
      </c>
      <c r="AX273" s="13" t="s">
        <v>81</v>
      </c>
      <c r="AY273" s="249" t="s">
        <v>426</v>
      </c>
    </row>
    <row r="274" s="2" customFormat="1" ht="49.05" customHeight="1">
      <c r="A274" s="42"/>
      <c r="B274" s="43"/>
      <c r="C274" s="220" t="s">
        <v>721</v>
      </c>
      <c r="D274" s="220" t="s">
        <v>433</v>
      </c>
      <c r="E274" s="221" t="s">
        <v>6719</v>
      </c>
      <c r="F274" s="222" t="s">
        <v>6720</v>
      </c>
      <c r="G274" s="223" t="s">
        <v>436</v>
      </c>
      <c r="H274" s="224">
        <v>3204.8400000000001</v>
      </c>
      <c r="I274" s="225"/>
      <c r="J274" s="226">
        <f>ROUND(I274*H274,2)</f>
        <v>0</v>
      </c>
      <c r="K274" s="222" t="s">
        <v>437</v>
      </c>
      <c r="L274" s="48"/>
      <c r="M274" s="227" t="s">
        <v>28</v>
      </c>
      <c r="N274" s="228" t="s">
        <v>45</v>
      </c>
      <c r="O274" s="88"/>
      <c r="P274" s="229">
        <f>O274*H274</f>
        <v>0</v>
      </c>
      <c r="Q274" s="229">
        <v>0</v>
      </c>
      <c r="R274" s="229">
        <f>Q274*H274</f>
        <v>0</v>
      </c>
      <c r="S274" s="229">
        <v>0</v>
      </c>
      <c r="T274" s="230">
        <f>S274*H274</f>
        <v>0</v>
      </c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R274" s="231" t="s">
        <v>438</v>
      </c>
      <c r="AT274" s="231" t="s">
        <v>433</v>
      </c>
      <c r="AU274" s="231" t="s">
        <v>83</v>
      </c>
      <c r="AY274" s="21" t="s">
        <v>426</v>
      </c>
      <c r="BE274" s="232">
        <f>IF(N274="základní",J274,0)</f>
        <v>0</v>
      </c>
      <c r="BF274" s="232">
        <f>IF(N274="snížená",J274,0)</f>
        <v>0</v>
      </c>
      <c r="BG274" s="232">
        <f>IF(N274="zákl. přenesená",J274,0)</f>
        <v>0</v>
      </c>
      <c r="BH274" s="232">
        <f>IF(N274="sníž. přenesená",J274,0)</f>
        <v>0</v>
      </c>
      <c r="BI274" s="232">
        <f>IF(N274="nulová",J274,0)</f>
        <v>0</v>
      </c>
      <c r="BJ274" s="21" t="s">
        <v>81</v>
      </c>
      <c r="BK274" s="232">
        <f>ROUND(I274*H274,2)</f>
        <v>0</v>
      </c>
      <c r="BL274" s="21" t="s">
        <v>438</v>
      </c>
      <c r="BM274" s="231" t="s">
        <v>6721</v>
      </c>
    </row>
    <row r="275" s="2" customFormat="1">
      <c r="A275" s="42"/>
      <c r="B275" s="43"/>
      <c r="C275" s="44"/>
      <c r="D275" s="233" t="s">
        <v>442</v>
      </c>
      <c r="E275" s="44"/>
      <c r="F275" s="234" t="s">
        <v>6722</v>
      </c>
      <c r="G275" s="44"/>
      <c r="H275" s="44"/>
      <c r="I275" s="235"/>
      <c r="J275" s="44"/>
      <c r="K275" s="44"/>
      <c r="L275" s="48"/>
      <c r="M275" s="236"/>
      <c r="N275" s="237"/>
      <c r="O275" s="88"/>
      <c r="P275" s="88"/>
      <c r="Q275" s="88"/>
      <c r="R275" s="88"/>
      <c r="S275" s="88"/>
      <c r="T275" s="89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T275" s="21" t="s">
        <v>442</v>
      </c>
      <c r="AU275" s="21" t="s">
        <v>83</v>
      </c>
    </row>
    <row r="276" s="13" customFormat="1">
      <c r="A276" s="13"/>
      <c r="B276" s="238"/>
      <c r="C276" s="239"/>
      <c r="D276" s="240" t="s">
        <v>446</v>
      </c>
      <c r="E276" s="241" t="s">
        <v>28</v>
      </c>
      <c r="F276" s="242" t="s">
        <v>6536</v>
      </c>
      <c r="G276" s="239"/>
      <c r="H276" s="243">
        <v>3204.8400000000001</v>
      </c>
      <c r="I276" s="244"/>
      <c r="J276" s="239"/>
      <c r="K276" s="239"/>
      <c r="L276" s="245"/>
      <c r="M276" s="246"/>
      <c r="N276" s="247"/>
      <c r="O276" s="247"/>
      <c r="P276" s="247"/>
      <c r="Q276" s="247"/>
      <c r="R276" s="247"/>
      <c r="S276" s="247"/>
      <c r="T276" s="248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9" t="s">
        <v>446</v>
      </c>
      <c r="AU276" s="249" t="s">
        <v>83</v>
      </c>
      <c r="AV276" s="13" t="s">
        <v>83</v>
      </c>
      <c r="AW276" s="13" t="s">
        <v>35</v>
      </c>
      <c r="AX276" s="13" t="s">
        <v>81</v>
      </c>
      <c r="AY276" s="249" t="s">
        <v>426</v>
      </c>
    </row>
    <row r="277" s="2" customFormat="1" ht="24.15" customHeight="1">
      <c r="A277" s="42"/>
      <c r="B277" s="43"/>
      <c r="C277" s="220" t="s">
        <v>749</v>
      </c>
      <c r="D277" s="220" t="s">
        <v>433</v>
      </c>
      <c r="E277" s="221" t="s">
        <v>6723</v>
      </c>
      <c r="F277" s="222" t="s">
        <v>6724</v>
      </c>
      <c r="G277" s="223" t="s">
        <v>436</v>
      </c>
      <c r="H277" s="224">
        <v>308</v>
      </c>
      <c r="I277" s="225"/>
      <c r="J277" s="226">
        <f>ROUND(I277*H277,2)</f>
        <v>0</v>
      </c>
      <c r="K277" s="222" t="s">
        <v>28</v>
      </c>
      <c r="L277" s="48"/>
      <c r="M277" s="227" t="s">
        <v>28</v>
      </c>
      <c r="N277" s="228" t="s">
        <v>45</v>
      </c>
      <c r="O277" s="88"/>
      <c r="P277" s="229">
        <f>O277*H277</f>
        <v>0</v>
      </c>
      <c r="Q277" s="229">
        <v>0</v>
      </c>
      <c r="R277" s="229">
        <f>Q277*H277</f>
        <v>0</v>
      </c>
      <c r="S277" s="229">
        <v>0</v>
      </c>
      <c r="T277" s="230">
        <f>S277*H277</f>
        <v>0</v>
      </c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R277" s="231" t="s">
        <v>438</v>
      </c>
      <c r="AT277" s="231" t="s">
        <v>433</v>
      </c>
      <c r="AU277" s="231" t="s">
        <v>83</v>
      </c>
      <c r="AY277" s="21" t="s">
        <v>426</v>
      </c>
      <c r="BE277" s="232">
        <f>IF(N277="základní",J277,0)</f>
        <v>0</v>
      </c>
      <c r="BF277" s="232">
        <f>IF(N277="snížená",J277,0)</f>
        <v>0</v>
      </c>
      <c r="BG277" s="232">
        <f>IF(N277="zákl. přenesená",J277,0)</f>
        <v>0</v>
      </c>
      <c r="BH277" s="232">
        <f>IF(N277="sníž. přenesená",J277,0)</f>
        <v>0</v>
      </c>
      <c r="BI277" s="232">
        <f>IF(N277="nulová",J277,0)</f>
        <v>0</v>
      </c>
      <c r="BJ277" s="21" t="s">
        <v>81</v>
      </c>
      <c r="BK277" s="232">
        <f>ROUND(I277*H277,2)</f>
        <v>0</v>
      </c>
      <c r="BL277" s="21" t="s">
        <v>438</v>
      </c>
      <c r="BM277" s="231" t="s">
        <v>6725</v>
      </c>
    </row>
    <row r="278" s="13" customFormat="1">
      <c r="A278" s="13"/>
      <c r="B278" s="238"/>
      <c r="C278" s="239"/>
      <c r="D278" s="240" t="s">
        <v>446</v>
      </c>
      <c r="E278" s="241" t="s">
        <v>28</v>
      </c>
      <c r="F278" s="242" t="s">
        <v>6535</v>
      </c>
      <c r="G278" s="239"/>
      <c r="H278" s="243">
        <v>308</v>
      </c>
      <c r="I278" s="244"/>
      <c r="J278" s="239"/>
      <c r="K278" s="239"/>
      <c r="L278" s="245"/>
      <c r="M278" s="246"/>
      <c r="N278" s="247"/>
      <c r="O278" s="247"/>
      <c r="P278" s="247"/>
      <c r="Q278" s="247"/>
      <c r="R278" s="247"/>
      <c r="S278" s="247"/>
      <c r="T278" s="248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9" t="s">
        <v>446</v>
      </c>
      <c r="AU278" s="249" t="s">
        <v>83</v>
      </c>
      <c r="AV278" s="13" t="s">
        <v>83</v>
      </c>
      <c r="AW278" s="13" t="s">
        <v>35</v>
      </c>
      <c r="AX278" s="13" t="s">
        <v>81</v>
      </c>
      <c r="AY278" s="249" t="s">
        <v>426</v>
      </c>
    </row>
    <row r="279" s="2" customFormat="1" ht="24.15" customHeight="1">
      <c r="A279" s="42"/>
      <c r="B279" s="43"/>
      <c r="C279" s="220" t="s">
        <v>223</v>
      </c>
      <c r="D279" s="220" t="s">
        <v>433</v>
      </c>
      <c r="E279" s="221" t="s">
        <v>6726</v>
      </c>
      <c r="F279" s="222" t="s">
        <v>6727</v>
      </c>
      <c r="G279" s="223" t="s">
        <v>436</v>
      </c>
      <c r="H279" s="224">
        <v>1</v>
      </c>
      <c r="I279" s="225"/>
      <c r="J279" s="226">
        <f>ROUND(I279*H279,2)</f>
        <v>0</v>
      </c>
      <c r="K279" s="222" t="s">
        <v>28</v>
      </c>
      <c r="L279" s="48"/>
      <c r="M279" s="227" t="s">
        <v>28</v>
      </c>
      <c r="N279" s="228" t="s">
        <v>45</v>
      </c>
      <c r="O279" s="88"/>
      <c r="P279" s="229">
        <f>O279*H279</f>
        <v>0</v>
      </c>
      <c r="Q279" s="229">
        <v>0</v>
      </c>
      <c r="R279" s="229">
        <f>Q279*H279</f>
        <v>0</v>
      </c>
      <c r="S279" s="229">
        <v>0</v>
      </c>
      <c r="T279" s="230">
        <f>S279*H279</f>
        <v>0</v>
      </c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R279" s="231" t="s">
        <v>438</v>
      </c>
      <c r="AT279" s="231" t="s">
        <v>433</v>
      </c>
      <c r="AU279" s="231" t="s">
        <v>83</v>
      </c>
      <c r="AY279" s="21" t="s">
        <v>426</v>
      </c>
      <c r="BE279" s="232">
        <f>IF(N279="základní",J279,0)</f>
        <v>0</v>
      </c>
      <c r="BF279" s="232">
        <f>IF(N279="snížená",J279,0)</f>
        <v>0</v>
      </c>
      <c r="BG279" s="232">
        <f>IF(N279="zákl. přenesená",J279,0)</f>
        <v>0</v>
      </c>
      <c r="BH279" s="232">
        <f>IF(N279="sníž. přenesená",J279,0)</f>
        <v>0</v>
      </c>
      <c r="BI279" s="232">
        <f>IF(N279="nulová",J279,0)</f>
        <v>0</v>
      </c>
      <c r="BJ279" s="21" t="s">
        <v>81</v>
      </c>
      <c r="BK279" s="232">
        <f>ROUND(I279*H279,2)</f>
        <v>0</v>
      </c>
      <c r="BL279" s="21" t="s">
        <v>438</v>
      </c>
      <c r="BM279" s="231" t="s">
        <v>6728</v>
      </c>
    </row>
    <row r="280" s="14" customFormat="1">
      <c r="A280" s="14"/>
      <c r="B280" s="250"/>
      <c r="C280" s="251"/>
      <c r="D280" s="240" t="s">
        <v>446</v>
      </c>
      <c r="E280" s="252" t="s">
        <v>28</v>
      </c>
      <c r="F280" s="253" t="s">
        <v>6590</v>
      </c>
      <c r="G280" s="251"/>
      <c r="H280" s="252" t="s">
        <v>28</v>
      </c>
      <c r="I280" s="254"/>
      <c r="J280" s="251"/>
      <c r="K280" s="251"/>
      <c r="L280" s="255"/>
      <c r="M280" s="256"/>
      <c r="N280" s="257"/>
      <c r="O280" s="257"/>
      <c r="P280" s="257"/>
      <c r="Q280" s="257"/>
      <c r="R280" s="257"/>
      <c r="S280" s="257"/>
      <c r="T280" s="258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9" t="s">
        <v>446</v>
      </c>
      <c r="AU280" s="259" t="s">
        <v>83</v>
      </c>
      <c r="AV280" s="14" t="s">
        <v>81</v>
      </c>
      <c r="AW280" s="14" t="s">
        <v>35</v>
      </c>
      <c r="AX280" s="14" t="s">
        <v>74</v>
      </c>
      <c r="AY280" s="259" t="s">
        <v>426</v>
      </c>
    </row>
    <row r="281" s="13" customFormat="1">
      <c r="A281" s="13"/>
      <c r="B281" s="238"/>
      <c r="C281" s="239"/>
      <c r="D281" s="240" t="s">
        <v>446</v>
      </c>
      <c r="E281" s="241" t="s">
        <v>28</v>
      </c>
      <c r="F281" s="242" t="s">
        <v>81</v>
      </c>
      <c r="G281" s="239"/>
      <c r="H281" s="243">
        <v>1</v>
      </c>
      <c r="I281" s="244"/>
      <c r="J281" s="239"/>
      <c r="K281" s="239"/>
      <c r="L281" s="245"/>
      <c r="M281" s="246"/>
      <c r="N281" s="247"/>
      <c r="O281" s="247"/>
      <c r="P281" s="247"/>
      <c r="Q281" s="247"/>
      <c r="R281" s="247"/>
      <c r="S281" s="247"/>
      <c r="T281" s="248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9" t="s">
        <v>446</v>
      </c>
      <c r="AU281" s="249" t="s">
        <v>83</v>
      </c>
      <c r="AV281" s="13" t="s">
        <v>83</v>
      </c>
      <c r="AW281" s="13" t="s">
        <v>35</v>
      </c>
      <c r="AX281" s="13" t="s">
        <v>81</v>
      </c>
      <c r="AY281" s="249" t="s">
        <v>426</v>
      </c>
    </row>
    <row r="282" s="2" customFormat="1" ht="24.15" customHeight="1">
      <c r="A282" s="42"/>
      <c r="B282" s="43"/>
      <c r="C282" s="220" t="s">
        <v>761</v>
      </c>
      <c r="D282" s="220" t="s">
        <v>433</v>
      </c>
      <c r="E282" s="221" t="s">
        <v>6729</v>
      </c>
      <c r="F282" s="222" t="s">
        <v>6730</v>
      </c>
      <c r="G282" s="223" t="s">
        <v>436</v>
      </c>
      <c r="H282" s="224">
        <v>1</v>
      </c>
      <c r="I282" s="225"/>
      <c r="J282" s="226">
        <f>ROUND(I282*H282,2)</f>
        <v>0</v>
      </c>
      <c r="K282" s="222" t="s">
        <v>28</v>
      </c>
      <c r="L282" s="48"/>
      <c r="M282" s="227" t="s">
        <v>28</v>
      </c>
      <c r="N282" s="228" t="s">
        <v>45</v>
      </c>
      <c r="O282" s="88"/>
      <c r="P282" s="229">
        <f>O282*H282</f>
        <v>0</v>
      </c>
      <c r="Q282" s="229">
        <v>0</v>
      </c>
      <c r="R282" s="229">
        <f>Q282*H282</f>
        <v>0</v>
      </c>
      <c r="S282" s="229">
        <v>0</v>
      </c>
      <c r="T282" s="230">
        <f>S282*H282</f>
        <v>0</v>
      </c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R282" s="231" t="s">
        <v>438</v>
      </c>
      <c r="AT282" s="231" t="s">
        <v>433</v>
      </c>
      <c r="AU282" s="231" t="s">
        <v>83</v>
      </c>
      <c r="AY282" s="21" t="s">
        <v>426</v>
      </c>
      <c r="BE282" s="232">
        <f>IF(N282="základní",J282,0)</f>
        <v>0</v>
      </c>
      <c r="BF282" s="232">
        <f>IF(N282="snížená",J282,0)</f>
        <v>0</v>
      </c>
      <c r="BG282" s="232">
        <f>IF(N282="zákl. přenesená",J282,0)</f>
        <v>0</v>
      </c>
      <c r="BH282" s="232">
        <f>IF(N282="sníž. přenesená",J282,0)</f>
        <v>0</v>
      </c>
      <c r="BI282" s="232">
        <f>IF(N282="nulová",J282,0)</f>
        <v>0</v>
      </c>
      <c r="BJ282" s="21" t="s">
        <v>81</v>
      </c>
      <c r="BK282" s="232">
        <f>ROUND(I282*H282,2)</f>
        <v>0</v>
      </c>
      <c r="BL282" s="21" t="s">
        <v>438</v>
      </c>
      <c r="BM282" s="231" t="s">
        <v>6731</v>
      </c>
    </row>
    <row r="283" s="14" customFormat="1">
      <c r="A283" s="14"/>
      <c r="B283" s="250"/>
      <c r="C283" s="251"/>
      <c r="D283" s="240" t="s">
        <v>446</v>
      </c>
      <c r="E283" s="252" t="s">
        <v>28</v>
      </c>
      <c r="F283" s="253" t="s">
        <v>6590</v>
      </c>
      <c r="G283" s="251"/>
      <c r="H283" s="252" t="s">
        <v>28</v>
      </c>
      <c r="I283" s="254"/>
      <c r="J283" s="251"/>
      <c r="K283" s="251"/>
      <c r="L283" s="255"/>
      <c r="M283" s="256"/>
      <c r="N283" s="257"/>
      <c r="O283" s="257"/>
      <c r="P283" s="257"/>
      <c r="Q283" s="257"/>
      <c r="R283" s="257"/>
      <c r="S283" s="257"/>
      <c r="T283" s="258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9" t="s">
        <v>446</v>
      </c>
      <c r="AU283" s="259" t="s">
        <v>83</v>
      </c>
      <c r="AV283" s="14" t="s">
        <v>81</v>
      </c>
      <c r="AW283" s="14" t="s">
        <v>35</v>
      </c>
      <c r="AX283" s="14" t="s">
        <v>74</v>
      </c>
      <c r="AY283" s="259" t="s">
        <v>426</v>
      </c>
    </row>
    <row r="284" s="13" customFormat="1">
      <c r="A284" s="13"/>
      <c r="B284" s="238"/>
      <c r="C284" s="239"/>
      <c r="D284" s="240" t="s">
        <v>446</v>
      </c>
      <c r="E284" s="241" t="s">
        <v>28</v>
      </c>
      <c r="F284" s="242" t="s">
        <v>81</v>
      </c>
      <c r="G284" s="239"/>
      <c r="H284" s="243">
        <v>1</v>
      </c>
      <c r="I284" s="244"/>
      <c r="J284" s="239"/>
      <c r="K284" s="239"/>
      <c r="L284" s="245"/>
      <c r="M284" s="246"/>
      <c r="N284" s="247"/>
      <c r="O284" s="247"/>
      <c r="P284" s="247"/>
      <c r="Q284" s="247"/>
      <c r="R284" s="247"/>
      <c r="S284" s="247"/>
      <c r="T284" s="248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9" t="s">
        <v>446</v>
      </c>
      <c r="AU284" s="249" t="s">
        <v>83</v>
      </c>
      <c r="AV284" s="13" t="s">
        <v>83</v>
      </c>
      <c r="AW284" s="13" t="s">
        <v>35</v>
      </c>
      <c r="AX284" s="13" t="s">
        <v>81</v>
      </c>
      <c r="AY284" s="249" t="s">
        <v>426</v>
      </c>
    </row>
    <row r="285" s="2" customFormat="1" ht="24.15" customHeight="1">
      <c r="A285" s="42"/>
      <c r="B285" s="43"/>
      <c r="C285" s="220" t="s">
        <v>769</v>
      </c>
      <c r="D285" s="220" t="s">
        <v>433</v>
      </c>
      <c r="E285" s="221" t="s">
        <v>6732</v>
      </c>
      <c r="F285" s="222" t="s">
        <v>6733</v>
      </c>
      <c r="G285" s="223" t="s">
        <v>436</v>
      </c>
      <c r="H285" s="224">
        <v>1</v>
      </c>
      <c r="I285" s="225"/>
      <c r="J285" s="226">
        <f>ROUND(I285*H285,2)</f>
        <v>0</v>
      </c>
      <c r="K285" s="222" t="s">
        <v>28</v>
      </c>
      <c r="L285" s="48"/>
      <c r="M285" s="227" t="s">
        <v>28</v>
      </c>
      <c r="N285" s="228" t="s">
        <v>45</v>
      </c>
      <c r="O285" s="88"/>
      <c r="P285" s="229">
        <f>O285*H285</f>
        <v>0</v>
      </c>
      <c r="Q285" s="229">
        <v>0</v>
      </c>
      <c r="R285" s="229">
        <f>Q285*H285</f>
        <v>0</v>
      </c>
      <c r="S285" s="229">
        <v>0</v>
      </c>
      <c r="T285" s="230">
        <f>S285*H285</f>
        <v>0</v>
      </c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R285" s="231" t="s">
        <v>438</v>
      </c>
      <c r="AT285" s="231" t="s">
        <v>433</v>
      </c>
      <c r="AU285" s="231" t="s">
        <v>83</v>
      </c>
      <c r="AY285" s="21" t="s">
        <v>426</v>
      </c>
      <c r="BE285" s="232">
        <f>IF(N285="základní",J285,0)</f>
        <v>0</v>
      </c>
      <c r="BF285" s="232">
        <f>IF(N285="snížená",J285,0)</f>
        <v>0</v>
      </c>
      <c r="BG285" s="232">
        <f>IF(N285="zákl. přenesená",J285,0)</f>
        <v>0</v>
      </c>
      <c r="BH285" s="232">
        <f>IF(N285="sníž. přenesená",J285,0)</f>
        <v>0</v>
      </c>
      <c r="BI285" s="232">
        <f>IF(N285="nulová",J285,0)</f>
        <v>0</v>
      </c>
      <c r="BJ285" s="21" t="s">
        <v>81</v>
      </c>
      <c r="BK285" s="232">
        <f>ROUND(I285*H285,2)</f>
        <v>0</v>
      </c>
      <c r="BL285" s="21" t="s">
        <v>438</v>
      </c>
      <c r="BM285" s="231" t="s">
        <v>6734</v>
      </c>
    </row>
    <row r="286" s="14" customFormat="1">
      <c r="A286" s="14"/>
      <c r="B286" s="250"/>
      <c r="C286" s="251"/>
      <c r="D286" s="240" t="s">
        <v>446</v>
      </c>
      <c r="E286" s="252" t="s">
        <v>28</v>
      </c>
      <c r="F286" s="253" t="s">
        <v>6590</v>
      </c>
      <c r="G286" s="251"/>
      <c r="H286" s="252" t="s">
        <v>28</v>
      </c>
      <c r="I286" s="254"/>
      <c r="J286" s="251"/>
      <c r="K286" s="251"/>
      <c r="L286" s="255"/>
      <c r="M286" s="256"/>
      <c r="N286" s="257"/>
      <c r="O286" s="257"/>
      <c r="P286" s="257"/>
      <c r="Q286" s="257"/>
      <c r="R286" s="257"/>
      <c r="S286" s="257"/>
      <c r="T286" s="258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9" t="s">
        <v>446</v>
      </c>
      <c r="AU286" s="259" t="s">
        <v>83</v>
      </c>
      <c r="AV286" s="14" t="s">
        <v>81</v>
      </c>
      <c r="AW286" s="14" t="s">
        <v>35</v>
      </c>
      <c r="AX286" s="14" t="s">
        <v>74</v>
      </c>
      <c r="AY286" s="259" t="s">
        <v>426</v>
      </c>
    </row>
    <row r="287" s="13" customFormat="1">
      <c r="A287" s="13"/>
      <c r="B287" s="238"/>
      <c r="C287" s="239"/>
      <c r="D287" s="240" t="s">
        <v>446</v>
      </c>
      <c r="E287" s="241" t="s">
        <v>28</v>
      </c>
      <c r="F287" s="242" t="s">
        <v>81</v>
      </c>
      <c r="G287" s="239"/>
      <c r="H287" s="243">
        <v>1</v>
      </c>
      <c r="I287" s="244"/>
      <c r="J287" s="239"/>
      <c r="K287" s="239"/>
      <c r="L287" s="245"/>
      <c r="M287" s="246"/>
      <c r="N287" s="247"/>
      <c r="O287" s="247"/>
      <c r="P287" s="247"/>
      <c r="Q287" s="247"/>
      <c r="R287" s="247"/>
      <c r="S287" s="247"/>
      <c r="T287" s="248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9" t="s">
        <v>446</v>
      </c>
      <c r="AU287" s="249" t="s">
        <v>83</v>
      </c>
      <c r="AV287" s="13" t="s">
        <v>83</v>
      </c>
      <c r="AW287" s="13" t="s">
        <v>35</v>
      </c>
      <c r="AX287" s="13" t="s">
        <v>81</v>
      </c>
      <c r="AY287" s="249" t="s">
        <v>426</v>
      </c>
    </row>
    <row r="288" s="2" customFormat="1" ht="24.15" customHeight="1">
      <c r="A288" s="42"/>
      <c r="B288" s="43"/>
      <c r="C288" s="220" t="s">
        <v>775</v>
      </c>
      <c r="D288" s="220" t="s">
        <v>433</v>
      </c>
      <c r="E288" s="221" t="s">
        <v>6735</v>
      </c>
      <c r="F288" s="222" t="s">
        <v>6736</v>
      </c>
      <c r="G288" s="223" t="s">
        <v>436</v>
      </c>
      <c r="H288" s="224">
        <v>1</v>
      </c>
      <c r="I288" s="225"/>
      <c r="J288" s="226">
        <f>ROUND(I288*H288,2)</f>
        <v>0</v>
      </c>
      <c r="K288" s="222" t="s">
        <v>28</v>
      </c>
      <c r="L288" s="48"/>
      <c r="M288" s="227" t="s">
        <v>28</v>
      </c>
      <c r="N288" s="228" t="s">
        <v>45</v>
      </c>
      <c r="O288" s="88"/>
      <c r="P288" s="229">
        <f>O288*H288</f>
        <v>0</v>
      </c>
      <c r="Q288" s="229">
        <v>0</v>
      </c>
      <c r="R288" s="229">
        <f>Q288*H288</f>
        <v>0</v>
      </c>
      <c r="S288" s="229">
        <v>0</v>
      </c>
      <c r="T288" s="230">
        <f>S288*H288</f>
        <v>0</v>
      </c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R288" s="231" t="s">
        <v>438</v>
      </c>
      <c r="AT288" s="231" t="s">
        <v>433</v>
      </c>
      <c r="AU288" s="231" t="s">
        <v>83</v>
      </c>
      <c r="AY288" s="21" t="s">
        <v>426</v>
      </c>
      <c r="BE288" s="232">
        <f>IF(N288="základní",J288,0)</f>
        <v>0</v>
      </c>
      <c r="BF288" s="232">
        <f>IF(N288="snížená",J288,0)</f>
        <v>0</v>
      </c>
      <c r="BG288" s="232">
        <f>IF(N288="zákl. přenesená",J288,0)</f>
        <v>0</v>
      </c>
      <c r="BH288" s="232">
        <f>IF(N288="sníž. přenesená",J288,0)</f>
        <v>0</v>
      </c>
      <c r="BI288" s="232">
        <f>IF(N288="nulová",J288,0)</f>
        <v>0</v>
      </c>
      <c r="BJ288" s="21" t="s">
        <v>81</v>
      </c>
      <c r="BK288" s="232">
        <f>ROUND(I288*H288,2)</f>
        <v>0</v>
      </c>
      <c r="BL288" s="21" t="s">
        <v>438</v>
      </c>
      <c r="BM288" s="231" t="s">
        <v>6737</v>
      </c>
    </row>
    <row r="289" s="14" customFormat="1">
      <c r="A289" s="14"/>
      <c r="B289" s="250"/>
      <c r="C289" s="251"/>
      <c r="D289" s="240" t="s">
        <v>446</v>
      </c>
      <c r="E289" s="252" t="s">
        <v>28</v>
      </c>
      <c r="F289" s="253" t="s">
        <v>6590</v>
      </c>
      <c r="G289" s="251"/>
      <c r="H289" s="252" t="s">
        <v>28</v>
      </c>
      <c r="I289" s="254"/>
      <c r="J289" s="251"/>
      <c r="K289" s="251"/>
      <c r="L289" s="255"/>
      <c r="M289" s="256"/>
      <c r="N289" s="257"/>
      <c r="O289" s="257"/>
      <c r="P289" s="257"/>
      <c r="Q289" s="257"/>
      <c r="R289" s="257"/>
      <c r="S289" s="257"/>
      <c r="T289" s="258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9" t="s">
        <v>446</v>
      </c>
      <c r="AU289" s="259" t="s">
        <v>83</v>
      </c>
      <c r="AV289" s="14" t="s">
        <v>81</v>
      </c>
      <c r="AW289" s="14" t="s">
        <v>35</v>
      </c>
      <c r="AX289" s="14" t="s">
        <v>74</v>
      </c>
      <c r="AY289" s="259" t="s">
        <v>426</v>
      </c>
    </row>
    <row r="290" s="13" customFormat="1">
      <c r="A290" s="13"/>
      <c r="B290" s="238"/>
      <c r="C290" s="239"/>
      <c r="D290" s="240" t="s">
        <v>446</v>
      </c>
      <c r="E290" s="241" t="s">
        <v>28</v>
      </c>
      <c r="F290" s="242" t="s">
        <v>81</v>
      </c>
      <c r="G290" s="239"/>
      <c r="H290" s="243">
        <v>1</v>
      </c>
      <c r="I290" s="244"/>
      <c r="J290" s="239"/>
      <c r="K290" s="239"/>
      <c r="L290" s="245"/>
      <c r="M290" s="246"/>
      <c r="N290" s="247"/>
      <c r="O290" s="247"/>
      <c r="P290" s="247"/>
      <c r="Q290" s="247"/>
      <c r="R290" s="247"/>
      <c r="S290" s="247"/>
      <c r="T290" s="248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9" t="s">
        <v>446</v>
      </c>
      <c r="AU290" s="249" t="s">
        <v>83</v>
      </c>
      <c r="AV290" s="13" t="s">
        <v>83</v>
      </c>
      <c r="AW290" s="13" t="s">
        <v>35</v>
      </c>
      <c r="AX290" s="13" t="s">
        <v>81</v>
      </c>
      <c r="AY290" s="249" t="s">
        <v>426</v>
      </c>
    </row>
    <row r="291" s="2" customFormat="1" ht="33" customHeight="1">
      <c r="A291" s="42"/>
      <c r="B291" s="43"/>
      <c r="C291" s="220" t="s">
        <v>781</v>
      </c>
      <c r="D291" s="220" t="s">
        <v>433</v>
      </c>
      <c r="E291" s="221" t="s">
        <v>6738</v>
      </c>
      <c r="F291" s="222" t="s">
        <v>6739</v>
      </c>
      <c r="G291" s="223" t="s">
        <v>436</v>
      </c>
      <c r="H291" s="224">
        <v>1</v>
      </c>
      <c r="I291" s="225"/>
      <c r="J291" s="226">
        <f>ROUND(I291*H291,2)</f>
        <v>0</v>
      </c>
      <c r="K291" s="222" t="s">
        <v>28</v>
      </c>
      <c r="L291" s="48"/>
      <c r="M291" s="227" t="s">
        <v>28</v>
      </c>
      <c r="N291" s="228" t="s">
        <v>45</v>
      </c>
      <c r="O291" s="88"/>
      <c r="P291" s="229">
        <f>O291*H291</f>
        <v>0</v>
      </c>
      <c r="Q291" s="229">
        <v>0</v>
      </c>
      <c r="R291" s="229">
        <f>Q291*H291</f>
        <v>0</v>
      </c>
      <c r="S291" s="229">
        <v>0</v>
      </c>
      <c r="T291" s="230">
        <f>S291*H291</f>
        <v>0</v>
      </c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R291" s="231" t="s">
        <v>438</v>
      </c>
      <c r="AT291" s="231" t="s">
        <v>433</v>
      </c>
      <c r="AU291" s="231" t="s">
        <v>83</v>
      </c>
      <c r="AY291" s="21" t="s">
        <v>426</v>
      </c>
      <c r="BE291" s="232">
        <f>IF(N291="základní",J291,0)</f>
        <v>0</v>
      </c>
      <c r="BF291" s="232">
        <f>IF(N291="snížená",J291,0)</f>
        <v>0</v>
      </c>
      <c r="BG291" s="232">
        <f>IF(N291="zákl. přenesená",J291,0)</f>
        <v>0</v>
      </c>
      <c r="BH291" s="232">
        <f>IF(N291="sníž. přenesená",J291,0)</f>
        <v>0</v>
      </c>
      <c r="BI291" s="232">
        <f>IF(N291="nulová",J291,0)</f>
        <v>0</v>
      </c>
      <c r="BJ291" s="21" t="s">
        <v>81</v>
      </c>
      <c r="BK291" s="232">
        <f>ROUND(I291*H291,2)</f>
        <v>0</v>
      </c>
      <c r="BL291" s="21" t="s">
        <v>438</v>
      </c>
      <c r="BM291" s="231" t="s">
        <v>6740</v>
      </c>
    </row>
    <row r="292" s="14" customFormat="1">
      <c r="A292" s="14"/>
      <c r="B292" s="250"/>
      <c r="C292" s="251"/>
      <c r="D292" s="240" t="s">
        <v>446</v>
      </c>
      <c r="E292" s="252" t="s">
        <v>28</v>
      </c>
      <c r="F292" s="253" t="s">
        <v>6590</v>
      </c>
      <c r="G292" s="251"/>
      <c r="H292" s="252" t="s">
        <v>28</v>
      </c>
      <c r="I292" s="254"/>
      <c r="J292" s="251"/>
      <c r="K292" s="251"/>
      <c r="L292" s="255"/>
      <c r="M292" s="256"/>
      <c r="N292" s="257"/>
      <c r="O292" s="257"/>
      <c r="P292" s="257"/>
      <c r="Q292" s="257"/>
      <c r="R292" s="257"/>
      <c r="S292" s="257"/>
      <c r="T292" s="258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9" t="s">
        <v>446</v>
      </c>
      <c r="AU292" s="259" t="s">
        <v>83</v>
      </c>
      <c r="AV292" s="14" t="s">
        <v>81</v>
      </c>
      <c r="AW292" s="14" t="s">
        <v>35</v>
      </c>
      <c r="AX292" s="14" t="s">
        <v>74</v>
      </c>
      <c r="AY292" s="259" t="s">
        <v>426</v>
      </c>
    </row>
    <row r="293" s="13" customFormat="1">
      <c r="A293" s="13"/>
      <c r="B293" s="238"/>
      <c r="C293" s="239"/>
      <c r="D293" s="240" t="s">
        <v>446</v>
      </c>
      <c r="E293" s="241" t="s">
        <v>28</v>
      </c>
      <c r="F293" s="242" t="s">
        <v>81</v>
      </c>
      <c r="G293" s="239"/>
      <c r="H293" s="243">
        <v>1</v>
      </c>
      <c r="I293" s="244"/>
      <c r="J293" s="239"/>
      <c r="K293" s="239"/>
      <c r="L293" s="245"/>
      <c r="M293" s="246"/>
      <c r="N293" s="247"/>
      <c r="O293" s="247"/>
      <c r="P293" s="247"/>
      <c r="Q293" s="247"/>
      <c r="R293" s="247"/>
      <c r="S293" s="247"/>
      <c r="T293" s="248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9" t="s">
        <v>446</v>
      </c>
      <c r="AU293" s="249" t="s">
        <v>83</v>
      </c>
      <c r="AV293" s="13" t="s">
        <v>83</v>
      </c>
      <c r="AW293" s="13" t="s">
        <v>35</v>
      </c>
      <c r="AX293" s="13" t="s">
        <v>81</v>
      </c>
      <c r="AY293" s="249" t="s">
        <v>426</v>
      </c>
    </row>
    <row r="294" s="2" customFormat="1" ht="24.15" customHeight="1">
      <c r="A294" s="42"/>
      <c r="B294" s="43"/>
      <c r="C294" s="220" t="s">
        <v>726</v>
      </c>
      <c r="D294" s="220" t="s">
        <v>433</v>
      </c>
      <c r="E294" s="221" t="s">
        <v>6741</v>
      </c>
      <c r="F294" s="222" t="s">
        <v>6742</v>
      </c>
      <c r="G294" s="223" t="s">
        <v>436</v>
      </c>
      <c r="H294" s="224">
        <v>4069.3919999999998</v>
      </c>
      <c r="I294" s="225"/>
      <c r="J294" s="226">
        <f>ROUND(I294*H294,2)</f>
        <v>0</v>
      </c>
      <c r="K294" s="222" t="s">
        <v>437</v>
      </c>
      <c r="L294" s="48"/>
      <c r="M294" s="227" t="s">
        <v>28</v>
      </c>
      <c r="N294" s="228" t="s">
        <v>45</v>
      </c>
      <c r="O294" s="88"/>
      <c r="P294" s="229">
        <f>O294*H294</f>
        <v>0</v>
      </c>
      <c r="Q294" s="229">
        <v>0</v>
      </c>
      <c r="R294" s="229">
        <f>Q294*H294</f>
        <v>0</v>
      </c>
      <c r="S294" s="229">
        <v>0</v>
      </c>
      <c r="T294" s="230">
        <f>S294*H294</f>
        <v>0</v>
      </c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R294" s="231" t="s">
        <v>438</v>
      </c>
      <c r="AT294" s="231" t="s">
        <v>433</v>
      </c>
      <c r="AU294" s="231" t="s">
        <v>83</v>
      </c>
      <c r="AY294" s="21" t="s">
        <v>426</v>
      </c>
      <c r="BE294" s="232">
        <f>IF(N294="základní",J294,0)</f>
        <v>0</v>
      </c>
      <c r="BF294" s="232">
        <f>IF(N294="snížená",J294,0)</f>
        <v>0</v>
      </c>
      <c r="BG294" s="232">
        <f>IF(N294="zákl. přenesená",J294,0)</f>
        <v>0</v>
      </c>
      <c r="BH294" s="232">
        <f>IF(N294="sníž. přenesená",J294,0)</f>
        <v>0</v>
      </c>
      <c r="BI294" s="232">
        <f>IF(N294="nulová",J294,0)</f>
        <v>0</v>
      </c>
      <c r="BJ294" s="21" t="s">
        <v>81</v>
      </c>
      <c r="BK294" s="232">
        <f>ROUND(I294*H294,2)</f>
        <v>0</v>
      </c>
      <c r="BL294" s="21" t="s">
        <v>438</v>
      </c>
      <c r="BM294" s="231" t="s">
        <v>6743</v>
      </c>
    </row>
    <row r="295" s="2" customFormat="1">
      <c r="A295" s="42"/>
      <c r="B295" s="43"/>
      <c r="C295" s="44"/>
      <c r="D295" s="233" t="s">
        <v>442</v>
      </c>
      <c r="E295" s="44"/>
      <c r="F295" s="234" t="s">
        <v>6744</v>
      </c>
      <c r="G295" s="44"/>
      <c r="H295" s="44"/>
      <c r="I295" s="235"/>
      <c r="J295" s="44"/>
      <c r="K295" s="44"/>
      <c r="L295" s="48"/>
      <c r="M295" s="236"/>
      <c r="N295" s="237"/>
      <c r="O295" s="88"/>
      <c r="P295" s="88"/>
      <c r="Q295" s="88"/>
      <c r="R295" s="88"/>
      <c r="S295" s="88"/>
      <c r="T295" s="89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T295" s="21" t="s">
        <v>442</v>
      </c>
      <c r="AU295" s="21" t="s">
        <v>83</v>
      </c>
    </row>
    <row r="296" s="13" customFormat="1">
      <c r="A296" s="13"/>
      <c r="B296" s="238"/>
      <c r="C296" s="239"/>
      <c r="D296" s="240" t="s">
        <v>446</v>
      </c>
      <c r="E296" s="241" t="s">
        <v>28</v>
      </c>
      <c r="F296" s="242" t="s">
        <v>6536</v>
      </c>
      <c r="G296" s="239"/>
      <c r="H296" s="243">
        <v>3204.8400000000001</v>
      </c>
      <c r="I296" s="244"/>
      <c r="J296" s="239"/>
      <c r="K296" s="239"/>
      <c r="L296" s="245"/>
      <c r="M296" s="246"/>
      <c r="N296" s="247"/>
      <c r="O296" s="247"/>
      <c r="P296" s="247"/>
      <c r="Q296" s="247"/>
      <c r="R296" s="247"/>
      <c r="S296" s="247"/>
      <c r="T296" s="248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9" t="s">
        <v>446</v>
      </c>
      <c r="AU296" s="249" t="s">
        <v>83</v>
      </c>
      <c r="AV296" s="13" t="s">
        <v>83</v>
      </c>
      <c r="AW296" s="13" t="s">
        <v>35</v>
      </c>
      <c r="AX296" s="13" t="s">
        <v>74</v>
      </c>
      <c r="AY296" s="249" t="s">
        <v>426</v>
      </c>
    </row>
    <row r="297" s="13" customFormat="1">
      <c r="A297" s="13"/>
      <c r="B297" s="238"/>
      <c r="C297" s="239"/>
      <c r="D297" s="240" t="s">
        <v>446</v>
      </c>
      <c r="E297" s="241" t="s">
        <v>28</v>
      </c>
      <c r="F297" s="242" t="s">
        <v>6533</v>
      </c>
      <c r="G297" s="239"/>
      <c r="H297" s="243">
        <v>864.55200000000002</v>
      </c>
      <c r="I297" s="244"/>
      <c r="J297" s="239"/>
      <c r="K297" s="239"/>
      <c r="L297" s="245"/>
      <c r="M297" s="246"/>
      <c r="N297" s="247"/>
      <c r="O297" s="247"/>
      <c r="P297" s="247"/>
      <c r="Q297" s="247"/>
      <c r="R297" s="247"/>
      <c r="S297" s="247"/>
      <c r="T297" s="248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9" t="s">
        <v>446</v>
      </c>
      <c r="AU297" s="249" t="s">
        <v>83</v>
      </c>
      <c r="AV297" s="13" t="s">
        <v>83</v>
      </c>
      <c r="AW297" s="13" t="s">
        <v>35</v>
      </c>
      <c r="AX297" s="13" t="s">
        <v>74</v>
      </c>
      <c r="AY297" s="249" t="s">
        <v>426</v>
      </c>
    </row>
    <row r="298" s="15" customFormat="1">
      <c r="A298" s="15"/>
      <c r="B298" s="260"/>
      <c r="C298" s="261"/>
      <c r="D298" s="240" t="s">
        <v>446</v>
      </c>
      <c r="E298" s="262" t="s">
        <v>6538</v>
      </c>
      <c r="F298" s="263" t="s">
        <v>466</v>
      </c>
      <c r="G298" s="261"/>
      <c r="H298" s="264">
        <v>4069.3919999999998</v>
      </c>
      <c r="I298" s="265"/>
      <c r="J298" s="261"/>
      <c r="K298" s="261"/>
      <c r="L298" s="266"/>
      <c r="M298" s="267"/>
      <c r="N298" s="268"/>
      <c r="O298" s="268"/>
      <c r="P298" s="268"/>
      <c r="Q298" s="268"/>
      <c r="R298" s="268"/>
      <c r="S298" s="268"/>
      <c r="T298" s="269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70" t="s">
        <v>446</v>
      </c>
      <c r="AU298" s="270" t="s">
        <v>83</v>
      </c>
      <c r="AV298" s="15" t="s">
        <v>438</v>
      </c>
      <c r="AW298" s="15" t="s">
        <v>35</v>
      </c>
      <c r="AX298" s="15" t="s">
        <v>81</v>
      </c>
      <c r="AY298" s="270" t="s">
        <v>426</v>
      </c>
    </row>
    <row r="299" s="2" customFormat="1" ht="24.15" customHeight="1">
      <c r="A299" s="42"/>
      <c r="B299" s="43"/>
      <c r="C299" s="220" t="s">
        <v>732</v>
      </c>
      <c r="D299" s="220" t="s">
        <v>433</v>
      </c>
      <c r="E299" s="221" t="s">
        <v>6745</v>
      </c>
      <c r="F299" s="222" t="s">
        <v>6746</v>
      </c>
      <c r="G299" s="223" t="s">
        <v>436</v>
      </c>
      <c r="H299" s="224">
        <v>410517.35999999999</v>
      </c>
      <c r="I299" s="225"/>
      <c r="J299" s="226">
        <f>ROUND(I299*H299,2)</f>
        <v>0</v>
      </c>
      <c r="K299" s="222" t="s">
        <v>437</v>
      </c>
      <c r="L299" s="48"/>
      <c r="M299" s="227" t="s">
        <v>28</v>
      </c>
      <c r="N299" s="228" t="s">
        <v>45</v>
      </c>
      <c r="O299" s="88"/>
      <c r="P299" s="229">
        <f>O299*H299</f>
        <v>0</v>
      </c>
      <c r="Q299" s="229">
        <v>0</v>
      </c>
      <c r="R299" s="229">
        <f>Q299*H299</f>
        <v>0</v>
      </c>
      <c r="S299" s="229">
        <v>0</v>
      </c>
      <c r="T299" s="230">
        <f>S299*H299</f>
        <v>0</v>
      </c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R299" s="231" t="s">
        <v>438</v>
      </c>
      <c r="AT299" s="231" t="s">
        <v>433</v>
      </c>
      <c r="AU299" s="231" t="s">
        <v>83</v>
      </c>
      <c r="AY299" s="21" t="s">
        <v>426</v>
      </c>
      <c r="BE299" s="232">
        <f>IF(N299="základní",J299,0)</f>
        <v>0</v>
      </c>
      <c r="BF299" s="232">
        <f>IF(N299="snížená",J299,0)</f>
        <v>0</v>
      </c>
      <c r="BG299" s="232">
        <f>IF(N299="zákl. přenesená",J299,0)</f>
        <v>0</v>
      </c>
      <c r="BH299" s="232">
        <f>IF(N299="sníž. přenesená",J299,0)</f>
        <v>0</v>
      </c>
      <c r="BI299" s="232">
        <f>IF(N299="nulová",J299,0)</f>
        <v>0</v>
      </c>
      <c r="BJ299" s="21" t="s">
        <v>81</v>
      </c>
      <c r="BK299" s="232">
        <f>ROUND(I299*H299,2)</f>
        <v>0</v>
      </c>
      <c r="BL299" s="21" t="s">
        <v>438</v>
      </c>
      <c r="BM299" s="231" t="s">
        <v>6747</v>
      </c>
    </row>
    <row r="300" s="2" customFormat="1">
      <c r="A300" s="42"/>
      <c r="B300" s="43"/>
      <c r="C300" s="44"/>
      <c r="D300" s="233" t="s">
        <v>442</v>
      </c>
      <c r="E300" s="44"/>
      <c r="F300" s="234" t="s">
        <v>6748</v>
      </c>
      <c r="G300" s="44"/>
      <c r="H300" s="44"/>
      <c r="I300" s="235"/>
      <c r="J300" s="44"/>
      <c r="K300" s="44"/>
      <c r="L300" s="48"/>
      <c r="M300" s="236"/>
      <c r="N300" s="237"/>
      <c r="O300" s="88"/>
      <c r="P300" s="88"/>
      <c r="Q300" s="88"/>
      <c r="R300" s="88"/>
      <c r="S300" s="88"/>
      <c r="T300" s="89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T300" s="21" t="s">
        <v>442</v>
      </c>
      <c r="AU300" s="21" t="s">
        <v>83</v>
      </c>
    </row>
    <row r="301" s="13" customFormat="1">
      <c r="A301" s="13"/>
      <c r="B301" s="238"/>
      <c r="C301" s="239"/>
      <c r="D301" s="240" t="s">
        <v>446</v>
      </c>
      <c r="E301" s="241" t="s">
        <v>28</v>
      </c>
      <c r="F301" s="242" t="s">
        <v>6714</v>
      </c>
      <c r="G301" s="239"/>
      <c r="H301" s="243">
        <v>384580.79999999999</v>
      </c>
      <c r="I301" s="244"/>
      <c r="J301" s="239"/>
      <c r="K301" s="239"/>
      <c r="L301" s="245"/>
      <c r="M301" s="246"/>
      <c r="N301" s="247"/>
      <c r="O301" s="247"/>
      <c r="P301" s="247"/>
      <c r="Q301" s="247"/>
      <c r="R301" s="247"/>
      <c r="S301" s="247"/>
      <c r="T301" s="248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9" t="s">
        <v>446</v>
      </c>
      <c r="AU301" s="249" t="s">
        <v>83</v>
      </c>
      <c r="AV301" s="13" t="s">
        <v>83</v>
      </c>
      <c r="AW301" s="13" t="s">
        <v>35</v>
      </c>
      <c r="AX301" s="13" t="s">
        <v>74</v>
      </c>
      <c r="AY301" s="249" t="s">
        <v>426</v>
      </c>
    </row>
    <row r="302" s="13" customFormat="1">
      <c r="A302" s="13"/>
      <c r="B302" s="238"/>
      <c r="C302" s="239"/>
      <c r="D302" s="240" t="s">
        <v>446</v>
      </c>
      <c r="E302" s="241" t="s">
        <v>28</v>
      </c>
      <c r="F302" s="242" t="s">
        <v>6709</v>
      </c>
      <c r="G302" s="239"/>
      <c r="H302" s="243">
        <v>25936.560000000001</v>
      </c>
      <c r="I302" s="244"/>
      <c r="J302" s="239"/>
      <c r="K302" s="239"/>
      <c r="L302" s="245"/>
      <c r="M302" s="246"/>
      <c r="N302" s="247"/>
      <c r="O302" s="247"/>
      <c r="P302" s="247"/>
      <c r="Q302" s="247"/>
      <c r="R302" s="247"/>
      <c r="S302" s="247"/>
      <c r="T302" s="248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9" t="s">
        <v>446</v>
      </c>
      <c r="AU302" s="249" t="s">
        <v>83</v>
      </c>
      <c r="AV302" s="13" t="s">
        <v>83</v>
      </c>
      <c r="AW302" s="13" t="s">
        <v>35</v>
      </c>
      <c r="AX302" s="13" t="s">
        <v>74</v>
      </c>
      <c r="AY302" s="249" t="s">
        <v>426</v>
      </c>
    </row>
    <row r="303" s="15" customFormat="1">
      <c r="A303" s="15"/>
      <c r="B303" s="260"/>
      <c r="C303" s="261"/>
      <c r="D303" s="240" t="s">
        <v>446</v>
      </c>
      <c r="E303" s="262" t="s">
        <v>28</v>
      </c>
      <c r="F303" s="263" t="s">
        <v>466</v>
      </c>
      <c r="G303" s="261"/>
      <c r="H303" s="264">
        <v>410517.35999999999</v>
      </c>
      <c r="I303" s="265"/>
      <c r="J303" s="261"/>
      <c r="K303" s="261"/>
      <c r="L303" s="266"/>
      <c r="M303" s="267"/>
      <c r="N303" s="268"/>
      <c r="O303" s="268"/>
      <c r="P303" s="268"/>
      <c r="Q303" s="268"/>
      <c r="R303" s="268"/>
      <c r="S303" s="268"/>
      <c r="T303" s="269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70" t="s">
        <v>446</v>
      </c>
      <c r="AU303" s="270" t="s">
        <v>83</v>
      </c>
      <c r="AV303" s="15" t="s">
        <v>438</v>
      </c>
      <c r="AW303" s="15" t="s">
        <v>35</v>
      </c>
      <c r="AX303" s="15" t="s">
        <v>81</v>
      </c>
      <c r="AY303" s="270" t="s">
        <v>426</v>
      </c>
    </row>
    <row r="304" s="2" customFormat="1" ht="24.15" customHeight="1">
      <c r="A304" s="42"/>
      <c r="B304" s="43"/>
      <c r="C304" s="220" t="s">
        <v>737</v>
      </c>
      <c r="D304" s="220" t="s">
        <v>433</v>
      </c>
      <c r="E304" s="221" t="s">
        <v>6749</v>
      </c>
      <c r="F304" s="222" t="s">
        <v>6750</v>
      </c>
      <c r="G304" s="223" t="s">
        <v>436</v>
      </c>
      <c r="H304" s="224">
        <v>4069.3919999999998</v>
      </c>
      <c r="I304" s="225"/>
      <c r="J304" s="226">
        <f>ROUND(I304*H304,2)</f>
        <v>0</v>
      </c>
      <c r="K304" s="222" t="s">
        <v>437</v>
      </c>
      <c r="L304" s="48"/>
      <c r="M304" s="227" t="s">
        <v>28</v>
      </c>
      <c r="N304" s="228" t="s">
        <v>45</v>
      </c>
      <c r="O304" s="88"/>
      <c r="P304" s="229">
        <f>O304*H304</f>
        <v>0</v>
      </c>
      <c r="Q304" s="229">
        <v>0</v>
      </c>
      <c r="R304" s="229">
        <f>Q304*H304</f>
        <v>0</v>
      </c>
      <c r="S304" s="229">
        <v>0</v>
      </c>
      <c r="T304" s="230">
        <f>S304*H304</f>
        <v>0</v>
      </c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R304" s="231" t="s">
        <v>438</v>
      </c>
      <c r="AT304" s="231" t="s">
        <v>433</v>
      </c>
      <c r="AU304" s="231" t="s">
        <v>83</v>
      </c>
      <c r="AY304" s="21" t="s">
        <v>426</v>
      </c>
      <c r="BE304" s="232">
        <f>IF(N304="základní",J304,0)</f>
        <v>0</v>
      </c>
      <c r="BF304" s="232">
        <f>IF(N304="snížená",J304,0)</f>
        <v>0</v>
      </c>
      <c r="BG304" s="232">
        <f>IF(N304="zákl. přenesená",J304,0)</f>
        <v>0</v>
      </c>
      <c r="BH304" s="232">
        <f>IF(N304="sníž. přenesená",J304,0)</f>
        <v>0</v>
      </c>
      <c r="BI304" s="232">
        <f>IF(N304="nulová",J304,0)</f>
        <v>0</v>
      </c>
      <c r="BJ304" s="21" t="s">
        <v>81</v>
      </c>
      <c r="BK304" s="232">
        <f>ROUND(I304*H304,2)</f>
        <v>0</v>
      </c>
      <c r="BL304" s="21" t="s">
        <v>438</v>
      </c>
      <c r="BM304" s="231" t="s">
        <v>6751</v>
      </c>
    </row>
    <row r="305" s="2" customFormat="1">
      <c r="A305" s="42"/>
      <c r="B305" s="43"/>
      <c r="C305" s="44"/>
      <c r="D305" s="233" t="s">
        <v>442</v>
      </c>
      <c r="E305" s="44"/>
      <c r="F305" s="234" t="s">
        <v>6752</v>
      </c>
      <c r="G305" s="44"/>
      <c r="H305" s="44"/>
      <c r="I305" s="235"/>
      <c r="J305" s="44"/>
      <c r="K305" s="44"/>
      <c r="L305" s="48"/>
      <c r="M305" s="236"/>
      <c r="N305" s="237"/>
      <c r="O305" s="88"/>
      <c r="P305" s="88"/>
      <c r="Q305" s="88"/>
      <c r="R305" s="88"/>
      <c r="S305" s="88"/>
      <c r="T305" s="89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T305" s="21" t="s">
        <v>442</v>
      </c>
      <c r="AU305" s="21" t="s">
        <v>83</v>
      </c>
    </row>
    <row r="306" s="13" customFormat="1">
      <c r="A306" s="13"/>
      <c r="B306" s="238"/>
      <c r="C306" s="239"/>
      <c r="D306" s="240" t="s">
        <v>446</v>
      </c>
      <c r="E306" s="241" t="s">
        <v>28</v>
      </c>
      <c r="F306" s="242" t="s">
        <v>6538</v>
      </c>
      <c r="G306" s="239"/>
      <c r="H306" s="243">
        <v>4069.3919999999998</v>
      </c>
      <c r="I306" s="244"/>
      <c r="J306" s="239"/>
      <c r="K306" s="239"/>
      <c r="L306" s="245"/>
      <c r="M306" s="246"/>
      <c r="N306" s="247"/>
      <c r="O306" s="247"/>
      <c r="P306" s="247"/>
      <c r="Q306" s="247"/>
      <c r="R306" s="247"/>
      <c r="S306" s="247"/>
      <c r="T306" s="248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9" t="s">
        <v>446</v>
      </c>
      <c r="AU306" s="249" t="s">
        <v>83</v>
      </c>
      <c r="AV306" s="13" t="s">
        <v>83</v>
      </c>
      <c r="AW306" s="13" t="s">
        <v>35</v>
      </c>
      <c r="AX306" s="13" t="s">
        <v>81</v>
      </c>
      <c r="AY306" s="249" t="s">
        <v>426</v>
      </c>
    </row>
    <row r="307" s="2" customFormat="1" ht="37.8" customHeight="1">
      <c r="A307" s="42"/>
      <c r="B307" s="43"/>
      <c r="C307" s="220" t="s">
        <v>305</v>
      </c>
      <c r="D307" s="220" t="s">
        <v>433</v>
      </c>
      <c r="E307" s="221" t="s">
        <v>6753</v>
      </c>
      <c r="F307" s="222" t="s">
        <v>6754</v>
      </c>
      <c r="G307" s="223" t="s">
        <v>949</v>
      </c>
      <c r="H307" s="224">
        <v>21.5</v>
      </c>
      <c r="I307" s="225"/>
      <c r="J307" s="226">
        <f>ROUND(I307*H307,2)</f>
        <v>0</v>
      </c>
      <c r="K307" s="222" t="s">
        <v>437</v>
      </c>
      <c r="L307" s="48"/>
      <c r="M307" s="227" t="s">
        <v>28</v>
      </c>
      <c r="N307" s="228" t="s">
        <v>45</v>
      </c>
      <c r="O307" s="88"/>
      <c r="P307" s="229">
        <f>O307*H307</f>
        <v>0</v>
      </c>
      <c r="Q307" s="229">
        <v>0</v>
      </c>
      <c r="R307" s="229">
        <f>Q307*H307</f>
        <v>0</v>
      </c>
      <c r="S307" s="229">
        <v>0</v>
      </c>
      <c r="T307" s="230">
        <f>S307*H307</f>
        <v>0</v>
      </c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R307" s="231" t="s">
        <v>438</v>
      </c>
      <c r="AT307" s="231" t="s">
        <v>433</v>
      </c>
      <c r="AU307" s="231" t="s">
        <v>83</v>
      </c>
      <c r="AY307" s="21" t="s">
        <v>426</v>
      </c>
      <c r="BE307" s="232">
        <f>IF(N307="základní",J307,0)</f>
        <v>0</v>
      </c>
      <c r="BF307" s="232">
        <f>IF(N307="snížená",J307,0)</f>
        <v>0</v>
      </c>
      <c r="BG307" s="232">
        <f>IF(N307="zákl. přenesená",J307,0)</f>
        <v>0</v>
      </c>
      <c r="BH307" s="232">
        <f>IF(N307="sníž. přenesená",J307,0)</f>
        <v>0</v>
      </c>
      <c r="BI307" s="232">
        <f>IF(N307="nulová",J307,0)</f>
        <v>0</v>
      </c>
      <c r="BJ307" s="21" t="s">
        <v>81</v>
      </c>
      <c r="BK307" s="232">
        <f>ROUND(I307*H307,2)</f>
        <v>0</v>
      </c>
      <c r="BL307" s="21" t="s">
        <v>438</v>
      </c>
      <c r="BM307" s="231" t="s">
        <v>6755</v>
      </c>
    </row>
    <row r="308" s="2" customFormat="1">
      <c r="A308" s="42"/>
      <c r="B308" s="43"/>
      <c r="C308" s="44"/>
      <c r="D308" s="233" t="s">
        <v>442</v>
      </c>
      <c r="E308" s="44"/>
      <c r="F308" s="234" t="s">
        <v>6756</v>
      </c>
      <c r="G308" s="44"/>
      <c r="H308" s="44"/>
      <c r="I308" s="235"/>
      <c r="J308" s="44"/>
      <c r="K308" s="44"/>
      <c r="L308" s="48"/>
      <c r="M308" s="236"/>
      <c r="N308" s="237"/>
      <c r="O308" s="88"/>
      <c r="P308" s="88"/>
      <c r="Q308" s="88"/>
      <c r="R308" s="88"/>
      <c r="S308" s="88"/>
      <c r="T308" s="89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T308" s="21" t="s">
        <v>442</v>
      </c>
      <c r="AU308" s="21" t="s">
        <v>83</v>
      </c>
    </row>
    <row r="309" s="14" customFormat="1">
      <c r="A309" s="14"/>
      <c r="B309" s="250"/>
      <c r="C309" s="251"/>
      <c r="D309" s="240" t="s">
        <v>446</v>
      </c>
      <c r="E309" s="252" t="s">
        <v>28</v>
      </c>
      <c r="F309" s="253" t="s">
        <v>6583</v>
      </c>
      <c r="G309" s="251"/>
      <c r="H309" s="252" t="s">
        <v>28</v>
      </c>
      <c r="I309" s="254"/>
      <c r="J309" s="251"/>
      <c r="K309" s="251"/>
      <c r="L309" s="255"/>
      <c r="M309" s="256"/>
      <c r="N309" s="257"/>
      <c r="O309" s="257"/>
      <c r="P309" s="257"/>
      <c r="Q309" s="257"/>
      <c r="R309" s="257"/>
      <c r="S309" s="257"/>
      <c r="T309" s="258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9" t="s">
        <v>446</v>
      </c>
      <c r="AU309" s="259" t="s">
        <v>83</v>
      </c>
      <c r="AV309" s="14" t="s">
        <v>81</v>
      </c>
      <c r="AW309" s="14" t="s">
        <v>35</v>
      </c>
      <c r="AX309" s="14" t="s">
        <v>74</v>
      </c>
      <c r="AY309" s="259" t="s">
        <v>426</v>
      </c>
    </row>
    <row r="310" s="13" customFormat="1">
      <c r="A310" s="13"/>
      <c r="B310" s="238"/>
      <c r="C310" s="239"/>
      <c r="D310" s="240" t="s">
        <v>446</v>
      </c>
      <c r="E310" s="241" t="s">
        <v>28</v>
      </c>
      <c r="F310" s="242" t="s">
        <v>83</v>
      </c>
      <c r="G310" s="239"/>
      <c r="H310" s="243">
        <v>2</v>
      </c>
      <c r="I310" s="244"/>
      <c r="J310" s="239"/>
      <c r="K310" s="239"/>
      <c r="L310" s="245"/>
      <c r="M310" s="246"/>
      <c r="N310" s="247"/>
      <c r="O310" s="247"/>
      <c r="P310" s="247"/>
      <c r="Q310" s="247"/>
      <c r="R310" s="247"/>
      <c r="S310" s="247"/>
      <c r="T310" s="248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9" t="s">
        <v>446</v>
      </c>
      <c r="AU310" s="249" t="s">
        <v>83</v>
      </c>
      <c r="AV310" s="13" t="s">
        <v>83</v>
      </c>
      <c r="AW310" s="13" t="s">
        <v>35</v>
      </c>
      <c r="AX310" s="13" t="s">
        <v>74</v>
      </c>
      <c r="AY310" s="249" t="s">
        <v>426</v>
      </c>
    </row>
    <row r="311" s="14" customFormat="1">
      <c r="A311" s="14"/>
      <c r="B311" s="250"/>
      <c r="C311" s="251"/>
      <c r="D311" s="240" t="s">
        <v>446</v>
      </c>
      <c r="E311" s="252" t="s">
        <v>28</v>
      </c>
      <c r="F311" s="253" t="s">
        <v>6590</v>
      </c>
      <c r="G311" s="251"/>
      <c r="H311" s="252" t="s">
        <v>28</v>
      </c>
      <c r="I311" s="254"/>
      <c r="J311" s="251"/>
      <c r="K311" s="251"/>
      <c r="L311" s="255"/>
      <c r="M311" s="256"/>
      <c r="N311" s="257"/>
      <c r="O311" s="257"/>
      <c r="P311" s="257"/>
      <c r="Q311" s="257"/>
      <c r="R311" s="257"/>
      <c r="S311" s="257"/>
      <c r="T311" s="258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9" t="s">
        <v>446</v>
      </c>
      <c r="AU311" s="259" t="s">
        <v>83</v>
      </c>
      <c r="AV311" s="14" t="s">
        <v>81</v>
      </c>
      <c r="AW311" s="14" t="s">
        <v>35</v>
      </c>
      <c r="AX311" s="14" t="s">
        <v>74</v>
      </c>
      <c r="AY311" s="259" t="s">
        <v>426</v>
      </c>
    </row>
    <row r="312" s="13" customFormat="1">
      <c r="A312" s="13"/>
      <c r="B312" s="238"/>
      <c r="C312" s="239"/>
      <c r="D312" s="240" t="s">
        <v>446</v>
      </c>
      <c r="E312" s="241" t="s">
        <v>28</v>
      </c>
      <c r="F312" s="242" t="s">
        <v>6757</v>
      </c>
      <c r="G312" s="239"/>
      <c r="H312" s="243">
        <v>13</v>
      </c>
      <c r="I312" s="244"/>
      <c r="J312" s="239"/>
      <c r="K312" s="239"/>
      <c r="L312" s="245"/>
      <c r="M312" s="246"/>
      <c r="N312" s="247"/>
      <c r="O312" s="247"/>
      <c r="P312" s="247"/>
      <c r="Q312" s="247"/>
      <c r="R312" s="247"/>
      <c r="S312" s="247"/>
      <c r="T312" s="248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9" t="s">
        <v>446</v>
      </c>
      <c r="AU312" s="249" t="s">
        <v>83</v>
      </c>
      <c r="AV312" s="13" t="s">
        <v>83</v>
      </c>
      <c r="AW312" s="13" t="s">
        <v>35</v>
      </c>
      <c r="AX312" s="13" t="s">
        <v>74</v>
      </c>
      <c r="AY312" s="249" t="s">
        <v>426</v>
      </c>
    </row>
    <row r="313" s="14" customFormat="1">
      <c r="A313" s="14"/>
      <c r="B313" s="250"/>
      <c r="C313" s="251"/>
      <c r="D313" s="240" t="s">
        <v>446</v>
      </c>
      <c r="E313" s="252" t="s">
        <v>28</v>
      </c>
      <c r="F313" s="253" t="s">
        <v>6564</v>
      </c>
      <c r="G313" s="251"/>
      <c r="H313" s="252" t="s">
        <v>28</v>
      </c>
      <c r="I313" s="254"/>
      <c r="J313" s="251"/>
      <c r="K313" s="251"/>
      <c r="L313" s="255"/>
      <c r="M313" s="256"/>
      <c r="N313" s="257"/>
      <c r="O313" s="257"/>
      <c r="P313" s="257"/>
      <c r="Q313" s="257"/>
      <c r="R313" s="257"/>
      <c r="S313" s="257"/>
      <c r="T313" s="258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9" t="s">
        <v>446</v>
      </c>
      <c r="AU313" s="259" t="s">
        <v>83</v>
      </c>
      <c r="AV313" s="14" t="s">
        <v>81</v>
      </c>
      <c r="AW313" s="14" t="s">
        <v>35</v>
      </c>
      <c r="AX313" s="14" t="s">
        <v>74</v>
      </c>
      <c r="AY313" s="259" t="s">
        <v>426</v>
      </c>
    </row>
    <row r="314" s="13" customFormat="1">
      <c r="A314" s="13"/>
      <c r="B314" s="238"/>
      <c r="C314" s="239"/>
      <c r="D314" s="240" t="s">
        <v>446</v>
      </c>
      <c r="E314" s="241" t="s">
        <v>28</v>
      </c>
      <c r="F314" s="242" t="s">
        <v>83</v>
      </c>
      <c r="G314" s="239"/>
      <c r="H314" s="243">
        <v>2</v>
      </c>
      <c r="I314" s="244"/>
      <c r="J314" s="239"/>
      <c r="K314" s="239"/>
      <c r="L314" s="245"/>
      <c r="M314" s="246"/>
      <c r="N314" s="247"/>
      <c r="O314" s="247"/>
      <c r="P314" s="247"/>
      <c r="Q314" s="247"/>
      <c r="R314" s="247"/>
      <c r="S314" s="247"/>
      <c r="T314" s="248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9" t="s">
        <v>446</v>
      </c>
      <c r="AU314" s="249" t="s">
        <v>83</v>
      </c>
      <c r="AV314" s="13" t="s">
        <v>83</v>
      </c>
      <c r="AW314" s="13" t="s">
        <v>35</v>
      </c>
      <c r="AX314" s="13" t="s">
        <v>74</v>
      </c>
      <c r="AY314" s="249" t="s">
        <v>426</v>
      </c>
    </row>
    <row r="315" s="14" customFormat="1">
      <c r="A315" s="14"/>
      <c r="B315" s="250"/>
      <c r="C315" s="251"/>
      <c r="D315" s="240" t="s">
        <v>446</v>
      </c>
      <c r="E315" s="252" t="s">
        <v>28</v>
      </c>
      <c r="F315" s="253" t="s">
        <v>6593</v>
      </c>
      <c r="G315" s="251"/>
      <c r="H315" s="252" t="s">
        <v>28</v>
      </c>
      <c r="I315" s="254"/>
      <c r="J315" s="251"/>
      <c r="K315" s="251"/>
      <c r="L315" s="255"/>
      <c r="M315" s="256"/>
      <c r="N315" s="257"/>
      <c r="O315" s="257"/>
      <c r="P315" s="257"/>
      <c r="Q315" s="257"/>
      <c r="R315" s="257"/>
      <c r="S315" s="257"/>
      <c r="T315" s="258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9" t="s">
        <v>446</v>
      </c>
      <c r="AU315" s="259" t="s">
        <v>83</v>
      </c>
      <c r="AV315" s="14" t="s">
        <v>81</v>
      </c>
      <c r="AW315" s="14" t="s">
        <v>35</v>
      </c>
      <c r="AX315" s="14" t="s">
        <v>74</v>
      </c>
      <c r="AY315" s="259" t="s">
        <v>426</v>
      </c>
    </row>
    <row r="316" s="13" customFormat="1">
      <c r="A316" s="13"/>
      <c r="B316" s="238"/>
      <c r="C316" s="239"/>
      <c r="D316" s="240" t="s">
        <v>446</v>
      </c>
      <c r="E316" s="241" t="s">
        <v>28</v>
      </c>
      <c r="F316" s="242" t="s">
        <v>6758</v>
      </c>
      <c r="G316" s="239"/>
      <c r="H316" s="243">
        <v>4.5</v>
      </c>
      <c r="I316" s="244"/>
      <c r="J316" s="239"/>
      <c r="K316" s="239"/>
      <c r="L316" s="245"/>
      <c r="M316" s="246"/>
      <c r="N316" s="247"/>
      <c r="O316" s="247"/>
      <c r="P316" s="247"/>
      <c r="Q316" s="247"/>
      <c r="R316" s="247"/>
      <c r="S316" s="247"/>
      <c r="T316" s="248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9" t="s">
        <v>446</v>
      </c>
      <c r="AU316" s="249" t="s">
        <v>83</v>
      </c>
      <c r="AV316" s="13" t="s">
        <v>83</v>
      </c>
      <c r="AW316" s="13" t="s">
        <v>35</v>
      </c>
      <c r="AX316" s="13" t="s">
        <v>74</v>
      </c>
      <c r="AY316" s="249" t="s">
        <v>426</v>
      </c>
    </row>
    <row r="317" s="15" customFormat="1">
      <c r="A317" s="15"/>
      <c r="B317" s="260"/>
      <c r="C317" s="261"/>
      <c r="D317" s="240" t="s">
        <v>446</v>
      </c>
      <c r="E317" s="262" t="s">
        <v>28</v>
      </c>
      <c r="F317" s="263" t="s">
        <v>466</v>
      </c>
      <c r="G317" s="261"/>
      <c r="H317" s="264">
        <v>21.5</v>
      </c>
      <c r="I317" s="265"/>
      <c r="J317" s="261"/>
      <c r="K317" s="261"/>
      <c r="L317" s="266"/>
      <c r="M317" s="267"/>
      <c r="N317" s="268"/>
      <c r="O317" s="268"/>
      <c r="P317" s="268"/>
      <c r="Q317" s="268"/>
      <c r="R317" s="268"/>
      <c r="S317" s="268"/>
      <c r="T317" s="269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70" t="s">
        <v>446</v>
      </c>
      <c r="AU317" s="270" t="s">
        <v>83</v>
      </c>
      <c r="AV317" s="15" t="s">
        <v>438</v>
      </c>
      <c r="AW317" s="15" t="s">
        <v>35</v>
      </c>
      <c r="AX317" s="15" t="s">
        <v>81</v>
      </c>
      <c r="AY317" s="270" t="s">
        <v>426</v>
      </c>
    </row>
    <row r="318" s="12" customFormat="1" ht="22.8" customHeight="1">
      <c r="A318" s="12"/>
      <c r="B318" s="204"/>
      <c r="C318" s="205"/>
      <c r="D318" s="206" t="s">
        <v>73</v>
      </c>
      <c r="E318" s="218" t="s">
        <v>1129</v>
      </c>
      <c r="F318" s="218" t="s">
        <v>1627</v>
      </c>
      <c r="G318" s="205"/>
      <c r="H318" s="205"/>
      <c r="I318" s="208"/>
      <c r="J318" s="219">
        <f>BK318</f>
        <v>0</v>
      </c>
      <c r="K318" s="205"/>
      <c r="L318" s="210"/>
      <c r="M318" s="211"/>
      <c r="N318" s="212"/>
      <c r="O318" s="212"/>
      <c r="P318" s="213">
        <f>SUM(P319:P393)</f>
        <v>0</v>
      </c>
      <c r="Q318" s="212"/>
      <c r="R318" s="213">
        <f>SUM(R319:R393)</f>
        <v>0.41278338000000003</v>
      </c>
      <c r="S318" s="212"/>
      <c r="T318" s="214">
        <f>SUM(T319:T393)</f>
        <v>0</v>
      </c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R318" s="215" t="s">
        <v>81</v>
      </c>
      <c r="AT318" s="216" t="s">
        <v>73</v>
      </c>
      <c r="AU318" s="216" t="s">
        <v>81</v>
      </c>
      <c r="AY318" s="215" t="s">
        <v>426</v>
      </c>
      <c r="BK318" s="217">
        <f>SUM(BK319:BK393)</f>
        <v>0</v>
      </c>
    </row>
    <row r="319" s="2" customFormat="1" ht="24.15" customHeight="1">
      <c r="A319" s="42"/>
      <c r="B319" s="43"/>
      <c r="C319" s="220" t="s">
        <v>787</v>
      </c>
      <c r="D319" s="220" t="s">
        <v>433</v>
      </c>
      <c r="E319" s="221" t="s">
        <v>6759</v>
      </c>
      <c r="F319" s="222" t="s">
        <v>6760</v>
      </c>
      <c r="G319" s="223" t="s">
        <v>436</v>
      </c>
      <c r="H319" s="224">
        <v>552.73800000000006</v>
      </c>
      <c r="I319" s="225"/>
      <c r="J319" s="226">
        <f>ROUND(I319*H319,2)</f>
        <v>0</v>
      </c>
      <c r="K319" s="222" t="s">
        <v>28</v>
      </c>
      <c r="L319" s="48"/>
      <c r="M319" s="227" t="s">
        <v>28</v>
      </c>
      <c r="N319" s="228" t="s">
        <v>45</v>
      </c>
      <c r="O319" s="88"/>
      <c r="P319" s="229">
        <f>O319*H319</f>
        <v>0</v>
      </c>
      <c r="Q319" s="229">
        <v>1.0000000000000001E-05</v>
      </c>
      <c r="R319" s="229">
        <f>Q319*H319</f>
        <v>0.005527380000000001</v>
      </c>
      <c r="S319" s="229">
        <v>0</v>
      </c>
      <c r="T319" s="230">
        <f>S319*H319</f>
        <v>0</v>
      </c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R319" s="231" t="s">
        <v>438</v>
      </c>
      <c r="AT319" s="231" t="s">
        <v>433</v>
      </c>
      <c r="AU319" s="231" t="s">
        <v>83</v>
      </c>
      <c r="AY319" s="21" t="s">
        <v>426</v>
      </c>
      <c r="BE319" s="232">
        <f>IF(N319="základní",J319,0)</f>
        <v>0</v>
      </c>
      <c r="BF319" s="232">
        <f>IF(N319="snížená",J319,0)</f>
        <v>0</v>
      </c>
      <c r="BG319" s="232">
        <f>IF(N319="zákl. přenesená",J319,0)</f>
        <v>0</v>
      </c>
      <c r="BH319" s="232">
        <f>IF(N319="sníž. přenesená",J319,0)</f>
        <v>0</v>
      </c>
      <c r="BI319" s="232">
        <f>IF(N319="nulová",J319,0)</f>
        <v>0</v>
      </c>
      <c r="BJ319" s="21" t="s">
        <v>81</v>
      </c>
      <c r="BK319" s="232">
        <f>ROUND(I319*H319,2)</f>
        <v>0</v>
      </c>
      <c r="BL319" s="21" t="s">
        <v>438</v>
      </c>
      <c r="BM319" s="231" t="s">
        <v>6761</v>
      </c>
    </row>
    <row r="320" s="14" customFormat="1">
      <c r="A320" s="14"/>
      <c r="B320" s="250"/>
      <c r="C320" s="251"/>
      <c r="D320" s="240" t="s">
        <v>446</v>
      </c>
      <c r="E320" s="252" t="s">
        <v>28</v>
      </c>
      <c r="F320" s="253" t="s">
        <v>6583</v>
      </c>
      <c r="G320" s="251"/>
      <c r="H320" s="252" t="s">
        <v>28</v>
      </c>
      <c r="I320" s="254"/>
      <c r="J320" s="251"/>
      <c r="K320" s="251"/>
      <c r="L320" s="255"/>
      <c r="M320" s="256"/>
      <c r="N320" s="257"/>
      <c r="O320" s="257"/>
      <c r="P320" s="257"/>
      <c r="Q320" s="257"/>
      <c r="R320" s="257"/>
      <c r="S320" s="257"/>
      <c r="T320" s="258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9" t="s">
        <v>446</v>
      </c>
      <c r="AU320" s="259" t="s">
        <v>83</v>
      </c>
      <c r="AV320" s="14" t="s">
        <v>81</v>
      </c>
      <c r="AW320" s="14" t="s">
        <v>35</v>
      </c>
      <c r="AX320" s="14" t="s">
        <v>74</v>
      </c>
      <c r="AY320" s="259" t="s">
        <v>426</v>
      </c>
    </row>
    <row r="321" s="13" customFormat="1">
      <c r="A321" s="13"/>
      <c r="B321" s="238"/>
      <c r="C321" s="239"/>
      <c r="D321" s="240" t="s">
        <v>446</v>
      </c>
      <c r="E321" s="241" t="s">
        <v>28</v>
      </c>
      <c r="F321" s="242" t="s">
        <v>6595</v>
      </c>
      <c r="G321" s="239"/>
      <c r="H321" s="243">
        <v>251.68000000000001</v>
      </c>
      <c r="I321" s="244"/>
      <c r="J321" s="239"/>
      <c r="K321" s="239"/>
      <c r="L321" s="245"/>
      <c r="M321" s="246"/>
      <c r="N321" s="247"/>
      <c r="O321" s="247"/>
      <c r="P321" s="247"/>
      <c r="Q321" s="247"/>
      <c r="R321" s="247"/>
      <c r="S321" s="247"/>
      <c r="T321" s="248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9" t="s">
        <v>446</v>
      </c>
      <c r="AU321" s="249" t="s">
        <v>83</v>
      </c>
      <c r="AV321" s="13" t="s">
        <v>83</v>
      </c>
      <c r="AW321" s="13" t="s">
        <v>35</v>
      </c>
      <c r="AX321" s="13" t="s">
        <v>74</v>
      </c>
      <c r="AY321" s="249" t="s">
        <v>426</v>
      </c>
    </row>
    <row r="322" s="13" customFormat="1">
      <c r="A322" s="13"/>
      <c r="B322" s="238"/>
      <c r="C322" s="239"/>
      <c r="D322" s="240" t="s">
        <v>446</v>
      </c>
      <c r="E322" s="241" t="s">
        <v>28</v>
      </c>
      <c r="F322" s="242" t="s">
        <v>6596</v>
      </c>
      <c r="G322" s="239"/>
      <c r="H322" s="243">
        <v>14.550000000000001</v>
      </c>
      <c r="I322" s="244"/>
      <c r="J322" s="239"/>
      <c r="K322" s="239"/>
      <c r="L322" s="245"/>
      <c r="M322" s="246"/>
      <c r="N322" s="247"/>
      <c r="O322" s="247"/>
      <c r="P322" s="247"/>
      <c r="Q322" s="247"/>
      <c r="R322" s="247"/>
      <c r="S322" s="247"/>
      <c r="T322" s="248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9" t="s">
        <v>446</v>
      </c>
      <c r="AU322" s="249" t="s">
        <v>83</v>
      </c>
      <c r="AV322" s="13" t="s">
        <v>83</v>
      </c>
      <c r="AW322" s="13" t="s">
        <v>35</v>
      </c>
      <c r="AX322" s="13" t="s">
        <v>74</v>
      </c>
      <c r="AY322" s="249" t="s">
        <v>426</v>
      </c>
    </row>
    <row r="323" s="14" customFormat="1">
      <c r="A323" s="14"/>
      <c r="B323" s="250"/>
      <c r="C323" s="251"/>
      <c r="D323" s="240" t="s">
        <v>446</v>
      </c>
      <c r="E323" s="252" t="s">
        <v>28</v>
      </c>
      <c r="F323" s="253" t="s">
        <v>6590</v>
      </c>
      <c r="G323" s="251"/>
      <c r="H323" s="252" t="s">
        <v>28</v>
      </c>
      <c r="I323" s="254"/>
      <c r="J323" s="251"/>
      <c r="K323" s="251"/>
      <c r="L323" s="255"/>
      <c r="M323" s="256"/>
      <c r="N323" s="257"/>
      <c r="O323" s="257"/>
      <c r="P323" s="257"/>
      <c r="Q323" s="257"/>
      <c r="R323" s="257"/>
      <c r="S323" s="257"/>
      <c r="T323" s="258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9" t="s">
        <v>446</v>
      </c>
      <c r="AU323" s="259" t="s">
        <v>83</v>
      </c>
      <c r="AV323" s="14" t="s">
        <v>81</v>
      </c>
      <c r="AW323" s="14" t="s">
        <v>35</v>
      </c>
      <c r="AX323" s="14" t="s">
        <v>74</v>
      </c>
      <c r="AY323" s="259" t="s">
        <v>426</v>
      </c>
    </row>
    <row r="324" s="13" customFormat="1">
      <c r="A324" s="13"/>
      <c r="B324" s="238"/>
      <c r="C324" s="239"/>
      <c r="D324" s="240" t="s">
        <v>446</v>
      </c>
      <c r="E324" s="241" t="s">
        <v>28</v>
      </c>
      <c r="F324" s="242" t="s">
        <v>6600</v>
      </c>
      <c r="G324" s="239"/>
      <c r="H324" s="243">
        <v>72</v>
      </c>
      <c r="I324" s="244"/>
      <c r="J324" s="239"/>
      <c r="K324" s="239"/>
      <c r="L324" s="245"/>
      <c r="M324" s="246"/>
      <c r="N324" s="247"/>
      <c r="O324" s="247"/>
      <c r="P324" s="247"/>
      <c r="Q324" s="247"/>
      <c r="R324" s="247"/>
      <c r="S324" s="247"/>
      <c r="T324" s="248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9" t="s">
        <v>446</v>
      </c>
      <c r="AU324" s="249" t="s">
        <v>83</v>
      </c>
      <c r="AV324" s="13" t="s">
        <v>83</v>
      </c>
      <c r="AW324" s="13" t="s">
        <v>35</v>
      </c>
      <c r="AX324" s="13" t="s">
        <v>74</v>
      </c>
      <c r="AY324" s="249" t="s">
        <v>426</v>
      </c>
    </row>
    <row r="325" s="13" customFormat="1">
      <c r="A325" s="13"/>
      <c r="B325" s="238"/>
      <c r="C325" s="239"/>
      <c r="D325" s="240" t="s">
        <v>446</v>
      </c>
      <c r="E325" s="241" t="s">
        <v>28</v>
      </c>
      <c r="F325" s="242" t="s">
        <v>6601</v>
      </c>
      <c r="G325" s="239"/>
      <c r="H325" s="243">
        <v>91.200000000000003</v>
      </c>
      <c r="I325" s="244"/>
      <c r="J325" s="239"/>
      <c r="K325" s="239"/>
      <c r="L325" s="245"/>
      <c r="M325" s="246"/>
      <c r="N325" s="247"/>
      <c r="O325" s="247"/>
      <c r="P325" s="247"/>
      <c r="Q325" s="247"/>
      <c r="R325" s="247"/>
      <c r="S325" s="247"/>
      <c r="T325" s="248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9" t="s">
        <v>446</v>
      </c>
      <c r="AU325" s="249" t="s">
        <v>83</v>
      </c>
      <c r="AV325" s="13" t="s">
        <v>83</v>
      </c>
      <c r="AW325" s="13" t="s">
        <v>35</v>
      </c>
      <c r="AX325" s="13" t="s">
        <v>74</v>
      </c>
      <c r="AY325" s="249" t="s">
        <v>426</v>
      </c>
    </row>
    <row r="326" s="13" customFormat="1">
      <c r="A326" s="13"/>
      <c r="B326" s="238"/>
      <c r="C326" s="239"/>
      <c r="D326" s="240" t="s">
        <v>446</v>
      </c>
      <c r="E326" s="241" t="s">
        <v>28</v>
      </c>
      <c r="F326" s="242" t="s">
        <v>6602</v>
      </c>
      <c r="G326" s="239"/>
      <c r="H326" s="243">
        <v>19.879999999999999</v>
      </c>
      <c r="I326" s="244"/>
      <c r="J326" s="239"/>
      <c r="K326" s="239"/>
      <c r="L326" s="245"/>
      <c r="M326" s="246"/>
      <c r="N326" s="247"/>
      <c r="O326" s="247"/>
      <c r="P326" s="247"/>
      <c r="Q326" s="247"/>
      <c r="R326" s="247"/>
      <c r="S326" s="247"/>
      <c r="T326" s="248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9" t="s">
        <v>446</v>
      </c>
      <c r="AU326" s="249" t="s">
        <v>83</v>
      </c>
      <c r="AV326" s="13" t="s">
        <v>83</v>
      </c>
      <c r="AW326" s="13" t="s">
        <v>35</v>
      </c>
      <c r="AX326" s="13" t="s">
        <v>74</v>
      </c>
      <c r="AY326" s="249" t="s">
        <v>426</v>
      </c>
    </row>
    <row r="327" s="13" customFormat="1">
      <c r="A327" s="13"/>
      <c r="B327" s="238"/>
      <c r="C327" s="239"/>
      <c r="D327" s="240" t="s">
        <v>446</v>
      </c>
      <c r="E327" s="241" t="s">
        <v>28</v>
      </c>
      <c r="F327" s="242" t="s">
        <v>6603</v>
      </c>
      <c r="G327" s="239"/>
      <c r="H327" s="243">
        <v>0.32500000000000001</v>
      </c>
      <c r="I327" s="244"/>
      <c r="J327" s="239"/>
      <c r="K327" s="239"/>
      <c r="L327" s="245"/>
      <c r="M327" s="246"/>
      <c r="N327" s="247"/>
      <c r="O327" s="247"/>
      <c r="P327" s="247"/>
      <c r="Q327" s="247"/>
      <c r="R327" s="247"/>
      <c r="S327" s="247"/>
      <c r="T327" s="248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9" t="s">
        <v>446</v>
      </c>
      <c r="AU327" s="249" t="s">
        <v>83</v>
      </c>
      <c r="AV327" s="13" t="s">
        <v>83</v>
      </c>
      <c r="AW327" s="13" t="s">
        <v>35</v>
      </c>
      <c r="AX327" s="13" t="s">
        <v>74</v>
      </c>
      <c r="AY327" s="249" t="s">
        <v>426</v>
      </c>
    </row>
    <row r="328" s="14" customFormat="1">
      <c r="A328" s="14"/>
      <c r="B328" s="250"/>
      <c r="C328" s="251"/>
      <c r="D328" s="240" t="s">
        <v>446</v>
      </c>
      <c r="E328" s="252" t="s">
        <v>28</v>
      </c>
      <c r="F328" s="253" t="s">
        <v>6564</v>
      </c>
      <c r="G328" s="251"/>
      <c r="H328" s="252" t="s">
        <v>28</v>
      </c>
      <c r="I328" s="254"/>
      <c r="J328" s="251"/>
      <c r="K328" s="251"/>
      <c r="L328" s="255"/>
      <c r="M328" s="256"/>
      <c r="N328" s="257"/>
      <c r="O328" s="257"/>
      <c r="P328" s="257"/>
      <c r="Q328" s="257"/>
      <c r="R328" s="257"/>
      <c r="S328" s="257"/>
      <c r="T328" s="258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9" t="s">
        <v>446</v>
      </c>
      <c r="AU328" s="259" t="s">
        <v>83</v>
      </c>
      <c r="AV328" s="14" t="s">
        <v>81</v>
      </c>
      <c r="AW328" s="14" t="s">
        <v>35</v>
      </c>
      <c r="AX328" s="14" t="s">
        <v>74</v>
      </c>
      <c r="AY328" s="259" t="s">
        <v>426</v>
      </c>
    </row>
    <row r="329" s="13" customFormat="1">
      <c r="A329" s="13"/>
      <c r="B329" s="238"/>
      <c r="C329" s="239"/>
      <c r="D329" s="240" t="s">
        <v>446</v>
      </c>
      <c r="E329" s="241" t="s">
        <v>28</v>
      </c>
      <c r="F329" s="242" t="s">
        <v>6610</v>
      </c>
      <c r="G329" s="239"/>
      <c r="H329" s="243">
        <v>29.02</v>
      </c>
      <c r="I329" s="244"/>
      <c r="J329" s="239"/>
      <c r="K329" s="239"/>
      <c r="L329" s="245"/>
      <c r="M329" s="246"/>
      <c r="N329" s="247"/>
      <c r="O329" s="247"/>
      <c r="P329" s="247"/>
      <c r="Q329" s="247"/>
      <c r="R329" s="247"/>
      <c r="S329" s="247"/>
      <c r="T329" s="248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9" t="s">
        <v>446</v>
      </c>
      <c r="AU329" s="249" t="s">
        <v>83</v>
      </c>
      <c r="AV329" s="13" t="s">
        <v>83</v>
      </c>
      <c r="AW329" s="13" t="s">
        <v>35</v>
      </c>
      <c r="AX329" s="13" t="s">
        <v>74</v>
      </c>
      <c r="AY329" s="249" t="s">
        <v>426</v>
      </c>
    </row>
    <row r="330" s="13" customFormat="1">
      <c r="A330" s="13"/>
      <c r="B330" s="238"/>
      <c r="C330" s="239"/>
      <c r="D330" s="240" t="s">
        <v>446</v>
      </c>
      <c r="E330" s="241" t="s">
        <v>28</v>
      </c>
      <c r="F330" s="242" t="s">
        <v>6611</v>
      </c>
      <c r="G330" s="239"/>
      <c r="H330" s="243">
        <v>13.933</v>
      </c>
      <c r="I330" s="244"/>
      <c r="J330" s="239"/>
      <c r="K330" s="239"/>
      <c r="L330" s="245"/>
      <c r="M330" s="246"/>
      <c r="N330" s="247"/>
      <c r="O330" s="247"/>
      <c r="P330" s="247"/>
      <c r="Q330" s="247"/>
      <c r="R330" s="247"/>
      <c r="S330" s="247"/>
      <c r="T330" s="248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9" t="s">
        <v>446</v>
      </c>
      <c r="AU330" s="249" t="s">
        <v>83</v>
      </c>
      <c r="AV330" s="13" t="s">
        <v>83</v>
      </c>
      <c r="AW330" s="13" t="s">
        <v>35</v>
      </c>
      <c r="AX330" s="13" t="s">
        <v>74</v>
      </c>
      <c r="AY330" s="249" t="s">
        <v>426</v>
      </c>
    </row>
    <row r="331" s="14" customFormat="1">
      <c r="A331" s="14"/>
      <c r="B331" s="250"/>
      <c r="C331" s="251"/>
      <c r="D331" s="240" t="s">
        <v>446</v>
      </c>
      <c r="E331" s="252" t="s">
        <v>28</v>
      </c>
      <c r="F331" s="253" t="s">
        <v>6593</v>
      </c>
      <c r="G331" s="251"/>
      <c r="H331" s="252" t="s">
        <v>28</v>
      </c>
      <c r="I331" s="254"/>
      <c r="J331" s="251"/>
      <c r="K331" s="251"/>
      <c r="L331" s="255"/>
      <c r="M331" s="256"/>
      <c r="N331" s="257"/>
      <c r="O331" s="257"/>
      <c r="P331" s="257"/>
      <c r="Q331" s="257"/>
      <c r="R331" s="257"/>
      <c r="S331" s="257"/>
      <c r="T331" s="258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9" t="s">
        <v>446</v>
      </c>
      <c r="AU331" s="259" t="s">
        <v>83</v>
      </c>
      <c r="AV331" s="14" t="s">
        <v>81</v>
      </c>
      <c r="AW331" s="14" t="s">
        <v>35</v>
      </c>
      <c r="AX331" s="14" t="s">
        <v>74</v>
      </c>
      <c r="AY331" s="259" t="s">
        <v>426</v>
      </c>
    </row>
    <row r="332" s="13" customFormat="1">
      <c r="A332" s="13"/>
      <c r="B332" s="238"/>
      <c r="C332" s="239"/>
      <c r="D332" s="240" t="s">
        <v>446</v>
      </c>
      <c r="E332" s="241" t="s">
        <v>28</v>
      </c>
      <c r="F332" s="242" t="s">
        <v>6614</v>
      </c>
      <c r="G332" s="239"/>
      <c r="H332" s="243">
        <v>56.460000000000001</v>
      </c>
      <c r="I332" s="244"/>
      <c r="J332" s="239"/>
      <c r="K332" s="239"/>
      <c r="L332" s="245"/>
      <c r="M332" s="246"/>
      <c r="N332" s="247"/>
      <c r="O332" s="247"/>
      <c r="P332" s="247"/>
      <c r="Q332" s="247"/>
      <c r="R332" s="247"/>
      <c r="S332" s="247"/>
      <c r="T332" s="248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9" t="s">
        <v>446</v>
      </c>
      <c r="AU332" s="249" t="s">
        <v>83</v>
      </c>
      <c r="AV332" s="13" t="s">
        <v>83</v>
      </c>
      <c r="AW332" s="13" t="s">
        <v>35</v>
      </c>
      <c r="AX332" s="13" t="s">
        <v>74</v>
      </c>
      <c r="AY332" s="249" t="s">
        <v>426</v>
      </c>
    </row>
    <row r="333" s="13" customFormat="1">
      <c r="A333" s="13"/>
      <c r="B333" s="238"/>
      <c r="C333" s="239"/>
      <c r="D333" s="240" t="s">
        <v>446</v>
      </c>
      <c r="E333" s="241" t="s">
        <v>28</v>
      </c>
      <c r="F333" s="242" t="s">
        <v>6615</v>
      </c>
      <c r="G333" s="239"/>
      <c r="H333" s="243">
        <v>3.6899999999999999</v>
      </c>
      <c r="I333" s="244"/>
      <c r="J333" s="239"/>
      <c r="K333" s="239"/>
      <c r="L333" s="245"/>
      <c r="M333" s="246"/>
      <c r="N333" s="247"/>
      <c r="O333" s="247"/>
      <c r="P333" s="247"/>
      <c r="Q333" s="247"/>
      <c r="R333" s="247"/>
      <c r="S333" s="247"/>
      <c r="T333" s="248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9" t="s">
        <v>446</v>
      </c>
      <c r="AU333" s="249" t="s">
        <v>83</v>
      </c>
      <c r="AV333" s="13" t="s">
        <v>83</v>
      </c>
      <c r="AW333" s="13" t="s">
        <v>35</v>
      </c>
      <c r="AX333" s="13" t="s">
        <v>74</v>
      </c>
      <c r="AY333" s="249" t="s">
        <v>426</v>
      </c>
    </row>
    <row r="334" s="15" customFormat="1">
      <c r="A334" s="15"/>
      <c r="B334" s="260"/>
      <c r="C334" s="261"/>
      <c r="D334" s="240" t="s">
        <v>446</v>
      </c>
      <c r="E334" s="262" t="s">
        <v>28</v>
      </c>
      <c r="F334" s="263" t="s">
        <v>466</v>
      </c>
      <c r="G334" s="261"/>
      <c r="H334" s="264">
        <v>552.73800000000006</v>
      </c>
      <c r="I334" s="265"/>
      <c r="J334" s="261"/>
      <c r="K334" s="261"/>
      <c r="L334" s="266"/>
      <c r="M334" s="267"/>
      <c r="N334" s="268"/>
      <c r="O334" s="268"/>
      <c r="P334" s="268"/>
      <c r="Q334" s="268"/>
      <c r="R334" s="268"/>
      <c r="S334" s="268"/>
      <c r="T334" s="269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T334" s="270" t="s">
        <v>446</v>
      </c>
      <c r="AU334" s="270" t="s">
        <v>83</v>
      </c>
      <c r="AV334" s="15" t="s">
        <v>438</v>
      </c>
      <c r="AW334" s="15" t="s">
        <v>35</v>
      </c>
      <c r="AX334" s="15" t="s">
        <v>81</v>
      </c>
      <c r="AY334" s="270" t="s">
        <v>426</v>
      </c>
    </row>
    <row r="335" s="2" customFormat="1" ht="37.8" customHeight="1">
      <c r="A335" s="42"/>
      <c r="B335" s="43"/>
      <c r="C335" s="220" t="s">
        <v>794</v>
      </c>
      <c r="D335" s="220" t="s">
        <v>433</v>
      </c>
      <c r="E335" s="221" t="s">
        <v>6762</v>
      </c>
      <c r="F335" s="222" t="s">
        <v>6763</v>
      </c>
      <c r="G335" s="223" t="s">
        <v>436</v>
      </c>
      <c r="H335" s="224">
        <v>49.079999999999998</v>
      </c>
      <c r="I335" s="225"/>
      <c r="J335" s="226">
        <f>ROUND(I335*H335,2)</f>
        <v>0</v>
      </c>
      <c r="K335" s="222" t="s">
        <v>437</v>
      </c>
      <c r="L335" s="48"/>
      <c r="M335" s="227" t="s">
        <v>28</v>
      </c>
      <c r="N335" s="228" t="s">
        <v>45</v>
      </c>
      <c r="O335" s="88"/>
      <c r="P335" s="229">
        <f>O335*H335</f>
        <v>0</v>
      </c>
      <c r="Q335" s="229">
        <v>0</v>
      </c>
      <c r="R335" s="229">
        <f>Q335*H335</f>
        <v>0</v>
      </c>
      <c r="S335" s="229">
        <v>0</v>
      </c>
      <c r="T335" s="230">
        <f>S335*H335</f>
        <v>0</v>
      </c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R335" s="231" t="s">
        <v>438</v>
      </c>
      <c r="AT335" s="231" t="s">
        <v>433</v>
      </c>
      <c r="AU335" s="231" t="s">
        <v>83</v>
      </c>
      <c r="AY335" s="21" t="s">
        <v>426</v>
      </c>
      <c r="BE335" s="232">
        <f>IF(N335="základní",J335,0)</f>
        <v>0</v>
      </c>
      <c r="BF335" s="232">
        <f>IF(N335="snížená",J335,0)</f>
        <v>0</v>
      </c>
      <c r="BG335" s="232">
        <f>IF(N335="zákl. přenesená",J335,0)</f>
        <v>0</v>
      </c>
      <c r="BH335" s="232">
        <f>IF(N335="sníž. přenesená",J335,0)</f>
        <v>0</v>
      </c>
      <c r="BI335" s="232">
        <f>IF(N335="nulová",J335,0)</f>
        <v>0</v>
      </c>
      <c r="BJ335" s="21" t="s">
        <v>81</v>
      </c>
      <c r="BK335" s="232">
        <f>ROUND(I335*H335,2)</f>
        <v>0</v>
      </c>
      <c r="BL335" s="21" t="s">
        <v>438</v>
      </c>
      <c r="BM335" s="231" t="s">
        <v>6764</v>
      </c>
    </row>
    <row r="336" s="2" customFormat="1">
      <c r="A336" s="42"/>
      <c r="B336" s="43"/>
      <c r="C336" s="44"/>
      <c r="D336" s="233" t="s">
        <v>442</v>
      </c>
      <c r="E336" s="44"/>
      <c r="F336" s="234" t="s">
        <v>6765</v>
      </c>
      <c r="G336" s="44"/>
      <c r="H336" s="44"/>
      <c r="I336" s="235"/>
      <c r="J336" s="44"/>
      <c r="K336" s="44"/>
      <c r="L336" s="48"/>
      <c r="M336" s="236"/>
      <c r="N336" s="237"/>
      <c r="O336" s="88"/>
      <c r="P336" s="88"/>
      <c r="Q336" s="88"/>
      <c r="R336" s="88"/>
      <c r="S336" s="88"/>
      <c r="T336" s="89"/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T336" s="21" t="s">
        <v>442</v>
      </c>
      <c r="AU336" s="21" t="s">
        <v>83</v>
      </c>
    </row>
    <row r="337" s="13" customFormat="1">
      <c r="A337" s="13"/>
      <c r="B337" s="238"/>
      <c r="C337" s="239"/>
      <c r="D337" s="240" t="s">
        <v>446</v>
      </c>
      <c r="E337" s="241" t="s">
        <v>28</v>
      </c>
      <c r="F337" s="242" t="s">
        <v>6540</v>
      </c>
      <c r="G337" s="239"/>
      <c r="H337" s="243">
        <v>49.079999999999998</v>
      </c>
      <c r="I337" s="244"/>
      <c r="J337" s="239"/>
      <c r="K337" s="239"/>
      <c r="L337" s="245"/>
      <c r="M337" s="246"/>
      <c r="N337" s="247"/>
      <c r="O337" s="247"/>
      <c r="P337" s="247"/>
      <c r="Q337" s="247"/>
      <c r="R337" s="247"/>
      <c r="S337" s="247"/>
      <c r="T337" s="248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9" t="s">
        <v>446</v>
      </c>
      <c r="AU337" s="249" t="s">
        <v>83</v>
      </c>
      <c r="AV337" s="13" t="s">
        <v>83</v>
      </c>
      <c r="AW337" s="13" t="s">
        <v>35</v>
      </c>
      <c r="AX337" s="13" t="s">
        <v>81</v>
      </c>
      <c r="AY337" s="249" t="s">
        <v>426</v>
      </c>
    </row>
    <row r="338" s="2" customFormat="1" ht="37.8" customHeight="1">
      <c r="A338" s="42"/>
      <c r="B338" s="43"/>
      <c r="C338" s="220" t="s">
        <v>800</v>
      </c>
      <c r="D338" s="220" t="s">
        <v>433</v>
      </c>
      <c r="E338" s="221" t="s">
        <v>6766</v>
      </c>
      <c r="F338" s="222" t="s">
        <v>6767</v>
      </c>
      <c r="G338" s="223" t="s">
        <v>859</v>
      </c>
      <c r="H338" s="224">
        <v>2</v>
      </c>
      <c r="I338" s="225"/>
      <c r="J338" s="226">
        <f>ROUND(I338*H338,2)</f>
        <v>0</v>
      </c>
      <c r="K338" s="222" t="s">
        <v>437</v>
      </c>
      <c r="L338" s="48"/>
      <c r="M338" s="227" t="s">
        <v>28</v>
      </c>
      <c r="N338" s="228" t="s">
        <v>45</v>
      </c>
      <c r="O338" s="88"/>
      <c r="P338" s="229">
        <f>O338*H338</f>
        <v>0</v>
      </c>
      <c r="Q338" s="229">
        <v>0.018089999999999998</v>
      </c>
      <c r="R338" s="229">
        <f>Q338*H338</f>
        <v>0.036179999999999997</v>
      </c>
      <c r="S338" s="229">
        <v>0</v>
      </c>
      <c r="T338" s="230">
        <f>S338*H338</f>
        <v>0</v>
      </c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R338" s="231" t="s">
        <v>438</v>
      </c>
      <c r="AT338" s="231" t="s">
        <v>433</v>
      </c>
      <c r="AU338" s="231" t="s">
        <v>83</v>
      </c>
      <c r="AY338" s="21" t="s">
        <v>426</v>
      </c>
      <c r="BE338" s="232">
        <f>IF(N338="základní",J338,0)</f>
        <v>0</v>
      </c>
      <c r="BF338" s="232">
        <f>IF(N338="snížená",J338,0)</f>
        <v>0</v>
      </c>
      <c r="BG338" s="232">
        <f>IF(N338="zákl. přenesená",J338,0)</f>
        <v>0</v>
      </c>
      <c r="BH338" s="232">
        <f>IF(N338="sníž. přenesená",J338,0)</f>
        <v>0</v>
      </c>
      <c r="BI338" s="232">
        <f>IF(N338="nulová",J338,0)</f>
        <v>0</v>
      </c>
      <c r="BJ338" s="21" t="s">
        <v>81</v>
      </c>
      <c r="BK338" s="232">
        <f>ROUND(I338*H338,2)</f>
        <v>0</v>
      </c>
      <c r="BL338" s="21" t="s">
        <v>438</v>
      </c>
      <c r="BM338" s="231" t="s">
        <v>6768</v>
      </c>
    </row>
    <row r="339" s="2" customFormat="1">
      <c r="A339" s="42"/>
      <c r="B339" s="43"/>
      <c r="C339" s="44"/>
      <c r="D339" s="233" t="s">
        <v>442</v>
      </c>
      <c r="E339" s="44"/>
      <c r="F339" s="234" t="s">
        <v>6769</v>
      </c>
      <c r="G339" s="44"/>
      <c r="H339" s="44"/>
      <c r="I339" s="235"/>
      <c r="J339" s="44"/>
      <c r="K339" s="44"/>
      <c r="L339" s="48"/>
      <c r="M339" s="236"/>
      <c r="N339" s="237"/>
      <c r="O339" s="88"/>
      <c r="P339" s="88"/>
      <c r="Q339" s="88"/>
      <c r="R339" s="88"/>
      <c r="S339" s="88"/>
      <c r="T339" s="89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T339" s="21" t="s">
        <v>442</v>
      </c>
      <c r="AU339" s="21" t="s">
        <v>83</v>
      </c>
    </row>
    <row r="340" s="14" customFormat="1">
      <c r="A340" s="14"/>
      <c r="B340" s="250"/>
      <c r="C340" s="251"/>
      <c r="D340" s="240" t="s">
        <v>446</v>
      </c>
      <c r="E340" s="252" t="s">
        <v>28</v>
      </c>
      <c r="F340" s="253" t="s">
        <v>6647</v>
      </c>
      <c r="G340" s="251"/>
      <c r="H340" s="252" t="s">
        <v>28</v>
      </c>
      <c r="I340" s="254"/>
      <c r="J340" s="251"/>
      <c r="K340" s="251"/>
      <c r="L340" s="255"/>
      <c r="M340" s="256"/>
      <c r="N340" s="257"/>
      <c r="O340" s="257"/>
      <c r="P340" s="257"/>
      <c r="Q340" s="257"/>
      <c r="R340" s="257"/>
      <c r="S340" s="257"/>
      <c r="T340" s="258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9" t="s">
        <v>446</v>
      </c>
      <c r="AU340" s="259" t="s">
        <v>83</v>
      </c>
      <c r="AV340" s="14" t="s">
        <v>81</v>
      </c>
      <c r="AW340" s="14" t="s">
        <v>35</v>
      </c>
      <c r="AX340" s="14" t="s">
        <v>74</v>
      </c>
      <c r="AY340" s="259" t="s">
        <v>426</v>
      </c>
    </row>
    <row r="341" s="14" customFormat="1">
      <c r="A341" s="14"/>
      <c r="B341" s="250"/>
      <c r="C341" s="251"/>
      <c r="D341" s="240" t="s">
        <v>446</v>
      </c>
      <c r="E341" s="252" t="s">
        <v>28</v>
      </c>
      <c r="F341" s="253" t="s">
        <v>6770</v>
      </c>
      <c r="G341" s="251"/>
      <c r="H341" s="252" t="s">
        <v>28</v>
      </c>
      <c r="I341" s="254"/>
      <c r="J341" s="251"/>
      <c r="K341" s="251"/>
      <c r="L341" s="255"/>
      <c r="M341" s="256"/>
      <c r="N341" s="257"/>
      <c r="O341" s="257"/>
      <c r="P341" s="257"/>
      <c r="Q341" s="257"/>
      <c r="R341" s="257"/>
      <c r="S341" s="257"/>
      <c r="T341" s="258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9" t="s">
        <v>446</v>
      </c>
      <c r="AU341" s="259" t="s">
        <v>83</v>
      </c>
      <c r="AV341" s="14" t="s">
        <v>81</v>
      </c>
      <c r="AW341" s="14" t="s">
        <v>35</v>
      </c>
      <c r="AX341" s="14" t="s">
        <v>74</v>
      </c>
      <c r="AY341" s="259" t="s">
        <v>426</v>
      </c>
    </row>
    <row r="342" s="13" customFormat="1">
      <c r="A342" s="13"/>
      <c r="B342" s="238"/>
      <c r="C342" s="239"/>
      <c r="D342" s="240" t="s">
        <v>446</v>
      </c>
      <c r="E342" s="241" t="s">
        <v>28</v>
      </c>
      <c r="F342" s="242" t="s">
        <v>83</v>
      </c>
      <c r="G342" s="239"/>
      <c r="H342" s="243">
        <v>2</v>
      </c>
      <c r="I342" s="244"/>
      <c r="J342" s="239"/>
      <c r="K342" s="239"/>
      <c r="L342" s="245"/>
      <c r="M342" s="246"/>
      <c r="N342" s="247"/>
      <c r="O342" s="247"/>
      <c r="P342" s="247"/>
      <c r="Q342" s="247"/>
      <c r="R342" s="247"/>
      <c r="S342" s="247"/>
      <c r="T342" s="248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9" t="s">
        <v>446</v>
      </c>
      <c r="AU342" s="249" t="s">
        <v>83</v>
      </c>
      <c r="AV342" s="13" t="s">
        <v>83</v>
      </c>
      <c r="AW342" s="13" t="s">
        <v>35</v>
      </c>
      <c r="AX342" s="13" t="s">
        <v>81</v>
      </c>
      <c r="AY342" s="249" t="s">
        <v>426</v>
      </c>
    </row>
    <row r="343" s="2" customFormat="1" ht="16.5" customHeight="1">
      <c r="A343" s="42"/>
      <c r="B343" s="43"/>
      <c r="C343" s="271" t="s">
        <v>807</v>
      </c>
      <c r="D343" s="271" t="s">
        <v>776</v>
      </c>
      <c r="E343" s="272" t="s">
        <v>6771</v>
      </c>
      <c r="F343" s="273" t="s">
        <v>6772</v>
      </c>
      <c r="G343" s="274" t="s">
        <v>1452</v>
      </c>
      <c r="H343" s="275">
        <v>2</v>
      </c>
      <c r="I343" s="276"/>
      <c r="J343" s="277">
        <f>ROUND(I343*H343,2)</f>
        <v>0</v>
      </c>
      <c r="K343" s="273" t="s">
        <v>28</v>
      </c>
      <c r="L343" s="278"/>
      <c r="M343" s="279" t="s">
        <v>28</v>
      </c>
      <c r="N343" s="280" t="s">
        <v>45</v>
      </c>
      <c r="O343" s="88"/>
      <c r="P343" s="229">
        <f>O343*H343</f>
        <v>0</v>
      </c>
      <c r="Q343" s="229">
        <v>0</v>
      </c>
      <c r="R343" s="229">
        <f>Q343*H343</f>
        <v>0</v>
      </c>
      <c r="S343" s="229">
        <v>0</v>
      </c>
      <c r="T343" s="230">
        <f>S343*H343</f>
        <v>0</v>
      </c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R343" s="231" t="s">
        <v>491</v>
      </c>
      <c r="AT343" s="231" t="s">
        <v>776</v>
      </c>
      <c r="AU343" s="231" t="s">
        <v>83</v>
      </c>
      <c r="AY343" s="21" t="s">
        <v>426</v>
      </c>
      <c r="BE343" s="232">
        <f>IF(N343="základní",J343,0)</f>
        <v>0</v>
      </c>
      <c r="BF343" s="232">
        <f>IF(N343="snížená",J343,0)</f>
        <v>0</v>
      </c>
      <c r="BG343" s="232">
        <f>IF(N343="zákl. přenesená",J343,0)</f>
        <v>0</v>
      </c>
      <c r="BH343" s="232">
        <f>IF(N343="sníž. přenesená",J343,0)</f>
        <v>0</v>
      </c>
      <c r="BI343" s="232">
        <f>IF(N343="nulová",J343,0)</f>
        <v>0</v>
      </c>
      <c r="BJ343" s="21" t="s">
        <v>81</v>
      </c>
      <c r="BK343" s="232">
        <f>ROUND(I343*H343,2)</f>
        <v>0</v>
      </c>
      <c r="BL343" s="21" t="s">
        <v>438</v>
      </c>
      <c r="BM343" s="231" t="s">
        <v>6773</v>
      </c>
    </row>
    <row r="344" s="14" customFormat="1">
      <c r="A344" s="14"/>
      <c r="B344" s="250"/>
      <c r="C344" s="251"/>
      <c r="D344" s="240" t="s">
        <v>446</v>
      </c>
      <c r="E344" s="252" t="s">
        <v>28</v>
      </c>
      <c r="F344" s="253" t="s">
        <v>6647</v>
      </c>
      <c r="G344" s="251"/>
      <c r="H344" s="252" t="s">
        <v>28</v>
      </c>
      <c r="I344" s="254"/>
      <c r="J344" s="251"/>
      <c r="K344" s="251"/>
      <c r="L344" s="255"/>
      <c r="M344" s="256"/>
      <c r="N344" s="257"/>
      <c r="O344" s="257"/>
      <c r="P344" s="257"/>
      <c r="Q344" s="257"/>
      <c r="R344" s="257"/>
      <c r="S344" s="257"/>
      <c r="T344" s="258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9" t="s">
        <v>446</v>
      </c>
      <c r="AU344" s="259" t="s">
        <v>83</v>
      </c>
      <c r="AV344" s="14" t="s">
        <v>81</v>
      </c>
      <c r="AW344" s="14" t="s">
        <v>35</v>
      </c>
      <c r="AX344" s="14" t="s">
        <v>74</v>
      </c>
      <c r="AY344" s="259" t="s">
        <v>426</v>
      </c>
    </row>
    <row r="345" s="14" customFormat="1">
      <c r="A345" s="14"/>
      <c r="B345" s="250"/>
      <c r="C345" s="251"/>
      <c r="D345" s="240" t="s">
        <v>446</v>
      </c>
      <c r="E345" s="252" t="s">
        <v>28</v>
      </c>
      <c r="F345" s="253" t="s">
        <v>6770</v>
      </c>
      <c r="G345" s="251"/>
      <c r="H345" s="252" t="s">
        <v>28</v>
      </c>
      <c r="I345" s="254"/>
      <c r="J345" s="251"/>
      <c r="K345" s="251"/>
      <c r="L345" s="255"/>
      <c r="M345" s="256"/>
      <c r="N345" s="257"/>
      <c r="O345" s="257"/>
      <c r="P345" s="257"/>
      <c r="Q345" s="257"/>
      <c r="R345" s="257"/>
      <c r="S345" s="257"/>
      <c r="T345" s="258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9" t="s">
        <v>446</v>
      </c>
      <c r="AU345" s="259" t="s">
        <v>83</v>
      </c>
      <c r="AV345" s="14" t="s">
        <v>81</v>
      </c>
      <c r="AW345" s="14" t="s">
        <v>35</v>
      </c>
      <c r="AX345" s="14" t="s">
        <v>74</v>
      </c>
      <c r="AY345" s="259" t="s">
        <v>426</v>
      </c>
    </row>
    <row r="346" s="13" customFormat="1">
      <c r="A346" s="13"/>
      <c r="B346" s="238"/>
      <c r="C346" s="239"/>
      <c r="D346" s="240" t="s">
        <v>446</v>
      </c>
      <c r="E346" s="241" t="s">
        <v>28</v>
      </c>
      <c r="F346" s="242" t="s">
        <v>83</v>
      </c>
      <c r="G346" s="239"/>
      <c r="H346" s="243">
        <v>2</v>
      </c>
      <c r="I346" s="244"/>
      <c r="J346" s="239"/>
      <c r="K346" s="239"/>
      <c r="L346" s="245"/>
      <c r="M346" s="246"/>
      <c r="N346" s="247"/>
      <c r="O346" s="247"/>
      <c r="P346" s="247"/>
      <c r="Q346" s="247"/>
      <c r="R346" s="247"/>
      <c r="S346" s="247"/>
      <c r="T346" s="248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9" t="s">
        <v>446</v>
      </c>
      <c r="AU346" s="249" t="s">
        <v>83</v>
      </c>
      <c r="AV346" s="13" t="s">
        <v>83</v>
      </c>
      <c r="AW346" s="13" t="s">
        <v>35</v>
      </c>
      <c r="AX346" s="13" t="s">
        <v>81</v>
      </c>
      <c r="AY346" s="249" t="s">
        <v>426</v>
      </c>
    </row>
    <row r="347" s="2" customFormat="1" ht="37.8" customHeight="1">
      <c r="A347" s="42"/>
      <c r="B347" s="43"/>
      <c r="C347" s="220" t="s">
        <v>812</v>
      </c>
      <c r="D347" s="220" t="s">
        <v>433</v>
      </c>
      <c r="E347" s="221" t="s">
        <v>6774</v>
      </c>
      <c r="F347" s="222" t="s">
        <v>6775</v>
      </c>
      <c r="G347" s="223" t="s">
        <v>949</v>
      </c>
      <c r="H347" s="224">
        <v>64.200000000000003</v>
      </c>
      <c r="I347" s="225"/>
      <c r="J347" s="226">
        <f>ROUND(I347*H347,2)</f>
        <v>0</v>
      </c>
      <c r="K347" s="222" t="s">
        <v>437</v>
      </c>
      <c r="L347" s="48"/>
      <c r="M347" s="227" t="s">
        <v>28</v>
      </c>
      <c r="N347" s="228" t="s">
        <v>45</v>
      </c>
      <c r="O347" s="88"/>
      <c r="P347" s="229">
        <f>O347*H347</f>
        <v>0</v>
      </c>
      <c r="Q347" s="229">
        <v>0.0057800000000000004</v>
      </c>
      <c r="R347" s="229">
        <f>Q347*H347</f>
        <v>0.37107600000000002</v>
      </c>
      <c r="S347" s="229">
        <v>0</v>
      </c>
      <c r="T347" s="230">
        <f>S347*H347</f>
        <v>0</v>
      </c>
      <c r="U347" s="42"/>
      <c r="V347" s="42"/>
      <c r="W347" s="42"/>
      <c r="X347" s="42"/>
      <c r="Y347" s="42"/>
      <c r="Z347" s="42"/>
      <c r="AA347" s="42"/>
      <c r="AB347" s="42"/>
      <c r="AC347" s="42"/>
      <c r="AD347" s="42"/>
      <c r="AE347" s="42"/>
      <c r="AR347" s="231" t="s">
        <v>438</v>
      </c>
      <c r="AT347" s="231" t="s">
        <v>433</v>
      </c>
      <c r="AU347" s="231" t="s">
        <v>83</v>
      </c>
      <c r="AY347" s="21" t="s">
        <v>426</v>
      </c>
      <c r="BE347" s="232">
        <f>IF(N347="základní",J347,0)</f>
        <v>0</v>
      </c>
      <c r="BF347" s="232">
        <f>IF(N347="snížená",J347,0)</f>
        <v>0</v>
      </c>
      <c r="BG347" s="232">
        <f>IF(N347="zákl. přenesená",J347,0)</f>
        <v>0</v>
      </c>
      <c r="BH347" s="232">
        <f>IF(N347="sníž. přenesená",J347,0)</f>
        <v>0</v>
      </c>
      <c r="BI347" s="232">
        <f>IF(N347="nulová",J347,0)</f>
        <v>0</v>
      </c>
      <c r="BJ347" s="21" t="s">
        <v>81</v>
      </c>
      <c r="BK347" s="232">
        <f>ROUND(I347*H347,2)</f>
        <v>0</v>
      </c>
      <c r="BL347" s="21" t="s">
        <v>438</v>
      </c>
      <c r="BM347" s="231" t="s">
        <v>6776</v>
      </c>
    </row>
    <row r="348" s="2" customFormat="1">
      <c r="A348" s="42"/>
      <c r="B348" s="43"/>
      <c r="C348" s="44"/>
      <c r="D348" s="233" t="s">
        <v>442</v>
      </c>
      <c r="E348" s="44"/>
      <c r="F348" s="234" t="s">
        <v>6777</v>
      </c>
      <c r="G348" s="44"/>
      <c r="H348" s="44"/>
      <c r="I348" s="235"/>
      <c r="J348" s="44"/>
      <c r="K348" s="44"/>
      <c r="L348" s="48"/>
      <c r="M348" s="236"/>
      <c r="N348" s="237"/>
      <c r="O348" s="88"/>
      <c r="P348" s="88"/>
      <c r="Q348" s="88"/>
      <c r="R348" s="88"/>
      <c r="S348" s="88"/>
      <c r="T348" s="89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T348" s="21" t="s">
        <v>442</v>
      </c>
      <c r="AU348" s="21" t="s">
        <v>83</v>
      </c>
    </row>
    <row r="349" s="14" customFormat="1">
      <c r="A349" s="14"/>
      <c r="B349" s="250"/>
      <c r="C349" s="251"/>
      <c r="D349" s="240" t="s">
        <v>446</v>
      </c>
      <c r="E349" s="252" t="s">
        <v>28</v>
      </c>
      <c r="F349" s="253" t="s">
        <v>6590</v>
      </c>
      <c r="G349" s="251"/>
      <c r="H349" s="252" t="s">
        <v>28</v>
      </c>
      <c r="I349" s="254"/>
      <c r="J349" s="251"/>
      <c r="K349" s="251"/>
      <c r="L349" s="255"/>
      <c r="M349" s="256"/>
      <c r="N349" s="257"/>
      <c r="O349" s="257"/>
      <c r="P349" s="257"/>
      <c r="Q349" s="257"/>
      <c r="R349" s="257"/>
      <c r="S349" s="257"/>
      <c r="T349" s="258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9" t="s">
        <v>446</v>
      </c>
      <c r="AU349" s="259" t="s">
        <v>83</v>
      </c>
      <c r="AV349" s="14" t="s">
        <v>81</v>
      </c>
      <c r="AW349" s="14" t="s">
        <v>35</v>
      </c>
      <c r="AX349" s="14" t="s">
        <v>74</v>
      </c>
      <c r="AY349" s="259" t="s">
        <v>426</v>
      </c>
    </row>
    <row r="350" s="13" customFormat="1">
      <c r="A350" s="13"/>
      <c r="B350" s="238"/>
      <c r="C350" s="239"/>
      <c r="D350" s="240" t="s">
        <v>446</v>
      </c>
      <c r="E350" s="241" t="s">
        <v>28</v>
      </c>
      <c r="F350" s="242" t="s">
        <v>6778</v>
      </c>
      <c r="G350" s="239"/>
      <c r="H350" s="243">
        <v>64.200000000000003</v>
      </c>
      <c r="I350" s="244"/>
      <c r="J350" s="239"/>
      <c r="K350" s="239"/>
      <c r="L350" s="245"/>
      <c r="M350" s="246"/>
      <c r="N350" s="247"/>
      <c r="O350" s="247"/>
      <c r="P350" s="247"/>
      <c r="Q350" s="247"/>
      <c r="R350" s="247"/>
      <c r="S350" s="247"/>
      <c r="T350" s="248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9" t="s">
        <v>446</v>
      </c>
      <c r="AU350" s="249" t="s">
        <v>83</v>
      </c>
      <c r="AV350" s="13" t="s">
        <v>83</v>
      </c>
      <c r="AW350" s="13" t="s">
        <v>35</v>
      </c>
      <c r="AX350" s="13" t="s">
        <v>74</v>
      </c>
      <c r="AY350" s="249" t="s">
        <v>426</v>
      </c>
    </row>
    <row r="351" s="15" customFormat="1">
      <c r="A351" s="15"/>
      <c r="B351" s="260"/>
      <c r="C351" s="261"/>
      <c r="D351" s="240" t="s">
        <v>446</v>
      </c>
      <c r="E351" s="262" t="s">
        <v>188</v>
      </c>
      <c r="F351" s="263" t="s">
        <v>466</v>
      </c>
      <c r="G351" s="261"/>
      <c r="H351" s="264">
        <v>64.200000000000003</v>
      </c>
      <c r="I351" s="265"/>
      <c r="J351" s="261"/>
      <c r="K351" s="261"/>
      <c r="L351" s="266"/>
      <c r="M351" s="267"/>
      <c r="N351" s="268"/>
      <c r="O351" s="268"/>
      <c r="P351" s="268"/>
      <c r="Q351" s="268"/>
      <c r="R351" s="268"/>
      <c r="S351" s="268"/>
      <c r="T351" s="269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T351" s="270" t="s">
        <v>446</v>
      </c>
      <c r="AU351" s="270" t="s">
        <v>83</v>
      </c>
      <c r="AV351" s="15" t="s">
        <v>438</v>
      </c>
      <c r="AW351" s="15" t="s">
        <v>35</v>
      </c>
      <c r="AX351" s="15" t="s">
        <v>81</v>
      </c>
      <c r="AY351" s="270" t="s">
        <v>426</v>
      </c>
    </row>
    <row r="352" s="2" customFormat="1" ht="24.15" customHeight="1">
      <c r="A352" s="42"/>
      <c r="B352" s="43"/>
      <c r="C352" s="220" t="s">
        <v>818</v>
      </c>
      <c r="D352" s="220" t="s">
        <v>433</v>
      </c>
      <c r="E352" s="221" t="s">
        <v>1684</v>
      </c>
      <c r="F352" s="222" t="s">
        <v>6779</v>
      </c>
      <c r="G352" s="223" t="s">
        <v>1452</v>
      </c>
      <c r="H352" s="224">
        <v>1</v>
      </c>
      <c r="I352" s="225"/>
      <c r="J352" s="226">
        <f>ROUND(I352*H352,2)</f>
        <v>0</v>
      </c>
      <c r="K352" s="222" t="s">
        <v>28</v>
      </c>
      <c r="L352" s="48"/>
      <c r="M352" s="227" t="s">
        <v>28</v>
      </c>
      <c r="N352" s="228" t="s">
        <v>45</v>
      </c>
      <c r="O352" s="88"/>
      <c r="P352" s="229">
        <f>O352*H352</f>
        <v>0</v>
      </c>
      <c r="Q352" s="229">
        <v>0</v>
      </c>
      <c r="R352" s="229">
        <f>Q352*H352</f>
        <v>0</v>
      </c>
      <c r="S352" s="229">
        <v>0</v>
      </c>
      <c r="T352" s="230">
        <f>S352*H352</f>
        <v>0</v>
      </c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R352" s="231" t="s">
        <v>438</v>
      </c>
      <c r="AT352" s="231" t="s">
        <v>433</v>
      </c>
      <c r="AU352" s="231" t="s">
        <v>83</v>
      </c>
      <c r="AY352" s="21" t="s">
        <v>426</v>
      </c>
      <c r="BE352" s="232">
        <f>IF(N352="základní",J352,0)</f>
        <v>0</v>
      </c>
      <c r="BF352" s="232">
        <f>IF(N352="snížená",J352,0)</f>
        <v>0</v>
      </c>
      <c r="BG352" s="232">
        <f>IF(N352="zákl. přenesená",J352,0)</f>
        <v>0</v>
      </c>
      <c r="BH352" s="232">
        <f>IF(N352="sníž. přenesená",J352,0)</f>
        <v>0</v>
      </c>
      <c r="BI352" s="232">
        <f>IF(N352="nulová",J352,0)</f>
        <v>0</v>
      </c>
      <c r="BJ352" s="21" t="s">
        <v>81</v>
      </c>
      <c r="BK352" s="232">
        <f>ROUND(I352*H352,2)</f>
        <v>0</v>
      </c>
      <c r="BL352" s="21" t="s">
        <v>438</v>
      </c>
      <c r="BM352" s="231" t="s">
        <v>6780</v>
      </c>
    </row>
    <row r="353" s="14" customFormat="1">
      <c r="A353" s="14"/>
      <c r="B353" s="250"/>
      <c r="C353" s="251"/>
      <c r="D353" s="240" t="s">
        <v>446</v>
      </c>
      <c r="E353" s="252" t="s">
        <v>28</v>
      </c>
      <c r="F353" s="253" t="s">
        <v>6583</v>
      </c>
      <c r="G353" s="251"/>
      <c r="H353" s="252" t="s">
        <v>28</v>
      </c>
      <c r="I353" s="254"/>
      <c r="J353" s="251"/>
      <c r="K353" s="251"/>
      <c r="L353" s="255"/>
      <c r="M353" s="256"/>
      <c r="N353" s="257"/>
      <c r="O353" s="257"/>
      <c r="P353" s="257"/>
      <c r="Q353" s="257"/>
      <c r="R353" s="257"/>
      <c r="S353" s="257"/>
      <c r="T353" s="258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9" t="s">
        <v>446</v>
      </c>
      <c r="AU353" s="259" t="s">
        <v>83</v>
      </c>
      <c r="AV353" s="14" t="s">
        <v>81</v>
      </c>
      <c r="AW353" s="14" t="s">
        <v>35</v>
      </c>
      <c r="AX353" s="14" t="s">
        <v>74</v>
      </c>
      <c r="AY353" s="259" t="s">
        <v>426</v>
      </c>
    </row>
    <row r="354" s="14" customFormat="1">
      <c r="A354" s="14"/>
      <c r="B354" s="250"/>
      <c r="C354" s="251"/>
      <c r="D354" s="240" t="s">
        <v>446</v>
      </c>
      <c r="E354" s="252" t="s">
        <v>28</v>
      </c>
      <c r="F354" s="253" t="s">
        <v>6590</v>
      </c>
      <c r="G354" s="251"/>
      <c r="H354" s="252" t="s">
        <v>28</v>
      </c>
      <c r="I354" s="254"/>
      <c r="J354" s="251"/>
      <c r="K354" s="251"/>
      <c r="L354" s="255"/>
      <c r="M354" s="256"/>
      <c r="N354" s="257"/>
      <c r="O354" s="257"/>
      <c r="P354" s="257"/>
      <c r="Q354" s="257"/>
      <c r="R354" s="257"/>
      <c r="S354" s="257"/>
      <c r="T354" s="258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9" t="s">
        <v>446</v>
      </c>
      <c r="AU354" s="259" t="s">
        <v>83</v>
      </c>
      <c r="AV354" s="14" t="s">
        <v>81</v>
      </c>
      <c r="AW354" s="14" t="s">
        <v>35</v>
      </c>
      <c r="AX354" s="14" t="s">
        <v>74</v>
      </c>
      <c r="AY354" s="259" t="s">
        <v>426</v>
      </c>
    </row>
    <row r="355" s="14" customFormat="1">
      <c r="A355" s="14"/>
      <c r="B355" s="250"/>
      <c r="C355" s="251"/>
      <c r="D355" s="240" t="s">
        <v>446</v>
      </c>
      <c r="E355" s="252" t="s">
        <v>28</v>
      </c>
      <c r="F355" s="253" t="s">
        <v>6564</v>
      </c>
      <c r="G355" s="251"/>
      <c r="H355" s="252" t="s">
        <v>28</v>
      </c>
      <c r="I355" s="254"/>
      <c r="J355" s="251"/>
      <c r="K355" s="251"/>
      <c r="L355" s="255"/>
      <c r="M355" s="256"/>
      <c r="N355" s="257"/>
      <c r="O355" s="257"/>
      <c r="P355" s="257"/>
      <c r="Q355" s="257"/>
      <c r="R355" s="257"/>
      <c r="S355" s="257"/>
      <c r="T355" s="258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9" t="s">
        <v>446</v>
      </c>
      <c r="AU355" s="259" t="s">
        <v>83</v>
      </c>
      <c r="AV355" s="14" t="s">
        <v>81</v>
      </c>
      <c r="AW355" s="14" t="s">
        <v>35</v>
      </c>
      <c r="AX355" s="14" t="s">
        <v>74</v>
      </c>
      <c r="AY355" s="259" t="s">
        <v>426</v>
      </c>
    </row>
    <row r="356" s="14" customFormat="1">
      <c r="A356" s="14"/>
      <c r="B356" s="250"/>
      <c r="C356" s="251"/>
      <c r="D356" s="240" t="s">
        <v>446</v>
      </c>
      <c r="E356" s="252" t="s">
        <v>28</v>
      </c>
      <c r="F356" s="253" t="s">
        <v>6593</v>
      </c>
      <c r="G356" s="251"/>
      <c r="H356" s="252" t="s">
        <v>28</v>
      </c>
      <c r="I356" s="254"/>
      <c r="J356" s="251"/>
      <c r="K356" s="251"/>
      <c r="L356" s="255"/>
      <c r="M356" s="256"/>
      <c r="N356" s="257"/>
      <c r="O356" s="257"/>
      <c r="P356" s="257"/>
      <c r="Q356" s="257"/>
      <c r="R356" s="257"/>
      <c r="S356" s="257"/>
      <c r="T356" s="258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9" t="s">
        <v>446</v>
      </c>
      <c r="AU356" s="259" t="s">
        <v>83</v>
      </c>
      <c r="AV356" s="14" t="s">
        <v>81</v>
      </c>
      <c r="AW356" s="14" t="s">
        <v>35</v>
      </c>
      <c r="AX356" s="14" t="s">
        <v>74</v>
      </c>
      <c r="AY356" s="259" t="s">
        <v>426</v>
      </c>
    </row>
    <row r="357" s="13" customFormat="1">
      <c r="A357" s="13"/>
      <c r="B357" s="238"/>
      <c r="C357" s="239"/>
      <c r="D357" s="240" t="s">
        <v>446</v>
      </c>
      <c r="E357" s="241" t="s">
        <v>28</v>
      </c>
      <c r="F357" s="242" t="s">
        <v>81</v>
      </c>
      <c r="G357" s="239"/>
      <c r="H357" s="243">
        <v>1</v>
      </c>
      <c r="I357" s="244"/>
      <c r="J357" s="239"/>
      <c r="K357" s="239"/>
      <c r="L357" s="245"/>
      <c r="M357" s="246"/>
      <c r="N357" s="247"/>
      <c r="O357" s="247"/>
      <c r="P357" s="247"/>
      <c r="Q357" s="247"/>
      <c r="R357" s="247"/>
      <c r="S357" s="247"/>
      <c r="T357" s="248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9" t="s">
        <v>446</v>
      </c>
      <c r="AU357" s="249" t="s">
        <v>83</v>
      </c>
      <c r="AV357" s="13" t="s">
        <v>83</v>
      </c>
      <c r="AW357" s="13" t="s">
        <v>35</v>
      </c>
      <c r="AX357" s="13" t="s">
        <v>81</v>
      </c>
      <c r="AY357" s="249" t="s">
        <v>426</v>
      </c>
    </row>
    <row r="358" s="2" customFormat="1" ht="24.15" customHeight="1">
      <c r="A358" s="42"/>
      <c r="B358" s="43"/>
      <c r="C358" s="220" t="s">
        <v>824</v>
      </c>
      <c r="D358" s="220" t="s">
        <v>433</v>
      </c>
      <c r="E358" s="221" t="s">
        <v>1664</v>
      </c>
      <c r="F358" s="222" t="s">
        <v>6781</v>
      </c>
      <c r="G358" s="223" t="s">
        <v>1452</v>
      </c>
      <c r="H358" s="224">
        <v>6</v>
      </c>
      <c r="I358" s="225"/>
      <c r="J358" s="226">
        <f>ROUND(I358*H358,2)</f>
        <v>0</v>
      </c>
      <c r="K358" s="222" t="s">
        <v>28</v>
      </c>
      <c r="L358" s="48"/>
      <c r="M358" s="227" t="s">
        <v>28</v>
      </c>
      <c r="N358" s="228" t="s">
        <v>45</v>
      </c>
      <c r="O358" s="88"/>
      <c r="P358" s="229">
        <f>O358*H358</f>
        <v>0</v>
      </c>
      <c r="Q358" s="229">
        <v>0</v>
      </c>
      <c r="R358" s="229">
        <f>Q358*H358</f>
        <v>0</v>
      </c>
      <c r="S358" s="229">
        <v>0</v>
      </c>
      <c r="T358" s="230">
        <f>S358*H358</f>
        <v>0</v>
      </c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R358" s="231" t="s">
        <v>438</v>
      </c>
      <c r="AT358" s="231" t="s">
        <v>433</v>
      </c>
      <c r="AU358" s="231" t="s">
        <v>83</v>
      </c>
      <c r="AY358" s="21" t="s">
        <v>426</v>
      </c>
      <c r="BE358" s="232">
        <f>IF(N358="základní",J358,0)</f>
        <v>0</v>
      </c>
      <c r="BF358" s="232">
        <f>IF(N358="snížená",J358,0)</f>
        <v>0</v>
      </c>
      <c r="BG358" s="232">
        <f>IF(N358="zákl. přenesená",J358,0)</f>
        <v>0</v>
      </c>
      <c r="BH358" s="232">
        <f>IF(N358="sníž. přenesená",J358,0)</f>
        <v>0</v>
      </c>
      <c r="BI358" s="232">
        <f>IF(N358="nulová",J358,0)</f>
        <v>0</v>
      </c>
      <c r="BJ358" s="21" t="s">
        <v>81</v>
      </c>
      <c r="BK358" s="232">
        <f>ROUND(I358*H358,2)</f>
        <v>0</v>
      </c>
      <c r="BL358" s="21" t="s">
        <v>438</v>
      </c>
      <c r="BM358" s="231" t="s">
        <v>6782</v>
      </c>
    </row>
    <row r="359" s="14" customFormat="1">
      <c r="A359" s="14"/>
      <c r="B359" s="250"/>
      <c r="C359" s="251"/>
      <c r="D359" s="240" t="s">
        <v>446</v>
      </c>
      <c r="E359" s="252" t="s">
        <v>28</v>
      </c>
      <c r="F359" s="253" t="s">
        <v>6583</v>
      </c>
      <c r="G359" s="251"/>
      <c r="H359" s="252" t="s">
        <v>28</v>
      </c>
      <c r="I359" s="254"/>
      <c r="J359" s="251"/>
      <c r="K359" s="251"/>
      <c r="L359" s="255"/>
      <c r="M359" s="256"/>
      <c r="N359" s="257"/>
      <c r="O359" s="257"/>
      <c r="P359" s="257"/>
      <c r="Q359" s="257"/>
      <c r="R359" s="257"/>
      <c r="S359" s="257"/>
      <c r="T359" s="258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9" t="s">
        <v>446</v>
      </c>
      <c r="AU359" s="259" t="s">
        <v>83</v>
      </c>
      <c r="AV359" s="14" t="s">
        <v>81</v>
      </c>
      <c r="AW359" s="14" t="s">
        <v>35</v>
      </c>
      <c r="AX359" s="14" t="s">
        <v>74</v>
      </c>
      <c r="AY359" s="259" t="s">
        <v>426</v>
      </c>
    </row>
    <row r="360" s="14" customFormat="1">
      <c r="A360" s="14"/>
      <c r="B360" s="250"/>
      <c r="C360" s="251"/>
      <c r="D360" s="240" t="s">
        <v>446</v>
      </c>
      <c r="E360" s="252" t="s">
        <v>28</v>
      </c>
      <c r="F360" s="253" t="s">
        <v>6590</v>
      </c>
      <c r="G360" s="251"/>
      <c r="H360" s="252" t="s">
        <v>28</v>
      </c>
      <c r="I360" s="254"/>
      <c r="J360" s="251"/>
      <c r="K360" s="251"/>
      <c r="L360" s="255"/>
      <c r="M360" s="256"/>
      <c r="N360" s="257"/>
      <c r="O360" s="257"/>
      <c r="P360" s="257"/>
      <c r="Q360" s="257"/>
      <c r="R360" s="257"/>
      <c r="S360" s="257"/>
      <c r="T360" s="258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9" t="s">
        <v>446</v>
      </c>
      <c r="AU360" s="259" t="s">
        <v>83</v>
      </c>
      <c r="AV360" s="14" t="s">
        <v>81</v>
      </c>
      <c r="AW360" s="14" t="s">
        <v>35</v>
      </c>
      <c r="AX360" s="14" t="s">
        <v>74</v>
      </c>
      <c r="AY360" s="259" t="s">
        <v>426</v>
      </c>
    </row>
    <row r="361" s="14" customFormat="1">
      <c r="A361" s="14"/>
      <c r="B361" s="250"/>
      <c r="C361" s="251"/>
      <c r="D361" s="240" t="s">
        <v>446</v>
      </c>
      <c r="E361" s="252" t="s">
        <v>28</v>
      </c>
      <c r="F361" s="253" t="s">
        <v>6564</v>
      </c>
      <c r="G361" s="251"/>
      <c r="H361" s="252" t="s">
        <v>28</v>
      </c>
      <c r="I361" s="254"/>
      <c r="J361" s="251"/>
      <c r="K361" s="251"/>
      <c r="L361" s="255"/>
      <c r="M361" s="256"/>
      <c r="N361" s="257"/>
      <c r="O361" s="257"/>
      <c r="P361" s="257"/>
      <c r="Q361" s="257"/>
      <c r="R361" s="257"/>
      <c r="S361" s="257"/>
      <c r="T361" s="258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9" t="s">
        <v>446</v>
      </c>
      <c r="AU361" s="259" t="s">
        <v>83</v>
      </c>
      <c r="AV361" s="14" t="s">
        <v>81</v>
      </c>
      <c r="AW361" s="14" t="s">
        <v>35</v>
      </c>
      <c r="AX361" s="14" t="s">
        <v>74</v>
      </c>
      <c r="AY361" s="259" t="s">
        <v>426</v>
      </c>
    </row>
    <row r="362" s="14" customFormat="1">
      <c r="A362" s="14"/>
      <c r="B362" s="250"/>
      <c r="C362" s="251"/>
      <c r="D362" s="240" t="s">
        <v>446</v>
      </c>
      <c r="E362" s="252" t="s">
        <v>28</v>
      </c>
      <c r="F362" s="253" t="s">
        <v>6593</v>
      </c>
      <c r="G362" s="251"/>
      <c r="H362" s="252" t="s">
        <v>28</v>
      </c>
      <c r="I362" s="254"/>
      <c r="J362" s="251"/>
      <c r="K362" s="251"/>
      <c r="L362" s="255"/>
      <c r="M362" s="256"/>
      <c r="N362" s="257"/>
      <c r="O362" s="257"/>
      <c r="P362" s="257"/>
      <c r="Q362" s="257"/>
      <c r="R362" s="257"/>
      <c r="S362" s="257"/>
      <c r="T362" s="258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9" t="s">
        <v>446</v>
      </c>
      <c r="AU362" s="259" t="s">
        <v>83</v>
      </c>
      <c r="AV362" s="14" t="s">
        <v>81</v>
      </c>
      <c r="AW362" s="14" t="s">
        <v>35</v>
      </c>
      <c r="AX362" s="14" t="s">
        <v>74</v>
      </c>
      <c r="AY362" s="259" t="s">
        <v>426</v>
      </c>
    </row>
    <row r="363" s="13" customFormat="1">
      <c r="A363" s="13"/>
      <c r="B363" s="238"/>
      <c r="C363" s="239"/>
      <c r="D363" s="240" t="s">
        <v>446</v>
      </c>
      <c r="E363" s="241" t="s">
        <v>28</v>
      </c>
      <c r="F363" s="242" t="s">
        <v>517</v>
      </c>
      <c r="G363" s="239"/>
      <c r="H363" s="243">
        <v>6</v>
      </c>
      <c r="I363" s="244"/>
      <c r="J363" s="239"/>
      <c r="K363" s="239"/>
      <c r="L363" s="245"/>
      <c r="M363" s="246"/>
      <c r="N363" s="247"/>
      <c r="O363" s="247"/>
      <c r="P363" s="247"/>
      <c r="Q363" s="247"/>
      <c r="R363" s="247"/>
      <c r="S363" s="247"/>
      <c r="T363" s="248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9" t="s">
        <v>446</v>
      </c>
      <c r="AU363" s="249" t="s">
        <v>83</v>
      </c>
      <c r="AV363" s="13" t="s">
        <v>83</v>
      </c>
      <c r="AW363" s="13" t="s">
        <v>35</v>
      </c>
      <c r="AX363" s="13" t="s">
        <v>81</v>
      </c>
      <c r="AY363" s="249" t="s">
        <v>426</v>
      </c>
    </row>
    <row r="364" s="2" customFormat="1" ht="33" customHeight="1">
      <c r="A364" s="42"/>
      <c r="B364" s="43"/>
      <c r="C364" s="220" t="s">
        <v>829</v>
      </c>
      <c r="D364" s="220" t="s">
        <v>433</v>
      </c>
      <c r="E364" s="221" t="s">
        <v>6783</v>
      </c>
      <c r="F364" s="222" t="s">
        <v>6784</v>
      </c>
      <c r="G364" s="223" t="s">
        <v>1452</v>
      </c>
      <c r="H364" s="224">
        <v>1</v>
      </c>
      <c r="I364" s="225"/>
      <c r="J364" s="226">
        <f>ROUND(I364*H364,2)</f>
        <v>0</v>
      </c>
      <c r="K364" s="222" t="s">
        <v>28</v>
      </c>
      <c r="L364" s="48"/>
      <c r="M364" s="227" t="s">
        <v>28</v>
      </c>
      <c r="N364" s="228" t="s">
        <v>45</v>
      </c>
      <c r="O364" s="88"/>
      <c r="P364" s="229">
        <f>O364*H364</f>
        <v>0</v>
      </c>
      <c r="Q364" s="229">
        <v>0</v>
      </c>
      <c r="R364" s="229">
        <f>Q364*H364</f>
        <v>0</v>
      </c>
      <c r="S364" s="229">
        <v>0</v>
      </c>
      <c r="T364" s="230">
        <f>S364*H364</f>
        <v>0</v>
      </c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R364" s="231" t="s">
        <v>438</v>
      </c>
      <c r="AT364" s="231" t="s">
        <v>433</v>
      </c>
      <c r="AU364" s="231" t="s">
        <v>83</v>
      </c>
      <c r="AY364" s="21" t="s">
        <v>426</v>
      </c>
      <c r="BE364" s="232">
        <f>IF(N364="základní",J364,0)</f>
        <v>0</v>
      </c>
      <c r="BF364" s="232">
        <f>IF(N364="snížená",J364,0)</f>
        <v>0</v>
      </c>
      <c r="BG364" s="232">
        <f>IF(N364="zákl. přenesená",J364,0)</f>
        <v>0</v>
      </c>
      <c r="BH364" s="232">
        <f>IF(N364="sníž. přenesená",J364,0)</f>
        <v>0</v>
      </c>
      <c r="BI364" s="232">
        <f>IF(N364="nulová",J364,0)</f>
        <v>0</v>
      </c>
      <c r="BJ364" s="21" t="s">
        <v>81</v>
      </c>
      <c r="BK364" s="232">
        <f>ROUND(I364*H364,2)</f>
        <v>0</v>
      </c>
      <c r="BL364" s="21" t="s">
        <v>438</v>
      </c>
      <c r="BM364" s="231" t="s">
        <v>6785</v>
      </c>
    </row>
    <row r="365" s="14" customFormat="1">
      <c r="A365" s="14"/>
      <c r="B365" s="250"/>
      <c r="C365" s="251"/>
      <c r="D365" s="240" t="s">
        <v>446</v>
      </c>
      <c r="E365" s="252" t="s">
        <v>28</v>
      </c>
      <c r="F365" s="253" t="s">
        <v>6583</v>
      </c>
      <c r="G365" s="251"/>
      <c r="H365" s="252" t="s">
        <v>28</v>
      </c>
      <c r="I365" s="254"/>
      <c r="J365" s="251"/>
      <c r="K365" s="251"/>
      <c r="L365" s="255"/>
      <c r="M365" s="256"/>
      <c r="N365" s="257"/>
      <c r="O365" s="257"/>
      <c r="P365" s="257"/>
      <c r="Q365" s="257"/>
      <c r="R365" s="257"/>
      <c r="S365" s="257"/>
      <c r="T365" s="258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9" t="s">
        <v>446</v>
      </c>
      <c r="AU365" s="259" t="s">
        <v>83</v>
      </c>
      <c r="AV365" s="14" t="s">
        <v>81</v>
      </c>
      <c r="AW365" s="14" t="s">
        <v>35</v>
      </c>
      <c r="AX365" s="14" t="s">
        <v>74</v>
      </c>
      <c r="AY365" s="259" t="s">
        <v>426</v>
      </c>
    </row>
    <row r="366" s="14" customFormat="1">
      <c r="A366" s="14"/>
      <c r="B366" s="250"/>
      <c r="C366" s="251"/>
      <c r="D366" s="240" t="s">
        <v>446</v>
      </c>
      <c r="E366" s="252" t="s">
        <v>28</v>
      </c>
      <c r="F366" s="253" t="s">
        <v>6590</v>
      </c>
      <c r="G366" s="251"/>
      <c r="H366" s="252" t="s">
        <v>28</v>
      </c>
      <c r="I366" s="254"/>
      <c r="J366" s="251"/>
      <c r="K366" s="251"/>
      <c r="L366" s="255"/>
      <c r="M366" s="256"/>
      <c r="N366" s="257"/>
      <c r="O366" s="257"/>
      <c r="P366" s="257"/>
      <c r="Q366" s="257"/>
      <c r="R366" s="257"/>
      <c r="S366" s="257"/>
      <c r="T366" s="258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9" t="s">
        <v>446</v>
      </c>
      <c r="AU366" s="259" t="s">
        <v>83</v>
      </c>
      <c r="AV366" s="14" t="s">
        <v>81</v>
      </c>
      <c r="AW366" s="14" t="s">
        <v>35</v>
      </c>
      <c r="AX366" s="14" t="s">
        <v>74</v>
      </c>
      <c r="AY366" s="259" t="s">
        <v>426</v>
      </c>
    </row>
    <row r="367" s="14" customFormat="1">
      <c r="A367" s="14"/>
      <c r="B367" s="250"/>
      <c r="C367" s="251"/>
      <c r="D367" s="240" t="s">
        <v>446</v>
      </c>
      <c r="E367" s="252" t="s">
        <v>28</v>
      </c>
      <c r="F367" s="253" t="s">
        <v>6564</v>
      </c>
      <c r="G367" s="251"/>
      <c r="H367" s="252" t="s">
        <v>28</v>
      </c>
      <c r="I367" s="254"/>
      <c r="J367" s="251"/>
      <c r="K367" s="251"/>
      <c r="L367" s="255"/>
      <c r="M367" s="256"/>
      <c r="N367" s="257"/>
      <c r="O367" s="257"/>
      <c r="P367" s="257"/>
      <c r="Q367" s="257"/>
      <c r="R367" s="257"/>
      <c r="S367" s="257"/>
      <c r="T367" s="258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9" t="s">
        <v>446</v>
      </c>
      <c r="AU367" s="259" t="s">
        <v>83</v>
      </c>
      <c r="AV367" s="14" t="s">
        <v>81</v>
      </c>
      <c r="AW367" s="14" t="s">
        <v>35</v>
      </c>
      <c r="AX367" s="14" t="s">
        <v>74</v>
      </c>
      <c r="AY367" s="259" t="s">
        <v>426</v>
      </c>
    </row>
    <row r="368" s="14" customFormat="1">
      <c r="A368" s="14"/>
      <c r="B368" s="250"/>
      <c r="C368" s="251"/>
      <c r="D368" s="240" t="s">
        <v>446</v>
      </c>
      <c r="E368" s="252" t="s">
        <v>28</v>
      </c>
      <c r="F368" s="253" t="s">
        <v>6593</v>
      </c>
      <c r="G368" s="251"/>
      <c r="H368" s="252" t="s">
        <v>28</v>
      </c>
      <c r="I368" s="254"/>
      <c r="J368" s="251"/>
      <c r="K368" s="251"/>
      <c r="L368" s="255"/>
      <c r="M368" s="256"/>
      <c r="N368" s="257"/>
      <c r="O368" s="257"/>
      <c r="P368" s="257"/>
      <c r="Q368" s="257"/>
      <c r="R368" s="257"/>
      <c r="S368" s="257"/>
      <c r="T368" s="258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9" t="s">
        <v>446</v>
      </c>
      <c r="AU368" s="259" t="s">
        <v>83</v>
      </c>
      <c r="AV368" s="14" t="s">
        <v>81</v>
      </c>
      <c r="AW368" s="14" t="s">
        <v>35</v>
      </c>
      <c r="AX368" s="14" t="s">
        <v>74</v>
      </c>
      <c r="AY368" s="259" t="s">
        <v>426</v>
      </c>
    </row>
    <row r="369" s="13" customFormat="1">
      <c r="A369" s="13"/>
      <c r="B369" s="238"/>
      <c r="C369" s="239"/>
      <c r="D369" s="240" t="s">
        <v>446</v>
      </c>
      <c r="E369" s="241" t="s">
        <v>28</v>
      </c>
      <c r="F369" s="242" t="s">
        <v>81</v>
      </c>
      <c r="G369" s="239"/>
      <c r="H369" s="243">
        <v>1</v>
      </c>
      <c r="I369" s="244"/>
      <c r="J369" s="239"/>
      <c r="K369" s="239"/>
      <c r="L369" s="245"/>
      <c r="M369" s="246"/>
      <c r="N369" s="247"/>
      <c r="O369" s="247"/>
      <c r="P369" s="247"/>
      <c r="Q369" s="247"/>
      <c r="R369" s="247"/>
      <c r="S369" s="247"/>
      <c r="T369" s="248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9" t="s">
        <v>446</v>
      </c>
      <c r="AU369" s="249" t="s">
        <v>83</v>
      </c>
      <c r="AV369" s="13" t="s">
        <v>83</v>
      </c>
      <c r="AW369" s="13" t="s">
        <v>35</v>
      </c>
      <c r="AX369" s="13" t="s">
        <v>81</v>
      </c>
      <c r="AY369" s="249" t="s">
        <v>426</v>
      </c>
    </row>
    <row r="370" s="2" customFormat="1" ht="37.8" customHeight="1">
      <c r="A370" s="42"/>
      <c r="B370" s="43"/>
      <c r="C370" s="220" t="s">
        <v>420</v>
      </c>
      <c r="D370" s="220" t="s">
        <v>433</v>
      </c>
      <c r="E370" s="221" t="s">
        <v>6786</v>
      </c>
      <c r="F370" s="222" t="s">
        <v>6787</v>
      </c>
      <c r="G370" s="223" t="s">
        <v>1452</v>
      </c>
      <c r="H370" s="224">
        <v>3</v>
      </c>
      <c r="I370" s="225"/>
      <c r="J370" s="226">
        <f>ROUND(I370*H370,2)</f>
        <v>0</v>
      </c>
      <c r="K370" s="222" t="s">
        <v>28</v>
      </c>
      <c r="L370" s="48"/>
      <c r="M370" s="227" t="s">
        <v>28</v>
      </c>
      <c r="N370" s="228" t="s">
        <v>45</v>
      </c>
      <c r="O370" s="88"/>
      <c r="P370" s="229">
        <f>O370*H370</f>
        <v>0</v>
      </c>
      <c r="Q370" s="229">
        <v>0</v>
      </c>
      <c r="R370" s="229">
        <f>Q370*H370</f>
        <v>0</v>
      </c>
      <c r="S370" s="229">
        <v>0</v>
      </c>
      <c r="T370" s="230">
        <f>S370*H370</f>
        <v>0</v>
      </c>
      <c r="U370" s="42"/>
      <c r="V370" s="42"/>
      <c r="W370" s="42"/>
      <c r="X370" s="42"/>
      <c r="Y370" s="42"/>
      <c r="Z370" s="42"/>
      <c r="AA370" s="42"/>
      <c r="AB370" s="42"/>
      <c r="AC370" s="42"/>
      <c r="AD370" s="42"/>
      <c r="AE370" s="42"/>
      <c r="AR370" s="231" t="s">
        <v>438</v>
      </c>
      <c r="AT370" s="231" t="s">
        <v>433</v>
      </c>
      <c r="AU370" s="231" t="s">
        <v>83</v>
      </c>
      <c r="AY370" s="21" t="s">
        <v>426</v>
      </c>
      <c r="BE370" s="232">
        <f>IF(N370="základní",J370,0)</f>
        <v>0</v>
      </c>
      <c r="BF370" s="232">
        <f>IF(N370="snížená",J370,0)</f>
        <v>0</v>
      </c>
      <c r="BG370" s="232">
        <f>IF(N370="zákl. přenesená",J370,0)</f>
        <v>0</v>
      </c>
      <c r="BH370" s="232">
        <f>IF(N370="sníž. přenesená",J370,0)</f>
        <v>0</v>
      </c>
      <c r="BI370" s="232">
        <f>IF(N370="nulová",J370,0)</f>
        <v>0</v>
      </c>
      <c r="BJ370" s="21" t="s">
        <v>81</v>
      </c>
      <c r="BK370" s="232">
        <f>ROUND(I370*H370,2)</f>
        <v>0</v>
      </c>
      <c r="BL370" s="21" t="s">
        <v>438</v>
      </c>
      <c r="BM370" s="231" t="s">
        <v>6788</v>
      </c>
    </row>
    <row r="371" s="14" customFormat="1">
      <c r="A371" s="14"/>
      <c r="B371" s="250"/>
      <c r="C371" s="251"/>
      <c r="D371" s="240" t="s">
        <v>446</v>
      </c>
      <c r="E371" s="252" t="s">
        <v>28</v>
      </c>
      <c r="F371" s="253" t="s">
        <v>6583</v>
      </c>
      <c r="G371" s="251"/>
      <c r="H371" s="252" t="s">
        <v>28</v>
      </c>
      <c r="I371" s="254"/>
      <c r="J371" s="251"/>
      <c r="K371" s="251"/>
      <c r="L371" s="255"/>
      <c r="M371" s="256"/>
      <c r="N371" s="257"/>
      <c r="O371" s="257"/>
      <c r="P371" s="257"/>
      <c r="Q371" s="257"/>
      <c r="R371" s="257"/>
      <c r="S371" s="257"/>
      <c r="T371" s="258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9" t="s">
        <v>446</v>
      </c>
      <c r="AU371" s="259" t="s">
        <v>83</v>
      </c>
      <c r="AV371" s="14" t="s">
        <v>81</v>
      </c>
      <c r="AW371" s="14" t="s">
        <v>35</v>
      </c>
      <c r="AX371" s="14" t="s">
        <v>74</v>
      </c>
      <c r="AY371" s="259" t="s">
        <v>426</v>
      </c>
    </row>
    <row r="372" s="14" customFormat="1">
      <c r="A372" s="14"/>
      <c r="B372" s="250"/>
      <c r="C372" s="251"/>
      <c r="D372" s="240" t="s">
        <v>446</v>
      </c>
      <c r="E372" s="252" t="s">
        <v>28</v>
      </c>
      <c r="F372" s="253" t="s">
        <v>6590</v>
      </c>
      <c r="G372" s="251"/>
      <c r="H372" s="252" t="s">
        <v>28</v>
      </c>
      <c r="I372" s="254"/>
      <c r="J372" s="251"/>
      <c r="K372" s="251"/>
      <c r="L372" s="255"/>
      <c r="M372" s="256"/>
      <c r="N372" s="257"/>
      <c r="O372" s="257"/>
      <c r="P372" s="257"/>
      <c r="Q372" s="257"/>
      <c r="R372" s="257"/>
      <c r="S372" s="257"/>
      <c r="T372" s="258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9" t="s">
        <v>446</v>
      </c>
      <c r="AU372" s="259" t="s">
        <v>83</v>
      </c>
      <c r="AV372" s="14" t="s">
        <v>81</v>
      </c>
      <c r="AW372" s="14" t="s">
        <v>35</v>
      </c>
      <c r="AX372" s="14" t="s">
        <v>74</v>
      </c>
      <c r="AY372" s="259" t="s">
        <v>426</v>
      </c>
    </row>
    <row r="373" s="14" customFormat="1">
      <c r="A373" s="14"/>
      <c r="B373" s="250"/>
      <c r="C373" s="251"/>
      <c r="D373" s="240" t="s">
        <v>446</v>
      </c>
      <c r="E373" s="252" t="s">
        <v>28</v>
      </c>
      <c r="F373" s="253" t="s">
        <v>6564</v>
      </c>
      <c r="G373" s="251"/>
      <c r="H373" s="252" t="s">
        <v>28</v>
      </c>
      <c r="I373" s="254"/>
      <c r="J373" s="251"/>
      <c r="K373" s="251"/>
      <c r="L373" s="255"/>
      <c r="M373" s="256"/>
      <c r="N373" s="257"/>
      <c r="O373" s="257"/>
      <c r="P373" s="257"/>
      <c r="Q373" s="257"/>
      <c r="R373" s="257"/>
      <c r="S373" s="257"/>
      <c r="T373" s="258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9" t="s">
        <v>446</v>
      </c>
      <c r="AU373" s="259" t="s">
        <v>83</v>
      </c>
      <c r="AV373" s="14" t="s">
        <v>81</v>
      </c>
      <c r="AW373" s="14" t="s">
        <v>35</v>
      </c>
      <c r="AX373" s="14" t="s">
        <v>74</v>
      </c>
      <c r="AY373" s="259" t="s">
        <v>426</v>
      </c>
    </row>
    <row r="374" s="14" customFormat="1">
      <c r="A374" s="14"/>
      <c r="B374" s="250"/>
      <c r="C374" s="251"/>
      <c r="D374" s="240" t="s">
        <v>446</v>
      </c>
      <c r="E374" s="252" t="s">
        <v>28</v>
      </c>
      <c r="F374" s="253" t="s">
        <v>6593</v>
      </c>
      <c r="G374" s="251"/>
      <c r="H374" s="252" t="s">
        <v>28</v>
      </c>
      <c r="I374" s="254"/>
      <c r="J374" s="251"/>
      <c r="K374" s="251"/>
      <c r="L374" s="255"/>
      <c r="M374" s="256"/>
      <c r="N374" s="257"/>
      <c r="O374" s="257"/>
      <c r="P374" s="257"/>
      <c r="Q374" s="257"/>
      <c r="R374" s="257"/>
      <c r="S374" s="257"/>
      <c r="T374" s="258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9" t="s">
        <v>446</v>
      </c>
      <c r="AU374" s="259" t="s">
        <v>83</v>
      </c>
      <c r="AV374" s="14" t="s">
        <v>81</v>
      </c>
      <c r="AW374" s="14" t="s">
        <v>35</v>
      </c>
      <c r="AX374" s="14" t="s">
        <v>74</v>
      </c>
      <c r="AY374" s="259" t="s">
        <v>426</v>
      </c>
    </row>
    <row r="375" s="13" customFormat="1">
      <c r="A375" s="13"/>
      <c r="B375" s="238"/>
      <c r="C375" s="239"/>
      <c r="D375" s="240" t="s">
        <v>446</v>
      </c>
      <c r="E375" s="241" t="s">
        <v>28</v>
      </c>
      <c r="F375" s="242" t="s">
        <v>469</v>
      </c>
      <c r="G375" s="239"/>
      <c r="H375" s="243">
        <v>3</v>
      </c>
      <c r="I375" s="244"/>
      <c r="J375" s="239"/>
      <c r="K375" s="239"/>
      <c r="L375" s="245"/>
      <c r="M375" s="246"/>
      <c r="N375" s="247"/>
      <c r="O375" s="247"/>
      <c r="P375" s="247"/>
      <c r="Q375" s="247"/>
      <c r="R375" s="247"/>
      <c r="S375" s="247"/>
      <c r="T375" s="248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9" t="s">
        <v>446</v>
      </c>
      <c r="AU375" s="249" t="s">
        <v>83</v>
      </c>
      <c r="AV375" s="13" t="s">
        <v>83</v>
      </c>
      <c r="AW375" s="13" t="s">
        <v>35</v>
      </c>
      <c r="AX375" s="13" t="s">
        <v>81</v>
      </c>
      <c r="AY375" s="249" t="s">
        <v>426</v>
      </c>
    </row>
    <row r="376" s="2" customFormat="1" ht="37.8" customHeight="1">
      <c r="A376" s="42"/>
      <c r="B376" s="43"/>
      <c r="C376" s="220" t="s">
        <v>842</v>
      </c>
      <c r="D376" s="220" t="s">
        <v>433</v>
      </c>
      <c r="E376" s="221" t="s">
        <v>6789</v>
      </c>
      <c r="F376" s="222" t="s">
        <v>6790</v>
      </c>
      <c r="G376" s="223" t="s">
        <v>1452</v>
      </c>
      <c r="H376" s="224">
        <v>7</v>
      </c>
      <c r="I376" s="225"/>
      <c r="J376" s="226">
        <f>ROUND(I376*H376,2)</f>
        <v>0</v>
      </c>
      <c r="K376" s="222" t="s">
        <v>28</v>
      </c>
      <c r="L376" s="48"/>
      <c r="M376" s="227" t="s">
        <v>28</v>
      </c>
      <c r="N376" s="228" t="s">
        <v>45</v>
      </c>
      <c r="O376" s="88"/>
      <c r="P376" s="229">
        <f>O376*H376</f>
        <v>0</v>
      </c>
      <c r="Q376" s="229">
        <v>0</v>
      </c>
      <c r="R376" s="229">
        <f>Q376*H376</f>
        <v>0</v>
      </c>
      <c r="S376" s="229">
        <v>0</v>
      </c>
      <c r="T376" s="230">
        <f>S376*H376</f>
        <v>0</v>
      </c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R376" s="231" t="s">
        <v>438</v>
      </c>
      <c r="AT376" s="231" t="s">
        <v>433</v>
      </c>
      <c r="AU376" s="231" t="s">
        <v>83</v>
      </c>
      <c r="AY376" s="21" t="s">
        <v>426</v>
      </c>
      <c r="BE376" s="232">
        <f>IF(N376="základní",J376,0)</f>
        <v>0</v>
      </c>
      <c r="BF376" s="232">
        <f>IF(N376="snížená",J376,0)</f>
        <v>0</v>
      </c>
      <c r="BG376" s="232">
        <f>IF(N376="zákl. přenesená",J376,0)</f>
        <v>0</v>
      </c>
      <c r="BH376" s="232">
        <f>IF(N376="sníž. přenesená",J376,0)</f>
        <v>0</v>
      </c>
      <c r="BI376" s="232">
        <f>IF(N376="nulová",J376,0)</f>
        <v>0</v>
      </c>
      <c r="BJ376" s="21" t="s">
        <v>81</v>
      </c>
      <c r="BK376" s="232">
        <f>ROUND(I376*H376,2)</f>
        <v>0</v>
      </c>
      <c r="BL376" s="21" t="s">
        <v>438</v>
      </c>
      <c r="BM376" s="231" t="s">
        <v>6791</v>
      </c>
    </row>
    <row r="377" s="14" customFormat="1">
      <c r="A377" s="14"/>
      <c r="B377" s="250"/>
      <c r="C377" s="251"/>
      <c r="D377" s="240" t="s">
        <v>446</v>
      </c>
      <c r="E377" s="252" t="s">
        <v>28</v>
      </c>
      <c r="F377" s="253" t="s">
        <v>6583</v>
      </c>
      <c r="G377" s="251"/>
      <c r="H377" s="252" t="s">
        <v>28</v>
      </c>
      <c r="I377" s="254"/>
      <c r="J377" s="251"/>
      <c r="K377" s="251"/>
      <c r="L377" s="255"/>
      <c r="M377" s="256"/>
      <c r="N377" s="257"/>
      <c r="O377" s="257"/>
      <c r="P377" s="257"/>
      <c r="Q377" s="257"/>
      <c r="R377" s="257"/>
      <c r="S377" s="257"/>
      <c r="T377" s="258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9" t="s">
        <v>446</v>
      </c>
      <c r="AU377" s="259" t="s">
        <v>83</v>
      </c>
      <c r="AV377" s="14" t="s">
        <v>81</v>
      </c>
      <c r="AW377" s="14" t="s">
        <v>35</v>
      </c>
      <c r="AX377" s="14" t="s">
        <v>74</v>
      </c>
      <c r="AY377" s="259" t="s">
        <v>426</v>
      </c>
    </row>
    <row r="378" s="14" customFormat="1">
      <c r="A378" s="14"/>
      <c r="B378" s="250"/>
      <c r="C378" s="251"/>
      <c r="D378" s="240" t="s">
        <v>446</v>
      </c>
      <c r="E378" s="252" t="s">
        <v>28</v>
      </c>
      <c r="F378" s="253" t="s">
        <v>6590</v>
      </c>
      <c r="G378" s="251"/>
      <c r="H378" s="252" t="s">
        <v>28</v>
      </c>
      <c r="I378" s="254"/>
      <c r="J378" s="251"/>
      <c r="K378" s="251"/>
      <c r="L378" s="255"/>
      <c r="M378" s="256"/>
      <c r="N378" s="257"/>
      <c r="O378" s="257"/>
      <c r="P378" s="257"/>
      <c r="Q378" s="257"/>
      <c r="R378" s="257"/>
      <c r="S378" s="257"/>
      <c r="T378" s="258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9" t="s">
        <v>446</v>
      </c>
      <c r="AU378" s="259" t="s">
        <v>83</v>
      </c>
      <c r="AV378" s="14" t="s">
        <v>81</v>
      </c>
      <c r="AW378" s="14" t="s">
        <v>35</v>
      </c>
      <c r="AX378" s="14" t="s">
        <v>74</v>
      </c>
      <c r="AY378" s="259" t="s">
        <v>426</v>
      </c>
    </row>
    <row r="379" s="14" customFormat="1">
      <c r="A379" s="14"/>
      <c r="B379" s="250"/>
      <c r="C379" s="251"/>
      <c r="D379" s="240" t="s">
        <v>446</v>
      </c>
      <c r="E379" s="252" t="s">
        <v>28</v>
      </c>
      <c r="F379" s="253" t="s">
        <v>6564</v>
      </c>
      <c r="G379" s="251"/>
      <c r="H379" s="252" t="s">
        <v>28</v>
      </c>
      <c r="I379" s="254"/>
      <c r="J379" s="251"/>
      <c r="K379" s="251"/>
      <c r="L379" s="255"/>
      <c r="M379" s="256"/>
      <c r="N379" s="257"/>
      <c r="O379" s="257"/>
      <c r="P379" s="257"/>
      <c r="Q379" s="257"/>
      <c r="R379" s="257"/>
      <c r="S379" s="257"/>
      <c r="T379" s="258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9" t="s">
        <v>446</v>
      </c>
      <c r="AU379" s="259" t="s">
        <v>83</v>
      </c>
      <c r="AV379" s="14" t="s">
        <v>81</v>
      </c>
      <c r="AW379" s="14" t="s">
        <v>35</v>
      </c>
      <c r="AX379" s="14" t="s">
        <v>74</v>
      </c>
      <c r="AY379" s="259" t="s">
        <v>426</v>
      </c>
    </row>
    <row r="380" s="14" customFormat="1">
      <c r="A380" s="14"/>
      <c r="B380" s="250"/>
      <c r="C380" s="251"/>
      <c r="D380" s="240" t="s">
        <v>446</v>
      </c>
      <c r="E380" s="252" t="s">
        <v>28</v>
      </c>
      <c r="F380" s="253" t="s">
        <v>6593</v>
      </c>
      <c r="G380" s="251"/>
      <c r="H380" s="252" t="s">
        <v>28</v>
      </c>
      <c r="I380" s="254"/>
      <c r="J380" s="251"/>
      <c r="K380" s="251"/>
      <c r="L380" s="255"/>
      <c r="M380" s="256"/>
      <c r="N380" s="257"/>
      <c r="O380" s="257"/>
      <c r="P380" s="257"/>
      <c r="Q380" s="257"/>
      <c r="R380" s="257"/>
      <c r="S380" s="257"/>
      <c r="T380" s="258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9" t="s">
        <v>446</v>
      </c>
      <c r="AU380" s="259" t="s">
        <v>83</v>
      </c>
      <c r="AV380" s="14" t="s">
        <v>81</v>
      </c>
      <c r="AW380" s="14" t="s">
        <v>35</v>
      </c>
      <c r="AX380" s="14" t="s">
        <v>74</v>
      </c>
      <c r="AY380" s="259" t="s">
        <v>426</v>
      </c>
    </row>
    <row r="381" s="13" customFormat="1">
      <c r="A381" s="13"/>
      <c r="B381" s="238"/>
      <c r="C381" s="239"/>
      <c r="D381" s="240" t="s">
        <v>446</v>
      </c>
      <c r="E381" s="241" t="s">
        <v>28</v>
      </c>
      <c r="F381" s="242" t="s">
        <v>531</v>
      </c>
      <c r="G381" s="239"/>
      <c r="H381" s="243">
        <v>7</v>
      </c>
      <c r="I381" s="244"/>
      <c r="J381" s="239"/>
      <c r="K381" s="239"/>
      <c r="L381" s="245"/>
      <c r="M381" s="246"/>
      <c r="N381" s="247"/>
      <c r="O381" s="247"/>
      <c r="P381" s="247"/>
      <c r="Q381" s="247"/>
      <c r="R381" s="247"/>
      <c r="S381" s="247"/>
      <c r="T381" s="248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9" t="s">
        <v>446</v>
      </c>
      <c r="AU381" s="249" t="s">
        <v>83</v>
      </c>
      <c r="AV381" s="13" t="s">
        <v>83</v>
      </c>
      <c r="AW381" s="13" t="s">
        <v>35</v>
      </c>
      <c r="AX381" s="13" t="s">
        <v>81</v>
      </c>
      <c r="AY381" s="249" t="s">
        <v>426</v>
      </c>
    </row>
    <row r="382" s="2" customFormat="1" ht="37.8" customHeight="1">
      <c r="A382" s="42"/>
      <c r="B382" s="43"/>
      <c r="C382" s="220" t="s">
        <v>848</v>
      </c>
      <c r="D382" s="220" t="s">
        <v>433</v>
      </c>
      <c r="E382" s="221" t="s">
        <v>6792</v>
      </c>
      <c r="F382" s="222" t="s">
        <v>6793</v>
      </c>
      <c r="G382" s="223" t="s">
        <v>1452</v>
      </c>
      <c r="H382" s="224">
        <v>7</v>
      </c>
      <c r="I382" s="225"/>
      <c r="J382" s="226">
        <f>ROUND(I382*H382,2)</f>
        <v>0</v>
      </c>
      <c r="K382" s="222" t="s">
        <v>28</v>
      </c>
      <c r="L382" s="48"/>
      <c r="M382" s="227" t="s">
        <v>28</v>
      </c>
      <c r="N382" s="228" t="s">
        <v>45</v>
      </c>
      <c r="O382" s="88"/>
      <c r="P382" s="229">
        <f>O382*H382</f>
        <v>0</v>
      </c>
      <c r="Q382" s="229">
        <v>0</v>
      </c>
      <c r="R382" s="229">
        <f>Q382*H382</f>
        <v>0</v>
      </c>
      <c r="S382" s="229">
        <v>0</v>
      </c>
      <c r="T382" s="230">
        <f>S382*H382</f>
        <v>0</v>
      </c>
      <c r="U382" s="42"/>
      <c r="V382" s="42"/>
      <c r="W382" s="42"/>
      <c r="X382" s="42"/>
      <c r="Y382" s="42"/>
      <c r="Z382" s="42"/>
      <c r="AA382" s="42"/>
      <c r="AB382" s="42"/>
      <c r="AC382" s="42"/>
      <c r="AD382" s="42"/>
      <c r="AE382" s="42"/>
      <c r="AR382" s="231" t="s">
        <v>438</v>
      </c>
      <c r="AT382" s="231" t="s">
        <v>433</v>
      </c>
      <c r="AU382" s="231" t="s">
        <v>83</v>
      </c>
      <c r="AY382" s="21" t="s">
        <v>426</v>
      </c>
      <c r="BE382" s="232">
        <f>IF(N382="základní",J382,0)</f>
        <v>0</v>
      </c>
      <c r="BF382" s="232">
        <f>IF(N382="snížená",J382,0)</f>
        <v>0</v>
      </c>
      <c r="BG382" s="232">
        <f>IF(N382="zákl. přenesená",J382,0)</f>
        <v>0</v>
      </c>
      <c r="BH382" s="232">
        <f>IF(N382="sníž. přenesená",J382,0)</f>
        <v>0</v>
      </c>
      <c r="BI382" s="232">
        <f>IF(N382="nulová",J382,0)</f>
        <v>0</v>
      </c>
      <c r="BJ382" s="21" t="s">
        <v>81</v>
      </c>
      <c r="BK382" s="232">
        <f>ROUND(I382*H382,2)</f>
        <v>0</v>
      </c>
      <c r="BL382" s="21" t="s">
        <v>438</v>
      </c>
      <c r="BM382" s="231" t="s">
        <v>6794</v>
      </c>
    </row>
    <row r="383" s="14" customFormat="1">
      <c r="A383" s="14"/>
      <c r="B383" s="250"/>
      <c r="C383" s="251"/>
      <c r="D383" s="240" t="s">
        <v>446</v>
      </c>
      <c r="E383" s="252" t="s">
        <v>28</v>
      </c>
      <c r="F383" s="253" t="s">
        <v>6583</v>
      </c>
      <c r="G383" s="251"/>
      <c r="H383" s="252" t="s">
        <v>28</v>
      </c>
      <c r="I383" s="254"/>
      <c r="J383" s="251"/>
      <c r="K383" s="251"/>
      <c r="L383" s="255"/>
      <c r="M383" s="256"/>
      <c r="N383" s="257"/>
      <c r="O383" s="257"/>
      <c r="P383" s="257"/>
      <c r="Q383" s="257"/>
      <c r="R383" s="257"/>
      <c r="S383" s="257"/>
      <c r="T383" s="258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9" t="s">
        <v>446</v>
      </c>
      <c r="AU383" s="259" t="s">
        <v>83</v>
      </c>
      <c r="AV383" s="14" t="s">
        <v>81</v>
      </c>
      <c r="AW383" s="14" t="s">
        <v>35</v>
      </c>
      <c r="AX383" s="14" t="s">
        <v>74</v>
      </c>
      <c r="AY383" s="259" t="s">
        <v>426</v>
      </c>
    </row>
    <row r="384" s="14" customFormat="1">
      <c r="A384" s="14"/>
      <c r="B384" s="250"/>
      <c r="C384" s="251"/>
      <c r="D384" s="240" t="s">
        <v>446</v>
      </c>
      <c r="E384" s="252" t="s">
        <v>28</v>
      </c>
      <c r="F384" s="253" t="s">
        <v>6590</v>
      </c>
      <c r="G384" s="251"/>
      <c r="H384" s="252" t="s">
        <v>28</v>
      </c>
      <c r="I384" s="254"/>
      <c r="J384" s="251"/>
      <c r="K384" s="251"/>
      <c r="L384" s="255"/>
      <c r="M384" s="256"/>
      <c r="N384" s="257"/>
      <c r="O384" s="257"/>
      <c r="P384" s="257"/>
      <c r="Q384" s="257"/>
      <c r="R384" s="257"/>
      <c r="S384" s="257"/>
      <c r="T384" s="258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9" t="s">
        <v>446</v>
      </c>
      <c r="AU384" s="259" t="s">
        <v>83</v>
      </c>
      <c r="AV384" s="14" t="s">
        <v>81</v>
      </c>
      <c r="AW384" s="14" t="s">
        <v>35</v>
      </c>
      <c r="AX384" s="14" t="s">
        <v>74</v>
      </c>
      <c r="AY384" s="259" t="s">
        <v>426</v>
      </c>
    </row>
    <row r="385" s="14" customFormat="1">
      <c r="A385" s="14"/>
      <c r="B385" s="250"/>
      <c r="C385" s="251"/>
      <c r="D385" s="240" t="s">
        <v>446</v>
      </c>
      <c r="E385" s="252" t="s">
        <v>28</v>
      </c>
      <c r="F385" s="253" t="s">
        <v>6564</v>
      </c>
      <c r="G385" s="251"/>
      <c r="H385" s="252" t="s">
        <v>28</v>
      </c>
      <c r="I385" s="254"/>
      <c r="J385" s="251"/>
      <c r="K385" s="251"/>
      <c r="L385" s="255"/>
      <c r="M385" s="256"/>
      <c r="N385" s="257"/>
      <c r="O385" s="257"/>
      <c r="P385" s="257"/>
      <c r="Q385" s="257"/>
      <c r="R385" s="257"/>
      <c r="S385" s="257"/>
      <c r="T385" s="258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9" t="s">
        <v>446</v>
      </c>
      <c r="AU385" s="259" t="s">
        <v>83</v>
      </c>
      <c r="AV385" s="14" t="s">
        <v>81</v>
      </c>
      <c r="AW385" s="14" t="s">
        <v>35</v>
      </c>
      <c r="AX385" s="14" t="s">
        <v>74</v>
      </c>
      <c r="AY385" s="259" t="s">
        <v>426</v>
      </c>
    </row>
    <row r="386" s="14" customFormat="1">
      <c r="A386" s="14"/>
      <c r="B386" s="250"/>
      <c r="C386" s="251"/>
      <c r="D386" s="240" t="s">
        <v>446</v>
      </c>
      <c r="E386" s="252" t="s">
        <v>28</v>
      </c>
      <c r="F386" s="253" t="s">
        <v>6593</v>
      </c>
      <c r="G386" s="251"/>
      <c r="H386" s="252" t="s">
        <v>28</v>
      </c>
      <c r="I386" s="254"/>
      <c r="J386" s="251"/>
      <c r="K386" s="251"/>
      <c r="L386" s="255"/>
      <c r="M386" s="256"/>
      <c r="N386" s="257"/>
      <c r="O386" s="257"/>
      <c r="P386" s="257"/>
      <c r="Q386" s="257"/>
      <c r="R386" s="257"/>
      <c r="S386" s="257"/>
      <c r="T386" s="258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9" t="s">
        <v>446</v>
      </c>
      <c r="AU386" s="259" t="s">
        <v>83</v>
      </c>
      <c r="AV386" s="14" t="s">
        <v>81</v>
      </c>
      <c r="AW386" s="14" t="s">
        <v>35</v>
      </c>
      <c r="AX386" s="14" t="s">
        <v>74</v>
      </c>
      <c r="AY386" s="259" t="s">
        <v>426</v>
      </c>
    </row>
    <row r="387" s="13" customFormat="1">
      <c r="A387" s="13"/>
      <c r="B387" s="238"/>
      <c r="C387" s="239"/>
      <c r="D387" s="240" t="s">
        <v>446</v>
      </c>
      <c r="E387" s="241" t="s">
        <v>28</v>
      </c>
      <c r="F387" s="242" t="s">
        <v>531</v>
      </c>
      <c r="G387" s="239"/>
      <c r="H387" s="243">
        <v>7</v>
      </c>
      <c r="I387" s="244"/>
      <c r="J387" s="239"/>
      <c r="K387" s="239"/>
      <c r="L387" s="245"/>
      <c r="M387" s="246"/>
      <c r="N387" s="247"/>
      <c r="O387" s="247"/>
      <c r="P387" s="247"/>
      <c r="Q387" s="247"/>
      <c r="R387" s="247"/>
      <c r="S387" s="247"/>
      <c r="T387" s="248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9" t="s">
        <v>446</v>
      </c>
      <c r="AU387" s="249" t="s">
        <v>83</v>
      </c>
      <c r="AV387" s="13" t="s">
        <v>83</v>
      </c>
      <c r="AW387" s="13" t="s">
        <v>35</v>
      </c>
      <c r="AX387" s="13" t="s">
        <v>81</v>
      </c>
      <c r="AY387" s="249" t="s">
        <v>426</v>
      </c>
    </row>
    <row r="388" s="2" customFormat="1" ht="24.15" customHeight="1">
      <c r="A388" s="42"/>
      <c r="B388" s="43"/>
      <c r="C388" s="220" t="s">
        <v>856</v>
      </c>
      <c r="D388" s="220" t="s">
        <v>433</v>
      </c>
      <c r="E388" s="221" t="s">
        <v>6795</v>
      </c>
      <c r="F388" s="222" t="s">
        <v>6796</v>
      </c>
      <c r="G388" s="223" t="s">
        <v>1452</v>
      </c>
      <c r="H388" s="224">
        <v>7</v>
      </c>
      <c r="I388" s="225"/>
      <c r="J388" s="226">
        <f>ROUND(I388*H388,2)</f>
        <v>0</v>
      </c>
      <c r="K388" s="222" t="s">
        <v>28</v>
      </c>
      <c r="L388" s="48"/>
      <c r="M388" s="227" t="s">
        <v>28</v>
      </c>
      <c r="N388" s="228" t="s">
        <v>45</v>
      </c>
      <c r="O388" s="88"/>
      <c r="P388" s="229">
        <f>O388*H388</f>
        <v>0</v>
      </c>
      <c r="Q388" s="229">
        <v>0</v>
      </c>
      <c r="R388" s="229">
        <f>Q388*H388</f>
        <v>0</v>
      </c>
      <c r="S388" s="229">
        <v>0</v>
      </c>
      <c r="T388" s="230">
        <f>S388*H388</f>
        <v>0</v>
      </c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R388" s="231" t="s">
        <v>438</v>
      </c>
      <c r="AT388" s="231" t="s">
        <v>433</v>
      </c>
      <c r="AU388" s="231" t="s">
        <v>83</v>
      </c>
      <c r="AY388" s="21" t="s">
        <v>426</v>
      </c>
      <c r="BE388" s="232">
        <f>IF(N388="základní",J388,0)</f>
        <v>0</v>
      </c>
      <c r="BF388" s="232">
        <f>IF(N388="snížená",J388,0)</f>
        <v>0</v>
      </c>
      <c r="BG388" s="232">
        <f>IF(N388="zákl. přenesená",J388,0)</f>
        <v>0</v>
      </c>
      <c r="BH388" s="232">
        <f>IF(N388="sníž. přenesená",J388,0)</f>
        <v>0</v>
      </c>
      <c r="BI388" s="232">
        <f>IF(N388="nulová",J388,0)</f>
        <v>0</v>
      </c>
      <c r="BJ388" s="21" t="s">
        <v>81</v>
      </c>
      <c r="BK388" s="232">
        <f>ROUND(I388*H388,2)</f>
        <v>0</v>
      </c>
      <c r="BL388" s="21" t="s">
        <v>438</v>
      </c>
      <c r="BM388" s="231" t="s">
        <v>6797</v>
      </c>
    </row>
    <row r="389" s="14" customFormat="1">
      <c r="A389" s="14"/>
      <c r="B389" s="250"/>
      <c r="C389" s="251"/>
      <c r="D389" s="240" t="s">
        <v>446</v>
      </c>
      <c r="E389" s="252" t="s">
        <v>28</v>
      </c>
      <c r="F389" s="253" t="s">
        <v>6583</v>
      </c>
      <c r="G389" s="251"/>
      <c r="H389" s="252" t="s">
        <v>28</v>
      </c>
      <c r="I389" s="254"/>
      <c r="J389" s="251"/>
      <c r="K389" s="251"/>
      <c r="L389" s="255"/>
      <c r="M389" s="256"/>
      <c r="N389" s="257"/>
      <c r="O389" s="257"/>
      <c r="P389" s="257"/>
      <c r="Q389" s="257"/>
      <c r="R389" s="257"/>
      <c r="S389" s="257"/>
      <c r="T389" s="258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9" t="s">
        <v>446</v>
      </c>
      <c r="AU389" s="259" t="s">
        <v>83</v>
      </c>
      <c r="AV389" s="14" t="s">
        <v>81</v>
      </c>
      <c r="AW389" s="14" t="s">
        <v>35</v>
      </c>
      <c r="AX389" s="14" t="s">
        <v>74</v>
      </c>
      <c r="AY389" s="259" t="s">
        <v>426</v>
      </c>
    </row>
    <row r="390" s="14" customFormat="1">
      <c r="A390" s="14"/>
      <c r="B390" s="250"/>
      <c r="C390" s="251"/>
      <c r="D390" s="240" t="s">
        <v>446</v>
      </c>
      <c r="E390" s="252" t="s">
        <v>28</v>
      </c>
      <c r="F390" s="253" t="s">
        <v>6590</v>
      </c>
      <c r="G390" s="251"/>
      <c r="H390" s="252" t="s">
        <v>28</v>
      </c>
      <c r="I390" s="254"/>
      <c r="J390" s="251"/>
      <c r="K390" s="251"/>
      <c r="L390" s="255"/>
      <c r="M390" s="256"/>
      <c r="N390" s="257"/>
      <c r="O390" s="257"/>
      <c r="P390" s="257"/>
      <c r="Q390" s="257"/>
      <c r="R390" s="257"/>
      <c r="S390" s="257"/>
      <c r="T390" s="258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9" t="s">
        <v>446</v>
      </c>
      <c r="AU390" s="259" t="s">
        <v>83</v>
      </c>
      <c r="AV390" s="14" t="s">
        <v>81</v>
      </c>
      <c r="AW390" s="14" t="s">
        <v>35</v>
      </c>
      <c r="AX390" s="14" t="s">
        <v>74</v>
      </c>
      <c r="AY390" s="259" t="s">
        <v>426</v>
      </c>
    </row>
    <row r="391" s="14" customFormat="1">
      <c r="A391" s="14"/>
      <c r="B391" s="250"/>
      <c r="C391" s="251"/>
      <c r="D391" s="240" t="s">
        <v>446</v>
      </c>
      <c r="E391" s="252" t="s">
        <v>28</v>
      </c>
      <c r="F391" s="253" t="s">
        <v>6564</v>
      </c>
      <c r="G391" s="251"/>
      <c r="H391" s="252" t="s">
        <v>28</v>
      </c>
      <c r="I391" s="254"/>
      <c r="J391" s="251"/>
      <c r="K391" s="251"/>
      <c r="L391" s="255"/>
      <c r="M391" s="256"/>
      <c r="N391" s="257"/>
      <c r="O391" s="257"/>
      <c r="P391" s="257"/>
      <c r="Q391" s="257"/>
      <c r="R391" s="257"/>
      <c r="S391" s="257"/>
      <c r="T391" s="258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9" t="s">
        <v>446</v>
      </c>
      <c r="AU391" s="259" t="s">
        <v>83</v>
      </c>
      <c r="AV391" s="14" t="s">
        <v>81</v>
      </c>
      <c r="AW391" s="14" t="s">
        <v>35</v>
      </c>
      <c r="AX391" s="14" t="s">
        <v>74</v>
      </c>
      <c r="AY391" s="259" t="s">
        <v>426</v>
      </c>
    </row>
    <row r="392" s="14" customFormat="1">
      <c r="A392" s="14"/>
      <c r="B392" s="250"/>
      <c r="C392" s="251"/>
      <c r="D392" s="240" t="s">
        <v>446</v>
      </c>
      <c r="E392" s="252" t="s">
        <v>28</v>
      </c>
      <c r="F392" s="253" t="s">
        <v>6593</v>
      </c>
      <c r="G392" s="251"/>
      <c r="H392" s="252" t="s">
        <v>28</v>
      </c>
      <c r="I392" s="254"/>
      <c r="J392" s="251"/>
      <c r="K392" s="251"/>
      <c r="L392" s="255"/>
      <c r="M392" s="256"/>
      <c r="N392" s="257"/>
      <c r="O392" s="257"/>
      <c r="P392" s="257"/>
      <c r="Q392" s="257"/>
      <c r="R392" s="257"/>
      <c r="S392" s="257"/>
      <c r="T392" s="258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9" t="s">
        <v>446</v>
      </c>
      <c r="AU392" s="259" t="s">
        <v>83</v>
      </c>
      <c r="AV392" s="14" t="s">
        <v>81</v>
      </c>
      <c r="AW392" s="14" t="s">
        <v>35</v>
      </c>
      <c r="AX392" s="14" t="s">
        <v>74</v>
      </c>
      <c r="AY392" s="259" t="s">
        <v>426</v>
      </c>
    </row>
    <row r="393" s="13" customFormat="1">
      <c r="A393" s="13"/>
      <c r="B393" s="238"/>
      <c r="C393" s="239"/>
      <c r="D393" s="240" t="s">
        <v>446</v>
      </c>
      <c r="E393" s="241" t="s">
        <v>28</v>
      </c>
      <c r="F393" s="242" t="s">
        <v>531</v>
      </c>
      <c r="G393" s="239"/>
      <c r="H393" s="243">
        <v>7</v>
      </c>
      <c r="I393" s="244"/>
      <c r="J393" s="239"/>
      <c r="K393" s="239"/>
      <c r="L393" s="245"/>
      <c r="M393" s="246"/>
      <c r="N393" s="247"/>
      <c r="O393" s="247"/>
      <c r="P393" s="247"/>
      <c r="Q393" s="247"/>
      <c r="R393" s="247"/>
      <c r="S393" s="247"/>
      <c r="T393" s="248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9" t="s">
        <v>446</v>
      </c>
      <c r="AU393" s="249" t="s">
        <v>83</v>
      </c>
      <c r="AV393" s="13" t="s">
        <v>83</v>
      </c>
      <c r="AW393" s="13" t="s">
        <v>35</v>
      </c>
      <c r="AX393" s="13" t="s">
        <v>81</v>
      </c>
      <c r="AY393" s="249" t="s">
        <v>426</v>
      </c>
    </row>
    <row r="394" s="12" customFormat="1" ht="22.8" customHeight="1">
      <c r="A394" s="12"/>
      <c r="B394" s="204"/>
      <c r="C394" s="205"/>
      <c r="D394" s="206" t="s">
        <v>73</v>
      </c>
      <c r="E394" s="218" t="s">
        <v>1135</v>
      </c>
      <c r="F394" s="218" t="s">
        <v>1753</v>
      </c>
      <c r="G394" s="205"/>
      <c r="H394" s="205"/>
      <c r="I394" s="208"/>
      <c r="J394" s="219">
        <f>BK394</f>
        <v>0</v>
      </c>
      <c r="K394" s="205"/>
      <c r="L394" s="210"/>
      <c r="M394" s="211"/>
      <c r="N394" s="212"/>
      <c r="O394" s="212"/>
      <c r="P394" s="213">
        <f>SUM(P395:P422)</f>
        <v>0</v>
      </c>
      <c r="Q394" s="212"/>
      <c r="R394" s="213">
        <f>SUM(R395:R422)</f>
        <v>0</v>
      </c>
      <c r="S394" s="212"/>
      <c r="T394" s="214">
        <f>SUM(T395:T422)</f>
        <v>41.667300000000004</v>
      </c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R394" s="215" t="s">
        <v>81</v>
      </c>
      <c r="AT394" s="216" t="s">
        <v>73</v>
      </c>
      <c r="AU394" s="216" t="s">
        <v>81</v>
      </c>
      <c r="AY394" s="215" t="s">
        <v>426</v>
      </c>
      <c r="BK394" s="217">
        <f>SUM(BK395:BK422)</f>
        <v>0</v>
      </c>
    </row>
    <row r="395" s="2" customFormat="1" ht="37.8" customHeight="1">
      <c r="A395" s="42"/>
      <c r="B395" s="43"/>
      <c r="C395" s="220" t="s">
        <v>864</v>
      </c>
      <c r="D395" s="220" t="s">
        <v>433</v>
      </c>
      <c r="E395" s="221" t="s">
        <v>6798</v>
      </c>
      <c r="F395" s="222" t="s">
        <v>6799</v>
      </c>
      <c r="G395" s="223" t="s">
        <v>949</v>
      </c>
      <c r="H395" s="224">
        <v>126</v>
      </c>
      <c r="I395" s="225"/>
      <c r="J395" s="226">
        <f>ROUND(I395*H395,2)</f>
        <v>0</v>
      </c>
      <c r="K395" s="222" t="s">
        <v>437</v>
      </c>
      <c r="L395" s="48"/>
      <c r="M395" s="227" t="s">
        <v>28</v>
      </c>
      <c r="N395" s="228" t="s">
        <v>45</v>
      </c>
      <c r="O395" s="88"/>
      <c r="P395" s="229">
        <f>O395*H395</f>
        <v>0</v>
      </c>
      <c r="Q395" s="229">
        <v>0</v>
      </c>
      <c r="R395" s="229">
        <f>Q395*H395</f>
        <v>0</v>
      </c>
      <c r="S395" s="229">
        <v>0.0060000000000000001</v>
      </c>
      <c r="T395" s="230">
        <f>S395*H395</f>
        <v>0.75600000000000001</v>
      </c>
      <c r="U395" s="42"/>
      <c r="V395" s="42"/>
      <c r="W395" s="42"/>
      <c r="X395" s="42"/>
      <c r="Y395" s="42"/>
      <c r="Z395" s="42"/>
      <c r="AA395" s="42"/>
      <c r="AB395" s="42"/>
      <c r="AC395" s="42"/>
      <c r="AD395" s="42"/>
      <c r="AE395" s="42"/>
      <c r="AR395" s="231" t="s">
        <v>438</v>
      </c>
      <c r="AT395" s="231" t="s">
        <v>433</v>
      </c>
      <c r="AU395" s="231" t="s">
        <v>83</v>
      </c>
      <c r="AY395" s="21" t="s">
        <v>426</v>
      </c>
      <c r="BE395" s="232">
        <f>IF(N395="základní",J395,0)</f>
        <v>0</v>
      </c>
      <c r="BF395" s="232">
        <f>IF(N395="snížená",J395,0)</f>
        <v>0</v>
      </c>
      <c r="BG395" s="232">
        <f>IF(N395="zákl. přenesená",J395,0)</f>
        <v>0</v>
      </c>
      <c r="BH395" s="232">
        <f>IF(N395="sníž. přenesená",J395,0)</f>
        <v>0</v>
      </c>
      <c r="BI395" s="232">
        <f>IF(N395="nulová",J395,0)</f>
        <v>0</v>
      </c>
      <c r="BJ395" s="21" t="s">
        <v>81</v>
      </c>
      <c r="BK395" s="232">
        <f>ROUND(I395*H395,2)</f>
        <v>0</v>
      </c>
      <c r="BL395" s="21" t="s">
        <v>438</v>
      </c>
      <c r="BM395" s="231" t="s">
        <v>6800</v>
      </c>
    </row>
    <row r="396" s="2" customFormat="1">
      <c r="A396" s="42"/>
      <c r="B396" s="43"/>
      <c r="C396" s="44"/>
      <c r="D396" s="233" t="s">
        <v>442</v>
      </c>
      <c r="E396" s="44"/>
      <c r="F396" s="234" t="s">
        <v>6801</v>
      </c>
      <c r="G396" s="44"/>
      <c r="H396" s="44"/>
      <c r="I396" s="235"/>
      <c r="J396" s="44"/>
      <c r="K396" s="44"/>
      <c r="L396" s="48"/>
      <c r="M396" s="236"/>
      <c r="N396" s="237"/>
      <c r="O396" s="88"/>
      <c r="P396" s="88"/>
      <c r="Q396" s="88"/>
      <c r="R396" s="88"/>
      <c r="S396" s="88"/>
      <c r="T396" s="89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T396" s="21" t="s">
        <v>442</v>
      </c>
      <c r="AU396" s="21" t="s">
        <v>83</v>
      </c>
    </row>
    <row r="397" s="13" customFormat="1">
      <c r="A397" s="13"/>
      <c r="B397" s="238"/>
      <c r="C397" s="239"/>
      <c r="D397" s="240" t="s">
        <v>446</v>
      </c>
      <c r="E397" s="241" t="s">
        <v>28</v>
      </c>
      <c r="F397" s="242" t="s">
        <v>6508</v>
      </c>
      <c r="G397" s="239"/>
      <c r="H397" s="243">
        <v>126</v>
      </c>
      <c r="I397" s="244"/>
      <c r="J397" s="239"/>
      <c r="K397" s="239"/>
      <c r="L397" s="245"/>
      <c r="M397" s="246"/>
      <c r="N397" s="247"/>
      <c r="O397" s="247"/>
      <c r="P397" s="247"/>
      <c r="Q397" s="247"/>
      <c r="R397" s="247"/>
      <c r="S397" s="247"/>
      <c r="T397" s="248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9" t="s">
        <v>446</v>
      </c>
      <c r="AU397" s="249" t="s">
        <v>83</v>
      </c>
      <c r="AV397" s="13" t="s">
        <v>83</v>
      </c>
      <c r="AW397" s="13" t="s">
        <v>35</v>
      </c>
      <c r="AX397" s="13" t="s">
        <v>81</v>
      </c>
      <c r="AY397" s="249" t="s">
        <v>426</v>
      </c>
    </row>
    <row r="398" s="2" customFormat="1" ht="37.8" customHeight="1">
      <c r="A398" s="42"/>
      <c r="B398" s="43"/>
      <c r="C398" s="220" t="s">
        <v>874</v>
      </c>
      <c r="D398" s="220" t="s">
        <v>433</v>
      </c>
      <c r="E398" s="221" t="s">
        <v>6802</v>
      </c>
      <c r="F398" s="222" t="s">
        <v>6803</v>
      </c>
      <c r="G398" s="223" t="s">
        <v>859</v>
      </c>
      <c r="H398" s="224">
        <v>2</v>
      </c>
      <c r="I398" s="225"/>
      <c r="J398" s="226">
        <f>ROUND(I398*H398,2)</f>
        <v>0</v>
      </c>
      <c r="K398" s="222" t="s">
        <v>437</v>
      </c>
      <c r="L398" s="48"/>
      <c r="M398" s="227" t="s">
        <v>28</v>
      </c>
      <c r="N398" s="228" t="s">
        <v>45</v>
      </c>
      <c r="O398" s="88"/>
      <c r="P398" s="229">
        <f>O398*H398</f>
        <v>0</v>
      </c>
      <c r="Q398" s="229">
        <v>0</v>
      </c>
      <c r="R398" s="229">
        <f>Q398*H398</f>
        <v>0</v>
      </c>
      <c r="S398" s="229">
        <v>0.001</v>
      </c>
      <c r="T398" s="230">
        <f>S398*H398</f>
        <v>0.002</v>
      </c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R398" s="231" t="s">
        <v>438</v>
      </c>
      <c r="AT398" s="231" t="s">
        <v>433</v>
      </c>
      <c r="AU398" s="231" t="s">
        <v>83</v>
      </c>
      <c r="AY398" s="21" t="s">
        <v>426</v>
      </c>
      <c r="BE398" s="232">
        <f>IF(N398="základní",J398,0)</f>
        <v>0</v>
      </c>
      <c r="BF398" s="232">
        <f>IF(N398="snížená",J398,0)</f>
        <v>0</v>
      </c>
      <c r="BG398" s="232">
        <f>IF(N398="zákl. přenesená",J398,0)</f>
        <v>0</v>
      </c>
      <c r="BH398" s="232">
        <f>IF(N398="sníž. přenesená",J398,0)</f>
        <v>0</v>
      </c>
      <c r="BI398" s="232">
        <f>IF(N398="nulová",J398,0)</f>
        <v>0</v>
      </c>
      <c r="BJ398" s="21" t="s">
        <v>81</v>
      </c>
      <c r="BK398" s="232">
        <f>ROUND(I398*H398,2)</f>
        <v>0</v>
      </c>
      <c r="BL398" s="21" t="s">
        <v>438</v>
      </c>
      <c r="BM398" s="231" t="s">
        <v>6804</v>
      </c>
    </row>
    <row r="399" s="2" customFormat="1">
      <c r="A399" s="42"/>
      <c r="B399" s="43"/>
      <c r="C399" s="44"/>
      <c r="D399" s="233" t="s">
        <v>442</v>
      </c>
      <c r="E399" s="44"/>
      <c r="F399" s="234" t="s">
        <v>6805</v>
      </c>
      <c r="G399" s="44"/>
      <c r="H399" s="44"/>
      <c r="I399" s="235"/>
      <c r="J399" s="44"/>
      <c r="K399" s="44"/>
      <c r="L399" s="48"/>
      <c r="M399" s="236"/>
      <c r="N399" s="237"/>
      <c r="O399" s="88"/>
      <c r="P399" s="88"/>
      <c r="Q399" s="88"/>
      <c r="R399" s="88"/>
      <c r="S399" s="88"/>
      <c r="T399" s="89"/>
      <c r="U399" s="42"/>
      <c r="V399" s="42"/>
      <c r="W399" s="42"/>
      <c r="X399" s="42"/>
      <c r="Y399" s="42"/>
      <c r="Z399" s="42"/>
      <c r="AA399" s="42"/>
      <c r="AB399" s="42"/>
      <c r="AC399" s="42"/>
      <c r="AD399" s="42"/>
      <c r="AE399" s="42"/>
      <c r="AT399" s="21" t="s">
        <v>442</v>
      </c>
      <c r="AU399" s="21" t="s">
        <v>83</v>
      </c>
    </row>
    <row r="400" s="14" customFormat="1">
      <c r="A400" s="14"/>
      <c r="B400" s="250"/>
      <c r="C400" s="251"/>
      <c r="D400" s="240" t="s">
        <v>446</v>
      </c>
      <c r="E400" s="252" t="s">
        <v>28</v>
      </c>
      <c r="F400" s="253" t="s">
        <v>6647</v>
      </c>
      <c r="G400" s="251"/>
      <c r="H400" s="252" t="s">
        <v>28</v>
      </c>
      <c r="I400" s="254"/>
      <c r="J400" s="251"/>
      <c r="K400" s="251"/>
      <c r="L400" s="255"/>
      <c r="M400" s="256"/>
      <c r="N400" s="257"/>
      <c r="O400" s="257"/>
      <c r="P400" s="257"/>
      <c r="Q400" s="257"/>
      <c r="R400" s="257"/>
      <c r="S400" s="257"/>
      <c r="T400" s="258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59" t="s">
        <v>446</v>
      </c>
      <c r="AU400" s="259" t="s">
        <v>83</v>
      </c>
      <c r="AV400" s="14" t="s">
        <v>81</v>
      </c>
      <c r="AW400" s="14" t="s">
        <v>35</v>
      </c>
      <c r="AX400" s="14" t="s">
        <v>74</v>
      </c>
      <c r="AY400" s="259" t="s">
        <v>426</v>
      </c>
    </row>
    <row r="401" s="14" customFormat="1">
      <c r="A401" s="14"/>
      <c r="B401" s="250"/>
      <c r="C401" s="251"/>
      <c r="D401" s="240" t="s">
        <v>446</v>
      </c>
      <c r="E401" s="252" t="s">
        <v>28</v>
      </c>
      <c r="F401" s="253" t="s">
        <v>6770</v>
      </c>
      <c r="G401" s="251"/>
      <c r="H401" s="252" t="s">
        <v>28</v>
      </c>
      <c r="I401" s="254"/>
      <c r="J401" s="251"/>
      <c r="K401" s="251"/>
      <c r="L401" s="255"/>
      <c r="M401" s="256"/>
      <c r="N401" s="257"/>
      <c r="O401" s="257"/>
      <c r="P401" s="257"/>
      <c r="Q401" s="257"/>
      <c r="R401" s="257"/>
      <c r="S401" s="257"/>
      <c r="T401" s="258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9" t="s">
        <v>446</v>
      </c>
      <c r="AU401" s="259" t="s">
        <v>83</v>
      </c>
      <c r="AV401" s="14" t="s">
        <v>81</v>
      </c>
      <c r="AW401" s="14" t="s">
        <v>35</v>
      </c>
      <c r="AX401" s="14" t="s">
        <v>74</v>
      </c>
      <c r="AY401" s="259" t="s">
        <v>426</v>
      </c>
    </row>
    <row r="402" s="13" customFormat="1">
      <c r="A402" s="13"/>
      <c r="B402" s="238"/>
      <c r="C402" s="239"/>
      <c r="D402" s="240" t="s">
        <v>446</v>
      </c>
      <c r="E402" s="241" t="s">
        <v>28</v>
      </c>
      <c r="F402" s="242" t="s">
        <v>83</v>
      </c>
      <c r="G402" s="239"/>
      <c r="H402" s="243">
        <v>2</v>
      </c>
      <c r="I402" s="244"/>
      <c r="J402" s="239"/>
      <c r="K402" s="239"/>
      <c r="L402" s="245"/>
      <c r="M402" s="246"/>
      <c r="N402" s="247"/>
      <c r="O402" s="247"/>
      <c r="P402" s="247"/>
      <c r="Q402" s="247"/>
      <c r="R402" s="247"/>
      <c r="S402" s="247"/>
      <c r="T402" s="248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9" t="s">
        <v>446</v>
      </c>
      <c r="AU402" s="249" t="s">
        <v>83</v>
      </c>
      <c r="AV402" s="13" t="s">
        <v>83</v>
      </c>
      <c r="AW402" s="13" t="s">
        <v>35</v>
      </c>
      <c r="AX402" s="13" t="s">
        <v>81</v>
      </c>
      <c r="AY402" s="249" t="s">
        <v>426</v>
      </c>
    </row>
    <row r="403" s="2" customFormat="1" ht="44.25" customHeight="1">
      <c r="A403" s="42"/>
      <c r="B403" s="43"/>
      <c r="C403" s="220" t="s">
        <v>880</v>
      </c>
      <c r="D403" s="220" t="s">
        <v>433</v>
      </c>
      <c r="E403" s="221" t="s">
        <v>6274</v>
      </c>
      <c r="F403" s="222" t="s">
        <v>6275</v>
      </c>
      <c r="G403" s="223" t="s">
        <v>436</v>
      </c>
      <c r="H403" s="224">
        <v>10.699999999999999</v>
      </c>
      <c r="I403" s="225"/>
      <c r="J403" s="226">
        <f>ROUND(I403*H403,2)</f>
        <v>0</v>
      </c>
      <c r="K403" s="222" t="s">
        <v>437</v>
      </c>
      <c r="L403" s="48"/>
      <c r="M403" s="227" t="s">
        <v>28</v>
      </c>
      <c r="N403" s="228" t="s">
        <v>45</v>
      </c>
      <c r="O403" s="88"/>
      <c r="P403" s="229">
        <f>O403*H403</f>
        <v>0</v>
      </c>
      <c r="Q403" s="229">
        <v>0</v>
      </c>
      <c r="R403" s="229">
        <f>Q403*H403</f>
        <v>0</v>
      </c>
      <c r="S403" s="229">
        <v>0.058999999999999997</v>
      </c>
      <c r="T403" s="230">
        <f>S403*H403</f>
        <v>0.63129999999999997</v>
      </c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R403" s="231" t="s">
        <v>438</v>
      </c>
      <c r="AT403" s="231" t="s">
        <v>433</v>
      </c>
      <c r="AU403" s="231" t="s">
        <v>83</v>
      </c>
      <c r="AY403" s="21" t="s">
        <v>426</v>
      </c>
      <c r="BE403" s="232">
        <f>IF(N403="základní",J403,0)</f>
        <v>0</v>
      </c>
      <c r="BF403" s="232">
        <f>IF(N403="snížená",J403,0)</f>
        <v>0</v>
      </c>
      <c r="BG403" s="232">
        <f>IF(N403="zákl. přenesená",J403,0)</f>
        <v>0</v>
      </c>
      <c r="BH403" s="232">
        <f>IF(N403="sníž. přenesená",J403,0)</f>
        <v>0</v>
      </c>
      <c r="BI403" s="232">
        <f>IF(N403="nulová",J403,0)</f>
        <v>0</v>
      </c>
      <c r="BJ403" s="21" t="s">
        <v>81</v>
      </c>
      <c r="BK403" s="232">
        <f>ROUND(I403*H403,2)</f>
        <v>0</v>
      </c>
      <c r="BL403" s="21" t="s">
        <v>438</v>
      </c>
      <c r="BM403" s="231" t="s">
        <v>6806</v>
      </c>
    </row>
    <row r="404" s="2" customFormat="1">
      <c r="A404" s="42"/>
      <c r="B404" s="43"/>
      <c r="C404" s="44"/>
      <c r="D404" s="233" t="s">
        <v>442</v>
      </c>
      <c r="E404" s="44"/>
      <c r="F404" s="234" t="s">
        <v>6277</v>
      </c>
      <c r="G404" s="44"/>
      <c r="H404" s="44"/>
      <c r="I404" s="235"/>
      <c r="J404" s="44"/>
      <c r="K404" s="44"/>
      <c r="L404" s="48"/>
      <c r="M404" s="236"/>
      <c r="N404" s="237"/>
      <c r="O404" s="88"/>
      <c r="P404" s="88"/>
      <c r="Q404" s="88"/>
      <c r="R404" s="88"/>
      <c r="S404" s="88"/>
      <c r="T404" s="89"/>
      <c r="U404" s="42"/>
      <c r="V404" s="42"/>
      <c r="W404" s="42"/>
      <c r="X404" s="42"/>
      <c r="Y404" s="42"/>
      <c r="Z404" s="42"/>
      <c r="AA404" s="42"/>
      <c r="AB404" s="42"/>
      <c r="AC404" s="42"/>
      <c r="AD404" s="42"/>
      <c r="AE404" s="42"/>
      <c r="AT404" s="21" t="s">
        <v>442</v>
      </c>
      <c r="AU404" s="21" t="s">
        <v>83</v>
      </c>
    </row>
    <row r="405" s="13" customFormat="1">
      <c r="A405" s="13"/>
      <c r="B405" s="238"/>
      <c r="C405" s="239"/>
      <c r="D405" s="240" t="s">
        <v>446</v>
      </c>
      <c r="E405" s="241" t="s">
        <v>28</v>
      </c>
      <c r="F405" s="242" t="s">
        <v>6544</v>
      </c>
      <c r="G405" s="239"/>
      <c r="H405" s="243">
        <v>4.2800000000000002</v>
      </c>
      <c r="I405" s="244"/>
      <c r="J405" s="239"/>
      <c r="K405" s="239"/>
      <c r="L405" s="245"/>
      <c r="M405" s="246"/>
      <c r="N405" s="247"/>
      <c r="O405" s="247"/>
      <c r="P405" s="247"/>
      <c r="Q405" s="247"/>
      <c r="R405" s="247"/>
      <c r="S405" s="247"/>
      <c r="T405" s="248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9" t="s">
        <v>446</v>
      </c>
      <c r="AU405" s="249" t="s">
        <v>83</v>
      </c>
      <c r="AV405" s="13" t="s">
        <v>83</v>
      </c>
      <c r="AW405" s="13" t="s">
        <v>35</v>
      </c>
      <c r="AX405" s="13" t="s">
        <v>74</v>
      </c>
      <c r="AY405" s="249" t="s">
        <v>426</v>
      </c>
    </row>
    <row r="406" s="13" customFormat="1">
      <c r="A406" s="13"/>
      <c r="B406" s="238"/>
      <c r="C406" s="239"/>
      <c r="D406" s="240" t="s">
        <v>446</v>
      </c>
      <c r="E406" s="241" t="s">
        <v>28</v>
      </c>
      <c r="F406" s="242" t="s">
        <v>6807</v>
      </c>
      <c r="G406" s="239"/>
      <c r="H406" s="243">
        <v>6.4199999999999999</v>
      </c>
      <c r="I406" s="244"/>
      <c r="J406" s="239"/>
      <c r="K406" s="239"/>
      <c r="L406" s="245"/>
      <c r="M406" s="246"/>
      <c r="N406" s="247"/>
      <c r="O406" s="247"/>
      <c r="P406" s="247"/>
      <c r="Q406" s="247"/>
      <c r="R406" s="247"/>
      <c r="S406" s="247"/>
      <c r="T406" s="248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9" t="s">
        <v>446</v>
      </c>
      <c r="AU406" s="249" t="s">
        <v>83</v>
      </c>
      <c r="AV406" s="13" t="s">
        <v>83</v>
      </c>
      <c r="AW406" s="13" t="s">
        <v>35</v>
      </c>
      <c r="AX406" s="13" t="s">
        <v>74</v>
      </c>
      <c r="AY406" s="249" t="s">
        <v>426</v>
      </c>
    </row>
    <row r="407" s="15" customFormat="1">
      <c r="A407" s="15"/>
      <c r="B407" s="260"/>
      <c r="C407" s="261"/>
      <c r="D407" s="240" t="s">
        <v>446</v>
      </c>
      <c r="E407" s="262" t="s">
        <v>337</v>
      </c>
      <c r="F407" s="263" t="s">
        <v>466</v>
      </c>
      <c r="G407" s="261"/>
      <c r="H407" s="264">
        <v>10.699999999999999</v>
      </c>
      <c r="I407" s="265"/>
      <c r="J407" s="261"/>
      <c r="K407" s="261"/>
      <c r="L407" s="266"/>
      <c r="M407" s="267"/>
      <c r="N407" s="268"/>
      <c r="O407" s="268"/>
      <c r="P407" s="268"/>
      <c r="Q407" s="268"/>
      <c r="R407" s="268"/>
      <c r="S407" s="268"/>
      <c r="T407" s="269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T407" s="270" t="s">
        <v>446</v>
      </c>
      <c r="AU407" s="270" t="s">
        <v>83</v>
      </c>
      <c r="AV407" s="15" t="s">
        <v>438</v>
      </c>
      <c r="AW407" s="15" t="s">
        <v>35</v>
      </c>
      <c r="AX407" s="15" t="s">
        <v>81</v>
      </c>
      <c r="AY407" s="270" t="s">
        <v>426</v>
      </c>
    </row>
    <row r="408" s="2" customFormat="1" ht="44.25" customHeight="1">
      <c r="A408" s="42"/>
      <c r="B408" s="43"/>
      <c r="C408" s="220" t="s">
        <v>887</v>
      </c>
      <c r="D408" s="220" t="s">
        <v>433</v>
      </c>
      <c r="E408" s="221" t="s">
        <v>6808</v>
      </c>
      <c r="F408" s="222" t="s">
        <v>6809</v>
      </c>
      <c r="G408" s="223" t="s">
        <v>436</v>
      </c>
      <c r="H408" s="224">
        <v>2877</v>
      </c>
      <c r="I408" s="225"/>
      <c r="J408" s="226">
        <f>ROUND(I408*H408,2)</f>
        <v>0</v>
      </c>
      <c r="K408" s="222" t="s">
        <v>437</v>
      </c>
      <c r="L408" s="48"/>
      <c r="M408" s="227" t="s">
        <v>28</v>
      </c>
      <c r="N408" s="228" t="s">
        <v>45</v>
      </c>
      <c r="O408" s="88"/>
      <c r="P408" s="229">
        <f>O408*H408</f>
        <v>0</v>
      </c>
      <c r="Q408" s="229">
        <v>0</v>
      </c>
      <c r="R408" s="229">
        <f>Q408*H408</f>
        <v>0</v>
      </c>
      <c r="S408" s="229">
        <v>0.014</v>
      </c>
      <c r="T408" s="230">
        <f>S408*H408</f>
        <v>40.277999999999999</v>
      </c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R408" s="231" t="s">
        <v>438</v>
      </c>
      <c r="AT408" s="231" t="s">
        <v>433</v>
      </c>
      <c r="AU408" s="231" t="s">
        <v>83</v>
      </c>
      <c r="AY408" s="21" t="s">
        <v>426</v>
      </c>
      <c r="BE408" s="232">
        <f>IF(N408="základní",J408,0)</f>
        <v>0</v>
      </c>
      <c r="BF408" s="232">
        <f>IF(N408="snížená",J408,0)</f>
        <v>0</v>
      </c>
      <c r="BG408" s="232">
        <f>IF(N408="zákl. přenesená",J408,0)</f>
        <v>0</v>
      </c>
      <c r="BH408" s="232">
        <f>IF(N408="sníž. přenesená",J408,0)</f>
        <v>0</v>
      </c>
      <c r="BI408" s="232">
        <f>IF(N408="nulová",J408,0)</f>
        <v>0</v>
      </c>
      <c r="BJ408" s="21" t="s">
        <v>81</v>
      </c>
      <c r="BK408" s="232">
        <f>ROUND(I408*H408,2)</f>
        <v>0</v>
      </c>
      <c r="BL408" s="21" t="s">
        <v>438</v>
      </c>
      <c r="BM408" s="231" t="s">
        <v>6810</v>
      </c>
    </row>
    <row r="409" s="2" customFormat="1">
      <c r="A409" s="42"/>
      <c r="B409" s="43"/>
      <c r="C409" s="44"/>
      <c r="D409" s="233" t="s">
        <v>442</v>
      </c>
      <c r="E409" s="44"/>
      <c r="F409" s="234" t="s">
        <v>6811</v>
      </c>
      <c r="G409" s="44"/>
      <c r="H409" s="44"/>
      <c r="I409" s="235"/>
      <c r="J409" s="44"/>
      <c r="K409" s="44"/>
      <c r="L409" s="48"/>
      <c r="M409" s="236"/>
      <c r="N409" s="237"/>
      <c r="O409" s="88"/>
      <c r="P409" s="88"/>
      <c r="Q409" s="88"/>
      <c r="R409" s="88"/>
      <c r="S409" s="88"/>
      <c r="T409" s="89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T409" s="21" t="s">
        <v>442</v>
      </c>
      <c r="AU409" s="21" t="s">
        <v>83</v>
      </c>
    </row>
    <row r="410" s="14" customFormat="1">
      <c r="A410" s="14"/>
      <c r="B410" s="250"/>
      <c r="C410" s="251"/>
      <c r="D410" s="240" t="s">
        <v>446</v>
      </c>
      <c r="E410" s="252" t="s">
        <v>28</v>
      </c>
      <c r="F410" s="253" t="s">
        <v>6583</v>
      </c>
      <c r="G410" s="251"/>
      <c r="H410" s="252" t="s">
        <v>28</v>
      </c>
      <c r="I410" s="254"/>
      <c r="J410" s="251"/>
      <c r="K410" s="251"/>
      <c r="L410" s="255"/>
      <c r="M410" s="256"/>
      <c r="N410" s="257"/>
      <c r="O410" s="257"/>
      <c r="P410" s="257"/>
      <c r="Q410" s="257"/>
      <c r="R410" s="257"/>
      <c r="S410" s="257"/>
      <c r="T410" s="258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9" t="s">
        <v>446</v>
      </c>
      <c r="AU410" s="259" t="s">
        <v>83</v>
      </c>
      <c r="AV410" s="14" t="s">
        <v>81</v>
      </c>
      <c r="AW410" s="14" t="s">
        <v>35</v>
      </c>
      <c r="AX410" s="14" t="s">
        <v>74</v>
      </c>
      <c r="AY410" s="259" t="s">
        <v>426</v>
      </c>
    </row>
    <row r="411" s="14" customFormat="1">
      <c r="A411" s="14"/>
      <c r="B411" s="250"/>
      <c r="C411" s="251"/>
      <c r="D411" s="240" t="s">
        <v>446</v>
      </c>
      <c r="E411" s="252" t="s">
        <v>28</v>
      </c>
      <c r="F411" s="253" t="s">
        <v>6812</v>
      </c>
      <c r="G411" s="251"/>
      <c r="H411" s="252" t="s">
        <v>28</v>
      </c>
      <c r="I411" s="254"/>
      <c r="J411" s="251"/>
      <c r="K411" s="251"/>
      <c r="L411" s="255"/>
      <c r="M411" s="256"/>
      <c r="N411" s="257"/>
      <c r="O411" s="257"/>
      <c r="P411" s="257"/>
      <c r="Q411" s="257"/>
      <c r="R411" s="257"/>
      <c r="S411" s="257"/>
      <c r="T411" s="258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9" t="s">
        <v>446</v>
      </c>
      <c r="AU411" s="259" t="s">
        <v>83</v>
      </c>
      <c r="AV411" s="14" t="s">
        <v>81</v>
      </c>
      <c r="AW411" s="14" t="s">
        <v>35</v>
      </c>
      <c r="AX411" s="14" t="s">
        <v>74</v>
      </c>
      <c r="AY411" s="259" t="s">
        <v>426</v>
      </c>
    </row>
    <row r="412" s="13" customFormat="1">
      <c r="A412" s="13"/>
      <c r="B412" s="238"/>
      <c r="C412" s="239"/>
      <c r="D412" s="240" t="s">
        <v>446</v>
      </c>
      <c r="E412" s="241" t="s">
        <v>28</v>
      </c>
      <c r="F412" s="242" t="s">
        <v>6813</v>
      </c>
      <c r="G412" s="239"/>
      <c r="H412" s="243">
        <v>939</v>
      </c>
      <c r="I412" s="244"/>
      <c r="J412" s="239"/>
      <c r="K412" s="239"/>
      <c r="L412" s="245"/>
      <c r="M412" s="246"/>
      <c r="N412" s="247"/>
      <c r="O412" s="247"/>
      <c r="P412" s="247"/>
      <c r="Q412" s="247"/>
      <c r="R412" s="247"/>
      <c r="S412" s="247"/>
      <c r="T412" s="248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9" t="s">
        <v>446</v>
      </c>
      <c r="AU412" s="249" t="s">
        <v>83</v>
      </c>
      <c r="AV412" s="13" t="s">
        <v>83</v>
      </c>
      <c r="AW412" s="13" t="s">
        <v>35</v>
      </c>
      <c r="AX412" s="13" t="s">
        <v>74</v>
      </c>
      <c r="AY412" s="249" t="s">
        <v>426</v>
      </c>
    </row>
    <row r="413" s="14" customFormat="1">
      <c r="A413" s="14"/>
      <c r="B413" s="250"/>
      <c r="C413" s="251"/>
      <c r="D413" s="240" t="s">
        <v>446</v>
      </c>
      <c r="E413" s="252" t="s">
        <v>28</v>
      </c>
      <c r="F413" s="253" t="s">
        <v>6590</v>
      </c>
      <c r="G413" s="251"/>
      <c r="H413" s="252" t="s">
        <v>28</v>
      </c>
      <c r="I413" s="254"/>
      <c r="J413" s="251"/>
      <c r="K413" s="251"/>
      <c r="L413" s="255"/>
      <c r="M413" s="256"/>
      <c r="N413" s="257"/>
      <c r="O413" s="257"/>
      <c r="P413" s="257"/>
      <c r="Q413" s="257"/>
      <c r="R413" s="257"/>
      <c r="S413" s="257"/>
      <c r="T413" s="258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9" t="s">
        <v>446</v>
      </c>
      <c r="AU413" s="259" t="s">
        <v>83</v>
      </c>
      <c r="AV413" s="14" t="s">
        <v>81</v>
      </c>
      <c r="AW413" s="14" t="s">
        <v>35</v>
      </c>
      <c r="AX413" s="14" t="s">
        <v>74</v>
      </c>
      <c r="AY413" s="259" t="s">
        <v>426</v>
      </c>
    </row>
    <row r="414" s="14" customFormat="1">
      <c r="A414" s="14"/>
      <c r="B414" s="250"/>
      <c r="C414" s="251"/>
      <c r="D414" s="240" t="s">
        <v>446</v>
      </c>
      <c r="E414" s="252" t="s">
        <v>28</v>
      </c>
      <c r="F414" s="253" t="s">
        <v>6814</v>
      </c>
      <c r="G414" s="251"/>
      <c r="H414" s="252" t="s">
        <v>28</v>
      </c>
      <c r="I414" s="254"/>
      <c r="J414" s="251"/>
      <c r="K414" s="251"/>
      <c r="L414" s="255"/>
      <c r="M414" s="256"/>
      <c r="N414" s="257"/>
      <c r="O414" s="257"/>
      <c r="P414" s="257"/>
      <c r="Q414" s="257"/>
      <c r="R414" s="257"/>
      <c r="S414" s="257"/>
      <c r="T414" s="258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9" t="s">
        <v>446</v>
      </c>
      <c r="AU414" s="259" t="s">
        <v>83</v>
      </c>
      <c r="AV414" s="14" t="s">
        <v>81</v>
      </c>
      <c r="AW414" s="14" t="s">
        <v>35</v>
      </c>
      <c r="AX414" s="14" t="s">
        <v>74</v>
      </c>
      <c r="AY414" s="259" t="s">
        <v>426</v>
      </c>
    </row>
    <row r="415" s="13" customFormat="1">
      <c r="A415" s="13"/>
      <c r="B415" s="238"/>
      <c r="C415" s="239"/>
      <c r="D415" s="240" t="s">
        <v>446</v>
      </c>
      <c r="E415" s="241" t="s">
        <v>28</v>
      </c>
      <c r="F415" s="242" t="s">
        <v>6815</v>
      </c>
      <c r="G415" s="239"/>
      <c r="H415" s="243">
        <v>1054</v>
      </c>
      <c r="I415" s="244"/>
      <c r="J415" s="239"/>
      <c r="K415" s="239"/>
      <c r="L415" s="245"/>
      <c r="M415" s="246"/>
      <c r="N415" s="247"/>
      <c r="O415" s="247"/>
      <c r="P415" s="247"/>
      <c r="Q415" s="247"/>
      <c r="R415" s="247"/>
      <c r="S415" s="247"/>
      <c r="T415" s="248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9" t="s">
        <v>446</v>
      </c>
      <c r="AU415" s="249" t="s">
        <v>83</v>
      </c>
      <c r="AV415" s="13" t="s">
        <v>83</v>
      </c>
      <c r="AW415" s="13" t="s">
        <v>35</v>
      </c>
      <c r="AX415" s="13" t="s">
        <v>74</v>
      </c>
      <c r="AY415" s="249" t="s">
        <v>426</v>
      </c>
    </row>
    <row r="416" s="14" customFormat="1">
      <c r="A416" s="14"/>
      <c r="B416" s="250"/>
      <c r="C416" s="251"/>
      <c r="D416" s="240" t="s">
        <v>446</v>
      </c>
      <c r="E416" s="252" t="s">
        <v>28</v>
      </c>
      <c r="F416" s="253" t="s">
        <v>6564</v>
      </c>
      <c r="G416" s="251"/>
      <c r="H416" s="252" t="s">
        <v>28</v>
      </c>
      <c r="I416" s="254"/>
      <c r="J416" s="251"/>
      <c r="K416" s="251"/>
      <c r="L416" s="255"/>
      <c r="M416" s="256"/>
      <c r="N416" s="257"/>
      <c r="O416" s="257"/>
      <c r="P416" s="257"/>
      <c r="Q416" s="257"/>
      <c r="R416" s="257"/>
      <c r="S416" s="257"/>
      <c r="T416" s="258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9" t="s">
        <v>446</v>
      </c>
      <c r="AU416" s="259" t="s">
        <v>83</v>
      </c>
      <c r="AV416" s="14" t="s">
        <v>81</v>
      </c>
      <c r="AW416" s="14" t="s">
        <v>35</v>
      </c>
      <c r="AX416" s="14" t="s">
        <v>74</v>
      </c>
      <c r="AY416" s="259" t="s">
        <v>426</v>
      </c>
    </row>
    <row r="417" s="14" customFormat="1">
      <c r="A417" s="14"/>
      <c r="B417" s="250"/>
      <c r="C417" s="251"/>
      <c r="D417" s="240" t="s">
        <v>446</v>
      </c>
      <c r="E417" s="252" t="s">
        <v>28</v>
      </c>
      <c r="F417" s="253" t="s">
        <v>6816</v>
      </c>
      <c r="G417" s="251"/>
      <c r="H417" s="252" t="s">
        <v>28</v>
      </c>
      <c r="I417" s="254"/>
      <c r="J417" s="251"/>
      <c r="K417" s="251"/>
      <c r="L417" s="255"/>
      <c r="M417" s="256"/>
      <c r="N417" s="257"/>
      <c r="O417" s="257"/>
      <c r="P417" s="257"/>
      <c r="Q417" s="257"/>
      <c r="R417" s="257"/>
      <c r="S417" s="257"/>
      <c r="T417" s="258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9" t="s">
        <v>446</v>
      </c>
      <c r="AU417" s="259" t="s">
        <v>83</v>
      </c>
      <c r="AV417" s="14" t="s">
        <v>81</v>
      </c>
      <c r="AW417" s="14" t="s">
        <v>35</v>
      </c>
      <c r="AX417" s="14" t="s">
        <v>74</v>
      </c>
      <c r="AY417" s="259" t="s">
        <v>426</v>
      </c>
    </row>
    <row r="418" s="13" customFormat="1">
      <c r="A418" s="13"/>
      <c r="B418" s="238"/>
      <c r="C418" s="239"/>
      <c r="D418" s="240" t="s">
        <v>446</v>
      </c>
      <c r="E418" s="241" t="s">
        <v>28</v>
      </c>
      <c r="F418" s="242" t="s">
        <v>6817</v>
      </c>
      <c r="G418" s="239"/>
      <c r="H418" s="243">
        <v>450</v>
      </c>
      <c r="I418" s="244"/>
      <c r="J418" s="239"/>
      <c r="K418" s="239"/>
      <c r="L418" s="245"/>
      <c r="M418" s="246"/>
      <c r="N418" s="247"/>
      <c r="O418" s="247"/>
      <c r="P418" s="247"/>
      <c r="Q418" s="247"/>
      <c r="R418" s="247"/>
      <c r="S418" s="247"/>
      <c r="T418" s="248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9" t="s">
        <v>446</v>
      </c>
      <c r="AU418" s="249" t="s">
        <v>83</v>
      </c>
      <c r="AV418" s="13" t="s">
        <v>83</v>
      </c>
      <c r="AW418" s="13" t="s">
        <v>35</v>
      </c>
      <c r="AX418" s="13" t="s">
        <v>74</v>
      </c>
      <c r="AY418" s="249" t="s">
        <v>426</v>
      </c>
    </row>
    <row r="419" s="14" customFormat="1">
      <c r="A419" s="14"/>
      <c r="B419" s="250"/>
      <c r="C419" s="251"/>
      <c r="D419" s="240" t="s">
        <v>446</v>
      </c>
      <c r="E419" s="252" t="s">
        <v>28</v>
      </c>
      <c r="F419" s="253" t="s">
        <v>6593</v>
      </c>
      <c r="G419" s="251"/>
      <c r="H419" s="252" t="s">
        <v>28</v>
      </c>
      <c r="I419" s="254"/>
      <c r="J419" s="251"/>
      <c r="K419" s="251"/>
      <c r="L419" s="255"/>
      <c r="M419" s="256"/>
      <c r="N419" s="257"/>
      <c r="O419" s="257"/>
      <c r="P419" s="257"/>
      <c r="Q419" s="257"/>
      <c r="R419" s="257"/>
      <c r="S419" s="257"/>
      <c r="T419" s="258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9" t="s">
        <v>446</v>
      </c>
      <c r="AU419" s="259" t="s">
        <v>83</v>
      </c>
      <c r="AV419" s="14" t="s">
        <v>81</v>
      </c>
      <c r="AW419" s="14" t="s">
        <v>35</v>
      </c>
      <c r="AX419" s="14" t="s">
        <v>74</v>
      </c>
      <c r="AY419" s="259" t="s">
        <v>426</v>
      </c>
    </row>
    <row r="420" s="14" customFormat="1">
      <c r="A420" s="14"/>
      <c r="B420" s="250"/>
      <c r="C420" s="251"/>
      <c r="D420" s="240" t="s">
        <v>446</v>
      </c>
      <c r="E420" s="252" t="s">
        <v>28</v>
      </c>
      <c r="F420" s="253" t="s">
        <v>6818</v>
      </c>
      <c r="G420" s="251"/>
      <c r="H420" s="252" t="s">
        <v>28</v>
      </c>
      <c r="I420" s="254"/>
      <c r="J420" s="251"/>
      <c r="K420" s="251"/>
      <c r="L420" s="255"/>
      <c r="M420" s="256"/>
      <c r="N420" s="257"/>
      <c r="O420" s="257"/>
      <c r="P420" s="257"/>
      <c r="Q420" s="257"/>
      <c r="R420" s="257"/>
      <c r="S420" s="257"/>
      <c r="T420" s="258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9" t="s">
        <v>446</v>
      </c>
      <c r="AU420" s="259" t="s">
        <v>83</v>
      </c>
      <c r="AV420" s="14" t="s">
        <v>81</v>
      </c>
      <c r="AW420" s="14" t="s">
        <v>35</v>
      </c>
      <c r="AX420" s="14" t="s">
        <v>74</v>
      </c>
      <c r="AY420" s="259" t="s">
        <v>426</v>
      </c>
    </row>
    <row r="421" s="13" customFormat="1">
      <c r="A421" s="13"/>
      <c r="B421" s="238"/>
      <c r="C421" s="239"/>
      <c r="D421" s="240" t="s">
        <v>446</v>
      </c>
      <c r="E421" s="241" t="s">
        <v>28</v>
      </c>
      <c r="F421" s="242" t="s">
        <v>6819</v>
      </c>
      <c r="G421" s="239"/>
      <c r="H421" s="243">
        <v>434</v>
      </c>
      <c r="I421" s="244"/>
      <c r="J421" s="239"/>
      <c r="K421" s="239"/>
      <c r="L421" s="245"/>
      <c r="M421" s="246"/>
      <c r="N421" s="247"/>
      <c r="O421" s="247"/>
      <c r="P421" s="247"/>
      <c r="Q421" s="247"/>
      <c r="R421" s="247"/>
      <c r="S421" s="247"/>
      <c r="T421" s="248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9" t="s">
        <v>446</v>
      </c>
      <c r="AU421" s="249" t="s">
        <v>83</v>
      </c>
      <c r="AV421" s="13" t="s">
        <v>83</v>
      </c>
      <c r="AW421" s="13" t="s">
        <v>35</v>
      </c>
      <c r="AX421" s="13" t="s">
        <v>74</v>
      </c>
      <c r="AY421" s="249" t="s">
        <v>426</v>
      </c>
    </row>
    <row r="422" s="15" customFormat="1">
      <c r="A422" s="15"/>
      <c r="B422" s="260"/>
      <c r="C422" s="261"/>
      <c r="D422" s="240" t="s">
        <v>446</v>
      </c>
      <c r="E422" s="262" t="s">
        <v>325</v>
      </c>
      <c r="F422" s="263" t="s">
        <v>466</v>
      </c>
      <c r="G422" s="261"/>
      <c r="H422" s="264">
        <v>2877</v>
      </c>
      <c r="I422" s="265"/>
      <c r="J422" s="261"/>
      <c r="K422" s="261"/>
      <c r="L422" s="266"/>
      <c r="M422" s="267"/>
      <c r="N422" s="268"/>
      <c r="O422" s="268"/>
      <c r="P422" s="268"/>
      <c r="Q422" s="268"/>
      <c r="R422" s="268"/>
      <c r="S422" s="268"/>
      <c r="T422" s="269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T422" s="270" t="s">
        <v>446</v>
      </c>
      <c r="AU422" s="270" t="s">
        <v>83</v>
      </c>
      <c r="AV422" s="15" t="s">
        <v>438</v>
      </c>
      <c r="AW422" s="15" t="s">
        <v>35</v>
      </c>
      <c r="AX422" s="15" t="s">
        <v>81</v>
      </c>
      <c r="AY422" s="270" t="s">
        <v>426</v>
      </c>
    </row>
    <row r="423" s="12" customFormat="1" ht="22.8" customHeight="1">
      <c r="A423" s="12"/>
      <c r="B423" s="204"/>
      <c r="C423" s="205"/>
      <c r="D423" s="206" t="s">
        <v>73</v>
      </c>
      <c r="E423" s="218" t="s">
        <v>2090</v>
      </c>
      <c r="F423" s="218" t="s">
        <v>2091</v>
      </c>
      <c r="G423" s="205"/>
      <c r="H423" s="205"/>
      <c r="I423" s="208"/>
      <c r="J423" s="219">
        <f>BK423</f>
        <v>0</v>
      </c>
      <c r="K423" s="205"/>
      <c r="L423" s="210"/>
      <c r="M423" s="211"/>
      <c r="N423" s="212"/>
      <c r="O423" s="212"/>
      <c r="P423" s="213">
        <f>SUM(P424:P433)</f>
        <v>0</v>
      </c>
      <c r="Q423" s="212"/>
      <c r="R423" s="213">
        <f>SUM(R424:R433)</f>
        <v>0</v>
      </c>
      <c r="S423" s="212"/>
      <c r="T423" s="214">
        <f>SUM(T424:T433)</f>
        <v>0</v>
      </c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R423" s="215" t="s">
        <v>81</v>
      </c>
      <c r="AT423" s="216" t="s">
        <v>73</v>
      </c>
      <c r="AU423" s="216" t="s">
        <v>81</v>
      </c>
      <c r="AY423" s="215" t="s">
        <v>426</v>
      </c>
      <c r="BK423" s="217">
        <f>SUM(BK424:BK433)</f>
        <v>0</v>
      </c>
    </row>
    <row r="424" s="2" customFormat="1" ht="44.25" customHeight="1">
      <c r="A424" s="42"/>
      <c r="B424" s="43"/>
      <c r="C424" s="220" t="s">
        <v>895</v>
      </c>
      <c r="D424" s="220" t="s">
        <v>433</v>
      </c>
      <c r="E424" s="221" t="s">
        <v>2093</v>
      </c>
      <c r="F424" s="222" t="s">
        <v>2094</v>
      </c>
      <c r="G424" s="223" t="s">
        <v>740</v>
      </c>
      <c r="H424" s="224">
        <v>43.359000000000002</v>
      </c>
      <c r="I424" s="225"/>
      <c r="J424" s="226">
        <f>ROUND(I424*H424,2)</f>
        <v>0</v>
      </c>
      <c r="K424" s="222" t="s">
        <v>437</v>
      </c>
      <c r="L424" s="48"/>
      <c r="M424" s="227" t="s">
        <v>28</v>
      </c>
      <c r="N424" s="228" t="s">
        <v>45</v>
      </c>
      <c r="O424" s="88"/>
      <c r="P424" s="229">
        <f>O424*H424</f>
        <v>0</v>
      </c>
      <c r="Q424" s="229">
        <v>0</v>
      </c>
      <c r="R424" s="229">
        <f>Q424*H424</f>
        <v>0</v>
      </c>
      <c r="S424" s="229">
        <v>0</v>
      </c>
      <c r="T424" s="230">
        <f>S424*H424</f>
        <v>0</v>
      </c>
      <c r="U424" s="42"/>
      <c r="V424" s="42"/>
      <c r="W424" s="42"/>
      <c r="X424" s="42"/>
      <c r="Y424" s="42"/>
      <c r="Z424" s="42"/>
      <c r="AA424" s="42"/>
      <c r="AB424" s="42"/>
      <c r="AC424" s="42"/>
      <c r="AD424" s="42"/>
      <c r="AE424" s="42"/>
      <c r="AR424" s="231" t="s">
        <v>438</v>
      </c>
      <c r="AT424" s="231" t="s">
        <v>433</v>
      </c>
      <c r="AU424" s="231" t="s">
        <v>83</v>
      </c>
      <c r="AY424" s="21" t="s">
        <v>426</v>
      </c>
      <c r="BE424" s="232">
        <f>IF(N424="základní",J424,0)</f>
        <v>0</v>
      </c>
      <c r="BF424" s="232">
        <f>IF(N424="snížená",J424,0)</f>
        <v>0</v>
      </c>
      <c r="BG424" s="232">
        <f>IF(N424="zákl. přenesená",J424,0)</f>
        <v>0</v>
      </c>
      <c r="BH424" s="232">
        <f>IF(N424="sníž. přenesená",J424,0)</f>
        <v>0</v>
      </c>
      <c r="BI424" s="232">
        <f>IF(N424="nulová",J424,0)</f>
        <v>0</v>
      </c>
      <c r="BJ424" s="21" t="s">
        <v>81</v>
      </c>
      <c r="BK424" s="232">
        <f>ROUND(I424*H424,2)</f>
        <v>0</v>
      </c>
      <c r="BL424" s="21" t="s">
        <v>438</v>
      </c>
      <c r="BM424" s="231" t="s">
        <v>6820</v>
      </c>
    </row>
    <row r="425" s="2" customFormat="1">
      <c r="A425" s="42"/>
      <c r="B425" s="43"/>
      <c r="C425" s="44"/>
      <c r="D425" s="233" t="s">
        <v>442</v>
      </c>
      <c r="E425" s="44"/>
      <c r="F425" s="234" t="s">
        <v>2096</v>
      </c>
      <c r="G425" s="44"/>
      <c r="H425" s="44"/>
      <c r="I425" s="235"/>
      <c r="J425" s="44"/>
      <c r="K425" s="44"/>
      <c r="L425" s="48"/>
      <c r="M425" s="236"/>
      <c r="N425" s="237"/>
      <c r="O425" s="88"/>
      <c r="P425" s="88"/>
      <c r="Q425" s="88"/>
      <c r="R425" s="88"/>
      <c r="S425" s="88"/>
      <c r="T425" s="89"/>
      <c r="U425" s="42"/>
      <c r="V425" s="42"/>
      <c r="W425" s="42"/>
      <c r="X425" s="42"/>
      <c r="Y425" s="42"/>
      <c r="Z425" s="42"/>
      <c r="AA425" s="42"/>
      <c r="AB425" s="42"/>
      <c r="AC425" s="42"/>
      <c r="AD425" s="42"/>
      <c r="AE425" s="42"/>
      <c r="AT425" s="21" t="s">
        <v>442</v>
      </c>
      <c r="AU425" s="21" t="s">
        <v>83</v>
      </c>
    </row>
    <row r="426" s="2" customFormat="1" ht="33" customHeight="1">
      <c r="A426" s="42"/>
      <c r="B426" s="43"/>
      <c r="C426" s="220" t="s">
        <v>902</v>
      </c>
      <c r="D426" s="220" t="s">
        <v>433</v>
      </c>
      <c r="E426" s="221" t="s">
        <v>2098</v>
      </c>
      <c r="F426" s="222" t="s">
        <v>2099</v>
      </c>
      <c r="G426" s="223" t="s">
        <v>740</v>
      </c>
      <c r="H426" s="224">
        <v>43.359000000000002</v>
      </c>
      <c r="I426" s="225"/>
      <c r="J426" s="226">
        <f>ROUND(I426*H426,2)</f>
        <v>0</v>
      </c>
      <c r="K426" s="222" t="s">
        <v>437</v>
      </c>
      <c r="L426" s="48"/>
      <c r="M426" s="227" t="s">
        <v>28</v>
      </c>
      <c r="N426" s="228" t="s">
        <v>45</v>
      </c>
      <c r="O426" s="88"/>
      <c r="P426" s="229">
        <f>O426*H426</f>
        <v>0</v>
      </c>
      <c r="Q426" s="229">
        <v>0</v>
      </c>
      <c r="R426" s="229">
        <f>Q426*H426</f>
        <v>0</v>
      </c>
      <c r="S426" s="229">
        <v>0</v>
      </c>
      <c r="T426" s="230">
        <f>S426*H426</f>
        <v>0</v>
      </c>
      <c r="U426" s="42"/>
      <c r="V426" s="42"/>
      <c r="W426" s="42"/>
      <c r="X426" s="42"/>
      <c r="Y426" s="42"/>
      <c r="Z426" s="42"/>
      <c r="AA426" s="42"/>
      <c r="AB426" s="42"/>
      <c r="AC426" s="42"/>
      <c r="AD426" s="42"/>
      <c r="AE426" s="42"/>
      <c r="AR426" s="231" t="s">
        <v>438</v>
      </c>
      <c r="AT426" s="231" t="s">
        <v>433</v>
      </c>
      <c r="AU426" s="231" t="s">
        <v>83</v>
      </c>
      <c r="AY426" s="21" t="s">
        <v>426</v>
      </c>
      <c r="BE426" s="232">
        <f>IF(N426="základní",J426,0)</f>
        <v>0</v>
      </c>
      <c r="BF426" s="232">
        <f>IF(N426="snížená",J426,0)</f>
        <v>0</v>
      </c>
      <c r="BG426" s="232">
        <f>IF(N426="zákl. přenesená",J426,0)</f>
        <v>0</v>
      </c>
      <c r="BH426" s="232">
        <f>IF(N426="sníž. přenesená",J426,0)</f>
        <v>0</v>
      </c>
      <c r="BI426" s="232">
        <f>IF(N426="nulová",J426,0)</f>
        <v>0</v>
      </c>
      <c r="BJ426" s="21" t="s">
        <v>81</v>
      </c>
      <c r="BK426" s="232">
        <f>ROUND(I426*H426,2)</f>
        <v>0</v>
      </c>
      <c r="BL426" s="21" t="s">
        <v>438</v>
      </c>
      <c r="BM426" s="231" t="s">
        <v>6821</v>
      </c>
    </row>
    <row r="427" s="2" customFormat="1">
      <c r="A427" s="42"/>
      <c r="B427" s="43"/>
      <c r="C427" s="44"/>
      <c r="D427" s="233" t="s">
        <v>442</v>
      </c>
      <c r="E427" s="44"/>
      <c r="F427" s="234" t="s">
        <v>2101</v>
      </c>
      <c r="G427" s="44"/>
      <c r="H427" s="44"/>
      <c r="I427" s="235"/>
      <c r="J427" s="44"/>
      <c r="K427" s="44"/>
      <c r="L427" s="48"/>
      <c r="M427" s="236"/>
      <c r="N427" s="237"/>
      <c r="O427" s="88"/>
      <c r="P427" s="88"/>
      <c r="Q427" s="88"/>
      <c r="R427" s="88"/>
      <c r="S427" s="88"/>
      <c r="T427" s="89"/>
      <c r="U427" s="42"/>
      <c r="V427" s="42"/>
      <c r="W427" s="42"/>
      <c r="X427" s="42"/>
      <c r="Y427" s="42"/>
      <c r="Z427" s="42"/>
      <c r="AA427" s="42"/>
      <c r="AB427" s="42"/>
      <c r="AC427" s="42"/>
      <c r="AD427" s="42"/>
      <c r="AE427" s="42"/>
      <c r="AT427" s="21" t="s">
        <v>442</v>
      </c>
      <c r="AU427" s="21" t="s">
        <v>83</v>
      </c>
    </row>
    <row r="428" s="2" customFormat="1" ht="44.25" customHeight="1">
      <c r="A428" s="42"/>
      <c r="B428" s="43"/>
      <c r="C428" s="220" t="s">
        <v>907</v>
      </c>
      <c r="D428" s="220" t="s">
        <v>433</v>
      </c>
      <c r="E428" s="221" t="s">
        <v>2103</v>
      </c>
      <c r="F428" s="222" t="s">
        <v>2104</v>
      </c>
      <c r="G428" s="223" t="s">
        <v>740</v>
      </c>
      <c r="H428" s="224">
        <v>390.23099999999999</v>
      </c>
      <c r="I428" s="225"/>
      <c r="J428" s="226">
        <f>ROUND(I428*H428,2)</f>
        <v>0</v>
      </c>
      <c r="K428" s="222" t="s">
        <v>437</v>
      </c>
      <c r="L428" s="48"/>
      <c r="M428" s="227" t="s">
        <v>28</v>
      </c>
      <c r="N428" s="228" t="s">
        <v>45</v>
      </c>
      <c r="O428" s="88"/>
      <c r="P428" s="229">
        <f>O428*H428</f>
        <v>0</v>
      </c>
      <c r="Q428" s="229">
        <v>0</v>
      </c>
      <c r="R428" s="229">
        <f>Q428*H428</f>
        <v>0</v>
      </c>
      <c r="S428" s="229">
        <v>0</v>
      </c>
      <c r="T428" s="230">
        <f>S428*H428</f>
        <v>0</v>
      </c>
      <c r="U428" s="42"/>
      <c r="V428" s="42"/>
      <c r="W428" s="42"/>
      <c r="X428" s="42"/>
      <c r="Y428" s="42"/>
      <c r="Z428" s="42"/>
      <c r="AA428" s="42"/>
      <c r="AB428" s="42"/>
      <c r="AC428" s="42"/>
      <c r="AD428" s="42"/>
      <c r="AE428" s="42"/>
      <c r="AR428" s="231" t="s">
        <v>438</v>
      </c>
      <c r="AT428" s="231" t="s">
        <v>433</v>
      </c>
      <c r="AU428" s="231" t="s">
        <v>83</v>
      </c>
      <c r="AY428" s="21" t="s">
        <v>426</v>
      </c>
      <c r="BE428" s="232">
        <f>IF(N428="základní",J428,0)</f>
        <v>0</v>
      </c>
      <c r="BF428" s="232">
        <f>IF(N428="snížená",J428,0)</f>
        <v>0</v>
      </c>
      <c r="BG428" s="232">
        <f>IF(N428="zákl. přenesená",J428,0)</f>
        <v>0</v>
      </c>
      <c r="BH428" s="232">
        <f>IF(N428="sníž. přenesená",J428,0)</f>
        <v>0</v>
      </c>
      <c r="BI428" s="232">
        <f>IF(N428="nulová",J428,0)</f>
        <v>0</v>
      </c>
      <c r="BJ428" s="21" t="s">
        <v>81</v>
      </c>
      <c r="BK428" s="232">
        <f>ROUND(I428*H428,2)</f>
        <v>0</v>
      </c>
      <c r="BL428" s="21" t="s">
        <v>438</v>
      </c>
      <c r="BM428" s="231" t="s">
        <v>6822</v>
      </c>
    </row>
    <row r="429" s="2" customFormat="1">
      <c r="A429" s="42"/>
      <c r="B429" s="43"/>
      <c r="C429" s="44"/>
      <c r="D429" s="233" t="s">
        <v>442</v>
      </c>
      <c r="E429" s="44"/>
      <c r="F429" s="234" t="s">
        <v>2106</v>
      </c>
      <c r="G429" s="44"/>
      <c r="H429" s="44"/>
      <c r="I429" s="235"/>
      <c r="J429" s="44"/>
      <c r="K429" s="44"/>
      <c r="L429" s="48"/>
      <c r="M429" s="236"/>
      <c r="N429" s="237"/>
      <c r="O429" s="88"/>
      <c r="P429" s="88"/>
      <c r="Q429" s="88"/>
      <c r="R429" s="88"/>
      <c r="S429" s="88"/>
      <c r="T429" s="89"/>
      <c r="U429" s="42"/>
      <c r="V429" s="42"/>
      <c r="W429" s="42"/>
      <c r="X429" s="42"/>
      <c r="Y429" s="42"/>
      <c r="Z429" s="42"/>
      <c r="AA429" s="42"/>
      <c r="AB429" s="42"/>
      <c r="AC429" s="42"/>
      <c r="AD429" s="42"/>
      <c r="AE429" s="42"/>
      <c r="AT429" s="21" t="s">
        <v>442</v>
      </c>
      <c r="AU429" s="21" t="s">
        <v>83</v>
      </c>
    </row>
    <row r="430" s="13" customFormat="1">
      <c r="A430" s="13"/>
      <c r="B430" s="238"/>
      <c r="C430" s="239"/>
      <c r="D430" s="240" t="s">
        <v>446</v>
      </c>
      <c r="E430" s="241" t="s">
        <v>28</v>
      </c>
      <c r="F430" s="242" t="s">
        <v>6823</v>
      </c>
      <c r="G430" s="239"/>
      <c r="H430" s="243">
        <v>390.23099999999999</v>
      </c>
      <c r="I430" s="244"/>
      <c r="J430" s="239"/>
      <c r="K430" s="239"/>
      <c r="L430" s="245"/>
      <c r="M430" s="246"/>
      <c r="N430" s="247"/>
      <c r="O430" s="247"/>
      <c r="P430" s="247"/>
      <c r="Q430" s="247"/>
      <c r="R430" s="247"/>
      <c r="S430" s="247"/>
      <c r="T430" s="248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9" t="s">
        <v>446</v>
      </c>
      <c r="AU430" s="249" t="s">
        <v>83</v>
      </c>
      <c r="AV430" s="13" t="s">
        <v>83</v>
      </c>
      <c r="AW430" s="13" t="s">
        <v>35</v>
      </c>
      <c r="AX430" s="13" t="s">
        <v>81</v>
      </c>
      <c r="AY430" s="249" t="s">
        <v>426</v>
      </c>
    </row>
    <row r="431" s="2" customFormat="1" ht="49.05" customHeight="1">
      <c r="A431" s="42"/>
      <c r="B431" s="43"/>
      <c r="C431" s="220" t="s">
        <v>913</v>
      </c>
      <c r="D431" s="220" t="s">
        <v>433</v>
      </c>
      <c r="E431" s="221" t="s">
        <v>2109</v>
      </c>
      <c r="F431" s="222" t="s">
        <v>2110</v>
      </c>
      <c r="G431" s="223" t="s">
        <v>740</v>
      </c>
      <c r="H431" s="224">
        <v>43.359000000000002</v>
      </c>
      <c r="I431" s="225"/>
      <c r="J431" s="226">
        <f>ROUND(I431*H431,2)</f>
        <v>0</v>
      </c>
      <c r="K431" s="222" t="s">
        <v>437</v>
      </c>
      <c r="L431" s="48"/>
      <c r="M431" s="227" t="s">
        <v>28</v>
      </c>
      <c r="N431" s="228" t="s">
        <v>45</v>
      </c>
      <c r="O431" s="88"/>
      <c r="P431" s="229">
        <f>O431*H431</f>
        <v>0</v>
      </c>
      <c r="Q431" s="229">
        <v>0</v>
      </c>
      <c r="R431" s="229">
        <f>Q431*H431</f>
        <v>0</v>
      </c>
      <c r="S431" s="229">
        <v>0</v>
      </c>
      <c r="T431" s="230">
        <f>S431*H431</f>
        <v>0</v>
      </c>
      <c r="U431" s="42"/>
      <c r="V431" s="42"/>
      <c r="W431" s="42"/>
      <c r="X431" s="42"/>
      <c r="Y431" s="42"/>
      <c r="Z431" s="42"/>
      <c r="AA431" s="42"/>
      <c r="AB431" s="42"/>
      <c r="AC431" s="42"/>
      <c r="AD431" s="42"/>
      <c r="AE431" s="42"/>
      <c r="AR431" s="231" t="s">
        <v>438</v>
      </c>
      <c r="AT431" s="231" t="s">
        <v>433</v>
      </c>
      <c r="AU431" s="231" t="s">
        <v>83</v>
      </c>
      <c r="AY431" s="21" t="s">
        <v>426</v>
      </c>
      <c r="BE431" s="232">
        <f>IF(N431="základní",J431,0)</f>
        <v>0</v>
      </c>
      <c r="BF431" s="232">
        <f>IF(N431="snížená",J431,0)</f>
        <v>0</v>
      </c>
      <c r="BG431" s="232">
        <f>IF(N431="zákl. přenesená",J431,0)</f>
        <v>0</v>
      </c>
      <c r="BH431" s="232">
        <f>IF(N431="sníž. přenesená",J431,0)</f>
        <v>0</v>
      </c>
      <c r="BI431" s="232">
        <f>IF(N431="nulová",J431,0)</f>
        <v>0</v>
      </c>
      <c r="BJ431" s="21" t="s">
        <v>81</v>
      </c>
      <c r="BK431" s="232">
        <f>ROUND(I431*H431,2)</f>
        <v>0</v>
      </c>
      <c r="BL431" s="21" t="s">
        <v>438</v>
      </c>
      <c r="BM431" s="231" t="s">
        <v>6824</v>
      </c>
    </row>
    <row r="432" s="2" customFormat="1">
      <c r="A432" s="42"/>
      <c r="B432" s="43"/>
      <c r="C432" s="44"/>
      <c r="D432" s="233" t="s">
        <v>442</v>
      </c>
      <c r="E432" s="44"/>
      <c r="F432" s="234" t="s">
        <v>2112</v>
      </c>
      <c r="G432" s="44"/>
      <c r="H432" s="44"/>
      <c r="I432" s="235"/>
      <c r="J432" s="44"/>
      <c r="K432" s="44"/>
      <c r="L432" s="48"/>
      <c r="M432" s="236"/>
      <c r="N432" s="237"/>
      <c r="O432" s="88"/>
      <c r="P432" s="88"/>
      <c r="Q432" s="88"/>
      <c r="R432" s="88"/>
      <c r="S432" s="88"/>
      <c r="T432" s="89"/>
      <c r="U432" s="42"/>
      <c r="V432" s="42"/>
      <c r="W432" s="42"/>
      <c r="X432" s="42"/>
      <c r="Y432" s="42"/>
      <c r="Z432" s="42"/>
      <c r="AA432" s="42"/>
      <c r="AB432" s="42"/>
      <c r="AC432" s="42"/>
      <c r="AD432" s="42"/>
      <c r="AE432" s="42"/>
      <c r="AT432" s="21" t="s">
        <v>442</v>
      </c>
      <c r="AU432" s="21" t="s">
        <v>83</v>
      </c>
    </row>
    <row r="433" s="13" customFormat="1">
      <c r="A433" s="13"/>
      <c r="B433" s="238"/>
      <c r="C433" s="239"/>
      <c r="D433" s="240" t="s">
        <v>446</v>
      </c>
      <c r="E433" s="241" t="s">
        <v>28</v>
      </c>
      <c r="F433" s="242" t="s">
        <v>6825</v>
      </c>
      <c r="G433" s="239"/>
      <c r="H433" s="243">
        <v>43.359000000000002</v>
      </c>
      <c r="I433" s="244"/>
      <c r="J433" s="239"/>
      <c r="K433" s="239"/>
      <c r="L433" s="245"/>
      <c r="M433" s="246"/>
      <c r="N433" s="247"/>
      <c r="O433" s="247"/>
      <c r="P433" s="247"/>
      <c r="Q433" s="247"/>
      <c r="R433" s="247"/>
      <c r="S433" s="247"/>
      <c r="T433" s="248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9" t="s">
        <v>446</v>
      </c>
      <c r="AU433" s="249" t="s">
        <v>83</v>
      </c>
      <c r="AV433" s="13" t="s">
        <v>83</v>
      </c>
      <c r="AW433" s="13" t="s">
        <v>35</v>
      </c>
      <c r="AX433" s="13" t="s">
        <v>81</v>
      </c>
      <c r="AY433" s="249" t="s">
        <v>426</v>
      </c>
    </row>
    <row r="434" s="12" customFormat="1" ht="22.8" customHeight="1">
      <c r="A434" s="12"/>
      <c r="B434" s="204"/>
      <c r="C434" s="205"/>
      <c r="D434" s="206" t="s">
        <v>73</v>
      </c>
      <c r="E434" s="218" t="s">
        <v>2114</v>
      </c>
      <c r="F434" s="218" t="s">
        <v>2115</v>
      </c>
      <c r="G434" s="205"/>
      <c r="H434" s="205"/>
      <c r="I434" s="208"/>
      <c r="J434" s="219">
        <f>BK434</f>
        <v>0</v>
      </c>
      <c r="K434" s="205"/>
      <c r="L434" s="210"/>
      <c r="M434" s="211"/>
      <c r="N434" s="212"/>
      <c r="O434" s="212"/>
      <c r="P434" s="213">
        <f>SUM(P435:P436)</f>
        <v>0</v>
      </c>
      <c r="Q434" s="212"/>
      <c r="R434" s="213">
        <f>SUM(R435:R436)</f>
        <v>0</v>
      </c>
      <c r="S434" s="212"/>
      <c r="T434" s="214">
        <f>SUM(T435:T436)</f>
        <v>0</v>
      </c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R434" s="215" t="s">
        <v>81</v>
      </c>
      <c r="AT434" s="216" t="s">
        <v>73</v>
      </c>
      <c r="AU434" s="216" t="s">
        <v>81</v>
      </c>
      <c r="AY434" s="215" t="s">
        <v>426</v>
      </c>
      <c r="BK434" s="217">
        <f>SUM(BK435:BK436)</f>
        <v>0</v>
      </c>
    </row>
    <row r="435" s="2" customFormat="1" ht="55.5" customHeight="1">
      <c r="A435" s="42"/>
      <c r="B435" s="43"/>
      <c r="C435" s="220" t="s">
        <v>918</v>
      </c>
      <c r="D435" s="220" t="s">
        <v>433</v>
      </c>
      <c r="E435" s="221" t="s">
        <v>2117</v>
      </c>
      <c r="F435" s="222" t="s">
        <v>2118</v>
      </c>
      <c r="G435" s="223" t="s">
        <v>740</v>
      </c>
      <c r="H435" s="224">
        <v>52.795000000000002</v>
      </c>
      <c r="I435" s="225"/>
      <c r="J435" s="226">
        <f>ROUND(I435*H435,2)</f>
        <v>0</v>
      </c>
      <c r="K435" s="222" t="s">
        <v>437</v>
      </c>
      <c r="L435" s="48"/>
      <c r="M435" s="227" t="s">
        <v>28</v>
      </c>
      <c r="N435" s="228" t="s">
        <v>45</v>
      </c>
      <c r="O435" s="88"/>
      <c r="P435" s="229">
        <f>O435*H435</f>
        <v>0</v>
      </c>
      <c r="Q435" s="229">
        <v>0</v>
      </c>
      <c r="R435" s="229">
        <f>Q435*H435</f>
        <v>0</v>
      </c>
      <c r="S435" s="229">
        <v>0</v>
      </c>
      <c r="T435" s="230">
        <f>S435*H435</f>
        <v>0</v>
      </c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R435" s="231" t="s">
        <v>438</v>
      </c>
      <c r="AT435" s="231" t="s">
        <v>433</v>
      </c>
      <c r="AU435" s="231" t="s">
        <v>83</v>
      </c>
      <c r="AY435" s="21" t="s">
        <v>426</v>
      </c>
      <c r="BE435" s="232">
        <f>IF(N435="základní",J435,0)</f>
        <v>0</v>
      </c>
      <c r="BF435" s="232">
        <f>IF(N435="snížená",J435,0)</f>
        <v>0</v>
      </c>
      <c r="BG435" s="232">
        <f>IF(N435="zákl. přenesená",J435,0)</f>
        <v>0</v>
      </c>
      <c r="BH435" s="232">
        <f>IF(N435="sníž. přenesená",J435,0)</f>
        <v>0</v>
      </c>
      <c r="BI435" s="232">
        <f>IF(N435="nulová",J435,0)</f>
        <v>0</v>
      </c>
      <c r="BJ435" s="21" t="s">
        <v>81</v>
      </c>
      <c r="BK435" s="232">
        <f>ROUND(I435*H435,2)</f>
        <v>0</v>
      </c>
      <c r="BL435" s="21" t="s">
        <v>438</v>
      </c>
      <c r="BM435" s="231" t="s">
        <v>6826</v>
      </c>
    </row>
    <row r="436" s="2" customFormat="1">
      <c r="A436" s="42"/>
      <c r="B436" s="43"/>
      <c r="C436" s="44"/>
      <c r="D436" s="233" t="s">
        <v>442</v>
      </c>
      <c r="E436" s="44"/>
      <c r="F436" s="234" t="s">
        <v>2120</v>
      </c>
      <c r="G436" s="44"/>
      <c r="H436" s="44"/>
      <c r="I436" s="235"/>
      <c r="J436" s="44"/>
      <c r="K436" s="44"/>
      <c r="L436" s="48"/>
      <c r="M436" s="236"/>
      <c r="N436" s="237"/>
      <c r="O436" s="88"/>
      <c r="P436" s="88"/>
      <c r="Q436" s="88"/>
      <c r="R436" s="88"/>
      <c r="S436" s="88"/>
      <c r="T436" s="89"/>
      <c r="U436" s="42"/>
      <c r="V436" s="42"/>
      <c r="W436" s="42"/>
      <c r="X436" s="42"/>
      <c r="Y436" s="42"/>
      <c r="Z436" s="42"/>
      <c r="AA436" s="42"/>
      <c r="AB436" s="42"/>
      <c r="AC436" s="42"/>
      <c r="AD436" s="42"/>
      <c r="AE436" s="42"/>
      <c r="AT436" s="21" t="s">
        <v>442</v>
      </c>
      <c r="AU436" s="21" t="s">
        <v>83</v>
      </c>
    </row>
    <row r="437" s="12" customFormat="1" ht="25.92" customHeight="1">
      <c r="A437" s="12"/>
      <c r="B437" s="204"/>
      <c r="C437" s="205"/>
      <c r="D437" s="206" t="s">
        <v>73</v>
      </c>
      <c r="E437" s="207" t="s">
        <v>2121</v>
      </c>
      <c r="F437" s="207" t="s">
        <v>2122</v>
      </c>
      <c r="G437" s="205"/>
      <c r="H437" s="205"/>
      <c r="I437" s="208"/>
      <c r="J437" s="209">
        <f>BK437</f>
        <v>0</v>
      </c>
      <c r="K437" s="205"/>
      <c r="L437" s="210"/>
      <c r="M437" s="211"/>
      <c r="N437" s="212"/>
      <c r="O437" s="212"/>
      <c r="P437" s="213">
        <f>P438+P468+P481+P489+P598+P621+P633</f>
        <v>0</v>
      </c>
      <c r="Q437" s="212"/>
      <c r="R437" s="213">
        <f>R438+R468+R481+R489+R598+R621+R633</f>
        <v>4.5749317200000004</v>
      </c>
      <c r="S437" s="212"/>
      <c r="T437" s="214">
        <f>T438+T468+T481+T489+T598+T621+T633</f>
        <v>1.6469484999999997</v>
      </c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R437" s="215" t="s">
        <v>83</v>
      </c>
      <c r="AT437" s="216" t="s">
        <v>73</v>
      </c>
      <c r="AU437" s="216" t="s">
        <v>74</v>
      </c>
      <c r="AY437" s="215" t="s">
        <v>426</v>
      </c>
      <c r="BK437" s="217">
        <f>BK438+BK468+BK481+BK489+BK598+BK621+BK633</f>
        <v>0</v>
      </c>
    </row>
    <row r="438" s="12" customFormat="1" ht="22.8" customHeight="1">
      <c r="A438" s="12"/>
      <c r="B438" s="204"/>
      <c r="C438" s="205"/>
      <c r="D438" s="206" t="s">
        <v>73</v>
      </c>
      <c r="E438" s="218" t="s">
        <v>2202</v>
      </c>
      <c r="F438" s="218" t="s">
        <v>2203</v>
      </c>
      <c r="G438" s="205"/>
      <c r="H438" s="205"/>
      <c r="I438" s="208"/>
      <c r="J438" s="219">
        <f>BK438</f>
        <v>0</v>
      </c>
      <c r="K438" s="205"/>
      <c r="L438" s="210"/>
      <c r="M438" s="211"/>
      <c r="N438" s="212"/>
      <c r="O438" s="212"/>
      <c r="P438" s="213">
        <f>SUM(P439:P467)</f>
        <v>0</v>
      </c>
      <c r="Q438" s="212"/>
      <c r="R438" s="213">
        <f>SUM(R439:R467)</f>
        <v>1.2343199999999999</v>
      </c>
      <c r="S438" s="212"/>
      <c r="T438" s="214">
        <f>SUM(T439:T467)</f>
        <v>1.0797599999999998</v>
      </c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R438" s="215" t="s">
        <v>83</v>
      </c>
      <c r="AT438" s="216" t="s">
        <v>73</v>
      </c>
      <c r="AU438" s="216" t="s">
        <v>81</v>
      </c>
      <c r="AY438" s="215" t="s">
        <v>426</v>
      </c>
      <c r="BK438" s="217">
        <f>SUM(BK439:BK467)</f>
        <v>0</v>
      </c>
    </row>
    <row r="439" s="2" customFormat="1" ht="37.8" customHeight="1">
      <c r="A439" s="42"/>
      <c r="B439" s="43"/>
      <c r="C439" s="220" t="s">
        <v>922</v>
      </c>
      <c r="D439" s="220" t="s">
        <v>433</v>
      </c>
      <c r="E439" s="221" t="s">
        <v>6827</v>
      </c>
      <c r="F439" s="222" t="s">
        <v>6828</v>
      </c>
      <c r="G439" s="223" t="s">
        <v>436</v>
      </c>
      <c r="H439" s="224">
        <v>55.5</v>
      </c>
      <c r="I439" s="225"/>
      <c r="J439" s="226">
        <f>ROUND(I439*H439,2)</f>
        <v>0</v>
      </c>
      <c r="K439" s="222" t="s">
        <v>437</v>
      </c>
      <c r="L439" s="48"/>
      <c r="M439" s="227" t="s">
        <v>28</v>
      </c>
      <c r="N439" s="228" t="s">
        <v>45</v>
      </c>
      <c r="O439" s="88"/>
      <c r="P439" s="229">
        <f>O439*H439</f>
        <v>0</v>
      </c>
      <c r="Q439" s="229">
        <v>0</v>
      </c>
      <c r="R439" s="229">
        <f>Q439*H439</f>
        <v>0</v>
      </c>
      <c r="S439" s="229">
        <v>0</v>
      </c>
      <c r="T439" s="230">
        <f>S439*H439</f>
        <v>0</v>
      </c>
      <c r="U439" s="42"/>
      <c r="V439" s="42"/>
      <c r="W439" s="42"/>
      <c r="X439" s="42"/>
      <c r="Y439" s="42"/>
      <c r="Z439" s="42"/>
      <c r="AA439" s="42"/>
      <c r="AB439" s="42"/>
      <c r="AC439" s="42"/>
      <c r="AD439" s="42"/>
      <c r="AE439" s="42"/>
      <c r="AR439" s="231" t="s">
        <v>645</v>
      </c>
      <c r="AT439" s="231" t="s">
        <v>433</v>
      </c>
      <c r="AU439" s="231" t="s">
        <v>83</v>
      </c>
      <c r="AY439" s="21" t="s">
        <v>426</v>
      </c>
      <c r="BE439" s="232">
        <f>IF(N439="základní",J439,0)</f>
        <v>0</v>
      </c>
      <c r="BF439" s="232">
        <f>IF(N439="snížená",J439,0)</f>
        <v>0</v>
      </c>
      <c r="BG439" s="232">
        <f>IF(N439="zákl. přenesená",J439,0)</f>
        <v>0</v>
      </c>
      <c r="BH439" s="232">
        <f>IF(N439="sníž. přenesená",J439,0)</f>
        <v>0</v>
      </c>
      <c r="BI439" s="232">
        <f>IF(N439="nulová",J439,0)</f>
        <v>0</v>
      </c>
      <c r="BJ439" s="21" t="s">
        <v>81</v>
      </c>
      <c r="BK439" s="232">
        <f>ROUND(I439*H439,2)</f>
        <v>0</v>
      </c>
      <c r="BL439" s="21" t="s">
        <v>645</v>
      </c>
      <c r="BM439" s="231" t="s">
        <v>6829</v>
      </c>
    </row>
    <row r="440" s="2" customFormat="1">
      <c r="A440" s="42"/>
      <c r="B440" s="43"/>
      <c r="C440" s="44"/>
      <c r="D440" s="233" t="s">
        <v>442</v>
      </c>
      <c r="E440" s="44"/>
      <c r="F440" s="234" t="s">
        <v>6830</v>
      </c>
      <c r="G440" s="44"/>
      <c r="H440" s="44"/>
      <c r="I440" s="235"/>
      <c r="J440" s="44"/>
      <c r="K440" s="44"/>
      <c r="L440" s="48"/>
      <c r="M440" s="236"/>
      <c r="N440" s="237"/>
      <c r="O440" s="88"/>
      <c r="P440" s="88"/>
      <c r="Q440" s="88"/>
      <c r="R440" s="88"/>
      <c r="S440" s="88"/>
      <c r="T440" s="89"/>
      <c r="U440" s="42"/>
      <c r="V440" s="42"/>
      <c r="W440" s="42"/>
      <c r="X440" s="42"/>
      <c r="Y440" s="42"/>
      <c r="Z440" s="42"/>
      <c r="AA440" s="42"/>
      <c r="AB440" s="42"/>
      <c r="AC440" s="42"/>
      <c r="AD440" s="42"/>
      <c r="AE440" s="42"/>
      <c r="AT440" s="21" t="s">
        <v>442</v>
      </c>
      <c r="AU440" s="21" t="s">
        <v>83</v>
      </c>
    </row>
    <row r="441" s="13" customFormat="1">
      <c r="A441" s="13"/>
      <c r="B441" s="238"/>
      <c r="C441" s="239"/>
      <c r="D441" s="240" t="s">
        <v>446</v>
      </c>
      <c r="E441" s="241" t="s">
        <v>28</v>
      </c>
      <c r="F441" s="242" t="s">
        <v>6529</v>
      </c>
      <c r="G441" s="239"/>
      <c r="H441" s="243">
        <v>44.799999999999997</v>
      </c>
      <c r="I441" s="244"/>
      <c r="J441" s="239"/>
      <c r="K441" s="239"/>
      <c r="L441" s="245"/>
      <c r="M441" s="246"/>
      <c r="N441" s="247"/>
      <c r="O441" s="247"/>
      <c r="P441" s="247"/>
      <c r="Q441" s="247"/>
      <c r="R441" s="247"/>
      <c r="S441" s="247"/>
      <c r="T441" s="248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9" t="s">
        <v>446</v>
      </c>
      <c r="AU441" s="249" t="s">
        <v>83</v>
      </c>
      <c r="AV441" s="13" t="s">
        <v>83</v>
      </c>
      <c r="AW441" s="13" t="s">
        <v>35</v>
      </c>
      <c r="AX441" s="13" t="s">
        <v>74</v>
      </c>
      <c r="AY441" s="249" t="s">
        <v>426</v>
      </c>
    </row>
    <row r="442" s="13" customFormat="1">
      <c r="A442" s="13"/>
      <c r="B442" s="238"/>
      <c r="C442" s="239"/>
      <c r="D442" s="240" t="s">
        <v>446</v>
      </c>
      <c r="E442" s="241" t="s">
        <v>28</v>
      </c>
      <c r="F442" s="242" t="s">
        <v>337</v>
      </c>
      <c r="G442" s="239"/>
      <c r="H442" s="243">
        <v>10.699999999999999</v>
      </c>
      <c r="I442" s="244"/>
      <c r="J442" s="239"/>
      <c r="K442" s="239"/>
      <c r="L442" s="245"/>
      <c r="M442" s="246"/>
      <c r="N442" s="247"/>
      <c r="O442" s="247"/>
      <c r="P442" s="247"/>
      <c r="Q442" s="247"/>
      <c r="R442" s="247"/>
      <c r="S442" s="247"/>
      <c r="T442" s="248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9" t="s">
        <v>446</v>
      </c>
      <c r="AU442" s="249" t="s">
        <v>83</v>
      </c>
      <c r="AV442" s="13" t="s">
        <v>83</v>
      </c>
      <c r="AW442" s="13" t="s">
        <v>35</v>
      </c>
      <c r="AX442" s="13" t="s">
        <v>74</v>
      </c>
      <c r="AY442" s="249" t="s">
        <v>426</v>
      </c>
    </row>
    <row r="443" s="15" customFormat="1">
      <c r="A443" s="15"/>
      <c r="B443" s="260"/>
      <c r="C443" s="261"/>
      <c r="D443" s="240" t="s">
        <v>446</v>
      </c>
      <c r="E443" s="262" t="s">
        <v>6546</v>
      </c>
      <c r="F443" s="263" t="s">
        <v>466</v>
      </c>
      <c r="G443" s="261"/>
      <c r="H443" s="264">
        <v>55.5</v>
      </c>
      <c r="I443" s="265"/>
      <c r="J443" s="261"/>
      <c r="K443" s="261"/>
      <c r="L443" s="266"/>
      <c r="M443" s="267"/>
      <c r="N443" s="268"/>
      <c r="O443" s="268"/>
      <c r="P443" s="268"/>
      <c r="Q443" s="268"/>
      <c r="R443" s="268"/>
      <c r="S443" s="268"/>
      <c r="T443" s="269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T443" s="270" t="s">
        <v>446</v>
      </c>
      <c r="AU443" s="270" t="s">
        <v>83</v>
      </c>
      <c r="AV443" s="15" t="s">
        <v>438</v>
      </c>
      <c r="AW443" s="15" t="s">
        <v>35</v>
      </c>
      <c r="AX443" s="15" t="s">
        <v>81</v>
      </c>
      <c r="AY443" s="270" t="s">
        <v>426</v>
      </c>
    </row>
    <row r="444" s="2" customFormat="1" ht="16.5" customHeight="1">
      <c r="A444" s="42"/>
      <c r="B444" s="43"/>
      <c r="C444" s="271" t="s">
        <v>927</v>
      </c>
      <c r="D444" s="271" t="s">
        <v>776</v>
      </c>
      <c r="E444" s="272" t="s">
        <v>2139</v>
      </c>
      <c r="F444" s="273" t="s">
        <v>2140</v>
      </c>
      <c r="G444" s="274" t="s">
        <v>2141</v>
      </c>
      <c r="H444" s="275">
        <v>22.199999999999999</v>
      </c>
      <c r="I444" s="276"/>
      <c r="J444" s="277">
        <f>ROUND(I444*H444,2)</f>
        <v>0</v>
      </c>
      <c r="K444" s="273" t="s">
        <v>437</v>
      </c>
      <c r="L444" s="278"/>
      <c r="M444" s="279" t="s">
        <v>28</v>
      </c>
      <c r="N444" s="280" t="s">
        <v>45</v>
      </c>
      <c r="O444" s="88"/>
      <c r="P444" s="229">
        <f>O444*H444</f>
        <v>0</v>
      </c>
      <c r="Q444" s="229">
        <v>0.001</v>
      </c>
      <c r="R444" s="229">
        <f>Q444*H444</f>
        <v>0.022200000000000001</v>
      </c>
      <c r="S444" s="229">
        <v>0</v>
      </c>
      <c r="T444" s="230">
        <f>S444*H444</f>
        <v>0</v>
      </c>
      <c r="U444" s="42"/>
      <c r="V444" s="42"/>
      <c r="W444" s="42"/>
      <c r="X444" s="42"/>
      <c r="Y444" s="42"/>
      <c r="Z444" s="42"/>
      <c r="AA444" s="42"/>
      <c r="AB444" s="42"/>
      <c r="AC444" s="42"/>
      <c r="AD444" s="42"/>
      <c r="AE444" s="42"/>
      <c r="AR444" s="231" t="s">
        <v>732</v>
      </c>
      <c r="AT444" s="231" t="s">
        <v>776</v>
      </c>
      <c r="AU444" s="231" t="s">
        <v>83</v>
      </c>
      <c r="AY444" s="21" t="s">
        <v>426</v>
      </c>
      <c r="BE444" s="232">
        <f>IF(N444="základní",J444,0)</f>
        <v>0</v>
      </c>
      <c r="BF444" s="232">
        <f>IF(N444="snížená",J444,0)</f>
        <v>0</v>
      </c>
      <c r="BG444" s="232">
        <f>IF(N444="zákl. přenesená",J444,0)</f>
        <v>0</v>
      </c>
      <c r="BH444" s="232">
        <f>IF(N444="sníž. přenesená",J444,0)</f>
        <v>0</v>
      </c>
      <c r="BI444" s="232">
        <f>IF(N444="nulová",J444,0)</f>
        <v>0</v>
      </c>
      <c r="BJ444" s="21" t="s">
        <v>81</v>
      </c>
      <c r="BK444" s="232">
        <f>ROUND(I444*H444,2)</f>
        <v>0</v>
      </c>
      <c r="BL444" s="21" t="s">
        <v>645</v>
      </c>
      <c r="BM444" s="231" t="s">
        <v>6831</v>
      </c>
    </row>
    <row r="445" s="13" customFormat="1">
      <c r="A445" s="13"/>
      <c r="B445" s="238"/>
      <c r="C445" s="239"/>
      <c r="D445" s="240" t="s">
        <v>446</v>
      </c>
      <c r="E445" s="241" t="s">
        <v>28</v>
      </c>
      <c r="F445" s="242" t="s">
        <v>6832</v>
      </c>
      <c r="G445" s="239"/>
      <c r="H445" s="243">
        <v>22.199999999999999</v>
      </c>
      <c r="I445" s="244"/>
      <c r="J445" s="239"/>
      <c r="K445" s="239"/>
      <c r="L445" s="245"/>
      <c r="M445" s="246"/>
      <c r="N445" s="247"/>
      <c r="O445" s="247"/>
      <c r="P445" s="247"/>
      <c r="Q445" s="247"/>
      <c r="R445" s="247"/>
      <c r="S445" s="247"/>
      <c r="T445" s="248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9" t="s">
        <v>446</v>
      </c>
      <c r="AU445" s="249" t="s">
        <v>83</v>
      </c>
      <c r="AV445" s="13" t="s">
        <v>83</v>
      </c>
      <c r="AW445" s="13" t="s">
        <v>35</v>
      </c>
      <c r="AX445" s="13" t="s">
        <v>81</v>
      </c>
      <c r="AY445" s="249" t="s">
        <v>426</v>
      </c>
    </row>
    <row r="446" s="2" customFormat="1" ht="33" customHeight="1">
      <c r="A446" s="42"/>
      <c r="B446" s="43"/>
      <c r="C446" s="220" t="s">
        <v>933</v>
      </c>
      <c r="D446" s="220" t="s">
        <v>433</v>
      </c>
      <c r="E446" s="221" t="s">
        <v>6833</v>
      </c>
      <c r="F446" s="222" t="s">
        <v>6834</v>
      </c>
      <c r="G446" s="223" t="s">
        <v>436</v>
      </c>
      <c r="H446" s="224">
        <v>49.079999999999998</v>
      </c>
      <c r="I446" s="225"/>
      <c r="J446" s="226">
        <f>ROUND(I446*H446,2)</f>
        <v>0</v>
      </c>
      <c r="K446" s="222" t="s">
        <v>437</v>
      </c>
      <c r="L446" s="48"/>
      <c r="M446" s="227" t="s">
        <v>28</v>
      </c>
      <c r="N446" s="228" t="s">
        <v>45</v>
      </c>
      <c r="O446" s="88"/>
      <c r="P446" s="229">
        <f>O446*H446</f>
        <v>0</v>
      </c>
      <c r="Q446" s="229">
        <v>0</v>
      </c>
      <c r="R446" s="229">
        <f>Q446*H446</f>
        <v>0</v>
      </c>
      <c r="S446" s="229">
        <v>0.016500000000000001</v>
      </c>
      <c r="T446" s="230">
        <f>S446*H446</f>
        <v>0.80981999999999998</v>
      </c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R446" s="231" t="s">
        <v>645</v>
      </c>
      <c r="AT446" s="231" t="s">
        <v>433</v>
      </c>
      <c r="AU446" s="231" t="s">
        <v>83</v>
      </c>
      <c r="AY446" s="21" t="s">
        <v>426</v>
      </c>
      <c r="BE446" s="232">
        <f>IF(N446="základní",J446,0)</f>
        <v>0</v>
      </c>
      <c r="BF446" s="232">
        <f>IF(N446="snížená",J446,0)</f>
        <v>0</v>
      </c>
      <c r="BG446" s="232">
        <f>IF(N446="zákl. přenesená",J446,0)</f>
        <v>0</v>
      </c>
      <c r="BH446" s="232">
        <f>IF(N446="sníž. přenesená",J446,0)</f>
        <v>0</v>
      </c>
      <c r="BI446" s="232">
        <f>IF(N446="nulová",J446,0)</f>
        <v>0</v>
      </c>
      <c r="BJ446" s="21" t="s">
        <v>81</v>
      </c>
      <c r="BK446" s="232">
        <f>ROUND(I446*H446,2)</f>
        <v>0</v>
      </c>
      <c r="BL446" s="21" t="s">
        <v>645</v>
      </c>
      <c r="BM446" s="231" t="s">
        <v>6835</v>
      </c>
    </row>
    <row r="447" s="2" customFormat="1">
      <c r="A447" s="42"/>
      <c r="B447" s="43"/>
      <c r="C447" s="44"/>
      <c r="D447" s="233" t="s">
        <v>442</v>
      </c>
      <c r="E447" s="44"/>
      <c r="F447" s="234" t="s">
        <v>6836</v>
      </c>
      <c r="G447" s="44"/>
      <c r="H447" s="44"/>
      <c r="I447" s="235"/>
      <c r="J447" s="44"/>
      <c r="K447" s="44"/>
      <c r="L447" s="48"/>
      <c r="M447" s="236"/>
      <c r="N447" s="237"/>
      <c r="O447" s="88"/>
      <c r="P447" s="88"/>
      <c r="Q447" s="88"/>
      <c r="R447" s="88"/>
      <c r="S447" s="88"/>
      <c r="T447" s="89"/>
      <c r="U447" s="42"/>
      <c r="V447" s="42"/>
      <c r="W447" s="42"/>
      <c r="X447" s="42"/>
      <c r="Y447" s="42"/>
      <c r="Z447" s="42"/>
      <c r="AA447" s="42"/>
      <c r="AB447" s="42"/>
      <c r="AC447" s="42"/>
      <c r="AD447" s="42"/>
      <c r="AE447" s="42"/>
      <c r="AT447" s="21" t="s">
        <v>442</v>
      </c>
      <c r="AU447" s="21" t="s">
        <v>83</v>
      </c>
    </row>
    <row r="448" s="14" customFormat="1">
      <c r="A448" s="14"/>
      <c r="B448" s="250"/>
      <c r="C448" s="251"/>
      <c r="D448" s="240" t="s">
        <v>446</v>
      </c>
      <c r="E448" s="252" t="s">
        <v>28</v>
      </c>
      <c r="F448" s="253" t="s">
        <v>6590</v>
      </c>
      <c r="G448" s="251"/>
      <c r="H448" s="252" t="s">
        <v>28</v>
      </c>
      <c r="I448" s="254"/>
      <c r="J448" s="251"/>
      <c r="K448" s="251"/>
      <c r="L448" s="255"/>
      <c r="M448" s="256"/>
      <c r="N448" s="257"/>
      <c r="O448" s="257"/>
      <c r="P448" s="257"/>
      <c r="Q448" s="257"/>
      <c r="R448" s="257"/>
      <c r="S448" s="257"/>
      <c r="T448" s="258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9" t="s">
        <v>446</v>
      </c>
      <c r="AU448" s="259" t="s">
        <v>83</v>
      </c>
      <c r="AV448" s="14" t="s">
        <v>81</v>
      </c>
      <c r="AW448" s="14" t="s">
        <v>35</v>
      </c>
      <c r="AX448" s="14" t="s">
        <v>74</v>
      </c>
      <c r="AY448" s="259" t="s">
        <v>426</v>
      </c>
    </row>
    <row r="449" s="13" customFormat="1">
      <c r="A449" s="13"/>
      <c r="B449" s="238"/>
      <c r="C449" s="239"/>
      <c r="D449" s="240" t="s">
        <v>446</v>
      </c>
      <c r="E449" s="241" t="s">
        <v>6529</v>
      </c>
      <c r="F449" s="242" t="s">
        <v>6837</v>
      </c>
      <c r="G449" s="239"/>
      <c r="H449" s="243">
        <v>44.799999999999997</v>
      </c>
      <c r="I449" s="244"/>
      <c r="J449" s="239"/>
      <c r="K449" s="239"/>
      <c r="L449" s="245"/>
      <c r="M449" s="246"/>
      <c r="N449" s="247"/>
      <c r="O449" s="247"/>
      <c r="P449" s="247"/>
      <c r="Q449" s="247"/>
      <c r="R449" s="247"/>
      <c r="S449" s="247"/>
      <c r="T449" s="248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9" t="s">
        <v>446</v>
      </c>
      <c r="AU449" s="249" t="s">
        <v>83</v>
      </c>
      <c r="AV449" s="13" t="s">
        <v>83</v>
      </c>
      <c r="AW449" s="13" t="s">
        <v>35</v>
      </c>
      <c r="AX449" s="13" t="s">
        <v>74</v>
      </c>
      <c r="AY449" s="249" t="s">
        <v>426</v>
      </c>
    </row>
    <row r="450" s="13" customFormat="1">
      <c r="A450" s="13"/>
      <c r="B450" s="238"/>
      <c r="C450" s="239"/>
      <c r="D450" s="240" t="s">
        <v>446</v>
      </c>
      <c r="E450" s="241" t="s">
        <v>6544</v>
      </c>
      <c r="F450" s="242" t="s">
        <v>6838</v>
      </c>
      <c r="G450" s="239"/>
      <c r="H450" s="243">
        <v>4.2800000000000002</v>
      </c>
      <c r="I450" s="244"/>
      <c r="J450" s="239"/>
      <c r="K450" s="239"/>
      <c r="L450" s="245"/>
      <c r="M450" s="246"/>
      <c r="N450" s="247"/>
      <c r="O450" s="247"/>
      <c r="P450" s="247"/>
      <c r="Q450" s="247"/>
      <c r="R450" s="247"/>
      <c r="S450" s="247"/>
      <c r="T450" s="248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9" t="s">
        <v>446</v>
      </c>
      <c r="AU450" s="249" t="s">
        <v>83</v>
      </c>
      <c r="AV450" s="13" t="s">
        <v>83</v>
      </c>
      <c r="AW450" s="13" t="s">
        <v>35</v>
      </c>
      <c r="AX450" s="13" t="s">
        <v>74</v>
      </c>
      <c r="AY450" s="249" t="s">
        <v>426</v>
      </c>
    </row>
    <row r="451" s="15" customFormat="1">
      <c r="A451" s="15"/>
      <c r="B451" s="260"/>
      <c r="C451" s="261"/>
      <c r="D451" s="240" t="s">
        <v>446</v>
      </c>
      <c r="E451" s="262" t="s">
        <v>6540</v>
      </c>
      <c r="F451" s="263" t="s">
        <v>466</v>
      </c>
      <c r="G451" s="261"/>
      <c r="H451" s="264">
        <v>49.079999999999998</v>
      </c>
      <c r="I451" s="265"/>
      <c r="J451" s="261"/>
      <c r="K451" s="261"/>
      <c r="L451" s="266"/>
      <c r="M451" s="267"/>
      <c r="N451" s="268"/>
      <c r="O451" s="268"/>
      <c r="P451" s="268"/>
      <c r="Q451" s="268"/>
      <c r="R451" s="268"/>
      <c r="S451" s="268"/>
      <c r="T451" s="269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T451" s="270" t="s">
        <v>446</v>
      </c>
      <c r="AU451" s="270" t="s">
        <v>83</v>
      </c>
      <c r="AV451" s="15" t="s">
        <v>438</v>
      </c>
      <c r="AW451" s="15" t="s">
        <v>35</v>
      </c>
      <c r="AX451" s="15" t="s">
        <v>81</v>
      </c>
      <c r="AY451" s="270" t="s">
        <v>426</v>
      </c>
    </row>
    <row r="452" s="2" customFormat="1" ht="37.8" customHeight="1">
      <c r="A452" s="42"/>
      <c r="B452" s="43"/>
      <c r="C452" s="220" t="s">
        <v>939</v>
      </c>
      <c r="D452" s="220" t="s">
        <v>433</v>
      </c>
      <c r="E452" s="221" t="s">
        <v>6839</v>
      </c>
      <c r="F452" s="222" t="s">
        <v>6840</v>
      </c>
      <c r="G452" s="223" t="s">
        <v>436</v>
      </c>
      <c r="H452" s="224">
        <v>49.079999999999998</v>
      </c>
      <c r="I452" s="225"/>
      <c r="J452" s="226">
        <f>ROUND(I452*H452,2)</f>
        <v>0</v>
      </c>
      <c r="K452" s="222" t="s">
        <v>437</v>
      </c>
      <c r="L452" s="48"/>
      <c r="M452" s="227" t="s">
        <v>28</v>
      </c>
      <c r="N452" s="228" t="s">
        <v>45</v>
      </c>
      <c r="O452" s="88"/>
      <c r="P452" s="229">
        <f>O452*H452</f>
        <v>0</v>
      </c>
      <c r="Q452" s="229">
        <v>0</v>
      </c>
      <c r="R452" s="229">
        <f>Q452*H452</f>
        <v>0</v>
      </c>
      <c r="S452" s="229">
        <v>0.0054999999999999997</v>
      </c>
      <c r="T452" s="230">
        <f>S452*H452</f>
        <v>0.26993999999999996</v>
      </c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R452" s="231" t="s">
        <v>645</v>
      </c>
      <c r="AT452" s="231" t="s">
        <v>433</v>
      </c>
      <c r="AU452" s="231" t="s">
        <v>83</v>
      </c>
      <c r="AY452" s="21" t="s">
        <v>426</v>
      </c>
      <c r="BE452" s="232">
        <f>IF(N452="základní",J452,0)</f>
        <v>0</v>
      </c>
      <c r="BF452" s="232">
        <f>IF(N452="snížená",J452,0)</f>
        <v>0</v>
      </c>
      <c r="BG452" s="232">
        <f>IF(N452="zákl. přenesená",J452,0)</f>
        <v>0</v>
      </c>
      <c r="BH452" s="232">
        <f>IF(N452="sníž. přenesená",J452,0)</f>
        <v>0</v>
      </c>
      <c r="BI452" s="232">
        <f>IF(N452="nulová",J452,0)</f>
        <v>0</v>
      </c>
      <c r="BJ452" s="21" t="s">
        <v>81</v>
      </c>
      <c r="BK452" s="232">
        <f>ROUND(I452*H452,2)</f>
        <v>0</v>
      </c>
      <c r="BL452" s="21" t="s">
        <v>645</v>
      </c>
      <c r="BM452" s="231" t="s">
        <v>6841</v>
      </c>
    </row>
    <row r="453" s="2" customFormat="1">
      <c r="A453" s="42"/>
      <c r="B453" s="43"/>
      <c r="C453" s="44"/>
      <c r="D453" s="233" t="s">
        <v>442</v>
      </c>
      <c r="E453" s="44"/>
      <c r="F453" s="234" t="s">
        <v>6842</v>
      </c>
      <c r="G453" s="44"/>
      <c r="H453" s="44"/>
      <c r="I453" s="235"/>
      <c r="J453" s="44"/>
      <c r="K453" s="44"/>
      <c r="L453" s="48"/>
      <c r="M453" s="236"/>
      <c r="N453" s="237"/>
      <c r="O453" s="88"/>
      <c r="P453" s="88"/>
      <c r="Q453" s="88"/>
      <c r="R453" s="88"/>
      <c r="S453" s="88"/>
      <c r="T453" s="89"/>
      <c r="U453" s="42"/>
      <c r="V453" s="42"/>
      <c r="W453" s="42"/>
      <c r="X453" s="42"/>
      <c r="Y453" s="42"/>
      <c r="Z453" s="42"/>
      <c r="AA453" s="42"/>
      <c r="AB453" s="42"/>
      <c r="AC453" s="42"/>
      <c r="AD453" s="42"/>
      <c r="AE453" s="42"/>
      <c r="AT453" s="21" t="s">
        <v>442</v>
      </c>
      <c r="AU453" s="21" t="s">
        <v>83</v>
      </c>
    </row>
    <row r="454" s="13" customFormat="1">
      <c r="A454" s="13"/>
      <c r="B454" s="238"/>
      <c r="C454" s="239"/>
      <c r="D454" s="240" t="s">
        <v>446</v>
      </c>
      <c r="E454" s="241" t="s">
        <v>28</v>
      </c>
      <c r="F454" s="242" t="s">
        <v>6540</v>
      </c>
      <c r="G454" s="239"/>
      <c r="H454" s="243">
        <v>49.079999999999998</v>
      </c>
      <c r="I454" s="244"/>
      <c r="J454" s="239"/>
      <c r="K454" s="239"/>
      <c r="L454" s="245"/>
      <c r="M454" s="246"/>
      <c r="N454" s="247"/>
      <c r="O454" s="247"/>
      <c r="P454" s="247"/>
      <c r="Q454" s="247"/>
      <c r="R454" s="247"/>
      <c r="S454" s="247"/>
      <c r="T454" s="248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9" t="s">
        <v>446</v>
      </c>
      <c r="AU454" s="249" t="s">
        <v>83</v>
      </c>
      <c r="AV454" s="13" t="s">
        <v>83</v>
      </c>
      <c r="AW454" s="13" t="s">
        <v>35</v>
      </c>
      <c r="AX454" s="13" t="s">
        <v>81</v>
      </c>
      <c r="AY454" s="249" t="s">
        <v>426</v>
      </c>
    </row>
    <row r="455" s="2" customFormat="1" ht="24.15" customHeight="1">
      <c r="A455" s="42"/>
      <c r="B455" s="43"/>
      <c r="C455" s="220" t="s">
        <v>946</v>
      </c>
      <c r="D455" s="220" t="s">
        <v>433</v>
      </c>
      <c r="E455" s="221" t="s">
        <v>6843</v>
      </c>
      <c r="F455" s="222" t="s">
        <v>6844</v>
      </c>
      <c r="G455" s="223" t="s">
        <v>436</v>
      </c>
      <c r="H455" s="224">
        <v>166.5</v>
      </c>
      <c r="I455" s="225"/>
      <c r="J455" s="226">
        <f>ROUND(I455*H455,2)</f>
        <v>0</v>
      </c>
      <c r="K455" s="222" t="s">
        <v>437</v>
      </c>
      <c r="L455" s="48"/>
      <c r="M455" s="227" t="s">
        <v>28</v>
      </c>
      <c r="N455" s="228" t="s">
        <v>45</v>
      </c>
      <c r="O455" s="88"/>
      <c r="P455" s="229">
        <f>O455*H455</f>
        <v>0</v>
      </c>
      <c r="Q455" s="229">
        <v>0.00088000000000000003</v>
      </c>
      <c r="R455" s="229">
        <f>Q455*H455</f>
        <v>0.14652000000000001</v>
      </c>
      <c r="S455" s="229">
        <v>0</v>
      </c>
      <c r="T455" s="230">
        <f>S455*H455</f>
        <v>0</v>
      </c>
      <c r="U455" s="42"/>
      <c r="V455" s="42"/>
      <c r="W455" s="42"/>
      <c r="X455" s="42"/>
      <c r="Y455" s="42"/>
      <c r="Z455" s="42"/>
      <c r="AA455" s="42"/>
      <c r="AB455" s="42"/>
      <c r="AC455" s="42"/>
      <c r="AD455" s="42"/>
      <c r="AE455" s="42"/>
      <c r="AR455" s="231" t="s">
        <v>645</v>
      </c>
      <c r="AT455" s="231" t="s">
        <v>433</v>
      </c>
      <c r="AU455" s="231" t="s">
        <v>83</v>
      </c>
      <c r="AY455" s="21" t="s">
        <v>426</v>
      </c>
      <c r="BE455" s="232">
        <f>IF(N455="základní",J455,0)</f>
        <v>0</v>
      </c>
      <c r="BF455" s="232">
        <f>IF(N455="snížená",J455,0)</f>
        <v>0</v>
      </c>
      <c r="BG455" s="232">
        <f>IF(N455="zákl. přenesená",J455,0)</f>
        <v>0</v>
      </c>
      <c r="BH455" s="232">
        <f>IF(N455="sníž. přenesená",J455,0)</f>
        <v>0</v>
      </c>
      <c r="BI455" s="232">
        <f>IF(N455="nulová",J455,0)</f>
        <v>0</v>
      </c>
      <c r="BJ455" s="21" t="s">
        <v>81</v>
      </c>
      <c r="BK455" s="232">
        <f>ROUND(I455*H455,2)</f>
        <v>0</v>
      </c>
      <c r="BL455" s="21" t="s">
        <v>645</v>
      </c>
      <c r="BM455" s="231" t="s">
        <v>6845</v>
      </c>
    </row>
    <row r="456" s="2" customFormat="1">
      <c r="A456" s="42"/>
      <c r="B456" s="43"/>
      <c r="C456" s="44"/>
      <c r="D456" s="233" t="s">
        <v>442</v>
      </c>
      <c r="E456" s="44"/>
      <c r="F456" s="234" t="s">
        <v>6846</v>
      </c>
      <c r="G456" s="44"/>
      <c r="H456" s="44"/>
      <c r="I456" s="235"/>
      <c r="J456" s="44"/>
      <c r="K456" s="44"/>
      <c r="L456" s="48"/>
      <c r="M456" s="236"/>
      <c r="N456" s="237"/>
      <c r="O456" s="88"/>
      <c r="P456" s="88"/>
      <c r="Q456" s="88"/>
      <c r="R456" s="88"/>
      <c r="S456" s="88"/>
      <c r="T456" s="89"/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T456" s="21" t="s">
        <v>442</v>
      </c>
      <c r="AU456" s="21" t="s">
        <v>83</v>
      </c>
    </row>
    <row r="457" s="13" customFormat="1">
      <c r="A457" s="13"/>
      <c r="B457" s="238"/>
      <c r="C457" s="239"/>
      <c r="D457" s="240" t="s">
        <v>446</v>
      </c>
      <c r="E457" s="241" t="s">
        <v>28</v>
      </c>
      <c r="F457" s="242" t="s">
        <v>6847</v>
      </c>
      <c r="G457" s="239"/>
      <c r="H457" s="243">
        <v>166.5</v>
      </c>
      <c r="I457" s="244"/>
      <c r="J457" s="239"/>
      <c r="K457" s="239"/>
      <c r="L457" s="245"/>
      <c r="M457" s="246"/>
      <c r="N457" s="247"/>
      <c r="O457" s="247"/>
      <c r="P457" s="247"/>
      <c r="Q457" s="247"/>
      <c r="R457" s="247"/>
      <c r="S457" s="247"/>
      <c r="T457" s="248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9" t="s">
        <v>446</v>
      </c>
      <c r="AU457" s="249" t="s">
        <v>83</v>
      </c>
      <c r="AV457" s="13" t="s">
        <v>83</v>
      </c>
      <c r="AW457" s="13" t="s">
        <v>35</v>
      </c>
      <c r="AX457" s="13" t="s">
        <v>81</v>
      </c>
      <c r="AY457" s="249" t="s">
        <v>426</v>
      </c>
    </row>
    <row r="458" s="2" customFormat="1" ht="37.8" customHeight="1">
      <c r="A458" s="42"/>
      <c r="B458" s="43"/>
      <c r="C458" s="271" t="s">
        <v>953</v>
      </c>
      <c r="D458" s="271" t="s">
        <v>776</v>
      </c>
      <c r="E458" s="272" t="s">
        <v>6848</v>
      </c>
      <c r="F458" s="273" t="s">
        <v>6849</v>
      </c>
      <c r="G458" s="274" t="s">
        <v>436</v>
      </c>
      <c r="H458" s="275">
        <v>66.599999999999994</v>
      </c>
      <c r="I458" s="276"/>
      <c r="J458" s="277">
        <f>ROUND(I458*H458,2)</f>
        <v>0</v>
      </c>
      <c r="K458" s="273" t="s">
        <v>28</v>
      </c>
      <c r="L458" s="278"/>
      <c r="M458" s="279" t="s">
        <v>28</v>
      </c>
      <c r="N458" s="280" t="s">
        <v>45</v>
      </c>
      <c r="O458" s="88"/>
      <c r="P458" s="229">
        <f>O458*H458</f>
        <v>0</v>
      </c>
      <c r="Q458" s="229">
        <v>0.0047000000000000002</v>
      </c>
      <c r="R458" s="229">
        <f>Q458*H458</f>
        <v>0.31301999999999996</v>
      </c>
      <c r="S458" s="229">
        <v>0</v>
      </c>
      <c r="T458" s="230">
        <f>S458*H458</f>
        <v>0</v>
      </c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R458" s="231" t="s">
        <v>732</v>
      </c>
      <c r="AT458" s="231" t="s">
        <v>776</v>
      </c>
      <c r="AU458" s="231" t="s">
        <v>83</v>
      </c>
      <c r="AY458" s="21" t="s">
        <v>426</v>
      </c>
      <c r="BE458" s="232">
        <f>IF(N458="základní",J458,0)</f>
        <v>0</v>
      </c>
      <c r="BF458" s="232">
        <f>IF(N458="snížená",J458,0)</f>
        <v>0</v>
      </c>
      <c r="BG458" s="232">
        <f>IF(N458="zákl. přenesená",J458,0)</f>
        <v>0</v>
      </c>
      <c r="BH458" s="232">
        <f>IF(N458="sníž. přenesená",J458,0)</f>
        <v>0</v>
      </c>
      <c r="BI458" s="232">
        <f>IF(N458="nulová",J458,0)</f>
        <v>0</v>
      </c>
      <c r="BJ458" s="21" t="s">
        <v>81</v>
      </c>
      <c r="BK458" s="232">
        <f>ROUND(I458*H458,2)</f>
        <v>0</v>
      </c>
      <c r="BL458" s="21" t="s">
        <v>645</v>
      </c>
      <c r="BM458" s="231" t="s">
        <v>6850</v>
      </c>
    </row>
    <row r="459" s="13" customFormat="1">
      <c r="A459" s="13"/>
      <c r="B459" s="238"/>
      <c r="C459" s="239"/>
      <c r="D459" s="240" t="s">
        <v>446</v>
      </c>
      <c r="E459" s="241" t="s">
        <v>28</v>
      </c>
      <c r="F459" s="242" t="s">
        <v>6851</v>
      </c>
      <c r="G459" s="239"/>
      <c r="H459" s="243">
        <v>66.599999999999994</v>
      </c>
      <c r="I459" s="244"/>
      <c r="J459" s="239"/>
      <c r="K459" s="239"/>
      <c r="L459" s="245"/>
      <c r="M459" s="246"/>
      <c r="N459" s="247"/>
      <c r="O459" s="247"/>
      <c r="P459" s="247"/>
      <c r="Q459" s="247"/>
      <c r="R459" s="247"/>
      <c r="S459" s="247"/>
      <c r="T459" s="248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9" t="s">
        <v>446</v>
      </c>
      <c r="AU459" s="249" t="s">
        <v>83</v>
      </c>
      <c r="AV459" s="13" t="s">
        <v>83</v>
      </c>
      <c r="AW459" s="13" t="s">
        <v>35</v>
      </c>
      <c r="AX459" s="13" t="s">
        <v>81</v>
      </c>
      <c r="AY459" s="249" t="s">
        <v>426</v>
      </c>
    </row>
    <row r="460" s="2" customFormat="1" ht="24.15" customHeight="1">
      <c r="A460" s="42"/>
      <c r="B460" s="43"/>
      <c r="C460" s="271" t="s">
        <v>959</v>
      </c>
      <c r="D460" s="271" t="s">
        <v>776</v>
      </c>
      <c r="E460" s="272" t="s">
        <v>6852</v>
      </c>
      <c r="F460" s="273" t="s">
        <v>6853</v>
      </c>
      <c r="G460" s="274" t="s">
        <v>436</v>
      </c>
      <c r="H460" s="275">
        <v>66.599999999999994</v>
      </c>
      <c r="I460" s="276"/>
      <c r="J460" s="277">
        <f>ROUND(I460*H460,2)</f>
        <v>0</v>
      </c>
      <c r="K460" s="273" t="s">
        <v>28</v>
      </c>
      <c r="L460" s="278"/>
      <c r="M460" s="279" t="s">
        <v>28</v>
      </c>
      <c r="N460" s="280" t="s">
        <v>45</v>
      </c>
      <c r="O460" s="88"/>
      <c r="P460" s="229">
        <f>O460*H460</f>
        <v>0</v>
      </c>
      <c r="Q460" s="229">
        <v>0.0047000000000000002</v>
      </c>
      <c r="R460" s="229">
        <f>Q460*H460</f>
        <v>0.31301999999999996</v>
      </c>
      <c r="S460" s="229">
        <v>0</v>
      </c>
      <c r="T460" s="230">
        <f>S460*H460</f>
        <v>0</v>
      </c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R460" s="231" t="s">
        <v>732</v>
      </c>
      <c r="AT460" s="231" t="s">
        <v>776</v>
      </c>
      <c r="AU460" s="231" t="s">
        <v>83</v>
      </c>
      <c r="AY460" s="21" t="s">
        <v>426</v>
      </c>
      <c r="BE460" s="232">
        <f>IF(N460="základní",J460,0)</f>
        <v>0</v>
      </c>
      <c r="BF460" s="232">
        <f>IF(N460="snížená",J460,0)</f>
        <v>0</v>
      </c>
      <c r="BG460" s="232">
        <f>IF(N460="zákl. přenesená",J460,0)</f>
        <v>0</v>
      </c>
      <c r="BH460" s="232">
        <f>IF(N460="sníž. přenesená",J460,0)</f>
        <v>0</v>
      </c>
      <c r="BI460" s="232">
        <f>IF(N460="nulová",J460,0)</f>
        <v>0</v>
      </c>
      <c r="BJ460" s="21" t="s">
        <v>81</v>
      </c>
      <c r="BK460" s="232">
        <f>ROUND(I460*H460,2)</f>
        <v>0</v>
      </c>
      <c r="BL460" s="21" t="s">
        <v>645</v>
      </c>
      <c r="BM460" s="231" t="s">
        <v>6854</v>
      </c>
    </row>
    <row r="461" s="13" customFormat="1">
      <c r="A461" s="13"/>
      <c r="B461" s="238"/>
      <c r="C461" s="239"/>
      <c r="D461" s="240" t="s">
        <v>446</v>
      </c>
      <c r="E461" s="241" t="s">
        <v>28</v>
      </c>
      <c r="F461" s="242" t="s">
        <v>6851</v>
      </c>
      <c r="G461" s="239"/>
      <c r="H461" s="243">
        <v>66.599999999999994</v>
      </c>
      <c r="I461" s="244"/>
      <c r="J461" s="239"/>
      <c r="K461" s="239"/>
      <c r="L461" s="245"/>
      <c r="M461" s="246"/>
      <c r="N461" s="247"/>
      <c r="O461" s="247"/>
      <c r="P461" s="247"/>
      <c r="Q461" s="247"/>
      <c r="R461" s="247"/>
      <c r="S461" s="247"/>
      <c r="T461" s="248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9" t="s">
        <v>446</v>
      </c>
      <c r="AU461" s="249" t="s">
        <v>83</v>
      </c>
      <c r="AV461" s="13" t="s">
        <v>83</v>
      </c>
      <c r="AW461" s="13" t="s">
        <v>35</v>
      </c>
      <c r="AX461" s="13" t="s">
        <v>81</v>
      </c>
      <c r="AY461" s="249" t="s">
        <v>426</v>
      </c>
    </row>
    <row r="462" s="2" customFormat="1" ht="37.8" customHeight="1">
      <c r="A462" s="42"/>
      <c r="B462" s="43"/>
      <c r="C462" s="271" t="s">
        <v>964</v>
      </c>
      <c r="D462" s="271" t="s">
        <v>776</v>
      </c>
      <c r="E462" s="272" t="s">
        <v>6855</v>
      </c>
      <c r="F462" s="273" t="s">
        <v>6856</v>
      </c>
      <c r="G462" s="274" t="s">
        <v>436</v>
      </c>
      <c r="H462" s="275">
        <v>66.599999999999994</v>
      </c>
      <c r="I462" s="276"/>
      <c r="J462" s="277">
        <f>ROUND(I462*H462,2)</f>
        <v>0</v>
      </c>
      <c r="K462" s="273" t="s">
        <v>28</v>
      </c>
      <c r="L462" s="278"/>
      <c r="M462" s="279" t="s">
        <v>28</v>
      </c>
      <c r="N462" s="280" t="s">
        <v>45</v>
      </c>
      <c r="O462" s="88"/>
      <c r="P462" s="229">
        <f>O462*H462</f>
        <v>0</v>
      </c>
      <c r="Q462" s="229">
        <v>0.0066</v>
      </c>
      <c r="R462" s="229">
        <f>Q462*H462</f>
        <v>0.43955999999999995</v>
      </c>
      <c r="S462" s="229">
        <v>0</v>
      </c>
      <c r="T462" s="230">
        <f>S462*H462</f>
        <v>0</v>
      </c>
      <c r="U462" s="42"/>
      <c r="V462" s="42"/>
      <c r="W462" s="42"/>
      <c r="X462" s="42"/>
      <c r="Y462" s="42"/>
      <c r="Z462" s="42"/>
      <c r="AA462" s="42"/>
      <c r="AB462" s="42"/>
      <c r="AC462" s="42"/>
      <c r="AD462" s="42"/>
      <c r="AE462" s="42"/>
      <c r="AR462" s="231" t="s">
        <v>732</v>
      </c>
      <c r="AT462" s="231" t="s">
        <v>776</v>
      </c>
      <c r="AU462" s="231" t="s">
        <v>83</v>
      </c>
      <c r="AY462" s="21" t="s">
        <v>426</v>
      </c>
      <c r="BE462" s="232">
        <f>IF(N462="základní",J462,0)</f>
        <v>0</v>
      </c>
      <c r="BF462" s="232">
        <f>IF(N462="snížená",J462,0)</f>
        <v>0</v>
      </c>
      <c r="BG462" s="232">
        <f>IF(N462="zákl. přenesená",J462,0)</f>
        <v>0</v>
      </c>
      <c r="BH462" s="232">
        <f>IF(N462="sníž. přenesená",J462,0)</f>
        <v>0</v>
      </c>
      <c r="BI462" s="232">
        <f>IF(N462="nulová",J462,0)</f>
        <v>0</v>
      </c>
      <c r="BJ462" s="21" t="s">
        <v>81</v>
      </c>
      <c r="BK462" s="232">
        <f>ROUND(I462*H462,2)</f>
        <v>0</v>
      </c>
      <c r="BL462" s="21" t="s">
        <v>645</v>
      </c>
      <c r="BM462" s="231" t="s">
        <v>6857</v>
      </c>
    </row>
    <row r="463" s="13" customFormat="1">
      <c r="A463" s="13"/>
      <c r="B463" s="238"/>
      <c r="C463" s="239"/>
      <c r="D463" s="240" t="s">
        <v>446</v>
      </c>
      <c r="E463" s="241" t="s">
        <v>28</v>
      </c>
      <c r="F463" s="242" t="s">
        <v>6851</v>
      </c>
      <c r="G463" s="239"/>
      <c r="H463" s="243">
        <v>66.599999999999994</v>
      </c>
      <c r="I463" s="244"/>
      <c r="J463" s="239"/>
      <c r="K463" s="239"/>
      <c r="L463" s="245"/>
      <c r="M463" s="246"/>
      <c r="N463" s="247"/>
      <c r="O463" s="247"/>
      <c r="P463" s="247"/>
      <c r="Q463" s="247"/>
      <c r="R463" s="247"/>
      <c r="S463" s="247"/>
      <c r="T463" s="248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9" t="s">
        <v>446</v>
      </c>
      <c r="AU463" s="249" t="s">
        <v>83</v>
      </c>
      <c r="AV463" s="13" t="s">
        <v>83</v>
      </c>
      <c r="AW463" s="13" t="s">
        <v>35</v>
      </c>
      <c r="AX463" s="13" t="s">
        <v>81</v>
      </c>
      <c r="AY463" s="249" t="s">
        <v>426</v>
      </c>
    </row>
    <row r="464" s="2" customFormat="1" ht="49.05" customHeight="1">
      <c r="A464" s="42"/>
      <c r="B464" s="43"/>
      <c r="C464" s="220" t="s">
        <v>969</v>
      </c>
      <c r="D464" s="220" t="s">
        <v>433</v>
      </c>
      <c r="E464" s="221" t="s">
        <v>2222</v>
      </c>
      <c r="F464" s="222" t="s">
        <v>2223</v>
      </c>
      <c r="G464" s="223" t="s">
        <v>740</v>
      </c>
      <c r="H464" s="224">
        <v>1.234</v>
      </c>
      <c r="I464" s="225"/>
      <c r="J464" s="226">
        <f>ROUND(I464*H464,2)</f>
        <v>0</v>
      </c>
      <c r="K464" s="222" t="s">
        <v>437</v>
      </c>
      <c r="L464" s="48"/>
      <c r="M464" s="227" t="s">
        <v>28</v>
      </c>
      <c r="N464" s="228" t="s">
        <v>45</v>
      </c>
      <c r="O464" s="88"/>
      <c r="P464" s="229">
        <f>O464*H464</f>
        <v>0</v>
      </c>
      <c r="Q464" s="229">
        <v>0</v>
      </c>
      <c r="R464" s="229">
        <f>Q464*H464</f>
        <v>0</v>
      </c>
      <c r="S464" s="229">
        <v>0</v>
      </c>
      <c r="T464" s="230">
        <f>S464*H464</f>
        <v>0</v>
      </c>
      <c r="U464" s="42"/>
      <c r="V464" s="42"/>
      <c r="W464" s="42"/>
      <c r="X464" s="42"/>
      <c r="Y464" s="42"/>
      <c r="Z464" s="42"/>
      <c r="AA464" s="42"/>
      <c r="AB464" s="42"/>
      <c r="AC464" s="42"/>
      <c r="AD464" s="42"/>
      <c r="AE464" s="42"/>
      <c r="AR464" s="231" t="s">
        <v>645</v>
      </c>
      <c r="AT464" s="231" t="s">
        <v>433</v>
      </c>
      <c r="AU464" s="231" t="s">
        <v>83</v>
      </c>
      <c r="AY464" s="21" t="s">
        <v>426</v>
      </c>
      <c r="BE464" s="232">
        <f>IF(N464="základní",J464,0)</f>
        <v>0</v>
      </c>
      <c r="BF464" s="232">
        <f>IF(N464="snížená",J464,0)</f>
        <v>0</v>
      </c>
      <c r="BG464" s="232">
        <f>IF(N464="zákl. přenesená",J464,0)</f>
        <v>0</v>
      </c>
      <c r="BH464" s="232">
        <f>IF(N464="sníž. přenesená",J464,0)</f>
        <v>0</v>
      </c>
      <c r="BI464" s="232">
        <f>IF(N464="nulová",J464,0)</f>
        <v>0</v>
      </c>
      <c r="BJ464" s="21" t="s">
        <v>81</v>
      </c>
      <c r="BK464" s="232">
        <f>ROUND(I464*H464,2)</f>
        <v>0</v>
      </c>
      <c r="BL464" s="21" t="s">
        <v>645</v>
      </c>
      <c r="BM464" s="231" t="s">
        <v>6858</v>
      </c>
    </row>
    <row r="465" s="2" customFormat="1">
      <c r="A465" s="42"/>
      <c r="B465" s="43"/>
      <c r="C465" s="44"/>
      <c r="D465" s="233" t="s">
        <v>442</v>
      </c>
      <c r="E465" s="44"/>
      <c r="F465" s="234" t="s">
        <v>2225</v>
      </c>
      <c r="G465" s="44"/>
      <c r="H465" s="44"/>
      <c r="I465" s="235"/>
      <c r="J465" s="44"/>
      <c r="K465" s="44"/>
      <c r="L465" s="48"/>
      <c r="M465" s="236"/>
      <c r="N465" s="237"/>
      <c r="O465" s="88"/>
      <c r="P465" s="88"/>
      <c r="Q465" s="88"/>
      <c r="R465" s="88"/>
      <c r="S465" s="88"/>
      <c r="T465" s="89"/>
      <c r="U465" s="42"/>
      <c r="V465" s="42"/>
      <c r="W465" s="42"/>
      <c r="X465" s="42"/>
      <c r="Y465" s="42"/>
      <c r="Z465" s="42"/>
      <c r="AA465" s="42"/>
      <c r="AB465" s="42"/>
      <c r="AC465" s="42"/>
      <c r="AD465" s="42"/>
      <c r="AE465" s="42"/>
      <c r="AT465" s="21" t="s">
        <v>442</v>
      </c>
      <c r="AU465" s="21" t="s">
        <v>83</v>
      </c>
    </row>
    <row r="466" s="2" customFormat="1" ht="49.05" customHeight="1">
      <c r="A466" s="42"/>
      <c r="B466" s="43"/>
      <c r="C466" s="220" t="s">
        <v>975</v>
      </c>
      <c r="D466" s="220" t="s">
        <v>433</v>
      </c>
      <c r="E466" s="221" t="s">
        <v>2227</v>
      </c>
      <c r="F466" s="222" t="s">
        <v>2228</v>
      </c>
      <c r="G466" s="223" t="s">
        <v>740</v>
      </c>
      <c r="H466" s="224">
        <v>1.234</v>
      </c>
      <c r="I466" s="225"/>
      <c r="J466" s="226">
        <f>ROUND(I466*H466,2)</f>
        <v>0</v>
      </c>
      <c r="K466" s="222" t="s">
        <v>437</v>
      </c>
      <c r="L466" s="48"/>
      <c r="M466" s="227" t="s">
        <v>28</v>
      </c>
      <c r="N466" s="228" t="s">
        <v>45</v>
      </c>
      <c r="O466" s="88"/>
      <c r="P466" s="229">
        <f>O466*H466</f>
        <v>0</v>
      </c>
      <c r="Q466" s="229">
        <v>0</v>
      </c>
      <c r="R466" s="229">
        <f>Q466*H466</f>
        <v>0</v>
      </c>
      <c r="S466" s="229">
        <v>0</v>
      </c>
      <c r="T466" s="230">
        <f>S466*H466</f>
        <v>0</v>
      </c>
      <c r="U466" s="42"/>
      <c r="V466" s="42"/>
      <c r="W466" s="42"/>
      <c r="X466" s="42"/>
      <c r="Y466" s="42"/>
      <c r="Z466" s="42"/>
      <c r="AA466" s="42"/>
      <c r="AB466" s="42"/>
      <c r="AC466" s="42"/>
      <c r="AD466" s="42"/>
      <c r="AE466" s="42"/>
      <c r="AR466" s="231" t="s">
        <v>645</v>
      </c>
      <c r="AT466" s="231" t="s">
        <v>433</v>
      </c>
      <c r="AU466" s="231" t="s">
        <v>83</v>
      </c>
      <c r="AY466" s="21" t="s">
        <v>426</v>
      </c>
      <c r="BE466" s="232">
        <f>IF(N466="základní",J466,0)</f>
        <v>0</v>
      </c>
      <c r="BF466" s="232">
        <f>IF(N466="snížená",J466,0)</f>
        <v>0</v>
      </c>
      <c r="BG466" s="232">
        <f>IF(N466="zákl. přenesená",J466,0)</f>
        <v>0</v>
      </c>
      <c r="BH466" s="232">
        <f>IF(N466="sníž. přenesená",J466,0)</f>
        <v>0</v>
      </c>
      <c r="BI466" s="232">
        <f>IF(N466="nulová",J466,0)</f>
        <v>0</v>
      </c>
      <c r="BJ466" s="21" t="s">
        <v>81</v>
      </c>
      <c r="BK466" s="232">
        <f>ROUND(I466*H466,2)</f>
        <v>0</v>
      </c>
      <c r="BL466" s="21" t="s">
        <v>645</v>
      </c>
      <c r="BM466" s="231" t="s">
        <v>6859</v>
      </c>
    </row>
    <row r="467" s="2" customFormat="1">
      <c r="A467" s="42"/>
      <c r="B467" s="43"/>
      <c r="C467" s="44"/>
      <c r="D467" s="233" t="s">
        <v>442</v>
      </c>
      <c r="E467" s="44"/>
      <c r="F467" s="234" t="s">
        <v>2230</v>
      </c>
      <c r="G467" s="44"/>
      <c r="H467" s="44"/>
      <c r="I467" s="235"/>
      <c r="J467" s="44"/>
      <c r="K467" s="44"/>
      <c r="L467" s="48"/>
      <c r="M467" s="236"/>
      <c r="N467" s="237"/>
      <c r="O467" s="88"/>
      <c r="P467" s="88"/>
      <c r="Q467" s="88"/>
      <c r="R467" s="88"/>
      <c r="S467" s="88"/>
      <c r="T467" s="89"/>
      <c r="U467" s="42"/>
      <c r="V467" s="42"/>
      <c r="W467" s="42"/>
      <c r="X467" s="42"/>
      <c r="Y467" s="42"/>
      <c r="Z467" s="42"/>
      <c r="AA467" s="42"/>
      <c r="AB467" s="42"/>
      <c r="AC467" s="42"/>
      <c r="AD467" s="42"/>
      <c r="AE467" s="42"/>
      <c r="AT467" s="21" t="s">
        <v>442</v>
      </c>
      <c r="AU467" s="21" t="s">
        <v>83</v>
      </c>
    </row>
    <row r="468" s="12" customFormat="1" ht="22.8" customHeight="1">
      <c r="A468" s="12"/>
      <c r="B468" s="204"/>
      <c r="C468" s="205"/>
      <c r="D468" s="206" t="s">
        <v>73</v>
      </c>
      <c r="E468" s="218" t="s">
        <v>6860</v>
      </c>
      <c r="F468" s="218" t="s">
        <v>6861</v>
      </c>
      <c r="G468" s="205"/>
      <c r="H468" s="205"/>
      <c r="I468" s="208"/>
      <c r="J468" s="219">
        <f>BK468</f>
        <v>0</v>
      </c>
      <c r="K468" s="205"/>
      <c r="L468" s="210"/>
      <c r="M468" s="211"/>
      <c r="N468" s="212"/>
      <c r="O468" s="212"/>
      <c r="P468" s="213">
        <f>SUM(P469:P480)</f>
        <v>0</v>
      </c>
      <c r="Q468" s="212"/>
      <c r="R468" s="213">
        <f>SUM(R469:R480)</f>
        <v>0</v>
      </c>
      <c r="S468" s="212"/>
      <c r="T468" s="214">
        <f>SUM(T469:T480)</f>
        <v>0.050220000000000001</v>
      </c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R468" s="215" t="s">
        <v>83</v>
      </c>
      <c r="AT468" s="216" t="s">
        <v>73</v>
      </c>
      <c r="AU468" s="216" t="s">
        <v>81</v>
      </c>
      <c r="AY468" s="215" t="s">
        <v>426</v>
      </c>
      <c r="BK468" s="217">
        <f>SUM(BK469:BK480)</f>
        <v>0</v>
      </c>
    </row>
    <row r="469" s="2" customFormat="1" ht="24.15" customHeight="1">
      <c r="A469" s="42"/>
      <c r="B469" s="43"/>
      <c r="C469" s="220" t="s">
        <v>981</v>
      </c>
      <c r="D469" s="220" t="s">
        <v>433</v>
      </c>
      <c r="E469" s="221" t="s">
        <v>6862</v>
      </c>
      <c r="F469" s="222" t="s">
        <v>6863</v>
      </c>
      <c r="G469" s="223" t="s">
        <v>949</v>
      </c>
      <c r="H469" s="224">
        <v>186</v>
      </c>
      <c r="I469" s="225"/>
      <c r="J469" s="226">
        <f>ROUND(I469*H469,2)</f>
        <v>0</v>
      </c>
      <c r="K469" s="222" t="s">
        <v>437</v>
      </c>
      <c r="L469" s="48"/>
      <c r="M469" s="227" t="s">
        <v>28</v>
      </c>
      <c r="N469" s="228" t="s">
        <v>45</v>
      </c>
      <c r="O469" s="88"/>
      <c r="P469" s="229">
        <f>O469*H469</f>
        <v>0</v>
      </c>
      <c r="Q469" s="229">
        <v>0</v>
      </c>
      <c r="R469" s="229">
        <f>Q469*H469</f>
        <v>0</v>
      </c>
      <c r="S469" s="229">
        <v>0.00027</v>
      </c>
      <c r="T469" s="230">
        <f>S469*H469</f>
        <v>0.050220000000000001</v>
      </c>
      <c r="U469" s="42"/>
      <c r="V469" s="42"/>
      <c r="W469" s="42"/>
      <c r="X469" s="42"/>
      <c r="Y469" s="42"/>
      <c r="Z469" s="42"/>
      <c r="AA469" s="42"/>
      <c r="AB469" s="42"/>
      <c r="AC469" s="42"/>
      <c r="AD469" s="42"/>
      <c r="AE469" s="42"/>
      <c r="AR469" s="231" t="s">
        <v>645</v>
      </c>
      <c r="AT469" s="231" t="s">
        <v>433</v>
      </c>
      <c r="AU469" s="231" t="s">
        <v>83</v>
      </c>
      <c r="AY469" s="21" t="s">
        <v>426</v>
      </c>
      <c r="BE469" s="232">
        <f>IF(N469="základní",J469,0)</f>
        <v>0</v>
      </c>
      <c r="BF469" s="232">
        <f>IF(N469="snížená",J469,0)</f>
        <v>0</v>
      </c>
      <c r="BG469" s="232">
        <f>IF(N469="zákl. přenesená",J469,0)</f>
        <v>0</v>
      </c>
      <c r="BH469" s="232">
        <f>IF(N469="sníž. přenesená",J469,0)</f>
        <v>0</v>
      </c>
      <c r="BI469" s="232">
        <f>IF(N469="nulová",J469,0)</f>
        <v>0</v>
      </c>
      <c r="BJ469" s="21" t="s">
        <v>81</v>
      </c>
      <c r="BK469" s="232">
        <f>ROUND(I469*H469,2)</f>
        <v>0</v>
      </c>
      <c r="BL469" s="21" t="s">
        <v>645</v>
      </c>
      <c r="BM469" s="231" t="s">
        <v>6864</v>
      </c>
    </row>
    <row r="470" s="2" customFormat="1">
      <c r="A470" s="42"/>
      <c r="B470" s="43"/>
      <c r="C470" s="44"/>
      <c r="D470" s="233" t="s">
        <v>442</v>
      </c>
      <c r="E470" s="44"/>
      <c r="F470" s="234" t="s">
        <v>6865</v>
      </c>
      <c r="G470" s="44"/>
      <c r="H470" s="44"/>
      <c r="I470" s="235"/>
      <c r="J470" s="44"/>
      <c r="K470" s="44"/>
      <c r="L470" s="48"/>
      <c r="M470" s="236"/>
      <c r="N470" s="237"/>
      <c r="O470" s="88"/>
      <c r="P470" s="88"/>
      <c r="Q470" s="88"/>
      <c r="R470" s="88"/>
      <c r="S470" s="88"/>
      <c r="T470" s="89"/>
      <c r="U470" s="42"/>
      <c r="V470" s="42"/>
      <c r="W470" s="42"/>
      <c r="X470" s="42"/>
      <c r="Y470" s="42"/>
      <c r="Z470" s="42"/>
      <c r="AA470" s="42"/>
      <c r="AB470" s="42"/>
      <c r="AC470" s="42"/>
      <c r="AD470" s="42"/>
      <c r="AE470" s="42"/>
      <c r="AT470" s="21" t="s">
        <v>442</v>
      </c>
      <c r="AU470" s="21" t="s">
        <v>83</v>
      </c>
    </row>
    <row r="471" s="14" customFormat="1">
      <c r="A471" s="14"/>
      <c r="B471" s="250"/>
      <c r="C471" s="251"/>
      <c r="D471" s="240" t="s">
        <v>446</v>
      </c>
      <c r="E471" s="252" t="s">
        <v>28</v>
      </c>
      <c r="F471" s="253" t="s">
        <v>6583</v>
      </c>
      <c r="G471" s="251"/>
      <c r="H471" s="252" t="s">
        <v>28</v>
      </c>
      <c r="I471" s="254"/>
      <c r="J471" s="251"/>
      <c r="K471" s="251"/>
      <c r="L471" s="255"/>
      <c r="M471" s="256"/>
      <c r="N471" s="257"/>
      <c r="O471" s="257"/>
      <c r="P471" s="257"/>
      <c r="Q471" s="257"/>
      <c r="R471" s="257"/>
      <c r="S471" s="257"/>
      <c r="T471" s="258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59" t="s">
        <v>446</v>
      </c>
      <c r="AU471" s="259" t="s">
        <v>83</v>
      </c>
      <c r="AV471" s="14" t="s">
        <v>81</v>
      </c>
      <c r="AW471" s="14" t="s">
        <v>35</v>
      </c>
      <c r="AX471" s="14" t="s">
        <v>74</v>
      </c>
      <c r="AY471" s="259" t="s">
        <v>426</v>
      </c>
    </row>
    <row r="472" s="14" customFormat="1">
      <c r="A472" s="14"/>
      <c r="B472" s="250"/>
      <c r="C472" s="251"/>
      <c r="D472" s="240" t="s">
        <v>446</v>
      </c>
      <c r="E472" s="252" t="s">
        <v>28</v>
      </c>
      <c r="F472" s="253" t="s">
        <v>6590</v>
      </c>
      <c r="G472" s="251"/>
      <c r="H472" s="252" t="s">
        <v>28</v>
      </c>
      <c r="I472" s="254"/>
      <c r="J472" s="251"/>
      <c r="K472" s="251"/>
      <c r="L472" s="255"/>
      <c r="M472" s="256"/>
      <c r="N472" s="257"/>
      <c r="O472" s="257"/>
      <c r="P472" s="257"/>
      <c r="Q472" s="257"/>
      <c r="R472" s="257"/>
      <c r="S472" s="257"/>
      <c r="T472" s="258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59" t="s">
        <v>446</v>
      </c>
      <c r="AU472" s="259" t="s">
        <v>83</v>
      </c>
      <c r="AV472" s="14" t="s">
        <v>81</v>
      </c>
      <c r="AW472" s="14" t="s">
        <v>35</v>
      </c>
      <c r="AX472" s="14" t="s">
        <v>74</v>
      </c>
      <c r="AY472" s="259" t="s">
        <v>426</v>
      </c>
    </row>
    <row r="473" s="14" customFormat="1">
      <c r="A473" s="14"/>
      <c r="B473" s="250"/>
      <c r="C473" s="251"/>
      <c r="D473" s="240" t="s">
        <v>446</v>
      </c>
      <c r="E473" s="252" t="s">
        <v>28</v>
      </c>
      <c r="F473" s="253" t="s">
        <v>6564</v>
      </c>
      <c r="G473" s="251"/>
      <c r="H473" s="252" t="s">
        <v>28</v>
      </c>
      <c r="I473" s="254"/>
      <c r="J473" s="251"/>
      <c r="K473" s="251"/>
      <c r="L473" s="255"/>
      <c r="M473" s="256"/>
      <c r="N473" s="257"/>
      <c r="O473" s="257"/>
      <c r="P473" s="257"/>
      <c r="Q473" s="257"/>
      <c r="R473" s="257"/>
      <c r="S473" s="257"/>
      <c r="T473" s="258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9" t="s">
        <v>446</v>
      </c>
      <c r="AU473" s="259" t="s">
        <v>83</v>
      </c>
      <c r="AV473" s="14" t="s">
        <v>81</v>
      </c>
      <c r="AW473" s="14" t="s">
        <v>35</v>
      </c>
      <c r="AX473" s="14" t="s">
        <v>74</v>
      </c>
      <c r="AY473" s="259" t="s">
        <v>426</v>
      </c>
    </row>
    <row r="474" s="14" customFormat="1">
      <c r="A474" s="14"/>
      <c r="B474" s="250"/>
      <c r="C474" s="251"/>
      <c r="D474" s="240" t="s">
        <v>446</v>
      </c>
      <c r="E474" s="252" t="s">
        <v>28</v>
      </c>
      <c r="F474" s="253" t="s">
        <v>6593</v>
      </c>
      <c r="G474" s="251"/>
      <c r="H474" s="252" t="s">
        <v>28</v>
      </c>
      <c r="I474" s="254"/>
      <c r="J474" s="251"/>
      <c r="K474" s="251"/>
      <c r="L474" s="255"/>
      <c r="M474" s="256"/>
      <c r="N474" s="257"/>
      <c r="O474" s="257"/>
      <c r="P474" s="257"/>
      <c r="Q474" s="257"/>
      <c r="R474" s="257"/>
      <c r="S474" s="257"/>
      <c r="T474" s="258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9" t="s">
        <v>446</v>
      </c>
      <c r="AU474" s="259" t="s">
        <v>83</v>
      </c>
      <c r="AV474" s="14" t="s">
        <v>81</v>
      </c>
      <c r="AW474" s="14" t="s">
        <v>35</v>
      </c>
      <c r="AX474" s="14" t="s">
        <v>74</v>
      </c>
      <c r="AY474" s="259" t="s">
        <v>426</v>
      </c>
    </row>
    <row r="475" s="13" customFormat="1">
      <c r="A475" s="13"/>
      <c r="B475" s="238"/>
      <c r="C475" s="239"/>
      <c r="D475" s="240" t="s">
        <v>446</v>
      </c>
      <c r="E475" s="241" t="s">
        <v>6508</v>
      </c>
      <c r="F475" s="242" t="s">
        <v>1307</v>
      </c>
      <c r="G475" s="239"/>
      <c r="H475" s="243">
        <v>126</v>
      </c>
      <c r="I475" s="244"/>
      <c r="J475" s="239"/>
      <c r="K475" s="239"/>
      <c r="L475" s="245"/>
      <c r="M475" s="246"/>
      <c r="N475" s="247"/>
      <c r="O475" s="247"/>
      <c r="P475" s="247"/>
      <c r="Q475" s="247"/>
      <c r="R475" s="247"/>
      <c r="S475" s="247"/>
      <c r="T475" s="248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9" t="s">
        <v>446</v>
      </c>
      <c r="AU475" s="249" t="s">
        <v>83</v>
      </c>
      <c r="AV475" s="13" t="s">
        <v>83</v>
      </c>
      <c r="AW475" s="13" t="s">
        <v>35</v>
      </c>
      <c r="AX475" s="13" t="s">
        <v>74</v>
      </c>
      <c r="AY475" s="249" t="s">
        <v>426</v>
      </c>
    </row>
    <row r="476" s="14" customFormat="1">
      <c r="A476" s="14"/>
      <c r="B476" s="250"/>
      <c r="C476" s="251"/>
      <c r="D476" s="240" t="s">
        <v>446</v>
      </c>
      <c r="E476" s="252" t="s">
        <v>28</v>
      </c>
      <c r="F476" s="253" t="s">
        <v>6866</v>
      </c>
      <c r="G476" s="251"/>
      <c r="H476" s="252" t="s">
        <v>28</v>
      </c>
      <c r="I476" s="254"/>
      <c r="J476" s="251"/>
      <c r="K476" s="251"/>
      <c r="L476" s="255"/>
      <c r="M476" s="256"/>
      <c r="N476" s="257"/>
      <c r="O476" s="257"/>
      <c r="P476" s="257"/>
      <c r="Q476" s="257"/>
      <c r="R476" s="257"/>
      <c r="S476" s="257"/>
      <c r="T476" s="258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9" t="s">
        <v>446</v>
      </c>
      <c r="AU476" s="259" t="s">
        <v>83</v>
      </c>
      <c r="AV476" s="14" t="s">
        <v>81</v>
      </c>
      <c r="AW476" s="14" t="s">
        <v>35</v>
      </c>
      <c r="AX476" s="14" t="s">
        <v>74</v>
      </c>
      <c r="AY476" s="259" t="s">
        <v>426</v>
      </c>
    </row>
    <row r="477" s="13" customFormat="1">
      <c r="A477" s="13"/>
      <c r="B477" s="238"/>
      <c r="C477" s="239"/>
      <c r="D477" s="240" t="s">
        <v>446</v>
      </c>
      <c r="E477" s="241" t="s">
        <v>28</v>
      </c>
      <c r="F477" s="242" t="s">
        <v>913</v>
      </c>
      <c r="G477" s="239"/>
      <c r="H477" s="243">
        <v>60</v>
      </c>
      <c r="I477" s="244"/>
      <c r="J477" s="239"/>
      <c r="K477" s="239"/>
      <c r="L477" s="245"/>
      <c r="M477" s="246"/>
      <c r="N477" s="247"/>
      <c r="O477" s="247"/>
      <c r="P477" s="247"/>
      <c r="Q477" s="247"/>
      <c r="R477" s="247"/>
      <c r="S477" s="247"/>
      <c r="T477" s="248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9" t="s">
        <v>446</v>
      </c>
      <c r="AU477" s="249" t="s">
        <v>83</v>
      </c>
      <c r="AV477" s="13" t="s">
        <v>83</v>
      </c>
      <c r="AW477" s="13" t="s">
        <v>35</v>
      </c>
      <c r="AX477" s="13" t="s">
        <v>74</v>
      </c>
      <c r="AY477" s="249" t="s">
        <v>426</v>
      </c>
    </row>
    <row r="478" s="15" customFormat="1">
      <c r="A478" s="15"/>
      <c r="B478" s="260"/>
      <c r="C478" s="261"/>
      <c r="D478" s="240" t="s">
        <v>446</v>
      </c>
      <c r="E478" s="262" t="s">
        <v>6867</v>
      </c>
      <c r="F478" s="263" t="s">
        <v>466</v>
      </c>
      <c r="G478" s="261"/>
      <c r="H478" s="264">
        <v>186</v>
      </c>
      <c r="I478" s="265"/>
      <c r="J478" s="261"/>
      <c r="K478" s="261"/>
      <c r="L478" s="266"/>
      <c r="M478" s="267"/>
      <c r="N478" s="268"/>
      <c r="O478" s="268"/>
      <c r="P478" s="268"/>
      <c r="Q478" s="268"/>
      <c r="R478" s="268"/>
      <c r="S478" s="268"/>
      <c r="T478" s="269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T478" s="270" t="s">
        <v>446</v>
      </c>
      <c r="AU478" s="270" t="s">
        <v>83</v>
      </c>
      <c r="AV478" s="15" t="s">
        <v>438</v>
      </c>
      <c r="AW478" s="15" t="s">
        <v>35</v>
      </c>
      <c r="AX478" s="15" t="s">
        <v>81</v>
      </c>
      <c r="AY478" s="270" t="s">
        <v>426</v>
      </c>
    </row>
    <row r="479" s="2" customFormat="1" ht="24.15" customHeight="1">
      <c r="A479" s="42"/>
      <c r="B479" s="43"/>
      <c r="C479" s="220" t="s">
        <v>986</v>
      </c>
      <c r="D479" s="220" t="s">
        <v>433</v>
      </c>
      <c r="E479" s="221" t="s">
        <v>6868</v>
      </c>
      <c r="F479" s="222" t="s">
        <v>6869</v>
      </c>
      <c r="G479" s="223" t="s">
        <v>949</v>
      </c>
      <c r="H479" s="224">
        <v>126</v>
      </c>
      <c r="I479" s="225"/>
      <c r="J479" s="226">
        <f>ROUND(I479*H479,2)</f>
        <v>0</v>
      </c>
      <c r="K479" s="222" t="s">
        <v>28</v>
      </c>
      <c r="L479" s="48"/>
      <c r="M479" s="227" t="s">
        <v>28</v>
      </c>
      <c r="N479" s="228" t="s">
        <v>45</v>
      </c>
      <c r="O479" s="88"/>
      <c r="P479" s="229">
        <f>O479*H479</f>
        <v>0</v>
      </c>
      <c r="Q479" s="229">
        <v>0</v>
      </c>
      <c r="R479" s="229">
        <f>Q479*H479</f>
        <v>0</v>
      </c>
      <c r="S479" s="229">
        <v>0</v>
      </c>
      <c r="T479" s="230">
        <f>S479*H479</f>
        <v>0</v>
      </c>
      <c r="U479" s="42"/>
      <c r="V479" s="42"/>
      <c r="W479" s="42"/>
      <c r="X479" s="42"/>
      <c r="Y479" s="42"/>
      <c r="Z479" s="42"/>
      <c r="AA479" s="42"/>
      <c r="AB479" s="42"/>
      <c r="AC479" s="42"/>
      <c r="AD479" s="42"/>
      <c r="AE479" s="42"/>
      <c r="AR479" s="231" t="s">
        <v>645</v>
      </c>
      <c r="AT479" s="231" t="s">
        <v>433</v>
      </c>
      <c r="AU479" s="231" t="s">
        <v>83</v>
      </c>
      <c r="AY479" s="21" t="s">
        <v>426</v>
      </c>
      <c r="BE479" s="232">
        <f>IF(N479="základní",J479,0)</f>
        <v>0</v>
      </c>
      <c r="BF479" s="232">
        <f>IF(N479="snížená",J479,0)</f>
        <v>0</v>
      </c>
      <c r="BG479" s="232">
        <f>IF(N479="zákl. přenesená",J479,0)</f>
        <v>0</v>
      </c>
      <c r="BH479" s="232">
        <f>IF(N479="sníž. přenesená",J479,0)</f>
        <v>0</v>
      </c>
      <c r="BI479" s="232">
        <f>IF(N479="nulová",J479,0)</f>
        <v>0</v>
      </c>
      <c r="BJ479" s="21" t="s">
        <v>81</v>
      </c>
      <c r="BK479" s="232">
        <f>ROUND(I479*H479,2)</f>
        <v>0</v>
      </c>
      <c r="BL479" s="21" t="s">
        <v>645</v>
      </c>
      <c r="BM479" s="231" t="s">
        <v>6870</v>
      </c>
    </row>
    <row r="480" s="13" customFormat="1">
      <c r="A480" s="13"/>
      <c r="B480" s="238"/>
      <c r="C480" s="239"/>
      <c r="D480" s="240" t="s">
        <v>446</v>
      </c>
      <c r="E480" s="241" t="s">
        <v>28</v>
      </c>
      <c r="F480" s="242" t="s">
        <v>6508</v>
      </c>
      <c r="G480" s="239"/>
      <c r="H480" s="243">
        <v>126</v>
      </c>
      <c r="I480" s="244"/>
      <c r="J480" s="239"/>
      <c r="K480" s="239"/>
      <c r="L480" s="245"/>
      <c r="M480" s="246"/>
      <c r="N480" s="247"/>
      <c r="O480" s="247"/>
      <c r="P480" s="247"/>
      <c r="Q480" s="247"/>
      <c r="R480" s="247"/>
      <c r="S480" s="247"/>
      <c r="T480" s="248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9" t="s">
        <v>446</v>
      </c>
      <c r="AU480" s="249" t="s">
        <v>83</v>
      </c>
      <c r="AV480" s="13" t="s">
        <v>83</v>
      </c>
      <c r="AW480" s="13" t="s">
        <v>35</v>
      </c>
      <c r="AX480" s="13" t="s">
        <v>81</v>
      </c>
      <c r="AY480" s="249" t="s">
        <v>426</v>
      </c>
    </row>
    <row r="481" s="12" customFormat="1" ht="22.8" customHeight="1">
      <c r="A481" s="12"/>
      <c r="B481" s="204"/>
      <c r="C481" s="205"/>
      <c r="D481" s="206" t="s">
        <v>73</v>
      </c>
      <c r="E481" s="218" t="s">
        <v>2403</v>
      </c>
      <c r="F481" s="218" t="s">
        <v>2404</v>
      </c>
      <c r="G481" s="205"/>
      <c r="H481" s="205"/>
      <c r="I481" s="208"/>
      <c r="J481" s="219">
        <f>BK481</f>
        <v>0</v>
      </c>
      <c r="K481" s="205"/>
      <c r="L481" s="210"/>
      <c r="M481" s="211"/>
      <c r="N481" s="212"/>
      <c r="O481" s="212"/>
      <c r="P481" s="213">
        <f>SUM(P482:P488)</f>
        <v>0</v>
      </c>
      <c r="Q481" s="212"/>
      <c r="R481" s="213">
        <f>SUM(R482:R488)</f>
        <v>0.21718859999999998</v>
      </c>
      <c r="S481" s="212"/>
      <c r="T481" s="214">
        <f>SUM(T482:T488)</f>
        <v>0</v>
      </c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R481" s="215" t="s">
        <v>83</v>
      </c>
      <c r="AT481" s="216" t="s">
        <v>73</v>
      </c>
      <c r="AU481" s="216" t="s">
        <v>81</v>
      </c>
      <c r="AY481" s="215" t="s">
        <v>426</v>
      </c>
      <c r="BK481" s="217">
        <f>SUM(BK482:BK488)</f>
        <v>0</v>
      </c>
    </row>
    <row r="482" s="2" customFormat="1" ht="55.5" customHeight="1">
      <c r="A482" s="42"/>
      <c r="B482" s="43"/>
      <c r="C482" s="220" t="s">
        <v>993</v>
      </c>
      <c r="D482" s="220" t="s">
        <v>433</v>
      </c>
      <c r="E482" s="221" t="s">
        <v>6871</v>
      </c>
      <c r="F482" s="222" t="s">
        <v>6872</v>
      </c>
      <c r="G482" s="223" t="s">
        <v>436</v>
      </c>
      <c r="H482" s="224">
        <v>6.4199999999999999</v>
      </c>
      <c r="I482" s="225"/>
      <c r="J482" s="226">
        <f>ROUND(I482*H482,2)</f>
        <v>0</v>
      </c>
      <c r="K482" s="222" t="s">
        <v>28</v>
      </c>
      <c r="L482" s="48"/>
      <c r="M482" s="227" t="s">
        <v>28</v>
      </c>
      <c r="N482" s="228" t="s">
        <v>45</v>
      </c>
      <c r="O482" s="88"/>
      <c r="P482" s="229">
        <f>O482*H482</f>
        <v>0</v>
      </c>
      <c r="Q482" s="229">
        <v>0.033829999999999999</v>
      </c>
      <c r="R482" s="229">
        <f>Q482*H482</f>
        <v>0.21718859999999998</v>
      </c>
      <c r="S482" s="229">
        <v>0</v>
      </c>
      <c r="T482" s="230">
        <f>S482*H482</f>
        <v>0</v>
      </c>
      <c r="U482" s="42"/>
      <c r="V482" s="42"/>
      <c r="W482" s="42"/>
      <c r="X482" s="42"/>
      <c r="Y482" s="42"/>
      <c r="Z482" s="42"/>
      <c r="AA482" s="42"/>
      <c r="AB482" s="42"/>
      <c r="AC482" s="42"/>
      <c r="AD482" s="42"/>
      <c r="AE482" s="42"/>
      <c r="AR482" s="231" t="s">
        <v>645</v>
      </c>
      <c r="AT482" s="231" t="s">
        <v>433</v>
      </c>
      <c r="AU482" s="231" t="s">
        <v>83</v>
      </c>
      <c r="AY482" s="21" t="s">
        <v>426</v>
      </c>
      <c r="BE482" s="232">
        <f>IF(N482="základní",J482,0)</f>
        <v>0</v>
      </c>
      <c r="BF482" s="232">
        <f>IF(N482="snížená",J482,0)</f>
        <v>0</v>
      </c>
      <c r="BG482" s="232">
        <f>IF(N482="zákl. přenesená",J482,0)</f>
        <v>0</v>
      </c>
      <c r="BH482" s="232">
        <f>IF(N482="sníž. přenesená",J482,0)</f>
        <v>0</v>
      </c>
      <c r="BI482" s="232">
        <f>IF(N482="nulová",J482,0)</f>
        <v>0</v>
      </c>
      <c r="BJ482" s="21" t="s">
        <v>81</v>
      </c>
      <c r="BK482" s="232">
        <f>ROUND(I482*H482,2)</f>
        <v>0</v>
      </c>
      <c r="BL482" s="21" t="s">
        <v>645</v>
      </c>
      <c r="BM482" s="231" t="s">
        <v>6873</v>
      </c>
    </row>
    <row r="483" s="14" customFormat="1">
      <c r="A483" s="14"/>
      <c r="B483" s="250"/>
      <c r="C483" s="251"/>
      <c r="D483" s="240" t="s">
        <v>446</v>
      </c>
      <c r="E483" s="252" t="s">
        <v>28</v>
      </c>
      <c r="F483" s="253" t="s">
        <v>6590</v>
      </c>
      <c r="G483" s="251"/>
      <c r="H483" s="252" t="s">
        <v>28</v>
      </c>
      <c r="I483" s="254"/>
      <c r="J483" s="251"/>
      <c r="K483" s="251"/>
      <c r="L483" s="255"/>
      <c r="M483" s="256"/>
      <c r="N483" s="257"/>
      <c r="O483" s="257"/>
      <c r="P483" s="257"/>
      <c r="Q483" s="257"/>
      <c r="R483" s="257"/>
      <c r="S483" s="257"/>
      <c r="T483" s="258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9" t="s">
        <v>446</v>
      </c>
      <c r="AU483" s="259" t="s">
        <v>83</v>
      </c>
      <c r="AV483" s="14" t="s">
        <v>81</v>
      </c>
      <c r="AW483" s="14" t="s">
        <v>35</v>
      </c>
      <c r="AX483" s="14" t="s">
        <v>74</v>
      </c>
      <c r="AY483" s="259" t="s">
        <v>426</v>
      </c>
    </row>
    <row r="484" s="13" customFormat="1">
      <c r="A484" s="13"/>
      <c r="B484" s="238"/>
      <c r="C484" s="239"/>
      <c r="D484" s="240" t="s">
        <v>446</v>
      </c>
      <c r="E484" s="241" t="s">
        <v>28</v>
      </c>
      <c r="F484" s="242" t="s">
        <v>6874</v>
      </c>
      <c r="G484" s="239"/>
      <c r="H484" s="243">
        <v>6.4199999999999999</v>
      </c>
      <c r="I484" s="244"/>
      <c r="J484" s="239"/>
      <c r="K484" s="239"/>
      <c r="L484" s="245"/>
      <c r="M484" s="246"/>
      <c r="N484" s="247"/>
      <c r="O484" s="247"/>
      <c r="P484" s="247"/>
      <c r="Q484" s="247"/>
      <c r="R484" s="247"/>
      <c r="S484" s="247"/>
      <c r="T484" s="248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9" t="s">
        <v>446</v>
      </c>
      <c r="AU484" s="249" t="s">
        <v>83</v>
      </c>
      <c r="AV484" s="13" t="s">
        <v>83</v>
      </c>
      <c r="AW484" s="13" t="s">
        <v>35</v>
      </c>
      <c r="AX484" s="13" t="s">
        <v>81</v>
      </c>
      <c r="AY484" s="249" t="s">
        <v>426</v>
      </c>
    </row>
    <row r="485" s="2" customFormat="1" ht="49.05" customHeight="1">
      <c r="A485" s="42"/>
      <c r="B485" s="43"/>
      <c r="C485" s="220" t="s">
        <v>999</v>
      </c>
      <c r="D485" s="220" t="s">
        <v>433</v>
      </c>
      <c r="E485" s="221" t="s">
        <v>2760</v>
      </c>
      <c r="F485" s="222" t="s">
        <v>2761</v>
      </c>
      <c r="G485" s="223" t="s">
        <v>740</v>
      </c>
      <c r="H485" s="224">
        <v>0.217</v>
      </c>
      <c r="I485" s="225"/>
      <c r="J485" s="226">
        <f>ROUND(I485*H485,2)</f>
        <v>0</v>
      </c>
      <c r="K485" s="222" t="s">
        <v>437</v>
      </c>
      <c r="L485" s="48"/>
      <c r="M485" s="227" t="s">
        <v>28</v>
      </c>
      <c r="N485" s="228" t="s">
        <v>45</v>
      </c>
      <c r="O485" s="88"/>
      <c r="P485" s="229">
        <f>O485*H485</f>
        <v>0</v>
      </c>
      <c r="Q485" s="229">
        <v>0</v>
      </c>
      <c r="R485" s="229">
        <f>Q485*H485</f>
        <v>0</v>
      </c>
      <c r="S485" s="229">
        <v>0</v>
      </c>
      <c r="T485" s="230">
        <f>S485*H485</f>
        <v>0</v>
      </c>
      <c r="U485" s="42"/>
      <c r="V485" s="42"/>
      <c r="W485" s="42"/>
      <c r="X485" s="42"/>
      <c r="Y485" s="42"/>
      <c r="Z485" s="42"/>
      <c r="AA485" s="42"/>
      <c r="AB485" s="42"/>
      <c r="AC485" s="42"/>
      <c r="AD485" s="42"/>
      <c r="AE485" s="42"/>
      <c r="AR485" s="231" t="s">
        <v>645</v>
      </c>
      <c r="AT485" s="231" t="s">
        <v>433</v>
      </c>
      <c r="AU485" s="231" t="s">
        <v>83</v>
      </c>
      <c r="AY485" s="21" t="s">
        <v>426</v>
      </c>
      <c r="BE485" s="232">
        <f>IF(N485="základní",J485,0)</f>
        <v>0</v>
      </c>
      <c r="BF485" s="232">
        <f>IF(N485="snížená",J485,0)</f>
        <v>0</v>
      </c>
      <c r="BG485" s="232">
        <f>IF(N485="zákl. přenesená",J485,0)</f>
        <v>0</v>
      </c>
      <c r="BH485" s="232">
        <f>IF(N485="sníž. přenesená",J485,0)</f>
        <v>0</v>
      </c>
      <c r="BI485" s="232">
        <f>IF(N485="nulová",J485,0)</f>
        <v>0</v>
      </c>
      <c r="BJ485" s="21" t="s">
        <v>81</v>
      </c>
      <c r="BK485" s="232">
        <f>ROUND(I485*H485,2)</f>
        <v>0</v>
      </c>
      <c r="BL485" s="21" t="s">
        <v>645</v>
      </c>
      <c r="BM485" s="231" t="s">
        <v>6875</v>
      </c>
    </row>
    <row r="486" s="2" customFormat="1">
      <c r="A486" s="42"/>
      <c r="B486" s="43"/>
      <c r="C486" s="44"/>
      <c r="D486" s="233" t="s">
        <v>442</v>
      </c>
      <c r="E486" s="44"/>
      <c r="F486" s="234" t="s">
        <v>2763</v>
      </c>
      <c r="G486" s="44"/>
      <c r="H486" s="44"/>
      <c r="I486" s="235"/>
      <c r="J486" s="44"/>
      <c r="K486" s="44"/>
      <c r="L486" s="48"/>
      <c r="M486" s="236"/>
      <c r="N486" s="237"/>
      <c r="O486" s="88"/>
      <c r="P486" s="88"/>
      <c r="Q486" s="88"/>
      <c r="R486" s="88"/>
      <c r="S486" s="88"/>
      <c r="T486" s="89"/>
      <c r="U486" s="42"/>
      <c r="V486" s="42"/>
      <c r="W486" s="42"/>
      <c r="X486" s="42"/>
      <c r="Y486" s="42"/>
      <c r="Z486" s="42"/>
      <c r="AA486" s="42"/>
      <c r="AB486" s="42"/>
      <c r="AC486" s="42"/>
      <c r="AD486" s="42"/>
      <c r="AE486" s="42"/>
      <c r="AT486" s="21" t="s">
        <v>442</v>
      </c>
      <c r="AU486" s="21" t="s">
        <v>83</v>
      </c>
    </row>
    <row r="487" s="2" customFormat="1" ht="49.05" customHeight="1">
      <c r="A487" s="42"/>
      <c r="B487" s="43"/>
      <c r="C487" s="220" t="s">
        <v>1005</v>
      </c>
      <c r="D487" s="220" t="s">
        <v>433</v>
      </c>
      <c r="E487" s="221" t="s">
        <v>2765</v>
      </c>
      <c r="F487" s="222" t="s">
        <v>2766</v>
      </c>
      <c r="G487" s="223" t="s">
        <v>740</v>
      </c>
      <c r="H487" s="224">
        <v>0.217</v>
      </c>
      <c r="I487" s="225"/>
      <c r="J487" s="226">
        <f>ROUND(I487*H487,2)</f>
        <v>0</v>
      </c>
      <c r="K487" s="222" t="s">
        <v>437</v>
      </c>
      <c r="L487" s="48"/>
      <c r="M487" s="227" t="s">
        <v>28</v>
      </c>
      <c r="N487" s="228" t="s">
        <v>45</v>
      </c>
      <c r="O487" s="88"/>
      <c r="P487" s="229">
        <f>O487*H487</f>
        <v>0</v>
      </c>
      <c r="Q487" s="229">
        <v>0</v>
      </c>
      <c r="R487" s="229">
        <f>Q487*H487</f>
        <v>0</v>
      </c>
      <c r="S487" s="229">
        <v>0</v>
      </c>
      <c r="T487" s="230">
        <f>S487*H487</f>
        <v>0</v>
      </c>
      <c r="U487" s="42"/>
      <c r="V487" s="42"/>
      <c r="W487" s="42"/>
      <c r="X487" s="42"/>
      <c r="Y487" s="42"/>
      <c r="Z487" s="42"/>
      <c r="AA487" s="42"/>
      <c r="AB487" s="42"/>
      <c r="AC487" s="42"/>
      <c r="AD487" s="42"/>
      <c r="AE487" s="42"/>
      <c r="AR487" s="231" t="s">
        <v>645</v>
      </c>
      <c r="AT487" s="231" t="s">
        <v>433</v>
      </c>
      <c r="AU487" s="231" t="s">
        <v>83</v>
      </c>
      <c r="AY487" s="21" t="s">
        <v>426</v>
      </c>
      <c r="BE487" s="232">
        <f>IF(N487="základní",J487,0)</f>
        <v>0</v>
      </c>
      <c r="BF487" s="232">
        <f>IF(N487="snížená",J487,0)</f>
        <v>0</v>
      </c>
      <c r="BG487" s="232">
        <f>IF(N487="zákl. přenesená",J487,0)</f>
        <v>0</v>
      </c>
      <c r="BH487" s="232">
        <f>IF(N487="sníž. přenesená",J487,0)</f>
        <v>0</v>
      </c>
      <c r="BI487" s="232">
        <f>IF(N487="nulová",J487,0)</f>
        <v>0</v>
      </c>
      <c r="BJ487" s="21" t="s">
        <v>81</v>
      </c>
      <c r="BK487" s="232">
        <f>ROUND(I487*H487,2)</f>
        <v>0</v>
      </c>
      <c r="BL487" s="21" t="s">
        <v>645</v>
      </c>
      <c r="BM487" s="231" t="s">
        <v>6876</v>
      </c>
    </row>
    <row r="488" s="2" customFormat="1">
      <c r="A488" s="42"/>
      <c r="B488" s="43"/>
      <c r="C488" s="44"/>
      <c r="D488" s="233" t="s">
        <v>442</v>
      </c>
      <c r="E488" s="44"/>
      <c r="F488" s="234" t="s">
        <v>2768</v>
      </c>
      <c r="G488" s="44"/>
      <c r="H488" s="44"/>
      <c r="I488" s="235"/>
      <c r="J488" s="44"/>
      <c r="K488" s="44"/>
      <c r="L488" s="48"/>
      <c r="M488" s="236"/>
      <c r="N488" s="237"/>
      <c r="O488" s="88"/>
      <c r="P488" s="88"/>
      <c r="Q488" s="88"/>
      <c r="R488" s="88"/>
      <c r="S488" s="88"/>
      <c r="T488" s="89"/>
      <c r="U488" s="42"/>
      <c r="V488" s="42"/>
      <c r="W488" s="42"/>
      <c r="X488" s="42"/>
      <c r="Y488" s="42"/>
      <c r="Z488" s="42"/>
      <c r="AA488" s="42"/>
      <c r="AB488" s="42"/>
      <c r="AC488" s="42"/>
      <c r="AD488" s="42"/>
      <c r="AE488" s="42"/>
      <c r="AT488" s="21" t="s">
        <v>442</v>
      </c>
      <c r="AU488" s="21" t="s">
        <v>83</v>
      </c>
    </row>
    <row r="489" s="12" customFormat="1" ht="22.8" customHeight="1">
      <c r="A489" s="12"/>
      <c r="B489" s="204"/>
      <c r="C489" s="205"/>
      <c r="D489" s="206" t="s">
        <v>73</v>
      </c>
      <c r="E489" s="218" t="s">
        <v>3159</v>
      </c>
      <c r="F489" s="218" t="s">
        <v>3160</v>
      </c>
      <c r="G489" s="205"/>
      <c r="H489" s="205"/>
      <c r="I489" s="208"/>
      <c r="J489" s="219">
        <f>BK489</f>
        <v>0</v>
      </c>
      <c r="K489" s="205"/>
      <c r="L489" s="210"/>
      <c r="M489" s="211"/>
      <c r="N489" s="212"/>
      <c r="O489" s="212"/>
      <c r="P489" s="213">
        <f>SUM(P490:P597)</f>
        <v>0</v>
      </c>
      <c r="Q489" s="212"/>
      <c r="R489" s="213">
        <f>SUM(R490:R597)</f>
        <v>0.39094899999999999</v>
      </c>
      <c r="S489" s="212"/>
      <c r="T489" s="214">
        <f>SUM(T490:T597)</f>
        <v>0.42418349999999994</v>
      </c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R489" s="215" t="s">
        <v>83</v>
      </c>
      <c r="AT489" s="216" t="s">
        <v>73</v>
      </c>
      <c r="AU489" s="216" t="s">
        <v>81</v>
      </c>
      <c r="AY489" s="215" t="s">
        <v>426</v>
      </c>
      <c r="BK489" s="217">
        <f>SUM(BK490:BK597)</f>
        <v>0</v>
      </c>
    </row>
    <row r="490" s="2" customFormat="1" ht="21.75" customHeight="1">
      <c r="A490" s="42"/>
      <c r="B490" s="43"/>
      <c r="C490" s="220" t="s">
        <v>1010</v>
      </c>
      <c r="D490" s="220" t="s">
        <v>433</v>
      </c>
      <c r="E490" s="221" t="s">
        <v>5674</v>
      </c>
      <c r="F490" s="222" t="s">
        <v>5675</v>
      </c>
      <c r="G490" s="223" t="s">
        <v>949</v>
      </c>
      <c r="H490" s="224">
        <v>3.2000000000000002</v>
      </c>
      <c r="I490" s="225"/>
      <c r="J490" s="226">
        <f>ROUND(I490*H490,2)</f>
        <v>0</v>
      </c>
      <c r="K490" s="222" t="s">
        <v>437</v>
      </c>
      <c r="L490" s="48"/>
      <c r="M490" s="227" t="s">
        <v>28</v>
      </c>
      <c r="N490" s="228" t="s">
        <v>45</v>
      </c>
      <c r="O490" s="88"/>
      <c r="P490" s="229">
        <f>O490*H490</f>
        <v>0</v>
      </c>
      <c r="Q490" s="229">
        <v>0</v>
      </c>
      <c r="R490" s="229">
        <f>Q490*H490</f>
        <v>0</v>
      </c>
      <c r="S490" s="229">
        <v>0.0016999999999999999</v>
      </c>
      <c r="T490" s="230">
        <f>S490*H490</f>
        <v>0.0054400000000000004</v>
      </c>
      <c r="U490" s="42"/>
      <c r="V490" s="42"/>
      <c r="W490" s="42"/>
      <c r="X490" s="42"/>
      <c r="Y490" s="42"/>
      <c r="Z490" s="42"/>
      <c r="AA490" s="42"/>
      <c r="AB490" s="42"/>
      <c r="AC490" s="42"/>
      <c r="AD490" s="42"/>
      <c r="AE490" s="42"/>
      <c r="AR490" s="231" t="s">
        <v>645</v>
      </c>
      <c r="AT490" s="231" t="s">
        <v>433</v>
      </c>
      <c r="AU490" s="231" t="s">
        <v>83</v>
      </c>
      <c r="AY490" s="21" t="s">
        <v>426</v>
      </c>
      <c r="BE490" s="232">
        <f>IF(N490="základní",J490,0)</f>
        <v>0</v>
      </c>
      <c r="BF490" s="232">
        <f>IF(N490="snížená",J490,0)</f>
        <v>0</v>
      </c>
      <c r="BG490" s="232">
        <f>IF(N490="zákl. přenesená",J490,0)</f>
        <v>0</v>
      </c>
      <c r="BH490" s="232">
        <f>IF(N490="sníž. přenesená",J490,0)</f>
        <v>0</v>
      </c>
      <c r="BI490" s="232">
        <f>IF(N490="nulová",J490,0)</f>
        <v>0</v>
      </c>
      <c r="BJ490" s="21" t="s">
        <v>81</v>
      </c>
      <c r="BK490" s="232">
        <f>ROUND(I490*H490,2)</f>
        <v>0</v>
      </c>
      <c r="BL490" s="21" t="s">
        <v>645</v>
      </c>
      <c r="BM490" s="231" t="s">
        <v>6877</v>
      </c>
    </row>
    <row r="491" s="2" customFormat="1">
      <c r="A491" s="42"/>
      <c r="B491" s="43"/>
      <c r="C491" s="44"/>
      <c r="D491" s="233" t="s">
        <v>442</v>
      </c>
      <c r="E491" s="44"/>
      <c r="F491" s="234" t="s">
        <v>5677</v>
      </c>
      <c r="G491" s="44"/>
      <c r="H491" s="44"/>
      <c r="I491" s="235"/>
      <c r="J491" s="44"/>
      <c r="K491" s="44"/>
      <c r="L491" s="48"/>
      <c r="M491" s="236"/>
      <c r="N491" s="237"/>
      <c r="O491" s="88"/>
      <c r="P491" s="88"/>
      <c r="Q491" s="88"/>
      <c r="R491" s="88"/>
      <c r="S491" s="88"/>
      <c r="T491" s="89"/>
      <c r="U491" s="42"/>
      <c r="V491" s="42"/>
      <c r="W491" s="42"/>
      <c r="X491" s="42"/>
      <c r="Y491" s="42"/>
      <c r="Z491" s="42"/>
      <c r="AA491" s="42"/>
      <c r="AB491" s="42"/>
      <c r="AC491" s="42"/>
      <c r="AD491" s="42"/>
      <c r="AE491" s="42"/>
      <c r="AT491" s="21" t="s">
        <v>442</v>
      </c>
      <c r="AU491" s="21" t="s">
        <v>83</v>
      </c>
    </row>
    <row r="492" s="14" customFormat="1">
      <c r="A492" s="14"/>
      <c r="B492" s="250"/>
      <c r="C492" s="251"/>
      <c r="D492" s="240" t="s">
        <v>446</v>
      </c>
      <c r="E492" s="252" t="s">
        <v>28</v>
      </c>
      <c r="F492" s="253" t="s">
        <v>6590</v>
      </c>
      <c r="G492" s="251"/>
      <c r="H492" s="252" t="s">
        <v>28</v>
      </c>
      <c r="I492" s="254"/>
      <c r="J492" s="251"/>
      <c r="K492" s="251"/>
      <c r="L492" s="255"/>
      <c r="M492" s="256"/>
      <c r="N492" s="257"/>
      <c r="O492" s="257"/>
      <c r="P492" s="257"/>
      <c r="Q492" s="257"/>
      <c r="R492" s="257"/>
      <c r="S492" s="257"/>
      <c r="T492" s="258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9" t="s">
        <v>446</v>
      </c>
      <c r="AU492" s="259" t="s">
        <v>83</v>
      </c>
      <c r="AV492" s="14" t="s">
        <v>81</v>
      </c>
      <c r="AW492" s="14" t="s">
        <v>35</v>
      </c>
      <c r="AX492" s="14" t="s">
        <v>74</v>
      </c>
      <c r="AY492" s="259" t="s">
        <v>426</v>
      </c>
    </row>
    <row r="493" s="13" customFormat="1">
      <c r="A493" s="13"/>
      <c r="B493" s="238"/>
      <c r="C493" s="239"/>
      <c r="D493" s="240" t="s">
        <v>446</v>
      </c>
      <c r="E493" s="241" t="s">
        <v>28</v>
      </c>
      <c r="F493" s="242" t="s">
        <v>6878</v>
      </c>
      <c r="G493" s="239"/>
      <c r="H493" s="243">
        <v>3.2000000000000002</v>
      </c>
      <c r="I493" s="244"/>
      <c r="J493" s="239"/>
      <c r="K493" s="239"/>
      <c r="L493" s="245"/>
      <c r="M493" s="246"/>
      <c r="N493" s="247"/>
      <c r="O493" s="247"/>
      <c r="P493" s="247"/>
      <c r="Q493" s="247"/>
      <c r="R493" s="247"/>
      <c r="S493" s="247"/>
      <c r="T493" s="248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49" t="s">
        <v>446</v>
      </c>
      <c r="AU493" s="249" t="s">
        <v>83</v>
      </c>
      <c r="AV493" s="13" t="s">
        <v>83</v>
      </c>
      <c r="AW493" s="13" t="s">
        <v>35</v>
      </c>
      <c r="AX493" s="13" t="s">
        <v>81</v>
      </c>
      <c r="AY493" s="249" t="s">
        <v>426</v>
      </c>
    </row>
    <row r="494" s="2" customFormat="1" ht="24.15" customHeight="1">
      <c r="A494" s="42"/>
      <c r="B494" s="43"/>
      <c r="C494" s="220" t="s">
        <v>1015</v>
      </c>
      <c r="D494" s="220" t="s">
        <v>433</v>
      </c>
      <c r="E494" s="221" t="s">
        <v>5679</v>
      </c>
      <c r="F494" s="222" t="s">
        <v>5680</v>
      </c>
      <c r="G494" s="223" t="s">
        <v>949</v>
      </c>
      <c r="H494" s="224">
        <v>17.5</v>
      </c>
      <c r="I494" s="225"/>
      <c r="J494" s="226">
        <f>ROUND(I494*H494,2)</f>
        <v>0</v>
      </c>
      <c r="K494" s="222" t="s">
        <v>437</v>
      </c>
      <c r="L494" s="48"/>
      <c r="M494" s="227" t="s">
        <v>28</v>
      </c>
      <c r="N494" s="228" t="s">
        <v>45</v>
      </c>
      <c r="O494" s="88"/>
      <c r="P494" s="229">
        <f>O494*H494</f>
        <v>0</v>
      </c>
      <c r="Q494" s="229">
        <v>0</v>
      </c>
      <c r="R494" s="229">
        <f>Q494*H494</f>
        <v>0</v>
      </c>
      <c r="S494" s="229">
        <v>0.0017700000000000001</v>
      </c>
      <c r="T494" s="230">
        <f>S494*H494</f>
        <v>0.030975000000000003</v>
      </c>
      <c r="U494" s="42"/>
      <c r="V494" s="42"/>
      <c r="W494" s="42"/>
      <c r="X494" s="42"/>
      <c r="Y494" s="42"/>
      <c r="Z494" s="42"/>
      <c r="AA494" s="42"/>
      <c r="AB494" s="42"/>
      <c r="AC494" s="42"/>
      <c r="AD494" s="42"/>
      <c r="AE494" s="42"/>
      <c r="AR494" s="231" t="s">
        <v>645</v>
      </c>
      <c r="AT494" s="231" t="s">
        <v>433</v>
      </c>
      <c r="AU494" s="231" t="s">
        <v>83</v>
      </c>
      <c r="AY494" s="21" t="s">
        <v>426</v>
      </c>
      <c r="BE494" s="232">
        <f>IF(N494="základní",J494,0)</f>
        <v>0</v>
      </c>
      <c r="BF494" s="232">
        <f>IF(N494="snížená",J494,0)</f>
        <v>0</v>
      </c>
      <c r="BG494" s="232">
        <f>IF(N494="zákl. přenesená",J494,0)</f>
        <v>0</v>
      </c>
      <c r="BH494" s="232">
        <f>IF(N494="sníž. přenesená",J494,0)</f>
        <v>0</v>
      </c>
      <c r="BI494" s="232">
        <f>IF(N494="nulová",J494,0)</f>
        <v>0</v>
      </c>
      <c r="BJ494" s="21" t="s">
        <v>81</v>
      </c>
      <c r="BK494" s="232">
        <f>ROUND(I494*H494,2)</f>
        <v>0</v>
      </c>
      <c r="BL494" s="21" t="s">
        <v>645</v>
      </c>
      <c r="BM494" s="231" t="s">
        <v>6879</v>
      </c>
    </row>
    <row r="495" s="2" customFormat="1">
      <c r="A495" s="42"/>
      <c r="B495" s="43"/>
      <c r="C495" s="44"/>
      <c r="D495" s="233" t="s">
        <v>442</v>
      </c>
      <c r="E495" s="44"/>
      <c r="F495" s="234" t="s">
        <v>5682</v>
      </c>
      <c r="G495" s="44"/>
      <c r="H495" s="44"/>
      <c r="I495" s="235"/>
      <c r="J495" s="44"/>
      <c r="K495" s="44"/>
      <c r="L495" s="48"/>
      <c r="M495" s="236"/>
      <c r="N495" s="237"/>
      <c r="O495" s="88"/>
      <c r="P495" s="88"/>
      <c r="Q495" s="88"/>
      <c r="R495" s="88"/>
      <c r="S495" s="88"/>
      <c r="T495" s="89"/>
      <c r="U495" s="42"/>
      <c r="V495" s="42"/>
      <c r="W495" s="42"/>
      <c r="X495" s="42"/>
      <c r="Y495" s="42"/>
      <c r="Z495" s="42"/>
      <c r="AA495" s="42"/>
      <c r="AB495" s="42"/>
      <c r="AC495" s="42"/>
      <c r="AD495" s="42"/>
      <c r="AE495" s="42"/>
      <c r="AT495" s="21" t="s">
        <v>442</v>
      </c>
      <c r="AU495" s="21" t="s">
        <v>83</v>
      </c>
    </row>
    <row r="496" s="14" customFormat="1">
      <c r="A496" s="14"/>
      <c r="B496" s="250"/>
      <c r="C496" s="251"/>
      <c r="D496" s="240" t="s">
        <v>446</v>
      </c>
      <c r="E496" s="252" t="s">
        <v>28</v>
      </c>
      <c r="F496" s="253" t="s">
        <v>6590</v>
      </c>
      <c r="G496" s="251"/>
      <c r="H496" s="252" t="s">
        <v>28</v>
      </c>
      <c r="I496" s="254"/>
      <c r="J496" s="251"/>
      <c r="K496" s="251"/>
      <c r="L496" s="255"/>
      <c r="M496" s="256"/>
      <c r="N496" s="257"/>
      <c r="O496" s="257"/>
      <c r="P496" s="257"/>
      <c r="Q496" s="257"/>
      <c r="R496" s="257"/>
      <c r="S496" s="257"/>
      <c r="T496" s="258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9" t="s">
        <v>446</v>
      </c>
      <c r="AU496" s="259" t="s">
        <v>83</v>
      </c>
      <c r="AV496" s="14" t="s">
        <v>81</v>
      </c>
      <c r="AW496" s="14" t="s">
        <v>35</v>
      </c>
      <c r="AX496" s="14" t="s">
        <v>74</v>
      </c>
      <c r="AY496" s="259" t="s">
        <v>426</v>
      </c>
    </row>
    <row r="497" s="13" customFormat="1">
      <c r="A497" s="13"/>
      <c r="B497" s="238"/>
      <c r="C497" s="239"/>
      <c r="D497" s="240" t="s">
        <v>446</v>
      </c>
      <c r="E497" s="241" t="s">
        <v>28</v>
      </c>
      <c r="F497" s="242" t="s">
        <v>6880</v>
      </c>
      <c r="G497" s="239"/>
      <c r="H497" s="243">
        <v>2.7999999999999998</v>
      </c>
      <c r="I497" s="244"/>
      <c r="J497" s="239"/>
      <c r="K497" s="239"/>
      <c r="L497" s="245"/>
      <c r="M497" s="246"/>
      <c r="N497" s="247"/>
      <c r="O497" s="247"/>
      <c r="P497" s="247"/>
      <c r="Q497" s="247"/>
      <c r="R497" s="247"/>
      <c r="S497" s="247"/>
      <c r="T497" s="248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9" t="s">
        <v>446</v>
      </c>
      <c r="AU497" s="249" t="s">
        <v>83</v>
      </c>
      <c r="AV497" s="13" t="s">
        <v>83</v>
      </c>
      <c r="AW497" s="13" t="s">
        <v>35</v>
      </c>
      <c r="AX497" s="13" t="s">
        <v>74</v>
      </c>
      <c r="AY497" s="249" t="s">
        <v>426</v>
      </c>
    </row>
    <row r="498" s="14" customFormat="1">
      <c r="A498" s="14"/>
      <c r="B498" s="250"/>
      <c r="C498" s="251"/>
      <c r="D498" s="240" t="s">
        <v>446</v>
      </c>
      <c r="E498" s="252" t="s">
        <v>28</v>
      </c>
      <c r="F498" s="253" t="s">
        <v>6881</v>
      </c>
      <c r="G498" s="251"/>
      <c r="H498" s="252" t="s">
        <v>28</v>
      </c>
      <c r="I498" s="254"/>
      <c r="J498" s="251"/>
      <c r="K498" s="251"/>
      <c r="L498" s="255"/>
      <c r="M498" s="256"/>
      <c r="N498" s="257"/>
      <c r="O498" s="257"/>
      <c r="P498" s="257"/>
      <c r="Q498" s="257"/>
      <c r="R498" s="257"/>
      <c r="S498" s="257"/>
      <c r="T498" s="258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9" t="s">
        <v>446</v>
      </c>
      <c r="AU498" s="259" t="s">
        <v>83</v>
      </c>
      <c r="AV498" s="14" t="s">
        <v>81</v>
      </c>
      <c r="AW498" s="14" t="s">
        <v>35</v>
      </c>
      <c r="AX498" s="14" t="s">
        <v>74</v>
      </c>
      <c r="AY498" s="259" t="s">
        <v>426</v>
      </c>
    </row>
    <row r="499" s="14" customFormat="1">
      <c r="A499" s="14"/>
      <c r="B499" s="250"/>
      <c r="C499" s="251"/>
      <c r="D499" s="240" t="s">
        <v>446</v>
      </c>
      <c r="E499" s="252" t="s">
        <v>28</v>
      </c>
      <c r="F499" s="253" t="s">
        <v>5793</v>
      </c>
      <c r="G499" s="251"/>
      <c r="H499" s="252" t="s">
        <v>28</v>
      </c>
      <c r="I499" s="254"/>
      <c r="J499" s="251"/>
      <c r="K499" s="251"/>
      <c r="L499" s="255"/>
      <c r="M499" s="256"/>
      <c r="N499" s="257"/>
      <c r="O499" s="257"/>
      <c r="P499" s="257"/>
      <c r="Q499" s="257"/>
      <c r="R499" s="257"/>
      <c r="S499" s="257"/>
      <c r="T499" s="258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9" t="s">
        <v>446</v>
      </c>
      <c r="AU499" s="259" t="s">
        <v>83</v>
      </c>
      <c r="AV499" s="14" t="s">
        <v>81</v>
      </c>
      <c r="AW499" s="14" t="s">
        <v>35</v>
      </c>
      <c r="AX499" s="14" t="s">
        <v>74</v>
      </c>
      <c r="AY499" s="259" t="s">
        <v>426</v>
      </c>
    </row>
    <row r="500" s="13" customFormat="1">
      <c r="A500" s="13"/>
      <c r="B500" s="238"/>
      <c r="C500" s="239"/>
      <c r="D500" s="240" t="s">
        <v>446</v>
      </c>
      <c r="E500" s="241" t="s">
        <v>28</v>
      </c>
      <c r="F500" s="242" t="s">
        <v>6882</v>
      </c>
      <c r="G500" s="239"/>
      <c r="H500" s="243">
        <v>14.699999999999999</v>
      </c>
      <c r="I500" s="244"/>
      <c r="J500" s="239"/>
      <c r="K500" s="239"/>
      <c r="L500" s="245"/>
      <c r="M500" s="246"/>
      <c r="N500" s="247"/>
      <c r="O500" s="247"/>
      <c r="P500" s="247"/>
      <c r="Q500" s="247"/>
      <c r="R500" s="247"/>
      <c r="S500" s="247"/>
      <c r="T500" s="248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9" t="s">
        <v>446</v>
      </c>
      <c r="AU500" s="249" t="s">
        <v>83</v>
      </c>
      <c r="AV500" s="13" t="s">
        <v>83</v>
      </c>
      <c r="AW500" s="13" t="s">
        <v>35</v>
      </c>
      <c r="AX500" s="13" t="s">
        <v>74</v>
      </c>
      <c r="AY500" s="249" t="s">
        <v>426</v>
      </c>
    </row>
    <row r="501" s="15" customFormat="1">
      <c r="A501" s="15"/>
      <c r="B501" s="260"/>
      <c r="C501" s="261"/>
      <c r="D501" s="240" t="s">
        <v>446</v>
      </c>
      <c r="E501" s="262" t="s">
        <v>28</v>
      </c>
      <c r="F501" s="263" t="s">
        <v>466</v>
      </c>
      <c r="G501" s="261"/>
      <c r="H501" s="264">
        <v>17.5</v>
      </c>
      <c r="I501" s="265"/>
      <c r="J501" s="261"/>
      <c r="K501" s="261"/>
      <c r="L501" s="266"/>
      <c r="M501" s="267"/>
      <c r="N501" s="268"/>
      <c r="O501" s="268"/>
      <c r="P501" s="268"/>
      <c r="Q501" s="268"/>
      <c r="R501" s="268"/>
      <c r="S501" s="268"/>
      <c r="T501" s="269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T501" s="270" t="s">
        <v>446</v>
      </c>
      <c r="AU501" s="270" t="s">
        <v>83</v>
      </c>
      <c r="AV501" s="15" t="s">
        <v>438</v>
      </c>
      <c r="AW501" s="15" t="s">
        <v>35</v>
      </c>
      <c r="AX501" s="15" t="s">
        <v>81</v>
      </c>
      <c r="AY501" s="270" t="s">
        <v>426</v>
      </c>
    </row>
    <row r="502" s="2" customFormat="1" ht="24.15" customHeight="1">
      <c r="A502" s="42"/>
      <c r="B502" s="43"/>
      <c r="C502" s="220" t="s">
        <v>530</v>
      </c>
      <c r="D502" s="220" t="s">
        <v>433</v>
      </c>
      <c r="E502" s="221" t="s">
        <v>5689</v>
      </c>
      <c r="F502" s="222" t="s">
        <v>5690</v>
      </c>
      <c r="G502" s="223" t="s">
        <v>949</v>
      </c>
      <c r="H502" s="224">
        <v>21.399999999999999</v>
      </c>
      <c r="I502" s="225"/>
      <c r="J502" s="226">
        <f>ROUND(I502*H502,2)</f>
        <v>0</v>
      </c>
      <c r="K502" s="222" t="s">
        <v>437</v>
      </c>
      <c r="L502" s="48"/>
      <c r="M502" s="227" t="s">
        <v>28</v>
      </c>
      <c r="N502" s="228" t="s">
        <v>45</v>
      </c>
      <c r="O502" s="88"/>
      <c r="P502" s="229">
        <f>O502*H502</f>
        <v>0</v>
      </c>
      <c r="Q502" s="229">
        <v>0</v>
      </c>
      <c r="R502" s="229">
        <f>Q502*H502</f>
        <v>0</v>
      </c>
      <c r="S502" s="229">
        <v>0.00191</v>
      </c>
      <c r="T502" s="230">
        <f>S502*H502</f>
        <v>0.040874000000000001</v>
      </c>
      <c r="U502" s="42"/>
      <c r="V502" s="42"/>
      <c r="W502" s="42"/>
      <c r="X502" s="42"/>
      <c r="Y502" s="42"/>
      <c r="Z502" s="42"/>
      <c r="AA502" s="42"/>
      <c r="AB502" s="42"/>
      <c r="AC502" s="42"/>
      <c r="AD502" s="42"/>
      <c r="AE502" s="42"/>
      <c r="AR502" s="231" t="s">
        <v>645</v>
      </c>
      <c r="AT502" s="231" t="s">
        <v>433</v>
      </c>
      <c r="AU502" s="231" t="s">
        <v>83</v>
      </c>
      <c r="AY502" s="21" t="s">
        <v>426</v>
      </c>
      <c r="BE502" s="232">
        <f>IF(N502="základní",J502,0)</f>
        <v>0</v>
      </c>
      <c r="BF502" s="232">
        <f>IF(N502="snížená",J502,0)</f>
        <v>0</v>
      </c>
      <c r="BG502" s="232">
        <f>IF(N502="zákl. přenesená",J502,0)</f>
        <v>0</v>
      </c>
      <c r="BH502" s="232">
        <f>IF(N502="sníž. přenesená",J502,0)</f>
        <v>0</v>
      </c>
      <c r="BI502" s="232">
        <f>IF(N502="nulová",J502,0)</f>
        <v>0</v>
      </c>
      <c r="BJ502" s="21" t="s">
        <v>81</v>
      </c>
      <c r="BK502" s="232">
        <f>ROUND(I502*H502,2)</f>
        <v>0</v>
      </c>
      <c r="BL502" s="21" t="s">
        <v>645</v>
      </c>
      <c r="BM502" s="231" t="s">
        <v>6883</v>
      </c>
    </row>
    <row r="503" s="2" customFormat="1">
      <c r="A503" s="42"/>
      <c r="B503" s="43"/>
      <c r="C503" s="44"/>
      <c r="D503" s="233" t="s">
        <v>442</v>
      </c>
      <c r="E503" s="44"/>
      <c r="F503" s="234" t="s">
        <v>5692</v>
      </c>
      <c r="G503" s="44"/>
      <c r="H503" s="44"/>
      <c r="I503" s="235"/>
      <c r="J503" s="44"/>
      <c r="K503" s="44"/>
      <c r="L503" s="48"/>
      <c r="M503" s="236"/>
      <c r="N503" s="237"/>
      <c r="O503" s="88"/>
      <c r="P503" s="88"/>
      <c r="Q503" s="88"/>
      <c r="R503" s="88"/>
      <c r="S503" s="88"/>
      <c r="T503" s="89"/>
      <c r="U503" s="42"/>
      <c r="V503" s="42"/>
      <c r="W503" s="42"/>
      <c r="X503" s="42"/>
      <c r="Y503" s="42"/>
      <c r="Z503" s="42"/>
      <c r="AA503" s="42"/>
      <c r="AB503" s="42"/>
      <c r="AC503" s="42"/>
      <c r="AD503" s="42"/>
      <c r="AE503" s="42"/>
      <c r="AT503" s="21" t="s">
        <v>442</v>
      </c>
      <c r="AU503" s="21" t="s">
        <v>83</v>
      </c>
    </row>
    <row r="504" s="14" customFormat="1">
      <c r="A504" s="14"/>
      <c r="B504" s="250"/>
      <c r="C504" s="251"/>
      <c r="D504" s="240" t="s">
        <v>446</v>
      </c>
      <c r="E504" s="252" t="s">
        <v>28</v>
      </c>
      <c r="F504" s="253" t="s">
        <v>6881</v>
      </c>
      <c r="G504" s="251"/>
      <c r="H504" s="252" t="s">
        <v>28</v>
      </c>
      <c r="I504" s="254"/>
      <c r="J504" s="251"/>
      <c r="K504" s="251"/>
      <c r="L504" s="255"/>
      <c r="M504" s="256"/>
      <c r="N504" s="257"/>
      <c r="O504" s="257"/>
      <c r="P504" s="257"/>
      <c r="Q504" s="257"/>
      <c r="R504" s="257"/>
      <c r="S504" s="257"/>
      <c r="T504" s="258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9" t="s">
        <v>446</v>
      </c>
      <c r="AU504" s="259" t="s">
        <v>83</v>
      </c>
      <c r="AV504" s="14" t="s">
        <v>81</v>
      </c>
      <c r="AW504" s="14" t="s">
        <v>35</v>
      </c>
      <c r="AX504" s="14" t="s">
        <v>74</v>
      </c>
      <c r="AY504" s="259" t="s">
        <v>426</v>
      </c>
    </row>
    <row r="505" s="14" customFormat="1">
      <c r="A505" s="14"/>
      <c r="B505" s="250"/>
      <c r="C505" s="251"/>
      <c r="D505" s="240" t="s">
        <v>446</v>
      </c>
      <c r="E505" s="252" t="s">
        <v>28</v>
      </c>
      <c r="F505" s="253" t="s">
        <v>5796</v>
      </c>
      <c r="G505" s="251"/>
      <c r="H505" s="252" t="s">
        <v>28</v>
      </c>
      <c r="I505" s="254"/>
      <c r="J505" s="251"/>
      <c r="K505" s="251"/>
      <c r="L505" s="255"/>
      <c r="M505" s="256"/>
      <c r="N505" s="257"/>
      <c r="O505" s="257"/>
      <c r="P505" s="257"/>
      <c r="Q505" s="257"/>
      <c r="R505" s="257"/>
      <c r="S505" s="257"/>
      <c r="T505" s="258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9" t="s">
        <v>446</v>
      </c>
      <c r="AU505" s="259" t="s">
        <v>83</v>
      </c>
      <c r="AV505" s="14" t="s">
        <v>81</v>
      </c>
      <c r="AW505" s="14" t="s">
        <v>35</v>
      </c>
      <c r="AX505" s="14" t="s">
        <v>74</v>
      </c>
      <c r="AY505" s="259" t="s">
        <v>426</v>
      </c>
    </row>
    <row r="506" s="13" customFormat="1">
      <c r="A506" s="13"/>
      <c r="B506" s="238"/>
      <c r="C506" s="239"/>
      <c r="D506" s="240" t="s">
        <v>446</v>
      </c>
      <c r="E506" s="241" t="s">
        <v>28</v>
      </c>
      <c r="F506" s="242" t="s">
        <v>6884</v>
      </c>
      <c r="G506" s="239"/>
      <c r="H506" s="243">
        <v>12.6</v>
      </c>
      <c r="I506" s="244"/>
      <c r="J506" s="239"/>
      <c r="K506" s="239"/>
      <c r="L506" s="245"/>
      <c r="M506" s="246"/>
      <c r="N506" s="247"/>
      <c r="O506" s="247"/>
      <c r="P506" s="247"/>
      <c r="Q506" s="247"/>
      <c r="R506" s="247"/>
      <c r="S506" s="247"/>
      <c r="T506" s="248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9" t="s">
        <v>446</v>
      </c>
      <c r="AU506" s="249" t="s">
        <v>83</v>
      </c>
      <c r="AV506" s="13" t="s">
        <v>83</v>
      </c>
      <c r="AW506" s="13" t="s">
        <v>35</v>
      </c>
      <c r="AX506" s="13" t="s">
        <v>74</v>
      </c>
      <c r="AY506" s="249" t="s">
        <v>426</v>
      </c>
    </row>
    <row r="507" s="14" customFormat="1">
      <c r="A507" s="14"/>
      <c r="B507" s="250"/>
      <c r="C507" s="251"/>
      <c r="D507" s="240" t="s">
        <v>446</v>
      </c>
      <c r="E507" s="252" t="s">
        <v>28</v>
      </c>
      <c r="F507" s="253" t="s">
        <v>5801</v>
      </c>
      <c r="G507" s="251"/>
      <c r="H507" s="252" t="s">
        <v>28</v>
      </c>
      <c r="I507" s="254"/>
      <c r="J507" s="251"/>
      <c r="K507" s="251"/>
      <c r="L507" s="255"/>
      <c r="M507" s="256"/>
      <c r="N507" s="257"/>
      <c r="O507" s="257"/>
      <c r="P507" s="257"/>
      <c r="Q507" s="257"/>
      <c r="R507" s="257"/>
      <c r="S507" s="257"/>
      <c r="T507" s="258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9" t="s">
        <v>446</v>
      </c>
      <c r="AU507" s="259" t="s">
        <v>83</v>
      </c>
      <c r="AV507" s="14" t="s">
        <v>81</v>
      </c>
      <c r="AW507" s="14" t="s">
        <v>35</v>
      </c>
      <c r="AX507" s="14" t="s">
        <v>74</v>
      </c>
      <c r="AY507" s="259" t="s">
        <v>426</v>
      </c>
    </row>
    <row r="508" s="13" customFormat="1">
      <c r="A508" s="13"/>
      <c r="B508" s="238"/>
      <c r="C508" s="239"/>
      <c r="D508" s="240" t="s">
        <v>446</v>
      </c>
      <c r="E508" s="241" t="s">
        <v>28</v>
      </c>
      <c r="F508" s="242" t="s">
        <v>6885</v>
      </c>
      <c r="G508" s="239"/>
      <c r="H508" s="243">
        <v>8.8000000000000007</v>
      </c>
      <c r="I508" s="244"/>
      <c r="J508" s="239"/>
      <c r="K508" s="239"/>
      <c r="L508" s="245"/>
      <c r="M508" s="246"/>
      <c r="N508" s="247"/>
      <c r="O508" s="247"/>
      <c r="P508" s="247"/>
      <c r="Q508" s="247"/>
      <c r="R508" s="247"/>
      <c r="S508" s="247"/>
      <c r="T508" s="248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9" t="s">
        <v>446</v>
      </c>
      <c r="AU508" s="249" t="s">
        <v>83</v>
      </c>
      <c r="AV508" s="13" t="s">
        <v>83</v>
      </c>
      <c r="AW508" s="13" t="s">
        <v>35</v>
      </c>
      <c r="AX508" s="13" t="s">
        <v>74</v>
      </c>
      <c r="AY508" s="249" t="s">
        <v>426</v>
      </c>
    </row>
    <row r="509" s="15" customFormat="1">
      <c r="A509" s="15"/>
      <c r="B509" s="260"/>
      <c r="C509" s="261"/>
      <c r="D509" s="240" t="s">
        <v>446</v>
      </c>
      <c r="E509" s="262" t="s">
        <v>28</v>
      </c>
      <c r="F509" s="263" t="s">
        <v>466</v>
      </c>
      <c r="G509" s="261"/>
      <c r="H509" s="264">
        <v>21.399999999999999</v>
      </c>
      <c r="I509" s="265"/>
      <c r="J509" s="261"/>
      <c r="K509" s="261"/>
      <c r="L509" s="266"/>
      <c r="M509" s="267"/>
      <c r="N509" s="268"/>
      <c r="O509" s="268"/>
      <c r="P509" s="268"/>
      <c r="Q509" s="268"/>
      <c r="R509" s="268"/>
      <c r="S509" s="268"/>
      <c r="T509" s="269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T509" s="270" t="s">
        <v>446</v>
      </c>
      <c r="AU509" s="270" t="s">
        <v>83</v>
      </c>
      <c r="AV509" s="15" t="s">
        <v>438</v>
      </c>
      <c r="AW509" s="15" t="s">
        <v>35</v>
      </c>
      <c r="AX509" s="15" t="s">
        <v>81</v>
      </c>
      <c r="AY509" s="270" t="s">
        <v>426</v>
      </c>
    </row>
    <row r="510" s="2" customFormat="1" ht="21.75" customHeight="1">
      <c r="A510" s="42"/>
      <c r="B510" s="43"/>
      <c r="C510" s="220" t="s">
        <v>1027</v>
      </c>
      <c r="D510" s="220" t="s">
        <v>433</v>
      </c>
      <c r="E510" s="221" t="s">
        <v>5698</v>
      </c>
      <c r="F510" s="222" t="s">
        <v>5699</v>
      </c>
      <c r="G510" s="223" t="s">
        <v>949</v>
      </c>
      <c r="H510" s="224">
        <v>13.4</v>
      </c>
      <c r="I510" s="225"/>
      <c r="J510" s="226">
        <f>ROUND(I510*H510,2)</f>
        <v>0</v>
      </c>
      <c r="K510" s="222" t="s">
        <v>437</v>
      </c>
      <c r="L510" s="48"/>
      <c r="M510" s="227" t="s">
        <v>28</v>
      </c>
      <c r="N510" s="228" t="s">
        <v>45</v>
      </c>
      <c r="O510" s="88"/>
      <c r="P510" s="229">
        <f>O510*H510</f>
        <v>0</v>
      </c>
      <c r="Q510" s="229">
        <v>0</v>
      </c>
      <c r="R510" s="229">
        <f>Q510*H510</f>
        <v>0</v>
      </c>
      <c r="S510" s="229">
        <v>0.00175</v>
      </c>
      <c r="T510" s="230">
        <f>S510*H510</f>
        <v>0.023450000000000002</v>
      </c>
      <c r="U510" s="42"/>
      <c r="V510" s="42"/>
      <c r="W510" s="42"/>
      <c r="X510" s="42"/>
      <c r="Y510" s="42"/>
      <c r="Z510" s="42"/>
      <c r="AA510" s="42"/>
      <c r="AB510" s="42"/>
      <c r="AC510" s="42"/>
      <c r="AD510" s="42"/>
      <c r="AE510" s="42"/>
      <c r="AR510" s="231" t="s">
        <v>645</v>
      </c>
      <c r="AT510" s="231" t="s">
        <v>433</v>
      </c>
      <c r="AU510" s="231" t="s">
        <v>83</v>
      </c>
      <c r="AY510" s="21" t="s">
        <v>426</v>
      </c>
      <c r="BE510" s="232">
        <f>IF(N510="základní",J510,0)</f>
        <v>0</v>
      </c>
      <c r="BF510" s="232">
        <f>IF(N510="snížená",J510,0)</f>
        <v>0</v>
      </c>
      <c r="BG510" s="232">
        <f>IF(N510="zákl. přenesená",J510,0)</f>
        <v>0</v>
      </c>
      <c r="BH510" s="232">
        <f>IF(N510="sníž. přenesená",J510,0)</f>
        <v>0</v>
      </c>
      <c r="BI510" s="232">
        <f>IF(N510="nulová",J510,0)</f>
        <v>0</v>
      </c>
      <c r="BJ510" s="21" t="s">
        <v>81</v>
      </c>
      <c r="BK510" s="232">
        <f>ROUND(I510*H510,2)</f>
        <v>0</v>
      </c>
      <c r="BL510" s="21" t="s">
        <v>645</v>
      </c>
      <c r="BM510" s="231" t="s">
        <v>6886</v>
      </c>
    </row>
    <row r="511" s="2" customFormat="1">
      <c r="A511" s="42"/>
      <c r="B511" s="43"/>
      <c r="C511" s="44"/>
      <c r="D511" s="233" t="s">
        <v>442</v>
      </c>
      <c r="E511" s="44"/>
      <c r="F511" s="234" t="s">
        <v>5701</v>
      </c>
      <c r="G511" s="44"/>
      <c r="H511" s="44"/>
      <c r="I511" s="235"/>
      <c r="J511" s="44"/>
      <c r="K511" s="44"/>
      <c r="L511" s="48"/>
      <c r="M511" s="236"/>
      <c r="N511" s="237"/>
      <c r="O511" s="88"/>
      <c r="P511" s="88"/>
      <c r="Q511" s="88"/>
      <c r="R511" s="88"/>
      <c r="S511" s="88"/>
      <c r="T511" s="89"/>
      <c r="U511" s="42"/>
      <c r="V511" s="42"/>
      <c r="W511" s="42"/>
      <c r="X511" s="42"/>
      <c r="Y511" s="42"/>
      <c r="Z511" s="42"/>
      <c r="AA511" s="42"/>
      <c r="AB511" s="42"/>
      <c r="AC511" s="42"/>
      <c r="AD511" s="42"/>
      <c r="AE511" s="42"/>
      <c r="AT511" s="21" t="s">
        <v>442</v>
      </c>
      <c r="AU511" s="21" t="s">
        <v>83</v>
      </c>
    </row>
    <row r="512" s="14" customFormat="1">
      <c r="A512" s="14"/>
      <c r="B512" s="250"/>
      <c r="C512" s="251"/>
      <c r="D512" s="240" t="s">
        <v>446</v>
      </c>
      <c r="E512" s="252" t="s">
        <v>28</v>
      </c>
      <c r="F512" s="253" t="s">
        <v>6590</v>
      </c>
      <c r="G512" s="251"/>
      <c r="H512" s="252" t="s">
        <v>28</v>
      </c>
      <c r="I512" s="254"/>
      <c r="J512" s="251"/>
      <c r="K512" s="251"/>
      <c r="L512" s="255"/>
      <c r="M512" s="256"/>
      <c r="N512" s="257"/>
      <c r="O512" s="257"/>
      <c r="P512" s="257"/>
      <c r="Q512" s="257"/>
      <c r="R512" s="257"/>
      <c r="S512" s="257"/>
      <c r="T512" s="258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59" t="s">
        <v>446</v>
      </c>
      <c r="AU512" s="259" t="s">
        <v>83</v>
      </c>
      <c r="AV512" s="14" t="s">
        <v>81</v>
      </c>
      <c r="AW512" s="14" t="s">
        <v>35</v>
      </c>
      <c r="AX512" s="14" t="s">
        <v>74</v>
      </c>
      <c r="AY512" s="259" t="s">
        <v>426</v>
      </c>
    </row>
    <row r="513" s="13" customFormat="1">
      <c r="A513" s="13"/>
      <c r="B513" s="238"/>
      <c r="C513" s="239"/>
      <c r="D513" s="240" t="s">
        <v>446</v>
      </c>
      <c r="E513" s="241" t="s">
        <v>28</v>
      </c>
      <c r="F513" s="242" t="s">
        <v>6880</v>
      </c>
      <c r="G513" s="239"/>
      <c r="H513" s="243">
        <v>2.7999999999999998</v>
      </c>
      <c r="I513" s="244"/>
      <c r="J513" s="239"/>
      <c r="K513" s="239"/>
      <c r="L513" s="245"/>
      <c r="M513" s="246"/>
      <c r="N513" s="247"/>
      <c r="O513" s="247"/>
      <c r="P513" s="247"/>
      <c r="Q513" s="247"/>
      <c r="R513" s="247"/>
      <c r="S513" s="247"/>
      <c r="T513" s="248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9" t="s">
        <v>446</v>
      </c>
      <c r="AU513" s="249" t="s">
        <v>83</v>
      </c>
      <c r="AV513" s="13" t="s">
        <v>83</v>
      </c>
      <c r="AW513" s="13" t="s">
        <v>35</v>
      </c>
      <c r="AX513" s="13" t="s">
        <v>74</v>
      </c>
      <c r="AY513" s="249" t="s">
        <v>426</v>
      </c>
    </row>
    <row r="514" s="14" customFormat="1">
      <c r="A514" s="14"/>
      <c r="B514" s="250"/>
      <c r="C514" s="251"/>
      <c r="D514" s="240" t="s">
        <v>446</v>
      </c>
      <c r="E514" s="252" t="s">
        <v>28</v>
      </c>
      <c r="F514" s="253" t="s">
        <v>6881</v>
      </c>
      <c r="G514" s="251"/>
      <c r="H514" s="252" t="s">
        <v>28</v>
      </c>
      <c r="I514" s="254"/>
      <c r="J514" s="251"/>
      <c r="K514" s="251"/>
      <c r="L514" s="255"/>
      <c r="M514" s="256"/>
      <c r="N514" s="257"/>
      <c r="O514" s="257"/>
      <c r="P514" s="257"/>
      <c r="Q514" s="257"/>
      <c r="R514" s="257"/>
      <c r="S514" s="257"/>
      <c r="T514" s="258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9" t="s">
        <v>446</v>
      </c>
      <c r="AU514" s="259" t="s">
        <v>83</v>
      </c>
      <c r="AV514" s="14" t="s">
        <v>81</v>
      </c>
      <c r="AW514" s="14" t="s">
        <v>35</v>
      </c>
      <c r="AX514" s="14" t="s">
        <v>74</v>
      </c>
      <c r="AY514" s="259" t="s">
        <v>426</v>
      </c>
    </row>
    <row r="515" s="14" customFormat="1">
      <c r="A515" s="14"/>
      <c r="B515" s="250"/>
      <c r="C515" s="251"/>
      <c r="D515" s="240" t="s">
        <v>446</v>
      </c>
      <c r="E515" s="252" t="s">
        <v>28</v>
      </c>
      <c r="F515" s="253" t="s">
        <v>5807</v>
      </c>
      <c r="G515" s="251"/>
      <c r="H515" s="252" t="s">
        <v>28</v>
      </c>
      <c r="I515" s="254"/>
      <c r="J515" s="251"/>
      <c r="K515" s="251"/>
      <c r="L515" s="255"/>
      <c r="M515" s="256"/>
      <c r="N515" s="257"/>
      <c r="O515" s="257"/>
      <c r="P515" s="257"/>
      <c r="Q515" s="257"/>
      <c r="R515" s="257"/>
      <c r="S515" s="257"/>
      <c r="T515" s="258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9" t="s">
        <v>446</v>
      </c>
      <c r="AU515" s="259" t="s">
        <v>83</v>
      </c>
      <c r="AV515" s="14" t="s">
        <v>81</v>
      </c>
      <c r="AW515" s="14" t="s">
        <v>35</v>
      </c>
      <c r="AX515" s="14" t="s">
        <v>74</v>
      </c>
      <c r="AY515" s="259" t="s">
        <v>426</v>
      </c>
    </row>
    <row r="516" s="13" customFormat="1">
      <c r="A516" s="13"/>
      <c r="B516" s="238"/>
      <c r="C516" s="239"/>
      <c r="D516" s="240" t="s">
        <v>446</v>
      </c>
      <c r="E516" s="241" t="s">
        <v>28</v>
      </c>
      <c r="F516" s="242" t="s">
        <v>6887</v>
      </c>
      <c r="G516" s="239"/>
      <c r="H516" s="243">
        <v>10.6</v>
      </c>
      <c r="I516" s="244"/>
      <c r="J516" s="239"/>
      <c r="K516" s="239"/>
      <c r="L516" s="245"/>
      <c r="M516" s="246"/>
      <c r="N516" s="247"/>
      <c r="O516" s="247"/>
      <c r="P516" s="247"/>
      <c r="Q516" s="247"/>
      <c r="R516" s="247"/>
      <c r="S516" s="247"/>
      <c r="T516" s="248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9" t="s">
        <v>446</v>
      </c>
      <c r="AU516" s="249" t="s">
        <v>83</v>
      </c>
      <c r="AV516" s="13" t="s">
        <v>83</v>
      </c>
      <c r="AW516" s="13" t="s">
        <v>35</v>
      </c>
      <c r="AX516" s="13" t="s">
        <v>74</v>
      </c>
      <c r="AY516" s="249" t="s">
        <v>426</v>
      </c>
    </row>
    <row r="517" s="15" customFormat="1">
      <c r="A517" s="15"/>
      <c r="B517" s="260"/>
      <c r="C517" s="261"/>
      <c r="D517" s="240" t="s">
        <v>446</v>
      </c>
      <c r="E517" s="262" t="s">
        <v>28</v>
      </c>
      <c r="F517" s="263" t="s">
        <v>466</v>
      </c>
      <c r="G517" s="261"/>
      <c r="H517" s="264">
        <v>13.4</v>
      </c>
      <c r="I517" s="265"/>
      <c r="J517" s="261"/>
      <c r="K517" s="261"/>
      <c r="L517" s="266"/>
      <c r="M517" s="267"/>
      <c r="N517" s="268"/>
      <c r="O517" s="268"/>
      <c r="P517" s="268"/>
      <c r="Q517" s="268"/>
      <c r="R517" s="268"/>
      <c r="S517" s="268"/>
      <c r="T517" s="269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T517" s="270" t="s">
        <v>446</v>
      </c>
      <c r="AU517" s="270" t="s">
        <v>83</v>
      </c>
      <c r="AV517" s="15" t="s">
        <v>438</v>
      </c>
      <c r="AW517" s="15" t="s">
        <v>35</v>
      </c>
      <c r="AX517" s="15" t="s">
        <v>81</v>
      </c>
      <c r="AY517" s="270" t="s">
        <v>426</v>
      </c>
    </row>
    <row r="518" s="2" customFormat="1" ht="24.15" customHeight="1">
      <c r="A518" s="42"/>
      <c r="B518" s="43"/>
      <c r="C518" s="220" t="s">
        <v>1032</v>
      </c>
      <c r="D518" s="220" t="s">
        <v>433</v>
      </c>
      <c r="E518" s="221" t="s">
        <v>6888</v>
      </c>
      <c r="F518" s="222" t="s">
        <v>6889</v>
      </c>
      <c r="G518" s="223" t="s">
        <v>949</v>
      </c>
      <c r="H518" s="224">
        <v>62.75</v>
      </c>
      <c r="I518" s="225"/>
      <c r="J518" s="226">
        <f>ROUND(I518*H518,2)</f>
        <v>0</v>
      </c>
      <c r="K518" s="222" t="s">
        <v>28</v>
      </c>
      <c r="L518" s="48"/>
      <c r="M518" s="227" t="s">
        <v>28</v>
      </c>
      <c r="N518" s="228" t="s">
        <v>45</v>
      </c>
      <c r="O518" s="88"/>
      <c r="P518" s="229">
        <f>O518*H518</f>
        <v>0</v>
      </c>
      <c r="Q518" s="229">
        <v>0</v>
      </c>
      <c r="R518" s="229">
        <f>Q518*H518</f>
        <v>0</v>
      </c>
      <c r="S518" s="229">
        <v>0.0022300000000000002</v>
      </c>
      <c r="T518" s="230">
        <f>S518*H518</f>
        <v>0.13993250000000002</v>
      </c>
      <c r="U518" s="42"/>
      <c r="V518" s="42"/>
      <c r="W518" s="42"/>
      <c r="X518" s="42"/>
      <c r="Y518" s="42"/>
      <c r="Z518" s="42"/>
      <c r="AA518" s="42"/>
      <c r="AB518" s="42"/>
      <c r="AC518" s="42"/>
      <c r="AD518" s="42"/>
      <c r="AE518" s="42"/>
      <c r="AR518" s="231" t="s">
        <v>645</v>
      </c>
      <c r="AT518" s="231" t="s">
        <v>433</v>
      </c>
      <c r="AU518" s="231" t="s">
        <v>83</v>
      </c>
      <c r="AY518" s="21" t="s">
        <v>426</v>
      </c>
      <c r="BE518" s="232">
        <f>IF(N518="základní",J518,0)</f>
        <v>0</v>
      </c>
      <c r="BF518" s="232">
        <f>IF(N518="snížená",J518,0)</f>
        <v>0</v>
      </c>
      <c r="BG518" s="232">
        <f>IF(N518="zákl. přenesená",J518,0)</f>
        <v>0</v>
      </c>
      <c r="BH518" s="232">
        <f>IF(N518="sníž. přenesená",J518,0)</f>
        <v>0</v>
      </c>
      <c r="BI518" s="232">
        <f>IF(N518="nulová",J518,0)</f>
        <v>0</v>
      </c>
      <c r="BJ518" s="21" t="s">
        <v>81</v>
      </c>
      <c r="BK518" s="232">
        <f>ROUND(I518*H518,2)</f>
        <v>0</v>
      </c>
      <c r="BL518" s="21" t="s">
        <v>645</v>
      </c>
      <c r="BM518" s="231" t="s">
        <v>6890</v>
      </c>
    </row>
    <row r="519" s="14" customFormat="1">
      <c r="A519" s="14"/>
      <c r="B519" s="250"/>
      <c r="C519" s="251"/>
      <c r="D519" s="240" t="s">
        <v>446</v>
      </c>
      <c r="E519" s="252" t="s">
        <v>28</v>
      </c>
      <c r="F519" s="253" t="s">
        <v>6583</v>
      </c>
      <c r="G519" s="251"/>
      <c r="H519" s="252" t="s">
        <v>28</v>
      </c>
      <c r="I519" s="254"/>
      <c r="J519" s="251"/>
      <c r="K519" s="251"/>
      <c r="L519" s="255"/>
      <c r="M519" s="256"/>
      <c r="N519" s="257"/>
      <c r="O519" s="257"/>
      <c r="P519" s="257"/>
      <c r="Q519" s="257"/>
      <c r="R519" s="257"/>
      <c r="S519" s="257"/>
      <c r="T519" s="258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9" t="s">
        <v>446</v>
      </c>
      <c r="AU519" s="259" t="s">
        <v>83</v>
      </c>
      <c r="AV519" s="14" t="s">
        <v>81</v>
      </c>
      <c r="AW519" s="14" t="s">
        <v>35</v>
      </c>
      <c r="AX519" s="14" t="s">
        <v>74</v>
      </c>
      <c r="AY519" s="259" t="s">
        <v>426</v>
      </c>
    </row>
    <row r="520" s="13" customFormat="1">
      <c r="A520" s="13"/>
      <c r="B520" s="238"/>
      <c r="C520" s="239"/>
      <c r="D520" s="240" t="s">
        <v>446</v>
      </c>
      <c r="E520" s="241" t="s">
        <v>28</v>
      </c>
      <c r="F520" s="242" t="s">
        <v>6891</v>
      </c>
      <c r="G520" s="239"/>
      <c r="H520" s="243">
        <v>30.82</v>
      </c>
      <c r="I520" s="244"/>
      <c r="J520" s="239"/>
      <c r="K520" s="239"/>
      <c r="L520" s="245"/>
      <c r="M520" s="246"/>
      <c r="N520" s="247"/>
      <c r="O520" s="247"/>
      <c r="P520" s="247"/>
      <c r="Q520" s="247"/>
      <c r="R520" s="247"/>
      <c r="S520" s="247"/>
      <c r="T520" s="248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9" t="s">
        <v>446</v>
      </c>
      <c r="AU520" s="249" t="s">
        <v>83</v>
      </c>
      <c r="AV520" s="13" t="s">
        <v>83</v>
      </c>
      <c r="AW520" s="13" t="s">
        <v>35</v>
      </c>
      <c r="AX520" s="13" t="s">
        <v>74</v>
      </c>
      <c r="AY520" s="249" t="s">
        <v>426</v>
      </c>
    </row>
    <row r="521" s="14" customFormat="1">
      <c r="A521" s="14"/>
      <c r="B521" s="250"/>
      <c r="C521" s="251"/>
      <c r="D521" s="240" t="s">
        <v>446</v>
      </c>
      <c r="E521" s="252" t="s">
        <v>28</v>
      </c>
      <c r="F521" s="253" t="s">
        <v>6590</v>
      </c>
      <c r="G521" s="251"/>
      <c r="H521" s="252" t="s">
        <v>28</v>
      </c>
      <c r="I521" s="254"/>
      <c r="J521" s="251"/>
      <c r="K521" s="251"/>
      <c r="L521" s="255"/>
      <c r="M521" s="256"/>
      <c r="N521" s="257"/>
      <c r="O521" s="257"/>
      <c r="P521" s="257"/>
      <c r="Q521" s="257"/>
      <c r="R521" s="257"/>
      <c r="S521" s="257"/>
      <c r="T521" s="258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9" t="s">
        <v>446</v>
      </c>
      <c r="AU521" s="259" t="s">
        <v>83</v>
      </c>
      <c r="AV521" s="14" t="s">
        <v>81</v>
      </c>
      <c r="AW521" s="14" t="s">
        <v>35</v>
      </c>
      <c r="AX521" s="14" t="s">
        <v>74</v>
      </c>
      <c r="AY521" s="259" t="s">
        <v>426</v>
      </c>
    </row>
    <row r="522" s="13" customFormat="1">
      <c r="A522" s="13"/>
      <c r="B522" s="238"/>
      <c r="C522" s="239"/>
      <c r="D522" s="240" t="s">
        <v>446</v>
      </c>
      <c r="E522" s="241" t="s">
        <v>28</v>
      </c>
      <c r="F522" s="242" t="s">
        <v>6892</v>
      </c>
      <c r="G522" s="239"/>
      <c r="H522" s="243">
        <v>10.050000000000001</v>
      </c>
      <c r="I522" s="244"/>
      <c r="J522" s="239"/>
      <c r="K522" s="239"/>
      <c r="L522" s="245"/>
      <c r="M522" s="246"/>
      <c r="N522" s="247"/>
      <c r="O522" s="247"/>
      <c r="P522" s="247"/>
      <c r="Q522" s="247"/>
      <c r="R522" s="247"/>
      <c r="S522" s="247"/>
      <c r="T522" s="248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9" t="s">
        <v>446</v>
      </c>
      <c r="AU522" s="249" t="s">
        <v>83</v>
      </c>
      <c r="AV522" s="13" t="s">
        <v>83</v>
      </c>
      <c r="AW522" s="13" t="s">
        <v>35</v>
      </c>
      <c r="AX522" s="13" t="s">
        <v>74</v>
      </c>
      <c r="AY522" s="249" t="s">
        <v>426</v>
      </c>
    </row>
    <row r="523" s="13" customFormat="1">
      <c r="A523" s="13"/>
      <c r="B523" s="238"/>
      <c r="C523" s="239"/>
      <c r="D523" s="240" t="s">
        <v>446</v>
      </c>
      <c r="E523" s="241" t="s">
        <v>28</v>
      </c>
      <c r="F523" s="242" t="s">
        <v>6893</v>
      </c>
      <c r="G523" s="239"/>
      <c r="H523" s="243">
        <v>11.66</v>
      </c>
      <c r="I523" s="244"/>
      <c r="J523" s="239"/>
      <c r="K523" s="239"/>
      <c r="L523" s="245"/>
      <c r="M523" s="246"/>
      <c r="N523" s="247"/>
      <c r="O523" s="247"/>
      <c r="P523" s="247"/>
      <c r="Q523" s="247"/>
      <c r="R523" s="247"/>
      <c r="S523" s="247"/>
      <c r="T523" s="248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49" t="s">
        <v>446</v>
      </c>
      <c r="AU523" s="249" t="s">
        <v>83</v>
      </c>
      <c r="AV523" s="13" t="s">
        <v>83</v>
      </c>
      <c r="AW523" s="13" t="s">
        <v>35</v>
      </c>
      <c r="AX523" s="13" t="s">
        <v>74</v>
      </c>
      <c r="AY523" s="249" t="s">
        <v>426</v>
      </c>
    </row>
    <row r="524" s="14" customFormat="1">
      <c r="A524" s="14"/>
      <c r="B524" s="250"/>
      <c r="C524" s="251"/>
      <c r="D524" s="240" t="s">
        <v>446</v>
      </c>
      <c r="E524" s="252" t="s">
        <v>28</v>
      </c>
      <c r="F524" s="253" t="s">
        <v>6564</v>
      </c>
      <c r="G524" s="251"/>
      <c r="H524" s="252" t="s">
        <v>28</v>
      </c>
      <c r="I524" s="254"/>
      <c r="J524" s="251"/>
      <c r="K524" s="251"/>
      <c r="L524" s="255"/>
      <c r="M524" s="256"/>
      <c r="N524" s="257"/>
      <c r="O524" s="257"/>
      <c r="P524" s="257"/>
      <c r="Q524" s="257"/>
      <c r="R524" s="257"/>
      <c r="S524" s="257"/>
      <c r="T524" s="258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59" t="s">
        <v>446</v>
      </c>
      <c r="AU524" s="259" t="s">
        <v>83</v>
      </c>
      <c r="AV524" s="14" t="s">
        <v>81</v>
      </c>
      <c r="AW524" s="14" t="s">
        <v>35</v>
      </c>
      <c r="AX524" s="14" t="s">
        <v>74</v>
      </c>
      <c r="AY524" s="259" t="s">
        <v>426</v>
      </c>
    </row>
    <row r="525" s="13" customFormat="1">
      <c r="A525" s="13"/>
      <c r="B525" s="238"/>
      <c r="C525" s="239"/>
      <c r="D525" s="240" t="s">
        <v>446</v>
      </c>
      <c r="E525" s="241" t="s">
        <v>28</v>
      </c>
      <c r="F525" s="242" t="s">
        <v>6894</v>
      </c>
      <c r="G525" s="239"/>
      <c r="H525" s="243">
        <v>5.21</v>
      </c>
      <c r="I525" s="244"/>
      <c r="J525" s="239"/>
      <c r="K525" s="239"/>
      <c r="L525" s="245"/>
      <c r="M525" s="246"/>
      <c r="N525" s="247"/>
      <c r="O525" s="247"/>
      <c r="P525" s="247"/>
      <c r="Q525" s="247"/>
      <c r="R525" s="247"/>
      <c r="S525" s="247"/>
      <c r="T525" s="248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9" t="s">
        <v>446</v>
      </c>
      <c r="AU525" s="249" t="s">
        <v>83</v>
      </c>
      <c r="AV525" s="13" t="s">
        <v>83</v>
      </c>
      <c r="AW525" s="13" t="s">
        <v>35</v>
      </c>
      <c r="AX525" s="13" t="s">
        <v>74</v>
      </c>
      <c r="AY525" s="249" t="s">
        <v>426</v>
      </c>
    </row>
    <row r="526" s="14" customFormat="1">
      <c r="A526" s="14"/>
      <c r="B526" s="250"/>
      <c r="C526" s="251"/>
      <c r="D526" s="240" t="s">
        <v>446</v>
      </c>
      <c r="E526" s="252" t="s">
        <v>28</v>
      </c>
      <c r="F526" s="253" t="s">
        <v>6593</v>
      </c>
      <c r="G526" s="251"/>
      <c r="H526" s="252" t="s">
        <v>28</v>
      </c>
      <c r="I526" s="254"/>
      <c r="J526" s="251"/>
      <c r="K526" s="251"/>
      <c r="L526" s="255"/>
      <c r="M526" s="256"/>
      <c r="N526" s="257"/>
      <c r="O526" s="257"/>
      <c r="P526" s="257"/>
      <c r="Q526" s="257"/>
      <c r="R526" s="257"/>
      <c r="S526" s="257"/>
      <c r="T526" s="258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9" t="s">
        <v>446</v>
      </c>
      <c r="AU526" s="259" t="s">
        <v>83</v>
      </c>
      <c r="AV526" s="14" t="s">
        <v>81</v>
      </c>
      <c r="AW526" s="14" t="s">
        <v>35</v>
      </c>
      <c r="AX526" s="14" t="s">
        <v>74</v>
      </c>
      <c r="AY526" s="259" t="s">
        <v>426</v>
      </c>
    </row>
    <row r="527" s="13" customFormat="1">
      <c r="A527" s="13"/>
      <c r="B527" s="238"/>
      <c r="C527" s="239"/>
      <c r="D527" s="240" t="s">
        <v>446</v>
      </c>
      <c r="E527" s="241" t="s">
        <v>28</v>
      </c>
      <c r="F527" s="242" t="s">
        <v>6895</v>
      </c>
      <c r="G527" s="239"/>
      <c r="H527" s="243">
        <v>5.0099999999999998</v>
      </c>
      <c r="I527" s="244"/>
      <c r="J527" s="239"/>
      <c r="K527" s="239"/>
      <c r="L527" s="245"/>
      <c r="M527" s="246"/>
      <c r="N527" s="247"/>
      <c r="O527" s="247"/>
      <c r="P527" s="247"/>
      <c r="Q527" s="247"/>
      <c r="R527" s="247"/>
      <c r="S527" s="247"/>
      <c r="T527" s="248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9" t="s">
        <v>446</v>
      </c>
      <c r="AU527" s="249" t="s">
        <v>83</v>
      </c>
      <c r="AV527" s="13" t="s">
        <v>83</v>
      </c>
      <c r="AW527" s="13" t="s">
        <v>35</v>
      </c>
      <c r="AX527" s="13" t="s">
        <v>74</v>
      </c>
      <c r="AY527" s="249" t="s">
        <v>426</v>
      </c>
    </row>
    <row r="528" s="15" customFormat="1">
      <c r="A528" s="15"/>
      <c r="B528" s="260"/>
      <c r="C528" s="261"/>
      <c r="D528" s="240" t="s">
        <v>446</v>
      </c>
      <c r="E528" s="262" t="s">
        <v>6548</v>
      </c>
      <c r="F528" s="263" t="s">
        <v>466</v>
      </c>
      <c r="G528" s="261"/>
      <c r="H528" s="264">
        <v>62.75</v>
      </c>
      <c r="I528" s="265"/>
      <c r="J528" s="261"/>
      <c r="K528" s="261"/>
      <c r="L528" s="266"/>
      <c r="M528" s="267"/>
      <c r="N528" s="268"/>
      <c r="O528" s="268"/>
      <c r="P528" s="268"/>
      <c r="Q528" s="268"/>
      <c r="R528" s="268"/>
      <c r="S528" s="268"/>
      <c r="T528" s="269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T528" s="270" t="s">
        <v>446</v>
      </c>
      <c r="AU528" s="270" t="s">
        <v>83</v>
      </c>
      <c r="AV528" s="15" t="s">
        <v>438</v>
      </c>
      <c r="AW528" s="15" t="s">
        <v>35</v>
      </c>
      <c r="AX528" s="15" t="s">
        <v>81</v>
      </c>
      <c r="AY528" s="270" t="s">
        <v>426</v>
      </c>
    </row>
    <row r="529" s="2" customFormat="1" ht="24.15" customHeight="1">
      <c r="A529" s="42"/>
      <c r="B529" s="43"/>
      <c r="C529" s="220" t="s">
        <v>1037</v>
      </c>
      <c r="D529" s="220" t="s">
        <v>433</v>
      </c>
      <c r="E529" s="221" t="s">
        <v>5714</v>
      </c>
      <c r="F529" s="222" t="s">
        <v>5715</v>
      </c>
      <c r="G529" s="223" t="s">
        <v>949</v>
      </c>
      <c r="H529" s="224">
        <v>13.300000000000001</v>
      </c>
      <c r="I529" s="225"/>
      <c r="J529" s="226">
        <f>ROUND(I529*H529,2)</f>
        <v>0</v>
      </c>
      <c r="K529" s="222" t="s">
        <v>437</v>
      </c>
      <c r="L529" s="48"/>
      <c r="M529" s="227" t="s">
        <v>28</v>
      </c>
      <c r="N529" s="228" t="s">
        <v>45</v>
      </c>
      <c r="O529" s="88"/>
      <c r="P529" s="229">
        <f>O529*H529</f>
        <v>0</v>
      </c>
      <c r="Q529" s="229">
        <v>0</v>
      </c>
      <c r="R529" s="229">
        <f>Q529*H529</f>
        <v>0</v>
      </c>
      <c r="S529" s="229">
        <v>0.0025999999999999999</v>
      </c>
      <c r="T529" s="230">
        <f>S529*H529</f>
        <v>0.03458</v>
      </c>
      <c r="U529" s="42"/>
      <c r="V529" s="42"/>
      <c r="W529" s="42"/>
      <c r="X529" s="42"/>
      <c r="Y529" s="42"/>
      <c r="Z529" s="42"/>
      <c r="AA529" s="42"/>
      <c r="AB529" s="42"/>
      <c r="AC529" s="42"/>
      <c r="AD529" s="42"/>
      <c r="AE529" s="42"/>
      <c r="AR529" s="231" t="s">
        <v>645</v>
      </c>
      <c r="AT529" s="231" t="s">
        <v>433</v>
      </c>
      <c r="AU529" s="231" t="s">
        <v>83</v>
      </c>
      <c r="AY529" s="21" t="s">
        <v>426</v>
      </c>
      <c r="BE529" s="232">
        <f>IF(N529="základní",J529,0)</f>
        <v>0</v>
      </c>
      <c r="BF529" s="232">
        <f>IF(N529="snížená",J529,0)</f>
        <v>0</v>
      </c>
      <c r="BG529" s="232">
        <f>IF(N529="zákl. přenesená",J529,0)</f>
        <v>0</v>
      </c>
      <c r="BH529" s="232">
        <f>IF(N529="sníž. přenesená",J529,0)</f>
        <v>0</v>
      </c>
      <c r="BI529" s="232">
        <f>IF(N529="nulová",J529,0)</f>
        <v>0</v>
      </c>
      <c r="BJ529" s="21" t="s">
        <v>81</v>
      </c>
      <c r="BK529" s="232">
        <f>ROUND(I529*H529,2)</f>
        <v>0</v>
      </c>
      <c r="BL529" s="21" t="s">
        <v>645</v>
      </c>
      <c r="BM529" s="231" t="s">
        <v>6896</v>
      </c>
    </row>
    <row r="530" s="2" customFormat="1">
      <c r="A530" s="42"/>
      <c r="B530" s="43"/>
      <c r="C530" s="44"/>
      <c r="D530" s="233" t="s">
        <v>442</v>
      </c>
      <c r="E530" s="44"/>
      <c r="F530" s="234" t="s">
        <v>5717</v>
      </c>
      <c r="G530" s="44"/>
      <c r="H530" s="44"/>
      <c r="I530" s="235"/>
      <c r="J530" s="44"/>
      <c r="K530" s="44"/>
      <c r="L530" s="48"/>
      <c r="M530" s="236"/>
      <c r="N530" s="237"/>
      <c r="O530" s="88"/>
      <c r="P530" s="88"/>
      <c r="Q530" s="88"/>
      <c r="R530" s="88"/>
      <c r="S530" s="88"/>
      <c r="T530" s="89"/>
      <c r="U530" s="42"/>
      <c r="V530" s="42"/>
      <c r="W530" s="42"/>
      <c r="X530" s="42"/>
      <c r="Y530" s="42"/>
      <c r="Z530" s="42"/>
      <c r="AA530" s="42"/>
      <c r="AB530" s="42"/>
      <c r="AC530" s="42"/>
      <c r="AD530" s="42"/>
      <c r="AE530" s="42"/>
      <c r="AT530" s="21" t="s">
        <v>442</v>
      </c>
      <c r="AU530" s="21" t="s">
        <v>83</v>
      </c>
    </row>
    <row r="531" s="14" customFormat="1">
      <c r="A531" s="14"/>
      <c r="B531" s="250"/>
      <c r="C531" s="251"/>
      <c r="D531" s="240" t="s">
        <v>446</v>
      </c>
      <c r="E531" s="252" t="s">
        <v>28</v>
      </c>
      <c r="F531" s="253" t="s">
        <v>6881</v>
      </c>
      <c r="G531" s="251"/>
      <c r="H531" s="252" t="s">
        <v>28</v>
      </c>
      <c r="I531" s="254"/>
      <c r="J531" s="251"/>
      <c r="K531" s="251"/>
      <c r="L531" s="255"/>
      <c r="M531" s="256"/>
      <c r="N531" s="257"/>
      <c r="O531" s="257"/>
      <c r="P531" s="257"/>
      <c r="Q531" s="257"/>
      <c r="R531" s="257"/>
      <c r="S531" s="257"/>
      <c r="T531" s="258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9" t="s">
        <v>446</v>
      </c>
      <c r="AU531" s="259" t="s">
        <v>83</v>
      </c>
      <c r="AV531" s="14" t="s">
        <v>81</v>
      </c>
      <c r="AW531" s="14" t="s">
        <v>35</v>
      </c>
      <c r="AX531" s="14" t="s">
        <v>74</v>
      </c>
      <c r="AY531" s="259" t="s">
        <v>426</v>
      </c>
    </row>
    <row r="532" s="14" customFormat="1">
      <c r="A532" s="14"/>
      <c r="B532" s="250"/>
      <c r="C532" s="251"/>
      <c r="D532" s="240" t="s">
        <v>446</v>
      </c>
      <c r="E532" s="252" t="s">
        <v>28</v>
      </c>
      <c r="F532" s="253" t="s">
        <v>5742</v>
      </c>
      <c r="G532" s="251"/>
      <c r="H532" s="252" t="s">
        <v>28</v>
      </c>
      <c r="I532" s="254"/>
      <c r="J532" s="251"/>
      <c r="K532" s="251"/>
      <c r="L532" s="255"/>
      <c r="M532" s="256"/>
      <c r="N532" s="257"/>
      <c r="O532" s="257"/>
      <c r="P532" s="257"/>
      <c r="Q532" s="257"/>
      <c r="R532" s="257"/>
      <c r="S532" s="257"/>
      <c r="T532" s="258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9" t="s">
        <v>446</v>
      </c>
      <c r="AU532" s="259" t="s">
        <v>83</v>
      </c>
      <c r="AV532" s="14" t="s">
        <v>81</v>
      </c>
      <c r="AW532" s="14" t="s">
        <v>35</v>
      </c>
      <c r="AX532" s="14" t="s">
        <v>74</v>
      </c>
      <c r="AY532" s="259" t="s">
        <v>426</v>
      </c>
    </row>
    <row r="533" s="13" customFormat="1">
      <c r="A533" s="13"/>
      <c r="B533" s="238"/>
      <c r="C533" s="239"/>
      <c r="D533" s="240" t="s">
        <v>446</v>
      </c>
      <c r="E533" s="241" t="s">
        <v>28</v>
      </c>
      <c r="F533" s="242" t="s">
        <v>6897</v>
      </c>
      <c r="G533" s="239"/>
      <c r="H533" s="243">
        <v>13.300000000000001</v>
      </c>
      <c r="I533" s="244"/>
      <c r="J533" s="239"/>
      <c r="K533" s="239"/>
      <c r="L533" s="245"/>
      <c r="M533" s="246"/>
      <c r="N533" s="247"/>
      <c r="O533" s="247"/>
      <c r="P533" s="247"/>
      <c r="Q533" s="247"/>
      <c r="R533" s="247"/>
      <c r="S533" s="247"/>
      <c r="T533" s="248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9" t="s">
        <v>446</v>
      </c>
      <c r="AU533" s="249" t="s">
        <v>83</v>
      </c>
      <c r="AV533" s="13" t="s">
        <v>83</v>
      </c>
      <c r="AW533" s="13" t="s">
        <v>35</v>
      </c>
      <c r="AX533" s="13" t="s">
        <v>81</v>
      </c>
      <c r="AY533" s="249" t="s">
        <v>426</v>
      </c>
    </row>
    <row r="534" s="2" customFormat="1" ht="16.5" customHeight="1">
      <c r="A534" s="42"/>
      <c r="B534" s="43"/>
      <c r="C534" s="220" t="s">
        <v>1042</v>
      </c>
      <c r="D534" s="220" t="s">
        <v>433</v>
      </c>
      <c r="E534" s="221" t="s">
        <v>5719</v>
      </c>
      <c r="F534" s="222" t="s">
        <v>5720</v>
      </c>
      <c r="G534" s="223" t="s">
        <v>949</v>
      </c>
      <c r="H534" s="224">
        <v>37.799999999999997</v>
      </c>
      <c r="I534" s="225"/>
      <c r="J534" s="226">
        <f>ROUND(I534*H534,2)</f>
        <v>0</v>
      </c>
      <c r="K534" s="222" t="s">
        <v>437</v>
      </c>
      <c r="L534" s="48"/>
      <c r="M534" s="227" t="s">
        <v>28</v>
      </c>
      <c r="N534" s="228" t="s">
        <v>45</v>
      </c>
      <c r="O534" s="88"/>
      <c r="P534" s="229">
        <f>O534*H534</f>
        <v>0</v>
      </c>
      <c r="Q534" s="229">
        <v>0</v>
      </c>
      <c r="R534" s="229">
        <f>Q534*H534</f>
        <v>0</v>
      </c>
      <c r="S534" s="229">
        <v>0.0039399999999999999</v>
      </c>
      <c r="T534" s="230">
        <f>S534*H534</f>
        <v>0.14893199999999998</v>
      </c>
      <c r="U534" s="42"/>
      <c r="V534" s="42"/>
      <c r="W534" s="42"/>
      <c r="X534" s="42"/>
      <c r="Y534" s="42"/>
      <c r="Z534" s="42"/>
      <c r="AA534" s="42"/>
      <c r="AB534" s="42"/>
      <c r="AC534" s="42"/>
      <c r="AD534" s="42"/>
      <c r="AE534" s="42"/>
      <c r="AR534" s="231" t="s">
        <v>645</v>
      </c>
      <c r="AT534" s="231" t="s">
        <v>433</v>
      </c>
      <c r="AU534" s="231" t="s">
        <v>83</v>
      </c>
      <c r="AY534" s="21" t="s">
        <v>426</v>
      </c>
      <c r="BE534" s="232">
        <f>IF(N534="základní",J534,0)</f>
        <v>0</v>
      </c>
      <c r="BF534" s="232">
        <f>IF(N534="snížená",J534,0)</f>
        <v>0</v>
      </c>
      <c r="BG534" s="232">
        <f>IF(N534="zákl. přenesená",J534,0)</f>
        <v>0</v>
      </c>
      <c r="BH534" s="232">
        <f>IF(N534="sníž. přenesená",J534,0)</f>
        <v>0</v>
      </c>
      <c r="BI534" s="232">
        <f>IF(N534="nulová",J534,0)</f>
        <v>0</v>
      </c>
      <c r="BJ534" s="21" t="s">
        <v>81</v>
      </c>
      <c r="BK534" s="232">
        <f>ROUND(I534*H534,2)</f>
        <v>0</v>
      </c>
      <c r="BL534" s="21" t="s">
        <v>645</v>
      </c>
      <c r="BM534" s="231" t="s">
        <v>6898</v>
      </c>
    </row>
    <row r="535" s="2" customFormat="1">
      <c r="A535" s="42"/>
      <c r="B535" s="43"/>
      <c r="C535" s="44"/>
      <c r="D535" s="233" t="s">
        <v>442</v>
      </c>
      <c r="E535" s="44"/>
      <c r="F535" s="234" t="s">
        <v>5722</v>
      </c>
      <c r="G535" s="44"/>
      <c r="H535" s="44"/>
      <c r="I535" s="235"/>
      <c r="J535" s="44"/>
      <c r="K535" s="44"/>
      <c r="L535" s="48"/>
      <c r="M535" s="236"/>
      <c r="N535" s="237"/>
      <c r="O535" s="88"/>
      <c r="P535" s="88"/>
      <c r="Q535" s="88"/>
      <c r="R535" s="88"/>
      <c r="S535" s="88"/>
      <c r="T535" s="89"/>
      <c r="U535" s="42"/>
      <c r="V535" s="42"/>
      <c r="W535" s="42"/>
      <c r="X535" s="42"/>
      <c r="Y535" s="42"/>
      <c r="Z535" s="42"/>
      <c r="AA535" s="42"/>
      <c r="AB535" s="42"/>
      <c r="AC535" s="42"/>
      <c r="AD535" s="42"/>
      <c r="AE535" s="42"/>
      <c r="AT535" s="21" t="s">
        <v>442</v>
      </c>
      <c r="AU535" s="21" t="s">
        <v>83</v>
      </c>
    </row>
    <row r="536" s="14" customFormat="1">
      <c r="A536" s="14"/>
      <c r="B536" s="250"/>
      <c r="C536" s="251"/>
      <c r="D536" s="240" t="s">
        <v>446</v>
      </c>
      <c r="E536" s="252" t="s">
        <v>28</v>
      </c>
      <c r="F536" s="253" t="s">
        <v>6881</v>
      </c>
      <c r="G536" s="251"/>
      <c r="H536" s="252" t="s">
        <v>28</v>
      </c>
      <c r="I536" s="254"/>
      <c r="J536" s="251"/>
      <c r="K536" s="251"/>
      <c r="L536" s="255"/>
      <c r="M536" s="256"/>
      <c r="N536" s="257"/>
      <c r="O536" s="257"/>
      <c r="P536" s="257"/>
      <c r="Q536" s="257"/>
      <c r="R536" s="257"/>
      <c r="S536" s="257"/>
      <c r="T536" s="258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9" t="s">
        <v>446</v>
      </c>
      <c r="AU536" s="259" t="s">
        <v>83</v>
      </c>
      <c r="AV536" s="14" t="s">
        <v>81</v>
      </c>
      <c r="AW536" s="14" t="s">
        <v>35</v>
      </c>
      <c r="AX536" s="14" t="s">
        <v>74</v>
      </c>
      <c r="AY536" s="259" t="s">
        <v>426</v>
      </c>
    </row>
    <row r="537" s="14" customFormat="1">
      <c r="A537" s="14"/>
      <c r="B537" s="250"/>
      <c r="C537" s="251"/>
      <c r="D537" s="240" t="s">
        <v>446</v>
      </c>
      <c r="E537" s="252" t="s">
        <v>28</v>
      </c>
      <c r="F537" s="253" t="s">
        <v>5749</v>
      </c>
      <c r="G537" s="251"/>
      <c r="H537" s="252" t="s">
        <v>28</v>
      </c>
      <c r="I537" s="254"/>
      <c r="J537" s="251"/>
      <c r="K537" s="251"/>
      <c r="L537" s="255"/>
      <c r="M537" s="256"/>
      <c r="N537" s="257"/>
      <c r="O537" s="257"/>
      <c r="P537" s="257"/>
      <c r="Q537" s="257"/>
      <c r="R537" s="257"/>
      <c r="S537" s="257"/>
      <c r="T537" s="258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9" t="s">
        <v>446</v>
      </c>
      <c r="AU537" s="259" t="s">
        <v>83</v>
      </c>
      <c r="AV537" s="14" t="s">
        <v>81</v>
      </c>
      <c r="AW537" s="14" t="s">
        <v>35</v>
      </c>
      <c r="AX537" s="14" t="s">
        <v>74</v>
      </c>
      <c r="AY537" s="259" t="s">
        <v>426</v>
      </c>
    </row>
    <row r="538" s="13" customFormat="1">
      <c r="A538" s="13"/>
      <c r="B538" s="238"/>
      <c r="C538" s="239"/>
      <c r="D538" s="240" t="s">
        <v>446</v>
      </c>
      <c r="E538" s="241" t="s">
        <v>28</v>
      </c>
      <c r="F538" s="242" t="s">
        <v>6899</v>
      </c>
      <c r="G538" s="239"/>
      <c r="H538" s="243">
        <v>32.600000000000001</v>
      </c>
      <c r="I538" s="244"/>
      <c r="J538" s="239"/>
      <c r="K538" s="239"/>
      <c r="L538" s="245"/>
      <c r="M538" s="246"/>
      <c r="N538" s="247"/>
      <c r="O538" s="247"/>
      <c r="P538" s="247"/>
      <c r="Q538" s="247"/>
      <c r="R538" s="247"/>
      <c r="S538" s="247"/>
      <c r="T538" s="248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9" t="s">
        <v>446</v>
      </c>
      <c r="AU538" s="249" t="s">
        <v>83</v>
      </c>
      <c r="AV538" s="13" t="s">
        <v>83</v>
      </c>
      <c r="AW538" s="13" t="s">
        <v>35</v>
      </c>
      <c r="AX538" s="13" t="s">
        <v>74</v>
      </c>
      <c r="AY538" s="249" t="s">
        <v>426</v>
      </c>
    </row>
    <row r="539" s="14" customFormat="1">
      <c r="A539" s="14"/>
      <c r="B539" s="250"/>
      <c r="C539" s="251"/>
      <c r="D539" s="240" t="s">
        <v>446</v>
      </c>
      <c r="E539" s="252" t="s">
        <v>28</v>
      </c>
      <c r="F539" s="253" t="s">
        <v>5735</v>
      </c>
      <c r="G539" s="251"/>
      <c r="H539" s="252" t="s">
        <v>28</v>
      </c>
      <c r="I539" s="254"/>
      <c r="J539" s="251"/>
      <c r="K539" s="251"/>
      <c r="L539" s="255"/>
      <c r="M539" s="256"/>
      <c r="N539" s="257"/>
      <c r="O539" s="257"/>
      <c r="P539" s="257"/>
      <c r="Q539" s="257"/>
      <c r="R539" s="257"/>
      <c r="S539" s="257"/>
      <c r="T539" s="258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9" t="s">
        <v>446</v>
      </c>
      <c r="AU539" s="259" t="s">
        <v>83</v>
      </c>
      <c r="AV539" s="14" t="s">
        <v>81</v>
      </c>
      <c r="AW539" s="14" t="s">
        <v>35</v>
      </c>
      <c r="AX539" s="14" t="s">
        <v>74</v>
      </c>
      <c r="AY539" s="259" t="s">
        <v>426</v>
      </c>
    </row>
    <row r="540" s="13" customFormat="1">
      <c r="A540" s="13"/>
      <c r="B540" s="238"/>
      <c r="C540" s="239"/>
      <c r="D540" s="240" t="s">
        <v>446</v>
      </c>
      <c r="E540" s="241" t="s">
        <v>28</v>
      </c>
      <c r="F540" s="242" t="s">
        <v>6900</v>
      </c>
      <c r="G540" s="239"/>
      <c r="H540" s="243">
        <v>5.2000000000000002</v>
      </c>
      <c r="I540" s="244"/>
      <c r="J540" s="239"/>
      <c r="K540" s="239"/>
      <c r="L540" s="245"/>
      <c r="M540" s="246"/>
      <c r="N540" s="247"/>
      <c r="O540" s="247"/>
      <c r="P540" s="247"/>
      <c r="Q540" s="247"/>
      <c r="R540" s="247"/>
      <c r="S540" s="247"/>
      <c r="T540" s="248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9" t="s">
        <v>446</v>
      </c>
      <c r="AU540" s="249" t="s">
        <v>83</v>
      </c>
      <c r="AV540" s="13" t="s">
        <v>83</v>
      </c>
      <c r="AW540" s="13" t="s">
        <v>35</v>
      </c>
      <c r="AX540" s="13" t="s">
        <v>74</v>
      </c>
      <c r="AY540" s="249" t="s">
        <v>426</v>
      </c>
    </row>
    <row r="541" s="15" customFormat="1">
      <c r="A541" s="15"/>
      <c r="B541" s="260"/>
      <c r="C541" s="261"/>
      <c r="D541" s="240" t="s">
        <v>446</v>
      </c>
      <c r="E541" s="262" t="s">
        <v>28</v>
      </c>
      <c r="F541" s="263" t="s">
        <v>466</v>
      </c>
      <c r="G541" s="261"/>
      <c r="H541" s="264">
        <v>37.799999999999997</v>
      </c>
      <c r="I541" s="265"/>
      <c r="J541" s="261"/>
      <c r="K541" s="261"/>
      <c r="L541" s="266"/>
      <c r="M541" s="267"/>
      <c r="N541" s="268"/>
      <c r="O541" s="268"/>
      <c r="P541" s="268"/>
      <c r="Q541" s="268"/>
      <c r="R541" s="268"/>
      <c r="S541" s="268"/>
      <c r="T541" s="269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T541" s="270" t="s">
        <v>446</v>
      </c>
      <c r="AU541" s="270" t="s">
        <v>83</v>
      </c>
      <c r="AV541" s="15" t="s">
        <v>438</v>
      </c>
      <c r="AW541" s="15" t="s">
        <v>35</v>
      </c>
      <c r="AX541" s="15" t="s">
        <v>81</v>
      </c>
      <c r="AY541" s="270" t="s">
        <v>426</v>
      </c>
    </row>
    <row r="542" s="2" customFormat="1" ht="33" customHeight="1">
      <c r="A542" s="42"/>
      <c r="B542" s="43"/>
      <c r="C542" s="220" t="s">
        <v>1048</v>
      </c>
      <c r="D542" s="220" t="s">
        <v>433</v>
      </c>
      <c r="E542" s="221" t="s">
        <v>6901</v>
      </c>
      <c r="F542" s="222" t="s">
        <v>6902</v>
      </c>
      <c r="G542" s="223" t="s">
        <v>949</v>
      </c>
      <c r="H542" s="224">
        <v>3.2000000000000002</v>
      </c>
      <c r="I542" s="225"/>
      <c r="J542" s="226">
        <f>ROUND(I542*H542,2)</f>
        <v>0</v>
      </c>
      <c r="K542" s="222" t="s">
        <v>437</v>
      </c>
      <c r="L542" s="48"/>
      <c r="M542" s="227" t="s">
        <v>28</v>
      </c>
      <c r="N542" s="228" t="s">
        <v>45</v>
      </c>
      <c r="O542" s="88"/>
      <c r="P542" s="229">
        <f>O542*H542</f>
        <v>0</v>
      </c>
      <c r="Q542" s="229">
        <v>0.0021800000000000001</v>
      </c>
      <c r="R542" s="229">
        <f>Q542*H542</f>
        <v>0.0069760000000000004</v>
      </c>
      <c r="S542" s="229">
        <v>0</v>
      </c>
      <c r="T542" s="230">
        <f>S542*H542</f>
        <v>0</v>
      </c>
      <c r="U542" s="42"/>
      <c r="V542" s="42"/>
      <c r="W542" s="42"/>
      <c r="X542" s="42"/>
      <c r="Y542" s="42"/>
      <c r="Z542" s="42"/>
      <c r="AA542" s="42"/>
      <c r="AB542" s="42"/>
      <c r="AC542" s="42"/>
      <c r="AD542" s="42"/>
      <c r="AE542" s="42"/>
      <c r="AR542" s="231" t="s">
        <v>645</v>
      </c>
      <c r="AT542" s="231" t="s">
        <v>433</v>
      </c>
      <c r="AU542" s="231" t="s">
        <v>83</v>
      </c>
      <c r="AY542" s="21" t="s">
        <v>426</v>
      </c>
      <c r="BE542" s="232">
        <f>IF(N542="základní",J542,0)</f>
        <v>0</v>
      </c>
      <c r="BF542" s="232">
        <f>IF(N542="snížená",J542,0)</f>
        <v>0</v>
      </c>
      <c r="BG542" s="232">
        <f>IF(N542="zákl. přenesená",J542,0)</f>
        <v>0</v>
      </c>
      <c r="BH542" s="232">
        <f>IF(N542="sníž. přenesená",J542,0)</f>
        <v>0</v>
      </c>
      <c r="BI542" s="232">
        <f>IF(N542="nulová",J542,0)</f>
        <v>0</v>
      </c>
      <c r="BJ542" s="21" t="s">
        <v>81</v>
      </c>
      <c r="BK542" s="232">
        <f>ROUND(I542*H542,2)</f>
        <v>0</v>
      </c>
      <c r="BL542" s="21" t="s">
        <v>645</v>
      </c>
      <c r="BM542" s="231" t="s">
        <v>6903</v>
      </c>
    </row>
    <row r="543" s="2" customFormat="1">
      <c r="A543" s="42"/>
      <c r="B543" s="43"/>
      <c r="C543" s="44"/>
      <c r="D543" s="233" t="s">
        <v>442</v>
      </c>
      <c r="E543" s="44"/>
      <c r="F543" s="234" t="s">
        <v>6904</v>
      </c>
      <c r="G543" s="44"/>
      <c r="H543" s="44"/>
      <c r="I543" s="235"/>
      <c r="J543" s="44"/>
      <c r="K543" s="44"/>
      <c r="L543" s="48"/>
      <c r="M543" s="236"/>
      <c r="N543" s="237"/>
      <c r="O543" s="88"/>
      <c r="P543" s="88"/>
      <c r="Q543" s="88"/>
      <c r="R543" s="88"/>
      <c r="S543" s="88"/>
      <c r="T543" s="89"/>
      <c r="U543" s="42"/>
      <c r="V543" s="42"/>
      <c r="W543" s="42"/>
      <c r="X543" s="42"/>
      <c r="Y543" s="42"/>
      <c r="Z543" s="42"/>
      <c r="AA543" s="42"/>
      <c r="AB543" s="42"/>
      <c r="AC543" s="42"/>
      <c r="AD543" s="42"/>
      <c r="AE543" s="42"/>
      <c r="AT543" s="21" t="s">
        <v>442</v>
      </c>
      <c r="AU543" s="21" t="s">
        <v>83</v>
      </c>
    </row>
    <row r="544" s="14" customFormat="1">
      <c r="A544" s="14"/>
      <c r="B544" s="250"/>
      <c r="C544" s="251"/>
      <c r="D544" s="240" t="s">
        <v>446</v>
      </c>
      <c r="E544" s="252" t="s">
        <v>28</v>
      </c>
      <c r="F544" s="253" t="s">
        <v>6590</v>
      </c>
      <c r="G544" s="251"/>
      <c r="H544" s="252" t="s">
        <v>28</v>
      </c>
      <c r="I544" s="254"/>
      <c r="J544" s="251"/>
      <c r="K544" s="251"/>
      <c r="L544" s="255"/>
      <c r="M544" s="256"/>
      <c r="N544" s="257"/>
      <c r="O544" s="257"/>
      <c r="P544" s="257"/>
      <c r="Q544" s="257"/>
      <c r="R544" s="257"/>
      <c r="S544" s="257"/>
      <c r="T544" s="258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9" t="s">
        <v>446</v>
      </c>
      <c r="AU544" s="259" t="s">
        <v>83</v>
      </c>
      <c r="AV544" s="14" t="s">
        <v>81</v>
      </c>
      <c r="AW544" s="14" t="s">
        <v>35</v>
      </c>
      <c r="AX544" s="14" t="s">
        <v>74</v>
      </c>
      <c r="AY544" s="259" t="s">
        <v>426</v>
      </c>
    </row>
    <row r="545" s="13" customFormat="1">
      <c r="A545" s="13"/>
      <c r="B545" s="238"/>
      <c r="C545" s="239"/>
      <c r="D545" s="240" t="s">
        <v>446</v>
      </c>
      <c r="E545" s="241" t="s">
        <v>28</v>
      </c>
      <c r="F545" s="242" t="s">
        <v>6878</v>
      </c>
      <c r="G545" s="239"/>
      <c r="H545" s="243">
        <v>3.2000000000000002</v>
      </c>
      <c r="I545" s="244"/>
      <c r="J545" s="239"/>
      <c r="K545" s="239"/>
      <c r="L545" s="245"/>
      <c r="M545" s="246"/>
      <c r="N545" s="247"/>
      <c r="O545" s="247"/>
      <c r="P545" s="247"/>
      <c r="Q545" s="247"/>
      <c r="R545" s="247"/>
      <c r="S545" s="247"/>
      <c r="T545" s="248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9" t="s">
        <v>446</v>
      </c>
      <c r="AU545" s="249" t="s">
        <v>83</v>
      </c>
      <c r="AV545" s="13" t="s">
        <v>83</v>
      </c>
      <c r="AW545" s="13" t="s">
        <v>35</v>
      </c>
      <c r="AX545" s="13" t="s">
        <v>81</v>
      </c>
      <c r="AY545" s="249" t="s">
        <v>426</v>
      </c>
    </row>
    <row r="546" s="2" customFormat="1" ht="37.8" customHeight="1">
      <c r="A546" s="42"/>
      <c r="B546" s="43"/>
      <c r="C546" s="220" t="s">
        <v>1056</v>
      </c>
      <c r="D546" s="220" t="s">
        <v>433</v>
      </c>
      <c r="E546" s="221" t="s">
        <v>6905</v>
      </c>
      <c r="F546" s="222" t="s">
        <v>6906</v>
      </c>
      <c r="G546" s="223" t="s">
        <v>949</v>
      </c>
      <c r="H546" s="224">
        <v>2.7999999999999998</v>
      </c>
      <c r="I546" s="225"/>
      <c r="J546" s="226">
        <f>ROUND(I546*H546,2)</f>
        <v>0</v>
      </c>
      <c r="K546" s="222" t="s">
        <v>437</v>
      </c>
      <c r="L546" s="48"/>
      <c r="M546" s="227" t="s">
        <v>28</v>
      </c>
      <c r="N546" s="228" t="s">
        <v>45</v>
      </c>
      <c r="O546" s="88"/>
      <c r="P546" s="229">
        <f>O546*H546</f>
        <v>0</v>
      </c>
      <c r="Q546" s="229">
        <v>0.0022799999999999999</v>
      </c>
      <c r="R546" s="229">
        <f>Q546*H546</f>
        <v>0.0063839999999999991</v>
      </c>
      <c r="S546" s="229">
        <v>0</v>
      </c>
      <c r="T546" s="230">
        <f>S546*H546</f>
        <v>0</v>
      </c>
      <c r="U546" s="42"/>
      <c r="V546" s="42"/>
      <c r="W546" s="42"/>
      <c r="X546" s="42"/>
      <c r="Y546" s="42"/>
      <c r="Z546" s="42"/>
      <c r="AA546" s="42"/>
      <c r="AB546" s="42"/>
      <c r="AC546" s="42"/>
      <c r="AD546" s="42"/>
      <c r="AE546" s="42"/>
      <c r="AR546" s="231" t="s">
        <v>645</v>
      </c>
      <c r="AT546" s="231" t="s">
        <v>433</v>
      </c>
      <c r="AU546" s="231" t="s">
        <v>83</v>
      </c>
      <c r="AY546" s="21" t="s">
        <v>426</v>
      </c>
      <c r="BE546" s="232">
        <f>IF(N546="základní",J546,0)</f>
        <v>0</v>
      </c>
      <c r="BF546" s="232">
        <f>IF(N546="snížená",J546,0)</f>
        <v>0</v>
      </c>
      <c r="BG546" s="232">
        <f>IF(N546="zákl. přenesená",J546,0)</f>
        <v>0</v>
      </c>
      <c r="BH546" s="232">
        <f>IF(N546="sníž. přenesená",J546,0)</f>
        <v>0</v>
      </c>
      <c r="BI546" s="232">
        <f>IF(N546="nulová",J546,0)</f>
        <v>0</v>
      </c>
      <c r="BJ546" s="21" t="s">
        <v>81</v>
      </c>
      <c r="BK546" s="232">
        <f>ROUND(I546*H546,2)</f>
        <v>0</v>
      </c>
      <c r="BL546" s="21" t="s">
        <v>645</v>
      </c>
      <c r="BM546" s="231" t="s">
        <v>6907</v>
      </c>
    </row>
    <row r="547" s="2" customFormat="1">
      <c r="A547" s="42"/>
      <c r="B547" s="43"/>
      <c r="C547" s="44"/>
      <c r="D547" s="233" t="s">
        <v>442</v>
      </c>
      <c r="E547" s="44"/>
      <c r="F547" s="234" t="s">
        <v>6908</v>
      </c>
      <c r="G547" s="44"/>
      <c r="H547" s="44"/>
      <c r="I547" s="235"/>
      <c r="J547" s="44"/>
      <c r="K547" s="44"/>
      <c r="L547" s="48"/>
      <c r="M547" s="236"/>
      <c r="N547" s="237"/>
      <c r="O547" s="88"/>
      <c r="P547" s="88"/>
      <c r="Q547" s="88"/>
      <c r="R547" s="88"/>
      <c r="S547" s="88"/>
      <c r="T547" s="89"/>
      <c r="U547" s="42"/>
      <c r="V547" s="42"/>
      <c r="W547" s="42"/>
      <c r="X547" s="42"/>
      <c r="Y547" s="42"/>
      <c r="Z547" s="42"/>
      <c r="AA547" s="42"/>
      <c r="AB547" s="42"/>
      <c r="AC547" s="42"/>
      <c r="AD547" s="42"/>
      <c r="AE547" s="42"/>
      <c r="AT547" s="21" t="s">
        <v>442</v>
      </c>
      <c r="AU547" s="21" t="s">
        <v>83</v>
      </c>
    </row>
    <row r="548" s="14" customFormat="1">
      <c r="A548" s="14"/>
      <c r="B548" s="250"/>
      <c r="C548" s="251"/>
      <c r="D548" s="240" t="s">
        <v>446</v>
      </c>
      <c r="E548" s="252" t="s">
        <v>28</v>
      </c>
      <c r="F548" s="253" t="s">
        <v>6590</v>
      </c>
      <c r="G548" s="251"/>
      <c r="H548" s="252" t="s">
        <v>28</v>
      </c>
      <c r="I548" s="254"/>
      <c r="J548" s="251"/>
      <c r="K548" s="251"/>
      <c r="L548" s="255"/>
      <c r="M548" s="256"/>
      <c r="N548" s="257"/>
      <c r="O548" s="257"/>
      <c r="P548" s="257"/>
      <c r="Q548" s="257"/>
      <c r="R548" s="257"/>
      <c r="S548" s="257"/>
      <c r="T548" s="258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9" t="s">
        <v>446</v>
      </c>
      <c r="AU548" s="259" t="s">
        <v>83</v>
      </c>
      <c r="AV548" s="14" t="s">
        <v>81</v>
      </c>
      <c r="AW548" s="14" t="s">
        <v>35</v>
      </c>
      <c r="AX548" s="14" t="s">
        <v>74</v>
      </c>
      <c r="AY548" s="259" t="s">
        <v>426</v>
      </c>
    </row>
    <row r="549" s="13" customFormat="1">
      <c r="A549" s="13"/>
      <c r="B549" s="238"/>
      <c r="C549" s="239"/>
      <c r="D549" s="240" t="s">
        <v>446</v>
      </c>
      <c r="E549" s="241" t="s">
        <v>28</v>
      </c>
      <c r="F549" s="242" t="s">
        <v>6880</v>
      </c>
      <c r="G549" s="239"/>
      <c r="H549" s="243">
        <v>2.7999999999999998</v>
      </c>
      <c r="I549" s="244"/>
      <c r="J549" s="239"/>
      <c r="K549" s="239"/>
      <c r="L549" s="245"/>
      <c r="M549" s="246"/>
      <c r="N549" s="247"/>
      <c r="O549" s="247"/>
      <c r="P549" s="247"/>
      <c r="Q549" s="247"/>
      <c r="R549" s="247"/>
      <c r="S549" s="247"/>
      <c r="T549" s="248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9" t="s">
        <v>446</v>
      </c>
      <c r="AU549" s="249" t="s">
        <v>83</v>
      </c>
      <c r="AV549" s="13" t="s">
        <v>83</v>
      </c>
      <c r="AW549" s="13" t="s">
        <v>35</v>
      </c>
      <c r="AX549" s="13" t="s">
        <v>81</v>
      </c>
      <c r="AY549" s="249" t="s">
        <v>426</v>
      </c>
    </row>
    <row r="550" s="2" customFormat="1" ht="37.8" customHeight="1">
      <c r="A550" s="42"/>
      <c r="B550" s="43"/>
      <c r="C550" s="220" t="s">
        <v>1063</v>
      </c>
      <c r="D550" s="220" t="s">
        <v>433</v>
      </c>
      <c r="E550" s="221" t="s">
        <v>6909</v>
      </c>
      <c r="F550" s="222" t="s">
        <v>6910</v>
      </c>
      <c r="G550" s="223" t="s">
        <v>949</v>
      </c>
      <c r="H550" s="224">
        <v>14.699999999999999</v>
      </c>
      <c r="I550" s="225"/>
      <c r="J550" s="226">
        <f>ROUND(I550*H550,2)</f>
        <v>0</v>
      </c>
      <c r="K550" s="222" t="s">
        <v>28</v>
      </c>
      <c r="L550" s="48"/>
      <c r="M550" s="227" t="s">
        <v>28</v>
      </c>
      <c r="N550" s="228" t="s">
        <v>45</v>
      </c>
      <c r="O550" s="88"/>
      <c r="P550" s="229">
        <f>O550*H550</f>
        <v>0</v>
      </c>
      <c r="Q550" s="229">
        <v>0.0022799999999999999</v>
      </c>
      <c r="R550" s="229">
        <f>Q550*H550</f>
        <v>0.033515999999999997</v>
      </c>
      <c r="S550" s="229">
        <v>0</v>
      </c>
      <c r="T550" s="230">
        <f>S550*H550</f>
        <v>0</v>
      </c>
      <c r="U550" s="42"/>
      <c r="V550" s="42"/>
      <c r="W550" s="42"/>
      <c r="X550" s="42"/>
      <c r="Y550" s="42"/>
      <c r="Z550" s="42"/>
      <c r="AA550" s="42"/>
      <c r="AB550" s="42"/>
      <c r="AC550" s="42"/>
      <c r="AD550" s="42"/>
      <c r="AE550" s="42"/>
      <c r="AR550" s="231" t="s">
        <v>645</v>
      </c>
      <c r="AT550" s="231" t="s">
        <v>433</v>
      </c>
      <c r="AU550" s="231" t="s">
        <v>83</v>
      </c>
      <c r="AY550" s="21" t="s">
        <v>426</v>
      </c>
      <c r="BE550" s="232">
        <f>IF(N550="základní",J550,0)</f>
        <v>0</v>
      </c>
      <c r="BF550" s="232">
        <f>IF(N550="snížená",J550,0)</f>
        <v>0</v>
      </c>
      <c r="BG550" s="232">
        <f>IF(N550="zákl. přenesená",J550,0)</f>
        <v>0</v>
      </c>
      <c r="BH550" s="232">
        <f>IF(N550="sníž. přenesená",J550,0)</f>
        <v>0</v>
      </c>
      <c r="BI550" s="232">
        <f>IF(N550="nulová",J550,0)</f>
        <v>0</v>
      </c>
      <c r="BJ550" s="21" t="s">
        <v>81</v>
      </c>
      <c r="BK550" s="232">
        <f>ROUND(I550*H550,2)</f>
        <v>0</v>
      </c>
      <c r="BL550" s="21" t="s">
        <v>645</v>
      </c>
      <c r="BM550" s="231" t="s">
        <v>6911</v>
      </c>
    </row>
    <row r="551" s="14" customFormat="1">
      <c r="A551" s="14"/>
      <c r="B551" s="250"/>
      <c r="C551" s="251"/>
      <c r="D551" s="240" t="s">
        <v>446</v>
      </c>
      <c r="E551" s="252" t="s">
        <v>28</v>
      </c>
      <c r="F551" s="253" t="s">
        <v>6881</v>
      </c>
      <c r="G551" s="251"/>
      <c r="H551" s="252" t="s">
        <v>28</v>
      </c>
      <c r="I551" s="254"/>
      <c r="J551" s="251"/>
      <c r="K551" s="251"/>
      <c r="L551" s="255"/>
      <c r="M551" s="256"/>
      <c r="N551" s="257"/>
      <c r="O551" s="257"/>
      <c r="P551" s="257"/>
      <c r="Q551" s="257"/>
      <c r="R551" s="257"/>
      <c r="S551" s="257"/>
      <c r="T551" s="258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59" t="s">
        <v>446</v>
      </c>
      <c r="AU551" s="259" t="s">
        <v>83</v>
      </c>
      <c r="AV551" s="14" t="s">
        <v>81</v>
      </c>
      <c r="AW551" s="14" t="s">
        <v>35</v>
      </c>
      <c r="AX551" s="14" t="s">
        <v>74</v>
      </c>
      <c r="AY551" s="259" t="s">
        <v>426</v>
      </c>
    </row>
    <row r="552" s="14" customFormat="1">
      <c r="A552" s="14"/>
      <c r="B552" s="250"/>
      <c r="C552" s="251"/>
      <c r="D552" s="240" t="s">
        <v>446</v>
      </c>
      <c r="E552" s="252" t="s">
        <v>28</v>
      </c>
      <c r="F552" s="253" t="s">
        <v>5793</v>
      </c>
      <c r="G552" s="251"/>
      <c r="H552" s="252" t="s">
        <v>28</v>
      </c>
      <c r="I552" s="254"/>
      <c r="J552" s="251"/>
      <c r="K552" s="251"/>
      <c r="L552" s="255"/>
      <c r="M552" s="256"/>
      <c r="N552" s="257"/>
      <c r="O552" s="257"/>
      <c r="P552" s="257"/>
      <c r="Q552" s="257"/>
      <c r="R552" s="257"/>
      <c r="S552" s="257"/>
      <c r="T552" s="258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9" t="s">
        <v>446</v>
      </c>
      <c r="AU552" s="259" t="s">
        <v>83</v>
      </c>
      <c r="AV552" s="14" t="s">
        <v>81</v>
      </c>
      <c r="AW552" s="14" t="s">
        <v>35</v>
      </c>
      <c r="AX552" s="14" t="s">
        <v>74</v>
      </c>
      <c r="AY552" s="259" t="s">
        <v>426</v>
      </c>
    </row>
    <row r="553" s="13" customFormat="1">
      <c r="A553" s="13"/>
      <c r="B553" s="238"/>
      <c r="C553" s="239"/>
      <c r="D553" s="240" t="s">
        <v>446</v>
      </c>
      <c r="E553" s="241" t="s">
        <v>28</v>
      </c>
      <c r="F553" s="242" t="s">
        <v>6882</v>
      </c>
      <c r="G553" s="239"/>
      <c r="H553" s="243">
        <v>14.699999999999999</v>
      </c>
      <c r="I553" s="244"/>
      <c r="J553" s="239"/>
      <c r="K553" s="239"/>
      <c r="L553" s="245"/>
      <c r="M553" s="246"/>
      <c r="N553" s="247"/>
      <c r="O553" s="247"/>
      <c r="P553" s="247"/>
      <c r="Q553" s="247"/>
      <c r="R553" s="247"/>
      <c r="S553" s="247"/>
      <c r="T553" s="248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9" t="s">
        <v>446</v>
      </c>
      <c r="AU553" s="249" t="s">
        <v>83</v>
      </c>
      <c r="AV553" s="13" t="s">
        <v>83</v>
      </c>
      <c r="AW553" s="13" t="s">
        <v>35</v>
      </c>
      <c r="AX553" s="13" t="s">
        <v>81</v>
      </c>
      <c r="AY553" s="249" t="s">
        <v>426</v>
      </c>
    </row>
    <row r="554" s="2" customFormat="1" ht="37.8" customHeight="1">
      <c r="A554" s="42"/>
      <c r="B554" s="43"/>
      <c r="C554" s="220" t="s">
        <v>1069</v>
      </c>
      <c r="D554" s="220" t="s">
        <v>433</v>
      </c>
      <c r="E554" s="221" t="s">
        <v>6912</v>
      </c>
      <c r="F554" s="222" t="s">
        <v>6913</v>
      </c>
      <c r="G554" s="223" t="s">
        <v>949</v>
      </c>
      <c r="H554" s="224">
        <v>12.6</v>
      </c>
      <c r="I554" s="225"/>
      <c r="J554" s="226">
        <f>ROUND(I554*H554,2)</f>
        <v>0</v>
      </c>
      <c r="K554" s="222" t="s">
        <v>437</v>
      </c>
      <c r="L554" s="48"/>
      <c r="M554" s="227" t="s">
        <v>28</v>
      </c>
      <c r="N554" s="228" t="s">
        <v>45</v>
      </c>
      <c r="O554" s="88"/>
      <c r="P554" s="229">
        <f>O554*H554</f>
        <v>0</v>
      </c>
      <c r="Q554" s="229">
        <v>0.0029099999999999998</v>
      </c>
      <c r="R554" s="229">
        <f>Q554*H554</f>
        <v>0.036665999999999997</v>
      </c>
      <c r="S554" s="229">
        <v>0</v>
      </c>
      <c r="T554" s="230">
        <f>S554*H554</f>
        <v>0</v>
      </c>
      <c r="U554" s="42"/>
      <c r="V554" s="42"/>
      <c r="W554" s="42"/>
      <c r="X554" s="42"/>
      <c r="Y554" s="42"/>
      <c r="Z554" s="42"/>
      <c r="AA554" s="42"/>
      <c r="AB554" s="42"/>
      <c r="AC554" s="42"/>
      <c r="AD554" s="42"/>
      <c r="AE554" s="42"/>
      <c r="AR554" s="231" t="s">
        <v>645</v>
      </c>
      <c r="AT554" s="231" t="s">
        <v>433</v>
      </c>
      <c r="AU554" s="231" t="s">
        <v>83</v>
      </c>
      <c r="AY554" s="21" t="s">
        <v>426</v>
      </c>
      <c r="BE554" s="232">
        <f>IF(N554="základní",J554,0)</f>
        <v>0</v>
      </c>
      <c r="BF554" s="232">
        <f>IF(N554="snížená",J554,0)</f>
        <v>0</v>
      </c>
      <c r="BG554" s="232">
        <f>IF(N554="zákl. přenesená",J554,0)</f>
        <v>0</v>
      </c>
      <c r="BH554" s="232">
        <f>IF(N554="sníž. přenesená",J554,0)</f>
        <v>0</v>
      </c>
      <c r="BI554" s="232">
        <f>IF(N554="nulová",J554,0)</f>
        <v>0</v>
      </c>
      <c r="BJ554" s="21" t="s">
        <v>81</v>
      </c>
      <c r="BK554" s="232">
        <f>ROUND(I554*H554,2)</f>
        <v>0</v>
      </c>
      <c r="BL554" s="21" t="s">
        <v>645</v>
      </c>
      <c r="BM554" s="231" t="s">
        <v>6914</v>
      </c>
    </row>
    <row r="555" s="2" customFormat="1">
      <c r="A555" s="42"/>
      <c r="B555" s="43"/>
      <c r="C555" s="44"/>
      <c r="D555" s="233" t="s">
        <v>442</v>
      </c>
      <c r="E555" s="44"/>
      <c r="F555" s="234" t="s">
        <v>6915</v>
      </c>
      <c r="G555" s="44"/>
      <c r="H555" s="44"/>
      <c r="I555" s="235"/>
      <c r="J555" s="44"/>
      <c r="K555" s="44"/>
      <c r="L555" s="48"/>
      <c r="M555" s="236"/>
      <c r="N555" s="237"/>
      <c r="O555" s="88"/>
      <c r="P555" s="88"/>
      <c r="Q555" s="88"/>
      <c r="R555" s="88"/>
      <c r="S555" s="88"/>
      <c r="T555" s="89"/>
      <c r="U555" s="42"/>
      <c r="V555" s="42"/>
      <c r="W555" s="42"/>
      <c r="X555" s="42"/>
      <c r="Y555" s="42"/>
      <c r="Z555" s="42"/>
      <c r="AA555" s="42"/>
      <c r="AB555" s="42"/>
      <c r="AC555" s="42"/>
      <c r="AD555" s="42"/>
      <c r="AE555" s="42"/>
      <c r="AT555" s="21" t="s">
        <v>442</v>
      </c>
      <c r="AU555" s="21" t="s">
        <v>83</v>
      </c>
    </row>
    <row r="556" s="14" customFormat="1">
      <c r="A556" s="14"/>
      <c r="B556" s="250"/>
      <c r="C556" s="251"/>
      <c r="D556" s="240" t="s">
        <v>446</v>
      </c>
      <c r="E556" s="252" t="s">
        <v>28</v>
      </c>
      <c r="F556" s="253" t="s">
        <v>6881</v>
      </c>
      <c r="G556" s="251"/>
      <c r="H556" s="252" t="s">
        <v>28</v>
      </c>
      <c r="I556" s="254"/>
      <c r="J556" s="251"/>
      <c r="K556" s="251"/>
      <c r="L556" s="255"/>
      <c r="M556" s="256"/>
      <c r="N556" s="257"/>
      <c r="O556" s="257"/>
      <c r="P556" s="257"/>
      <c r="Q556" s="257"/>
      <c r="R556" s="257"/>
      <c r="S556" s="257"/>
      <c r="T556" s="258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9" t="s">
        <v>446</v>
      </c>
      <c r="AU556" s="259" t="s">
        <v>83</v>
      </c>
      <c r="AV556" s="14" t="s">
        <v>81</v>
      </c>
      <c r="AW556" s="14" t="s">
        <v>35</v>
      </c>
      <c r="AX556" s="14" t="s">
        <v>74</v>
      </c>
      <c r="AY556" s="259" t="s">
        <v>426</v>
      </c>
    </row>
    <row r="557" s="14" customFormat="1">
      <c r="A557" s="14"/>
      <c r="B557" s="250"/>
      <c r="C557" s="251"/>
      <c r="D557" s="240" t="s">
        <v>446</v>
      </c>
      <c r="E557" s="252" t="s">
        <v>28</v>
      </c>
      <c r="F557" s="253" t="s">
        <v>5796</v>
      </c>
      <c r="G557" s="251"/>
      <c r="H557" s="252" t="s">
        <v>28</v>
      </c>
      <c r="I557" s="254"/>
      <c r="J557" s="251"/>
      <c r="K557" s="251"/>
      <c r="L557" s="255"/>
      <c r="M557" s="256"/>
      <c r="N557" s="257"/>
      <c r="O557" s="257"/>
      <c r="P557" s="257"/>
      <c r="Q557" s="257"/>
      <c r="R557" s="257"/>
      <c r="S557" s="257"/>
      <c r="T557" s="258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9" t="s">
        <v>446</v>
      </c>
      <c r="AU557" s="259" t="s">
        <v>83</v>
      </c>
      <c r="AV557" s="14" t="s">
        <v>81</v>
      </c>
      <c r="AW557" s="14" t="s">
        <v>35</v>
      </c>
      <c r="AX557" s="14" t="s">
        <v>74</v>
      </c>
      <c r="AY557" s="259" t="s">
        <v>426</v>
      </c>
    </row>
    <row r="558" s="13" customFormat="1">
      <c r="A558" s="13"/>
      <c r="B558" s="238"/>
      <c r="C558" s="239"/>
      <c r="D558" s="240" t="s">
        <v>446</v>
      </c>
      <c r="E558" s="241" t="s">
        <v>28</v>
      </c>
      <c r="F558" s="242" t="s">
        <v>6884</v>
      </c>
      <c r="G558" s="239"/>
      <c r="H558" s="243">
        <v>12.6</v>
      </c>
      <c r="I558" s="244"/>
      <c r="J558" s="239"/>
      <c r="K558" s="239"/>
      <c r="L558" s="245"/>
      <c r="M558" s="246"/>
      <c r="N558" s="247"/>
      <c r="O558" s="247"/>
      <c r="P558" s="247"/>
      <c r="Q558" s="247"/>
      <c r="R558" s="247"/>
      <c r="S558" s="247"/>
      <c r="T558" s="248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9" t="s">
        <v>446</v>
      </c>
      <c r="AU558" s="249" t="s">
        <v>83</v>
      </c>
      <c r="AV558" s="13" t="s">
        <v>83</v>
      </c>
      <c r="AW558" s="13" t="s">
        <v>35</v>
      </c>
      <c r="AX558" s="13" t="s">
        <v>81</v>
      </c>
      <c r="AY558" s="249" t="s">
        <v>426</v>
      </c>
    </row>
    <row r="559" s="2" customFormat="1" ht="37.8" customHeight="1">
      <c r="A559" s="42"/>
      <c r="B559" s="43"/>
      <c r="C559" s="220" t="s">
        <v>1076</v>
      </c>
      <c r="D559" s="220" t="s">
        <v>433</v>
      </c>
      <c r="E559" s="221" t="s">
        <v>6916</v>
      </c>
      <c r="F559" s="222" t="s">
        <v>6917</v>
      </c>
      <c r="G559" s="223" t="s">
        <v>949</v>
      </c>
      <c r="H559" s="224">
        <v>8.8000000000000007</v>
      </c>
      <c r="I559" s="225"/>
      <c r="J559" s="226">
        <f>ROUND(I559*H559,2)</f>
        <v>0</v>
      </c>
      <c r="K559" s="222" t="s">
        <v>437</v>
      </c>
      <c r="L559" s="48"/>
      <c r="M559" s="227" t="s">
        <v>28</v>
      </c>
      <c r="N559" s="228" t="s">
        <v>45</v>
      </c>
      <c r="O559" s="88"/>
      <c r="P559" s="229">
        <f>O559*H559</f>
        <v>0</v>
      </c>
      <c r="Q559" s="229">
        <v>0.0043800000000000002</v>
      </c>
      <c r="R559" s="229">
        <f>Q559*H559</f>
        <v>0.038544000000000002</v>
      </c>
      <c r="S559" s="229">
        <v>0</v>
      </c>
      <c r="T559" s="230">
        <f>S559*H559</f>
        <v>0</v>
      </c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R559" s="231" t="s">
        <v>645</v>
      </c>
      <c r="AT559" s="231" t="s">
        <v>433</v>
      </c>
      <c r="AU559" s="231" t="s">
        <v>83</v>
      </c>
      <c r="AY559" s="21" t="s">
        <v>426</v>
      </c>
      <c r="BE559" s="232">
        <f>IF(N559="základní",J559,0)</f>
        <v>0</v>
      </c>
      <c r="BF559" s="232">
        <f>IF(N559="snížená",J559,0)</f>
        <v>0</v>
      </c>
      <c r="BG559" s="232">
        <f>IF(N559="zákl. přenesená",J559,0)</f>
        <v>0</v>
      </c>
      <c r="BH559" s="232">
        <f>IF(N559="sníž. přenesená",J559,0)</f>
        <v>0</v>
      </c>
      <c r="BI559" s="232">
        <f>IF(N559="nulová",J559,0)</f>
        <v>0</v>
      </c>
      <c r="BJ559" s="21" t="s">
        <v>81</v>
      </c>
      <c r="BK559" s="232">
        <f>ROUND(I559*H559,2)</f>
        <v>0</v>
      </c>
      <c r="BL559" s="21" t="s">
        <v>645</v>
      </c>
      <c r="BM559" s="231" t="s">
        <v>6918</v>
      </c>
    </row>
    <row r="560" s="2" customFormat="1">
      <c r="A560" s="42"/>
      <c r="B560" s="43"/>
      <c r="C560" s="44"/>
      <c r="D560" s="233" t="s">
        <v>442</v>
      </c>
      <c r="E560" s="44"/>
      <c r="F560" s="234" t="s">
        <v>6919</v>
      </c>
      <c r="G560" s="44"/>
      <c r="H560" s="44"/>
      <c r="I560" s="235"/>
      <c r="J560" s="44"/>
      <c r="K560" s="44"/>
      <c r="L560" s="48"/>
      <c r="M560" s="236"/>
      <c r="N560" s="237"/>
      <c r="O560" s="88"/>
      <c r="P560" s="88"/>
      <c r="Q560" s="88"/>
      <c r="R560" s="88"/>
      <c r="S560" s="88"/>
      <c r="T560" s="89"/>
      <c r="U560" s="42"/>
      <c r="V560" s="42"/>
      <c r="W560" s="42"/>
      <c r="X560" s="42"/>
      <c r="Y560" s="42"/>
      <c r="Z560" s="42"/>
      <c r="AA560" s="42"/>
      <c r="AB560" s="42"/>
      <c r="AC560" s="42"/>
      <c r="AD560" s="42"/>
      <c r="AE560" s="42"/>
      <c r="AT560" s="21" t="s">
        <v>442</v>
      </c>
      <c r="AU560" s="21" t="s">
        <v>83</v>
      </c>
    </row>
    <row r="561" s="14" customFormat="1">
      <c r="A561" s="14"/>
      <c r="B561" s="250"/>
      <c r="C561" s="251"/>
      <c r="D561" s="240" t="s">
        <v>446</v>
      </c>
      <c r="E561" s="252" t="s">
        <v>28</v>
      </c>
      <c r="F561" s="253" t="s">
        <v>6881</v>
      </c>
      <c r="G561" s="251"/>
      <c r="H561" s="252" t="s">
        <v>28</v>
      </c>
      <c r="I561" s="254"/>
      <c r="J561" s="251"/>
      <c r="K561" s="251"/>
      <c r="L561" s="255"/>
      <c r="M561" s="256"/>
      <c r="N561" s="257"/>
      <c r="O561" s="257"/>
      <c r="P561" s="257"/>
      <c r="Q561" s="257"/>
      <c r="R561" s="257"/>
      <c r="S561" s="257"/>
      <c r="T561" s="258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9" t="s">
        <v>446</v>
      </c>
      <c r="AU561" s="259" t="s">
        <v>83</v>
      </c>
      <c r="AV561" s="14" t="s">
        <v>81</v>
      </c>
      <c r="AW561" s="14" t="s">
        <v>35</v>
      </c>
      <c r="AX561" s="14" t="s">
        <v>74</v>
      </c>
      <c r="AY561" s="259" t="s">
        <v>426</v>
      </c>
    </row>
    <row r="562" s="14" customFormat="1">
      <c r="A562" s="14"/>
      <c r="B562" s="250"/>
      <c r="C562" s="251"/>
      <c r="D562" s="240" t="s">
        <v>446</v>
      </c>
      <c r="E562" s="252" t="s">
        <v>28</v>
      </c>
      <c r="F562" s="253" t="s">
        <v>5801</v>
      </c>
      <c r="G562" s="251"/>
      <c r="H562" s="252" t="s">
        <v>28</v>
      </c>
      <c r="I562" s="254"/>
      <c r="J562" s="251"/>
      <c r="K562" s="251"/>
      <c r="L562" s="255"/>
      <c r="M562" s="256"/>
      <c r="N562" s="257"/>
      <c r="O562" s="257"/>
      <c r="P562" s="257"/>
      <c r="Q562" s="257"/>
      <c r="R562" s="257"/>
      <c r="S562" s="257"/>
      <c r="T562" s="258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9" t="s">
        <v>446</v>
      </c>
      <c r="AU562" s="259" t="s">
        <v>83</v>
      </c>
      <c r="AV562" s="14" t="s">
        <v>81</v>
      </c>
      <c r="AW562" s="14" t="s">
        <v>35</v>
      </c>
      <c r="AX562" s="14" t="s">
        <v>74</v>
      </c>
      <c r="AY562" s="259" t="s">
        <v>426</v>
      </c>
    </row>
    <row r="563" s="13" customFormat="1">
      <c r="A563" s="13"/>
      <c r="B563" s="238"/>
      <c r="C563" s="239"/>
      <c r="D563" s="240" t="s">
        <v>446</v>
      </c>
      <c r="E563" s="241" t="s">
        <v>28</v>
      </c>
      <c r="F563" s="242" t="s">
        <v>6885</v>
      </c>
      <c r="G563" s="239"/>
      <c r="H563" s="243">
        <v>8.8000000000000007</v>
      </c>
      <c r="I563" s="244"/>
      <c r="J563" s="239"/>
      <c r="K563" s="239"/>
      <c r="L563" s="245"/>
      <c r="M563" s="246"/>
      <c r="N563" s="247"/>
      <c r="O563" s="247"/>
      <c r="P563" s="247"/>
      <c r="Q563" s="247"/>
      <c r="R563" s="247"/>
      <c r="S563" s="247"/>
      <c r="T563" s="248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9" t="s">
        <v>446</v>
      </c>
      <c r="AU563" s="249" t="s">
        <v>83</v>
      </c>
      <c r="AV563" s="13" t="s">
        <v>83</v>
      </c>
      <c r="AW563" s="13" t="s">
        <v>35</v>
      </c>
      <c r="AX563" s="13" t="s">
        <v>81</v>
      </c>
      <c r="AY563" s="249" t="s">
        <v>426</v>
      </c>
    </row>
    <row r="564" s="2" customFormat="1" ht="37.8" customHeight="1">
      <c r="A564" s="42"/>
      <c r="B564" s="43"/>
      <c r="C564" s="220" t="s">
        <v>1083</v>
      </c>
      <c r="D564" s="220" t="s">
        <v>433</v>
      </c>
      <c r="E564" s="221" t="s">
        <v>3208</v>
      </c>
      <c r="F564" s="222" t="s">
        <v>3209</v>
      </c>
      <c r="G564" s="223" t="s">
        <v>949</v>
      </c>
      <c r="H564" s="224">
        <v>7.5</v>
      </c>
      <c r="I564" s="225"/>
      <c r="J564" s="226">
        <f>ROUND(I564*H564,2)</f>
        <v>0</v>
      </c>
      <c r="K564" s="222" t="s">
        <v>437</v>
      </c>
      <c r="L564" s="48"/>
      <c r="M564" s="227" t="s">
        <v>28</v>
      </c>
      <c r="N564" s="228" t="s">
        <v>45</v>
      </c>
      <c r="O564" s="88"/>
      <c r="P564" s="229">
        <f>O564*H564</f>
        <v>0</v>
      </c>
      <c r="Q564" s="229">
        <v>0.0022200000000000002</v>
      </c>
      <c r="R564" s="229">
        <f>Q564*H564</f>
        <v>0.016650000000000002</v>
      </c>
      <c r="S564" s="229">
        <v>0</v>
      </c>
      <c r="T564" s="230">
        <f>S564*H564</f>
        <v>0</v>
      </c>
      <c r="U564" s="42"/>
      <c r="V564" s="42"/>
      <c r="W564" s="42"/>
      <c r="X564" s="42"/>
      <c r="Y564" s="42"/>
      <c r="Z564" s="42"/>
      <c r="AA564" s="42"/>
      <c r="AB564" s="42"/>
      <c r="AC564" s="42"/>
      <c r="AD564" s="42"/>
      <c r="AE564" s="42"/>
      <c r="AR564" s="231" t="s">
        <v>645</v>
      </c>
      <c r="AT564" s="231" t="s">
        <v>433</v>
      </c>
      <c r="AU564" s="231" t="s">
        <v>83</v>
      </c>
      <c r="AY564" s="21" t="s">
        <v>426</v>
      </c>
      <c r="BE564" s="232">
        <f>IF(N564="základní",J564,0)</f>
        <v>0</v>
      </c>
      <c r="BF564" s="232">
        <f>IF(N564="snížená",J564,0)</f>
        <v>0</v>
      </c>
      <c r="BG564" s="232">
        <f>IF(N564="zákl. přenesená",J564,0)</f>
        <v>0</v>
      </c>
      <c r="BH564" s="232">
        <f>IF(N564="sníž. přenesená",J564,0)</f>
        <v>0</v>
      </c>
      <c r="BI564" s="232">
        <f>IF(N564="nulová",J564,0)</f>
        <v>0</v>
      </c>
      <c r="BJ564" s="21" t="s">
        <v>81</v>
      </c>
      <c r="BK564" s="232">
        <f>ROUND(I564*H564,2)</f>
        <v>0</v>
      </c>
      <c r="BL564" s="21" t="s">
        <v>645</v>
      </c>
      <c r="BM564" s="231" t="s">
        <v>6920</v>
      </c>
    </row>
    <row r="565" s="2" customFormat="1">
      <c r="A565" s="42"/>
      <c r="B565" s="43"/>
      <c r="C565" s="44"/>
      <c r="D565" s="233" t="s">
        <v>442</v>
      </c>
      <c r="E565" s="44"/>
      <c r="F565" s="234" t="s">
        <v>3211</v>
      </c>
      <c r="G565" s="44"/>
      <c r="H565" s="44"/>
      <c r="I565" s="235"/>
      <c r="J565" s="44"/>
      <c r="K565" s="44"/>
      <c r="L565" s="48"/>
      <c r="M565" s="236"/>
      <c r="N565" s="237"/>
      <c r="O565" s="88"/>
      <c r="P565" s="88"/>
      <c r="Q565" s="88"/>
      <c r="R565" s="88"/>
      <c r="S565" s="88"/>
      <c r="T565" s="89"/>
      <c r="U565" s="42"/>
      <c r="V565" s="42"/>
      <c r="W565" s="42"/>
      <c r="X565" s="42"/>
      <c r="Y565" s="42"/>
      <c r="Z565" s="42"/>
      <c r="AA565" s="42"/>
      <c r="AB565" s="42"/>
      <c r="AC565" s="42"/>
      <c r="AD565" s="42"/>
      <c r="AE565" s="42"/>
      <c r="AT565" s="21" t="s">
        <v>442</v>
      </c>
      <c r="AU565" s="21" t="s">
        <v>83</v>
      </c>
    </row>
    <row r="566" s="14" customFormat="1">
      <c r="A566" s="14"/>
      <c r="B566" s="250"/>
      <c r="C566" s="251"/>
      <c r="D566" s="240" t="s">
        <v>446</v>
      </c>
      <c r="E566" s="252" t="s">
        <v>28</v>
      </c>
      <c r="F566" s="253" t="s">
        <v>6881</v>
      </c>
      <c r="G566" s="251"/>
      <c r="H566" s="252" t="s">
        <v>28</v>
      </c>
      <c r="I566" s="254"/>
      <c r="J566" s="251"/>
      <c r="K566" s="251"/>
      <c r="L566" s="255"/>
      <c r="M566" s="256"/>
      <c r="N566" s="257"/>
      <c r="O566" s="257"/>
      <c r="P566" s="257"/>
      <c r="Q566" s="257"/>
      <c r="R566" s="257"/>
      <c r="S566" s="257"/>
      <c r="T566" s="258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9" t="s">
        <v>446</v>
      </c>
      <c r="AU566" s="259" t="s">
        <v>83</v>
      </c>
      <c r="AV566" s="14" t="s">
        <v>81</v>
      </c>
      <c r="AW566" s="14" t="s">
        <v>35</v>
      </c>
      <c r="AX566" s="14" t="s">
        <v>74</v>
      </c>
      <c r="AY566" s="259" t="s">
        <v>426</v>
      </c>
    </row>
    <row r="567" s="14" customFormat="1">
      <c r="A567" s="14"/>
      <c r="B567" s="250"/>
      <c r="C567" s="251"/>
      <c r="D567" s="240" t="s">
        <v>446</v>
      </c>
      <c r="E567" s="252" t="s">
        <v>28</v>
      </c>
      <c r="F567" s="253" t="s">
        <v>3212</v>
      </c>
      <c r="G567" s="251"/>
      <c r="H567" s="252" t="s">
        <v>28</v>
      </c>
      <c r="I567" s="254"/>
      <c r="J567" s="251"/>
      <c r="K567" s="251"/>
      <c r="L567" s="255"/>
      <c r="M567" s="256"/>
      <c r="N567" s="257"/>
      <c r="O567" s="257"/>
      <c r="P567" s="257"/>
      <c r="Q567" s="257"/>
      <c r="R567" s="257"/>
      <c r="S567" s="257"/>
      <c r="T567" s="258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9" t="s">
        <v>446</v>
      </c>
      <c r="AU567" s="259" t="s">
        <v>83</v>
      </c>
      <c r="AV567" s="14" t="s">
        <v>81</v>
      </c>
      <c r="AW567" s="14" t="s">
        <v>35</v>
      </c>
      <c r="AX567" s="14" t="s">
        <v>74</v>
      </c>
      <c r="AY567" s="259" t="s">
        <v>426</v>
      </c>
    </row>
    <row r="568" s="13" customFormat="1">
      <c r="A568" s="13"/>
      <c r="B568" s="238"/>
      <c r="C568" s="239"/>
      <c r="D568" s="240" t="s">
        <v>446</v>
      </c>
      <c r="E568" s="241" t="s">
        <v>28</v>
      </c>
      <c r="F568" s="242" t="s">
        <v>3219</v>
      </c>
      <c r="G568" s="239"/>
      <c r="H568" s="243">
        <v>7.5</v>
      </c>
      <c r="I568" s="244"/>
      <c r="J568" s="239"/>
      <c r="K568" s="239"/>
      <c r="L568" s="245"/>
      <c r="M568" s="246"/>
      <c r="N568" s="247"/>
      <c r="O568" s="247"/>
      <c r="P568" s="247"/>
      <c r="Q568" s="247"/>
      <c r="R568" s="247"/>
      <c r="S568" s="247"/>
      <c r="T568" s="248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9" t="s">
        <v>446</v>
      </c>
      <c r="AU568" s="249" t="s">
        <v>83</v>
      </c>
      <c r="AV568" s="13" t="s">
        <v>83</v>
      </c>
      <c r="AW568" s="13" t="s">
        <v>35</v>
      </c>
      <c r="AX568" s="13" t="s">
        <v>81</v>
      </c>
      <c r="AY568" s="249" t="s">
        <v>426</v>
      </c>
    </row>
    <row r="569" s="2" customFormat="1" ht="44.25" customHeight="1">
      <c r="A569" s="42"/>
      <c r="B569" s="43"/>
      <c r="C569" s="220" t="s">
        <v>1091</v>
      </c>
      <c r="D569" s="220" t="s">
        <v>433</v>
      </c>
      <c r="E569" s="221" t="s">
        <v>6921</v>
      </c>
      <c r="F569" s="222" t="s">
        <v>6922</v>
      </c>
      <c r="G569" s="223" t="s">
        <v>949</v>
      </c>
      <c r="H569" s="224">
        <v>62.75</v>
      </c>
      <c r="I569" s="225"/>
      <c r="J569" s="226">
        <f>ROUND(I569*H569,2)</f>
        <v>0</v>
      </c>
      <c r="K569" s="222" t="s">
        <v>28</v>
      </c>
      <c r="L569" s="48"/>
      <c r="M569" s="227" t="s">
        <v>28</v>
      </c>
      <c r="N569" s="228" t="s">
        <v>45</v>
      </c>
      <c r="O569" s="88"/>
      <c r="P569" s="229">
        <f>O569*H569</f>
        <v>0</v>
      </c>
      <c r="Q569" s="229">
        <v>0.0018400000000000001</v>
      </c>
      <c r="R569" s="229">
        <f>Q569*H569</f>
        <v>0.11546000000000001</v>
      </c>
      <c r="S569" s="229">
        <v>0</v>
      </c>
      <c r="T569" s="230">
        <f>S569*H569</f>
        <v>0</v>
      </c>
      <c r="U569" s="42"/>
      <c r="V569" s="42"/>
      <c r="W569" s="42"/>
      <c r="X569" s="42"/>
      <c r="Y569" s="42"/>
      <c r="Z569" s="42"/>
      <c r="AA569" s="42"/>
      <c r="AB569" s="42"/>
      <c r="AC569" s="42"/>
      <c r="AD569" s="42"/>
      <c r="AE569" s="42"/>
      <c r="AR569" s="231" t="s">
        <v>645</v>
      </c>
      <c r="AT569" s="231" t="s">
        <v>433</v>
      </c>
      <c r="AU569" s="231" t="s">
        <v>83</v>
      </c>
      <c r="AY569" s="21" t="s">
        <v>426</v>
      </c>
      <c r="BE569" s="232">
        <f>IF(N569="základní",J569,0)</f>
        <v>0</v>
      </c>
      <c r="BF569" s="232">
        <f>IF(N569="snížená",J569,0)</f>
        <v>0</v>
      </c>
      <c r="BG569" s="232">
        <f>IF(N569="zákl. přenesená",J569,0)</f>
        <v>0</v>
      </c>
      <c r="BH569" s="232">
        <f>IF(N569="sníž. přenesená",J569,0)</f>
        <v>0</v>
      </c>
      <c r="BI569" s="232">
        <f>IF(N569="nulová",J569,0)</f>
        <v>0</v>
      </c>
      <c r="BJ569" s="21" t="s">
        <v>81</v>
      </c>
      <c r="BK569" s="232">
        <f>ROUND(I569*H569,2)</f>
        <v>0</v>
      </c>
      <c r="BL569" s="21" t="s">
        <v>645</v>
      </c>
      <c r="BM569" s="231" t="s">
        <v>6923</v>
      </c>
    </row>
    <row r="570" s="13" customFormat="1">
      <c r="A570" s="13"/>
      <c r="B570" s="238"/>
      <c r="C570" s="239"/>
      <c r="D570" s="240" t="s">
        <v>446</v>
      </c>
      <c r="E570" s="241" t="s">
        <v>28</v>
      </c>
      <c r="F570" s="242" t="s">
        <v>6548</v>
      </c>
      <c r="G570" s="239"/>
      <c r="H570" s="243">
        <v>62.75</v>
      </c>
      <c r="I570" s="244"/>
      <c r="J570" s="239"/>
      <c r="K570" s="239"/>
      <c r="L570" s="245"/>
      <c r="M570" s="246"/>
      <c r="N570" s="247"/>
      <c r="O570" s="247"/>
      <c r="P570" s="247"/>
      <c r="Q570" s="247"/>
      <c r="R570" s="247"/>
      <c r="S570" s="247"/>
      <c r="T570" s="248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9" t="s">
        <v>446</v>
      </c>
      <c r="AU570" s="249" t="s">
        <v>83</v>
      </c>
      <c r="AV570" s="13" t="s">
        <v>83</v>
      </c>
      <c r="AW570" s="13" t="s">
        <v>35</v>
      </c>
      <c r="AX570" s="13" t="s">
        <v>81</v>
      </c>
      <c r="AY570" s="249" t="s">
        <v>426</v>
      </c>
    </row>
    <row r="571" s="2" customFormat="1" ht="44.25" customHeight="1">
      <c r="A571" s="42"/>
      <c r="B571" s="43"/>
      <c r="C571" s="220" t="s">
        <v>1103</v>
      </c>
      <c r="D571" s="220" t="s">
        <v>433</v>
      </c>
      <c r="E571" s="221" t="s">
        <v>6924</v>
      </c>
      <c r="F571" s="222" t="s">
        <v>6925</v>
      </c>
      <c r="G571" s="223" t="s">
        <v>949</v>
      </c>
      <c r="H571" s="224">
        <v>3</v>
      </c>
      <c r="I571" s="225"/>
      <c r="J571" s="226">
        <f>ROUND(I571*H571,2)</f>
        <v>0</v>
      </c>
      <c r="K571" s="222" t="s">
        <v>28</v>
      </c>
      <c r="L571" s="48"/>
      <c r="M571" s="227" t="s">
        <v>28</v>
      </c>
      <c r="N571" s="228" t="s">
        <v>45</v>
      </c>
      <c r="O571" s="88"/>
      <c r="P571" s="229">
        <f>O571*H571</f>
        <v>0</v>
      </c>
      <c r="Q571" s="229">
        <v>0.00175</v>
      </c>
      <c r="R571" s="229">
        <f>Q571*H571</f>
        <v>0.0052500000000000003</v>
      </c>
      <c r="S571" s="229">
        <v>0</v>
      </c>
      <c r="T571" s="230">
        <f>S571*H571</f>
        <v>0</v>
      </c>
      <c r="U571" s="42"/>
      <c r="V571" s="42"/>
      <c r="W571" s="42"/>
      <c r="X571" s="42"/>
      <c r="Y571" s="42"/>
      <c r="Z571" s="42"/>
      <c r="AA571" s="42"/>
      <c r="AB571" s="42"/>
      <c r="AC571" s="42"/>
      <c r="AD571" s="42"/>
      <c r="AE571" s="42"/>
      <c r="AR571" s="231" t="s">
        <v>645</v>
      </c>
      <c r="AT571" s="231" t="s">
        <v>433</v>
      </c>
      <c r="AU571" s="231" t="s">
        <v>83</v>
      </c>
      <c r="AY571" s="21" t="s">
        <v>426</v>
      </c>
      <c r="BE571" s="232">
        <f>IF(N571="základní",J571,0)</f>
        <v>0</v>
      </c>
      <c r="BF571" s="232">
        <f>IF(N571="snížená",J571,0)</f>
        <v>0</v>
      </c>
      <c r="BG571" s="232">
        <f>IF(N571="zákl. přenesená",J571,0)</f>
        <v>0</v>
      </c>
      <c r="BH571" s="232">
        <f>IF(N571="sníž. přenesená",J571,0)</f>
        <v>0</v>
      </c>
      <c r="BI571" s="232">
        <f>IF(N571="nulová",J571,0)</f>
        <v>0</v>
      </c>
      <c r="BJ571" s="21" t="s">
        <v>81</v>
      </c>
      <c r="BK571" s="232">
        <f>ROUND(I571*H571,2)</f>
        <v>0</v>
      </c>
      <c r="BL571" s="21" t="s">
        <v>645</v>
      </c>
      <c r="BM571" s="231" t="s">
        <v>6926</v>
      </c>
    </row>
    <row r="572" s="14" customFormat="1">
      <c r="A572" s="14"/>
      <c r="B572" s="250"/>
      <c r="C572" s="251"/>
      <c r="D572" s="240" t="s">
        <v>446</v>
      </c>
      <c r="E572" s="252" t="s">
        <v>28</v>
      </c>
      <c r="F572" s="253" t="s">
        <v>6881</v>
      </c>
      <c r="G572" s="251"/>
      <c r="H572" s="252" t="s">
        <v>28</v>
      </c>
      <c r="I572" s="254"/>
      <c r="J572" s="251"/>
      <c r="K572" s="251"/>
      <c r="L572" s="255"/>
      <c r="M572" s="256"/>
      <c r="N572" s="257"/>
      <c r="O572" s="257"/>
      <c r="P572" s="257"/>
      <c r="Q572" s="257"/>
      <c r="R572" s="257"/>
      <c r="S572" s="257"/>
      <c r="T572" s="258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9" t="s">
        <v>446</v>
      </c>
      <c r="AU572" s="259" t="s">
        <v>83</v>
      </c>
      <c r="AV572" s="14" t="s">
        <v>81</v>
      </c>
      <c r="AW572" s="14" t="s">
        <v>35</v>
      </c>
      <c r="AX572" s="14" t="s">
        <v>74</v>
      </c>
      <c r="AY572" s="259" t="s">
        <v>426</v>
      </c>
    </row>
    <row r="573" s="14" customFormat="1">
      <c r="A573" s="14"/>
      <c r="B573" s="250"/>
      <c r="C573" s="251"/>
      <c r="D573" s="240" t="s">
        <v>446</v>
      </c>
      <c r="E573" s="252" t="s">
        <v>28</v>
      </c>
      <c r="F573" s="253" t="s">
        <v>3244</v>
      </c>
      <c r="G573" s="251"/>
      <c r="H573" s="252" t="s">
        <v>28</v>
      </c>
      <c r="I573" s="254"/>
      <c r="J573" s="251"/>
      <c r="K573" s="251"/>
      <c r="L573" s="255"/>
      <c r="M573" s="256"/>
      <c r="N573" s="257"/>
      <c r="O573" s="257"/>
      <c r="P573" s="257"/>
      <c r="Q573" s="257"/>
      <c r="R573" s="257"/>
      <c r="S573" s="257"/>
      <c r="T573" s="258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59" t="s">
        <v>446</v>
      </c>
      <c r="AU573" s="259" t="s">
        <v>83</v>
      </c>
      <c r="AV573" s="14" t="s">
        <v>81</v>
      </c>
      <c r="AW573" s="14" t="s">
        <v>35</v>
      </c>
      <c r="AX573" s="14" t="s">
        <v>74</v>
      </c>
      <c r="AY573" s="259" t="s">
        <v>426</v>
      </c>
    </row>
    <row r="574" s="13" customFormat="1">
      <c r="A574" s="13"/>
      <c r="B574" s="238"/>
      <c r="C574" s="239"/>
      <c r="D574" s="240" t="s">
        <v>446</v>
      </c>
      <c r="E574" s="241" t="s">
        <v>28</v>
      </c>
      <c r="F574" s="242" t="s">
        <v>469</v>
      </c>
      <c r="G574" s="239"/>
      <c r="H574" s="243">
        <v>3</v>
      </c>
      <c r="I574" s="244"/>
      <c r="J574" s="239"/>
      <c r="K574" s="239"/>
      <c r="L574" s="245"/>
      <c r="M574" s="246"/>
      <c r="N574" s="247"/>
      <c r="O574" s="247"/>
      <c r="P574" s="247"/>
      <c r="Q574" s="247"/>
      <c r="R574" s="247"/>
      <c r="S574" s="247"/>
      <c r="T574" s="248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49" t="s">
        <v>446</v>
      </c>
      <c r="AU574" s="249" t="s">
        <v>83</v>
      </c>
      <c r="AV574" s="13" t="s">
        <v>83</v>
      </c>
      <c r="AW574" s="13" t="s">
        <v>35</v>
      </c>
      <c r="AX574" s="13" t="s">
        <v>81</v>
      </c>
      <c r="AY574" s="249" t="s">
        <v>426</v>
      </c>
    </row>
    <row r="575" s="2" customFormat="1" ht="49.05" customHeight="1">
      <c r="A575" s="42"/>
      <c r="B575" s="43"/>
      <c r="C575" s="220" t="s">
        <v>1108</v>
      </c>
      <c r="D575" s="220" t="s">
        <v>433</v>
      </c>
      <c r="E575" s="221" t="s">
        <v>6927</v>
      </c>
      <c r="F575" s="222" t="s">
        <v>6928</v>
      </c>
      <c r="G575" s="223" t="s">
        <v>949</v>
      </c>
      <c r="H575" s="224">
        <v>10.6</v>
      </c>
      <c r="I575" s="225"/>
      <c r="J575" s="226">
        <f>ROUND(I575*H575,2)</f>
        <v>0</v>
      </c>
      <c r="K575" s="222" t="s">
        <v>28</v>
      </c>
      <c r="L575" s="48"/>
      <c r="M575" s="227" t="s">
        <v>28</v>
      </c>
      <c r="N575" s="228" t="s">
        <v>45</v>
      </c>
      <c r="O575" s="88"/>
      <c r="P575" s="229">
        <f>O575*H575</f>
        <v>0</v>
      </c>
      <c r="Q575" s="229">
        <v>0.0028900000000000002</v>
      </c>
      <c r="R575" s="229">
        <f>Q575*H575</f>
        <v>0.030634000000000002</v>
      </c>
      <c r="S575" s="229">
        <v>0</v>
      </c>
      <c r="T575" s="230">
        <f>S575*H575</f>
        <v>0</v>
      </c>
      <c r="U575" s="42"/>
      <c r="V575" s="42"/>
      <c r="W575" s="42"/>
      <c r="X575" s="42"/>
      <c r="Y575" s="42"/>
      <c r="Z575" s="42"/>
      <c r="AA575" s="42"/>
      <c r="AB575" s="42"/>
      <c r="AC575" s="42"/>
      <c r="AD575" s="42"/>
      <c r="AE575" s="42"/>
      <c r="AR575" s="231" t="s">
        <v>645</v>
      </c>
      <c r="AT575" s="231" t="s">
        <v>433</v>
      </c>
      <c r="AU575" s="231" t="s">
        <v>83</v>
      </c>
      <c r="AY575" s="21" t="s">
        <v>426</v>
      </c>
      <c r="BE575" s="232">
        <f>IF(N575="základní",J575,0)</f>
        <v>0</v>
      </c>
      <c r="BF575" s="232">
        <f>IF(N575="snížená",J575,0)</f>
        <v>0</v>
      </c>
      <c r="BG575" s="232">
        <f>IF(N575="zákl. přenesená",J575,0)</f>
        <v>0</v>
      </c>
      <c r="BH575" s="232">
        <f>IF(N575="sníž. přenesená",J575,0)</f>
        <v>0</v>
      </c>
      <c r="BI575" s="232">
        <f>IF(N575="nulová",J575,0)</f>
        <v>0</v>
      </c>
      <c r="BJ575" s="21" t="s">
        <v>81</v>
      </c>
      <c r="BK575" s="232">
        <f>ROUND(I575*H575,2)</f>
        <v>0</v>
      </c>
      <c r="BL575" s="21" t="s">
        <v>645</v>
      </c>
      <c r="BM575" s="231" t="s">
        <v>6929</v>
      </c>
    </row>
    <row r="576" s="14" customFormat="1">
      <c r="A576" s="14"/>
      <c r="B576" s="250"/>
      <c r="C576" s="251"/>
      <c r="D576" s="240" t="s">
        <v>446</v>
      </c>
      <c r="E576" s="252" t="s">
        <v>28</v>
      </c>
      <c r="F576" s="253" t="s">
        <v>6881</v>
      </c>
      <c r="G576" s="251"/>
      <c r="H576" s="252" t="s">
        <v>28</v>
      </c>
      <c r="I576" s="254"/>
      <c r="J576" s="251"/>
      <c r="K576" s="251"/>
      <c r="L576" s="255"/>
      <c r="M576" s="256"/>
      <c r="N576" s="257"/>
      <c r="O576" s="257"/>
      <c r="P576" s="257"/>
      <c r="Q576" s="257"/>
      <c r="R576" s="257"/>
      <c r="S576" s="257"/>
      <c r="T576" s="258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59" t="s">
        <v>446</v>
      </c>
      <c r="AU576" s="259" t="s">
        <v>83</v>
      </c>
      <c r="AV576" s="14" t="s">
        <v>81</v>
      </c>
      <c r="AW576" s="14" t="s">
        <v>35</v>
      </c>
      <c r="AX576" s="14" t="s">
        <v>74</v>
      </c>
      <c r="AY576" s="259" t="s">
        <v>426</v>
      </c>
    </row>
    <row r="577" s="14" customFormat="1">
      <c r="A577" s="14"/>
      <c r="B577" s="250"/>
      <c r="C577" s="251"/>
      <c r="D577" s="240" t="s">
        <v>446</v>
      </c>
      <c r="E577" s="252" t="s">
        <v>28</v>
      </c>
      <c r="F577" s="253" t="s">
        <v>5807</v>
      </c>
      <c r="G577" s="251"/>
      <c r="H577" s="252" t="s">
        <v>28</v>
      </c>
      <c r="I577" s="254"/>
      <c r="J577" s="251"/>
      <c r="K577" s="251"/>
      <c r="L577" s="255"/>
      <c r="M577" s="256"/>
      <c r="N577" s="257"/>
      <c r="O577" s="257"/>
      <c r="P577" s="257"/>
      <c r="Q577" s="257"/>
      <c r="R577" s="257"/>
      <c r="S577" s="257"/>
      <c r="T577" s="258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9" t="s">
        <v>446</v>
      </c>
      <c r="AU577" s="259" t="s">
        <v>83</v>
      </c>
      <c r="AV577" s="14" t="s">
        <v>81</v>
      </c>
      <c r="AW577" s="14" t="s">
        <v>35</v>
      </c>
      <c r="AX577" s="14" t="s">
        <v>74</v>
      </c>
      <c r="AY577" s="259" t="s">
        <v>426</v>
      </c>
    </row>
    <row r="578" s="13" customFormat="1">
      <c r="A578" s="13"/>
      <c r="B578" s="238"/>
      <c r="C578" s="239"/>
      <c r="D578" s="240" t="s">
        <v>446</v>
      </c>
      <c r="E578" s="241" t="s">
        <v>28</v>
      </c>
      <c r="F578" s="242" t="s">
        <v>6887</v>
      </c>
      <c r="G578" s="239"/>
      <c r="H578" s="243">
        <v>10.6</v>
      </c>
      <c r="I578" s="244"/>
      <c r="J578" s="239"/>
      <c r="K578" s="239"/>
      <c r="L578" s="245"/>
      <c r="M578" s="246"/>
      <c r="N578" s="247"/>
      <c r="O578" s="247"/>
      <c r="P578" s="247"/>
      <c r="Q578" s="247"/>
      <c r="R578" s="247"/>
      <c r="S578" s="247"/>
      <c r="T578" s="248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49" t="s">
        <v>446</v>
      </c>
      <c r="AU578" s="249" t="s">
        <v>83</v>
      </c>
      <c r="AV578" s="13" t="s">
        <v>83</v>
      </c>
      <c r="AW578" s="13" t="s">
        <v>35</v>
      </c>
      <c r="AX578" s="13" t="s">
        <v>81</v>
      </c>
      <c r="AY578" s="249" t="s">
        <v>426</v>
      </c>
    </row>
    <row r="579" s="2" customFormat="1" ht="33" customHeight="1">
      <c r="A579" s="42"/>
      <c r="B579" s="43"/>
      <c r="C579" s="220" t="s">
        <v>1116</v>
      </c>
      <c r="D579" s="220" t="s">
        <v>433</v>
      </c>
      <c r="E579" s="221" t="s">
        <v>6930</v>
      </c>
      <c r="F579" s="222" t="s">
        <v>6931</v>
      </c>
      <c r="G579" s="223" t="s">
        <v>949</v>
      </c>
      <c r="H579" s="224">
        <v>13.300000000000001</v>
      </c>
      <c r="I579" s="225"/>
      <c r="J579" s="226">
        <f>ROUND(I579*H579,2)</f>
        <v>0</v>
      </c>
      <c r="K579" s="222" t="s">
        <v>437</v>
      </c>
      <c r="L579" s="48"/>
      <c r="M579" s="227" t="s">
        <v>28</v>
      </c>
      <c r="N579" s="228" t="s">
        <v>45</v>
      </c>
      <c r="O579" s="88"/>
      <c r="P579" s="229">
        <f>O579*H579</f>
        <v>0</v>
      </c>
      <c r="Q579" s="229">
        <v>0.0016900000000000001</v>
      </c>
      <c r="R579" s="229">
        <f>Q579*H579</f>
        <v>0.022477000000000004</v>
      </c>
      <c r="S579" s="229">
        <v>0</v>
      </c>
      <c r="T579" s="230">
        <f>S579*H579</f>
        <v>0</v>
      </c>
      <c r="U579" s="42"/>
      <c r="V579" s="42"/>
      <c r="W579" s="42"/>
      <c r="X579" s="42"/>
      <c r="Y579" s="42"/>
      <c r="Z579" s="42"/>
      <c r="AA579" s="42"/>
      <c r="AB579" s="42"/>
      <c r="AC579" s="42"/>
      <c r="AD579" s="42"/>
      <c r="AE579" s="42"/>
      <c r="AR579" s="231" t="s">
        <v>645</v>
      </c>
      <c r="AT579" s="231" t="s">
        <v>433</v>
      </c>
      <c r="AU579" s="231" t="s">
        <v>83</v>
      </c>
      <c r="AY579" s="21" t="s">
        <v>426</v>
      </c>
      <c r="BE579" s="232">
        <f>IF(N579="základní",J579,0)</f>
        <v>0</v>
      </c>
      <c r="BF579" s="232">
        <f>IF(N579="snížená",J579,0)</f>
        <v>0</v>
      </c>
      <c r="BG579" s="232">
        <f>IF(N579="zákl. přenesená",J579,0)</f>
        <v>0</v>
      </c>
      <c r="BH579" s="232">
        <f>IF(N579="sníž. přenesená",J579,0)</f>
        <v>0</v>
      </c>
      <c r="BI579" s="232">
        <f>IF(N579="nulová",J579,0)</f>
        <v>0</v>
      </c>
      <c r="BJ579" s="21" t="s">
        <v>81</v>
      </c>
      <c r="BK579" s="232">
        <f>ROUND(I579*H579,2)</f>
        <v>0</v>
      </c>
      <c r="BL579" s="21" t="s">
        <v>645</v>
      </c>
      <c r="BM579" s="231" t="s">
        <v>6932</v>
      </c>
    </row>
    <row r="580" s="2" customFormat="1">
      <c r="A580" s="42"/>
      <c r="B580" s="43"/>
      <c r="C580" s="44"/>
      <c r="D580" s="233" t="s">
        <v>442</v>
      </c>
      <c r="E580" s="44"/>
      <c r="F580" s="234" t="s">
        <v>6933</v>
      </c>
      <c r="G580" s="44"/>
      <c r="H580" s="44"/>
      <c r="I580" s="235"/>
      <c r="J580" s="44"/>
      <c r="K580" s="44"/>
      <c r="L580" s="48"/>
      <c r="M580" s="236"/>
      <c r="N580" s="237"/>
      <c r="O580" s="88"/>
      <c r="P580" s="88"/>
      <c r="Q580" s="88"/>
      <c r="R580" s="88"/>
      <c r="S580" s="88"/>
      <c r="T580" s="89"/>
      <c r="U580" s="42"/>
      <c r="V580" s="42"/>
      <c r="W580" s="42"/>
      <c r="X580" s="42"/>
      <c r="Y580" s="42"/>
      <c r="Z580" s="42"/>
      <c r="AA580" s="42"/>
      <c r="AB580" s="42"/>
      <c r="AC580" s="42"/>
      <c r="AD580" s="42"/>
      <c r="AE580" s="42"/>
      <c r="AT580" s="21" t="s">
        <v>442</v>
      </c>
      <c r="AU580" s="21" t="s">
        <v>83</v>
      </c>
    </row>
    <row r="581" s="14" customFormat="1">
      <c r="A581" s="14"/>
      <c r="B581" s="250"/>
      <c r="C581" s="251"/>
      <c r="D581" s="240" t="s">
        <v>446</v>
      </c>
      <c r="E581" s="252" t="s">
        <v>28</v>
      </c>
      <c r="F581" s="253" t="s">
        <v>6881</v>
      </c>
      <c r="G581" s="251"/>
      <c r="H581" s="252" t="s">
        <v>28</v>
      </c>
      <c r="I581" s="254"/>
      <c r="J581" s="251"/>
      <c r="K581" s="251"/>
      <c r="L581" s="255"/>
      <c r="M581" s="256"/>
      <c r="N581" s="257"/>
      <c r="O581" s="257"/>
      <c r="P581" s="257"/>
      <c r="Q581" s="257"/>
      <c r="R581" s="257"/>
      <c r="S581" s="257"/>
      <c r="T581" s="258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59" t="s">
        <v>446</v>
      </c>
      <c r="AU581" s="259" t="s">
        <v>83</v>
      </c>
      <c r="AV581" s="14" t="s">
        <v>81</v>
      </c>
      <c r="AW581" s="14" t="s">
        <v>35</v>
      </c>
      <c r="AX581" s="14" t="s">
        <v>74</v>
      </c>
      <c r="AY581" s="259" t="s">
        <v>426</v>
      </c>
    </row>
    <row r="582" s="14" customFormat="1">
      <c r="A582" s="14"/>
      <c r="B582" s="250"/>
      <c r="C582" s="251"/>
      <c r="D582" s="240" t="s">
        <v>446</v>
      </c>
      <c r="E582" s="252" t="s">
        <v>28</v>
      </c>
      <c r="F582" s="253" t="s">
        <v>5742</v>
      </c>
      <c r="G582" s="251"/>
      <c r="H582" s="252" t="s">
        <v>28</v>
      </c>
      <c r="I582" s="254"/>
      <c r="J582" s="251"/>
      <c r="K582" s="251"/>
      <c r="L582" s="255"/>
      <c r="M582" s="256"/>
      <c r="N582" s="257"/>
      <c r="O582" s="257"/>
      <c r="P582" s="257"/>
      <c r="Q582" s="257"/>
      <c r="R582" s="257"/>
      <c r="S582" s="257"/>
      <c r="T582" s="258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59" t="s">
        <v>446</v>
      </c>
      <c r="AU582" s="259" t="s">
        <v>83</v>
      </c>
      <c r="AV582" s="14" t="s">
        <v>81</v>
      </c>
      <c r="AW582" s="14" t="s">
        <v>35</v>
      </c>
      <c r="AX582" s="14" t="s">
        <v>74</v>
      </c>
      <c r="AY582" s="259" t="s">
        <v>426</v>
      </c>
    </row>
    <row r="583" s="13" customFormat="1">
      <c r="A583" s="13"/>
      <c r="B583" s="238"/>
      <c r="C583" s="239"/>
      <c r="D583" s="240" t="s">
        <v>446</v>
      </c>
      <c r="E583" s="241" t="s">
        <v>28</v>
      </c>
      <c r="F583" s="242" t="s">
        <v>6897</v>
      </c>
      <c r="G583" s="239"/>
      <c r="H583" s="243">
        <v>13.300000000000001</v>
      </c>
      <c r="I583" s="244"/>
      <c r="J583" s="239"/>
      <c r="K583" s="239"/>
      <c r="L583" s="245"/>
      <c r="M583" s="246"/>
      <c r="N583" s="247"/>
      <c r="O583" s="247"/>
      <c r="P583" s="247"/>
      <c r="Q583" s="247"/>
      <c r="R583" s="247"/>
      <c r="S583" s="247"/>
      <c r="T583" s="248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49" t="s">
        <v>446</v>
      </c>
      <c r="AU583" s="249" t="s">
        <v>83</v>
      </c>
      <c r="AV583" s="13" t="s">
        <v>83</v>
      </c>
      <c r="AW583" s="13" t="s">
        <v>35</v>
      </c>
      <c r="AX583" s="13" t="s">
        <v>81</v>
      </c>
      <c r="AY583" s="249" t="s">
        <v>426</v>
      </c>
    </row>
    <row r="584" s="2" customFormat="1" ht="37.8" customHeight="1">
      <c r="A584" s="42"/>
      <c r="B584" s="43"/>
      <c r="C584" s="220" t="s">
        <v>1123</v>
      </c>
      <c r="D584" s="220" t="s">
        <v>433</v>
      </c>
      <c r="E584" s="221" t="s">
        <v>3247</v>
      </c>
      <c r="F584" s="222" t="s">
        <v>3248</v>
      </c>
      <c r="G584" s="223" t="s">
        <v>949</v>
      </c>
      <c r="H584" s="224">
        <v>5.2000000000000002</v>
      </c>
      <c r="I584" s="225"/>
      <c r="J584" s="226">
        <f>ROUND(I584*H584,2)</f>
        <v>0</v>
      </c>
      <c r="K584" s="222" t="s">
        <v>437</v>
      </c>
      <c r="L584" s="48"/>
      <c r="M584" s="227" t="s">
        <v>28</v>
      </c>
      <c r="N584" s="228" t="s">
        <v>45</v>
      </c>
      <c r="O584" s="88"/>
      <c r="P584" s="229">
        <f>O584*H584</f>
        <v>0</v>
      </c>
      <c r="Q584" s="229">
        <v>0.00191</v>
      </c>
      <c r="R584" s="229">
        <f>Q584*H584</f>
        <v>0.0099319999999999999</v>
      </c>
      <c r="S584" s="229">
        <v>0</v>
      </c>
      <c r="T584" s="230">
        <f>S584*H584</f>
        <v>0</v>
      </c>
      <c r="U584" s="42"/>
      <c r="V584" s="42"/>
      <c r="W584" s="42"/>
      <c r="X584" s="42"/>
      <c r="Y584" s="42"/>
      <c r="Z584" s="42"/>
      <c r="AA584" s="42"/>
      <c r="AB584" s="42"/>
      <c r="AC584" s="42"/>
      <c r="AD584" s="42"/>
      <c r="AE584" s="42"/>
      <c r="AR584" s="231" t="s">
        <v>645</v>
      </c>
      <c r="AT584" s="231" t="s">
        <v>433</v>
      </c>
      <c r="AU584" s="231" t="s">
        <v>83</v>
      </c>
      <c r="AY584" s="21" t="s">
        <v>426</v>
      </c>
      <c r="BE584" s="232">
        <f>IF(N584="základní",J584,0)</f>
        <v>0</v>
      </c>
      <c r="BF584" s="232">
        <f>IF(N584="snížená",J584,0)</f>
        <v>0</v>
      </c>
      <c r="BG584" s="232">
        <f>IF(N584="zákl. přenesená",J584,0)</f>
        <v>0</v>
      </c>
      <c r="BH584" s="232">
        <f>IF(N584="sníž. přenesená",J584,0)</f>
        <v>0</v>
      </c>
      <c r="BI584" s="232">
        <f>IF(N584="nulová",J584,0)</f>
        <v>0</v>
      </c>
      <c r="BJ584" s="21" t="s">
        <v>81</v>
      </c>
      <c r="BK584" s="232">
        <f>ROUND(I584*H584,2)</f>
        <v>0</v>
      </c>
      <c r="BL584" s="21" t="s">
        <v>645</v>
      </c>
      <c r="BM584" s="231" t="s">
        <v>6934</v>
      </c>
    </row>
    <row r="585" s="2" customFormat="1">
      <c r="A585" s="42"/>
      <c r="B585" s="43"/>
      <c r="C585" s="44"/>
      <c r="D585" s="233" t="s">
        <v>442</v>
      </c>
      <c r="E585" s="44"/>
      <c r="F585" s="234" t="s">
        <v>3250</v>
      </c>
      <c r="G585" s="44"/>
      <c r="H585" s="44"/>
      <c r="I585" s="235"/>
      <c r="J585" s="44"/>
      <c r="K585" s="44"/>
      <c r="L585" s="48"/>
      <c r="M585" s="236"/>
      <c r="N585" s="237"/>
      <c r="O585" s="88"/>
      <c r="P585" s="88"/>
      <c r="Q585" s="88"/>
      <c r="R585" s="88"/>
      <c r="S585" s="88"/>
      <c r="T585" s="89"/>
      <c r="U585" s="42"/>
      <c r="V585" s="42"/>
      <c r="W585" s="42"/>
      <c r="X585" s="42"/>
      <c r="Y585" s="42"/>
      <c r="Z585" s="42"/>
      <c r="AA585" s="42"/>
      <c r="AB585" s="42"/>
      <c r="AC585" s="42"/>
      <c r="AD585" s="42"/>
      <c r="AE585" s="42"/>
      <c r="AT585" s="21" t="s">
        <v>442</v>
      </c>
      <c r="AU585" s="21" t="s">
        <v>83</v>
      </c>
    </row>
    <row r="586" s="14" customFormat="1">
      <c r="A586" s="14"/>
      <c r="B586" s="250"/>
      <c r="C586" s="251"/>
      <c r="D586" s="240" t="s">
        <v>446</v>
      </c>
      <c r="E586" s="252" t="s">
        <v>28</v>
      </c>
      <c r="F586" s="253" t="s">
        <v>6881</v>
      </c>
      <c r="G586" s="251"/>
      <c r="H586" s="252" t="s">
        <v>28</v>
      </c>
      <c r="I586" s="254"/>
      <c r="J586" s="251"/>
      <c r="K586" s="251"/>
      <c r="L586" s="255"/>
      <c r="M586" s="256"/>
      <c r="N586" s="257"/>
      <c r="O586" s="257"/>
      <c r="P586" s="257"/>
      <c r="Q586" s="257"/>
      <c r="R586" s="257"/>
      <c r="S586" s="257"/>
      <c r="T586" s="258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59" t="s">
        <v>446</v>
      </c>
      <c r="AU586" s="259" t="s">
        <v>83</v>
      </c>
      <c r="AV586" s="14" t="s">
        <v>81</v>
      </c>
      <c r="AW586" s="14" t="s">
        <v>35</v>
      </c>
      <c r="AX586" s="14" t="s">
        <v>74</v>
      </c>
      <c r="AY586" s="259" t="s">
        <v>426</v>
      </c>
    </row>
    <row r="587" s="14" customFormat="1">
      <c r="A587" s="14"/>
      <c r="B587" s="250"/>
      <c r="C587" s="251"/>
      <c r="D587" s="240" t="s">
        <v>446</v>
      </c>
      <c r="E587" s="252" t="s">
        <v>28</v>
      </c>
      <c r="F587" s="253" t="s">
        <v>5735</v>
      </c>
      <c r="G587" s="251"/>
      <c r="H587" s="252" t="s">
        <v>28</v>
      </c>
      <c r="I587" s="254"/>
      <c r="J587" s="251"/>
      <c r="K587" s="251"/>
      <c r="L587" s="255"/>
      <c r="M587" s="256"/>
      <c r="N587" s="257"/>
      <c r="O587" s="257"/>
      <c r="P587" s="257"/>
      <c r="Q587" s="257"/>
      <c r="R587" s="257"/>
      <c r="S587" s="257"/>
      <c r="T587" s="258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59" t="s">
        <v>446</v>
      </c>
      <c r="AU587" s="259" t="s">
        <v>83</v>
      </c>
      <c r="AV587" s="14" t="s">
        <v>81</v>
      </c>
      <c r="AW587" s="14" t="s">
        <v>35</v>
      </c>
      <c r="AX587" s="14" t="s">
        <v>74</v>
      </c>
      <c r="AY587" s="259" t="s">
        <v>426</v>
      </c>
    </row>
    <row r="588" s="13" customFormat="1">
      <c r="A588" s="13"/>
      <c r="B588" s="238"/>
      <c r="C588" s="239"/>
      <c r="D588" s="240" t="s">
        <v>446</v>
      </c>
      <c r="E588" s="241" t="s">
        <v>28</v>
      </c>
      <c r="F588" s="242" t="s">
        <v>6900</v>
      </c>
      <c r="G588" s="239"/>
      <c r="H588" s="243">
        <v>5.2000000000000002</v>
      </c>
      <c r="I588" s="244"/>
      <c r="J588" s="239"/>
      <c r="K588" s="239"/>
      <c r="L588" s="245"/>
      <c r="M588" s="246"/>
      <c r="N588" s="247"/>
      <c r="O588" s="247"/>
      <c r="P588" s="247"/>
      <c r="Q588" s="247"/>
      <c r="R588" s="247"/>
      <c r="S588" s="247"/>
      <c r="T588" s="248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49" t="s">
        <v>446</v>
      </c>
      <c r="AU588" s="249" t="s">
        <v>83</v>
      </c>
      <c r="AV588" s="13" t="s">
        <v>83</v>
      </c>
      <c r="AW588" s="13" t="s">
        <v>35</v>
      </c>
      <c r="AX588" s="13" t="s">
        <v>81</v>
      </c>
      <c r="AY588" s="249" t="s">
        <v>426</v>
      </c>
    </row>
    <row r="589" s="2" customFormat="1" ht="37.8" customHeight="1">
      <c r="A589" s="42"/>
      <c r="B589" s="43"/>
      <c r="C589" s="220" t="s">
        <v>1129</v>
      </c>
      <c r="D589" s="220" t="s">
        <v>433</v>
      </c>
      <c r="E589" s="221" t="s">
        <v>5803</v>
      </c>
      <c r="F589" s="222" t="s">
        <v>5804</v>
      </c>
      <c r="G589" s="223" t="s">
        <v>949</v>
      </c>
      <c r="H589" s="224">
        <v>32.600000000000001</v>
      </c>
      <c r="I589" s="225"/>
      <c r="J589" s="226">
        <f>ROUND(I589*H589,2)</f>
        <v>0</v>
      </c>
      <c r="K589" s="222" t="s">
        <v>437</v>
      </c>
      <c r="L589" s="48"/>
      <c r="M589" s="227" t="s">
        <v>28</v>
      </c>
      <c r="N589" s="228" t="s">
        <v>45</v>
      </c>
      <c r="O589" s="88"/>
      <c r="P589" s="229">
        <f>O589*H589</f>
        <v>0</v>
      </c>
      <c r="Q589" s="229">
        <v>0.0020999999999999999</v>
      </c>
      <c r="R589" s="229">
        <f>Q589*H589</f>
        <v>0.068459999999999993</v>
      </c>
      <c r="S589" s="229">
        <v>0</v>
      </c>
      <c r="T589" s="230">
        <f>S589*H589</f>
        <v>0</v>
      </c>
      <c r="U589" s="42"/>
      <c r="V589" s="42"/>
      <c r="W589" s="42"/>
      <c r="X589" s="42"/>
      <c r="Y589" s="42"/>
      <c r="Z589" s="42"/>
      <c r="AA589" s="42"/>
      <c r="AB589" s="42"/>
      <c r="AC589" s="42"/>
      <c r="AD589" s="42"/>
      <c r="AE589" s="42"/>
      <c r="AR589" s="231" t="s">
        <v>645</v>
      </c>
      <c r="AT589" s="231" t="s">
        <v>433</v>
      </c>
      <c r="AU589" s="231" t="s">
        <v>83</v>
      </c>
      <c r="AY589" s="21" t="s">
        <v>426</v>
      </c>
      <c r="BE589" s="232">
        <f>IF(N589="základní",J589,0)</f>
        <v>0</v>
      </c>
      <c r="BF589" s="232">
        <f>IF(N589="snížená",J589,0)</f>
        <v>0</v>
      </c>
      <c r="BG589" s="232">
        <f>IF(N589="zákl. přenesená",J589,0)</f>
        <v>0</v>
      </c>
      <c r="BH589" s="232">
        <f>IF(N589="sníž. přenesená",J589,0)</f>
        <v>0</v>
      </c>
      <c r="BI589" s="232">
        <f>IF(N589="nulová",J589,0)</f>
        <v>0</v>
      </c>
      <c r="BJ589" s="21" t="s">
        <v>81</v>
      </c>
      <c r="BK589" s="232">
        <f>ROUND(I589*H589,2)</f>
        <v>0</v>
      </c>
      <c r="BL589" s="21" t="s">
        <v>645</v>
      </c>
      <c r="BM589" s="231" t="s">
        <v>6935</v>
      </c>
    </row>
    <row r="590" s="2" customFormat="1">
      <c r="A590" s="42"/>
      <c r="B590" s="43"/>
      <c r="C590" s="44"/>
      <c r="D590" s="233" t="s">
        <v>442</v>
      </c>
      <c r="E590" s="44"/>
      <c r="F590" s="234" t="s">
        <v>5806</v>
      </c>
      <c r="G590" s="44"/>
      <c r="H590" s="44"/>
      <c r="I590" s="235"/>
      <c r="J590" s="44"/>
      <c r="K590" s="44"/>
      <c r="L590" s="48"/>
      <c r="M590" s="236"/>
      <c r="N590" s="237"/>
      <c r="O590" s="88"/>
      <c r="P590" s="88"/>
      <c r="Q590" s="88"/>
      <c r="R590" s="88"/>
      <c r="S590" s="88"/>
      <c r="T590" s="89"/>
      <c r="U590" s="42"/>
      <c r="V590" s="42"/>
      <c r="W590" s="42"/>
      <c r="X590" s="42"/>
      <c r="Y590" s="42"/>
      <c r="Z590" s="42"/>
      <c r="AA590" s="42"/>
      <c r="AB590" s="42"/>
      <c r="AC590" s="42"/>
      <c r="AD590" s="42"/>
      <c r="AE590" s="42"/>
      <c r="AT590" s="21" t="s">
        <v>442</v>
      </c>
      <c r="AU590" s="21" t="s">
        <v>83</v>
      </c>
    </row>
    <row r="591" s="14" customFormat="1">
      <c r="A591" s="14"/>
      <c r="B591" s="250"/>
      <c r="C591" s="251"/>
      <c r="D591" s="240" t="s">
        <v>446</v>
      </c>
      <c r="E591" s="252" t="s">
        <v>28</v>
      </c>
      <c r="F591" s="253" t="s">
        <v>6881</v>
      </c>
      <c r="G591" s="251"/>
      <c r="H591" s="252" t="s">
        <v>28</v>
      </c>
      <c r="I591" s="254"/>
      <c r="J591" s="251"/>
      <c r="K591" s="251"/>
      <c r="L591" s="255"/>
      <c r="M591" s="256"/>
      <c r="N591" s="257"/>
      <c r="O591" s="257"/>
      <c r="P591" s="257"/>
      <c r="Q591" s="257"/>
      <c r="R591" s="257"/>
      <c r="S591" s="257"/>
      <c r="T591" s="258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9" t="s">
        <v>446</v>
      </c>
      <c r="AU591" s="259" t="s">
        <v>83</v>
      </c>
      <c r="AV591" s="14" t="s">
        <v>81</v>
      </c>
      <c r="AW591" s="14" t="s">
        <v>35</v>
      </c>
      <c r="AX591" s="14" t="s">
        <v>74</v>
      </c>
      <c r="AY591" s="259" t="s">
        <v>426</v>
      </c>
    </row>
    <row r="592" s="14" customFormat="1">
      <c r="A592" s="14"/>
      <c r="B592" s="250"/>
      <c r="C592" s="251"/>
      <c r="D592" s="240" t="s">
        <v>446</v>
      </c>
      <c r="E592" s="252" t="s">
        <v>28</v>
      </c>
      <c r="F592" s="253" t="s">
        <v>5749</v>
      </c>
      <c r="G592" s="251"/>
      <c r="H592" s="252" t="s">
        <v>28</v>
      </c>
      <c r="I592" s="254"/>
      <c r="J592" s="251"/>
      <c r="K592" s="251"/>
      <c r="L592" s="255"/>
      <c r="M592" s="256"/>
      <c r="N592" s="257"/>
      <c r="O592" s="257"/>
      <c r="P592" s="257"/>
      <c r="Q592" s="257"/>
      <c r="R592" s="257"/>
      <c r="S592" s="257"/>
      <c r="T592" s="258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59" t="s">
        <v>446</v>
      </c>
      <c r="AU592" s="259" t="s">
        <v>83</v>
      </c>
      <c r="AV592" s="14" t="s">
        <v>81</v>
      </c>
      <c r="AW592" s="14" t="s">
        <v>35</v>
      </c>
      <c r="AX592" s="14" t="s">
        <v>74</v>
      </c>
      <c r="AY592" s="259" t="s">
        <v>426</v>
      </c>
    </row>
    <row r="593" s="13" customFormat="1">
      <c r="A593" s="13"/>
      <c r="B593" s="238"/>
      <c r="C593" s="239"/>
      <c r="D593" s="240" t="s">
        <v>446</v>
      </c>
      <c r="E593" s="241" t="s">
        <v>28</v>
      </c>
      <c r="F593" s="242" t="s">
        <v>6899</v>
      </c>
      <c r="G593" s="239"/>
      <c r="H593" s="243">
        <v>32.600000000000001</v>
      </c>
      <c r="I593" s="244"/>
      <c r="J593" s="239"/>
      <c r="K593" s="239"/>
      <c r="L593" s="245"/>
      <c r="M593" s="246"/>
      <c r="N593" s="247"/>
      <c r="O593" s="247"/>
      <c r="P593" s="247"/>
      <c r="Q593" s="247"/>
      <c r="R593" s="247"/>
      <c r="S593" s="247"/>
      <c r="T593" s="248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49" t="s">
        <v>446</v>
      </c>
      <c r="AU593" s="249" t="s">
        <v>83</v>
      </c>
      <c r="AV593" s="13" t="s">
        <v>83</v>
      </c>
      <c r="AW593" s="13" t="s">
        <v>35</v>
      </c>
      <c r="AX593" s="13" t="s">
        <v>81</v>
      </c>
      <c r="AY593" s="249" t="s">
        <v>426</v>
      </c>
    </row>
    <row r="594" s="2" customFormat="1" ht="49.05" customHeight="1">
      <c r="A594" s="42"/>
      <c r="B594" s="43"/>
      <c r="C594" s="220" t="s">
        <v>1135</v>
      </c>
      <c r="D594" s="220" t="s">
        <v>433</v>
      </c>
      <c r="E594" s="221" t="s">
        <v>3253</v>
      </c>
      <c r="F594" s="222" t="s">
        <v>3254</v>
      </c>
      <c r="G594" s="223" t="s">
        <v>740</v>
      </c>
      <c r="H594" s="224">
        <v>0.39100000000000001</v>
      </c>
      <c r="I594" s="225"/>
      <c r="J594" s="226">
        <f>ROUND(I594*H594,2)</f>
        <v>0</v>
      </c>
      <c r="K594" s="222" t="s">
        <v>437</v>
      </c>
      <c r="L594" s="48"/>
      <c r="M594" s="227" t="s">
        <v>28</v>
      </c>
      <c r="N594" s="228" t="s">
        <v>45</v>
      </c>
      <c r="O594" s="88"/>
      <c r="P594" s="229">
        <f>O594*H594</f>
        <v>0</v>
      </c>
      <c r="Q594" s="229">
        <v>0</v>
      </c>
      <c r="R594" s="229">
        <f>Q594*H594</f>
        <v>0</v>
      </c>
      <c r="S594" s="229">
        <v>0</v>
      </c>
      <c r="T594" s="230">
        <f>S594*H594</f>
        <v>0</v>
      </c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R594" s="231" t="s">
        <v>645</v>
      </c>
      <c r="AT594" s="231" t="s">
        <v>433</v>
      </c>
      <c r="AU594" s="231" t="s">
        <v>83</v>
      </c>
      <c r="AY594" s="21" t="s">
        <v>426</v>
      </c>
      <c r="BE594" s="232">
        <f>IF(N594="základní",J594,0)</f>
        <v>0</v>
      </c>
      <c r="BF594" s="232">
        <f>IF(N594="snížená",J594,0)</f>
        <v>0</v>
      </c>
      <c r="BG594" s="232">
        <f>IF(N594="zákl. přenesená",J594,0)</f>
        <v>0</v>
      </c>
      <c r="BH594" s="232">
        <f>IF(N594="sníž. přenesená",J594,0)</f>
        <v>0</v>
      </c>
      <c r="BI594" s="232">
        <f>IF(N594="nulová",J594,0)</f>
        <v>0</v>
      </c>
      <c r="BJ594" s="21" t="s">
        <v>81</v>
      </c>
      <c r="BK594" s="232">
        <f>ROUND(I594*H594,2)</f>
        <v>0</v>
      </c>
      <c r="BL594" s="21" t="s">
        <v>645</v>
      </c>
      <c r="BM594" s="231" t="s">
        <v>6936</v>
      </c>
    </row>
    <row r="595" s="2" customFormat="1">
      <c r="A595" s="42"/>
      <c r="B595" s="43"/>
      <c r="C595" s="44"/>
      <c r="D595" s="233" t="s">
        <v>442</v>
      </c>
      <c r="E595" s="44"/>
      <c r="F595" s="234" t="s">
        <v>3256</v>
      </c>
      <c r="G595" s="44"/>
      <c r="H595" s="44"/>
      <c r="I595" s="235"/>
      <c r="J595" s="44"/>
      <c r="K595" s="44"/>
      <c r="L595" s="48"/>
      <c r="M595" s="236"/>
      <c r="N595" s="237"/>
      <c r="O595" s="88"/>
      <c r="P595" s="88"/>
      <c r="Q595" s="88"/>
      <c r="R595" s="88"/>
      <c r="S595" s="88"/>
      <c r="T595" s="89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T595" s="21" t="s">
        <v>442</v>
      </c>
      <c r="AU595" s="21" t="s">
        <v>83</v>
      </c>
    </row>
    <row r="596" s="2" customFormat="1" ht="49.05" customHeight="1">
      <c r="A596" s="42"/>
      <c r="B596" s="43"/>
      <c r="C596" s="220" t="s">
        <v>1140</v>
      </c>
      <c r="D596" s="220" t="s">
        <v>433</v>
      </c>
      <c r="E596" s="221" t="s">
        <v>3258</v>
      </c>
      <c r="F596" s="222" t="s">
        <v>3259</v>
      </c>
      <c r="G596" s="223" t="s">
        <v>740</v>
      </c>
      <c r="H596" s="224">
        <v>0.39100000000000001</v>
      </c>
      <c r="I596" s="225"/>
      <c r="J596" s="226">
        <f>ROUND(I596*H596,2)</f>
        <v>0</v>
      </c>
      <c r="K596" s="222" t="s">
        <v>437</v>
      </c>
      <c r="L596" s="48"/>
      <c r="M596" s="227" t="s">
        <v>28</v>
      </c>
      <c r="N596" s="228" t="s">
        <v>45</v>
      </c>
      <c r="O596" s="88"/>
      <c r="P596" s="229">
        <f>O596*H596</f>
        <v>0</v>
      </c>
      <c r="Q596" s="229">
        <v>0</v>
      </c>
      <c r="R596" s="229">
        <f>Q596*H596</f>
        <v>0</v>
      </c>
      <c r="S596" s="229">
        <v>0</v>
      </c>
      <c r="T596" s="230">
        <f>S596*H596</f>
        <v>0</v>
      </c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R596" s="231" t="s">
        <v>645</v>
      </c>
      <c r="AT596" s="231" t="s">
        <v>433</v>
      </c>
      <c r="AU596" s="231" t="s">
        <v>83</v>
      </c>
      <c r="AY596" s="21" t="s">
        <v>426</v>
      </c>
      <c r="BE596" s="232">
        <f>IF(N596="základní",J596,0)</f>
        <v>0</v>
      </c>
      <c r="BF596" s="232">
        <f>IF(N596="snížená",J596,0)</f>
        <v>0</v>
      </c>
      <c r="BG596" s="232">
        <f>IF(N596="zákl. přenesená",J596,0)</f>
        <v>0</v>
      </c>
      <c r="BH596" s="232">
        <f>IF(N596="sníž. přenesená",J596,0)</f>
        <v>0</v>
      </c>
      <c r="BI596" s="232">
        <f>IF(N596="nulová",J596,0)</f>
        <v>0</v>
      </c>
      <c r="BJ596" s="21" t="s">
        <v>81</v>
      </c>
      <c r="BK596" s="232">
        <f>ROUND(I596*H596,2)</f>
        <v>0</v>
      </c>
      <c r="BL596" s="21" t="s">
        <v>645</v>
      </c>
      <c r="BM596" s="231" t="s">
        <v>6937</v>
      </c>
    </row>
    <row r="597" s="2" customFormat="1">
      <c r="A597" s="42"/>
      <c r="B597" s="43"/>
      <c r="C597" s="44"/>
      <c r="D597" s="233" t="s">
        <v>442</v>
      </c>
      <c r="E597" s="44"/>
      <c r="F597" s="234" t="s">
        <v>3261</v>
      </c>
      <c r="G597" s="44"/>
      <c r="H597" s="44"/>
      <c r="I597" s="235"/>
      <c r="J597" s="44"/>
      <c r="K597" s="44"/>
      <c r="L597" s="48"/>
      <c r="M597" s="236"/>
      <c r="N597" s="237"/>
      <c r="O597" s="88"/>
      <c r="P597" s="88"/>
      <c r="Q597" s="88"/>
      <c r="R597" s="88"/>
      <c r="S597" s="88"/>
      <c r="T597" s="89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T597" s="21" t="s">
        <v>442</v>
      </c>
      <c r="AU597" s="21" t="s">
        <v>83</v>
      </c>
    </row>
    <row r="598" s="12" customFormat="1" ht="22.8" customHeight="1">
      <c r="A598" s="12"/>
      <c r="B598" s="204"/>
      <c r="C598" s="205"/>
      <c r="D598" s="206" t="s">
        <v>73</v>
      </c>
      <c r="E598" s="218" t="s">
        <v>3262</v>
      </c>
      <c r="F598" s="218" t="s">
        <v>3263</v>
      </c>
      <c r="G598" s="205"/>
      <c r="H598" s="205"/>
      <c r="I598" s="208"/>
      <c r="J598" s="219">
        <f>BK598</f>
        <v>0</v>
      </c>
      <c r="K598" s="205"/>
      <c r="L598" s="210"/>
      <c r="M598" s="211"/>
      <c r="N598" s="212"/>
      <c r="O598" s="212"/>
      <c r="P598" s="213">
        <f>SUM(P599:P620)</f>
        <v>0</v>
      </c>
      <c r="Q598" s="212"/>
      <c r="R598" s="213">
        <f>SUM(R599:R620)</f>
        <v>0.02232</v>
      </c>
      <c r="S598" s="212"/>
      <c r="T598" s="214">
        <f>SUM(T599:T620)</f>
        <v>0.068985000000000005</v>
      </c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R598" s="215" t="s">
        <v>83</v>
      </c>
      <c r="AT598" s="216" t="s">
        <v>73</v>
      </c>
      <c r="AU598" s="216" t="s">
        <v>81</v>
      </c>
      <c r="AY598" s="215" t="s">
        <v>426</v>
      </c>
      <c r="BK598" s="217">
        <f>SUM(BK599:BK620)</f>
        <v>0</v>
      </c>
    </row>
    <row r="599" s="2" customFormat="1" ht="24.15" customHeight="1">
      <c r="A599" s="42"/>
      <c r="B599" s="43"/>
      <c r="C599" s="220" t="s">
        <v>1146</v>
      </c>
      <c r="D599" s="220" t="s">
        <v>433</v>
      </c>
      <c r="E599" s="221" t="s">
        <v>6938</v>
      </c>
      <c r="F599" s="222" t="s">
        <v>6939</v>
      </c>
      <c r="G599" s="223" t="s">
        <v>436</v>
      </c>
      <c r="H599" s="224">
        <v>4.5</v>
      </c>
      <c r="I599" s="225"/>
      <c r="J599" s="226">
        <f>ROUND(I599*H599,2)</f>
        <v>0</v>
      </c>
      <c r="K599" s="222" t="s">
        <v>437</v>
      </c>
      <c r="L599" s="48"/>
      <c r="M599" s="227" t="s">
        <v>28</v>
      </c>
      <c r="N599" s="228" t="s">
        <v>45</v>
      </c>
      <c r="O599" s="88"/>
      <c r="P599" s="229">
        <f>O599*H599</f>
        <v>0</v>
      </c>
      <c r="Q599" s="229">
        <v>0</v>
      </c>
      <c r="R599" s="229">
        <f>Q599*H599</f>
        <v>0</v>
      </c>
      <c r="S599" s="229">
        <v>0.01533</v>
      </c>
      <c r="T599" s="230">
        <f>S599*H599</f>
        <v>0.068985000000000005</v>
      </c>
      <c r="U599" s="42"/>
      <c r="V599" s="42"/>
      <c r="W599" s="42"/>
      <c r="X599" s="42"/>
      <c r="Y599" s="42"/>
      <c r="Z599" s="42"/>
      <c r="AA599" s="42"/>
      <c r="AB599" s="42"/>
      <c r="AC599" s="42"/>
      <c r="AD599" s="42"/>
      <c r="AE599" s="42"/>
      <c r="AR599" s="231" t="s">
        <v>645</v>
      </c>
      <c r="AT599" s="231" t="s">
        <v>433</v>
      </c>
      <c r="AU599" s="231" t="s">
        <v>83</v>
      </c>
      <c r="AY599" s="21" t="s">
        <v>426</v>
      </c>
      <c r="BE599" s="232">
        <f>IF(N599="základní",J599,0)</f>
        <v>0</v>
      </c>
      <c r="BF599" s="232">
        <f>IF(N599="snížená",J599,0)</f>
        <v>0</v>
      </c>
      <c r="BG599" s="232">
        <f>IF(N599="zákl. přenesená",J599,0)</f>
        <v>0</v>
      </c>
      <c r="BH599" s="232">
        <f>IF(N599="sníž. přenesená",J599,0)</f>
        <v>0</v>
      </c>
      <c r="BI599" s="232">
        <f>IF(N599="nulová",J599,0)</f>
        <v>0</v>
      </c>
      <c r="BJ599" s="21" t="s">
        <v>81</v>
      </c>
      <c r="BK599" s="232">
        <f>ROUND(I599*H599,2)</f>
        <v>0</v>
      </c>
      <c r="BL599" s="21" t="s">
        <v>645</v>
      </c>
      <c r="BM599" s="231" t="s">
        <v>6940</v>
      </c>
    </row>
    <row r="600" s="2" customFormat="1">
      <c r="A600" s="42"/>
      <c r="B600" s="43"/>
      <c r="C600" s="44"/>
      <c r="D600" s="233" t="s">
        <v>442</v>
      </c>
      <c r="E600" s="44"/>
      <c r="F600" s="234" t="s">
        <v>6941</v>
      </c>
      <c r="G600" s="44"/>
      <c r="H600" s="44"/>
      <c r="I600" s="235"/>
      <c r="J600" s="44"/>
      <c r="K600" s="44"/>
      <c r="L600" s="48"/>
      <c r="M600" s="236"/>
      <c r="N600" s="237"/>
      <c r="O600" s="88"/>
      <c r="P600" s="88"/>
      <c r="Q600" s="88"/>
      <c r="R600" s="88"/>
      <c r="S600" s="88"/>
      <c r="T600" s="89"/>
      <c r="U600" s="42"/>
      <c r="V600" s="42"/>
      <c r="W600" s="42"/>
      <c r="X600" s="42"/>
      <c r="Y600" s="42"/>
      <c r="Z600" s="42"/>
      <c r="AA600" s="42"/>
      <c r="AB600" s="42"/>
      <c r="AC600" s="42"/>
      <c r="AD600" s="42"/>
      <c r="AE600" s="42"/>
      <c r="AT600" s="21" t="s">
        <v>442</v>
      </c>
      <c r="AU600" s="21" t="s">
        <v>83</v>
      </c>
    </row>
    <row r="601" s="14" customFormat="1">
      <c r="A601" s="14"/>
      <c r="B601" s="250"/>
      <c r="C601" s="251"/>
      <c r="D601" s="240" t="s">
        <v>446</v>
      </c>
      <c r="E601" s="252" t="s">
        <v>28</v>
      </c>
      <c r="F601" s="253" t="s">
        <v>6590</v>
      </c>
      <c r="G601" s="251"/>
      <c r="H601" s="252" t="s">
        <v>28</v>
      </c>
      <c r="I601" s="254"/>
      <c r="J601" s="251"/>
      <c r="K601" s="251"/>
      <c r="L601" s="255"/>
      <c r="M601" s="256"/>
      <c r="N601" s="257"/>
      <c r="O601" s="257"/>
      <c r="P601" s="257"/>
      <c r="Q601" s="257"/>
      <c r="R601" s="257"/>
      <c r="S601" s="257"/>
      <c r="T601" s="258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59" t="s">
        <v>446</v>
      </c>
      <c r="AU601" s="259" t="s">
        <v>83</v>
      </c>
      <c r="AV601" s="14" t="s">
        <v>81</v>
      </c>
      <c r="AW601" s="14" t="s">
        <v>35</v>
      </c>
      <c r="AX601" s="14" t="s">
        <v>74</v>
      </c>
      <c r="AY601" s="259" t="s">
        <v>426</v>
      </c>
    </row>
    <row r="602" s="13" customFormat="1">
      <c r="A602" s="13"/>
      <c r="B602" s="238"/>
      <c r="C602" s="239"/>
      <c r="D602" s="240" t="s">
        <v>446</v>
      </c>
      <c r="E602" s="241" t="s">
        <v>28</v>
      </c>
      <c r="F602" s="242" t="s">
        <v>6942</v>
      </c>
      <c r="G602" s="239"/>
      <c r="H602" s="243">
        <v>4.5</v>
      </c>
      <c r="I602" s="244"/>
      <c r="J602" s="239"/>
      <c r="K602" s="239"/>
      <c r="L602" s="245"/>
      <c r="M602" s="246"/>
      <c r="N602" s="247"/>
      <c r="O602" s="247"/>
      <c r="P602" s="247"/>
      <c r="Q602" s="247"/>
      <c r="R602" s="247"/>
      <c r="S602" s="247"/>
      <c r="T602" s="248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49" t="s">
        <v>446</v>
      </c>
      <c r="AU602" s="249" t="s">
        <v>83</v>
      </c>
      <c r="AV602" s="13" t="s">
        <v>83</v>
      </c>
      <c r="AW602" s="13" t="s">
        <v>35</v>
      </c>
      <c r="AX602" s="13" t="s">
        <v>81</v>
      </c>
      <c r="AY602" s="249" t="s">
        <v>426</v>
      </c>
    </row>
    <row r="603" s="2" customFormat="1" ht="33" customHeight="1">
      <c r="A603" s="42"/>
      <c r="B603" s="43"/>
      <c r="C603" s="220" t="s">
        <v>1151</v>
      </c>
      <c r="D603" s="220" t="s">
        <v>433</v>
      </c>
      <c r="E603" s="221" t="s">
        <v>6943</v>
      </c>
      <c r="F603" s="222" t="s">
        <v>6944</v>
      </c>
      <c r="G603" s="223" t="s">
        <v>436</v>
      </c>
      <c r="H603" s="224">
        <v>4.5</v>
      </c>
      <c r="I603" s="225"/>
      <c r="J603" s="226">
        <f>ROUND(I603*H603,2)</f>
        <v>0</v>
      </c>
      <c r="K603" s="222" t="s">
        <v>437</v>
      </c>
      <c r="L603" s="48"/>
      <c r="M603" s="227" t="s">
        <v>28</v>
      </c>
      <c r="N603" s="228" t="s">
        <v>45</v>
      </c>
      <c r="O603" s="88"/>
      <c r="P603" s="229">
        <f>O603*H603</f>
        <v>0</v>
      </c>
      <c r="Q603" s="229">
        <v>0.00496</v>
      </c>
      <c r="R603" s="229">
        <f>Q603*H603</f>
        <v>0.02232</v>
      </c>
      <c r="S603" s="229">
        <v>0</v>
      </c>
      <c r="T603" s="230">
        <f>S603*H603</f>
        <v>0</v>
      </c>
      <c r="U603" s="42"/>
      <c r="V603" s="42"/>
      <c r="W603" s="42"/>
      <c r="X603" s="42"/>
      <c r="Y603" s="42"/>
      <c r="Z603" s="42"/>
      <c r="AA603" s="42"/>
      <c r="AB603" s="42"/>
      <c r="AC603" s="42"/>
      <c r="AD603" s="42"/>
      <c r="AE603" s="42"/>
      <c r="AR603" s="231" t="s">
        <v>645</v>
      </c>
      <c r="AT603" s="231" t="s">
        <v>433</v>
      </c>
      <c r="AU603" s="231" t="s">
        <v>83</v>
      </c>
      <c r="AY603" s="21" t="s">
        <v>426</v>
      </c>
      <c r="BE603" s="232">
        <f>IF(N603="základní",J603,0)</f>
        <v>0</v>
      </c>
      <c r="BF603" s="232">
        <f>IF(N603="snížená",J603,0)</f>
        <v>0</v>
      </c>
      <c r="BG603" s="232">
        <f>IF(N603="zákl. přenesená",J603,0)</f>
        <v>0</v>
      </c>
      <c r="BH603" s="232">
        <f>IF(N603="sníž. přenesená",J603,0)</f>
        <v>0</v>
      </c>
      <c r="BI603" s="232">
        <f>IF(N603="nulová",J603,0)</f>
        <v>0</v>
      </c>
      <c r="BJ603" s="21" t="s">
        <v>81</v>
      </c>
      <c r="BK603" s="232">
        <f>ROUND(I603*H603,2)</f>
        <v>0</v>
      </c>
      <c r="BL603" s="21" t="s">
        <v>645</v>
      </c>
      <c r="BM603" s="231" t="s">
        <v>6945</v>
      </c>
    </row>
    <row r="604" s="2" customFormat="1">
      <c r="A604" s="42"/>
      <c r="B604" s="43"/>
      <c r="C604" s="44"/>
      <c r="D604" s="233" t="s">
        <v>442</v>
      </c>
      <c r="E604" s="44"/>
      <c r="F604" s="234" t="s">
        <v>6946</v>
      </c>
      <c r="G604" s="44"/>
      <c r="H604" s="44"/>
      <c r="I604" s="235"/>
      <c r="J604" s="44"/>
      <c r="K604" s="44"/>
      <c r="L604" s="48"/>
      <c r="M604" s="236"/>
      <c r="N604" s="237"/>
      <c r="O604" s="88"/>
      <c r="P604" s="88"/>
      <c r="Q604" s="88"/>
      <c r="R604" s="88"/>
      <c r="S604" s="88"/>
      <c r="T604" s="89"/>
      <c r="U604" s="42"/>
      <c r="V604" s="42"/>
      <c r="W604" s="42"/>
      <c r="X604" s="42"/>
      <c r="Y604" s="42"/>
      <c r="Z604" s="42"/>
      <c r="AA604" s="42"/>
      <c r="AB604" s="42"/>
      <c r="AC604" s="42"/>
      <c r="AD604" s="42"/>
      <c r="AE604" s="42"/>
      <c r="AT604" s="21" t="s">
        <v>442</v>
      </c>
      <c r="AU604" s="21" t="s">
        <v>83</v>
      </c>
    </row>
    <row r="605" s="14" customFormat="1">
      <c r="A605" s="14"/>
      <c r="B605" s="250"/>
      <c r="C605" s="251"/>
      <c r="D605" s="240" t="s">
        <v>446</v>
      </c>
      <c r="E605" s="252" t="s">
        <v>28</v>
      </c>
      <c r="F605" s="253" t="s">
        <v>6590</v>
      </c>
      <c r="G605" s="251"/>
      <c r="H605" s="252" t="s">
        <v>28</v>
      </c>
      <c r="I605" s="254"/>
      <c r="J605" s="251"/>
      <c r="K605" s="251"/>
      <c r="L605" s="255"/>
      <c r="M605" s="256"/>
      <c r="N605" s="257"/>
      <c r="O605" s="257"/>
      <c r="P605" s="257"/>
      <c r="Q605" s="257"/>
      <c r="R605" s="257"/>
      <c r="S605" s="257"/>
      <c r="T605" s="258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59" t="s">
        <v>446</v>
      </c>
      <c r="AU605" s="259" t="s">
        <v>83</v>
      </c>
      <c r="AV605" s="14" t="s">
        <v>81</v>
      </c>
      <c r="AW605" s="14" t="s">
        <v>35</v>
      </c>
      <c r="AX605" s="14" t="s">
        <v>74</v>
      </c>
      <c r="AY605" s="259" t="s">
        <v>426</v>
      </c>
    </row>
    <row r="606" s="13" customFormat="1">
      <c r="A606" s="13"/>
      <c r="B606" s="238"/>
      <c r="C606" s="239"/>
      <c r="D606" s="240" t="s">
        <v>446</v>
      </c>
      <c r="E606" s="241" t="s">
        <v>28</v>
      </c>
      <c r="F606" s="242" t="s">
        <v>6942</v>
      </c>
      <c r="G606" s="239"/>
      <c r="H606" s="243">
        <v>4.5</v>
      </c>
      <c r="I606" s="244"/>
      <c r="J606" s="239"/>
      <c r="K606" s="239"/>
      <c r="L606" s="245"/>
      <c r="M606" s="246"/>
      <c r="N606" s="247"/>
      <c r="O606" s="247"/>
      <c r="P606" s="247"/>
      <c r="Q606" s="247"/>
      <c r="R606" s="247"/>
      <c r="S606" s="247"/>
      <c r="T606" s="248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49" t="s">
        <v>446</v>
      </c>
      <c r="AU606" s="249" t="s">
        <v>83</v>
      </c>
      <c r="AV606" s="13" t="s">
        <v>83</v>
      </c>
      <c r="AW606" s="13" t="s">
        <v>35</v>
      </c>
      <c r="AX606" s="13" t="s">
        <v>81</v>
      </c>
      <c r="AY606" s="249" t="s">
        <v>426</v>
      </c>
    </row>
    <row r="607" s="2" customFormat="1" ht="24.15" customHeight="1">
      <c r="A607" s="42"/>
      <c r="B607" s="43"/>
      <c r="C607" s="220" t="s">
        <v>1156</v>
      </c>
      <c r="D607" s="220" t="s">
        <v>433</v>
      </c>
      <c r="E607" s="221" t="s">
        <v>6947</v>
      </c>
      <c r="F607" s="222" t="s">
        <v>6948</v>
      </c>
      <c r="G607" s="223" t="s">
        <v>436</v>
      </c>
      <c r="H607" s="224">
        <v>203.80000000000001</v>
      </c>
      <c r="I607" s="225"/>
      <c r="J607" s="226">
        <f>ROUND(I607*H607,2)</f>
        <v>0</v>
      </c>
      <c r="K607" s="222" t="s">
        <v>28</v>
      </c>
      <c r="L607" s="48"/>
      <c r="M607" s="227" t="s">
        <v>28</v>
      </c>
      <c r="N607" s="228" t="s">
        <v>45</v>
      </c>
      <c r="O607" s="88"/>
      <c r="P607" s="229">
        <f>O607*H607</f>
        <v>0</v>
      </c>
      <c r="Q607" s="229">
        <v>0</v>
      </c>
      <c r="R607" s="229">
        <f>Q607*H607</f>
        <v>0</v>
      </c>
      <c r="S607" s="229">
        <v>0</v>
      </c>
      <c r="T607" s="230">
        <f>S607*H607</f>
        <v>0</v>
      </c>
      <c r="U607" s="42"/>
      <c r="V607" s="42"/>
      <c r="W607" s="42"/>
      <c r="X607" s="42"/>
      <c r="Y607" s="42"/>
      <c r="Z607" s="42"/>
      <c r="AA607" s="42"/>
      <c r="AB607" s="42"/>
      <c r="AC607" s="42"/>
      <c r="AD607" s="42"/>
      <c r="AE607" s="42"/>
      <c r="AR607" s="231" t="s">
        <v>645</v>
      </c>
      <c r="AT607" s="231" t="s">
        <v>433</v>
      </c>
      <c r="AU607" s="231" t="s">
        <v>83</v>
      </c>
      <c r="AY607" s="21" t="s">
        <v>426</v>
      </c>
      <c r="BE607" s="232">
        <f>IF(N607="základní",J607,0)</f>
        <v>0</v>
      </c>
      <c r="BF607" s="232">
        <f>IF(N607="snížená",J607,0)</f>
        <v>0</v>
      </c>
      <c r="BG607" s="232">
        <f>IF(N607="zákl. přenesená",J607,0)</f>
        <v>0</v>
      </c>
      <c r="BH607" s="232">
        <f>IF(N607="sníž. přenesená",J607,0)</f>
        <v>0</v>
      </c>
      <c r="BI607" s="232">
        <f>IF(N607="nulová",J607,0)</f>
        <v>0</v>
      </c>
      <c r="BJ607" s="21" t="s">
        <v>81</v>
      </c>
      <c r="BK607" s="232">
        <f>ROUND(I607*H607,2)</f>
        <v>0</v>
      </c>
      <c r="BL607" s="21" t="s">
        <v>645</v>
      </c>
      <c r="BM607" s="231" t="s">
        <v>6949</v>
      </c>
    </row>
    <row r="608" s="14" customFormat="1">
      <c r="A608" s="14"/>
      <c r="B608" s="250"/>
      <c r="C608" s="251"/>
      <c r="D608" s="240" t="s">
        <v>446</v>
      </c>
      <c r="E608" s="252" t="s">
        <v>28</v>
      </c>
      <c r="F608" s="253" t="s">
        <v>6583</v>
      </c>
      <c r="G608" s="251"/>
      <c r="H608" s="252" t="s">
        <v>28</v>
      </c>
      <c r="I608" s="254"/>
      <c r="J608" s="251"/>
      <c r="K608" s="251"/>
      <c r="L608" s="255"/>
      <c r="M608" s="256"/>
      <c r="N608" s="257"/>
      <c r="O608" s="257"/>
      <c r="P608" s="257"/>
      <c r="Q608" s="257"/>
      <c r="R608" s="257"/>
      <c r="S608" s="257"/>
      <c r="T608" s="258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59" t="s">
        <v>446</v>
      </c>
      <c r="AU608" s="259" t="s">
        <v>83</v>
      </c>
      <c r="AV608" s="14" t="s">
        <v>81</v>
      </c>
      <c r="AW608" s="14" t="s">
        <v>35</v>
      </c>
      <c r="AX608" s="14" t="s">
        <v>74</v>
      </c>
      <c r="AY608" s="259" t="s">
        <v>426</v>
      </c>
    </row>
    <row r="609" s="13" customFormat="1">
      <c r="A609" s="13"/>
      <c r="B609" s="238"/>
      <c r="C609" s="239"/>
      <c r="D609" s="240" t="s">
        <v>446</v>
      </c>
      <c r="E609" s="241" t="s">
        <v>28</v>
      </c>
      <c r="F609" s="242" t="s">
        <v>6950</v>
      </c>
      <c r="G609" s="239"/>
      <c r="H609" s="243">
        <v>28</v>
      </c>
      <c r="I609" s="244"/>
      <c r="J609" s="239"/>
      <c r="K609" s="239"/>
      <c r="L609" s="245"/>
      <c r="M609" s="246"/>
      <c r="N609" s="247"/>
      <c r="O609" s="247"/>
      <c r="P609" s="247"/>
      <c r="Q609" s="247"/>
      <c r="R609" s="247"/>
      <c r="S609" s="247"/>
      <c r="T609" s="248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49" t="s">
        <v>446</v>
      </c>
      <c r="AU609" s="249" t="s">
        <v>83</v>
      </c>
      <c r="AV609" s="13" t="s">
        <v>83</v>
      </c>
      <c r="AW609" s="13" t="s">
        <v>35</v>
      </c>
      <c r="AX609" s="13" t="s">
        <v>74</v>
      </c>
      <c r="AY609" s="249" t="s">
        <v>426</v>
      </c>
    </row>
    <row r="610" s="14" customFormat="1">
      <c r="A610" s="14"/>
      <c r="B610" s="250"/>
      <c r="C610" s="251"/>
      <c r="D610" s="240" t="s">
        <v>446</v>
      </c>
      <c r="E610" s="252" t="s">
        <v>28</v>
      </c>
      <c r="F610" s="253" t="s">
        <v>6590</v>
      </c>
      <c r="G610" s="251"/>
      <c r="H610" s="252" t="s">
        <v>28</v>
      </c>
      <c r="I610" s="254"/>
      <c r="J610" s="251"/>
      <c r="K610" s="251"/>
      <c r="L610" s="255"/>
      <c r="M610" s="256"/>
      <c r="N610" s="257"/>
      <c r="O610" s="257"/>
      <c r="P610" s="257"/>
      <c r="Q610" s="257"/>
      <c r="R610" s="257"/>
      <c r="S610" s="257"/>
      <c r="T610" s="258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59" t="s">
        <v>446</v>
      </c>
      <c r="AU610" s="259" t="s">
        <v>83</v>
      </c>
      <c r="AV610" s="14" t="s">
        <v>81</v>
      </c>
      <c r="AW610" s="14" t="s">
        <v>35</v>
      </c>
      <c r="AX610" s="14" t="s">
        <v>74</v>
      </c>
      <c r="AY610" s="259" t="s">
        <v>426</v>
      </c>
    </row>
    <row r="611" s="13" customFormat="1">
      <c r="A611" s="13"/>
      <c r="B611" s="238"/>
      <c r="C611" s="239"/>
      <c r="D611" s="240" t="s">
        <v>446</v>
      </c>
      <c r="E611" s="241" t="s">
        <v>28</v>
      </c>
      <c r="F611" s="242" t="s">
        <v>6951</v>
      </c>
      <c r="G611" s="239"/>
      <c r="H611" s="243">
        <v>69.799999999999997</v>
      </c>
      <c r="I611" s="244"/>
      <c r="J611" s="239"/>
      <c r="K611" s="239"/>
      <c r="L611" s="245"/>
      <c r="M611" s="246"/>
      <c r="N611" s="247"/>
      <c r="O611" s="247"/>
      <c r="P611" s="247"/>
      <c r="Q611" s="247"/>
      <c r="R611" s="247"/>
      <c r="S611" s="247"/>
      <c r="T611" s="248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49" t="s">
        <v>446</v>
      </c>
      <c r="AU611" s="249" t="s">
        <v>83</v>
      </c>
      <c r="AV611" s="13" t="s">
        <v>83</v>
      </c>
      <c r="AW611" s="13" t="s">
        <v>35</v>
      </c>
      <c r="AX611" s="13" t="s">
        <v>74</v>
      </c>
      <c r="AY611" s="249" t="s">
        <v>426</v>
      </c>
    </row>
    <row r="612" s="14" customFormat="1">
      <c r="A612" s="14"/>
      <c r="B612" s="250"/>
      <c r="C612" s="251"/>
      <c r="D612" s="240" t="s">
        <v>446</v>
      </c>
      <c r="E612" s="252" t="s">
        <v>28</v>
      </c>
      <c r="F612" s="253" t="s">
        <v>6564</v>
      </c>
      <c r="G612" s="251"/>
      <c r="H612" s="252" t="s">
        <v>28</v>
      </c>
      <c r="I612" s="254"/>
      <c r="J612" s="251"/>
      <c r="K612" s="251"/>
      <c r="L612" s="255"/>
      <c r="M612" s="256"/>
      <c r="N612" s="257"/>
      <c r="O612" s="257"/>
      <c r="P612" s="257"/>
      <c r="Q612" s="257"/>
      <c r="R612" s="257"/>
      <c r="S612" s="257"/>
      <c r="T612" s="258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9" t="s">
        <v>446</v>
      </c>
      <c r="AU612" s="259" t="s">
        <v>83</v>
      </c>
      <c r="AV612" s="14" t="s">
        <v>81</v>
      </c>
      <c r="AW612" s="14" t="s">
        <v>35</v>
      </c>
      <c r="AX612" s="14" t="s">
        <v>74</v>
      </c>
      <c r="AY612" s="259" t="s">
        <v>426</v>
      </c>
    </row>
    <row r="613" s="13" customFormat="1">
      <c r="A613" s="13"/>
      <c r="B613" s="238"/>
      <c r="C613" s="239"/>
      <c r="D613" s="240" t="s">
        <v>446</v>
      </c>
      <c r="E613" s="241" t="s">
        <v>28</v>
      </c>
      <c r="F613" s="242" t="s">
        <v>6952</v>
      </c>
      <c r="G613" s="239"/>
      <c r="H613" s="243">
        <v>53</v>
      </c>
      <c r="I613" s="244"/>
      <c r="J613" s="239"/>
      <c r="K613" s="239"/>
      <c r="L613" s="245"/>
      <c r="M613" s="246"/>
      <c r="N613" s="247"/>
      <c r="O613" s="247"/>
      <c r="P613" s="247"/>
      <c r="Q613" s="247"/>
      <c r="R613" s="247"/>
      <c r="S613" s="247"/>
      <c r="T613" s="248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49" t="s">
        <v>446</v>
      </c>
      <c r="AU613" s="249" t="s">
        <v>83</v>
      </c>
      <c r="AV613" s="13" t="s">
        <v>83</v>
      </c>
      <c r="AW613" s="13" t="s">
        <v>35</v>
      </c>
      <c r="AX613" s="13" t="s">
        <v>74</v>
      </c>
      <c r="AY613" s="249" t="s">
        <v>426</v>
      </c>
    </row>
    <row r="614" s="14" customFormat="1">
      <c r="A614" s="14"/>
      <c r="B614" s="250"/>
      <c r="C614" s="251"/>
      <c r="D614" s="240" t="s">
        <v>446</v>
      </c>
      <c r="E614" s="252" t="s">
        <v>28</v>
      </c>
      <c r="F614" s="253" t="s">
        <v>6593</v>
      </c>
      <c r="G614" s="251"/>
      <c r="H614" s="252" t="s">
        <v>28</v>
      </c>
      <c r="I614" s="254"/>
      <c r="J614" s="251"/>
      <c r="K614" s="251"/>
      <c r="L614" s="255"/>
      <c r="M614" s="256"/>
      <c r="N614" s="257"/>
      <c r="O614" s="257"/>
      <c r="P614" s="257"/>
      <c r="Q614" s="257"/>
      <c r="R614" s="257"/>
      <c r="S614" s="257"/>
      <c r="T614" s="258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59" t="s">
        <v>446</v>
      </c>
      <c r="AU614" s="259" t="s">
        <v>83</v>
      </c>
      <c r="AV614" s="14" t="s">
        <v>81</v>
      </c>
      <c r="AW614" s="14" t="s">
        <v>35</v>
      </c>
      <c r="AX614" s="14" t="s">
        <v>74</v>
      </c>
      <c r="AY614" s="259" t="s">
        <v>426</v>
      </c>
    </row>
    <row r="615" s="13" customFormat="1">
      <c r="A615" s="13"/>
      <c r="B615" s="238"/>
      <c r="C615" s="239"/>
      <c r="D615" s="240" t="s">
        <v>446</v>
      </c>
      <c r="E615" s="241" t="s">
        <v>28</v>
      </c>
      <c r="F615" s="242" t="s">
        <v>6952</v>
      </c>
      <c r="G615" s="239"/>
      <c r="H615" s="243">
        <v>53</v>
      </c>
      <c r="I615" s="244"/>
      <c r="J615" s="239"/>
      <c r="K615" s="239"/>
      <c r="L615" s="245"/>
      <c r="M615" s="246"/>
      <c r="N615" s="247"/>
      <c r="O615" s="247"/>
      <c r="P615" s="247"/>
      <c r="Q615" s="247"/>
      <c r="R615" s="247"/>
      <c r="S615" s="247"/>
      <c r="T615" s="248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49" t="s">
        <v>446</v>
      </c>
      <c r="AU615" s="249" t="s">
        <v>83</v>
      </c>
      <c r="AV615" s="13" t="s">
        <v>83</v>
      </c>
      <c r="AW615" s="13" t="s">
        <v>35</v>
      </c>
      <c r="AX615" s="13" t="s">
        <v>74</v>
      </c>
      <c r="AY615" s="249" t="s">
        <v>426</v>
      </c>
    </row>
    <row r="616" s="15" customFormat="1">
      <c r="A616" s="15"/>
      <c r="B616" s="260"/>
      <c r="C616" s="261"/>
      <c r="D616" s="240" t="s">
        <v>446</v>
      </c>
      <c r="E616" s="262" t="s">
        <v>28</v>
      </c>
      <c r="F616" s="263" t="s">
        <v>466</v>
      </c>
      <c r="G616" s="261"/>
      <c r="H616" s="264">
        <v>203.80000000000001</v>
      </c>
      <c r="I616" s="265"/>
      <c r="J616" s="261"/>
      <c r="K616" s="261"/>
      <c r="L616" s="266"/>
      <c r="M616" s="267"/>
      <c r="N616" s="268"/>
      <c r="O616" s="268"/>
      <c r="P616" s="268"/>
      <c r="Q616" s="268"/>
      <c r="R616" s="268"/>
      <c r="S616" s="268"/>
      <c r="T616" s="269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T616" s="270" t="s">
        <v>446</v>
      </c>
      <c r="AU616" s="270" t="s">
        <v>83</v>
      </c>
      <c r="AV616" s="15" t="s">
        <v>438</v>
      </c>
      <c r="AW616" s="15" t="s">
        <v>35</v>
      </c>
      <c r="AX616" s="15" t="s">
        <v>81</v>
      </c>
      <c r="AY616" s="270" t="s">
        <v>426</v>
      </c>
    </row>
    <row r="617" s="2" customFormat="1" ht="49.05" customHeight="1">
      <c r="A617" s="42"/>
      <c r="B617" s="43"/>
      <c r="C617" s="220" t="s">
        <v>1160</v>
      </c>
      <c r="D617" s="220" t="s">
        <v>433</v>
      </c>
      <c r="E617" s="221" t="s">
        <v>3285</v>
      </c>
      <c r="F617" s="222" t="s">
        <v>3286</v>
      </c>
      <c r="G617" s="223" t="s">
        <v>740</v>
      </c>
      <c r="H617" s="224">
        <v>0.021999999999999999</v>
      </c>
      <c r="I617" s="225"/>
      <c r="J617" s="226">
        <f>ROUND(I617*H617,2)</f>
        <v>0</v>
      </c>
      <c r="K617" s="222" t="s">
        <v>437</v>
      </c>
      <c r="L617" s="48"/>
      <c r="M617" s="227" t="s">
        <v>28</v>
      </c>
      <c r="N617" s="228" t="s">
        <v>45</v>
      </c>
      <c r="O617" s="88"/>
      <c r="P617" s="229">
        <f>O617*H617</f>
        <v>0</v>
      </c>
      <c r="Q617" s="229">
        <v>0</v>
      </c>
      <c r="R617" s="229">
        <f>Q617*H617</f>
        <v>0</v>
      </c>
      <c r="S617" s="229">
        <v>0</v>
      </c>
      <c r="T617" s="230">
        <f>S617*H617</f>
        <v>0</v>
      </c>
      <c r="U617" s="42"/>
      <c r="V617" s="42"/>
      <c r="W617" s="42"/>
      <c r="X617" s="42"/>
      <c r="Y617" s="42"/>
      <c r="Z617" s="42"/>
      <c r="AA617" s="42"/>
      <c r="AB617" s="42"/>
      <c r="AC617" s="42"/>
      <c r="AD617" s="42"/>
      <c r="AE617" s="42"/>
      <c r="AR617" s="231" t="s">
        <v>645</v>
      </c>
      <c r="AT617" s="231" t="s">
        <v>433</v>
      </c>
      <c r="AU617" s="231" t="s">
        <v>83</v>
      </c>
      <c r="AY617" s="21" t="s">
        <v>426</v>
      </c>
      <c r="BE617" s="232">
        <f>IF(N617="základní",J617,0)</f>
        <v>0</v>
      </c>
      <c r="BF617" s="232">
        <f>IF(N617="snížená",J617,0)</f>
        <v>0</v>
      </c>
      <c r="BG617" s="232">
        <f>IF(N617="zákl. přenesená",J617,0)</f>
        <v>0</v>
      </c>
      <c r="BH617" s="232">
        <f>IF(N617="sníž. přenesená",J617,0)</f>
        <v>0</v>
      </c>
      <c r="BI617" s="232">
        <f>IF(N617="nulová",J617,0)</f>
        <v>0</v>
      </c>
      <c r="BJ617" s="21" t="s">
        <v>81</v>
      </c>
      <c r="BK617" s="232">
        <f>ROUND(I617*H617,2)</f>
        <v>0</v>
      </c>
      <c r="BL617" s="21" t="s">
        <v>645</v>
      </c>
      <c r="BM617" s="231" t="s">
        <v>6953</v>
      </c>
    </row>
    <row r="618" s="2" customFormat="1">
      <c r="A618" s="42"/>
      <c r="B618" s="43"/>
      <c r="C618" s="44"/>
      <c r="D618" s="233" t="s">
        <v>442</v>
      </c>
      <c r="E618" s="44"/>
      <c r="F618" s="234" t="s">
        <v>3288</v>
      </c>
      <c r="G618" s="44"/>
      <c r="H618" s="44"/>
      <c r="I618" s="235"/>
      <c r="J618" s="44"/>
      <c r="K618" s="44"/>
      <c r="L618" s="48"/>
      <c r="M618" s="236"/>
      <c r="N618" s="237"/>
      <c r="O618" s="88"/>
      <c r="P618" s="88"/>
      <c r="Q618" s="88"/>
      <c r="R618" s="88"/>
      <c r="S618" s="88"/>
      <c r="T618" s="89"/>
      <c r="U618" s="42"/>
      <c r="V618" s="42"/>
      <c r="W618" s="42"/>
      <c r="X618" s="42"/>
      <c r="Y618" s="42"/>
      <c r="Z618" s="42"/>
      <c r="AA618" s="42"/>
      <c r="AB618" s="42"/>
      <c r="AC618" s="42"/>
      <c r="AD618" s="42"/>
      <c r="AE618" s="42"/>
      <c r="AT618" s="21" t="s">
        <v>442</v>
      </c>
      <c r="AU618" s="21" t="s">
        <v>83</v>
      </c>
    </row>
    <row r="619" s="2" customFormat="1" ht="49.05" customHeight="1">
      <c r="A619" s="42"/>
      <c r="B619" s="43"/>
      <c r="C619" s="220" t="s">
        <v>1166</v>
      </c>
      <c r="D619" s="220" t="s">
        <v>433</v>
      </c>
      <c r="E619" s="221" t="s">
        <v>3290</v>
      </c>
      <c r="F619" s="222" t="s">
        <v>3291</v>
      </c>
      <c r="G619" s="223" t="s">
        <v>740</v>
      </c>
      <c r="H619" s="224">
        <v>0.021999999999999999</v>
      </c>
      <c r="I619" s="225"/>
      <c r="J619" s="226">
        <f>ROUND(I619*H619,2)</f>
        <v>0</v>
      </c>
      <c r="K619" s="222" t="s">
        <v>437</v>
      </c>
      <c r="L619" s="48"/>
      <c r="M619" s="227" t="s">
        <v>28</v>
      </c>
      <c r="N619" s="228" t="s">
        <v>45</v>
      </c>
      <c r="O619" s="88"/>
      <c r="P619" s="229">
        <f>O619*H619</f>
        <v>0</v>
      </c>
      <c r="Q619" s="229">
        <v>0</v>
      </c>
      <c r="R619" s="229">
        <f>Q619*H619</f>
        <v>0</v>
      </c>
      <c r="S619" s="229">
        <v>0</v>
      </c>
      <c r="T619" s="230">
        <f>S619*H619</f>
        <v>0</v>
      </c>
      <c r="U619" s="42"/>
      <c r="V619" s="42"/>
      <c r="W619" s="42"/>
      <c r="X619" s="42"/>
      <c r="Y619" s="42"/>
      <c r="Z619" s="42"/>
      <c r="AA619" s="42"/>
      <c r="AB619" s="42"/>
      <c r="AC619" s="42"/>
      <c r="AD619" s="42"/>
      <c r="AE619" s="42"/>
      <c r="AR619" s="231" t="s">
        <v>645</v>
      </c>
      <c r="AT619" s="231" t="s">
        <v>433</v>
      </c>
      <c r="AU619" s="231" t="s">
        <v>83</v>
      </c>
      <c r="AY619" s="21" t="s">
        <v>426</v>
      </c>
      <c r="BE619" s="232">
        <f>IF(N619="základní",J619,0)</f>
        <v>0</v>
      </c>
      <c r="BF619" s="232">
        <f>IF(N619="snížená",J619,0)</f>
        <v>0</v>
      </c>
      <c r="BG619" s="232">
        <f>IF(N619="zákl. přenesená",J619,0)</f>
        <v>0</v>
      </c>
      <c r="BH619" s="232">
        <f>IF(N619="sníž. přenesená",J619,0)</f>
        <v>0</v>
      </c>
      <c r="BI619" s="232">
        <f>IF(N619="nulová",J619,0)</f>
        <v>0</v>
      </c>
      <c r="BJ619" s="21" t="s">
        <v>81</v>
      </c>
      <c r="BK619" s="232">
        <f>ROUND(I619*H619,2)</f>
        <v>0</v>
      </c>
      <c r="BL619" s="21" t="s">
        <v>645</v>
      </c>
      <c r="BM619" s="231" t="s">
        <v>6954</v>
      </c>
    </row>
    <row r="620" s="2" customFormat="1">
      <c r="A620" s="42"/>
      <c r="B620" s="43"/>
      <c r="C620" s="44"/>
      <c r="D620" s="233" t="s">
        <v>442</v>
      </c>
      <c r="E620" s="44"/>
      <c r="F620" s="234" t="s">
        <v>3293</v>
      </c>
      <c r="G620" s="44"/>
      <c r="H620" s="44"/>
      <c r="I620" s="235"/>
      <c r="J620" s="44"/>
      <c r="K620" s="44"/>
      <c r="L620" s="48"/>
      <c r="M620" s="236"/>
      <c r="N620" s="237"/>
      <c r="O620" s="88"/>
      <c r="P620" s="88"/>
      <c r="Q620" s="88"/>
      <c r="R620" s="88"/>
      <c r="S620" s="88"/>
      <c r="T620" s="89"/>
      <c r="U620" s="42"/>
      <c r="V620" s="42"/>
      <c r="W620" s="42"/>
      <c r="X620" s="42"/>
      <c r="Y620" s="42"/>
      <c r="Z620" s="42"/>
      <c r="AA620" s="42"/>
      <c r="AB620" s="42"/>
      <c r="AC620" s="42"/>
      <c r="AD620" s="42"/>
      <c r="AE620" s="42"/>
      <c r="AT620" s="21" t="s">
        <v>442</v>
      </c>
      <c r="AU620" s="21" t="s">
        <v>83</v>
      </c>
    </row>
    <row r="621" s="12" customFormat="1" ht="22.8" customHeight="1">
      <c r="A621" s="12"/>
      <c r="B621" s="204"/>
      <c r="C621" s="205"/>
      <c r="D621" s="206" t="s">
        <v>73</v>
      </c>
      <c r="E621" s="218" t="s">
        <v>4105</v>
      </c>
      <c r="F621" s="218" t="s">
        <v>4106</v>
      </c>
      <c r="G621" s="205"/>
      <c r="H621" s="205"/>
      <c r="I621" s="208"/>
      <c r="J621" s="219">
        <f>BK621</f>
        <v>0</v>
      </c>
      <c r="K621" s="205"/>
      <c r="L621" s="210"/>
      <c r="M621" s="211"/>
      <c r="N621" s="212"/>
      <c r="O621" s="212"/>
      <c r="P621" s="213">
        <f>SUM(P622:P632)</f>
        <v>0</v>
      </c>
      <c r="Q621" s="212"/>
      <c r="R621" s="213">
        <f>SUM(R622:R632)</f>
        <v>0.017280000000000004</v>
      </c>
      <c r="S621" s="212"/>
      <c r="T621" s="214">
        <f>SUM(T622:T632)</f>
        <v>0.023799999999999998</v>
      </c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R621" s="215" t="s">
        <v>83</v>
      </c>
      <c r="AT621" s="216" t="s">
        <v>73</v>
      </c>
      <c r="AU621" s="216" t="s">
        <v>81</v>
      </c>
      <c r="AY621" s="215" t="s">
        <v>426</v>
      </c>
      <c r="BK621" s="217">
        <f>SUM(BK622:BK632)</f>
        <v>0</v>
      </c>
    </row>
    <row r="622" s="2" customFormat="1" ht="24.15" customHeight="1">
      <c r="A622" s="42"/>
      <c r="B622" s="43"/>
      <c r="C622" s="220" t="s">
        <v>1171</v>
      </c>
      <c r="D622" s="220" t="s">
        <v>433</v>
      </c>
      <c r="E622" s="221" t="s">
        <v>6955</v>
      </c>
      <c r="F622" s="222" t="s">
        <v>6956</v>
      </c>
      <c r="G622" s="223" t="s">
        <v>859</v>
      </c>
      <c r="H622" s="224">
        <v>68</v>
      </c>
      <c r="I622" s="225"/>
      <c r="J622" s="226">
        <f>ROUND(I622*H622,2)</f>
        <v>0</v>
      </c>
      <c r="K622" s="222" t="s">
        <v>437</v>
      </c>
      <c r="L622" s="48"/>
      <c r="M622" s="227" t="s">
        <v>28</v>
      </c>
      <c r="N622" s="228" t="s">
        <v>45</v>
      </c>
      <c r="O622" s="88"/>
      <c r="P622" s="229">
        <f>O622*H622</f>
        <v>0</v>
      </c>
      <c r="Q622" s="229">
        <v>6.0000000000000002E-05</v>
      </c>
      <c r="R622" s="229">
        <f>Q622*H622</f>
        <v>0.0040800000000000003</v>
      </c>
      <c r="S622" s="229">
        <v>0.00035</v>
      </c>
      <c r="T622" s="230">
        <f>S622*H622</f>
        <v>0.023799999999999998</v>
      </c>
      <c r="U622" s="42"/>
      <c r="V622" s="42"/>
      <c r="W622" s="42"/>
      <c r="X622" s="42"/>
      <c r="Y622" s="42"/>
      <c r="Z622" s="42"/>
      <c r="AA622" s="42"/>
      <c r="AB622" s="42"/>
      <c r="AC622" s="42"/>
      <c r="AD622" s="42"/>
      <c r="AE622" s="42"/>
      <c r="AR622" s="231" t="s">
        <v>645</v>
      </c>
      <c r="AT622" s="231" t="s">
        <v>433</v>
      </c>
      <c r="AU622" s="231" t="s">
        <v>83</v>
      </c>
      <c r="AY622" s="21" t="s">
        <v>426</v>
      </c>
      <c r="BE622" s="232">
        <f>IF(N622="základní",J622,0)</f>
        <v>0</v>
      </c>
      <c r="BF622" s="232">
        <f>IF(N622="snížená",J622,0)</f>
        <v>0</v>
      </c>
      <c r="BG622" s="232">
        <f>IF(N622="zákl. přenesená",J622,0)</f>
        <v>0</v>
      </c>
      <c r="BH622" s="232">
        <f>IF(N622="sníž. přenesená",J622,0)</f>
        <v>0</v>
      </c>
      <c r="BI622" s="232">
        <f>IF(N622="nulová",J622,0)</f>
        <v>0</v>
      </c>
      <c r="BJ622" s="21" t="s">
        <v>81</v>
      </c>
      <c r="BK622" s="232">
        <f>ROUND(I622*H622,2)</f>
        <v>0</v>
      </c>
      <c r="BL622" s="21" t="s">
        <v>645</v>
      </c>
      <c r="BM622" s="231" t="s">
        <v>6957</v>
      </c>
    </row>
    <row r="623" s="2" customFormat="1">
      <c r="A623" s="42"/>
      <c r="B623" s="43"/>
      <c r="C623" s="44"/>
      <c r="D623" s="233" t="s">
        <v>442</v>
      </c>
      <c r="E623" s="44"/>
      <c r="F623" s="234" t="s">
        <v>6958</v>
      </c>
      <c r="G623" s="44"/>
      <c r="H623" s="44"/>
      <c r="I623" s="235"/>
      <c r="J623" s="44"/>
      <c r="K623" s="44"/>
      <c r="L623" s="48"/>
      <c r="M623" s="236"/>
      <c r="N623" s="237"/>
      <c r="O623" s="88"/>
      <c r="P623" s="88"/>
      <c r="Q623" s="88"/>
      <c r="R623" s="88"/>
      <c r="S623" s="88"/>
      <c r="T623" s="89"/>
      <c r="U623" s="42"/>
      <c r="V623" s="42"/>
      <c r="W623" s="42"/>
      <c r="X623" s="42"/>
      <c r="Y623" s="42"/>
      <c r="Z623" s="42"/>
      <c r="AA623" s="42"/>
      <c r="AB623" s="42"/>
      <c r="AC623" s="42"/>
      <c r="AD623" s="42"/>
      <c r="AE623" s="42"/>
      <c r="AT623" s="21" t="s">
        <v>442</v>
      </c>
      <c r="AU623" s="21" t="s">
        <v>83</v>
      </c>
    </row>
    <row r="624" s="14" customFormat="1">
      <c r="A624" s="14"/>
      <c r="B624" s="250"/>
      <c r="C624" s="251"/>
      <c r="D624" s="240" t="s">
        <v>446</v>
      </c>
      <c r="E624" s="252" t="s">
        <v>28</v>
      </c>
      <c r="F624" s="253" t="s">
        <v>6590</v>
      </c>
      <c r="G624" s="251"/>
      <c r="H624" s="252" t="s">
        <v>28</v>
      </c>
      <c r="I624" s="254"/>
      <c r="J624" s="251"/>
      <c r="K624" s="251"/>
      <c r="L624" s="255"/>
      <c r="M624" s="256"/>
      <c r="N624" s="257"/>
      <c r="O624" s="257"/>
      <c r="P624" s="257"/>
      <c r="Q624" s="257"/>
      <c r="R624" s="257"/>
      <c r="S624" s="257"/>
      <c r="T624" s="258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59" t="s">
        <v>446</v>
      </c>
      <c r="AU624" s="259" t="s">
        <v>83</v>
      </c>
      <c r="AV624" s="14" t="s">
        <v>81</v>
      </c>
      <c r="AW624" s="14" t="s">
        <v>35</v>
      </c>
      <c r="AX624" s="14" t="s">
        <v>74</v>
      </c>
      <c r="AY624" s="259" t="s">
        <v>426</v>
      </c>
    </row>
    <row r="625" s="13" customFormat="1">
      <c r="A625" s="13"/>
      <c r="B625" s="238"/>
      <c r="C625" s="239"/>
      <c r="D625" s="240" t="s">
        <v>446</v>
      </c>
      <c r="E625" s="241" t="s">
        <v>28</v>
      </c>
      <c r="F625" s="242" t="s">
        <v>959</v>
      </c>
      <c r="G625" s="239"/>
      <c r="H625" s="243">
        <v>68</v>
      </c>
      <c r="I625" s="244"/>
      <c r="J625" s="239"/>
      <c r="K625" s="239"/>
      <c r="L625" s="245"/>
      <c r="M625" s="246"/>
      <c r="N625" s="247"/>
      <c r="O625" s="247"/>
      <c r="P625" s="247"/>
      <c r="Q625" s="247"/>
      <c r="R625" s="247"/>
      <c r="S625" s="247"/>
      <c r="T625" s="248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49" t="s">
        <v>446</v>
      </c>
      <c r="AU625" s="249" t="s">
        <v>83</v>
      </c>
      <c r="AV625" s="13" t="s">
        <v>83</v>
      </c>
      <c r="AW625" s="13" t="s">
        <v>35</v>
      </c>
      <c r="AX625" s="13" t="s">
        <v>81</v>
      </c>
      <c r="AY625" s="249" t="s">
        <v>426</v>
      </c>
    </row>
    <row r="626" s="2" customFormat="1" ht="16.5" customHeight="1">
      <c r="A626" s="42"/>
      <c r="B626" s="43"/>
      <c r="C626" s="271" t="s">
        <v>1175</v>
      </c>
      <c r="D626" s="271" t="s">
        <v>776</v>
      </c>
      <c r="E626" s="272" t="s">
        <v>6959</v>
      </c>
      <c r="F626" s="273" t="s">
        <v>6960</v>
      </c>
      <c r="G626" s="274" t="s">
        <v>436</v>
      </c>
      <c r="H626" s="275">
        <v>1.3200000000000001</v>
      </c>
      <c r="I626" s="276"/>
      <c r="J626" s="277">
        <f>ROUND(I626*H626,2)</f>
        <v>0</v>
      </c>
      <c r="K626" s="273" t="s">
        <v>28</v>
      </c>
      <c r="L626" s="278"/>
      <c r="M626" s="279" t="s">
        <v>28</v>
      </c>
      <c r="N626" s="280" t="s">
        <v>45</v>
      </c>
      <c r="O626" s="88"/>
      <c r="P626" s="229">
        <f>O626*H626</f>
        <v>0</v>
      </c>
      <c r="Q626" s="229">
        <v>0.01</v>
      </c>
      <c r="R626" s="229">
        <f>Q626*H626</f>
        <v>0.013200000000000002</v>
      </c>
      <c r="S626" s="229">
        <v>0</v>
      </c>
      <c r="T626" s="230">
        <f>S626*H626</f>
        <v>0</v>
      </c>
      <c r="U626" s="42"/>
      <c r="V626" s="42"/>
      <c r="W626" s="42"/>
      <c r="X626" s="42"/>
      <c r="Y626" s="42"/>
      <c r="Z626" s="42"/>
      <c r="AA626" s="42"/>
      <c r="AB626" s="42"/>
      <c r="AC626" s="42"/>
      <c r="AD626" s="42"/>
      <c r="AE626" s="42"/>
      <c r="AR626" s="231" t="s">
        <v>732</v>
      </c>
      <c r="AT626" s="231" t="s">
        <v>776</v>
      </c>
      <c r="AU626" s="231" t="s">
        <v>83</v>
      </c>
      <c r="AY626" s="21" t="s">
        <v>426</v>
      </c>
      <c r="BE626" s="232">
        <f>IF(N626="základní",J626,0)</f>
        <v>0</v>
      </c>
      <c r="BF626" s="232">
        <f>IF(N626="snížená",J626,0)</f>
        <v>0</v>
      </c>
      <c r="BG626" s="232">
        <f>IF(N626="zákl. přenesená",J626,0)</f>
        <v>0</v>
      </c>
      <c r="BH626" s="232">
        <f>IF(N626="sníž. přenesená",J626,0)</f>
        <v>0</v>
      </c>
      <c r="BI626" s="232">
        <f>IF(N626="nulová",J626,0)</f>
        <v>0</v>
      </c>
      <c r="BJ626" s="21" t="s">
        <v>81</v>
      </c>
      <c r="BK626" s="232">
        <f>ROUND(I626*H626,2)</f>
        <v>0</v>
      </c>
      <c r="BL626" s="21" t="s">
        <v>645</v>
      </c>
      <c r="BM626" s="231" t="s">
        <v>6961</v>
      </c>
    </row>
    <row r="627" s="14" customFormat="1">
      <c r="A627" s="14"/>
      <c r="B627" s="250"/>
      <c r="C627" s="251"/>
      <c r="D627" s="240" t="s">
        <v>446</v>
      </c>
      <c r="E627" s="252" t="s">
        <v>28</v>
      </c>
      <c r="F627" s="253" t="s">
        <v>6590</v>
      </c>
      <c r="G627" s="251"/>
      <c r="H627" s="252" t="s">
        <v>28</v>
      </c>
      <c r="I627" s="254"/>
      <c r="J627" s="251"/>
      <c r="K627" s="251"/>
      <c r="L627" s="255"/>
      <c r="M627" s="256"/>
      <c r="N627" s="257"/>
      <c r="O627" s="257"/>
      <c r="P627" s="257"/>
      <c r="Q627" s="257"/>
      <c r="R627" s="257"/>
      <c r="S627" s="257"/>
      <c r="T627" s="258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59" t="s">
        <v>446</v>
      </c>
      <c r="AU627" s="259" t="s">
        <v>83</v>
      </c>
      <c r="AV627" s="14" t="s">
        <v>81</v>
      </c>
      <c r="AW627" s="14" t="s">
        <v>35</v>
      </c>
      <c r="AX627" s="14" t="s">
        <v>74</v>
      </c>
      <c r="AY627" s="259" t="s">
        <v>426</v>
      </c>
    </row>
    <row r="628" s="13" customFormat="1">
      <c r="A628" s="13"/>
      <c r="B628" s="238"/>
      <c r="C628" s="239"/>
      <c r="D628" s="240" t="s">
        <v>446</v>
      </c>
      <c r="E628" s="241" t="s">
        <v>28</v>
      </c>
      <c r="F628" s="242" t="s">
        <v>6962</v>
      </c>
      <c r="G628" s="239"/>
      <c r="H628" s="243">
        <v>1.3200000000000001</v>
      </c>
      <c r="I628" s="244"/>
      <c r="J628" s="239"/>
      <c r="K628" s="239"/>
      <c r="L628" s="245"/>
      <c r="M628" s="246"/>
      <c r="N628" s="247"/>
      <c r="O628" s="247"/>
      <c r="P628" s="247"/>
      <c r="Q628" s="247"/>
      <c r="R628" s="247"/>
      <c r="S628" s="247"/>
      <c r="T628" s="248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49" t="s">
        <v>446</v>
      </c>
      <c r="AU628" s="249" t="s">
        <v>83</v>
      </c>
      <c r="AV628" s="13" t="s">
        <v>83</v>
      </c>
      <c r="AW628" s="13" t="s">
        <v>35</v>
      </c>
      <c r="AX628" s="13" t="s">
        <v>81</v>
      </c>
      <c r="AY628" s="249" t="s">
        <v>426</v>
      </c>
    </row>
    <row r="629" s="2" customFormat="1" ht="49.05" customHeight="1">
      <c r="A629" s="42"/>
      <c r="B629" s="43"/>
      <c r="C629" s="220" t="s">
        <v>1179</v>
      </c>
      <c r="D629" s="220" t="s">
        <v>433</v>
      </c>
      <c r="E629" s="221" t="s">
        <v>4219</v>
      </c>
      <c r="F629" s="222" t="s">
        <v>4220</v>
      </c>
      <c r="G629" s="223" t="s">
        <v>740</v>
      </c>
      <c r="H629" s="224">
        <v>0.017000000000000001</v>
      </c>
      <c r="I629" s="225"/>
      <c r="J629" s="226">
        <f>ROUND(I629*H629,2)</f>
        <v>0</v>
      </c>
      <c r="K629" s="222" t="s">
        <v>437</v>
      </c>
      <c r="L629" s="48"/>
      <c r="M629" s="227" t="s">
        <v>28</v>
      </c>
      <c r="N629" s="228" t="s">
        <v>45</v>
      </c>
      <c r="O629" s="88"/>
      <c r="P629" s="229">
        <f>O629*H629</f>
        <v>0</v>
      </c>
      <c r="Q629" s="229">
        <v>0</v>
      </c>
      <c r="R629" s="229">
        <f>Q629*H629</f>
        <v>0</v>
      </c>
      <c r="S629" s="229">
        <v>0</v>
      </c>
      <c r="T629" s="230">
        <f>S629*H629</f>
        <v>0</v>
      </c>
      <c r="U629" s="42"/>
      <c r="V629" s="42"/>
      <c r="W629" s="42"/>
      <c r="X629" s="42"/>
      <c r="Y629" s="42"/>
      <c r="Z629" s="42"/>
      <c r="AA629" s="42"/>
      <c r="AB629" s="42"/>
      <c r="AC629" s="42"/>
      <c r="AD629" s="42"/>
      <c r="AE629" s="42"/>
      <c r="AR629" s="231" t="s">
        <v>645</v>
      </c>
      <c r="AT629" s="231" t="s">
        <v>433</v>
      </c>
      <c r="AU629" s="231" t="s">
        <v>83</v>
      </c>
      <c r="AY629" s="21" t="s">
        <v>426</v>
      </c>
      <c r="BE629" s="232">
        <f>IF(N629="základní",J629,0)</f>
        <v>0</v>
      </c>
      <c r="BF629" s="232">
        <f>IF(N629="snížená",J629,0)</f>
        <v>0</v>
      </c>
      <c r="BG629" s="232">
        <f>IF(N629="zákl. přenesená",J629,0)</f>
        <v>0</v>
      </c>
      <c r="BH629" s="232">
        <f>IF(N629="sníž. přenesená",J629,0)</f>
        <v>0</v>
      </c>
      <c r="BI629" s="232">
        <f>IF(N629="nulová",J629,0)</f>
        <v>0</v>
      </c>
      <c r="BJ629" s="21" t="s">
        <v>81</v>
      </c>
      <c r="BK629" s="232">
        <f>ROUND(I629*H629,2)</f>
        <v>0</v>
      </c>
      <c r="BL629" s="21" t="s">
        <v>645</v>
      </c>
      <c r="BM629" s="231" t="s">
        <v>6963</v>
      </c>
    </row>
    <row r="630" s="2" customFormat="1">
      <c r="A630" s="42"/>
      <c r="B630" s="43"/>
      <c r="C630" s="44"/>
      <c r="D630" s="233" t="s">
        <v>442</v>
      </c>
      <c r="E630" s="44"/>
      <c r="F630" s="234" t="s">
        <v>4222</v>
      </c>
      <c r="G630" s="44"/>
      <c r="H630" s="44"/>
      <c r="I630" s="235"/>
      <c r="J630" s="44"/>
      <c r="K630" s="44"/>
      <c r="L630" s="48"/>
      <c r="M630" s="236"/>
      <c r="N630" s="237"/>
      <c r="O630" s="88"/>
      <c r="P630" s="88"/>
      <c r="Q630" s="88"/>
      <c r="R630" s="88"/>
      <c r="S630" s="88"/>
      <c r="T630" s="89"/>
      <c r="U630" s="42"/>
      <c r="V630" s="42"/>
      <c r="W630" s="42"/>
      <c r="X630" s="42"/>
      <c r="Y630" s="42"/>
      <c r="Z630" s="42"/>
      <c r="AA630" s="42"/>
      <c r="AB630" s="42"/>
      <c r="AC630" s="42"/>
      <c r="AD630" s="42"/>
      <c r="AE630" s="42"/>
      <c r="AT630" s="21" t="s">
        <v>442</v>
      </c>
      <c r="AU630" s="21" t="s">
        <v>83</v>
      </c>
    </row>
    <row r="631" s="2" customFormat="1" ht="49.05" customHeight="1">
      <c r="A631" s="42"/>
      <c r="B631" s="43"/>
      <c r="C631" s="220" t="s">
        <v>1185</v>
      </c>
      <c r="D631" s="220" t="s">
        <v>433</v>
      </c>
      <c r="E631" s="221" t="s">
        <v>4224</v>
      </c>
      <c r="F631" s="222" t="s">
        <v>4225</v>
      </c>
      <c r="G631" s="223" t="s">
        <v>740</v>
      </c>
      <c r="H631" s="224">
        <v>0.017000000000000001</v>
      </c>
      <c r="I631" s="225"/>
      <c r="J631" s="226">
        <f>ROUND(I631*H631,2)</f>
        <v>0</v>
      </c>
      <c r="K631" s="222" t="s">
        <v>437</v>
      </c>
      <c r="L631" s="48"/>
      <c r="M631" s="227" t="s">
        <v>28</v>
      </c>
      <c r="N631" s="228" t="s">
        <v>45</v>
      </c>
      <c r="O631" s="88"/>
      <c r="P631" s="229">
        <f>O631*H631</f>
        <v>0</v>
      </c>
      <c r="Q631" s="229">
        <v>0</v>
      </c>
      <c r="R631" s="229">
        <f>Q631*H631</f>
        <v>0</v>
      </c>
      <c r="S631" s="229">
        <v>0</v>
      </c>
      <c r="T631" s="230">
        <f>S631*H631</f>
        <v>0</v>
      </c>
      <c r="U631" s="42"/>
      <c r="V631" s="42"/>
      <c r="W631" s="42"/>
      <c r="X631" s="42"/>
      <c r="Y631" s="42"/>
      <c r="Z631" s="42"/>
      <c r="AA631" s="42"/>
      <c r="AB631" s="42"/>
      <c r="AC631" s="42"/>
      <c r="AD631" s="42"/>
      <c r="AE631" s="42"/>
      <c r="AR631" s="231" t="s">
        <v>645</v>
      </c>
      <c r="AT631" s="231" t="s">
        <v>433</v>
      </c>
      <c r="AU631" s="231" t="s">
        <v>83</v>
      </c>
      <c r="AY631" s="21" t="s">
        <v>426</v>
      </c>
      <c r="BE631" s="232">
        <f>IF(N631="základní",J631,0)</f>
        <v>0</v>
      </c>
      <c r="BF631" s="232">
        <f>IF(N631="snížená",J631,0)</f>
        <v>0</v>
      </c>
      <c r="BG631" s="232">
        <f>IF(N631="zákl. přenesená",J631,0)</f>
        <v>0</v>
      </c>
      <c r="BH631" s="232">
        <f>IF(N631="sníž. přenesená",J631,0)</f>
        <v>0</v>
      </c>
      <c r="BI631" s="232">
        <f>IF(N631="nulová",J631,0)</f>
        <v>0</v>
      </c>
      <c r="BJ631" s="21" t="s">
        <v>81</v>
      </c>
      <c r="BK631" s="232">
        <f>ROUND(I631*H631,2)</f>
        <v>0</v>
      </c>
      <c r="BL631" s="21" t="s">
        <v>645</v>
      </c>
      <c r="BM631" s="231" t="s">
        <v>6964</v>
      </c>
    </row>
    <row r="632" s="2" customFormat="1">
      <c r="A632" s="42"/>
      <c r="B632" s="43"/>
      <c r="C632" s="44"/>
      <c r="D632" s="233" t="s">
        <v>442</v>
      </c>
      <c r="E632" s="44"/>
      <c r="F632" s="234" t="s">
        <v>4227</v>
      </c>
      <c r="G632" s="44"/>
      <c r="H632" s="44"/>
      <c r="I632" s="235"/>
      <c r="J632" s="44"/>
      <c r="K632" s="44"/>
      <c r="L632" s="48"/>
      <c r="M632" s="236"/>
      <c r="N632" s="237"/>
      <c r="O632" s="88"/>
      <c r="P632" s="88"/>
      <c r="Q632" s="88"/>
      <c r="R632" s="88"/>
      <c r="S632" s="88"/>
      <c r="T632" s="89"/>
      <c r="U632" s="42"/>
      <c r="V632" s="42"/>
      <c r="W632" s="42"/>
      <c r="X632" s="42"/>
      <c r="Y632" s="42"/>
      <c r="Z632" s="42"/>
      <c r="AA632" s="42"/>
      <c r="AB632" s="42"/>
      <c r="AC632" s="42"/>
      <c r="AD632" s="42"/>
      <c r="AE632" s="42"/>
      <c r="AT632" s="21" t="s">
        <v>442</v>
      </c>
      <c r="AU632" s="21" t="s">
        <v>83</v>
      </c>
    </row>
    <row r="633" s="12" customFormat="1" ht="22.8" customHeight="1">
      <c r="A633" s="12"/>
      <c r="B633" s="204"/>
      <c r="C633" s="205"/>
      <c r="D633" s="206" t="s">
        <v>73</v>
      </c>
      <c r="E633" s="218" t="s">
        <v>4228</v>
      </c>
      <c r="F633" s="218" t="s">
        <v>4229</v>
      </c>
      <c r="G633" s="205"/>
      <c r="H633" s="205"/>
      <c r="I633" s="208"/>
      <c r="J633" s="219">
        <f>BK633</f>
        <v>0</v>
      </c>
      <c r="K633" s="205"/>
      <c r="L633" s="210"/>
      <c r="M633" s="211"/>
      <c r="N633" s="212"/>
      <c r="O633" s="212"/>
      <c r="P633" s="213">
        <f>SUM(P634:P787)</f>
        <v>0</v>
      </c>
      <c r="Q633" s="212"/>
      <c r="R633" s="213">
        <f>SUM(R634:R787)</f>
        <v>2.6928741200000004</v>
      </c>
      <c r="S633" s="212"/>
      <c r="T633" s="214">
        <f>SUM(T634:T787)</f>
        <v>0</v>
      </c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R633" s="215" t="s">
        <v>83</v>
      </c>
      <c r="AT633" s="216" t="s">
        <v>73</v>
      </c>
      <c r="AU633" s="216" t="s">
        <v>81</v>
      </c>
      <c r="AY633" s="215" t="s">
        <v>426</v>
      </c>
      <c r="BK633" s="217">
        <f>SUM(BK634:BK787)</f>
        <v>0</v>
      </c>
    </row>
    <row r="634" s="2" customFormat="1" ht="24.15" customHeight="1">
      <c r="A634" s="42"/>
      <c r="B634" s="43"/>
      <c r="C634" s="220" t="s">
        <v>308</v>
      </c>
      <c r="D634" s="220" t="s">
        <v>433</v>
      </c>
      <c r="E634" s="221" t="s">
        <v>6965</v>
      </c>
      <c r="F634" s="222" t="s">
        <v>6966</v>
      </c>
      <c r="G634" s="223" t="s">
        <v>436</v>
      </c>
      <c r="H634" s="224">
        <v>7.2000000000000002</v>
      </c>
      <c r="I634" s="225"/>
      <c r="J634" s="226">
        <f>ROUND(I634*H634,2)</f>
        <v>0</v>
      </c>
      <c r="K634" s="222" t="s">
        <v>437</v>
      </c>
      <c r="L634" s="48"/>
      <c r="M634" s="227" t="s">
        <v>28</v>
      </c>
      <c r="N634" s="228" t="s">
        <v>45</v>
      </c>
      <c r="O634" s="88"/>
      <c r="P634" s="229">
        <f>O634*H634</f>
        <v>0</v>
      </c>
      <c r="Q634" s="229">
        <v>0</v>
      </c>
      <c r="R634" s="229">
        <f>Q634*H634</f>
        <v>0</v>
      </c>
      <c r="S634" s="229">
        <v>0</v>
      </c>
      <c r="T634" s="230">
        <f>S634*H634</f>
        <v>0</v>
      </c>
      <c r="U634" s="42"/>
      <c r="V634" s="42"/>
      <c r="W634" s="42"/>
      <c r="X634" s="42"/>
      <c r="Y634" s="42"/>
      <c r="Z634" s="42"/>
      <c r="AA634" s="42"/>
      <c r="AB634" s="42"/>
      <c r="AC634" s="42"/>
      <c r="AD634" s="42"/>
      <c r="AE634" s="42"/>
      <c r="AR634" s="231" t="s">
        <v>645</v>
      </c>
      <c r="AT634" s="231" t="s">
        <v>433</v>
      </c>
      <c r="AU634" s="231" t="s">
        <v>83</v>
      </c>
      <c r="AY634" s="21" t="s">
        <v>426</v>
      </c>
      <c r="BE634" s="232">
        <f>IF(N634="základní",J634,0)</f>
        <v>0</v>
      </c>
      <c r="BF634" s="232">
        <f>IF(N634="snížená",J634,0)</f>
        <v>0</v>
      </c>
      <c r="BG634" s="232">
        <f>IF(N634="zákl. přenesená",J634,0)</f>
        <v>0</v>
      </c>
      <c r="BH634" s="232">
        <f>IF(N634="sníž. přenesená",J634,0)</f>
        <v>0</v>
      </c>
      <c r="BI634" s="232">
        <f>IF(N634="nulová",J634,0)</f>
        <v>0</v>
      </c>
      <c r="BJ634" s="21" t="s">
        <v>81</v>
      </c>
      <c r="BK634" s="232">
        <f>ROUND(I634*H634,2)</f>
        <v>0</v>
      </c>
      <c r="BL634" s="21" t="s">
        <v>645</v>
      </c>
      <c r="BM634" s="231" t="s">
        <v>6967</v>
      </c>
    </row>
    <row r="635" s="2" customFormat="1">
      <c r="A635" s="42"/>
      <c r="B635" s="43"/>
      <c r="C635" s="44"/>
      <c r="D635" s="233" t="s">
        <v>442</v>
      </c>
      <c r="E635" s="44"/>
      <c r="F635" s="234" t="s">
        <v>6968</v>
      </c>
      <c r="G635" s="44"/>
      <c r="H635" s="44"/>
      <c r="I635" s="235"/>
      <c r="J635" s="44"/>
      <c r="K635" s="44"/>
      <c r="L635" s="48"/>
      <c r="M635" s="236"/>
      <c r="N635" s="237"/>
      <c r="O635" s="88"/>
      <c r="P635" s="88"/>
      <c r="Q635" s="88"/>
      <c r="R635" s="88"/>
      <c r="S635" s="88"/>
      <c r="T635" s="89"/>
      <c r="U635" s="42"/>
      <c r="V635" s="42"/>
      <c r="W635" s="42"/>
      <c r="X635" s="42"/>
      <c r="Y635" s="42"/>
      <c r="Z635" s="42"/>
      <c r="AA635" s="42"/>
      <c r="AB635" s="42"/>
      <c r="AC635" s="42"/>
      <c r="AD635" s="42"/>
      <c r="AE635" s="42"/>
      <c r="AT635" s="21" t="s">
        <v>442</v>
      </c>
      <c r="AU635" s="21" t="s">
        <v>83</v>
      </c>
    </row>
    <row r="636" s="13" customFormat="1">
      <c r="A636" s="13"/>
      <c r="B636" s="238"/>
      <c r="C636" s="239"/>
      <c r="D636" s="240" t="s">
        <v>446</v>
      </c>
      <c r="E636" s="241" t="s">
        <v>28</v>
      </c>
      <c r="F636" s="242" t="s">
        <v>6550</v>
      </c>
      <c r="G636" s="239"/>
      <c r="H636" s="243">
        <v>7.2000000000000002</v>
      </c>
      <c r="I636" s="244"/>
      <c r="J636" s="239"/>
      <c r="K636" s="239"/>
      <c r="L636" s="245"/>
      <c r="M636" s="246"/>
      <c r="N636" s="247"/>
      <c r="O636" s="247"/>
      <c r="P636" s="247"/>
      <c r="Q636" s="247"/>
      <c r="R636" s="247"/>
      <c r="S636" s="247"/>
      <c r="T636" s="248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49" t="s">
        <v>446</v>
      </c>
      <c r="AU636" s="249" t="s">
        <v>83</v>
      </c>
      <c r="AV636" s="13" t="s">
        <v>83</v>
      </c>
      <c r="AW636" s="13" t="s">
        <v>35</v>
      </c>
      <c r="AX636" s="13" t="s">
        <v>81</v>
      </c>
      <c r="AY636" s="249" t="s">
        <v>426</v>
      </c>
    </row>
    <row r="637" s="2" customFormat="1" ht="24.15" customHeight="1">
      <c r="A637" s="42"/>
      <c r="B637" s="43"/>
      <c r="C637" s="220" t="s">
        <v>1194</v>
      </c>
      <c r="D637" s="220" t="s">
        <v>433</v>
      </c>
      <c r="E637" s="221" t="s">
        <v>6969</v>
      </c>
      <c r="F637" s="222" t="s">
        <v>6970</v>
      </c>
      <c r="G637" s="223" t="s">
        <v>436</v>
      </c>
      <c r="H637" s="224">
        <v>7.2000000000000002</v>
      </c>
      <c r="I637" s="225"/>
      <c r="J637" s="226">
        <f>ROUND(I637*H637,2)</f>
        <v>0</v>
      </c>
      <c r="K637" s="222" t="s">
        <v>437</v>
      </c>
      <c r="L637" s="48"/>
      <c r="M637" s="227" t="s">
        <v>28</v>
      </c>
      <c r="N637" s="228" t="s">
        <v>45</v>
      </c>
      <c r="O637" s="88"/>
      <c r="P637" s="229">
        <f>O637*H637</f>
        <v>0</v>
      </c>
      <c r="Q637" s="229">
        <v>0.00011</v>
      </c>
      <c r="R637" s="229">
        <f>Q637*H637</f>
        <v>0.00079200000000000006</v>
      </c>
      <c r="S637" s="229">
        <v>0</v>
      </c>
      <c r="T637" s="230">
        <f>S637*H637</f>
        <v>0</v>
      </c>
      <c r="U637" s="42"/>
      <c r="V637" s="42"/>
      <c r="W637" s="42"/>
      <c r="X637" s="42"/>
      <c r="Y637" s="42"/>
      <c r="Z637" s="42"/>
      <c r="AA637" s="42"/>
      <c r="AB637" s="42"/>
      <c r="AC637" s="42"/>
      <c r="AD637" s="42"/>
      <c r="AE637" s="42"/>
      <c r="AR637" s="231" t="s">
        <v>645</v>
      </c>
      <c r="AT637" s="231" t="s">
        <v>433</v>
      </c>
      <c r="AU637" s="231" t="s">
        <v>83</v>
      </c>
      <c r="AY637" s="21" t="s">
        <v>426</v>
      </c>
      <c r="BE637" s="232">
        <f>IF(N637="základní",J637,0)</f>
        <v>0</v>
      </c>
      <c r="BF637" s="232">
        <f>IF(N637="snížená",J637,0)</f>
        <v>0</v>
      </c>
      <c r="BG637" s="232">
        <f>IF(N637="zákl. přenesená",J637,0)</f>
        <v>0</v>
      </c>
      <c r="BH637" s="232">
        <f>IF(N637="sníž. přenesená",J637,0)</f>
        <v>0</v>
      </c>
      <c r="BI637" s="232">
        <f>IF(N637="nulová",J637,0)</f>
        <v>0</v>
      </c>
      <c r="BJ637" s="21" t="s">
        <v>81</v>
      </c>
      <c r="BK637" s="232">
        <f>ROUND(I637*H637,2)</f>
        <v>0</v>
      </c>
      <c r="BL637" s="21" t="s">
        <v>645</v>
      </c>
      <c r="BM637" s="231" t="s">
        <v>6971</v>
      </c>
    </row>
    <row r="638" s="2" customFormat="1">
      <c r="A638" s="42"/>
      <c r="B638" s="43"/>
      <c r="C638" s="44"/>
      <c r="D638" s="233" t="s">
        <v>442</v>
      </c>
      <c r="E638" s="44"/>
      <c r="F638" s="234" t="s">
        <v>6972</v>
      </c>
      <c r="G638" s="44"/>
      <c r="H638" s="44"/>
      <c r="I638" s="235"/>
      <c r="J638" s="44"/>
      <c r="K638" s="44"/>
      <c r="L638" s="48"/>
      <c r="M638" s="236"/>
      <c r="N638" s="237"/>
      <c r="O638" s="88"/>
      <c r="P638" s="88"/>
      <c r="Q638" s="88"/>
      <c r="R638" s="88"/>
      <c r="S638" s="88"/>
      <c r="T638" s="89"/>
      <c r="U638" s="42"/>
      <c r="V638" s="42"/>
      <c r="W638" s="42"/>
      <c r="X638" s="42"/>
      <c r="Y638" s="42"/>
      <c r="Z638" s="42"/>
      <c r="AA638" s="42"/>
      <c r="AB638" s="42"/>
      <c r="AC638" s="42"/>
      <c r="AD638" s="42"/>
      <c r="AE638" s="42"/>
      <c r="AT638" s="21" t="s">
        <v>442</v>
      </c>
      <c r="AU638" s="21" t="s">
        <v>83</v>
      </c>
    </row>
    <row r="639" s="13" customFormat="1">
      <c r="A639" s="13"/>
      <c r="B639" s="238"/>
      <c r="C639" s="239"/>
      <c r="D639" s="240" t="s">
        <v>446</v>
      </c>
      <c r="E639" s="241" t="s">
        <v>28</v>
      </c>
      <c r="F639" s="242" t="s">
        <v>6550</v>
      </c>
      <c r="G639" s="239"/>
      <c r="H639" s="243">
        <v>7.2000000000000002</v>
      </c>
      <c r="I639" s="244"/>
      <c r="J639" s="239"/>
      <c r="K639" s="239"/>
      <c r="L639" s="245"/>
      <c r="M639" s="246"/>
      <c r="N639" s="247"/>
      <c r="O639" s="247"/>
      <c r="P639" s="247"/>
      <c r="Q639" s="247"/>
      <c r="R639" s="247"/>
      <c r="S639" s="247"/>
      <c r="T639" s="248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49" t="s">
        <v>446</v>
      </c>
      <c r="AU639" s="249" t="s">
        <v>83</v>
      </c>
      <c r="AV639" s="13" t="s">
        <v>83</v>
      </c>
      <c r="AW639" s="13" t="s">
        <v>35</v>
      </c>
      <c r="AX639" s="13" t="s">
        <v>81</v>
      </c>
      <c r="AY639" s="249" t="s">
        <v>426</v>
      </c>
    </row>
    <row r="640" s="2" customFormat="1" ht="24.15" customHeight="1">
      <c r="A640" s="42"/>
      <c r="B640" s="43"/>
      <c r="C640" s="220" t="s">
        <v>1199</v>
      </c>
      <c r="D640" s="220" t="s">
        <v>433</v>
      </c>
      <c r="E640" s="221" t="s">
        <v>6973</v>
      </c>
      <c r="F640" s="222" t="s">
        <v>6974</v>
      </c>
      <c r="G640" s="223" t="s">
        <v>436</v>
      </c>
      <c r="H640" s="224">
        <v>7.2000000000000002</v>
      </c>
      <c r="I640" s="225"/>
      <c r="J640" s="226">
        <f>ROUND(I640*H640,2)</f>
        <v>0</v>
      </c>
      <c r="K640" s="222" t="s">
        <v>437</v>
      </c>
      <c r="L640" s="48"/>
      <c r="M640" s="227" t="s">
        <v>28</v>
      </c>
      <c r="N640" s="228" t="s">
        <v>45</v>
      </c>
      <c r="O640" s="88"/>
      <c r="P640" s="229">
        <f>O640*H640</f>
        <v>0</v>
      </c>
      <c r="Q640" s="229">
        <v>0.00012</v>
      </c>
      <c r="R640" s="229">
        <f>Q640*H640</f>
        <v>0.00086400000000000008</v>
      </c>
      <c r="S640" s="229">
        <v>0</v>
      </c>
      <c r="T640" s="230">
        <f>S640*H640</f>
        <v>0</v>
      </c>
      <c r="U640" s="42"/>
      <c r="V640" s="42"/>
      <c r="W640" s="42"/>
      <c r="X640" s="42"/>
      <c r="Y640" s="42"/>
      <c r="Z640" s="42"/>
      <c r="AA640" s="42"/>
      <c r="AB640" s="42"/>
      <c r="AC640" s="42"/>
      <c r="AD640" s="42"/>
      <c r="AE640" s="42"/>
      <c r="AR640" s="231" t="s">
        <v>645</v>
      </c>
      <c r="AT640" s="231" t="s">
        <v>433</v>
      </c>
      <c r="AU640" s="231" t="s">
        <v>83</v>
      </c>
      <c r="AY640" s="21" t="s">
        <v>426</v>
      </c>
      <c r="BE640" s="232">
        <f>IF(N640="základní",J640,0)</f>
        <v>0</v>
      </c>
      <c r="BF640" s="232">
        <f>IF(N640="snížená",J640,0)</f>
        <v>0</v>
      </c>
      <c r="BG640" s="232">
        <f>IF(N640="zákl. přenesená",J640,0)</f>
        <v>0</v>
      </c>
      <c r="BH640" s="232">
        <f>IF(N640="sníž. přenesená",J640,0)</f>
        <v>0</v>
      </c>
      <c r="BI640" s="232">
        <f>IF(N640="nulová",J640,0)</f>
        <v>0</v>
      </c>
      <c r="BJ640" s="21" t="s">
        <v>81</v>
      </c>
      <c r="BK640" s="232">
        <f>ROUND(I640*H640,2)</f>
        <v>0</v>
      </c>
      <c r="BL640" s="21" t="s">
        <v>645</v>
      </c>
      <c r="BM640" s="231" t="s">
        <v>6975</v>
      </c>
    </row>
    <row r="641" s="2" customFormat="1">
      <c r="A641" s="42"/>
      <c r="B641" s="43"/>
      <c r="C641" s="44"/>
      <c r="D641" s="233" t="s">
        <v>442</v>
      </c>
      <c r="E641" s="44"/>
      <c r="F641" s="234" t="s">
        <v>6976</v>
      </c>
      <c r="G641" s="44"/>
      <c r="H641" s="44"/>
      <c r="I641" s="235"/>
      <c r="J641" s="44"/>
      <c r="K641" s="44"/>
      <c r="L641" s="48"/>
      <c r="M641" s="236"/>
      <c r="N641" s="237"/>
      <c r="O641" s="88"/>
      <c r="P641" s="88"/>
      <c r="Q641" s="88"/>
      <c r="R641" s="88"/>
      <c r="S641" s="88"/>
      <c r="T641" s="89"/>
      <c r="U641" s="42"/>
      <c r="V641" s="42"/>
      <c r="W641" s="42"/>
      <c r="X641" s="42"/>
      <c r="Y641" s="42"/>
      <c r="Z641" s="42"/>
      <c r="AA641" s="42"/>
      <c r="AB641" s="42"/>
      <c r="AC641" s="42"/>
      <c r="AD641" s="42"/>
      <c r="AE641" s="42"/>
      <c r="AT641" s="21" t="s">
        <v>442</v>
      </c>
      <c r="AU641" s="21" t="s">
        <v>83</v>
      </c>
    </row>
    <row r="642" s="13" customFormat="1">
      <c r="A642" s="13"/>
      <c r="B642" s="238"/>
      <c r="C642" s="239"/>
      <c r="D642" s="240" t="s">
        <v>446</v>
      </c>
      <c r="E642" s="241" t="s">
        <v>28</v>
      </c>
      <c r="F642" s="242" t="s">
        <v>6550</v>
      </c>
      <c r="G642" s="239"/>
      <c r="H642" s="243">
        <v>7.2000000000000002</v>
      </c>
      <c r="I642" s="244"/>
      <c r="J642" s="239"/>
      <c r="K642" s="239"/>
      <c r="L642" s="245"/>
      <c r="M642" s="246"/>
      <c r="N642" s="247"/>
      <c r="O642" s="247"/>
      <c r="P642" s="247"/>
      <c r="Q642" s="247"/>
      <c r="R642" s="247"/>
      <c r="S642" s="247"/>
      <c r="T642" s="248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49" t="s">
        <v>446</v>
      </c>
      <c r="AU642" s="249" t="s">
        <v>83</v>
      </c>
      <c r="AV642" s="13" t="s">
        <v>83</v>
      </c>
      <c r="AW642" s="13" t="s">
        <v>35</v>
      </c>
      <c r="AX642" s="13" t="s">
        <v>81</v>
      </c>
      <c r="AY642" s="249" t="s">
        <v>426</v>
      </c>
    </row>
    <row r="643" s="2" customFormat="1" ht="24.15" customHeight="1">
      <c r="A643" s="42"/>
      <c r="B643" s="43"/>
      <c r="C643" s="220" t="s">
        <v>1205</v>
      </c>
      <c r="D643" s="220" t="s">
        <v>433</v>
      </c>
      <c r="E643" s="221" t="s">
        <v>6977</v>
      </c>
      <c r="F643" s="222" t="s">
        <v>6978</v>
      </c>
      <c r="G643" s="223" t="s">
        <v>436</v>
      </c>
      <c r="H643" s="224">
        <v>7.2000000000000002</v>
      </c>
      <c r="I643" s="225"/>
      <c r="J643" s="226">
        <f>ROUND(I643*H643,2)</f>
        <v>0</v>
      </c>
      <c r="K643" s="222" t="s">
        <v>437</v>
      </c>
      <c r="L643" s="48"/>
      <c r="M643" s="227" t="s">
        <v>28</v>
      </c>
      <c r="N643" s="228" t="s">
        <v>45</v>
      </c>
      <c r="O643" s="88"/>
      <c r="P643" s="229">
        <f>O643*H643</f>
        <v>0</v>
      </c>
      <c r="Q643" s="229">
        <v>0.00029</v>
      </c>
      <c r="R643" s="229">
        <f>Q643*H643</f>
        <v>0.002088</v>
      </c>
      <c r="S643" s="229">
        <v>0</v>
      </c>
      <c r="T643" s="230">
        <f>S643*H643</f>
        <v>0</v>
      </c>
      <c r="U643" s="42"/>
      <c r="V643" s="42"/>
      <c r="W643" s="42"/>
      <c r="X643" s="42"/>
      <c r="Y643" s="42"/>
      <c r="Z643" s="42"/>
      <c r="AA643" s="42"/>
      <c r="AB643" s="42"/>
      <c r="AC643" s="42"/>
      <c r="AD643" s="42"/>
      <c r="AE643" s="42"/>
      <c r="AR643" s="231" t="s">
        <v>645</v>
      </c>
      <c r="AT643" s="231" t="s">
        <v>433</v>
      </c>
      <c r="AU643" s="231" t="s">
        <v>83</v>
      </c>
      <c r="AY643" s="21" t="s">
        <v>426</v>
      </c>
      <c r="BE643" s="232">
        <f>IF(N643="základní",J643,0)</f>
        <v>0</v>
      </c>
      <c r="BF643" s="232">
        <f>IF(N643="snížená",J643,0)</f>
        <v>0</v>
      </c>
      <c r="BG643" s="232">
        <f>IF(N643="zákl. přenesená",J643,0)</f>
        <v>0</v>
      </c>
      <c r="BH643" s="232">
        <f>IF(N643="sníž. přenesená",J643,0)</f>
        <v>0</v>
      </c>
      <c r="BI643" s="232">
        <f>IF(N643="nulová",J643,0)</f>
        <v>0</v>
      </c>
      <c r="BJ643" s="21" t="s">
        <v>81</v>
      </c>
      <c r="BK643" s="232">
        <f>ROUND(I643*H643,2)</f>
        <v>0</v>
      </c>
      <c r="BL643" s="21" t="s">
        <v>645</v>
      </c>
      <c r="BM643" s="231" t="s">
        <v>6979</v>
      </c>
    </row>
    <row r="644" s="2" customFormat="1">
      <c r="A644" s="42"/>
      <c r="B644" s="43"/>
      <c r="C644" s="44"/>
      <c r="D644" s="233" t="s">
        <v>442</v>
      </c>
      <c r="E644" s="44"/>
      <c r="F644" s="234" t="s">
        <v>6980</v>
      </c>
      <c r="G644" s="44"/>
      <c r="H644" s="44"/>
      <c r="I644" s="235"/>
      <c r="J644" s="44"/>
      <c r="K644" s="44"/>
      <c r="L644" s="48"/>
      <c r="M644" s="236"/>
      <c r="N644" s="237"/>
      <c r="O644" s="88"/>
      <c r="P644" s="88"/>
      <c r="Q644" s="88"/>
      <c r="R644" s="88"/>
      <c r="S644" s="88"/>
      <c r="T644" s="89"/>
      <c r="U644" s="42"/>
      <c r="V644" s="42"/>
      <c r="W644" s="42"/>
      <c r="X644" s="42"/>
      <c r="Y644" s="42"/>
      <c r="Z644" s="42"/>
      <c r="AA644" s="42"/>
      <c r="AB644" s="42"/>
      <c r="AC644" s="42"/>
      <c r="AD644" s="42"/>
      <c r="AE644" s="42"/>
      <c r="AT644" s="21" t="s">
        <v>442</v>
      </c>
      <c r="AU644" s="21" t="s">
        <v>83</v>
      </c>
    </row>
    <row r="645" s="13" customFormat="1">
      <c r="A645" s="13"/>
      <c r="B645" s="238"/>
      <c r="C645" s="239"/>
      <c r="D645" s="240" t="s">
        <v>446</v>
      </c>
      <c r="E645" s="241" t="s">
        <v>28</v>
      </c>
      <c r="F645" s="242" t="s">
        <v>6550</v>
      </c>
      <c r="G645" s="239"/>
      <c r="H645" s="243">
        <v>7.2000000000000002</v>
      </c>
      <c r="I645" s="244"/>
      <c r="J645" s="239"/>
      <c r="K645" s="239"/>
      <c r="L645" s="245"/>
      <c r="M645" s="246"/>
      <c r="N645" s="247"/>
      <c r="O645" s="247"/>
      <c r="P645" s="247"/>
      <c r="Q645" s="247"/>
      <c r="R645" s="247"/>
      <c r="S645" s="247"/>
      <c r="T645" s="248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9" t="s">
        <v>446</v>
      </c>
      <c r="AU645" s="249" t="s">
        <v>83</v>
      </c>
      <c r="AV645" s="13" t="s">
        <v>83</v>
      </c>
      <c r="AW645" s="13" t="s">
        <v>35</v>
      </c>
      <c r="AX645" s="13" t="s">
        <v>81</v>
      </c>
      <c r="AY645" s="249" t="s">
        <v>426</v>
      </c>
    </row>
    <row r="646" s="2" customFormat="1" ht="44.25" customHeight="1">
      <c r="A646" s="42"/>
      <c r="B646" s="43"/>
      <c r="C646" s="220" t="s">
        <v>1211</v>
      </c>
      <c r="D646" s="220" t="s">
        <v>433</v>
      </c>
      <c r="E646" s="221" t="s">
        <v>6981</v>
      </c>
      <c r="F646" s="222" t="s">
        <v>6982</v>
      </c>
      <c r="G646" s="223" t="s">
        <v>436</v>
      </c>
      <c r="H646" s="224">
        <v>7.2000000000000002</v>
      </c>
      <c r="I646" s="225"/>
      <c r="J646" s="226">
        <f>ROUND(I646*H646,2)</f>
        <v>0</v>
      </c>
      <c r="K646" s="222" t="s">
        <v>437</v>
      </c>
      <c r="L646" s="48"/>
      <c r="M646" s="227" t="s">
        <v>28</v>
      </c>
      <c r="N646" s="228" t="s">
        <v>45</v>
      </c>
      <c r="O646" s="88"/>
      <c r="P646" s="229">
        <f>O646*H646</f>
        <v>0</v>
      </c>
      <c r="Q646" s="229">
        <v>3.0000000000000001E-05</v>
      </c>
      <c r="R646" s="229">
        <f>Q646*H646</f>
        <v>0.00021600000000000002</v>
      </c>
      <c r="S646" s="229">
        <v>0</v>
      </c>
      <c r="T646" s="230">
        <f>S646*H646</f>
        <v>0</v>
      </c>
      <c r="U646" s="42"/>
      <c r="V646" s="42"/>
      <c r="W646" s="42"/>
      <c r="X646" s="42"/>
      <c r="Y646" s="42"/>
      <c r="Z646" s="42"/>
      <c r="AA646" s="42"/>
      <c r="AB646" s="42"/>
      <c r="AC646" s="42"/>
      <c r="AD646" s="42"/>
      <c r="AE646" s="42"/>
      <c r="AR646" s="231" t="s">
        <v>645</v>
      </c>
      <c r="AT646" s="231" t="s">
        <v>433</v>
      </c>
      <c r="AU646" s="231" t="s">
        <v>83</v>
      </c>
      <c r="AY646" s="21" t="s">
        <v>426</v>
      </c>
      <c r="BE646" s="232">
        <f>IF(N646="základní",J646,0)</f>
        <v>0</v>
      </c>
      <c r="BF646" s="232">
        <f>IF(N646="snížená",J646,0)</f>
        <v>0</v>
      </c>
      <c r="BG646" s="232">
        <f>IF(N646="zákl. přenesená",J646,0)</f>
        <v>0</v>
      </c>
      <c r="BH646" s="232">
        <f>IF(N646="sníž. přenesená",J646,0)</f>
        <v>0</v>
      </c>
      <c r="BI646" s="232">
        <f>IF(N646="nulová",J646,0)</f>
        <v>0</v>
      </c>
      <c r="BJ646" s="21" t="s">
        <v>81</v>
      </c>
      <c r="BK646" s="232">
        <f>ROUND(I646*H646,2)</f>
        <v>0</v>
      </c>
      <c r="BL646" s="21" t="s">
        <v>645</v>
      </c>
      <c r="BM646" s="231" t="s">
        <v>6983</v>
      </c>
    </row>
    <row r="647" s="2" customFormat="1">
      <c r="A647" s="42"/>
      <c r="B647" s="43"/>
      <c r="C647" s="44"/>
      <c r="D647" s="233" t="s">
        <v>442</v>
      </c>
      <c r="E647" s="44"/>
      <c r="F647" s="234" t="s">
        <v>6984</v>
      </c>
      <c r="G647" s="44"/>
      <c r="H647" s="44"/>
      <c r="I647" s="235"/>
      <c r="J647" s="44"/>
      <c r="K647" s="44"/>
      <c r="L647" s="48"/>
      <c r="M647" s="236"/>
      <c r="N647" s="237"/>
      <c r="O647" s="88"/>
      <c r="P647" s="88"/>
      <c r="Q647" s="88"/>
      <c r="R647" s="88"/>
      <c r="S647" s="88"/>
      <c r="T647" s="89"/>
      <c r="U647" s="42"/>
      <c r="V647" s="42"/>
      <c r="W647" s="42"/>
      <c r="X647" s="42"/>
      <c r="Y647" s="42"/>
      <c r="Z647" s="42"/>
      <c r="AA647" s="42"/>
      <c r="AB647" s="42"/>
      <c r="AC647" s="42"/>
      <c r="AD647" s="42"/>
      <c r="AE647" s="42"/>
      <c r="AT647" s="21" t="s">
        <v>442</v>
      </c>
      <c r="AU647" s="21" t="s">
        <v>83</v>
      </c>
    </row>
    <row r="648" s="13" customFormat="1">
      <c r="A648" s="13"/>
      <c r="B648" s="238"/>
      <c r="C648" s="239"/>
      <c r="D648" s="240" t="s">
        <v>446</v>
      </c>
      <c r="E648" s="241" t="s">
        <v>28</v>
      </c>
      <c r="F648" s="242" t="s">
        <v>6550</v>
      </c>
      <c r="G648" s="239"/>
      <c r="H648" s="243">
        <v>7.2000000000000002</v>
      </c>
      <c r="I648" s="244"/>
      <c r="J648" s="239"/>
      <c r="K648" s="239"/>
      <c r="L648" s="245"/>
      <c r="M648" s="246"/>
      <c r="N648" s="247"/>
      <c r="O648" s="247"/>
      <c r="P648" s="247"/>
      <c r="Q648" s="247"/>
      <c r="R648" s="247"/>
      <c r="S648" s="247"/>
      <c r="T648" s="248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49" t="s">
        <v>446</v>
      </c>
      <c r="AU648" s="249" t="s">
        <v>83</v>
      </c>
      <c r="AV648" s="13" t="s">
        <v>83</v>
      </c>
      <c r="AW648" s="13" t="s">
        <v>35</v>
      </c>
      <c r="AX648" s="13" t="s">
        <v>81</v>
      </c>
      <c r="AY648" s="249" t="s">
        <v>426</v>
      </c>
    </row>
    <row r="649" s="2" customFormat="1" ht="44.25" customHeight="1">
      <c r="A649" s="42"/>
      <c r="B649" s="43"/>
      <c r="C649" s="220" t="s">
        <v>1216</v>
      </c>
      <c r="D649" s="220" t="s">
        <v>433</v>
      </c>
      <c r="E649" s="221" t="s">
        <v>6985</v>
      </c>
      <c r="F649" s="222" t="s">
        <v>6986</v>
      </c>
      <c r="G649" s="223" t="s">
        <v>436</v>
      </c>
      <c r="H649" s="224">
        <v>25.68</v>
      </c>
      <c r="I649" s="225"/>
      <c r="J649" s="226">
        <f>ROUND(I649*H649,2)</f>
        <v>0</v>
      </c>
      <c r="K649" s="222" t="s">
        <v>437</v>
      </c>
      <c r="L649" s="48"/>
      <c r="M649" s="227" t="s">
        <v>28</v>
      </c>
      <c r="N649" s="228" t="s">
        <v>45</v>
      </c>
      <c r="O649" s="88"/>
      <c r="P649" s="229">
        <f>O649*H649</f>
        <v>0</v>
      </c>
      <c r="Q649" s="229">
        <v>0.00022000000000000001</v>
      </c>
      <c r="R649" s="229">
        <f>Q649*H649</f>
        <v>0.0056496000000000003</v>
      </c>
      <c r="S649" s="229">
        <v>0</v>
      </c>
      <c r="T649" s="230">
        <f>S649*H649</f>
        <v>0</v>
      </c>
      <c r="U649" s="42"/>
      <c r="V649" s="42"/>
      <c r="W649" s="42"/>
      <c r="X649" s="42"/>
      <c r="Y649" s="42"/>
      <c r="Z649" s="42"/>
      <c r="AA649" s="42"/>
      <c r="AB649" s="42"/>
      <c r="AC649" s="42"/>
      <c r="AD649" s="42"/>
      <c r="AE649" s="42"/>
      <c r="AR649" s="231" t="s">
        <v>645</v>
      </c>
      <c r="AT649" s="231" t="s">
        <v>433</v>
      </c>
      <c r="AU649" s="231" t="s">
        <v>83</v>
      </c>
      <c r="AY649" s="21" t="s">
        <v>426</v>
      </c>
      <c r="BE649" s="232">
        <f>IF(N649="základní",J649,0)</f>
        <v>0</v>
      </c>
      <c r="BF649" s="232">
        <f>IF(N649="snížená",J649,0)</f>
        <v>0</v>
      </c>
      <c r="BG649" s="232">
        <f>IF(N649="zákl. přenesená",J649,0)</f>
        <v>0</v>
      </c>
      <c r="BH649" s="232">
        <f>IF(N649="sníž. přenesená",J649,0)</f>
        <v>0</v>
      </c>
      <c r="BI649" s="232">
        <f>IF(N649="nulová",J649,0)</f>
        <v>0</v>
      </c>
      <c r="BJ649" s="21" t="s">
        <v>81</v>
      </c>
      <c r="BK649" s="232">
        <f>ROUND(I649*H649,2)</f>
        <v>0</v>
      </c>
      <c r="BL649" s="21" t="s">
        <v>645</v>
      </c>
      <c r="BM649" s="231" t="s">
        <v>6987</v>
      </c>
    </row>
    <row r="650" s="2" customFormat="1">
      <c r="A650" s="42"/>
      <c r="B650" s="43"/>
      <c r="C650" s="44"/>
      <c r="D650" s="233" t="s">
        <v>442</v>
      </c>
      <c r="E650" s="44"/>
      <c r="F650" s="234" t="s">
        <v>6988</v>
      </c>
      <c r="G650" s="44"/>
      <c r="H650" s="44"/>
      <c r="I650" s="235"/>
      <c r="J650" s="44"/>
      <c r="K650" s="44"/>
      <c r="L650" s="48"/>
      <c r="M650" s="236"/>
      <c r="N650" s="237"/>
      <c r="O650" s="88"/>
      <c r="P650" s="88"/>
      <c r="Q650" s="88"/>
      <c r="R650" s="88"/>
      <c r="S650" s="88"/>
      <c r="T650" s="89"/>
      <c r="U650" s="42"/>
      <c r="V650" s="42"/>
      <c r="W650" s="42"/>
      <c r="X650" s="42"/>
      <c r="Y650" s="42"/>
      <c r="Z650" s="42"/>
      <c r="AA650" s="42"/>
      <c r="AB650" s="42"/>
      <c r="AC650" s="42"/>
      <c r="AD650" s="42"/>
      <c r="AE650" s="42"/>
      <c r="AT650" s="21" t="s">
        <v>442</v>
      </c>
      <c r="AU650" s="21" t="s">
        <v>83</v>
      </c>
    </row>
    <row r="651" s="13" customFormat="1">
      <c r="A651" s="13"/>
      <c r="B651" s="238"/>
      <c r="C651" s="239"/>
      <c r="D651" s="240" t="s">
        <v>446</v>
      </c>
      <c r="E651" s="241" t="s">
        <v>28</v>
      </c>
      <c r="F651" s="242" t="s">
        <v>6989</v>
      </c>
      <c r="G651" s="239"/>
      <c r="H651" s="243">
        <v>25.68</v>
      </c>
      <c r="I651" s="244"/>
      <c r="J651" s="239"/>
      <c r="K651" s="239"/>
      <c r="L651" s="245"/>
      <c r="M651" s="246"/>
      <c r="N651" s="247"/>
      <c r="O651" s="247"/>
      <c r="P651" s="247"/>
      <c r="Q651" s="247"/>
      <c r="R651" s="247"/>
      <c r="S651" s="247"/>
      <c r="T651" s="248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9" t="s">
        <v>446</v>
      </c>
      <c r="AU651" s="249" t="s">
        <v>83</v>
      </c>
      <c r="AV651" s="13" t="s">
        <v>83</v>
      </c>
      <c r="AW651" s="13" t="s">
        <v>35</v>
      </c>
      <c r="AX651" s="13" t="s">
        <v>81</v>
      </c>
      <c r="AY651" s="249" t="s">
        <v>426</v>
      </c>
    </row>
    <row r="652" s="2" customFormat="1" ht="37.8" customHeight="1">
      <c r="A652" s="42"/>
      <c r="B652" s="43"/>
      <c r="C652" s="220" t="s">
        <v>1221</v>
      </c>
      <c r="D652" s="220" t="s">
        <v>433</v>
      </c>
      <c r="E652" s="221" t="s">
        <v>6990</v>
      </c>
      <c r="F652" s="222" t="s">
        <v>6991</v>
      </c>
      <c r="G652" s="223" t="s">
        <v>436</v>
      </c>
      <c r="H652" s="224">
        <v>71.590000000000003</v>
      </c>
      <c r="I652" s="225"/>
      <c r="J652" s="226">
        <f>ROUND(I652*H652,2)</f>
        <v>0</v>
      </c>
      <c r="K652" s="222" t="s">
        <v>437</v>
      </c>
      <c r="L652" s="48"/>
      <c r="M652" s="227" t="s">
        <v>28</v>
      </c>
      <c r="N652" s="228" t="s">
        <v>45</v>
      </c>
      <c r="O652" s="88"/>
      <c r="P652" s="229">
        <f>O652*H652</f>
        <v>0</v>
      </c>
      <c r="Q652" s="229">
        <v>8.0000000000000007E-05</v>
      </c>
      <c r="R652" s="229">
        <f>Q652*H652</f>
        <v>0.0057272000000000009</v>
      </c>
      <c r="S652" s="229">
        <v>0</v>
      </c>
      <c r="T652" s="230">
        <f>S652*H652</f>
        <v>0</v>
      </c>
      <c r="U652" s="42"/>
      <c r="V652" s="42"/>
      <c r="W652" s="42"/>
      <c r="X652" s="42"/>
      <c r="Y652" s="42"/>
      <c r="Z652" s="42"/>
      <c r="AA652" s="42"/>
      <c r="AB652" s="42"/>
      <c r="AC652" s="42"/>
      <c r="AD652" s="42"/>
      <c r="AE652" s="42"/>
      <c r="AR652" s="231" t="s">
        <v>645</v>
      </c>
      <c r="AT652" s="231" t="s">
        <v>433</v>
      </c>
      <c r="AU652" s="231" t="s">
        <v>83</v>
      </c>
      <c r="AY652" s="21" t="s">
        <v>426</v>
      </c>
      <c r="BE652" s="232">
        <f>IF(N652="základní",J652,0)</f>
        <v>0</v>
      </c>
      <c r="BF652" s="232">
        <f>IF(N652="snížená",J652,0)</f>
        <v>0</v>
      </c>
      <c r="BG652" s="232">
        <f>IF(N652="zákl. přenesená",J652,0)</f>
        <v>0</v>
      </c>
      <c r="BH652" s="232">
        <f>IF(N652="sníž. přenesená",J652,0)</f>
        <v>0</v>
      </c>
      <c r="BI652" s="232">
        <f>IF(N652="nulová",J652,0)</f>
        <v>0</v>
      </c>
      <c r="BJ652" s="21" t="s">
        <v>81</v>
      </c>
      <c r="BK652" s="232">
        <f>ROUND(I652*H652,2)</f>
        <v>0</v>
      </c>
      <c r="BL652" s="21" t="s">
        <v>645</v>
      </c>
      <c r="BM652" s="231" t="s">
        <v>6992</v>
      </c>
    </row>
    <row r="653" s="2" customFormat="1">
      <c r="A653" s="42"/>
      <c r="B653" s="43"/>
      <c r="C653" s="44"/>
      <c r="D653" s="233" t="s">
        <v>442</v>
      </c>
      <c r="E653" s="44"/>
      <c r="F653" s="234" t="s">
        <v>6993</v>
      </c>
      <c r="G653" s="44"/>
      <c r="H653" s="44"/>
      <c r="I653" s="235"/>
      <c r="J653" s="44"/>
      <c r="K653" s="44"/>
      <c r="L653" s="48"/>
      <c r="M653" s="236"/>
      <c r="N653" s="237"/>
      <c r="O653" s="88"/>
      <c r="P653" s="88"/>
      <c r="Q653" s="88"/>
      <c r="R653" s="88"/>
      <c r="S653" s="88"/>
      <c r="T653" s="89"/>
      <c r="U653" s="42"/>
      <c r="V653" s="42"/>
      <c r="W653" s="42"/>
      <c r="X653" s="42"/>
      <c r="Y653" s="42"/>
      <c r="Z653" s="42"/>
      <c r="AA653" s="42"/>
      <c r="AB653" s="42"/>
      <c r="AC653" s="42"/>
      <c r="AD653" s="42"/>
      <c r="AE653" s="42"/>
      <c r="AT653" s="21" t="s">
        <v>442</v>
      </c>
      <c r="AU653" s="21" t="s">
        <v>83</v>
      </c>
    </row>
    <row r="654" s="13" customFormat="1">
      <c r="A654" s="13"/>
      <c r="B654" s="238"/>
      <c r="C654" s="239"/>
      <c r="D654" s="240" t="s">
        <v>446</v>
      </c>
      <c r="E654" s="241" t="s">
        <v>28</v>
      </c>
      <c r="F654" s="242" t="s">
        <v>298</v>
      </c>
      <c r="G654" s="239"/>
      <c r="H654" s="243">
        <v>71.590000000000003</v>
      </c>
      <c r="I654" s="244"/>
      <c r="J654" s="239"/>
      <c r="K654" s="239"/>
      <c r="L654" s="245"/>
      <c r="M654" s="246"/>
      <c r="N654" s="247"/>
      <c r="O654" s="247"/>
      <c r="P654" s="247"/>
      <c r="Q654" s="247"/>
      <c r="R654" s="247"/>
      <c r="S654" s="247"/>
      <c r="T654" s="248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49" t="s">
        <v>446</v>
      </c>
      <c r="AU654" s="249" t="s">
        <v>83</v>
      </c>
      <c r="AV654" s="13" t="s">
        <v>83</v>
      </c>
      <c r="AW654" s="13" t="s">
        <v>35</v>
      </c>
      <c r="AX654" s="13" t="s">
        <v>81</v>
      </c>
      <c r="AY654" s="249" t="s">
        <v>426</v>
      </c>
    </row>
    <row r="655" s="2" customFormat="1" ht="24.15" customHeight="1">
      <c r="A655" s="42"/>
      <c r="B655" s="43"/>
      <c r="C655" s="220" t="s">
        <v>1227</v>
      </c>
      <c r="D655" s="220" t="s">
        <v>433</v>
      </c>
      <c r="E655" s="221" t="s">
        <v>4270</v>
      </c>
      <c r="F655" s="222" t="s">
        <v>4271</v>
      </c>
      <c r="G655" s="223" t="s">
        <v>436</v>
      </c>
      <c r="H655" s="224">
        <v>71.590000000000003</v>
      </c>
      <c r="I655" s="225"/>
      <c r="J655" s="226">
        <f>ROUND(I655*H655,2)</f>
        <v>0</v>
      </c>
      <c r="K655" s="222" t="s">
        <v>437</v>
      </c>
      <c r="L655" s="48"/>
      <c r="M655" s="227" t="s">
        <v>28</v>
      </c>
      <c r="N655" s="228" t="s">
        <v>45</v>
      </c>
      <c r="O655" s="88"/>
      <c r="P655" s="229">
        <f>O655*H655</f>
        <v>0</v>
      </c>
      <c r="Q655" s="229">
        <v>6.0000000000000002E-05</v>
      </c>
      <c r="R655" s="229">
        <f>Q655*H655</f>
        <v>0.0042954000000000004</v>
      </c>
      <c r="S655" s="229">
        <v>0</v>
      </c>
      <c r="T655" s="230">
        <f>S655*H655</f>
        <v>0</v>
      </c>
      <c r="U655" s="42"/>
      <c r="V655" s="42"/>
      <c r="W655" s="42"/>
      <c r="X655" s="42"/>
      <c r="Y655" s="42"/>
      <c r="Z655" s="42"/>
      <c r="AA655" s="42"/>
      <c r="AB655" s="42"/>
      <c r="AC655" s="42"/>
      <c r="AD655" s="42"/>
      <c r="AE655" s="42"/>
      <c r="AR655" s="231" t="s">
        <v>645</v>
      </c>
      <c r="AT655" s="231" t="s">
        <v>433</v>
      </c>
      <c r="AU655" s="231" t="s">
        <v>83</v>
      </c>
      <c r="AY655" s="21" t="s">
        <v>426</v>
      </c>
      <c r="BE655" s="232">
        <f>IF(N655="základní",J655,0)</f>
        <v>0</v>
      </c>
      <c r="BF655" s="232">
        <f>IF(N655="snížená",J655,0)</f>
        <v>0</v>
      </c>
      <c r="BG655" s="232">
        <f>IF(N655="zákl. přenesená",J655,0)</f>
        <v>0</v>
      </c>
      <c r="BH655" s="232">
        <f>IF(N655="sníž. přenesená",J655,0)</f>
        <v>0</v>
      </c>
      <c r="BI655" s="232">
        <f>IF(N655="nulová",J655,0)</f>
        <v>0</v>
      </c>
      <c r="BJ655" s="21" t="s">
        <v>81</v>
      </c>
      <c r="BK655" s="232">
        <f>ROUND(I655*H655,2)</f>
        <v>0</v>
      </c>
      <c r="BL655" s="21" t="s">
        <v>645</v>
      </c>
      <c r="BM655" s="231" t="s">
        <v>6994</v>
      </c>
    </row>
    <row r="656" s="2" customFormat="1">
      <c r="A656" s="42"/>
      <c r="B656" s="43"/>
      <c r="C656" s="44"/>
      <c r="D656" s="233" t="s">
        <v>442</v>
      </c>
      <c r="E656" s="44"/>
      <c r="F656" s="234" t="s">
        <v>4273</v>
      </c>
      <c r="G656" s="44"/>
      <c r="H656" s="44"/>
      <c r="I656" s="235"/>
      <c r="J656" s="44"/>
      <c r="K656" s="44"/>
      <c r="L656" s="48"/>
      <c r="M656" s="236"/>
      <c r="N656" s="237"/>
      <c r="O656" s="88"/>
      <c r="P656" s="88"/>
      <c r="Q656" s="88"/>
      <c r="R656" s="88"/>
      <c r="S656" s="88"/>
      <c r="T656" s="89"/>
      <c r="U656" s="42"/>
      <c r="V656" s="42"/>
      <c r="W656" s="42"/>
      <c r="X656" s="42"/>
      <c r="Y656" s="42"/>
      <c r="Z656" s="42"/>
      <c r="AA656" s="42"/>
      <c r="AB656" s="42"/>
      <c r="AC656" s="42"/>
      <c r="AD656" s="42"/>
      <c r="AE656" s="42"/>
      <c r="AT656" s="21" t="s">
        <v>442</v>
      </c>
      <c r="AU656" s="21" t="s">
        <v>83</v>
      </c>
    </row>
    <row r="657" s="14" customFormat="1">
      <c r="A657" s="14"/>
      <c r="B657" s="250"/>
      <c r="C657" s="251"/>
      <c r="D657" s="240" t="s">
        <v>446</v>
      </c>
      <c r="E657" s="252" t="s">
        <v>28</v>
      </c>
      <c r="F657" s="253" t="s">
        <v>6583</v>
      </c>
      <c r="G657" s="251"/>
      <c r="H657" s="252" t="s">
        <v>28</v>
      </c>
      <c r="I657" s="254"/>
      <c r="J657" s="251"/>
      <c r="K657" s="251"/>
      <c r="L657" s="255"/>
      <c r="M657" s="256"/>
      <c r="N657" s="257"/>
      <c r="O657" s="257"/>
      <c r="P657" s="257"/>
      <c r="Q657" s="257"/>
      <c r="R657" s="257"/>
      <c r="S657" s="257"/>
      <c r="T657" s="258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59" t="s">
        <v>446</v>
      </c>
      <c r="AU657" s="259" t="s">
        <v>83</v>
      </c>
      <c r="AV657" s="14" t="s">
        <v>81</v>
      </c>
      <c r="AW657" s="14" t="s">
        <v>35</v>
      </c>
      <c r="AX657" s="14" t="s">
        <v>74</v>
      </c>
      <c r="AY657" s="259" t="s">
        <v>426</v>
      </c>
    </row>
    <row r="658" s="13" customFormat="1">
      <c r="A658" s="13"/>
      <c r="B658" s="238"/>
      <c r="C658" s="239"/>
      <c r="D658" s="240" t="s">
        <v>446</v>
      </c>
      <c r="E658" s="241" t="s">
        <v>28</v>
      </c>
      <c r="F658" s="242" t="s">
        <v>6995</v>
      </c>
      <c r="G658" s="239"/>
      <c r="H658" s="243">
        <v>0.5</v>
      </c>
      <c r="I658" s="244"/>
      <c r="J658" s="239"/>
      <c r="K658" s="239"/>
      <c r="L658" s="245"/>
      <c r="M658" s="246"/>
      <c r="N658" s="247"/>
      <c r="O658" s="247"/>
      <c r="P658" s="247"/>
      <c r="Q658" s="247"/>
      <c r="R658" s="247"/>
      <c r="S658" s="247"/>
      <c r="T658" s="248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49" t="s">
        <v>446</v>
      </c>
      <c r="AU658" s="249" t="s">
        <v>83</v>
      </c>
      <c r="AV658" s="13" t="s">
        <v>83</v>
      </c>
      <c r="AW658" s="13" t="s">
        <v>35</v>
      </c>
      <c r="AX658" s="13" t="s">
        <v>74</v>
      </c>
      <c r="AY658" s="249" t="s">
        <v>426</v>
      </c>
    </row>
    <row r="659" s="14" customFormat="1">
      <c r="A659" s="14"/>
      <c r="B659" s="250"/>
      <c r="C659" s="251"/>
      <c r="D659" s="240" t="s">
        <v>446</v>
      </c>
      <c r="E659" s="252" t="s">
        <v>28</v>
      </c>
      <c r="F659" s="253" t="s">
        <v>6590</v>
      </c>
      <c r="G659" s="251"/>
      <c r="H659" s="252" t="s">
        <v>28</v>
      </c>
      <c r="I659" s="254"/>
      <c r="J659" s="251"/>
      <c r="K659" s="251"/>
      <c r="L659" s="255"/>
      <c r="M659" s="256"/>
      <c r="N659" s="257"/>
      <c r="O659" s="257"/>
      <c r="P659" s="257"/>
      <c r="Q659" s="257"/>
      <c r="R659" s="257"/>
      <c r="S659" s="257"/>
      <c r="T659" s="258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9" t="s">
        <v>446</v>
      </c>
      <c r="AU659" s="259" t="s">
        <v>83</v>
      </c>
      <c r="AV659" s="14" t="s">
        <v>81</v>
      </c>
      <c r="AW659" s="14" t="s">
        <v>35</v>
      </c>
      <c r="AX659" s="14" t="s">
        <v>74</v>
      </c>
      <c r="AY659" s="259" t="s">
        <v>426</v>
      </c>
    </row>
    <row r="660" s="13" customFormat="1">
      <c r="A660" s="13"/>
      <c r="B660" s="238"/>
      <c r="C660" s="239"/>
      <c r="D660" s="240" t="s">
        <v>446</v>
      </c>
      <c r="E660" s="241" t="s">
        <v>28</v>
      </c>
      <c r="F660" s="242" t="s">
        <v>6608</v>
      </c>
      <c r="G660" s="239"/>
      <c r="H660" s="243">
        <v>0.35999999999999999</v>
      </c>
      <c r="I660" s="244"/>
      <c r="J660" s="239"/>
      <c r="K660" s="239"/>
      <c r="L660" s="245"/>
      <c r="M660" s="246"/>
      <c r="N660" s="247"/>
      <c r="O660" s="247"/>
      <c r="P660" s="247"/>
      <c r="Q660" s="247"/>
      <c r="R660" s="247"/>
      <c r="S660" s="247"/>
      <c r="T660" s="248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49" t="s">
        <v>446</v>
      </c>
      <c r="AU660" s="249" t="s">
        <v>83</v>
      </c>
      <c r="AV660" s="13" t="s">
        <v>83</v>
      </c>
      <c r="AW660" s="13" t="s">
        <v>35</v>
      </c>
      <c r="AX660" s="13" t="s">
        <v>74</v>
      </c>
      <c r="AY660" s="249" t="s">
        <v>426</v>
      </c>
    </row>
    <row r="661" s="13" customFormat="1">
      <c r="A661" s="13"/>
      <c r="B661" s="238"/>
      <c r="C661" s="239"/>
      <c r="D661" s="240" t="s">
        <v>446</v>
      </c>
      <c r="E661" s="241" t="s">
        <v>28</v>
      </c>
      <c r="F661" s="242" t="s">
        <v>6520</v>
      </c>
      <c r="G661" s="239"/>
      <c r="H661" s="243">
        <v>40.700000000000003</v>
      </c>
      <c r="I661" s="244"/>
      <c r="J661" s="239"/>
      <c r="K661" s="239"/>
      <c r="L661" s="245"/>
      <c r="M661" s="246"/>
      <c r="N661" s="247"/>
      <c r="O661" s="247"/>
      <c r="P661" s="247"/>
      <c r="Q661" s="247"/>
      <c r="R661" s="247"/>
      <c r="S661" s="247"/>
      <c r="T661" s="248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49" t="s">
        <v>446</v>
      </c>
      <c r="AU661" s="249" t="s">
        <v>83</v>
      </c>
      <c r="AV661" s="13" t="s">
        <v>83</v>
      </c>
      <c r="AW661" s="13" t="s">
        <v>35</v>
      </c>
      <c r="AX661" s="13" t="s">
        <v>74</v>
      </c>
      <c r="AY661" s="249" t="s">
        <v>426</v>
      </c>
    </row>
    <row r="662" s="13" customFormat="1">
      <c r="A662" s="13"/>
      <c r="B662" s="238"/>
      <c r="C662" s="239"/>
      <c r="D662" s="240" t="s">
        <v>446</v>
      </c>
      <c r="E662" s="241" t="s">
        <v>28</v>
      </c>
      <c r="F662" s="242" t="s">
        <v>6996</v>
      </c>
      <c r="G662" s="239"/>
      <c r="H662" s="243">
        <v>12.619999999999999</v>
      </c>
      <c r="I662" s="244"/>
      <c r="J662" s="239"/>
      <c r="K662" s="239"/>
      <c r="L662" s="245"/>
      <c r="M662" s="246"/>
      <c r="N662" s="247"/>
      <c r="O662" s="247"/>
      <c r="P662" s="247"/>
      <c r="Q662" s="247"/>
      <c r="R662" s="247"/>
      <c r="S662" s="247"/>
      <c r="T662" s="248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49" t="s">
        <v>446</v>
      </c>
      <c r="AU662" s="249" t="s">
        <v>83</v>
      </c>
      <c r="AV662" s="13" t="s">
        <v>83</v>
      </c>
      <c r="AW662" s="13" t="s">
        <v>35</v>
      </c>
      <c r="AX662" s="13" t="s">
        <v>74</v>
      </c>
      <c r="AY662" s="249" t="s">
        <v>426</v>
      </c>
    </row>
    <row r="663" s="14" customFormat="1">
      <c r="A663" s="14"/>
      <c r="B663" s="250"/>
      <c r="C663" s="251"/>
      <c r="D663" s="240" t="s">
        <v>446</v>
      </c>
      <c r="E663" s="252" t="s">
        <v>28</v>
      </c>
      <c r="F663" s="253" t="s">
        <v>6593</v>
      </c>
      <c r="G663" s="251"/>
      <c r="H663" s="252" t="s">
        <v>28</v>
      </c>
      <c r="I663" s="254"/>
      <c r="J663" s="251"/>
      <c r="K663" s="251"/>
      <c r="L663" s="255"/>
      <c r="M663" s="256"/>
      <c r="N663" s="257"/>
      <c r="O663" s="257"/>
      <c r="P663" s="257"/>
      <c r="Q663" s="257"/>
      <c r="R663" s="257"/>
      <c r="S663" s="257"/>
      <c r="T663" s="258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9" t="s">
        <v>446</v>
      </c>
      <c r="AU663" s="259" t="s">
        <v>83</v>
      </c>
      <c r="AV663" s="14" t="s">
        <v>81</v>
      </c>
      <c r="AW663" s="14" t="s">
        <v>35</v>
      </c>
      <c r="AX663" s="14" t="s">
        <v>74</v>
      </c>
      <c r="AY663" s="259" t="s">
        <v>426</v>
      </c>
    </row>
    <row r="664" s="13" customFormat="1">
      <c r="A664" s="13"/>
      <c r="B664" s="238"/>
      <c r="C664" s="239"/>
      <c r="D664" s="240" t="s">
        <v>446</v>
      </c>
      <c r="E664" s="241" t="s">
        <v>28</v>
      </c>
      <c r="F664" s="242" t="s">
        <v>6997</v>
      </c>
      <c r="G664" s="239"/>
      <c r="H664" s="243">
        <v>8.1699999999999999</v>
      </c>
      <c r="I664" s="244"/>
      <c r="J664" s="239"/>
      <c r="K664" s="239"/>
      <c r="L664" s="245"/>
      <c r="M664" s="246"/>
      <c r="N664" s="247"/>
      <c r="O664" s="247"/>
      <c r="P664" s="247"/>
      <c r="Q664" s="247"/>
      <c r="R664" s="247"/>
      <c r="S664" s="247"/>
      <c r="T664" s="248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49" t="s">
        <v>446</v>
      </c>
      <c r="AU664" s="249" t="s">
        <v>83</v>
      </c>
      <c r="AV664" s="13" t="s">
        <v>83</v>
      </c>
      <c r="AW664" s="13" t="s">
        <v>35</v>
      </c>
      <c r="AX664" s="13" t="s">
        <v>74</v>
      </c>
      <c r="AY664" s="249" t="s">
        <v>426</v>
      </c>
    </row>
    <row r="665" s="13" customFormat="1">
      <c r="A665" s="13"/>
      <c r="B665" s="238"/>
      <c r="C665" s="239"/>
      <c r="D665" s="240" t="s">
        <v>446</v>
      </c>
      <c r="E665" s="241" t="s">
        <v>28</v>
      </c>
      <c r="F665" s="242" t="s">
        <v>6619</v>
      </c>
      <c r="G665" s="239"/>
      <c r="H665" s="243">
        <v>9.2400000000000002</v>
      </c>
      <c r="I665" s="244"/>
      <c r="J665" s="239"/>
      <c r="K665" s="239"/>
      <c r="L665" s="245"/>
      <c r="M665" s="246"/>
      <c r="N665" s="247"/>
      <c r="O665" s="247"/>
      <c r="P665" s="247"/>
      <c r="Q665" s="247"/>
      <c r="R665" s="247"/>
      <c r="S665" s="247"/>
      <c r="T665" s="248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49" t="s">
        <v>446</v>
      </c>
      <c r="AU665" s="249" t="s">
        <v>83</v>
      </c>
      <c r="AV665" s="13" t="s">
        <v>83</v>
      </c>
      <c r="AW665" s="13" t="s">
        <v>35</v>
      </c>
      <c r="AX665" s="13" t="s">
        <v>74</v>
      </c>
      <c r="AY665" s="249" t="s">
        <v>426</v>
      </c>
    </row>
    <row r="666" s="15" customFormat="1">
      <c r="A666" s="15"/>
      <c r="B666" s="260"/>
      <c r="C666" s="261"/>
      <c r="D666" s="240" t="s">
        <v>446</v>
      </c>
      <c r="E666" s="262" t="s">
        <v>298</v>
      </c>
      <c r="F666" s="263" t="s">
        <v>466</v>
      </c>
      <c r="G666" s="261"/>
      <c r="H666" s="264">
        <v>71.590000000000003</v>
      </c>
      <c r="I666" s="265"/>
      <c r="J666" s="261"/>
      <c r="K666" s="261"/>
      <c r="L666" s="266"/>
      <c r="M666" s="267"/>
      <c r="N666" s="268"/>
      <c r="O666" s="268"/>
      <c r="P666" s="268"/>
      <c r="Q666" s="268"/>
      <c r="R666" s="268"/>
      <c r="S666" s="268"/>
      <c r="T666" s="269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T666" s="270" t="s">
        <v>446</v>
      </c>
      <c r="AU666" s="270" t="s">
        <v>83</v>
      </c>
      <c r="AV666" s="15" t="s">
        <v>438</v>
      </c>
      <c r="AW666" s="15" t="s">
        <v>35</v>
      </c>
      <c r="AX666" s="15" t="s">
        <v>81</v>
      </c>
      <c r="AY666" s="270" t="s">
        <v>426</v>
      </c>
    </row>
    <row r="667" s="2" customFormat="1" ht="24.15" customHeight="1">
      <c r="A667" s="42"/>
      <c r="B667" s="43"/>
      <c r="C667" s="220" t="s">
        <v>1239</v>
      </c>
      <c r="D667" s="220" t="s">
        <v>433</v>
      </c>
      <c r="E667" s="221" t="s">
        <v>4279</v>
      </c>
      <c r="F667" s="222" t="s">
        <v>4280</v>
      </c>
      <c r="G667" s="223" t="s">
        <v>436</v>
      </c>
      <c r="H667" s="224">
        <v>71.590000000000003</v>
      </c>
      <c r="I667" s="225"/>
      <c r="J667" s="226">
        <f>ROUND(I667*H667,2)</f>
        <v>0</v>
      </c>
      <c r="K667" s="222" t="s">
        <v>437</v>
      </c>
      <c r="L667" s="48"/>
      <c r="M667" s="227" t="s">
        <v>28</v>
      </c>
      <c r="N667" s="228" t="s">
        <v>45</v>
      </c>
      <c r="O667" s="88"/>
      <c r="P667" s="229">
        <f>O667*H667</f>
        <v>0</v>
      </c>
      <c r="Q667" s="229">
        <v>0.00013999999999999999</v>
      </c>
      <c r="R667" s="229">
        <f>Q667*H667</f>
        <v>0.0100226</v>
      </c>
      <c r="S667" s="229">
        <v>0</v>
      </c>
      <c r="T667" s="230">
        <f>S667*H667</f>
        <v>0</v>
      </c>
      <c r="U667" s="42"/>
      <c r="V667" s="42"/>
      <c r="W667" s="42"/>
      <c r="X667" s="42"/>
      <c r="Y667" s="42"/>
      <c r="Z667" s="42"/>
      <c r="AA667" s="42"/>
      <c r="AB667" s="42"/>
      <c r="AC667" s="42"/>
      <c r="AD667" s="42"/>
      <c r="AE667" s="42"/>
      <c r="AR667" s="231" t="s">
        <v>645</v>
      </c>
      <c r="AT667" s="231" t="s">
        <v>433</v>
      </c>
      <c r="AU667" s="231" t="s">
        <v>83</v>
      </c>
      <c r="AY667" s="21" t="s">
        <v>426</v>
      </c>
      <c r="BE667" s="232">
        <f>IF(N667="základní",J667,0)</f>
        <v>0</v>
      </c>
      <c r="BF667" s="232">
        <f>IF(N667="snížená",J667,0)</f>
        <v>0</v>
      </c>
      <c r="BG667" s="232">
        <f>IF(N667="zákl. přenesená",J667,0)</f>
        <v>0</v>
      </c>
      <c r="BH667" s="232">
        <f>IF(N667="sníž. přenesená",J667,0)</f>
        <v>0</v>
      </c>
      <c r="BI667" s="232">
        <f>IF(N667="nulová",J667,0)</f>
        <v>0</v>
      </c>
      <c r="BJ667" s="21" t="s">
        <v>81</v>
      </c>
      <c r="BK667" s="232">
        <f>ROUND(I667*H667,2)</f>
        <v>0</v>
      </c>
      <c r="BL667" s="21" t="s">
        <v>645</v>
      </c>
      <c r="BM667" s="231" t="s">
        <v>6998</v>
      </c>
    </row>
    <row r="668" s="2" customFormat="1">
      <c r="A668" s="42"/>
      <c r="B668" s="43"/>
      <c r="C668" s="44"/>
      <c r="D668" s="233" t="s">
        <v>442</v>
      </c>
      <c r="E668" s="44"/>
      <c r="F668" s="234" t="s">
        <v>4282</v>
      </c>
      <c r="G668" s="44"/>
      <c r="H668" s="44"/>
      <c r="I668" s="235"/>
      <c r="J668" s="44"/>
      <c r="K668" s="44"/>
      <c r="L668" s="48"/>
      <c r="M668" s="236"/>
      <c r="N668" s="237"/>
      <c r="O668" s="88"/>
      <c r="P668" s="88"/>
      <c r="Q668" s="88"/>
      <c r="R668" s="88"/>
      <c r="S668" s="88"/>
      <c r="T668" s="89"/>
      <c r="U668" s="42"/>
      <c r="V668" s="42"/>
      <c r="W668" s="42"/>
      <c r="X668" s="42"/>
      <c r="Y668" s="42"/>
      <c r="Z668" s="42"/>
      <c r="AA668" s="42"/>
      <c r="AB668" s="42"/>
      <c r="AC668" s="42"/>
      <c r="AD668" s="42"/>
      <c r="AE668" s="42"/>
      <c r="AT668" s="21" t="s">
        <v>442</v>
      </c>
      <c r="AU668" s="21" t="s">
        <v>83</v>
      </c>
    </row>
    <row r="669" s="13" customFormat="1">
      <c r="A669" s="13"/>
      <c r="B669" s="238"/>
      <c r="C669" s="239"/>
      <c r="D669" s="240" t="s">
        <v>446</v>
      </c>
      <c r="E669" s="241" t="s">
        <v>28</v>
      </c>
      <c r="F669" s="242" t="s">
        <v>298</v>
      </c>
      <c r="G669" s="239"/>
      <c r="H669" s="243">
        <v>71.590000000000003</v>
      </c>
      <c r="I669" s="244"/>
      <c r="J669" s="239"/>
      <c r="K669" s="239"/>
      <c r="L669" s="245"/>
      <c r="M669" s="246"/>
      <c r="N669" s="247"/>
      <c r="O669" s="247"/>
      <c r="P669" s="247"/>
      <c r="Q669" s="247"/>
      <c r="R669" s="247"/>
      <c r="S669" s="247"/>
      <c r="T669" s="248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49" t="s">
        <v>446</v>
      </c>
      <c r="AU669" s="249" t="s">
        <v>83</v>
      </c>
      <c r="AV669" s="13" t="s">
        <v>83</v>
      </c>
      <c r="AW669" s="13" t="s">
        <v>35</v>
      </c>
      <c r="AX669" s="13" t="s">
        <v>81</v>
      </c>
      <c r="AY669" s="249" t="s">
        <v>426</v>
      </c>
    </row>
    <row r="670" s="2" customFormat="1" ht="24.15" customHeight="1">
      <c r="A670" s="42"/>
      <c r="B670" s="43"/>
      <c r="C670" s="220" t="s">
        <v>1244</v>
      </c>
      <c r="D670" s="220" t="s">
        <v>433</v>
      </c>
      <c r="E670" s="221" t="s">
        <v>4312</v>
      </c>
      <c r="F670" s="222" t="s">
        <v>4313</v>
      </c>
      <c r="G670" s="223" t="s">
        <v>436</v>
      </c>
      <c r="H670" s="224">
        <v>71.590000000000003</v>
      </c>
      <c r="I670" s="225"/>
      <c r="J670" s="226">
        <f>ROUND(I670*H670,2)</f>
        <v>0</v>
      </c>
      <c r="K670" s="222" t="s">
        <v>437</v>
      </c>
      <c r="L670" s="48"/>
      <c r="M670" s="227" t="s">
        <v>28</v>
      </c>
      <c r="N670" s="228" t="s">
        <v>45</v>
      </c>
      <c r="O670" s="88"/>
      <c r="P670" s="229">
        <f>O670*H670</f>
        <v>0</v>
      </c>
      <c r="Q670" s="229">
        <v>0.00012</v>
      </c>
      <c r="R670" s="229">
        <f>Q670*H670</f>
        <v>0.0085908000000000009</v>
      </c>
      <c r="S670" s="229">
        <v>0</v>
      </c>
      <c r="T670" s="230">
        <f>S670*H670</f>
        <v>0</v>
      </c>
      <c r="U670" s="42"/>
      <c r="V670" s="42"/>
      <c r="W670" s="42"/>
      <c r="X670" s="42"/>
      <c r="Y670" s="42"/>
      <c r="Z670" s="42"/>
      <c r="AA670" s="42"/>
      <c r="AB670" s="42"/>
      <c r="AC670" s="42"/>
      <c r="AD670" s="42"/>
      <c r="AE670" s="42"/>
      <c r="AR670" s="231" t="s">
        <v>645</v>
      </c>
      <c r="AT670" s="231" t="s">
        <v>433</v>
      </c>
      <c r="AU670" s="231" t="s">
        <v>83</v>
      </c>
      <c r="AY670" s="21" t="s">
        <v>426</v>
      </c>
      <c r="BE670" s="232">
        <f>IF(N670="základní",J670,0)</f>
        <v>0</v>
      </c>
      <c r="BF670" s="232">
        <f>IF(N670="snížená",J670,0)</f>
        <v>0</v>
      </c>
      <c r="BG670" s="232">
        <f>IF(N670="zákl. přenesená",J670,0)</f>
        <v>0</v>
      </c>
      <c r="BH670" s="232">
        <f>IF(N670="sníž. přenesená",J670,0)</f>
        <v>0</v>
      </c>
      <c r="BI670" s="232">
        <f>IF(N670="nulová",J670,0)</f>
        <v>0</v>
      </c>
      <c r="BJ670" s="21" t="s">
        <v>81</v>
      </c>
      <c r="BK670" s="232">
        <f>ROUND(I670*H670,2)</f>
        <v>0</v>
      </c>
      <c r="BL670" s="21" t="s">
        <v>645</v>
      </c>
      <c r="BM670" s="231" t="s">
        <v>6999</v>
      </c>
    </row>
    <row r="671" s="2" customFormat="1">
      <c r="A671" s="42"/>
      <c r="B671" s="43"/>
      <c r="C671" s="44"/>
      <c r="D671" s="233" t="s">
        <v>442</v>
      </c>
      <c r="E671" s="44"/>
      <c r="F671" s="234" t="s">
        <v>4315</v>
      </c>
      <c r="G671" s="44"/>
      <c r="H671" s="44"/>
      <c r="I671" s="235"/>
      <c r="J671" s="44"/>
      <c r="K671" s="44"/>
      <c r="L671" s="48"/>
      <c r="M671" s="236"/>
      <c r="N671" s="237"/>
      <c r="O671" s="88"/>
      <c r="P671" s="88"/>
      <c r="Q671" s="88"/>
      <c r="R671" s="88"/>
      <c r="S671" s="88"/>
      <c r="T671" s="89"/>
      <c r="U671" s="42"/>
      <c r="V671" s="42"/>
      <c r="W671" s="42"/>
      <c r="X671" s="42"/>
      <c r="Y671" s="42"/>
      <c r="Z671" s="42"/>
      <c r="AA671" s="42"/>
      <c r="AB671" s="42"/>
      <c r="AC671" s="42"/>
      <c r="AD671" s="42"/>
      <c r="AE671" s="42"/>
      <c r="AT671" s="21" t="s">
        <v>442</v>
      </c>
      <c r="AU671" s="21" t="s">
        <v>83</v>
      </c>
    </row>
    <row r="672" s="13" customFormat="1">
      <c r="A672" s="13"/>
      <c r="B672" s="238"/>
      <c r="C672" s="239"/>
      <c r="D672" s="240" t="s">
        <v>446</v>
      </c>
      <c r="E672" s="241" t="s">
        <v>28</v>
      </c>
      <c r="F672" s="242" t="s">
        <v>298</v>
      </c>
      <c r="G672" s="239"/>
      <c r="H672" s="243">
        <v>71.590000000000003</v>
      </c>
      <c r="I672" s="244"/>
      <c r="J672" s="239"/>
      <c r="K672" s="239"/>
      <c r="L672" s="245"/>
      <c r="M672" s="246"/>
      <c r="N672" s="247"/>
      <c r="O672" s="247"/>
      <c r="P672" s="247"/>
      <c r="Q672" s="247"/>
      <c r="R672" s="247"/>
      <c r="S672" s="247"/>
      <c r="T672" s="248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49" t="s">
        <v>446</v>
      </c>
      <c r="AU672" s="249" t="s">
        <v>83</v>
      </c>
      <c r="AV672" s="13" t="s">
        <v>83</v>
      </c>
      <c r="AW672" s="13" t="s">
        <v>35</v>
      </c>
      <c r="AX672" s="13" t="s">
        <v>81</v>
      </c>
      <c r="AY672" s="249" t="s">
        <v>426</v>
      </c>
    </row>
    <row r="673" s="2" customFormat="1" ht="24.15" customHeight="1">
      <c r="A673" s="42"/>
      <c r="B673" s="43"/>
      <c r="C673" s="220" t="s">
        <v>1250</v>
      </c>
      <c r="D673" s="220" t="s">
        <v>433</v>
      </c>
      <c r="E673" s="221" t="s">
        <v>4317</v>
      </c>
      <c r="F673" s="222" t="s">
        <v>4318</v>
      </c>
      <c r="G673" s="223" t="s">
        <v>436</v>
      </c>
      <c r="H673" s="224">
        <v>71.590000000000003</v>
      </c>
      <c r="I673" s="225"/>
      <c r="J673" s="226">
        <f>ROUND(I673*H673,2)</f>
        <v>0</v>
      </c>
      <c r="K673" s="222" t="s">
        <v>437</v>
      </c>
      <c r="L673" s="48"/>
      <c r="M673" s="227" t="s">
        <v>28</v>
      </c>
      <c r="N673" s="228" t="s">
        <v>45</v>
      </c>
      <c r="O673" s="88"/>
      <c r="P673" s="229">
        <f>O673*H673</f>
        <v>0</v>
      </c>
      <c r="Q673" s="229">
        <v>0.00012</v>
      </c>
      <c r="R673" s="229">
        <f>Q673*H673</f>
        <v>0.0085908000000000009</v>
      </c>
      <c r="S673" s="229">
        <v>0</v>
      </c>
      <c r="T673" s="230">
        <f>S673*H673</f>
        <v>0</v>
      </c>
      <c r="U673" s="42"/>
      <c r="V673" s="42"/>
      <c r="W673" s="42"/>
      <c r="X673" s="42"/>
      <c r="Y673" s="42"/>
      <c r="Z673" s="42"/>
      <c r="AA673" s="42"/>
      <c r="AB673" s="42"/>
      <c r="AC673" s="42"/>
      <c r="AD673" s="42"/>
      <c r="AE673" s="42"/>
      <c r="AR673" s="231" t="s">
        <v>645</v>
      </c>
      <c r="AT673" s="231" t="s">
        <v>433</v>
      </c>
      <c r="AU673" s="231" t="s">
        <v>83</v>
      </c>
      <c r="AY673" s="21" t="s">
        <v>426</v>
      </c>
      <c r="BE673" s="232">
        <f>IF(N673="základní",J673,0)</f>
        <v>0</v>
      </c>
      <c r="BF673" s="232">
        <f>IF(N673="snížená",J673,0)</f>
        <v>0</v>
      </c>
      <c r="BG673" s="232">
        <f>IF(N673="zákl. přenesená",J673,0)</f>
        <v>0</v>
      </c>
      <c r="BH673" s="232">
        <f>IF(N673="sníž. přenesená",J673,0)</f>
        <v>0</v>
      </c>
      <c r="BI673" s="232">
        <f>IF(N673="nulová",J673,0)</f>
        <v>0</v>
      </c>
      <c r="BJ673" s="21" t="s">
        <v>81</v>
      </c>
      <c r="BK673" s="232">
        <f>ROUND(I673*H673,2)</f>
        <v>0</v>
      </c>
      <c r="BL673" s="21" t="s">
        <v>645</v>
      </c>
      <c r="BM673" s="231" t="s">
        <v>7000</v>
      </c>
    </row>
    <row r="674" s="2" customFormat="1">
      <c r="A674" s="42"/>
      <c r="B674" s="43"/>
      <c r="C674" s="44"/>
      <c r="D674" s="233" t="s">
        <v>442</v>
      </c>
      <c r="E674" s="44"/>
      <c r="F674" s="234" t="s">
        <v>4320</v>
      </c>
      <c r="G674" s="44"/>
      <c r="H674" s="44"/>
      <c r="I674" s="235"/>
      <c r="J674" s="44"/>
      <c r="K674" s="44"/>
      <c r="L674" s="48"/>
      <c r="M674" s="236"/>
      <c r="N674" s="237"/>
      <c r="O674" s="88"/>
      <c r="P674" s="88"/>
      <c r="Q674" s="88"/>
      <c r="R674" s="88"/>
      <c r="S674" s="88"/>
      <c r="T674" s="89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T674" s="21" t="s">
        <v>442</v>
      </c>
      <c r="AU674" s="21" t="s">
        <v>83</v>
      </c>
    </row>
    <row r="675" s="13" customFormat="1">
      <c r="A675" s="13"/>
      <c r="B675" s="238"/>
      <c r="C675" s="239"/>
      <c r="D675" s="240" t="s">
        <v>446</v>
      </c>
      <c r="E675" s="241" t="s">
        <v>28</v>
      </c>
      <c r="F675" s="242" t="s">
        <v>298</v>
      </c>
      <c r="G675" s="239"/>
      <c r="H675" s="243">
        <v>71.590000000000003</v>
      </c>
      <c r="I675" s="244"/>
      <c r="J675" s="239"/>
      <c r="K675" s="239"/>
      <c r="L675" s="245"/>
      <c r="M675" s="246"/>
      <c r="N675" s="247"/>
      <c r="O675" s="247"/>
      <c r="P675" s="247"/>
      <c r="Q675" s="247"/>
      <c r="R675" s="247"/>
      <c r="S675" s="247"/>
      <c r="T675" s="248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49" t="s">
        <v>446</v>
      </c>
      <c r="AU675" s="249" t="s">
        <v>83</v>
      </c>
      <c r="AV675" s="13" t="s">
        <v>83</v>
      </c>
      <c r="AW675" s="13" t="s">
        <v>35</v>
      </c>
      <c r="AX675" s="13" t="s">
        <v>81</v>
      </c>
      <c r="AY675" s="249" t="s">
        <v>426</v>
      </c>
    </row>
    <row r="676" s="2" customFormat="1" ht="37.8" customHeight="1">
      <c r="A676" s="42"/>
      <c r="B676" s="43"/>
      <c r="C676" s="220" t="s">
        <v>1257</v>
      </c>
      <c r="D676" s="220" t="s">
        <v>433</v>
      </c>
      <c r="E676" s="221" t="s">
        <v>7001</v>
      </c>
      <c r="F676" s="222" t="s">
        <v>7002</v>
      </c>
      <c r="G676" s="223" t="s">
        <v>436</v>
      </c>
      <c r="H676" s="224">
        <v>336.91800000000001</v>
      </c>
      <c r="I676" s="225"/>
      <c r="J676" s="226">
        <f>ROUND(I676*H676,2)</f>
        <v>0</v>
      </c>
      <c r="K676" s="222" t="s">
        <v>437</v>
      </c>
      <c r="L676" s="48"/>
      <c r="M676" s="227" t="s">
        <v>28</v>
      </c>
      <c r="N676" s="228" t="s">
        <v>45</v>
      </c>
      <c r="O676" s="88"/>
      <c r="P676" s="229">
        <f>O676*H676</f>
        <v>0</v>
      </c>
      <c r="Q676" s="229">
        <v>8.0000000000000007E-05</v>
      </c>
      <c r="R676" s="229">
        <f>Q676*H676</f>
        <v>0.026953440000000002</v>
      </c>
      <c r="S676" s="229">
        <v>0</v>
      </c>
      <c r="T676" s="230">
        <f>S676*H676</f>
        <v>0</v>
      </c>
      <c r="U676" s="42"/>
      <c r="V676" s="42"/>
      <c r="W676" s="42"/>
      <c r="X676" s="42"/>
      <c r="Y676" s="42"/>
      <c r="Z676" s="42"/>
      <c r="AA676" s="42"/>
      <c r="AB676" s="42"/>
      <c r="AC676" s="42"/>
      <c r="AD676" s="42"/>
      <c r="AE676" s="42"/>
      <c r="AR676" s="231" t="s">
        <v>645</v>
      </c>
      <c r="AT676" s="231" t="s">
        <v>433</v>
      </c>
      <c r="AU676" s="231" t="s">
        <v>83</v>
      </c>
      <c r="AY676" s="21" t="s">
        <v>426</v>
      </c>
      <c r="BE676" s="232">
        <f>IF(N676="základní",J676,0)</f>
        <v>0</v>
      </c>
      <c r="BF676" s="232">
        <f>IF(N676="snížená",J676,0)</f>
        <v>0</v>
      </c>
      <c r="BG676" s="232">
        <f>IF(N676="zákl. přenesená",J676,0)</f>
        <v>0</v>
      </c>
      <c r="BH676" s="232">
        <f>IF(N676="sníž. přenesená",J676,0)</f>
        <v>0</v>
      </c>
      <c r="BI676" s="232">
        <f>IF(N676="nulová",J676,0)</f>
        <v>0</v>
      </c>
      <c r="BJ676" s="21" t="s">
        <v>81</v>
      </c>
      <c r="BK676" s="232">
        <f>ROUND(I676*H676,2)</f>
        <v>0</v>
      </c>
      <c r="BL676" s="21" t="s">
        <v>645</v>
      </c>
      <c r="BM676" s="231" t="s">
        <v>7003</v>
      </c>
    </row>
    <row r="677" s="2" customFormat="1">
      <c r="A677" s="42"/>
      <c r="B677" s="43"/>
      <c r="C677" s="44"/>
      <c r="D677" s="233" t="s">
        <v>442</v>
      </c>
      <c r="E677" s="44"/>
      <c r="F677" s="234" t="s">
        <v>7004</v>
      </c>
      <c r="G677" s="44"/>
      <c r="H677" s="44"/>
      <c r="I677" s="235"/>
      <c r="J677" s="44"/>
      <c r="K677" s="44"/>
      <c r="L677" s="48"/>
      <c r="M677" s="236"/>
      <c r="N677" s="237"/>
      <c r="O677" s="88"/>
      <c r="P677" s="88"/>
      <c r="Q677" s="88"/>
      <c r="R677" s="88"/>
      <c r="S677" s="88"/>
      <c r="T677" s="89"/>
      <c r="U677" s="42"/>
      <c r="V677" s="42"/>
      <c r="W677" s="42"/>
      <c r="X677" s="42"/>
      <c r="Y677" s="42"/>
      <c r="Z677" s="42"/>
      <c r="AA677" s="42"/>
      <c r="AB677" s="42"/>
      <c r="AC677" s="42"/>
      <c r="AD677" s="42"/>
      <c r="AE677" s="42"/>
      <c r="AT677" s="21" t="s">
        <v>442</v>
      </c>
      <c r="AU677" s="21" t="s">
        <v>83</v>
      </c>
    </row>
    <row r="678" s="13" customFormat="1">
      <c r="A678" s="13"/>
      <c r="B678" s="238"/>
      <c r="C678" s="239"/>
      <c r="D678" s="240" t="s">
        <v>446</v>
      </c>
      <c r="E678" s="241" t="s">
        <v>28</v>
      </c>
      <c r="F678" s="242" t="s">
        <v>292</v>
      </c>
      <c r="G678" s="239"/>
      <c r="H678" s="243">
        <v>336.91800000000001</v>
      </c>
      <c r="I678" s="244"/>
      <c r="J678" s="239"/>
      <c r="K678" s="239"/>
      <c r="L678" s="245"/>
      <c r="M678" s="246"/>
      <c r="N678" s="247"/>
      <c r="O678" s="247"/>
      <c r="P678" s="247"/>
      <c r="Q678" s="247"/>
      <c r="R678" s="247"/>
      <c r="S678" s="247"/>
      <c r="T678" s="248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49" t="s">
        <v>446</v>
      </c>
      <c r="AU678" s="249" t="s">
        <v>83</v>
      </c>
      <c r="AV678" s="13" t="s">
        <v>83</v>
      </c>
      <c r="AW678" s="13" t="s">
        <v>35</v>
      </c>
      <c r="AX678" s="13" t="s">
        <v>81</v>
      </c>
      <c r="AY678" s="249" t="s">
        <v>426</v>
      </c>
    </row>
    <row r="679" s="2" customFormat="1" ht="24.15" customHeight="1">
      <c r="A679" s="42"/>
      <c r="B679" s="43"/>
      <c r="C679" s="220" t="s">
        <v>1262</v>
      </c>
      <c r="D679" s="220" t="s">
        <v>433</v>
      </c>
      <c r="E679" s="221" t="s">
        <v>7005</v>
      </c>
      <c r="F679" s="222" t="s">
        <v>7006</v>
      </c>
      <c r="G679" s="223" t="s">
        <v>436</v>
      </c>
      <c r="H679" s="224">
        <v>336.91800000000001</v>
      </c>
      <c r="I679" s="225"/>
      <c r="J679" s="226">
        <f>ROUND(I679*H679,2)</f>
        <v>0</v>
      </c>
      <c r="K679" s="222" t="s">
        <v>437</v>
      </c>
      <c r="L679" s="48"/>
      <c r="M679" s="227" t="s">
        <v>28</v>
      </c>
      <c r="N679" s="228" t="s">
        <v>45</v>
      </c>
      <c r="O679" s="88"/>
      <c r="P679" s="229">
        <f>O679*H679</f>
        <v>0</v>
      </c>
      <c r="Q679" s="229">
        <v>6.0000000000000002E-05</v>
      </c>
      <c r="R679" s="229">
        <f>Q679*H679</f>
        <v>0.02021508</v>
      </c>
      <c r="S679" s="229">
        <v>0</v>
      </c>
      <c r="T679" s="230">
        <f>S679*H679</f>
        <v>0</v>
      </c>
      <c r="U679" s="42"/>
      <c r="V679" s="42"/>
      <c r="W679" s="42"/>
      <c r="X679" s="42"/>
      <c r="Y679" s="42"/>
      <c r="Z679" s="42"/>
      <c r="AA679" s="42"/>
      <c r="AB679" s="42"/>
      <c r="AC679" s="42"/>
      <c r="AD679" s="42"/>
      <c r="AE679" s="42"/>
      <c r="AR679" s="231" t="s">
        <v>645</v>
      </c>
      <c r="AT679" s="231" t="s">
        <v>433</v>
      </c>
      <c r="AU679" s="231" t="s">
        <v>83</v>
      </c>
      <c r="AY679" s="21" t="s">
        <v>426</v>
      </c>
      <c r="BE679" s="232">
        <f>IF(N679="základní",J679,0)</f>
        <v>0</v>
      </c>
      <c r="BF679" s="232">
        <f>IF(N679="snížená",J679,0)</f>
        <v>0</v>
      </c>
      <c r="BG679" s="232">
        <f>IF(N679="zákl. přenesená",J679,0)</f>
        <v>0</v>
      </c>
      <c r="BH679" s="232">
        <f>IF(N679="sníž. přenesená",J679,0)</f>
        <v>0</v>
      </c>
      <c r="BI679" s="232">
        <f>IF(N679="nulová",J679,0)</f>
        <v>0</v>
      </c>
      <c r="BJ679" s="21" t="s">
        <v>81</v>
      </c>
      <c r="BK679" s="232">
        <f>ROUND(I679*H679,2)</f>
        <v>0</v>
      </c>
      <c r="BL679" s="21" t="s">
        <v>645</v>
      </c>
      <c r="BM679" s="231" t="s">
        <v>7007</v>
      </c>
    </row>
    <row r="680" s="2" customFormat="1">
      <c r="A680" s="42"/>
      <c r="B680" s="43"/>
      <c r="C680" s="44"/>
      <c r="D680" s="233" t="s">
        <v>442</v>
      </c>
      <c r="E680" s="44"/>
      <c r="F680" s="234" t="s">
        <v>7008</v>
      </c>
      <c r="G680" s="44"/>
      <c r="H680" s="44"/>
      <c r="I680" s="235"/>
      <c r="J680" s="44"/>
      <c r="K680" s="44"/>
      <c r="L680" s="48"/>
      <c r="M680" s="236"/>
      <c r="N680" s="237"/>
      <c r="O680" s="88"/>
      <c r="P680" s="88"/>
      <c r="Q680" s="88"/>
      <c r="R680" s="88"/>
      <c r="S680" s="88"/>
      <c r="T680" s="89"/>
      <c r="U680" s="42"/>
      <c r="V680" s="42"/>
      <c r="W680" s="42"/>
      <c r="X680" s="42"/>
      <c r="Y680" s="42"/>
      <c r="Z680" s="42"/>
      <c r="AA680" s="42"/>
      <c r="AB680" s="42"/>
      <c r="AC680" s="42"/>
      <c r="AD680" s="42"/>
      <c r="AE680" s="42"/>
      <c r="AT680" s="21" t="s">
        <v>442</v>
      </c>
      <c r="AU680" s="21" t="s">
        <v>83</v>
      </c>
    </row>
    <row r="681" s="13" customFormat="1">
      <c r="A681" s="13"/>
      <c r="B681" s="238"/>
      <c r="C681" s="239"/>
      <c r="D681" s="240" t="s">
        <v>446</v>
      </c>
      <c r="E681" s="241" t="s">
        <v>28</v>
      </c>
      <c r="F681" s="242" t="s">
        <v>7009</v>
      </c>
      <c r="G681" s="239"/>
      <c r="H681" s="243">
        <v>138.69</v>
      </c>
      <c r="I681" s="244"/>
      <c r="J681" s="239"/>
      <c r="K681" s="239"/>
      <c r="L681" s="245"/>
      <c r="M681" s="246"/>
      <c r="N681" s="247"/>
      <c r="O681" s="247"/>
      <c r="P681" s="247"/>
      <c r="Q681" s="247"/>
      <c r="R681" s="247"/>
      <c r="S681" s="247"/>
      <c r="T681" s="248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49" t="s">
        <v>446</v>
      </c>
      <c r="AU681" s="249" t="s">
        <v>83</v>
      </c>
      <c r="AV681" s="13" t="s">
        <v>83</v>
      </c>
      <c r="AW681" s="13" t="s">
        <v>35</v>
      </c>
      <c r="AX681" s="13" t="s">
        <v>74</v>
      </c>
      <c r="AY681" s="249" t="s">
        <v>426</v>
      </c>
    </row>
    <row r="682" s="13" customFormat="1">
      <c r="A682" s="13"/>
      <c r="B682" s="238"/>
      <c r="C682" s="239"/>
      <c r="D682" s="240" t="s">
        <v>446</v>
      </c>
      <c r="E682" s="241" t="s">
        <v>28</v>
      </c>
      <c r="F682" s="242" t="s">
        <v>6513</v>
      </c>
      <c r="G682" s="239"/>
      <c r="H682" s="243">
        <v>11.300000000000001</v>
      </c>
      <c r="I682" s="244"/>
      <c r="J682" s="239"/>
      <c r="K682" s="239"/>
      <c r="L682" s="245"/>
      <c r="M682" s="246"/>
      <c r="N682" s="247"/>
      <c r="O682" s="247"/>
      <c r="P682" s="247"/>
      <c r="Q682" s="247"/>
      <c r="R682" s="247"/>
      <c r="S682" s="247"/>
      <c r="T682" s="248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49" t="s">
        <v>446</v>
      </c>
      <c r="AU682" s="249" t="s">
        <v>83</v>
      </c>
      <c r="AV682" s="13" t="s">
        <v>83</v>
      </c>
      <c r="AW682" s="13" t="s">
        <v>35</v>
      </c>
      <c r="AX682" s="13" t="s">
        <v>74</v>
      </c>
      <c r="AY682" s="249" t="s">
        <v>426</v>
      </c>
    </row>
    <row r="683" s="13" customFormat="1">
      <c r="A683" s="13"/>
      <c r="B683" s="238"/>
      <c r="C683" s="239"/>
      <c r="D683" s="240" t="s">
        <v>446</v>
      </c>
      <c r="E683" s="241" t="s">
        <v>28</v>
      </c>
      <c r="F683" s="242" t="s">
        <v>7010</v>
      </c>
      <c r="G683" s="239"/>
      <c r="H683" s="243">
        <v>97.694999999999993</v>
      </c>
      <c r="I683" s="244"/>
      <c r="J683" s="239"/>
      <c r="K683" s="239"/>
      <c r="L683" s="245"/>
      <c r="M683" s="246"/>
      <c r="N683" s="247"/>
      <c r="O683" s="247"/>
      <c r="P683" s="247"/>
      <c r="Q683" s="247"/>
      <c r="R683" s="247"/>
      <c r="S683" s="247"/>
      <c r="T683" s="248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49" t="s">
        <v>446</v>
      </c>
      <c r="AU683" s="249" t="s">
        <v>83</v>
      </c>
      <c r="AV683" s="13" t="s">
        <v>83</v>
      </c>
      <c r="AW683" s="13" t="s">
        <v>35</v>
      </c>
      <c r="AX683" s="13" t="s">
        <v>74</v>
      </c>
      <c r="AY683" s="249" t="s">
        <v>426</v>
      </c>
    </row>
    <row r="684" s="13" customFormat="1">
      <c r="A684" s="13"/>
      <c r="B684" s="238"/>
      <c r="C684" s="239"/>
      <c r="D684" s="240" t="s">
        <v>446</v>
      </c>
      <c r="E684" s="241" t="s">
        <v>28</v>
      </c>
      <c r="F684" s="242" t="s">
        <v>6517</v>
      </c>
      <c r="G684" s="239"/>
      <c r="H684" s="243">
        <v>11.163</v>
      </c>
      <c r="I684" s="244"/>
      <c r="J684" s="239"/>
      <c r="K684" s="239"/>
      <c r="L684" s="245"/>
      <c r="M684" s="246"/>
      <c r="N684" s="247"/>
      <c r="O684" s="247"/>
      <c r="P684" s="247"/>
      <c r="Q684" s="247"/>
      <c r="R684" s="247"/>
      <c r="S684" s="247"/>
      <c r="T684" s="248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49" t="s">
        <v>446</v>
      </c>
      <c r="AU684" s="249" t="s">
        <v>83</v>
      </c>
      <c r="AV684" s="13" t="s">
        <v>83</v>
      </c>
      <c r="AW684" s="13" t="s">
        <v>35</v>
      </c>
      <c r="AX684" s="13" t="s">
        <v>74</v>
      </c>
      <c r="AY684" s="249" t="s">
        <v>426</v>
      </c>
    </row>
    <row r="685" s="13" customFormat="1">
      <c r="A685" s="13"/>
      <c r="B685" s="238"/>
      <c r="C685" s="239"/>
      <c r="D685" s="240" t="s">
        <v>446</v>
      </c>
      <c r="E685" s="241" t="s">
        <v>28</v>
      </c>
      <c r="F685" s="242" t="s">
        <v>7011</v>
      </c>
      <c r="G685" s="239"/>
      <c r="H685" s="243">
        <v>23.445</v>
      </c>
      <c r="I685" s="244"/>
      <c r="J685" s="239"/>
      <c r="K685" s="239"/>
      <c r="L685" s="245"/>
      <c r="M685" s="246"/>
      <c r="N685" s="247"/>
      <c r="O685" s="247"/>
      <c r="P685" s="247"/>
      <c r="Q685" s="247"/>
      <c r="R685" s="247"/>
      <c r="S685" s="247"/>
      <c r="T685" s="248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49" t="s">
        <v>446</v>
      </c>
      <c r="AU685" s="249" t="s">
        <v>83</v>
      </c>
      <c r="AV685" s="13" t="s">
        <v>83</v>
      </c>
      <c r="AW685" s="13" t="s">
        <v>35</v>
      </c>
      <c r="AX685" s="13" t="s">
        <v>74</v>
      </c>
      <c r="AY685" s="249" t="s">
        <v>426</v>
      </c>
    </row>
    <row r="686" s="13" customFormat="1">
      <c r="A686" s="13"/>
      <c r="B686" s="238"/>
      <c r="C686" s="239"/>
      <c r="D686" s="240" t="s">
        <v>446</v>
      </c>
      <c r="E686" s="241" t="s">
        <v>28</v>
      </c>
      <c r="F686" s="242" t="s">
        <v>6524</v>
      </c>
      <c r="G686" s="239"/>
      <c r="H686" s="243">
        <v>15.98</v>
      </c>
      <c r="I686" s="244"/>
      <c r="J686" s="239"/>
      <c r="K686" s="239"/>
      <c r="L686" s="245"/>
      <c r="M686" s="246"/>
      <c r="N686" s="247"/>
      <c r="O686" s="247"/>
      <c r="P686" s="247"/>
      <c r="Q686" s="247"/>
      <c r="R686" s="247"/>
      <c r="S686" s="247"/>
      <c r="T686" s="248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49" t="s">
        <v>446</v>
      </c>
      <c r="AU686" s="249" t="s">
        <v>83</v>
      </c>
      <c r="AV686" s="13" t="s">
        <v>83</v>
      </c>
      <c r="AW686" s="13" t="s">
        <v>35</v>
      </c>
      <c r="AX686" s="13" t="s">
        <v>74</v>
      </c>
      <c r="AY686" s="249" t="s">
        <v>426</v>
      </c>
    </row>
    <row r="687" s="13" customFormat="1">
      <c r="A687" s="13"/>
      <c r="B687" s="238"/>
      <c r="C687" s="239"/>
      <c r="D687" s="240" t="s">
        <v>446</v>
      </c>
      <c r="E687" s="241" t="s">
        <v>28</v>
      </c>
      <c r="F687" s="242" t="s">
        <v>7012</v>
      </c>
      <c r="G687" s="239"/>
      <c r="H687" s="243">
        <v>22.545000000000002</v>
      </c>
      <c r="I687" s="244"/>
      <c r="J687" s="239"/>
      <c r="K687" s="239"/>
      <c r="L687" s="245"/>
      <c r="M687" s="246"/>
      <c r="N687" s="247"/>
      <c r="O687" s="247"/>
      <c r="P687" s="247"/>
      <c r="Q687" s="247"/>
      <c r="R687" s="247"/>
      <c r="S687" s="247"/>
      <c r="T687" s="248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49" t="s">
        <v>446</v>
      </c>
      <c r="AU687" s="249" t="s">
        <v>83</v>
      </c>
      <c r="AV687" s="13" t="s">
        <v>83</v>
      </c>
      <c r="AW687" s="13" t="s">
        <v>35</v>
      </c>
      <c r="AX687" s="13" t="s">
        <v>74</v>
      </c>
      <c r="AY687" s="249" t="s">
        <v>426</v>
      </c>
    </row>
    <row r="688" s="13" customFormat="1">
      <c r="A688" s="13"/>
      <c r="B688" s="238"/>
      <c r="C688" s="239"/>
      <c r="D688" s="240" t="s">
        <v>446</v>
      </c>
      <c r="E688" s="241" t="s">
        <v>28</v>
      </c>
      <c r="F688" s="242" t="s">
        <v>6528</v>
      </c>
      <c r="G688" s="239"/>
      <c r="H688" s="243">
        <v>16.100000000000001</v>
      </c>
      <c r="I688" s="244"/>
      <c r="J688" s="239"/>
      <c r="K688" s="239"/>
      <c r="L688" s="245"/>
      <c r="M688" s="246"/>
      <c r="N688" s="247"/>
      <c r="O688" s="247"/>
      <c r="P688" s="247"/>
      <c r="Q688" s="247"/>
      <c r="R688" s="247"/>
      <c r="S688" s="247"/>
      <c r="T688" s="248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49" t="s">
        <v>446</v>
      </c>
      <c r="AU688" s="249" t="s">
        <v>83</v>
      </c>
      <c r="AV688" s="13" t="s">
        <v>83</v>
      </c>
      <c r="AW688" s="13" t="s">
        <v>35</v>
      </c>
      <c r="AX688" s="13" t="s">
        <v>74</v>
      </c>
      <c r="AY688" s="249" t="s">
        <v>426</v>
      </c>
    </row>
    <row r="689" s="15" customFormat="1">
      <c r="A689" s="15"/>
      <c r="B689" s="260"/>
      <c r="C689" s="261"/>
      <c r="D689" s="240" t="s">
        <v>446</v>
      </c>
      <c r="E689" s="262" t="s">
        <v>292</v>
      </c>
      <c r="F689" s="263" t="s">
        <v>466</v>
      </c>
      <c r="G689" s="261"/>
      <c r="H689" s="264">
        <v>336.91800000000001</v>
      </c>
      <c r="I689" s="265"/>
      <c r="J689" s="261"/>
      <c r="K689" s="261"/>
      <c r="L689" s="266"/>
      <c r="M689" s="267"/>
      <c r="N689" s="268"/>
      <c r="O689" s="268"/>
      <c r="P689" s="268"/>
      <c r="Q689" s="268"/>
      <c r="R689" s="268"/>
      <c r="S689" s="268"/>
      <c r="T689" s="269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T689" s="270" t="s">
        <v>446</v>
      </c>
      <c r="AU689" s="270" t="s">
        <v>83</v>
      </c>
      <c r="AV689" s="15" t="s">
        <v>438</v>
      </c>
      <c r="AW689" s="15" t="s">
        <v>35</v>
      </c>
      <c r="AX689" s="15" t="s">
        <v>81</v>
      </c>
      <c r="AY689" s="270" t="s">
        <v>426</v>
      </c>
    </row>
    <row r="690" s="2" customFormat="1" ht="33" customHeight="1">
      <c r="A690" s="42"/>
      <c r="B690" s="43"/>
      <c r="C690" s="220" t="s">
        <v>317</v>
      </c>
      <c r="D690" s="220" t="s">
        <v>433</v>
      </c>
      <c r="E690" s="221" t="s">
        <v>7013</v>
      </c>
      <c r="F690" s="222" t="s">
        <v>7014</v>
      </c>
      <c r="G690" s="223" t="s">
        <v>436</v>
      </c>
      <c r="H690" s="224">
        <v>368.29300000000001</v>
      </c>
      <c r="I690" s="225"/>
      <c r="J690" s="226">
        <f>ROUND(I690*H690,2)</f>
        <v>0</v>
      </c>
      <c r="K690" s="222" t="s">
        <v>28</v>
      </c>
      <c r="L690" s="48"/>
      <c r="M690" s="227" t="s">
        <v>28</v>
      </c>
      <c r="N690" s="228" t="s">
        <v>45</v>
      </c>
      <c r="O690" s="88"/>
      <c r="P690" s="229">
        <f>O690*H690</f>
        <v>0</v>
      </c>
      <c r="Q690" s="229">
        <v>0.00013999999999999999</v>
      </c>
      <c r="R690" s="229">
        <f>Q690*H690</f>
        <v>0.051561019999999999</v>
      </c>
      <c r="S690" s="229">
        <v>0</v>
      </c>
      <c r="T690" s="230">
        <f>S690*H690</f>
        <v>0</v>
      </c>
      <c r="U690" s="42"/>
      <c r="V690" s="42"/>
      <c r="W690" s="42"/>
      <c r="X690" s="42"/>
      <c r="Y690" s="42"/>
      <c r="Z690" s="42"/>
      <c r="AA690" s="42"/>
      <c r="AB690" s="42"/>
      <c r="AC690" s="42"/>
      <c r="AD690" s="42"/>
      <c r="AE690" s="42"/>
      <c r="AR690" s="231" t="s">
        <v>645</v>
      </c>
      <c r="AT690" s="231" t="s">
        <v>433</v>
      </c>
      <c r="AU690" s="231" t="s">
        <v>83</v>
      </c>
      <c r="AY690" s="21" t="s">
        <v>426</v>
      </c>
      <c r="BE690" s="232">
        <f>IF(N690="základní",J690,0)</f>
        <v>0</v>
      </c>
      <c r="BF690" s="232">
        <f>IF(N690="snížená",J690,0)</f>
        <v>0</v>
      </c>
      <c r="BG690" s="232">
        <f>IF(N690="zákl. přenesená",J690,0)</f>
        <v>0</v>
      </c>
      <c r="BH690" s="232">
        <f>IF(N690="sníž. přenesená",J690,0)</f>
        <v>0</v>
      </c>
      <c r="BI690" s="232">
        <f>IF(N690="nulová",J690,0)</f>
        <v>0</v>
      </c>
      <c r="BJ690" s="21" t="s">
        <v>81</v>
      </c>
      <c r="BK690" s="232">
        <f>ROUND(I690*H690,2)</f>
        <v>0</v>
      </c>
      <c r="BL690" s="21" t="s">
        <v>645</v>
      </c>
      <c r="BM690" s="231" t="s">
        <v>7015</v>
      </c>
    </row>
    <row r="691" s="13" customFormat="1">
      <c r="A691" s="13"/>
      <c r="B691" s="238"/>
      <c r="C691" s="239"/>
      <c r="D691" s="240" t="s">
        <v>446</v>
      </c>
      <c r="E691" s="241" t="s">
        <v>28</v>
      </c>
      <c r="F691" s="242" t="s">
        <v>6511</v>
      </c>
      <c r="G691" s="239"/>
      <c r="H691" s="243">
        <v>154.09999999999999</v>
      </c>
      <c r="I691" s="244"/>
      <c r="J691" s="239"/>
      <c r="K691" s="239"/>
      <c r="L691" s="245"/>
      <c r="M691" s="246"/>
      <c r="N691" s="247"/>
      <c r="O691" s="247"/>
      <c r="P691" s="247"/>
      <c r="Q691" s="247"/>
      <c r="R691" s="247"/>
      <c r="S691" s="247"/>
      <c r="T691" s="248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49" t="s">
        <v>446</v>
      </c>
      <c r="AU691" s="249" t="s">
        <v>83</v>
      </c>
      <c r="AV691" s="13" t="s">
        <v>83</v>
      </c>
      <c r="AW691" s="13" t="s">
        <v>35</v>
      </c>
      <c r="AX691" s="13" t="s">
        <v>74</v>
      </c>
      <c r="AY691" s="249" t="s">
        <v>426</v>
      </c>
    </row>
    <row r="692" s="13" customFormat="1">
      <c r="A692" s="13"/>
      <c r="B692" s="238"/>
      <c r="C692" s="239"/>
      <c r="D692" s="240" t="s">
        <v>446</v>
      </c>
      <c r="E692" s="241" t="s">
        <v>28</v>
      </c>
      <c r="F692" s="242" t="s">
        <v>6513</v>
      </c>
      <c r="G692" s="239"/>
      <c r="H692" s="243">
        <v>11.300000000000001</v>
      </c>
      <c r="I692" s="244"/>
      <c r="J692" s="239"/>
      <c r="K692" s="239"/>
      <c r="L692" s="245"/>
      <c r="M692" s="246"/>
      <c r="N692" s="247"/>
      <c r="O692" s="247"/>
      <c r="P692" s="247"/>
      <c r="Q692" s="247"/>
      <c r="R692" s="247"/>
      <c r="S692" s="247"/>
      <c r="T692" s="248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49" t="s">
        <v>446</v>
      </c>
      <c r="AU692" s="249" t="s">
        <v>83</v>
      </c>
      <c r="AV692" s="13" t="s">
        <v>83</v>
      </c>
      <c r="AW692" s="13" t="s">
        <v>35</v>
      </c>
      <c r="AX692" s="13" t="s">
        <v>74</v>
      </c>
      <c r="AY692" s="249" t="s">
        <v>426</v>
      </c>
    </row>
    <row r="693" s="13" customFormat="1">
      <c r="A693" s="13"/>
      <c r="B693" s="238"/>
      <c r="C693" s="239"/>
      <c r="D693" s="240" t="s">
        <v>446</v>
      </c>
      <c r="E693" s="241" t="s">
        <v>28</v>
      </c>
      <c r="F693" s="242" t="s">
        <v>6515</v>
      </c>
      <c r="G693" s="239"/>
      <c r="H693" s="243">
        <v>108.55</v>
      </c>
      <c r="I693" s="244"/>
      <c r="J693" s="239"/>
      <c r="K693" s="239"/>
      <c r="L693" s="245"/>
      <c r="M693" s="246"/>
      <c r="N693" s="247"/>
      <c r="O693" s="247"/>
      <c r="P693" s="247"/>
      <c r="Q693" s="247"/>
      <c r="R693" s="247"/>
      <c r="S693" s="247"/>
      <c r="T693" s="248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49" t="s">
        <v>446</v>
      </c>
      <c r="AU693" s="249" t="s">
        <v>83</v>
      </c>
      <c r="AV693" s="13" t="s">
        <v>83</v>
      </c>
      <c r="AW693" s="13" t="s">
        <v>35</v>
      </c>
      <c r="AX693" s="13" t="s">
        <v>74</v>
      </c>
      <c r="AY693" s="249" t="s">
        <v>426</v>
      </c>
    </row>
    <row r="694" s="13" customFormat="1">
      <c r="A694" s="13"/>
      <c r="B694" s="238"/>
      <c r="C694" s="239"/>
      <c r="D694" s="240" t="s">
        <v>446</v>
      </c>
      <c r="E694" s="241" t="s">
        <v>28</v>
      </c>
      <c r="F694" s="242" t="s">
        <v>6517</v>
      </c>
      <c r="G694" s="239"/>
      <c r="H694" s="243">
        <v>11.163</v>
      </c>
      <c r="I694" s="244"/>
      <c r="J694" s="239"/>
      <c r="K694" s="239"/>
      <c r="L694" s="245"/>
      <c r="M694" s="246"/>
      <c r="N694" s="247"/>
      <c r="O694" s="247"/>
      <c r="P694" s="247"/>
      <c r="Q694" s="247"/>
      <c r="R694" s="247"/>
      <c r="S694" s="247"/>
      <c r="T694" s="248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49" t="s">
        <v>446</v>
      </c>
      <c r="AU694" s="249" t="s">
        <v>83</v>
      </c>
      <c r="AV694" s="13" t="s">
        <v>83</v>
      </c>
      <c r="AW694" s="13" t="s">
        <v>35</v>
      </c>
      <c r="AX694" s="13" t="s">
        <v>74</v>
      </c>
      <c r="AY694" s="249" t="s">
        <v>426</v>
      </c>
    </row>
    <row r="695" s="13" customFormat="1">
      <c r="A695" s="13"/>
      <c r="B695" s="238"/>
      <c r="C695" s="239"/>
      <c r="D695" s="240" t="s">
        <v>446</v>
      </c>
      <c r="E695" s="241" t="s">
        <v>28</v>
      </c>
      <c r="F695" s="242" t="s">
        <v>6522</v>
      </c>
      <c r="G695" s="239"/>
      <c r="H695" s="243">
        <v>26.050000000000001</v>
      </c>
      <c r="I695" s="244"/>
      <c r="J695" s="239"/>
      <c r="K695" s="239"/>
      <c r="L695" s="245"/>
      <c r="M695" s="246"/>
      <c r="N695" s="247"/>
      <c r="O695" s="247"/>
      <c r="P695" s="247"/>
      <c r="Q695" s="247"/>
      <c r="R695" s="247"/>
      <c r="S695" s="247"/>
      <c r="T695" s="248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49" t="s">
        <v>446</v>
      </c>
      <c r="AU695" s="249" t="s">
        <v>83</v>
      </c>
      <c r="AV695" s="13" t="s">
        <v>83</v>
      </c>
      <c r="AW695" s="13" t="s">
        <v>35</v>
      </c>
      <c r="AX695" s="13" t="s">
        <v>74</v>
      </c>
      <c r="AY695" s="249" t="s">
        <v>426</v>
      </c>
    </row>
    <row r="696" s="13" customFormat="1">
      <c r="A696" s="13"/>
      <c r="B696" s="238"/>
      <c r="C696" s="239"/>
      <c r="D696" s="240" t="s">
        <v>446</v>
      </c>
      <c r="E696" s="241" t="s">
        <v>28</v>
      </c>
      <c r="F696" s="242" t="s">
        <v>6524</v>
      </c>
      <c r="G696" s="239"/>
      <c r="H696" s="243">
        <v>15.98</v>
      </c>
      <c r="I696" s="244"/>
      <c r="J696" s="239"/>
      <c r="K696" s="239"/>
      <c r="L696" s="245"/>
      <c r="M696" s="246"/>
      <c r="N696" s="247"/>
      <c r="O696" s="247"/>
      <c r="P696" s="247"/>
      <c r="Q696" s="247"/>
      <c r="R696" s="247"/>
      <c r="S696" s="247"/>
      <c r="T696" s="248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49" t="s">
        <v>446</v>
      </c>
      <c r="AU696" s="249" t="s">
        <v>83</v>
      </c>
      <c r="AV696" s="13" t="s">
        <v>83</v>
      </c>
      <c r="AW696" s="13" t="s">
        <v>35</v>
      </c>
      <c r="AX696" s="13" t="s">
        <v>74</v>
      </c>
      <c r="AY696" s="249" t="s">
        <v>426</v>
      </c>
    </row>
    <row r="697" s="13" customFormat="1">
      <c r="A697" s="13"/>
      <c r="B697" s="238"/>
      <c r="C697" s="239"/>
      <c r="D697" s="240" t="s">
        <v>446</v>
      </c>
      <c r="E697" s="241" t="s">
        <v>28</v>
      </c>
      <c r="F697" s="242" t="s">
        <v>6526</v>
      </c>
      <c r="G697" s="239"/>
      <c r="H697" s="243">
        <v>25.050000000000001</v>
      </c>
      <c r="I697" s="244"/>
      <c r="J697" s="239"/>
      <c r="K697" s="239"/>
      <c r="L697" s="245"/>
      <c r="M697" s="246"/>
      <c r="N697" s="247"/>
      <c r="O697" s="247"/>
      <c r="P697" s="247"/>
      <c r="Q697" s="247"/>
      <c r="R697" s="247"/>
      <c r="S697" s="247"/>
      <c r="T697" s="248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49" t="s">
        <v>446</v>
      </c>
      <c r="AU697" s="249" t="s">
        <v>83</v>
      </c>
      <c r="AV697" s="13" t="s">
        <v>83</v>
      </c>
      <c r="AW697" s="13" t="s">
        <v>35</v>
      </c>
      <c r="AX697" s="13" t="s">
        <v>74</v>
      </c>
      <c r="AY697" s="249" t="s">
        <v>426</v>
      </c>
    </row>
    <row r="698" s="13" customFormat="1">
      <c r="A698" s="13"/>
      <c r="B698" s="238"/>
      <c r="C698" s="239"/>
      <c r="D698" s="240" t="s">
        <v>446</v>
      </c>
      <c r="E698" s="241" t="s">
        <v>28</v>
      </c>
      <c r="F698" s="242" t="s">
        <v>6528</v>
      </c>
      <c r="G698" s="239"/>
      <c r="H698" s="243">
        <v>16.100000000000001</v>
      </c>
      <c r="I698" s="244"/>
      <c r="J698" s="239"/>
      <c r="K698" s="239"/>
      <c r="L698" s="245"/>
      <c r="M698" s="246"/>
      <c r="N698" s="247"/>
      <c r="O698" s="247"/>
      <c r="P698" s="247"/>
      <c r="Q698" s="247"/>
      <c r="R698" s="247"/>
      <c r="S698" s="247"/>
      <c r="T698" s="248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49" t="s">
        <v>446</v>
      </c>
      <c r="AU698" s="249" t="s">
        <v>83</v>
      </c>
      <c r="AV698" s="13" t="s">
        <v>83</v>
      </c>
      <c r="AW698" s="13" t="s">
        <v>35</v>
      </c>
      <c r="AX698" s="13" t="s">
        <v>74</v>
      </c>
      <c r="AY698" s="249" t="s">
        <v>426</v>
      </c>
    </row>
    <row r="699" s="15" customFormat="1">
      <c r="A699" s="15"/>
      <c r="B699" s="260"/>
      <c r="C699" s="261"/>
      <c r="D699" s="240" t="s">
        <v>446</v>
      </c>
      <c r="E699" s="262" t="s">
        <v>295</v>
      </c>
      <c r="F699" s="263" t="s">
        <v>466</v>
      </c>
      <c r="G699" s="261"/>
      <c r="H699" s="264">
        <v>368.29300000000001</v>
      </c>
      <c r="I699" s="265"/>
      <c r="J699" s="261"/>
      <c r="K699" s="261"/>
      <c r="L699" s="266"/>
      <c r="M699" s="267"/>
      <c r="N699" s="268"/>
      <c r="O699" s="268"/>
      <c r="P699" s="268"/>
      <c r="Q699" s="268"/>
      <c r="R699" s="268"/>
      <c r="S699" s="268"/>
      <c r="T699" s="269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T699" s="270" t="s">
        <v>446</v>
      </c>
      <c r="AU699" s="270" t="s">
        <v>83</v>
      </c>
      <c r="AV699" s="15" t="s">
        <v>438</v>
      </c>
      <c r="AW699" s="15" t="s">
        <v>35</v>
      </c>
      <c r="AX699" s="15" t="s">
        <v>81</v>
      </c>
      <c r="AY699" s="270" t="s">
        <v>426</v>
      </c>
    </row>
    <row r="700" s="2" customFormat="1" ht="33" customHeight="1">
      <c r="A700" s="42"/>
      <c r="B700" s="43"/>
      <c r="C700" s="220" t="s">
        <v>1275</v>
      </c>
      <c r="D700" s="220" t="s">
        <v>433</v>
      </c>
      <c r="E700" s="221" t="s">
        <v>7016</v>
      </c>
      <c r="F700" s="222" t="s">
        <v>7017</v>
      </c>
      <c r="G700" s="223" t="s">
        <v>436</v>
      </c>
      <c r="H700" s="224">
        <v>368.29300000000001</v>
      </c>
      <c r="I700" s="225"/>
      <c r="J700" s="226">
        <f>ROUND(I700*H700,2)</f>
        <v>0</v>
      </c>
      <c r="K700" s="222" t="s">
        <v>28</v>
      </c>
      <c r="L700" s="48"/>
      <c r="M700" s="227" t="s">
        <v>28</v>
      </c>
      <c r="N700" s="228" t="s">
        <v>45</v>
      </c>
      <c r="O700" s="88"/>
      <c r="P700" s="229">
        <f>O700*H700</f>
        <v>0</v>
      </c>
      <c r="Q700" s="229">
        <v>0.00012999999999999999</v>
      </c>
      <c r="R700" s="229">
        <f>Q700*H700</f>
        <v>0.047878089999999998</v>
      </c>
      <c r="S700" s="229">
        <v>0</v>
      </c>
      <c r="T700" s="230">
        <f>S700*H700</f>
        <v>0</v>
      </c>
      <c r="U700" s="42"/>
      <c r="V700" s="42"/>
      <c r="W700" s="42"/>
      <c r="X700" s="42"/>
      <c r="Y700" s="42"/>
      <c r="Z700" s="42"/>
      <c r="AA700" s="42"/>
      <c r="AB700" s="42"/>
      <c r="AC700" s="42"/>
      <c r="AD700" s="42"/>
      <c r="AE700" s="42"/>
      <c r="AR700" s="231" t="s">
        <v>645</v>
      </c>
      <c r="AT700" s="231" t="s">
        <v>433</v>
      </c>
      <c r="AU700" s="231" t="s">
        <v>83</v>
      </c>
      <c r="AY700" s="21" t="s">
        <v>426</v>
      </c>
      <c r="BE700" s="232">
        <f>IF(N700="základní",J700,0)</f>
        <v>0</v>
      </c>
      <c r="BF700" s="232">
        <f>IF(N700="snížená",J700,0)</f>
        <v>0</v>
      </c>
      <c r="BG700" s="232">
        <f>IF(N700="zákl. přenesená",J700,0)</f>
        <v>0</v>
      </c>
      <c r="BH700" s="232">
        <f>IF(N700="sníž. přenesená",J700,0)</f>
        <v>0</v>
      </c>
      <c r="BI700" s="232">
        <f>IF(N700="nulová",J700,0)</f>
        <v>0</v>
      </c>
      <c r="BJ700" s="21" t="s">
        <v>81</v>
      </c>
      <c r="BK700" s="232">
        <f>ROUND(I700*H700,2)</f>
        <v>0</v>
      </c>
      <c r="BL700" s="21" t="s">
        <v>645</v>
      </c>
      <c r="BM700" s="231" t="s">
        <v>7018</v>
      </c>
    </row>
    <row r="701" s="13" customFormat="1">
      <c r="A701" s="13"/>
      <c r="B701" s="238"/>
      <c r="C701" s="239"/>
      <c r="D701" s="240" t="s">
        <v>446</v>
      </c>
      <c r="E701" s="241" t="s">
        <v>28</v>
      </c>
      <c r="F701" s="242" t="s">
        <v>295</v>
      </c>
      <c r="G701" s="239"/>
      <c r="H701" s="243">
        <v>368.29300000000001</v>
      </c>
      <c r="I701" s="244"/>
      <c r="J701" s="239"/>
      <c r="K701" s="239"/>
      <c r="L701" s="245"/>
      <c r="M701" s="246"/>
      <c r="N701" s="247"/>
      <c r="O701" s="247"/>
      <c r="P701" s="247"/>
      <c r="Q701" s="247"/>
      <c r="R701" s="247"/>
      <c r="S701" s="247"/>
      <c r="T701" s="248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49" t="s">
        <v>446</v>
      </c>
      <c r="AU701" s="249" t="s">
        <v>83</v>
      </c>
      <c r="AV701" s="13" t="s">
        <v>83</v>
      </c>
      <c r="AW701" s="13" t="s">
        <v>35</v>
      </c>
      <c r="AX701" s="13" t="s">
        <v>81</v>
      </c>
      <c r="AY701" s="249" t="s">
        <v>426</v>
      </c>
    </row>
    <row r="702" s="2" customFormat="1" ht="37.8" customHeight="1">
      <c r="A702" s="42"/>
      <c r="B702" s="43"/>
      <c r="C702" s="220" t="s">
        <v>1283</v>
      </c>
      <c r="D702" s="220" t="s">
        <v>433</v>
      </c>
      <c r="E702" s="221" t="s">
        <v>7019</v>
      </c>
      <c r="F702" s="222" t="s">
        <v>7020</v>
      </c>
      <c r="G702" s="223" t="s">
        <v>436</v>
      </c>
      <c r="H702" s="224">
        <v>368.29300000000001</v>
      </c>
      <c r="I702" s="225"/>
      <c r="J702" s="226">
        <f>ROUND(I702*H702,2)</f>
        <v>0</v>
      </c>
      <c r="K702" s="222" t="s">
        <v>28</v>
      </c>
      <c r="L702" s="48"/>
      <c r="M702" s="227" t="s">
        <v>28</v>
      </c>
      <c r="N702" s="228" t="s">
        <v>45</v>
      </c>
      <c r="O702" s="88"/>
      <c r="P702" s="229">
        <f>O702*H702</f>
        <v>0</v>
      </c>
      <c r="Q702" s="229">
        <v>0.00012999999999999999</v>
      </c>
      <c r="R702" s="229">
        <f>Q702*H702</f>
        <v>0.047878089999999998</v>
      </c>
      <c r="S702" s="229">
        <v>0</v>
      </c>
      <c r="T702" s="230">
        <f>S702*H702</f>
        <v>0</v>
      </c>
      <c r="U702" s="42"/>
      <c r="V702" s="42"/>
      <c r="W702" s="42"/>
      <c r="X702" s="42"/>
      <c r="Y702" s="42"/>
      <c r="Z702" s="42"/>
      <c r="AA702" s="42"/>
      <c r="AB702" s="42"/>
      <c r="AC702" s="42"/>
      <c r="AD702" s="42"/>
      <c r="AE702" s="42"/>
      <c r="AR702" s="231" t="s">
        <v>645</v>
      </c>
      <c r="AT702" s="231" t="s">
        <v>433</v>
      </c>
      <c r="AU702" s="231" t="s">
        <v>83</v>
      </c>
      <c r="AY702" s="21" t="s">
        <v>426</v>
      </c>
      <c r="BE702" s="232">
        <f>IF(N702="základní",J702,0)</f>
        <v>0</v>
      </c>
      <c r="BF702" s="232">
        <f>IF(N702="snížená",J702,0)</f>
        <v>0</v>
      </c>
      <c r="BG702" s="232">
        <f>IF(N702="zákl. přenesená",J702,0)</f>
        <v>0</v>
      </c>
      <c r="BH702" s="232">
        <f>IF(N702="sníž. přenesená",J702,0)</f>
        <v>0</v>
      </c>
      <c r="BI702" s="232">
        <f>IF(N702="nulová",J702,0)</f>
        <v>0</v>
      </c>
      <c r="BJ702" s="21" t="s">
        <v>81</v>
      </c>
      <c r="BK702" s="232">
        <f>ROUND(I702*H702,2)</f>
        <v>0</v>
      </c>
      <c r="BL702" s="21" t="s">
        <v>645</v>
      </c>
      <c r="BM702" s="231" t="s">
        <v>7021</v>
      </c>
    </row>
    <row r="703" s="13" customFormat="1">
      <c r="A703" s="13"/>
      <c r="B703" s="238"/>
      <c r="C703" s="239"/>
      <c r="D703" s="240" t="s">
        <v>446</v>
      </c>
      <c r="E703" s="241" t="s">
        <v>28</v>
      </c>
      <c r="F703" s="242" t="s">
        <v>295</v>
      </c>
      <c r="G703" s="239"/>
      <c r="H703" s="243">
        <v>368.29300000000001</v>
      </c>
      <c r="I703" s="244"/>
      <c r="J703" s="239"/>
      <c r="K703" s="239"/>
      <c r="L703" s="245"/>
      <c r="M703" s="246"/>
      <c r="N703" s="247"/>
      <c r="O703" s="247"/>
      <c r="P703" s="247"/>
      <c r="Q703" s="247"/>
      <c r="R703" s="247"/>
      <c r="S703" s="247"/>
      <c r="T703" s="248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49" t="s">
        <v>446</v>
      </c>
      <c r="AU703" s="249" t="s">
        <v>83</v>
      </c>
      <c r="AV703" s="13" t="s">
        <v>83</v>
      </c>
      <c r="AW703" s="13" t="s">
        <v>35</v>
      </c>
      <c r="AX703" s="13" t="s">
        <v>81</v>
      </c>
      <c r="AY703" s="249" t="s">
        <v>426</v>
      </c>
    </row>
    <row r="704" s="2" customFormat="1" ht="44.25" customHeight="1">
      <c r="A704" s="42"/>
      <c r="B704" s="43"/>
      <c r="C704" s="220" t="s">
        <v>1288</v>
      </c>
      <c r="D704" s="220" t="s">
        <v>433</v>
      </c>
      <c r="E704" s="221" t="s">
        <v>7022</v>
      </c>
      <c r="F704" s="222" t="s">
        <v>7023</v>
      </c>
      <c r="G704" s="223" t="s">
        <v>949</v>
      </c>
      <c r="H704" s="224">
        <v>18.100000000000001</v>
      </c>
      <c r="I704" s="225"/>
      <c r="J704" s="226">
        <f>ROUND(I704*H704,2)</f>
        <v>0</v>
      </c>
      <c r="K704" s="222" t="s">
        <v>437</v>
      </c>
      <c r="L704" s="48"/>
      <c r="M704" s="227" t="s">
        <v>28</v>
      </c>
      <c r="N704" s="228" t="s">
        <v>45</v>
      </c>
      <c r="O704" s="88"/>
      <c r="P704" s="229">
        <f>O704*H704</f>
        <v>0</v>
      </c>
      <c r="Q704" s="229">
        <v>3.0000000000000001E-05</v>
      </c>
      <c r="R704" s="229">
        <f>Q704*H704</f>
        <v>0.00054300000000000008</v>
      </c>
      <c r="S704" s="229">
        <v>0</v>
      </c>
      <c r="T704" s="230">
        <f>S704*H704</f>
        <v>0</v>
      </c>
      <c r="U704" s="42"/>
      <c r="V704" s="42"/>
      <c r="W704" s="42"/>
      <c r="X704" s="42"/>
      <c r="Y704" s="42"/>
      <c r="Z704" s="42"/>
      <c r="AA704" s="42"/>
      <c r="AB704" s="42"/>
      <c r="AC704" s="42"/>
      <c r="AD704" s="42"/>
      <c r="AE704" s="42"/>
      <c r="AR704" s="231" t="s">
        <v>645</v>
      </c>
      <c r="AT704" s="231" t="s">
        <v>433</v>
      </c>
      <c r="AU704" s="231" t="s">
        <v>83</v>
      </c>
      <c r="AY704" s="21" t="s">
        <v>426</v>
      </c>
      <c r="BE704" s="232">
        <f>IF(N704="základní",J704,0)</f>
        <v>0</v>
      </c>
      <c r="BF704" s="232">
        <f>IF(N704="snížená",J704,0)</f>
        <v>0</v>
      </c>
      <c r="BG704" s="232">
        <f>IF(N704="zákl. přenesená",J704,0)</f>
        <v>0</v>
      </c>
      <c r="BH704" s="232">
        <f>IF(N704="sníž. přenesená",J704,0)</f>
        <v>0</v>
      </c>
      <c r="BI704" s="232">
        <f>IF(N704="nulová",J704,0)</f>
        <v>0</v>
      </c>
      <c r="BJ704" s="21" t="s">
        <v>81</v>
      </c>
      <c r="BK704" s="232">
        <f>ROUND(I704*H704,2)</f>
        <v>0</v>
      </c>
      <c r="BL704" s="21" t="s">
        <v>645</v>
      </c>
      <c r="BM704" s="231" t="s">
        <v>7024</v>
      </c>
    </row>
    <row r="705" s="2" customFormat="1">
      <c r="A705" s="42"/>
      <c r="B705" s="43"/>
      <c r="C705" s="44"/>
      <c r="D705" s="233" t="s">
        <v>442</v>
      </c>
      <c r="E705" s="44"/>
      <c r="F705" s="234" t="s">
        <v>7025</v>
      </c>
      <c r="G705" s="44"/>
      <c r="H705" s="44"/>
      <c r="I705" s="235"/>
      <c r="J705" s="44"/>
      <c r="K705" s="44"/>
      <c r="L705" s="48"/>
      <c r="M705" s="236"/>
      <c r="N705" s="237"/>
      <c r="O705" s="88"/>
      <c r="P705" s="88"/>
      <c r="Q705" s="88"/>
      <c r="R705" s="88"/>
      <c r="S705" s="88"/>
      <c r="T705" s="89"/>
      <c r="U705" s="42"/>
      <c r="V705" s="42"/>
      <c r="W705" s="42"/>
      <c r="X705" s="42"/>
      <c r="Y705" s="42"/>
      <c r="Z705" s="42"/>
      <c r="AA705" s="42"/>
      <c r="AB705" s="42"/>
      <c r="AC705" s="42"/>
      <c r="AD705" s="42"/>
      <c r="AE705" s="42"/>
      <c r="AT705" s="21" t="s">
        <v>442</v>
      </c>
      <c r="AU705" s="21" t="s">
        <v>83</v>
      </c>
    </row>
    <row r="706" s="13" customFormat="1">
      <c r="A706" s="13"/>
      <c r="B706" s="238"/>
      <c r="C706" s="239"/>
      <c r="D706" s="240" t="s">
        <v>446</v>
      </c>
      <c r="E706" s="241" t="s">
        <v>28</v>
      </c>
      <c r="F706" s="242" t="s">
        <v>6555</v>
      </c>
      <c r="G706" s="239"/>
      <c r="H706" s="243">
        <v>18.100000000000001</v>
      </c>
      <c r="I706" s="244"/>
      <c r="J706" s="239"/>
      <c r="K706" s="239"/>
      <c r="L706" s="245"/>
      <c r="M706" s="246"/>
      <c r="N706" s="247"/>
      <c r="O706" s="247"/>
      <c r="P706" s="247"/>
      <c r="Q706" s="247"/>
      <c r="R706" s="247"/>
      <c r="S706" s="247"/>
      <c r="T706" s="248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49" t="s">
        <v>446</v>
      </c>
      <c r="AU706" s="249" t="s">
        <v>83</v>
      </c>
      <c r="AV706" s="13" t="s">
        <v>83</v>
      </c>
      <c r="AW706" s="13" t="s">
        <v>35</v>
      </c>
      <c r="AX706" s="13" t="s">
        <v>81</v>
      </c>
      <c r="AY706" s="249" t="s">
        <v>426</v>
      </c>
    </row>
    <row r="707" s="2" customFormat="1" ht="33" customHeight="1">
      <c r="A707" s="42"/>
      <c r="B707" s="43"/>
      <c r="C707" s="220" t="s">
        <v>1293</v>
      </c>
      <c r="D707" s="220" t="s">
        <v>433</v>
      </c>
      <c r="E707" s="221" t="s">
        <v>7026</v>
      </c>
      <c r="F707" s="222" t="s">
        <v>7027</v>
      </c>
      <c r="G707" s="223" t="s">
        <v>949</v>
      </c>
      <c r="H707" s="224">
        <v>18.100000000000001</v>
      </c>
      <c r="I707" s="225"/>
      <c r="J707" s="226">
        <f>ROUND(I707*H707,2)</f>
        <v>0</v>
      </c>
      <c r="K707" s="222" t="s">
        <v>437</v>
      </c>
      <c r="L707" s="48"/>
      <c r="M707" s="227" t="s">
        <v>28</v>
      </c>
      <c r="N707" s="228" t="s">
        <v>45</v>
      </c>
      <c r="O707" s="88"/>
      <c r="P707" s="229">
        <f>O707*H707</f>
        <v>0</v>
      </c>
      <c r="Q707" s="229">
        <v>1.0000000000000001E-05</v>
      </c>
      <c r="R707" s="229">
        <f>Q707*H707</f>
        <v>0.00018100000000000004</v>
      </c>
      <c r="S707" s="229">
        <v>0</v>
      </c>
      <c r="T707" s="230">
        <f>S707*H707</f>
        <v>0</v>
      </c>
      <c r="U707" s="42"/>
      <c r="V707" s="42"/>
      <c r="W707" s="42"/>
      <c r="X707" s="42"/>
      <c r="Y707" s="42"/>
      <c r="Z707" s="42"/>
      <c r="AA707" s="42"/>
      <c r="AB707" s="42"/>
      <c r="AC707" s="42"/>
      <c r="AD707" s="42"/>
      <c r="AE707" s="42"/>
      <c r="AR707" s="231" t="s">
        <v>645</v>
      </c>
      <c r="AT707" s="231" t="s">
        <v>433</v>
      </c>
      <c r="AU707" s="231" t="s">
        <v>83</v>
      </c>
      <c r="AY707" s="21" t="s">
        <v>426</v>
      </c>
      <c r="BE707" s="232">
        <f>IF(N707="základní",J707,0)</f>
        <v>0</v>
      </c>
      <c r="BF707" s="232">
        <f>IF(N707="snížená",J707,0)</f>
        <v>0</v>
      </c>
      <c r="BG707" s="232">
        <f>IF(N707="zákl. přenesená",J707,0)</f>
        <v>0</v>
      </c>
      <c r="BH707" s="232">
        <f>IF(N707="sníž. přenesená",J707,0)</f>
        <v>0</v>
      </c>
      <c r="BI707" s="232">
        <f>IF(N707="nulová",J707,0)</f>
        <v>0</v>
      </c>
      <c r="BJ707" s="21" t="s">
        <v>81</v>
      </c>
      <c r="BK707" s="232">
        <f>ROUND(I707*H707,2)</f>
        <v>0</v>
      </c>
      <c r="BL707" s="21" t="s">
        <v>645</v>
      </c>
      <c r="BM707" s="231" t="s">
        <v>7028</v>
      </c>
    </row>
    <row r="708" s="2" customFormat="1">
      <c r="A708" s="42"/>
      <c r="B708" s="43"/>
      <c r="C708" s="44"/>
      <c r="D708" s="233" t="s">
        <v>442</v>
      </c>
      <c r="E708" s="44"/>
      <c r="F708" s="234" t="s">
        <v>7029</v>
      </c>
      <c r="G708" s="44"/>
      <c r="H708" s="44"/>
      <c r="I708" s="235"/>
      <c r="J708" s="44"/>
      <c r="K708" s="44"/>
      <c r="L708" s="48"/>
      <c r="M708" s="236"/>
      <c r="N708" s="237"/>
      <c r="O708" s="88"/>
      <c r="P708" s="88"/>
      <c r="Q708" s="88"/>
      <c r="R708" s="88"/>
      <c r="S708" s="88"/>
      <c r="T708" s="89"/>
      <c r="U708" s="42"/>
      <c r="V708" s="42"/>
      <c r="W708" s="42"/>
      <c r="X708" s="42"/>
      <c r="Y708" s="42"/>
      <c r="Z708" s="42"/>
      <c r="AA708" s="42"/>
      <c r="AB708" s="42"/>
      <c r="AC708" s="42"/>
      <c r="AD708" s="42"/>
      <c r="AE708" s="42"/>
      <c r="AT708" s="21" t="s">
        <v>442</v>
      </c>
      <c r="AU708" s="21" t="s">
        <v>83</v>
      </c>
    </row>
    <row r="709" s="13" customFormat="1">
      <c r="A709" s="13"/>
      <c r="B709" s="238"/>
      <c r="C709" s="239"/>
      <c r="D709" s="240" t="s">
        <v>446</v>
      </c>
      <c r="E709" s="241" t="s">
        <v>28</v>
      </c>
      <c r="F709" s="242" t="s">
        <v>6555</v>
      </c>
      <c r="G709" s="239"/>
      <c r="H709" s="243">
        <v>18.100000000000001</v>
      </c>
      <c r="I709" s="244"/>
      <c r="J709" s="239"/>
      <c r="K709" s="239"/>
      <c r="L709" s="245"/>
      <c r="M709" s="246"/>
      <c r="N709" s="247"/>
      <c r="O709" s="247"/>
      <c r="P709" s="247"/>
      <c r="Q709" s="247"/>
      <c r="R709" s="247"/>
      <c r="S709" s="247"/>
      <c r="T709" s="248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49" t="s">
        <v>446</v>
      </c>
      <c r="AU709" s="249" t="s">
        <v>83</v>
      </c>
      <c r="AV709" s="13" t="s">
        <v>83</v>
      </c>
      <c r="AW709" s="13" t="s">
        <v>35</v>
      </c>
      <c r="AX709" s="13" t="s">
        <v>81</v>
      </c>
      <c r="AY709" s="249" t="s">
        <v>426</v>
      </c>
    </row>
    <row r="710" s="2" customFormat="1" ht="37.8" customHeight="1">
      <c r="A710" s="42"/>
      <c r="B710" s="43"/>
      <c r="C710" s="220" t="s">
        <v>1299</v>
      </c>
      <c r="D710" s="220" t="s">
        <v>433</v>
      </c>
      <c r="E710" s="221" t="s">
        <v>7030</v>
      </c>
      <c r="F710" s="222" t="s">
        <v>7031</v>
      </c>
      <c r="G710" s="223" t="s">
        <v>949</v>
      </c>
      <c r="H710" s="224">
        <v>18.100000000000001</v>
      </c>
      <c r="I710" s="225"/>
      <c r="J710" s="226">
        <f>ROUND(I710*H710,2)</f>
        <v>0</v>
      </c>
      <c r="K710" s="222" t="s">
        <v>437</v>
      </c>
      <c r="L710" s="48"/>
      <c r="M710" s="227" t="s">
        <v>28</v>
      </c>
      <c r="N710" s="228" t="s">
        <v>45</v>
      </c>
      <c r="O710" s="88"/>
      <c r="P710" s="229">
        <f>O710*H710</f>
        <v>0</v>
      </c>
      <c r="Q710" s="229">
        <v>4.0000000000000003E-05</v>
      </c>
      <c r="R710" s="229">
        <f>Q710*H710</f>
        <v>0.00072400000000000014</v>
      </c>
      <c r="S710" s="229">
        <v>0</v>
      </c>
      <c r="T710" s="230">
        <f>S710*H710</f>
        <v>0</v>
      </c>
      <c r="U710" s="42"/>
      <c r="V710" s="42"/>
      <c r="W710" s="42"/>
      <c r="X710" s="42"/>
      <c r="Y710" s="42"/>
      <c r="Z710" s="42"/>
      <c r="AA710" s="42"/>
      <c r="AB710" s="42"/>
      <c r="AC710" s="42"/>
      <c r="AD710" s="42"/>
      <c r="AE710" s="42"/>
      <c r="AR710" s="231" t="s">
        <v>645</v>
      </c>
      <c r="AT710" s="231" t="s">
        <v>433</v>
      </c>
      <c r="AU710" s="231" t="s">
        <v>83</v>
      </c>
      <c r="AY710" s="21" t="s">
        <v>426</v>
      </c>
      <c r="BE710" s="232">
        <f>IF(N710="základní",J710,0)</f>
        <v>0</v>
      </c>
      <c r="BF710" s="232">
        <f>IF(N710="snížená",J710,0)</f>
        <v>0</v>
      </c>
      <c r="BG710" s="232">
        <f>IF(N710="zákl. přenesená",J710,0)</f>
        <v>0</v>
      </c>
      <c r="BH710" s="232">
        <f>IF(N710="sníž. přenesená",J710,0)</f>
        <v>0</v>
      </c>
      <c r="BI710" s="232">
        <f>IF(N710="nulová",J710,0)</f>
        <v>0</v>
      </c>
      <c r="BJ710" s="21" t="s">
        <v>81</v>
      </c>
      <c r="BK710" s="232">
        <f>ROUND(I710*H710,2)</f>
        <v>0</v>
      </c>
      <c r="BL710" s="21" t="s">
        <v>645</v>
      </c>
      <c r="BM710" s="231" t="s">
        <v>7032</v>
      </c>
    </row>
    <row r="711" s="2" customFormat="1">
      <c r="A711" s="42"/>
      <c r="B711" s="43"/>
      <c r="C711" s="44"/>
      <c r="D711" s="233" t="s">
        <v>442</v>
      </c>
      <c r="E711" s="44"/>
      <c r="F711" s="234" t="s">
        <v>7033</v>
      </c>
      <c r="G711" s="44"/>
      <c r="H711" s="44"/>
      <c r="I711" s="235"/>
      <c r="J711" s="44"/>
      <c r="K711" s="44"/>
      <c r="L711" s="48"/>
      <c r="M711" s="236"/>
      <c r="N711" s="237"/>
      <c r="O711" s="88"/>
      <c r="P711" s="88"/>
      <c r="Q711" s="88"/>
      <c r="R711" s="88"/>
      <c r="S711" s="88"/>
      <c r="T711" s="89"/>
      <c r="U711" s="42"/>
      <c r="V711" s="42"/>
      <c r="W711" s="42"/>
      <c r="X711" s="42"/>
      <c r="Y711" s="42"/>
      <c r="Z711" s="42"/>
      <c r="AA711" s="42"/>
      <c r="AB711" s="42"/>
      <c r="AC711" s="42"/>
      <c r="AD711" s="42"/>
      <c r="AE711" s="42"/>
      <c r="AT711" s="21" t="s">
        <v>442</v>
      </c>
      <c r="AU711" s="21" t="s">
        <v>83</v>
      </c>
    </row>
    <row r="712" s="14" customFormat="1">
      <c r="A712" s="14"/>
      <c r="B712" s="250"/>
      <c r="C712" s="251"/>
      <c r="D712" s="240" t="s">
        <v>446</v>
      </c>
      <c r="E712" s="252" t="s">
        <v>28</v>
      </c>
      <c r="F712" s="253" t="s">
        <v>6564</v>
      </c>
      <c r="G712" s="251"/>
      <c r="H712" s="252" t="s">
        <v>28</v>
      </c>
      <c r="I712" s="254"/>
      <c r="J712" s="251"/>
      <c r="K712" s="251"/>
      <c r="L712" s="255"/>
      <c r="M712" s="256"/>
      <c r="N712" s="257"/>
      <c r="O712" s="257"/>
      <c r="P712" s="257"/>
      <c r="Q712" s="257"/>
      <c r="R712" s="257"/>
      <c r="S712" s="257"/>
      <c r="T712" s="258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59" t="s">
        <v>446</v>
      </c>
      <c r="AU712" s="259" t="s">
        <v>83</v>
      </c>
      <c r="AV712" s="14" t="s">
        <v>81</v>
      </c>
      <c r="AW712" s="14" t="s">
        <v>35</v>
      </c>
      <c r="AX712" s="14" t="s">
        <v>74</v>
      </c>
      <c r="AY712" s="259" t="s">
        <v>426</v>
      </c>
    </row>
    <row r="713" s="13" customFormat="1">
      <c r="A713" s="13"/>
      <c r="B713" s="238"/>
      <c r="C713" s="239"/>
      <c r="D713" s="240" t="s">
        <v>446</v>
      </c>
      <c r="E713" s="241" t="s">
        <v>28</v>
      </c>
      <c r="F713" s="242" t="s">
        <v>7034</v>
      </c>
      <c r="G713" s="239"/>
      <c r="H713" s="243">
        <v>18.100000000000001</v>
      </c>
      <c r="I713" s="244"/>
      <c r="J713" s="239"/>
      <c r="K713" s="239"/>
      <c r="L713" s="245"/>
      <c r="M713" s="246"/>
      <c r="N713" s="247"/>
      <c r="O713" s="247"/>
      <c r="P713" s="247"/>
      <c r="Q713" s="247"/>
      <c r="R713" s="247"/>
      <c r="S713" s="247"/>
      <c r="T713" s="248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49" t="s">
        <v>446</v>
      </c>
      <c r="AU713" s="249" t="s">
        <v>83</v>
      </c>
      <c r="AV713" s="13" t="s">
        <v>83</v>
      </c>
      <c r="AW713" s="13" t="s">
        <v>35</v>
      </c>
      <c r="AX713" s="13" t="s">
        <v>74</v>
      </c>
      <c r="AY713" s="249" t="s">
        <v>426</v>
      </c>
    </row>
    <row r="714" s="15" customFormat="1">
      <c r="A714" s="15"/>
      <c r="B714" s="260"/>
      <c r="C714" s="261"/>
      <c r="D714" s="240" t="s">
        <v>446</v>
      </c>
      <c r="E714" s="262" t="s">
        <v>6555</v>
      </c>
      <c r="F714" s="263" t="s">
        <v>466</v>
      </c>
      <c r="G714" s="261"/>
      <c r="H714" s="264">
        <v>18.100000000000001</v>
      </c>
      <c r="I714" s="265"/>
      <c r="J714" s="261"/>
      <c r="K714" s="261"/>
      <c r="L714" s="266"/>
      <c r="M714" s="267"/>
      <c r="N714" s="268"/>
      <c r="O714" s="268"/>
      <c r="P714" s="268"/>
      <c r="Q714" s="268"/>
      <c r="R714" s="268"/>
      <c r="S714" s="268"/>
      <c r="T714" s="269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T714" s="270" t="s">
        <v>446</v>
      </c>
      <c r="AU714" s="270" t="s">
        <v>83</v>
      </c>
      <c r="AV714" s="15" t="s">
        <v>438</v>
      </c>
      <c r="AW714" s="15" t="s">
        <v>35</v>
      </c>
      <c r="AX714" s="15" t="s">
        <v>81</v>
      </c>
      <c r="AY714" s="270" t="s">
        <v>426</v>
      </c>
    </row>
    <row r="715" s="2" customFormat="1" ht="24.15" customHeight="1">
      <c r="A715" s="42"/>
      <c r="B715" s="43"/>
      <c r="C715" s="220" t="s">
        <v>1307</v>
      </c>
      <c r="D715" s="220" t="s">
        <v>433</v>
      </c>
      <c r="E715" s="221" t="s">
        <v>7035</v>
      </c>
      <c r="F715" s="222" t="s">
        <v>7036</v>
      </c>
      <c r="G715" s="223" t="s">
        <v>859</v>
      </c>
      <c r="H715" s="224">
        <v>18.100000000000001</v>
      </c>
      <c r="I715" s="225"/>
      <c r="J715" s="226">
        <f>ROUND(I715*H715,2)</f>
        <v>0</v>
      </c>
      <c r="K715" s="222" t="s">
        <v>437</v>
      </c>
      <c r="L715" s="48"/>
      <c r="M715" s="227" t="s">
        <v>28</v>
      </c>
      <c r="N715" s="228" t="s">
        <v>45</v>
      </c>
      <c r="O715" s="88"/>
      <c r="P715" s="229">
        <f>O715*H715</f>
        <v>0</v>
      </c>
      <c r="Q715" s="229">
        <v>0.00012999999999999999</v>
      </c>
      <c r="R715" s="229">
        <f>Q715*H715</f>
        <v>0.0023530000000000001</v>
      </c>
      <c r="S715" s="229">
        <v>0</v>
      </c>
      <c r="T715" s="230">
        <f>S715*H715</f>
        <v>0</v>
      </c>
      <c r="U715" s="42"/>
      <c r="V715" s="42"/>
      <c r="W715" s="42"/>
      <c r="X715" s="42"/>
      <c r="Y715" s="42"/>
      <c r="Z715" s="42"/>
      <c r="AA715" s="42"/>
      <c r="AB715" s="42"/>
      <c r="AC715" s="42"/>
      <c r="AD715" s="42"/>
      <c r="AE715" s="42"/>
      <c r="AR715" s="231" t="s">
        <v>645</v>
      </c>
      <c r="AT715" s="231" t="s">
        <v>433</v>
      </c>
      <c r="AU715" s="231" t="s">
        <v>83</v>
      </c>
      <c r="AY715" s="21" t="s">
        <v>426</v>
      </c>
      <c r="BE715" s="232">
        <f>IF(N715="základní",J715,0)</f>
        <v>0</v>
      </c>
      <c r="BF715" s="232">
        <f>IF(N715="snížená",J715,0)</f>
        <v>0</v>
      </c>
      <c r="BG715" s="232">
        <f>IF(N715="zákl. přenesená",J715,0)</f>
        <v>0</v>
      </c>
      <c r="BH715" s="232">
        <f>IF(N715="sníž. přenesená",J715,0)</f>
        <v>0</v>
      </c>
      <c r="BI715" s="232">
        <f>IF(N715="nulová",J715,0)</f>
        <v>0</v>
      </c>
      <c r="BJ715" s="21" t="s">
        <v>81</v>
      </c>
      <c r="BK715" s="232">
        <f>ROUND(I715*H715,2)</f>
        <v>0</v>
      </c>
      <c r="BL715" s="21" t="s">
        <v>645</v>
      </c>
      <c r="BM715" s="231" t="s">
        <v>7037</v>
      </c>
    </row>
    <row r="716" s="2" customFormat="1">
      <c r="A716" s="42"/>
      <c r="B716" s="43"/>
      <c r="C716" s="44"/>
      <c r="D716" s="233" t="s">
        <v>442</v>
      </c>
      <c r="E716" s="44"/>
      <c r="F716" s="234" t="s">
        <v>7038</v>
      </c>
      <c r="G716" s="44"/>
      <c r="H716" s="44"/>
      <c r="I716" s="235"/>
      <c r="J716" s="44"/>
      <c r="K716" s="44"/>
      <c r="L716" s="48"/>
      <c r="M716" s="236"/>
      <c r="N716" s="237"/>
      <c r="O716" s="88"/>
      <c r="P716" s="88"/>
      <c r="Q716" s="88"/>
      <c r="R716" s="88"/>
      <c r="S716" s="88"/>
      <c r="T716" s="89"/>
      <c r="U716" s="42"/>
      <c r="V716" s="42"/>
      <c r="W716" s="42"/>
      <c r="X716" s="42"/>
      <c r="Y716" s="42"/>
      <c r="Z716" s="42"/>
      <c r="AA716" s="42"/>
      <c r="AB716" s="42"/>
      <c r="AC716" s="42"/>
      <c r="AD716" s="42"/>
      <c r="AE716" s="42"/>
      <c r="AT716" s="21" t="s">
        <v>442</v>
      </c>
      <c r="AU716" s="21" t="s">
        <v>83</v>
      </c>
    </row>
    <row r="717" s="13" customFormat="1">
      <c r="A717" s="13"/>
      <c r="B717" s="238"/>
      <c r="C717" s="239"/>
      <c r="D717" s="240" t="s">
        <v>446</v>
      </c>
      <c r="E717" s="241" t="s">
        <v>28</v>
      </c>
      <c r="F717" s="242" t="s">
        <v>6557</v>
      </c>
      <c r="G717" s="239"/>
      <c r="H717" s="243">
        <v>18.100000000000001</v>
      </c>
      <c r="I717" s="244"/>
      <c r="J717" s="239"/>
      <c r="K717" s="239"/>
      <c r="L717" s="245"/>
      <c r="M717" s="246"/>
      <c r="N717" s="247"/>
      <c r="O717" s="247"/>
      <c r="P717" s="247"/>
      <c r="Q717" s="247"/>
      <c r="R717" s="247"/>
      <c r="S717" s="247"/>
      <c r="T717" s="248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49" t="s">
        <v>446</v>
      </c>
      <c r="AU717" s="249" t="s">
        <v>83</v>
      </c>
      <c r="AV717" s="13" t="s">
        <v>83</v>
      </c>
      <c r="AW717" s="13" t="s">
        <v>35</v>
      </c>
      <c r="AX717" s="13" t="s">
        <v>81</v>
      </c>
      <c r="AY717" s="249" t="s">
        <v>426</v>
      </c>
    </row>
    <row r="718" s="2" customFormat="1" ht="33" customHeight="1">
      <c r="A718" s="42"/>
      <c r="B718" s="43"/>
      <c r="C718" s="220" t="s">
        <v>1318</v>
      </c>
      <c r="D718" s="220" t="s">
        <v>433</v>
      </c>
      <c r="E718" s="221" t="s">
        <v>7039</v>
      </c>
      <c r="F718" s="222" t="s">
        <v>7040</v>
      </c>
      <c r="G718" s="223" t="s">
        <v>949</v>
      </c>
      <c r="H718" s="224">
        <v>18.100000000000001</v>
      </c>
      <c r="I718" s="225"/>
      <c r="J718" s="226">
        <f>ROUND(I718*H718,2)</f>
        <v>0</v>
      </c>
      <c r="K718" s="222" t="s">
        <v>437</v>
      </c>
      <c r="L718" s="48"/>
      <c r="M718" s="227" t="s">
        <v>28</v>
      </c>
      <c r="N718" s="228" t="s">
        <v>45</v>
      </c>
      <c r="O718" s="88"/>
      <c r="P718" s="229">
        <f>O718*H718</f>
        <v>0</v>
      </c>
      <c r="Q718" s="229">
        <v>4.0000000000000003E-05</v>
      </c>
      <c r="R718" s="229">
        <f>Q718*H718</f>
        <v>0.00072400000000000014</v>
      </c>
      <c r="S718" s="229">
        <v>0</v>
      </c>
      <c r="T718" s="230">
        <f>S718*H718</f>
        <v>0</v>
      </c>
      <c r="U718" s="42"/>
      <c r="V718" s="42"/>
      <c r="W718" s="42"/>
      <c r="X718" s="42"/>
      <c r="Y718" s="42"/>
      <c r="Z718" s="42"/>
      <c r="AA718" s="42"/>
      <c r="AB718" s="42"/>
      <c r="AC718" s="42"/>
      <c r="AD718" s="42"/>
      <c r="AE718" s="42"/>
      <c r="AR718" s="231" t="s">
        <v>645</v>
      </c>
      <c r="AT718" s="231" t="s">
        <v>433</v>
      </c>
      <c r="AU718" s="231" t="s">
        <v>83</v>
      </c>
      <c r="AY718" s="21" t="s">
        <v>426</v>
      </c>
      <c r="BE718" s="232">
        <f>IF(N718="základní",J718,0)</f>
        <v>0</v>
      </c>
      <c r="BF718" s="232">
        <f>IF(N718="snížená",J718,0)</f>
        <v>0</v>
      </c>
      <c r="BG718" s="232">
        <f>IF(N718="zákl. přenesená",J718,0)</f>
        <v>0</v>
      </c>
      <c r="BH718" s="232">
        <f>IF(N718="sníž. přenesená",J718,0)</f>
        <v>0</v>
      </c>
      <c r="BI718" s="232">
        <f>IF(N718="nulová",J718,0)</f>
        <v>0</v>
      </c>
      <c r="BJ718" s="21" t="s">
        <v>81</v>
      </c>
      <c r="BK718" s="232">
        <f>ROUND(I718*H718,2)</f>
        <v>0</v>
      </c>
      <c r="BL718" s="21" t="s">
        <v>645</v>
      </c>
      <c r="BM718" s="231" t="s">
        <v>7041</v>
      </c>
    </row>
    <row r="719" s="2" customFormat="1">
      <c r="A719" s="42"/>
      <c r="B719" s="43"/>
      <c r="C719" s="44"/>
      <c r="D719" s="233" t="s">
        <v>442</v>
      </c>
      <c r="E719" s="44"/>
      <c r="F719" s="234" t="s">
        <v>7042</v>
      </c>
      <c r="G719" s="44"/>
      <c r="H719" s="44"/>
      <c r="I719" s="235"/>
      <c r="J719" s="44"/>
      <c r="K719" s="44"/>
      <c r="L719" s="48"/>
      <c r="M719" s="236"/>
      <c r="N719" s="237"/>
      <c r="O719" s="88"/>
      <c r="P719" s="88"/>
      <c r="Q719" s="88"/>
      <c r="R719" s="88"/>
      <c r="S719" s="88"/>
      <c r="T719" s="89"/>
      <c r="U719" s="42"/>
      <c r="V719" s="42"/>
      <c r="W719" s="42"/>
      <c r="X719" s="42"/>
      <c r="Y719" s="42"/>
      <c r="Z719" s="42"/>
      <c r="AA719" s="42"/>
      <c r="AB719" s="42"/>
      <c r="AC719" s="42"/>
      <c r="AD719" s="42"/>
      <c r="AE719" s="42"/>
      <c r="AT719" s="21" t="s">
        <v>442</v>
      </c>
      <c r="AU719" s="21" t="s">
        <v>83</v>
      </c>
    </row>
    <row r="720" s="13" customFormat="1">
      <c r="A720" s="13"/>
      <c r="B720" s="238"/>
      <c r="C720" s="239"/>
      <c r="D720" s="240" t="s">
        <v>446</v>
      </c>
      <c r="E720" s="241" t="s">
        <v>28</v>
      </c>
      <c r="F720" s="242" t="s">
        <v>6555</v>
      </c>
      <c r="G720" s="239"/>
      <c r="H720" s="243">
        <v>18.100000000000001</v>
      </c>
      <c r="I720" s="244"/>
      <c r="J720" s="239"/>
      <c r="K720" s="239"/>
      <c r="L720" s="245"/>
      <c r="M720" s="246"/>
      <c r="N720" s="247"/>
      <c r="O720" s="247"/>
      <c r="P720" s="247"/>
      <c r="Q720" s="247"/>
      <c r="R720" s="247"/>
      <c r="S720" s="247"/>
      <c r="T720" s="248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49" t="s">
        <v>446</v>
      </c>
      <c r="AU720" s="249" t="s">
        <v>83</v>
      </c>
      <c r="AV720" s="13" t="s">
        <v>83</v>
      </c>
      <c r="AW720" s="13" t="s">
        <v>35</v>
      </c>
      <c r="AX720" s="13" t="s">
        <v>81</v>
      </c>
      <c r="AY720" s="249" t="s">
        <v>426</v>
      </c>
    </row>
    <row r="721" s="2" customFormat="1" ht="37.8" customHeight="1">
      <c r="A721" s="42"/>
      <c r="B721" s="43"/>
      <c r="C721" s="220" t="s">
        <v>1323</v>
      </c>
      <c r="D721" s="220" t="s">
        <v>433</v>
      </c>
      <c r="E721" s="221" t="s">
        <v>7043</v>
      </c>
      <c r="F721" s="222" t="s">
        <v>7044</v>
      </c>
      <c r="G721" s="223" t="s">
        <v>949</v>
      </c>
      <c r="H721" s="224">
        <v>18.100000000000001</v>
      </c>
      <c r="I721" s="225"/>
      <c r="J721" s="226">
        <f>ROUND(I721*H721,2)</f>
        <v>0</v>
      </c>
      <c r="K721" s="222" t="s">
        <v>437</v>
      </c>
      <c r="L721" s="48"/>
      <c r="M721" s="227" t="s">
        <v>28</v>
      </c>
      <c r="N721" s="228" t="s">
        <v>45</v>
      </c>
      <c r="O721" s="88"/>
      <c r="P721" s="229">
        <f>O721*H721</f>
        <v>0</v>
      </c>
      <c r="Q721" s="229">
        <v>4.0000000000000003E-05</v>
      </c>
      <c r="R721" s="229">
        <f>Q721*H721</f>
        <v>0.00072400000000000014</v>
      </c>
      <c r="S721" s="229">
        <v>0</v>
      </c>
      <c r="T721" s="230">
        <f>S721*H721</f>
        <v>0</v>
      </c>
      <c r="U721" s="42"/>
      <c r="V721" s="42"/>
      <c r="W721" s="42"/>
      <c r="X721" s="42"/>
      <c r="Y721" s="42"/>
      <c r="Z721" s="42"/>
      <c r="AA721" s="42"/>
      <c r="AB721" s="42"/>
      <c r="AC721" s="42"/>
      <c r="AD721" s="42"/>
      <c r="AE721" s="42"/>
      <c r="AR721" s="231" t="s">
        <v>645</v>
      </c>
      <c r="AT721" s="231" t="s">
        <v>433</v>
      </c>
      <c r="AU721" s="231" t="s">
        <v>83</v>
      </c>
      <c r="AY721" s="21" t="s">
        <v>426</v>
      </c>
      <c r="BE721" s="232">
        <f>IF(N721="základní",J721,0)</f>
        <v>0</v>
      </c>
      <c r="BF721" s="232">
        <f>IF(N721="snížená",J721,0)</f>
        <v>0</v>
      </c>
      <c r="BG721" s="232">
        <f>IF(N721="zákl. přenesená",J721,0)</f>
        <v>0</v>
      </c>
      <c r="BH721" s="232">
        <f>IF(N721="sníž. přenesená",J721,0)</f>
        <v>0</v>
      </c>
      <c r="BI721" s="232">
        <f>IF(N721="nulová",J721,0)</f>
        <v>0</v>
      </c>
      <c r="BJ721" s="21" t="s">
        <v>81</v>
      </c>
      <c r="BK721" s="232">
        <f>ROUND(I721*H721,2)</f>
        <v>0</v>
      </c>
      <c r="BL721" s="21" t="s">
        <v>645</v>
      </c>
      <c r="BM721" s="231" t="s">
        <v>7045</v>
      </c>
    </row>
    <row r="722" s="2" customFormat="1">
      <c r="A722" s="42"/>
      <c r="B722" s="43"/>
      <c r="C722" s="44"/>
      <c r="D722" s="233" t="s">
        <v>442</v>
      </c>
      <c r="E722" s="44"/>
      <c r="F722" s="234" t="s">
        <v>7046</v>
      </c>
      <c r="G722" s="44"/>
      <c r="H722" s="44"/>
      <c r="I722" s="235"/>
      <c r="J722" s="44"/>
      <c r="K722" s="44"/>
      <c r="L722" s="48"/>
      <c r="M722" s="236"/>
      <c r="N722" s="237"/>
      <c r="O722" s="88"/>
      <c r="P722" s="88"/>
      <c r="Q722" s="88"/>
      <c r="R722" s="88"/>
      <c r="S722" s="88"/>
      <c r="T722" s="89"/>
      <c r="U722" s="42"/>
      <c r="V722" s="42"/>
      <c r="W722" s="42"/>
      <c r="X722" s="42"/>
      <c r="Y722" s="42"/>
      <c r="Z722" s="42"/>
      <c r="AA722" s="42"/>
      <c r="AB722" s="42"/>
      <c r="AC722" s="42"/>
      <c r="AD722" s="42"/>
      <c r="AE722" s="42"/>
      <c r="AT722" s="21" t="s">
        <v>442</v>
      </c>
      <c r="AU722" s="21" t="s">
        <v>83</v>
      </c>
    </row>
    <row r="723" s="13" customFormat="1">
      <c r="A723" s="13"/>
      <c r="B723" s="238"/>
      <c r="C723" s="239"/>
      <c r="D723" s="240" t="s">
        <v>446</v>
      </c>
      <c r="E723" s="241" t="s">
        <v>28</v>
      </c>
      <c r="F723" s="242" t="s">
        <v>6555</v>
      </c>
      <c r="G723" s="239"/>
      <c r="H723" s="243">
        <v>18.100000000000001</v>
      </c>
      <c r="I723" s="244"/>
      <c r="J723" s="239"/>
      <c r="K723" s="239"/>
      <c r="L723" s="245"/>
      <c r="M723" s="246"/>
      <c r="N723" s="247"/>
      <c r="O723" s="247"/>
      <c r="P723" s="247"/>
      <c r="Q723" s="247"/>
      <c r="R723" s="247"/>
      <c r="S723" s="247"/>
      <c r="T723" s="248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49" t="s">
        <v>446</v>
      </c>
      <c r="AU723" s="249" t="s">
        <v>83</v>
      </c>
      <c r="AV723" s="13" t="s">
        <v>83</v>
      </c>
      <c r="AW723" s="13" t="s">
        <v>35</v>
      </c>
      <c r="AX723" s="13" t="s">
        <v>81</v>
      </c>
      <c r="AY723" s="249" t="s">
        <v>426</v>
      </c>
    </row>
    <row r="724" s="2" customFormat="1" ht="24.15" customHeight="1">
      <c r="A724" s="42"/>
      <c r="B724" s="43"/>
      <c r="C724" s="220" t="s">
        <v>1331</v>
      </c>
      <c r="D724" s="220" t="s">
        <v>433</v>
      </c>
      <c r="E724" s="221" t="s">
        <v>7047</v>
      </c>
      <c r="F724" s="222" t="s">
        <v>7048</v>
      </c>
      <c r="G724" s="223" t="s">
        <v>436</v>
      </c>
      <c r="H724" s="224">
        <v>2877</v>
      </c>
      <c r="I724" s="225"/>
      <c r="J724" s="226">
        <f>ROUND(I724*H724,2)</f>
        <v>0</v>
      </c>
      <c r="K724" s="222" t="s">
        <v>437</v>
      </c>
      <c r="L724" s="48"/>
      <c r="M724" s="227" t="s">
        <v>28</v>
      </c>
      <c r="N724" s="228" t="s">
        <v>45</v>
      </c>
      <c r="O724" s="88"/>
      <c r="P724" s="229">
        <f>O724*H724</f>
        <v>0</v>
      </c>
      <c r="Q724" s="229">
        <v>0</v>
      </c>
      <c r="R724" s="229">
        <f>Q724*H724</f>
        <v>0</v>
      </c>
      <c r="S724" s="229">
        <v>0</v>
      </c>
      <c r="T724" s="230">
        <f>S724*H724</f>
        <v>0</v>
      </c>
      <c r="U724" s="42"/>
      <c r="V724" s="42"/>
      <c r="W724" s="42"/>
      <c r="X724" s="42"/>
      <c r="Y724" s="42"/>
      <c r="Z724" s="42"/>
      <c r="AA724" s="42"/>
      <c r="AB724" s="42"/>
      <c r="AC724" s="42"/>
      <c r="AD724" s="42"/>
      <c r="AE724" s="42"/>
      <c r="AR724" s="231" t="s">
        <v>645</v>
      </c>
      <c r="AT724" s="231" t="s">
        <v>433</v>
      </c>
      <c r="AU724" s="231" t="s">
        <v>83</v>
      </c>
      <c r="AY724" s="21" t="s">
        <v>426</v>
      </c>
      <c r="BE724" s="232">
        <f>IF(N724="základní",J724,0)</f>
        <v>0</v>
      </c>
      <c r="BF724" s="232">
        <f>IF(N724="snížená",J724,0)</f>
        <v>0</v>
      </c>
      <c r="BG724" s="232">
        <f>IF(N724="zákl. přenesená",J724,0)</f>
        <v>0</v>
      </c>
      <c r="BH724" s="232">
        <f>IF(N724="sníž. přenesená",J724,0)</f>
        <v>0</v>
      </c>
      <c r="BI724" s="232">
        <f>IF(N724="nulová",J724,0)</f>
        <v>0</v>
      </c>
      <c r="BJ724" s="21" t="s">
        <v>81</v>
      </c>
      <c r="BK724" s="232">
        <f>ROUND(I724*H724,2)</f>
        <v>0</v>
      </c>
      <c r="BL724" s="21" t="s">
        <v>645</v>
      </c>
      <c r="BM724" s="231" t="s">
        <v>7049</v>
      </c>
    </row>
    <row r="725" s="2" customFormat="1">
      <c r="A725" s="42"/>
      <c r="B725" s="43"/>
      <c r="C725" s="44"/>
      <c r="D725" s="233" t="s">
        <v>442</v>
      </c>
      <c r="E725" s="44"/>
      <c r="F725" s="234" t="s">
        <v>7050</v>
      </c>
      <c r="G725" s="44"/>
      <c r="H725" s="44"/>
      <c r="I725" s="235"/>
      <c r="J725" s="44"/>
      <c r="K725" s="44"/>
      <c r="L725" s="48"/>
      <c r="M725" s="236"/>
      <c r="N725" s="237"/>
      <c r="O725" s="88"/>
      <c r="P725" s="88"/>
      <c r="Q725" s="88"/>
      <c r="R725" s="88"/>
      <c r="S725" s="88"/>
      <c r="T725" s="89"/>
      <c r="U725" s="42"/>
      <c r="V725" s="42"/>
      <c r="W725" s="42"/>
      <c r="X725" s="42"/>
      <c r="Y725" s="42"/>
      <c r="Z725" s="42"/>
      <c r="AA725" s="42"/>
      <c r="AB725" s="42"/>
      <c r="AC725" s="42"/>
      <c r="AD725" s="42"/>
      <c r="AE725" s="42"/>
      <c r="AT725" s="21" t="s">
        <v>442</v>
      </c>
      <c r="AU725" s="21" t="s">
        <v>83</v>
      </c>
    </row>
    <row r="726" s="13" customFormat="1">
      <c r="A726" s="13"/>
      <c r="B726" s="238"/>
      <c r="C726" s="239"/>
      <c r="D726" s="240" t="s">
        <v>446</v>
      </c>
      <c r="E726" s="241" t="s">
        <v>28</v>
      </c>
      <c r="F726" s="242" t="s">
        <v>325</v>
      </c>
      <c r="G726" s="239"/>
      <c r="H726" s="243">
        <v>2877</v>
      </c>
      <c r="I726" s="244"/>
      <c r="J726" s="239"/>
      <c r="K726" s="239"/>
      <c r="L726" s="245"/>
      <c r="M726" s="246"/>
      <c r="N726" s="247"/>
      <c r="O726" s="247"/>
      <c r="P726" s="247"/>
      <c r="Q726" s="247"/>
      <c r="R726" s="247"/>
      <c r="S726" s="247"/>
      <c r="T726" s="248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49" t="s">
        <v>446</v>
      </c>
      <c r="AU726" s="249" t="s">
        <v>83</v>
      </c>
      <c r="AV726" s="13" t="s">
        <v>83</v>
      </c>
      <c r="AW726" s="13" t="s">
        <v>35</v>
      </c>
      <c r="AX726" s="13" t="s">
        <v>81</v>
      </c>
      <c r="AY726" s="249" t="s">
        <v>426</v>
      </c>
    </row>
    <row r="727" s="2" customFormat="1" ht="16.5" customHeight="1">
      <c r="A727" s="42"/>
      <c r="B727" s="43"/>
      <c r="C727" s="220" t="s">
        <v>1336</v>
      </c>
      <c r="D727" s="220" t="s">
        <v>433</v>
      </c>
      <c r="E727" s="221" t="s">
        <v>7051</v>
      </c>
      <c r="F727" s="222" t="s">
        <v>7052</v>
      </c>
      <c r="G727" s="223" t="s">
        <v>436</v>
      </c>
      <c r="H727" s="224">
        <v>54.299999999999997</v>
      </c>
      <c r="I727" s="225"/>
      <c r="J727" s="226">
        <f>ROUND(I727*H727,2)</f>
        <v>0</v>
      </c>
      <c r="K727" s="222" t="s">
        <v>28</v>
      </c>
      <c r="L727" s="48"/>
      <c r="M727" s="227" t="s">
        <v>28</v>
      </c>
      <c r="N727" s="228" t="s">
        <v>45</v>
      </c>
      <c r="O727" s="88"/>
      <c r="P727" s="229">
        <f>O727*H727</f>
        <v>0</v>
      </c>
      <c r="Q727" s="229">
        <v>0.00021000000000000001</v>
      </c>
      <c r="R727" s="229">
        <f>Q727*H727</f>
        <v>0.011403</v>
      </c>
      <c r="S727" s="229">
        <v>0</v>
      </c>
      <c r="T727" s="230">
        <f>S727*H727</f>
        <v>0</v>
      </c>
      <c r="U727" s="42"/>
      <c r="V727" s="42"/>
      <c r="W727" s="42"/>
      <c r="X727" s="42"/>
      <c r="Y727" s="42"/>
      <c r="Z727" s="42"/>
      <c r="AA727" s="42"/>
      <c r="AB727" s="42"/>
      <c r="AC727" s="42"/>
      <c r="AD727" s="42"/>
      <c r="AE727" s="42"/>
      <c r="AR727" s="231" t="s">
        <v>645</v>
      </c>
      <c r="AT727" s="231" t="s">
        <v>433</v>
      </c>
      <c r="AU727" s="231" t="s">
        <v>83</v>
      </c>
      <c r="AY727" s="21" t="s">
        <v>426</v>
      </c>
      <c r="BE727" s="232">
        <f>IF(N727="základní",J727,0)</f>
        <v>0</v>
      </c>
      <c r="BF727" s="232">
        <f>IF(N727="snížená",J727,0)</f>
        <v>0</v>
      </c>
      <c r="BG727" s="232">
        <f>IF(N727="zákl. přenesená",J727,0)</f>
        <v>0</v>
      </c>
      <c r="BH727" s="232">
        <f>IF(N727="sníž. přenesená",J727,0)</f>
        <v>0</v>
      </c>
      <c r="BI727" s="232">
        <f>IF(N727="nulová",J727,0)</f>
        <v>0</v>
      </c>
      <c r="BJ727" s="21" t="s">
        <v>81</v>
      </c>
      <c r="BK727" s="232">
        <f>ROUND(I727*H727,2)</f>
        <v>0</v>
      </c>
      <c r="BL727" s="21" t="s">
        <v>645</v>
      </c>
      <c r="BM727" s="231" t="s">
        <v>7053</v>
      </c>
    </row>
    <row r="728" s="13" customFormat="1">
      <c r="A728" s="13"/>
      <c r="B728" s="238"/>
      <c r="C728" s="239"/>
      <c r="D728" s="240" t="s">
        <v>446</v>
      </c>
      <c r="E728" s="241" t="s">
        <v>28</v>
      </c>
      <c r="F728" s="242" t="s">
        <v>6531</v>
      </c>
      <c r="G728" s="239"/>
      <c r="H728" s="243">
        <v>54.299999999999997</v>
      </c>
      <c r="I728" s="244"/>
      <c r="J728" s="239"/>
      <c r="K728" s="239"/>
      <c r="L728" s="245"/>
      <c r="M728" s="246"/>
      <c r="N728" s="247"/>
      <c r="O728" s="247"/>
      <c r="P728" s="247"/>
      <c r="Q728" s="247"/>
      <c r="R728" s="247"/>
      <c r="S728" s="247"/>
      <c r="T728" s="248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49" t="s">
        <v>446</v>
      </c>
      <c r="AU728" s="249" t="s">
        <v>83</v>
      </c>
      <c r="AV728" s="13" t="s">
        <v>83</v>
      </c>
      <c r="AW728" s="13" t="s">
        <v>35</v>
      </c>
      <c r="AX728" s="13" t="s">
        <v>81</v>
      </c>
      <c r="AY728" s="249" t="s">
        <v>426</v>
      </c>
    </row>
    <row r="729" s="2" customFormat="1" ht="24.15" customHeight="1">
      <c r="A729" s="42"/>
      <c r="B729" s="43"/>
      <c r="C729" s="220" t="s">
        <v>1344</v>
      </c>
      <c r="D729" s="220" t="s">
        <v>433</v>
      </c>
      <c r="E729" s="221" t="s">
        <v>7054</v>
      </c>
      <c r="F729" s="222" t="s">
        <v>7055</v>
      </c>
      <c r="G729" s="223" t="s">
        <v>436</v>
      </c>
      <c r="H729" s="224">
        <v>54.299999999999997</v>
      </c>
      <c r="I729" s="225"/>
      <c r="J729" s="226">
        <f>ROUND(I729*H729,2)</f>
        <v>0</v>
      </c>
      <c r="K729" s="222" t="s">
        <v>28</v>
      </c>
      <c r="L729" s="48"/>
      <c r="M729" s="227" t="s">
        <v>28</v>
      </c>
      <c r="N729" s="228" t="s">
        <v>45</v>
      </c>
      <c r="O729" s="88"/>
      <c r="P729" s="229">
        <f>O729*H729</f>
        <v>0</v>
      </c>
      <c r="Q729" s="229">
        <v>0</v>
      </c>
      <c r="R729" s="229">
        <f>Q729*H729</f>
        <v>0</v>
      </c>
      <c r="S729" s="229">
        <v>0</v>
      </c>
      <c r="T729" s="230">
        <f>S729*H729</f>
        <v>0</v>
      </c>
      <c r="U729" s="42"/>
      <c r="V729" s="42"/>
      <c r="W729" s="42"/>
      <c r="X729" s="42"/>
      <c r="Y729" s="42"/>
      <c r="Z729" s="42"/>
      <c r="AA729" s="42"/>
      <c r="AB729" s="42"/>
      <c r="AC729" s="42"/>
      <c r="AD729" s="42"/>
      <c r="AE729" s="42"/>
      <c r="AR729" s="231" t="s">
        <v>645</v>
      </c>
      <c r="AT729" s="231" t="s">
        <v>433</v>
      </c>
      <c r="AU729" s="231" t="s">
        <v>83</v>
      </c>
      <c r="AY729" s="21" t="s">
        <v>426</v>
      </c>
      <c r="BE729" s="232">
        <f>IF(N729="základní",J729,0)</f>
        <v>0</v>
      </c>
      <c r="BF729" s="232">
        <f>IF(N729="snížená",J729,0)</f>
        <v>0</v>
      </c>
      <c r="BG729" s="232">
        <f>IF(N729="zákl. přenesená",J729,0)</f>
        <v>0</v>
      </c>
      <c r="BH729" s="232">
        <f>IF(N729="sníž. přenesená",J729,0)</f>
        <v>0</v>
      </c>
      <c r="BI729" s="232">
        <f>IF(N729="nulová",J729,0)</f>
        <v>0</v>
      </c>
      <c r="BJ729" s="21" t="s">
        <v>81</v>
      </c>
      <c r="BK729" s="232">
        <f>ROUND(I729*H729,2)</f>
        <v>0</v>
      </c>
      <c r="BL729" s="21" t="s">
        <v>645</v>
      </c>
      <c r="BM729" s="231" t="s">
        <v>7056</v>
      </c>
    </row>
    <row r="730" s="14" customFormat="1">
      <c r="A730" s="14"/>
      <c r="B730" s="250"/>
      <c r="C730" s="251"/>
      <c r="D730" s="240" t="s">
        <v>446</v>
      </c>
      <c r="E730" s="252" t="s">
        <v>28</v>
      </c>
      <c r="F730" s="253" t="s">
        <v>6583</v>
      </c>
      <c r="G730" s="251"/>
      <c r="H730" s="252" t="s">
        <v>28</v>
      </c>
      <c r="I730" s="254"/>
      <c r="J730" s="251"/>
      <c r="K730" s="251"/>
      <c r="L730" s="255"/>
      <c r="M730" s="256"/>
      <c r="N730" s="257"/>
      <c r="O730" s="257"/>
      <c r="P730" s="257"/>
      <c r="Q730" s="257"/>
      <c r="R730" s="257"/>
      <c r="S730" s="257"/>
      <c r="T730" s="258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59" t="s">
        <v>446</v>
      </c>
      <c r="AU730" s="259" t="s">
        <v>83</v>
      </c>
      <c r="AV730" s="14" t="s">
        <v>81</v>
      </c>
      <c r="AW730" s="14" t="s">
        <v>35</v>
      </c>
      <c r="AX730" s="14" t="s">
        <v>74</v>
      </c>
      <c r="AY730" s="259" t="s">
        <v>426</v>
      </c>
    </row>
    <row r="731" s="14" customFormat="1">
      <c r="A731" s="14"/>
      <c r="B731" s="250"/>
      <c r="C731" s="251"/>
      <c r="D731" s="240" t="s">
        <v>446</v>
      </c>
      <c r="E731" s="252" t="s">
        <v>28</v>
      </c>
      <c r="F731" s="253" t="s">
        <v>7057</v>
      </c>
      <c r="G731" s="251"/>
      <c r="H731" s="252" t="s">
        <v>28</v>
      </c>
      <c r="I731" s="254"/>
      <c r="J731" s="251"/>
      <c r="K731" s="251"/>
      <c r="L731" s="255"/>
      <c r="M731" s="256"/>
      <c r="N731" s="257"/>
      <c r="O731" s="257"/>
      <c r="P731" s="257"/>
      <c r="Q731" s="257"/>
      <c r="R731" s="257"/>
      <c r="S731" s="257"/>
      <c r="T731" s="258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59" t="s">
        <v>446</v>
      </c>
      <c r="AU731" s="259" t="s">
        <v>83</v>
      </c>
      <c r="AV731" s="14" t="s">
        <v>81</v>
      </c>
      <c r="AW731" s="14" t="s">
        <v>35</v>
      </c>
      <c r="AX731" s="14" t="s">
        <v>74</v>
      </c>
      <c r="AY731" s="259" t="s">
        <v>426</v>
      </c>
    </row>
    <row r="732" s="13" customFormat="1">
      <c r="A732" s="13"/>
      <c r="B732" s="238"/>
      <c r="C732" s="239"/>
      <c r="D732" s="240" t="s">
        <v>446</v>
      </c>
      <c r="E732" s="241" t="s">
        <v>28</v>
      </c>
      <c r="F732" s="242" t="s">
        <v>6532</v>
      </c>
      <c r="G732" s="239"/>
      <c r="H732" s="243">
        <v>54.299999999999997</v>
      </c>
      <c r="I732" s="244"/>
      <c r="J732" s="239"/>
      <c r="K732" s="239"/>
      <c r="L732" s="245"/>
      <c r="M732" s="246"/>
      <c r="N732" s="247"/>
      <c r="O732" s="247"/>
      <c r="P732" s="247"/>
      <c r="Q732" s="247"/>
      <c r="R732" s="247"/>
      <c r="S732" s="247"/>
      <c r="T732" s="248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49" t="s">
        <v>446</v>
      </c>
      <c r="AU732" s="249" t="s">
        <v>83</v>
      </c>
      <c r="AV732" s="13" t="s">
        <v>83</v>
      </c>
      <c r="AW732" s="13" t="s">
        <v>35</v>
      </c>
      <c r="AX732" s="13" t="s">
        <v>74</v>
      </c>
      <c r="AY732" s="249" t="s">
        <v>426</v>
      </c>
    </row>
    <row r="733" s="15" customFormat="1">
      <c r="A733" s="15"/>
      <c r="B733" s="260"/>
      <c r="C733" s="261"/>
      <c r="D733" s="240" t="s">
        <v>446</v>
      </c>
      <c r="E733" s="262" t="s">
        <v>6531</v>
      </c>
      <c r="F733" s="263" t="s">
        <v>466</v>
      </c>
      <c r="G733" s="261"/>
      <c r="H733" s="264">
        <v>54.299999999999997</v>
      </c>
      <c r="I733" s="265"/>
      <c r="J733" s="261"/>
      <c r="K733" s="261"/>
      <c r="L733" s="266"/>
      <c r="M733" s="267"/>
      <c r="N733" s="268"/>
      <c r="O733" s="268"/>
      <c r="P733" s="268"/>
      <c r="Q733" s="268"/>
      <c r="R733" s="268"/>
      <c r="S733" s="268"/>
      <c r="T733" s="269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T733" s="270" t="s">
        <v>446</v>
      </c>
      <c r="AU733" s="270" t="s">
        <v>83</v>
      </c>
      <c r="AV733" s="15" t="s">
        <v>438</v>
      </c>
      <c r="AW733" s="15" t="s">
        <v>35</v>
      </c>
      <c r="AX733" s="15" t="s">
        <v>81</v>
      </c>
      <c r="AY733" s="270" t="s">
        <v>426</v>
      </c>
    </row>
    <row r="734" s="2" customFormat="1" ht="66.75" customHeight="1">
      <c r="A734" s="42"/>
      <c r="B734" s="43"/>
      <c r="C734" s="220" t="s">
        <v>1349</v>
      </c>
      <c r="D734" s="220" t="s">
        <v>433</v>
      </c>
      <c r="E734" s="221" t="s">
        <v>7058</v>
      </c>
      <c r="F734" s="222" t="s">
        <v>7059</v>
      </c>
      <c r="G734" s="223" t="s">
        <v>436</v>
      </c>
      <c r="H734" s="224">
        <v>2877</v>
      </c>
      <c r="I734" s="225"/>
      <c r="J734" s="226">
        <f>ROUND(I734*H734,2)</f>
        <v>0</v>
      </c>
      <c r="K734" s="222" t="s">
        <v>28</v>
      </c>
      <c r="L734" s="48"/>
      <c r="M734" s="227" t="s">
        <v>28</v>
      </c>
      <c r="N734" s="228" t="s">
        <v>45</v>
      </c>
      <c r="O734" s="88"/>
      <c r="P734" s="229">
        <f>O734*H734</f>
        <v>0</v>
      </c>
      <c r="Q734" s="229">
        <v>0.00083000000000000001</v>
      </c>
      <c r="R734" s="229">
        <f>Q734*H734</f>
        <v>2.3879100000000002</v>
      </c>
      <c r="S734" s="229">
        <v>0</v>
      </c>
      <c r="T734" s="230">
        <f>S734*H734</f>
        <v>0</v>
      </c>
      <c r="U734" s="42"/>
      <c r="V734" s="42"/>
      <c r="W734" s="42"/>
      <c r="X734" s="42"/>
      <c r="Y734" s="42"/>
      <c r="Z734" s="42"/>
      <c r="AA734" s="42"/>
      <c r="AB734" s="42"/>
      <c r="AC734" s="42"/>
      <c r="AD734" s="42"/>
      <c r="AE734" s="42"/>
      <c r="AR734" s="231" t="s">
        <v>645</v>
      </c>
      <c r="AT734" s="231" t="s">
        <v>433</v>
      </c>
      <c r="AU734" s="231" t="s">
        <v>83</v>
      </c>
      <c r="AY734" s="21" t="s">
        <v>426</v>
      </c>
      <c r="BE734" s="232">
        <f>IF(N734="základní",J734,0)</f>
        <v>0</v>
      </c>
      <c r="BF734" s="232">
        <f>IF(N734="snížená",J734,0)</f>
        <v>0</v>
      </c>
      <c r="BG734" s="232">
        <f>IF(N734="zákl. přenesená",J734,0)</f>
        <v>0</v>
      </c>
      <c r="BH734" s="232">
        <f>IF(N734="sníž. přenesená",J734,0)</f>
        <v>0</v>
      </c>
      <c r="BI734" s="232">
        <f>IF(N734="nulová",J734,0)</f>
        <v>0</v>
      </c>
      <c r="BJ734" s="21" t="s">
        <v>81</v>
      </c>
      <c r="BK734" s="232">
        <f>ROUND(I734*H734,2)</f>
        <v>0</v>
      </c>
      <c r="BL734" s="21" t="s">
        <v>645</v>
      </c>
      <c r="BM734" s="231" t="s">
        <v>7060</v>
      </c>
    </row>
    <row r="735" s="13" customFormat="1">
      <c r="A735" s="13"/>
      <c r="B735" s="238"/>
      <c r="C735" s="239"/>
      <c r="D735" s="240" t="s">
        <v>446</v>
      </c>
      <c r="E735" s="241" t="s">
        <v>28</v>
      </c>
      <c r="F735" s="242" t="s">
        <v>325</v>
      </c>
      <c r="G735" s="239"/>
      <c r="H735" s="243">
        <v>2877</v>
      </c>
      <c r="I735" s="244"/>
      <c r="J735" s="239"/>
      <c r="K735" s="239"/>
      <c r="L735" s="245"/>
      <c r="M735" s="246"/>
      <c r="N735" s="247"/>
      <c r="O735" s="247"/>
      <c r="P735" s="247"/>
      <c r="Q735" s="247"/>
      <c r="R735" s="247"/>
      <c r="S735" s="247"/>
      <c r="T735" s="248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49" t="s">
        <v>446</v>
      </c>
      <c r="AU735" s="249" t="s">
        <v>83</v>
      </c>
      <c r="AV735" s="13" t="s">
        <v>83</v>
      </c>
      <c r="AW735" s="13" t="s">
        <v>35</v>
      </c>
      <c r="AX735" s="13" t="s">
        <v>81</v>
      </c>
      <c r="AY735" s="249" t="s">
        <v>426</v>
      </c>
    </row>
    <row r="736" s="2" customFormat="1" ht="37.8" customHeight="1">
      <c r="A736" s="42"/>
      <c r="B736" s="43"/>
      <c r="C736" s="220" t="s">
        <v>1354</v>
      </c>
      <c r="D736" s="220" t="s">
        <v>433</v>
      </c>
      <c r="E736" s="221" t="s">
        <v>7061</v>
      </c>
      <c r="F736" s="222" t="s">
        <v>7062</v>
      </c>
      <c r="G736" s="223" t="s">
        <v>436</v>
      </c>
      <c r="H736" s="224">
        <v>1095.127</v>
      </c>
      <c r="I736" s="225"/>
      <c r="J736" s="226">
        <f>ROUND(I736*H736,2)</f>
        <v>0</v>
      </c>
      <c r="K736" s="222" t="s">
        <v>437</v>
      </c>
      <c r="L736" s="48"/>
      <c r="M736" s="227" t="s">
        <v>28</v>
      </c>
      <c r="N736" s="228" t="s">
        <v>45</v>
      </c>
      <c r="O736" s="88"/>
      <c r="P736" s="229">
        <f>O736*H736</f>
        <v>0</v>
      </c>
      <c r="Q736" s="229">
        <v>0</v>
      </c>
      <c r="R736" s="229">
        <f>Q736*H736</f>
        <v>0</v>
      </c>
      <c r="S736" s="229">
        <v>0</v>
      </c>
      <c r="T736" s="230">
        <f>S736*H736</f>
        <v>0</v>
      </c>
      <c r="U736" s="42"/>
      <c r="V736" s="42"/>
      <c r="W736" s="42"/>
      <c r="X736" s="42"/>
      <c r="Y736" s="42"/>
      <c r="Z736" s="42"/>
      <c r="AA736" s="42"/>
      <c r="AB736" s="42"/>
      <c r="AC736" s="42"/>
      <c r="AD736" s="42"/>
      <c r="AE736" s="42"/>
      <c r="AR736" s="231" t="s">
        <v>645</v>
      </c>
      <c r="AT736" s="231" t="s">
        <v>433</v>
      </c>
      <c r="AU736" s="231" t="s">
        <v>83</v>
      </c>
      <c r="AY736" s="21" t="s">
        <v>426</v>
      </c>
      <c r="BE736" s="232">
        <f>IF(N736="základní",J736,0)</f>
        <v>0</v>
      </c>
      <c r="BF736" s="232">
        <f>IF(N736="snížená",J736,0)</f>
        <v>0</v>
      </c>
      <c r="BG736" s="232">
        <f>IF(N736="zákl. přenesená",J736,0)</f>
        <v>0</v>
      </c>
      <c r="BH736" s="232">
        <f>IF(N736="sníž. přenesená",J736,0)</f>
        <v>0</v>
      </c>
      <c r="BI736" s="232">
        <f>IF(N736="nulová",J736,0)</f>
        <v>0</v>
      </c>
      <c r="BJ736" s="21" t="s">
        <v>81</v>
      </c>
      <c r="BK736" s="232">
        <f>ROUND(I736*H736,2)</f>
        <v>0</v>
      </c>
      <c r="BL736" s="21" t="s">
        <v>645</v>
      </c>
      <c r="BM736" s="231" t="s">
        <v>7063</v>
      </c>
    </row>
    <row r="737" s="2" customFormat="1">
      <c r="A737" s="42"/>
      <c r="B737" s="43"/>
      <c r="C737" s="44"/>
      <c r="D737" s="233" t="s">
        <v>442</v>
      </c>
      <c r="E737" s="44"/>
      <c r="F737" s="234" t="s">
        <v>7064</v>
      </c>
      <c r="G737" s="44"/>
      <c r="H737" s="44"/>
      <c r="I737" s="235"/>
      <c r="J737" s="44"/>
      <c r="K737" s="44"/>
      <c r="L737" s="48"/>
      <c r="M737" s="236"/>
      <c r="N737" s="237"/>
      <c r="O737" s="88"/>
      <c r="P737" s="88"/>
      <c r="Q737" s="88"/>
      <c r="R737" s="88"/>
      <c r="S737" s="88"/>
      <c r="T737" s="89"/>
      <c r="U737" s="42"/>
      <c r="V737" s="42"/>
      <c r="W737" s="42"/>
      <c r="X737" s="42"/>
      <c r="Y737" s="42"/>
      <c r="Z737" s="42"/>
      <c r="AA737" s="42"/>
      <c r="AB737" s="42"/>
      <c r="AC737" s="42"/>
      <c r="AD737" s="42"/>
      <c r="AE737" s="42"/>
      <c r="AT737" s="21" t="s">
        <v>442</v>
      </c>
      <c r="AU737" s="21" t="s">
        <v>83</v>
      </c>
    </row>
    <row r="738" s="14" customFormat="1">
      <c r="A738" s="14"/>
      <c r="B738" s="250"/>
      <c r="C738" s="251"/>
      <c r="D738" s="240" t="s">
        <v>446</v>
      </c>
      <c r="E738" s="252" t="s">
        <v>28</v>
      </c>
      <c r="F738" s="253" t="s">
        <v>6583</v>
      </c>
      <c r="G738" s="251"/>
      <c r="H738" s="252" t="s">
        <v>28</v>
      </c>
      <c r="I738" s="254"/>
      <c r="J738" s="251"/>
      <c r="K738" s="251"/>
      <c r="L738" s="255"/>
      <c r="M738" s="256"/>
      <c r="N738" s="257"/>
      <c r="O738" s="257"/>
      <c r="P738" s="257"/>
      <c r="Q738" s="257"/>
      <c r="R738" s="257"/>
      <c r="S738" s="257"/>
      <c r="T738" s="258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59" t="s">
        <v>446</v>
      </c>
      <c r="AU738" s="259" t="s">
        <v>83</v>
      </c>
      <c r="AV738" s="14" t="s">
        <v>81</v>
      </c>
      <c r="AW738" s="14" t="s">
        <v>35</v>
      </c>
      <c r="AX738" s="14" t="s">
        <v>74</v>
      </c>
      <c r="AY738" s="259" t="s">
        <v>426</v>
      </c>
    </row>
    <row r="739" s="14" customFormat="1">
      <c r="A739" s="14"/>
      <c r="B739" s="250"/>
      <c r="C739" s="251"/>
      <c r="D739" s="240" t="s">
        <v>446</v>
      </c>
      <c r="E739" s="252" t="s">
        <v>28</v>
      </c>
      <c r="F739" s="253" t="s">
        <v>6812</v>
      </c>
      <c r="G739" s="251"/>
      <c r="H739" s="252" t="s">
        <v>28</v>
      </c>
      <c r="I739" s="254"/>
      <c r="J739" s="251"/>
      <c r="K739" s="251"/>
      <c r="L739" s="255"/>
      <c r="M739" s="256"/>
      <c r="N739" s="257"/>
      <c r="O739" s="257"/>
      <c r="P739" s="257"/>
      <c r="Q739" s="257"/>
      <c r="R739" s="257"/>
      <c r="S739" s="257"/>
      <c r="T739" s="258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59" t="s">
        <v>446</v>
      </c>
      <c r="AU739" s="259" t="s">
        <v>83</v>
      </c>
      <c r="AV739" s="14" t="s">
        <v>81</v>
      </c>
      <c r="AW739" s="14" t="s">
        <v>35</v>
      </c>
      <c r="AX739" s="14" t="s">
        <v>74</v>
      </c>
      <c r="AY739" s="259" t="s">
        <v>426</v>
      </c>
    </row>
    <row r="740" s="13" customFormat="1">
      <c r="A740" s="13"/>
      <c r="B740" s="238"/>
      <c r="C740" s="239"/>
      <c r="D740" s="240" t="s">
        <v>446</v>
      </c>
      <c r="E740" s="241" t="s">
        <v>28</v>
      </c>
      <c r="F740" s="242" t="s">
        <v>7065</v>
      </c>
      <c r="G740" s="239"/>
      <c r="H740" s="243">
        <v>444.072</v>
      </c>
      <c r="I740" s="244"/>
      <c r="J740" s="239"/>
      <c r="K740" s="239"/>
      <c r="L740" s="245"/>
      <c r="M740" s="246"/>
      <c r="N740" s="247"/>
      <c r="O740" s="247"/>
      <c r="P740" s="247"/>
      <c r="Q740" s="247"/>
      <c r="R740" s="247"/>
      <c r="S740" s="247"/>
      <c r="T740" s="248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49" t="s">
        <v>446</v>
      </c>
      <c r="AU740" s="249" t="s">
        <v>83</v>
      </c>
      <c r="AV740" s="13" t="s">
        <v>83</v>
      </c>
      <c r="AW740" s="13" t="s">
        <v>35</v>
      </c>
      <c r="AX740" s="13" t="s">
        <v>74</v>
      </c>
      <c r="AY740" s="249" t="s">
        <v>426</v>
      </c>
    </row>
    <row r="741" s="14" customFormat="1">
      <c r="A741" s="14"/>
      <c r="B741" s="250"/>
      <c r="C741" s="251"/>
      <c r="D741" s="240" t="s">
        <v>446</v>
      </c>
      <c r="E741" s="252" t="s">
        <v>28</v>
      </c>
      <c r="F741" s="253" t="s">
        <v>6590</v>
      </c>
      <c r="G741" s="251"/>
      <c r="H741" s="252" t="s">
        <v>28</v>
      </c>
      <c r="I741" s="254"/>
      <c r="J741" s="251"/>
      <c r="K741" s="251"/>
      <c r="L741" s="255"/>
      <c r="M741" s="256"/>
      <c r="N741" s="257"/>
      <c r="O741" s="257"/>
      <c r="P741" s="257"/>
      <c r="Q741" s="257"/>
      <c r="R741" s="257"/>
      <c r="S741" s="257"/>
      <c r="T741" s="258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59" t="s">
        <v>446</v>
      </c>
      <c r="AU741" s="259" t="s">
        <v>83</v>
      </c>
      <c r="AV741" s="14" t="s">
        <v>81</v>
      </c>
      <c r="AW741" s="14" t="s">
        <v>35</v>
      </c>
      <c r="AX741" s="14" t="s">
        <v>74</v>
      </c>
      <c r="AY741" s="259" t="s">
        <v>426</v>
      </c>
    </row>
    <row r="742" s="14" customFormat="1">
      <c r="A742" s="14"/>
      <c r="B742" s="250"/>
      <c r="C742" s="251"/>
      <c r="D742" s="240" t="s">
        <v>446</v>
      </c>
      <c r="E742" s="252" t="s">
        <v>28</v>
      </c>
      <c r="F742" s="253" t="s">
        <v>6814</v>
      </c>
      <c r="G742" s="251"/>
      <c r="H742" s="252" t="s">
        <v>28</v>
      </c>
      <c r="I742" s="254"/>
      <c r="J742" s="251"/>
      <c r="K742" s="251"/>
      <c r="L742" s="255"/>
      <c r="M742" s="256"/>
      <c r="N742" s="257"/>
      <c r="O742" s="257"/>
      <c r="P742" s="257"/>
      <c r="Q742" s="257"/>
      <c r="R742" s="257"/>
      <c r="S742" s="257"/>
      <c r="T742" s="258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T742" s="259" t="s">
        <v>446</v>
      </c>
      <c r="AU742" s="259" t="s">
        <v>83</v>
      </c>
      <c r="AV742" s="14" t="s">
        <v>81</v>
      </c>
      <c r="AW742" s="14" t="s">
        <v>35</v>
      </c>
      <c r="AX742" s="14" t="s">
        <v>74</v>
      </c>
      <c r="AY742" s="259" t="s">
        <v>426</v>
      </c>
    </row>
    <row r="743" s="13" customFormat="1">
      <c r="A743" s="13"/>
      <c r="B743" s="238"/>
      <c r="C743" s="239"/>
      <c r="D743" s="240" t="s">
        <v>446</v>
      </c>
      <c r="E743" s="241" t="s">
        <v>28</v>
      </c>
      <c r="F743" s="242" t="s">
        <v>7066</v>
      </c>
      <c r="G743" s="239"/>
      <c r="H743" s="243">
        <v>183.13399999999999</v>
      </c>
      <c r="I743" s="244"/>
      <c r="J743" s="239"/>
      <c r="K743" s="239"/>
      <c r="L743" s="245"/>
      <c r="M743" s="246"/>
      <c r="N743" s="247"/>
      <c r="O743" s="247"/>
      <c r="P743" s="247"/>
      <c r="Q743" s="247"/>
      <c r="R743" s="247"/>
      <c r="S743" s="247"/>
      <c r="T743" s="248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49" t="s">
        <v>446</v>
      </c>
      <c r="AU743" s="249" t="s">
        <v>83</v>
      </c>
      <c r="AV743" s="13" t="s">
        <v>83</v>
      </c>
      <c r="AW743" s="13" t="s">
        <v>35</v>
      </c>
      <c r="AX743" s="13" t="s">
        <v>74</v>
      </c>
      <c r="AY743" s="249" t="s">
        <v>426</v>
      </c>
    </row>
    <row r="744" s="13" customFormat="1">
      <c r="A744" s="13"/>
      <c r="B744" s="238"/>
      <c r="C744" s="239"/>
      <c r="D744" s="240" t="s">
        <v>446</v>
      </c>
      <c r="E744" s="241" t="s">
        <v>28</v>
      </c>
      <c r="F744" s="242" t="s">
        <v>7067</v>
      </c>
      <c r="G744" s="239"/>
      <c r="H744" s="243">
        <v>265.02100000000002</v>
      </c>
      <c r="I744" s="244"/>
      <c r="J744" s="239"/>
      <c r="K744" s="239"/>
      <c r="L744" s="245"/>
      <c r="M744" s="246"/>
      <c r="N744" s="247"/>
      <c r="O744" s="247"/>
      <c r="P744" s="247"/>
      <c r="Q744" s="247"/>
      <c r="R744" s="247"/>
      <c r="S744" s="247"/>
      <c r="T744" s="248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49" t="s">
        <v>446</v>
      </c>
      <c r="AU744" s="249" t="s">
        <v>83</v>
      </c>
      <c r="AV744" s="13" t="s">
        <v>83</v>
      </c>
      <c r="AW744" s="13" t="s">
        <v>35</v>
      </c>
      <c r="AX744" s="13" t="s">
        <v>74</v>
      </c>
      <c r="AY744" s="249" t="s">
        <v>426</v>
      </c>
    </row>
    <row r="745" s="14" customFormat="1">
      <c r="A745" s="14"/>
      <c r="B745" s="250"/>
      <c r="C745" s="251"/>
      <c r="D745" s="240" t="s">
        <v>446</v>
      </c>
      <c r="E745" s="252" t="s">
        <v>28</v>
      </c>
      <c r="F745" s="253" t="s">
        <v>6564</v>
      </c>
      <c r="G745" s="251"/>
      <c r="H745" s="252" t="s">
        <v>28</v>
      </c>
      <c r="I745" s="254"/>
      <c r="J745" s="251"/>
      <c r="K745" s="251"/>
      <c r="L745" s="255"/>
      <c r="M745" s="256"/>
      <c r="N745" s="257"/>
      <c r="O745" s="257"/>
      <c r="P745" s="257"/>
      <c r="Q745" s="257"/>
      <c r="R745" s="257"/>
      <c r="S745" s="257"/>
      <c r="T745" s="258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59" t="s">
        <v>446</v>
      </c>
      <c r="AU745" s="259" t="s">
        <v>83</v>
      </c>
      <c r="AV745" s="14" t="s">
        <v>81</v>
      </c>
      <c r="AW745" s="14" t="s">
        <v>35</v>
      </c>
      <c r="AX745" s="14" t="s">
        <v>74</v>
      </c>
      <c r="AY745" s="259" t="s">
        <v>426</v>
      </c>
    </row>
    <row r="746" s="14" customFormat="1">
      <c r="A746" s="14"/>
      <c r="B746" s="250"/>
      <c r="C746" s="251"/>
      <c r="D746" s="240" t="s">
        <v>446</v>
      </c>
      <c r="E746" s="252" t="s">
        <v>28</v>
      </c>
      <c r="F746" s="253" t="s">
        <v>6816</v>
      </c>
      <c r="G746" s="251"/>
      <c r="H746" s="252" t="s">
        <v>28</v>
      </c>
      <c r="I746" s="254"/>
      <c r="J746" s="251"/>
      <c r="K746" s="251"/>
      <c r="L746" s="255"/>
      <c r="M746" s="256"/>
      <c r="N746" s="257"/>
      <c r="O746" s="257"/>
      <c r="P746" s="257"/>
      <c r="Q746" s="257"/>
      <c r="R746" s="257"/>
      <c r="S746" s="257"/>
      <c r="T746" s="258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59" t="s">
        <v>446</v>
      </c>
      <c r="AU746" s="259" t="s">
        <v>83</v>
      </c>
      <c r="AV746" s="14" t="s">
        <v>81</v>
      </c>
      <c r="AW746" s="14" t="s">
        <v>35</v>
      </c>
      <c r="AX746" s="14" t="s">
        <v>74</v>
      </c>
      <c r="AY746" s="259" t="s">
        <v>426</v>
      </c>
    </row>
    <row r="747" s="13" customFormat="1">
      <c r="A747" s="13"/>
      <c r="B747" s="238"/>
      <c r="C747" s="239"/>
      <c r="D747" s="240" t="s">
        <v>446</v>
      </c>
      <c r="E747" s="241" t="s">
        <v>28</v>
      </c>
      <c r="F747" s="242" t="s">
        <v>7068</v>
      </c>
      <c r="G747" s="239"/>
      <c r="H747" s="243">
        <v>95.299999999999997</v>
      </c>
      <c r="I747" s="244"/>
      <c r="J747" s="239"/>
      <c r="K747" s="239"/>
      <c r="L747" s="245"/>
      <c r="M747" s="246"/>
      <c r="N747" s="247"/>
      <c r="O747" s="247"/>
      <c r="P747" s="247"/>
      <c r="Q747" s="247"/>
      <c r="R747" s="247"/>
      <c r="S747" s="247"/>
      <c r="T747" s="248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49" t="s">
        <v>446</v>
      </c>
      <c r="AU747" s="249" t="s">
        <v>83</v>
      </c>
      <c r="AV747" s="13" t="s">
        <v>83</v>
      </c>
      <c r="AW747" s="13" t="s">
        <v>35</v>
      </c>
      <c r="AX747" s="13" t="s">
        <v>74</v>
      </c>
      <c r="AY747" s="249" t="s">
        <v>426</v>
      </c>
    </row>
    <row r="748" s="14" customFormat="1">
      <c r="A748" s="14"/>
      <c r="B748" s="250"/>
      <c r="C748" s="251"/>
      <c r="D748" s="240" t="s">
        <v>446</v>
      </c>
      <c r="E748" s="252" t="s">
        <v>28</v>
      </c>
      <c r="F748" s="253" t="s">
        <v>6593</v>
      </c>
      <c r="G748" s="251"/>
      <c r="H748" s="252" t="s">
        <v>28</v>
      </c>
      <c r="I748" s="254"/>
      <c r="J748" s="251"/>
      <c r="K748" s="251"/>
      <c r="L748" s="255"/>
      <c r="M748" s="256"/>
      <c r="N748" s="257"/>
      <c r="O748" s="257"/>
      <c r="P748" s="257"/>
      <c r="Q748" s="257"/>
      <c r="R748" s="257"/>
      <c r="S748" s="257"/>
      <c r="T748" s="258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59" t="s">
        <v>446</v>
      </c>
      <c r="AU748" s="259" t="s">
        <v>83</v>
      </c>
      <c r="AV748" s="14" t="s">
        <v>81</v>
      </c>
      <c r="AW748" s="14" t="s">
        <v>35</v>
      </c>
      <c r="AX748" s="14" t="s">
        <v>74</v>
      </c>
      <c r="AY748" s="259" t="s">
        <v>426</v>
      </c>
    </row>
    <row r="749" s="14" customFormat="1">
      <c r="A749" s="14"/>
      <c r="B749" s="250"/>
      <c r="C749" s="251"/>
      <c r="D749" s="240" t="s">
        <v>446</v>
      </c>
      <c r="E749" s="252" t="s">
        <v>28</v>
      </c>
      <c r="F749" s="253" t="s">
        <v>6818</v>
      </c>
      <c r="G749" s="251"/>
      <c r="H749" s="252" t="s">
        <v>28</v>
      </c>
      <c r="I749" s="254"/>
      <c r="J749" s="251"/>
      <c r="K749" s="251"/>
      <c r="L749" s="255"/>
      <c r="M749" s="256"/>
      <c r="N749" s="257"/>
      <c r="O749" s="257"/>
      <c r="P749" s="257"/>
      <c r="Q749" s="257"/>
      <c r="R749" s="257"/>
      <c r="S749" s="257"/>
      <c r="T749" s="258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59" t="s">
        <v>446</v>
      </c>
      <c r="AU749" s="259" t="s">
        <v>83</v>
      </c>
      <c r="AV749" s="14" t="s">
        <v>81</v>
      </c>
      <c r="AW749" s="14" t="s">
        <v>35</v>
      </c>
      <c r="AX749" s="14" t="s">
        <v>74</v>
      </c>
      <c r="AY749" s="259" t="s">
        <v>426</v>
      </c>
    </row>
    <row r="750" s="13" customFormat="1">
      <c r="A750" s="13"/>
      <c r="B750" s="238"/>
      <c r="C750" s="239"/>
      <c r="D750" s="240" t="s">
        <v>446</v>
      </c>
      <c r="E750" s="241" t="s">
        <v>28</v>
      </c>
      <c r="F750" s="242" t="s">
        <v>7069</v>
      </c>
      <c r="G750" s="239"/>
      <c r="H750" s="243">
        <v>107.59999999999999</v>
      </c>
      <c r="I750" s="244"/>
      <c r="J750" s="239"/>
      <c r="K750" s="239"/>
      <c r="L750" s="245"/>
      <c r="M750" s="246"/>
      <c r="N750" s="247"/>
      <c r="O750" s="247"/>
      <c r="P750" s="247"/>
      <c r="Q750" s="247"/>
      <c r="R750" s="247"/>
      <c r="S750" s="247"/>
      <c r="T750" s="248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49" t="s">
        <v>446</v>
      </c>
      <c r="AU750" s="249" t="s">
        <v>83</v>
      </c>
      <c r="AV750" s="13" t="s">
        <v>83</v>
      </c>
      <c r="AW750" s="13" t="s">
        <v>35</v>
      </c>
      <c r="AX750" s="13" t="s">
        <v>74</v>
      </c>
      <c r="AY750" s="249" t="s">
        <v>426</v>
      </c>
    </row>
    <row r="751" s="15" customFormat="1">
      <c r="A751" s="15"/>
      <c r="B751" s="260"/>
      <c r="C751" s="261"/>
      <c r="D751" s="240" t="s">
        <v>446</v>
      </c>
      <c r="E751" s="262" t="s">
        <v>28</v>
      </c>
      <c r="F751" s="263" t="s">
        <v>466</v>
      </c>
      <c r="G751" s="261"/>
      <c r="H751" s="264">
        <v>1095.127</v>
      </c>
      <c r="I751" s="265"/>
      <c r="J751" s="261"/>
      <c r="K751" s="261"/>
      <c r="L751" s="266"/>
      <c r="M751" s="267"/>
      <c r="N751" s="268"/>
      <c r="O751" s="268"/>
      <c r="P751" s="268"/>
      <c r="Q751" s="268"/>
      <c r="R751" s="268"/>
      <c r="S751" s="268"/>
      <c r="T751" s="269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T751" s="270" t="s">
        <v>446</v>
      </c>
      <c r="AU751" s="270" t="s">
        <v>83</v>
      </c>
      <c r="AV751" s="15" t="s">
        <v>438</v>
      </c>
      <c r="AW751" s="15" t="s">
        <v>35</v>
      </c>
      <c r="AX751" s="15" t="s">
        <v>81</v>
      </c>
      <c r="AY751" s="270" t="s">
        <v>426</v>
      </c>
    </row>
    <row r="752" s="2" customFormat="1" ht="37.8" customHeight="1">
      <c r="A752" s="42"/>
      <c r="B752" s="43"/>
      <c r="C752" s="220" t="s">
        <v>1360</v>
      </c>
      <c r="D752" s="220" t="s">
        <v>433</v>
      </c>
      <c r="E752" s="221" t="s">
        <v>7070</v>
      </c>
      <c r="F752" s="222" t="s">
        <v>7071</v>
      </c>
      <c r="G752" s="223" t="s">
        <v>436</v>
      </c>
      <c r="H752" s="224">
        <v>1966</v>
      </c>
      <c r="I752" s="225"/>
      <c r="J752" s="226">
        <f>ROUND(I752*H752,2)</f>
        <v>0</v>
      </c>
      <c r="K752" s="222" t="s">
        <v>437</v>
      </c>
      <c r="L752" s="48"/>
      <c r="M752" s="227" t="s">
        <v>28</v>
      </c>
      <c r="N752" s="228" t="s">
        <v>45</v>
      </c>
      <c r="O752" s="88"/>
      <c r="P752" s="229">
        <f>O752*H752</f>
        <v>0</v>
      </c>
      <c r="Q752" s="229">
        <v>1.0000000000000001E-05</v>
      </c>
      <c r="R752" s="229">
        <f>Q752*H752</f>
        <v>0.01966</v>
      </c>
      <c r="S752" s="229">
        <v>0</v>
      </c>
      <c r="T752" s="230">
        <f>S752*H752</f>
        <v>0</v>
      </c>
      <c r="U752" s="42"/>
      <c r="V752" s="42"/>
      <c r="W752" s="42"/>
      <c r="X752" s="42"/>
      <c r="Y752" s="42"/>
      <c r="Z752" s="42"/>
      <c r="AA752" s="42"/>
      <c r="AB752" s="42"/>
      <c r="AC752" s="42"/>
      <c r="AD752" s="42"/>
      <c r="AE752" s="42"/>
      <c r="AR752" s="231" t="s">
        <v>645</v>
      </c>
      <c r="AT752" s="231" t="s">
        <v>433</v>
      </c>
      <c r="AU752" s="231" t="s">
        <v>83</v>
      </c>
      <c r="AY752" s="21" t="s">
        <v>426</v>
      </c>
      <c r="BE752" s="232">
        <f>IF(N752="základní",J752,0)</f>
        <v>0</v>
      </c>
      <c r="BF752" s="232">
        <f>IF(N752="snížená",J752,0)</f>
        <v>0</v>
      </c>
      <c r="BG752" s="232">
        <f>IF(N752="zákl. přenesená",J752,0)</f>
        <v>0</v>
      </c>
      <c r="BH752" s="232">
        <f>IF(N752="sníž. přenesená",J752,0)</f>
        <v>0</v>
      </c>
      <c r="BI752" s="232">
        <f>IF(N752="nulová",J752,0)</f>
        <v>0</v>
      </c>
      <c r="BJ752" s="21" t="s">
        <v>81</v>
      </c>
      <c r="BK752" s="232">
        <f>ROUND(I752*H752,2)</f>
        <v>0</v>
      </c>
      <c r="BL752" s="21" t="s">
        <v>645</v>
      </c>
      <c r="BM752" s="231" t="s">
        <v>7072</v>
      </c>
    </row>
    <row r="753" s="2" customFormat="1">
      <c r="A753" s="42"/>
      <c r="B753" s="43"/>
      <c r="C753" s="44"/>
      <c r="D753" s="233" t="s">
        <v>442</v>
      </c>
      <c r="E753" s="44"/>
      <c r="F753" s="234" t="s">
        <v>7073</v>
      </c>
      <c r="G753" s="44"/>
      <c r="H753" s="44"/>
      <c r="I753" s="235"/>
      <c r="J753" s="44"/>
      <c r="K753" s="44"/>
      <c r="L753" s="48"/>
      <c r="M753" s="236"/>
      <c r="N753" s="237"/>
      <c r="O753" s="88"/>
      <c r="P753" s="88"/>
      <c r="Q753" s="88"/>
      <c r="R753" s="88"/>
      <c r="S753" s="88"/>
      <c r="T753" s="89"/>
      <c r="U753" s="42"/>
      <c r="V753" s="42"/>
      <c r="W753" s="42"/>
      <c r="X753" s="42"/>
      <c r="Y753" s="42"/>
      <c r="Z753" s="42"/>
      <c r="AA753" s="42"/>
      <c r="AB753" s="42"/>
      <c r="AC753" s="42"/>
      <c r="AD753" s="42"/>
      <c r="AE753" s="42"/>
      <c r="AT753" s="21" t="s">
        <v>442</v>
      </c>
      <c r="AU753" s="21" t="s">
        <v>83</v>
      </c>
    </row>
    <row r="754" s="14" customFormat="1">
      <c r="A754" s="14"/>
      <c r="B754" s="250"/>
      <c r="C754" s="251"/>
      <c r="D754" s="240" t="s">
        <v>446</v>
      </c>
      <c r="E754" s="252" t="s">
        <v>28</v>
      </c>
      <c r="F754" s="253" t="s">
        <v>6583</v>
      </c>
      <c r="G754" s="251"/>
      <c r="H754" s="252" t="s">
        <v>28</v>
      </c>
      <c r="I754" s="254"/>
      <c r="J754" s="251"/>
      <c r="K754" s="251"/>
      <c r="L754" s="255"/>
      <c r="M754" s="256"/>
      <c r="N754" s="257"/>
      <c r="O754" s="257"/>
      <c r="P754" s="257"/>
      <c r="Q754" s="257"/>
      <c r="R754" s="257"/>
      <c r="S754" s="257"/>
      <c r="T754" s="258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T754" s="259" t="s">
        <v>446</v>
      </c>
      <c r="AU754" s="259" t="s">
        <v>83</v>
      </c>
      <c r="AV754" s="14" t="s">
        <v>81</v>
      </c>
      <c r="AW754" s="14" t="s">
        <v>35</v>
      </c>
      <c r="AX754" s="14" t="s">
        <v>74</v>
      </c>
      <c r="AY754" s="259" t="s">
        <v>426</v>
      </c>
    </row>
    <row r="755" s="14" customFormat="1">
      <c r="A755" s="14"/>
      <c r="B755" s="250"/>
      <c r="C755" s="251"/>
      <c r="D755" s="240" t="s">
        <v>446</v>
      </c>
      <c r="E755" s="252" t="s">
        <v>28</v>
      </c>
      <c r="F755" s="253" t="s">
        <v>6812</v>
      </c>
      <c r="G755" s="251"/>
      <c r="H755" s="252" t="s">
        <v>28</v>
      </c>
      <c r="I755" s="254"/>
      <c r="J755" s="251"/>
      <c r="K755" s="251"/>
      <c r="L755" s="255"/>
      <c r="M755" s="256"/>
      <c r="N755" s="257"/>
      <c r="O755" s="257"/>
      <c r="P755" s="257"/>
      <c r="Q755" s="257"/>
      <c r="R755" s="257"/>
      <c r="S755" s="257"/>
      <c r="T755" s="258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T755" s="259" t="s">
        <v>446</v>
      </c>
      <c r="AU755" s="259" t="s">
        <v>83</v>
      </c>
      <c r="AV755" s="14" t="s">
        <v>81</v>
      </c>
      <c r="AW755" s="14" t="s">
        <v>35</v>
      </c>
      <c r="AX755" s="14" t="s">
        <v>74</v>
      </c>
      <c r="AY755" s="259" t="s">
        <v>426</v>
      </c>
    </row>
    <row r="756" s="13" customFormat="1">
      <c r="A756" s="13"/>
      <c r="B756" s="238"/>
      <c r="C756" s="239"/>
      <c r="D756" s="240" t="s">
        <v>446</v>
      </c>
      <c r="E756" s="241" t="s">
        <v>28</v>
      </c>
      <c r="F756" s="242" t="s">
        <v>3838</v>
      </c>
      <c r="G756" s="239"/>
      <c r="H756" s="243">
        <v>584</v>
      </c>
      <c r="I756" s="244"/>
      <c r="J756" s="239"/>
      <c r="K756" s="239"/>
      <c r="L756" s="245"/>
      <c r="M756" s="246"/>
      <c r="N756" s="247"/>
      <c r="O756" s="247"/>
      <c r="P756" s="247"/>
      <c r="Q756" s="247"/>
      <c r="R756" s="247"/>
      <c r="S756" s="247"/>
      <c r="T756" s="248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49" t="s">
        <v>446</v>
      </c>
      <c r="AU756" s="249" t="s">
        <v>83</v>
      </c>
      <c r="AV756" s="13" t="s">
        <v>83</v>
      </c>
      <c r="AW756" s="13" t="s">
        <v>35</v>
      </c>
      <c r="AX756" s="13" t="s">
        <v>74</v>
      </c>
      <c r="AY756" s="249" t="s">
        <v>426</v>
      </c>
    </row>
    <row r="757" s="14" customFormat="1">
      <c r="A757" s="14"/>
      <c r="B757" s="250"/>
      <c r="C757" s="251"/>
      <c r="D757" s="240" t="s">
        <v>446</v>
      </c>
      <c r="E757" s="252" t="s">
        <v>28</v>
      </c>
      <c r="F757" s="253" t="s">
        <v>6590</v>
      </c>
      <c r="G757" s="251"/>
      <c r="H757" s="252" t="s">
        <v>28</v>
      </c>
      <c r="I757" s="254"/>
      <c r="J757" s="251"/>
      <c r="K757" s="251"/>
      <c r="L757" s="255"/>
      <c r="M757" s="256"/>
      <c r="N757" s="257"/>
      <c r="O757" s="257"/>
      <c r="P757" s="257"/>
      <c r="Q757" s="257"/>
      <c r="R757" s="257"/>
      <c r="S757" s="257"/>
      <c r="T757" s="258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59" t="s">
        <v>446</v>
      </c>
      <c r="AU757" s="259" t="s">
        <v>83</v>
      </c>
      <c r="AV757" s="14" t="s">
        <v>81</v>
      </c>
      <c r="AW757" s="14" t="s">
        <v>35</v>
      </c>
      <c r="AX757" s="14" t="s">
        <v>74</v>
      </c>
      <c r="AY757" s="259" t="s">
        <v>426</v>
      </c>
    </row>
    <row r="758" s="14" customFormat="1">
      <c r="A758" s="14"/>
      <c r="B758" s="250"/>
      <c r="C758" s="251"/>
      <c r="D758" s="240" t="s">
        <v>446</v>
      </c>
      <c r="E758" s="252" t="s">
        <v>28</v>
      </c>
      <c r="F758" s="253" t="s">
        <v>6814</v>
      </c>
      <c r="G758" s="251"/>
      <c r="H758" s="252" t="s">
        <v>28</v>
      </c>
      <c r="I758" s="254"/>
      <c r="J758" s="251"/>
      <c r="K758" s="251"/>
      <c r="L758" s="255"/>
      <c r="M758" s="256"/>
      <c r="N758" s="257"/>
      <c r="O758" s="257"/>
      <c r="P758" s="257"/>
      <c r="Q758" s="257"/>
      <c r="R758" s="257"/>
      <c r="S758" s="257"/>
      <c r="T758" s="258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59" t="s">
        <v>446</v>
      </c>
      <c r="AU758" s="259" t="s">
        <v>83</v>
      </c>
      <c r="AV758" s="14" t="s">
        <v>81</v>
      </c>
      <c r="AW758" s="14" t="s">
        <v>35</v>
      </c>
      <c r="AX758" s="14" t="s">
        <v>74</v>
      </c>
      <c r="AY758" s="259" t="s">
        <v>426</v>
      </c>
    </row>
    <row r="759" s="13" customFormat="1">
      <c r="A759" s="13"/>
      <c r="B759" s="238"/>
      <c r="C759" s="239"/>
      <c r="D759" s="240" t="s">
        <v>446</v>
      </c>
      <c r="E759" s="241" t="s">
        <v>28</v>
      </c>
      <c r="F759" s="242" t="s">
        <v>7074</v>
      </c>
      <c r="G759" s="239"/>
      <c r="H759" s="243">
        <v>768</v>
      </c>
      <c r="I759" s="244"/>
      <c r="J759" s="239"/>
      <c r="K759" s="239"/>
      <c r="L759" s="245"/>
      <c r="M759" s="246"/>
      <c r="N759" s="247"/>
      <c r="O759" s="247"/>
      <c r="P759" s="247"/>
      <c r="Q759" s="247"/>
      <c r="R759" s="247"/>
      <c r="S759" s="247"/>
      <c r="T759" s="248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49" t="s">
        <v>446</v>
      </c>
      <c r="AU759" s="249" t="s">
        <v>83</v>
      </c>
      <c r="AV759" s="13" t="s">
        <v>83</v>
      </c>
      <c r="AW759" s="13" t="s">
        <v>35</v>
      </c>
      <c r="AX759" s="13" t="s">
        <v>74</v>
      </c>
      <c r="AY759" s="249" t="s">
        <v>426</v>
      </c>
    </row>
    <row r="760" s="14" customFormat="1">
      <c r="A760" s="14"/>
      <c r="B760" s="250"/>
      <c r="C760" s="251"/>
      <c r="D760" s="240" t="s">
        <v>446</v>
      </c>
      <c r="E760" s="252" t="s">
        <v>28</v>
      </c>
      <c r="F760" s="253" t="s">
        <v>6564</v>
      </c>
      <c r="G760" s="251"/>
      <c r="H760" s="252" t="s">
        <v>28</v>
      </c>
      <c r="I760" s="254"/>
      <c r="J760" s="251"/>
      <c r="K760" s="251"/>
      <c r="L760" s="255"/>
      <c r="M760" s="256"/>
      <c r="N760" s="257"/>
      <c r="O760" s="257"/>
      <c r="P760" s="257"/>
      <c r="Q760" s="257"/>
      <c r="R760" s="257"/>
      <c r="S760" s="257"/>
      <c r="T760" s="258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T760" s="259" t="s">
        <v>446</v>
      </c>
      <c r="AU760" s="259" t="s">
        <v>83</v>
      </c>
      <c r="AV760" s="14" t="s">
        <v>81</v>
      </c>
      <c r="AW760" s="14" t="s">
        <v>35</v>
      </c>
      <c r="AX760" s="14" t="s">
        <v>74</v>
      </c>
      <c r="AY760" s="259" t="s">
        <v>426</v>
      </c>
    </row>
    <row r="761" s="14" customFormat="1">
      <c r="A761" s="14"/>
      <c r="B761" s="250"/>
      <c r="C761" s="251"/>
      <c r="D761" s="240" t="s">
        <v>446</v>
      </c>
      <c r="E761" s="252" t="s">
        <v>28</v>
      </c>
      <c r="F761" s="253" t="s">
        <v>6816</v>
      </c>
      <c r="G761" s="251"/>
      <c r="H761" s="252" t="s">
        <v>28</v>
      </c>
      <c r="I761" s="254"/>
      <c r="J761" s="251"/>
      <c r="K761" s="251"/>
      <c r="L761" s="255"/>
      <c r="M761" s="256"/>
      <c r="N761" s="257"/>
      <c r="O761" s="257"/>
      <c r="P761" s="257"/>
      <c r="Q761" s="257"/>
      <c r="R761" s="257"/>
      <c r="S761" s="257"/>
      <c r="T761" s="258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T761" s="259" t="s">
        <v>446</v>
      </c>
      <c r="AU761" s="259" t="s">
        <v>83</v>
      </c>
      <c r="AV761" s="14" t="s">
        <v>81</v>
      </c>
      <c r="AW761" s="14" t="s">
        <v>35</v>
      </c>
      <c r="AX761" s="14" t="s">
        <v>74</v>
      </c>
      <c r="AY761" s="259" t="s">
        <v>426</v>
      </c>
    </row>
    <row r="762" s="13" customFormat="1">
      <c r="A762" s="13"/>
      <c r="B762" s="238"/>
      <c r="C762" s="239"/>
      <c r="D762" s="240" t="s">
        <v>446</v>
      </c>
      <c r="E762" s="241" t="s">
        <v>28</v>
      </c>
      <c r="F762" s="242" t="s">
        <v>2340</v>
      </c>
      <c r="G762" s="239"/>
      <c r="H762" s="243">
        <v>305</v>
      </c>
      <c r="I762" s="244"/>
      <c r="J762" s="239"/>
      <c r="K762" s="239"/>
      <c r="L762" s="245"/>
      <c r="M762" s="246"/>
      <c r="N762" s="247"/>
      <c r="O762" s="247"/>
      <c r="P762" s="247"/>
      <c r="Q762" s="247"/>
      <c r="R762" s="247"/>
      <c r="S762" s="247"/>
      <c r="T762" s="248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49" t="s">
        <v>446</v>
      </c>
      <c r="AU762" s="249" t="s">
        <v>83</v>
      </c>
      <c r="AV762" s="13" t="s">
        <v>83</v>
      </c>
      <c r="AW762" s="13" t="s">
        <v>35</v>
      </c>
      <c r="AX762" s="13" t="s">
        <v>74</v>
      </c>
      <c r="AY762" s="249" t="s">
        <v>426</v>
      </c>
    </row>
    <row r="763" s="14" customFormat="1">
      <c r="A763" s="14"/>
      <c r="B763" s="250"/>
      <c r="C763" s="251"/>
      <c r="D763" s="240" t="s">
        <v>446</v>
      </c>
      <c r="E763" s="252" t="s">
        <v>28</v>
      </c>
      <c r="F763" s="253" t="s">
        <v>6593</v>
      </c>
      <c r="G763" s="251"/>
      <c r="H763" s="252" t="s">
        <v>28</v>
      </c>
      <c r="I763" s="254"/>
      <c r="J763" s="251"/>
      <c r="K763" s="251"/>
      <c r="L763" s="255"/>
      <c r="M763" s="256"/>
      <c r="N763" s="257"/>
      <c r="O763" s="257"/>
      <c r="P763" s="257"/>
      <c r="Q763" s="257"/>
      <c r="R763" s="257"/>
      <c r="S763" s="257"/>
      <c r="T763" s="258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59" t="s">
        <v>446</v>
      </c>
      <c r="AU763" s="259" t="s">
        <v>83</v>
      </c>
      <c r="AV763" s="14" t="s">
        <v>81</v>
      </c>
      <c r="AW763" s="14" t="s">
        <v>35</v>
      </c>
      <c r="AX763" s="14" t="s">
        <v>74</v>
      </c>
      <c r="AY763" s="259" t="s">
        <v>426</v>
      </c>
    </row>
    <row r="764" s="14" customFormat="1">
      <c r="A764" s="14"/>
      <c r="B764" s="250"/>
      <c r="C764" s="251"/>
      <c r="D764" s="240" t="s">
        <v>446</v>
      </c>
      <c r="E764" s="252" t="s">
        <v>28</v>
      </c>
      <c r="F764" s="253" t="s">
        <v>6818</v>
      </c>
      <c r="G764" s="251"/>
      <c r="H764" s="252" t="s">
        <v>28</v>
      </c>
      <c r="I764" s="254"/>
      <c r="J764" s="251"/>
      <c r="K764" s="251"/>
      <c r="L764" s="255"/>
      <c r="M764" s="256"/>
      <c r="N764" s="257"/>
      <c r="O764" s="257"/>
      <c r="P764" s="257"/>
      <c r="Q764" s="257"/>
      <c r="R764" s="257"/>
      <c r="S764" s="257"/>
      <c r="T764" s="258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T764" s="259" t="s">
        <v>446</v>
      </c>
      <c r="AU764" s="259" t="s">
        <v>83</v>
      </c>
      <c r="AV764" s="14" t="s">
        <v>81</v>
      </c>
      <c r="AW764" s="14" t="s">
        <v>35</v>
      </c>
      <c r="AX764" s="14" t="s">
        <v>74</v>
      </c>
      <c r="AY764" s="259" t="s">
        <v>426</v>
      </c>
    </row>
    <row r="765" s="13" customFormat="1">
      <c r="A765" s="13"/>
      <c r="B765" s="238"/>
      <c r="C765" s="239"/>
      <c r="D765" s="240" t="s">
        <v>446</v>
      </c>
      <c r="E765" s="241" t="s">
        <v>28</v>
      </c>
      <c r="F765" s="242" t="s">
        <v>2359</v>
      </c>
      <c r="G765" s="239"/>
      <c r="H765" s="243">
        <v>309</v>
      </c>
      <c r="I765" s="244"/>
      <c r="J765" s="239"/>
      <c r="K765" s="239"/>
      <c r="L765" s="245"/>
      <c r="M765" s="246"/>
      <c r="N765" s="247"/>
      <c r="O765" s="247"/>
      <c r="P765" s="247"/>
      <c r="Q765" s="247"/>
      <c r="R765" s="247"/>
      <c r="S765" s="247"/>
      <c r="T765" s="248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49" t="s">
        <v>446</v>
      </c>
      <c r="AU765" s="249" t="s">
        <v>83</v>
      </c>
      <c r="AV765" s="13" t="s">
        <v>83</v>
      </c>
      <c r="AW765" s="13" t="s">
        <v>35</v>
      </c>
      <c r="AX765" s="13" t="s">
        <v>74</v>
      </c>
      <c r="AY765" s="249" t="s">
        <v>426</v>
      </c>
    </row>
    <row r="766" s="15" customFormat="1">
      <c r="A766" s="15"/>
      <c r="B766" s="260"/>
      <c r="C766" s="261"/>
      <c r="D766" s="240" t="s">
        <v>446</v>
      </c>
      <c r="E766" s="262" t="s">
        <v>28</v>
      </c>
      <c r="F766" s="263" t="s">
        <v>466</v>
      </c>
      <c r="G766" s="261"/>
      <c r="H766" s="264">
        <v>1966</v>
      </c>
      <c r="I766" s="265"/>
      <c r="J766" s="261"/>
      <c r="K766" s="261"/>
      <c r="L766" s="266"/>
      <c r="M766" s="267"/>
      <c r="N766" s="268"/>
      <c r="O766" s="268"/>
      <c r="P766" s="268"/>
      <c r="Q766" s="268"/>
      <c r="R766" s="268"/>
      <c r="S766" s="268"/>
      <c r="T766" s="269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T766" s="270" t="s">
        <v>446</v>
      </c>
      <c r="AU766" s="270" t="s">
        <v>83</v>
      </c>
      <c r="AV766" s="15" t="s">
        <v>438</v>
      </c>
      <c r="AW766" s="15" t="s">
        <v>35</v>
      </c>
      <c r="AX766" s="15" t="s">
        <v>81</v>
      </c>
      <c r="AY766" s="270" t="s">
        <v>426</v>
      </c>
    </row>
    <row r="767" s="2" customFormat="1" ht="37.8" customHeight="1">
      <c r="A767" s="42"/>
      <c r="B767" s="43"/>
      <c r="C767" s="220" t="s">
        <v>528</v>
      </c>
      <c r="D767" s="220" t="s">
        <v>433</v>
      </c>
      <c r="E767" s="221" t="s">
        <v>7075</v>
      </c>
      <c r="F767" s="222" t="s">
        <v>7076</v>
      </c>
      <c r="G767" s="223" t="s">
        <v>436</v>
      </c>
      <c r="H767" s="224">
        <v>911</v>
      </c>
      <c r="I767" s="225"/>
      <c r="J767" s="226">
        <f>ROUND(I767*H767,2)</f>
        <v>0</v>
      </c>
      <c r="K767" s="222" t="s">
        <v>437</v>
      </c>
      <c r="L767" s="48"/>
      <c r="M767" s="227" t="s">
        <v>28</v>
      </c>
      <c r="N767" s="228" t="s">
        <v>45</v>
      </c>
      <c r="O767" s="88"/>
      <c r="P767" s="229">
        <f>O767*H767</f>
        <v>0</v>
      </c>
      <c r="Q767" s="229">
        <v>3.0000000000000001E-05</v>
      </c>
      <c r="R767" s="229">
        <f>Q767*H767</f>
        <v>0.02733</v>
      </c>
      <c r="S767" s="229">
        <v>0</v>
      </c>
      <c r="T767" s="230">
        <f>S767*H767</f>
        <v>0</v>
      </c>
      <c r="U767" s="42"/>
      <c r="V767" s="42"/>
      <c r="W767" s="42"/>
      <c r="X767" s="42"/>
      <c r="Y767" s="42"/>
      <c r="Z767" s="42"/>
      <c r="AA767" s="42"/>
      <c r="AB767" s="42"/>
      <c r="AC767" s="42"/>
      <c r="AD767" s="42"/>
      <c r="AE767" s="42"/>
      <c r="AR767" s="231" t="s">
        <v>645</v>
      </c>
      <c r="AT767" s="231" t="s">
        <v>433</v>
      </c>
      <c r="AU767" s="231" t="s">
        <v>83</v>
      </c>
      <c r="AY767" s="21" t="s">
        <v>426</v>
      </c>
      <c r="BE767" s="232">
        <f>IF(N767="základní",J767,0)</f>
        <v>0</v>
      </c>
      <c r="BF767" s="232">
        <f>IF(N767="snížená",J767,0)</f>
        <v>0</v>
      </c>
      <c r="BG767" s="232">
        <f>IF(N767="zákl. přenesená",J767,0)</f>
        <v>0</v>
      </c>
      <c r="BH767" s="232">
        <f>IF(N767="sníž. přenesená",J767,0)</f>
        <v>0</v>
      </c>
      <c r="BI767" s="232">
        <f>IF(N767="nulová",J767,0)</f>
        <v>0</v>
      </c>
      <c r="BJ767" s="21" t="s">
        <v>81</v>
      </c>
      <c r="BK767" s="232">
        <f>ROUND(I767*H767,2)</f>
        <v>0</v>
      </c>
      <c r="BL767" s="21" t="s">
        <v>645</v>
      </c>
      <c r="BM767" s="231" t="s">
        <v>7077</v>
      </c>
    </row>
    <row r="768" s="2" customFormat="1">
      <c r="A768" s="42"/>
      <c r="B768" s="43"/>
      <c r="C768" s="44"/>
      <c r="D768" s="233" t="s">
        <v>442</v>
      </c>
      <c r="E768" s="44"/>
      <c r="F768" s="234" t="s">
        <v>7078</v>
      </c>
      <c r="G768" s="44"/>
      <c r="H768" s="44"/>
      <c r="I768" s="235"/>
      <c r="J768" s="44"/>
      <c r="K768" s="44"/>
      <c r="L768" s="48"/>
      <c r="M768" s="236"/>
      <c r="N768" s="237"/>
      <c r="O768" s="88"/>
      <c r="P768" s="88"/>
      <c r="Q768" s="88"/>
      <c r="R768" s="88"/>
      <c r="S768" s="88"/>
      <c r="T768" s="89"/>
      <c r="U768" s="42"/>
      <c r="V768" s="42"/>
      <c r="W768" s="42"/>
      <c r="X768" s="42"/>
      <c r="Y768" s="42"/>
      <c r="Z768" s="42"/>
      <c r="AA768" s="42"/>
      <c r="AB768" s="42"/>
      <c r="AC768" s="42"/>
      <c r="AD768" s="42"/>
      <c r="AE768" s="42"/>
      <c r="AT768" s="21" t="s">
        <v>442</v>
      </c>
      <c r="AU768" s="21" t="s">
        <v>83</v>
      </c>
    </row>
    <row r="769" s="14" customFormat="1">
      <c r="A769" s="14"/>
      <c r="B769" s="250"/>
      <c r="C769" s="251"/>
      <c r="D769" s="240" t="s">
        <v>446</v>
      </c>
      <c r="E769" s="252" t="s">
        <v>28</v>
      </c>
      <c r="F769" s="253" t="s">
        <v>6583</v>
      </c>
      <c r="G769" s="251"/>
      <c r="H769" s="252" t="s">
        <v>28</v>
      </c>
      <c r="I769" s="254"/>
      <c r="J769" s="251"/>
      <c r="K769" s="251"/>
      <c r="L769" s="255"/>
      <c r="M769" s="256"/>
      <c r="N769" s="257"/>
      <c r="O769" s="257"/>
      <c r="P769" s="257"/>
      <c r="Q769" s="257"/>
      <c r="R769" s="257"/>
      <c r="S769" s="257"/>
      <c r="T769" s="258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259" t="s">
        <v>446</v>
      </c>
      <c r="AU769" s="259" t="s">
        <v>83</v>
      </c>
      <c r="AV769" s="14" t="s">
        <v>81</v>
      </c>
      <c r="AW769" s="14" t="s">
        <v>35</v>
      </c>
      <c r="AX769" s="14" t="s">
        <v>74</v>
      </c>
      <c r="AY769" s="259" t="s">
        <v>426</v>
      </c>
    </row>
    <row r="770" s="14" customFormat="1">
      <c r="A770" s="14"/>
      <c r="B770" s="250"/>
      <c r="C770" s="251"/>
      <c r="D770" s="240" t="s">
        <v>446</v>
      </c>
      <c r="E770" s="252" t="s">
        <v>28</v>
      </c>
      <c r="F770" s="253" t="s">
        <v>6812</v>
      </c>
      <c r="G770" s="251"/>
      <c r="H770" s="252" t="s">
        <v>28</v>
      </c>
      <c r="I770" s="254"/>
      <c r="J770" s="251"/>
      <c r="K770" s="251"/>
      <c r="L770" s="255"/>
      <c r="M770" s="256"/>
      <c r="N770" s="257"/>
      <c r="O770" s="257"/>
      <c r="P770" s="257"/>
      <c r="Q770" s="257"/>
      <c r="R770" s="257"/>
      <c r="S770" s="257"/>
      <c r="T770" s="258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59" t="s">
        <v>446</v>
      </c>
      <c r="AU770" s="259" t="s">
        <v>83</v>
      </c>
      <c r="AV770" s="14" t="s">
        <v>81</v>
      </c>
      <c r="AW770" s="14" t="s">
        <v>35</v>
      </c>
      <c r="AX770" s="14" t="s">
        <v>74</v>
      </c>
      <c r="AY770" s="259" t="s">
        <v>426</v>
      </c>
    </row>
    <row r="771" s="13" customFormat="1">
      <c r="A771" s="13"/>
      <c r="B771" s="238"/>
      <c r="C771" s="239"/>
      <c r="D771" s="240" t="s">
        <v>446</v>
      </c>
      <c r="E771" s="241" t="s">
        <v>28</v>
      </c>
      <c r="F771" s="242" t="s">
        <v>2635</v>
      </c>
      <c r="G771" s="239"/>
      <c r="H771" s="243">
        <v>355</v>
      </c>
      <c r="I771" s="244"/>
      <c r="J771" s="239"/>
      <c r="K771" s="239"/>
      <c r="L771" s="245"/>
      <c r="M771" s="246"/>
      <c r="N771" s="247"/>
      <c r="O771" s="247"/>
      <c r="P771" s="247"/>
      <c r="Q771" s="247"/>
      <c r="R771" s="247"/>
      <c r="S771" s="247"/>
      <c r="T771" s="248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49" t="s">
        <v>446</v>
      </c>
      <c r="AU771" s="249" t="s">
        <v>83</v>
      </c>
      <c r="AV771" s="13" t="s">
        <v>83</v>
      </c>
      <c r="AW771" s="13" t="s">
        <v>35</v>
      </c>
      <c r="AX771" s="13" t="s">
        <v>74</v>
      </c>
      <c r="AY771" s="249" t="s">
        <v>426</v>
      </c>
    </row>
    <row r="772" s="14" customFormat="1">
      <c r="A772" s="14"/>
      <c r="B772" s="250"/>
      <c r="C772" s="251"/>
      <c r="D772" s="240" t="s">
        <v>446</v>
      </c>
      <c r="E772" s="252" t="s">
        <v>28</v>
      </c>
      <c r="F772" s="253" t="s">
        <v>6590</v>
      </c>
      <c r="G772" s="251"/>
      <c r="H772" s="252" t="s">
        <v>28</v>
      </c>
      <c r="I772" s="254"/>
      <c r="J772" s="251"/>
      <c r="K772" s="251"/>
      <c r="L772" s="255"/>
      <c r="M772" s="256"/>
      <c r="N772" s="257"/>
      <c r="O772" s="257"/>
      <c r="P772" s="257"/>
      <c r="Q772" s="257"/>
      <c r="R772" s="257"/>
      <c r="S772" s="257"/>
      <c r="T772" s="258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59" t="s">
        <v>446</v>
      </c>
      <c r="AU772" s="259" t="s">
        <v>83</v>
      </c>
      <c r="AV772" s="14" t="s">
        <v>81</v>
      </c>
      <c r="AW772" s="14" t="s">
        <v>35</v>
      </c>
      <c r="AX772" s="14" t="s">
        <v>74</v>
      </c>
      <c r="AY772" s="259" t="s">
        <v>426</v>
      </c>
    </row>
    <row r="773" s="14" customFormat="1">
      <c r="A773" s="14"/>
      <c r="B773" s="250"/>
      <c r="C773" s="251"/>
      <c r="D773" s="240" t="s">
        <v>446</v>
      </c>
      <c r="E773" s="252" t="s">
        <v>28</v>
      </c>
      <c r="F773" s="253" t="s">
        <v>6814</v>
      </c>
      <c r="G773" s="251"/>
      <c r="H773" s="252" t="s">
        <v>28</v>
      </c>
      <c r="I773" s="254"/>
      <c r="J773" s="251"/>
      <c r="K773" s="251"/>
      <c r="L773" s="255"/>
      <c r="M773" s="256"/>
      <c r="N773" s="257"/>
      <c r="O773" s="257"/>
      <c r="P773" s="257"/>
      <c r="Q773" s="257"/>
      <c r="R773" s="257"/>
      <c r="S773" s="257"/>
      <c r="T773" s="258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T773" s="259" t="s">
        <v>446</v>
      </c>
      <c r="AU773" s="259" t="s">
        <v>83</v>
      </c>
      <c r="AV773" s="14" t="s">
        <v>81</v>
      </c>
      <c r="AW773" s="14" t="s">
        <v>35</v>
      </c>
      <c r="AX773" s="14" t="s">
        <v>74</v>
      </c>
      <c r="AY773" s="259" t="s">
        <v>426</v>
      </c>
    </row>
    <row r="774" s="13" customFormat="1">
      <c r="A774" s="13"/>
      <c r="B774" s="238"/>
      <c r="C774" s="239"/>
      <c r="D774" s="240" t="s">
        <v>446</v>
      </c>
      <c r="E774" s="241" t="s">
        <v>28</v>
      </c>
      <c r="F774" s="242" t="s">
        <v>2226</v>
      </c>
      <c r="G774" s="239"/>
      <c r="H774" s="243">
        <v>286</v>
      </c>
      <c r="I774" s="244"/>
      <c r="J774" s="239"/>
      <c r="K774" s="239"/>
      <c r="L774" s="245"/>
      <c r="M774" s="246"/>
      <c r="N774" s="247"/>
      <c r="O774" s="247"/>
      <c r="P774" s="247"/>
      <c r="Q774" s="247"/>
      <c r="R774" s="247"/>
      <c r="S774" s="247"/>
      <c r="T774" s="248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49" t="s">
        <v>446</v>
      </c>
      <c r="AU774" s="249" t="s">
        <v>83</v>
      </c>
      <c r="AV774" s="13" t="s">
        <v>83</v>
      </c>
      <c r="AW774" s="13" t="s">
        <v>35</v>
      </c>
      <c r="AX774" s="13" t="s">
        <v>74</v>
      </c>
      <c r="AY774" s="249" t="s">
        <v>426</v>
      </c>
    </row>
    <row r="775" s="14" customFormat="1">
      <c r="A775" s="14"/>
      <c r="B775" s="250"/>
      <c r="C775" s="251"/>
      <c r="D775" s="240" t="s">
        <v>446</v>
      </c>
      <c r="E775" s="252" t="s">
        <v>28</v>
      </c>
      <c r="F775" s="253" t="s">
        <v>6564</v>
      </c>
      <c r="G775" s="251"/>
      <c r="H775" s="252" t="s">
        <v>28</v>
      </c>
      <c r="I775" s="254"/>
      <c r="J775" s="251"/>
      <c r="K775" s="251"/>
      <c r="L775" s="255"/>
      <c r="M775" s="256"/>
      <c r="N775" s="257"/>
      <c r="O775" s="257"/>
      <c r="P775" s="257"/>
      <c r="Q775" s="257"/>
      <c r="R775" s="257"/>
      <c r="S775" s="257"/>
      <c r="T775" s="258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T775" s="259" t="s">
        <v>446</v>
      </c>
      <c r="AU775" s="259" t="s">
        <v>83</v>
      </c>
      <c r="AV775" s="14" t="s">
        <v>81</v>
      </c>
      <c r="AW775" s="14" t="s">
        <v>35</v>
      </c>
      <c r="AX775" s="14" t="s">
        <v>74</v>
      </c>
      <c r="AY775" s="259" t="s">
        <v>426</v>
      </c>
    </row>
    <row r="776" s="14" customFormat="1">
      <c r="A776" s="14"/>
      <c r="B776" s="250"/>
      <c r="C776" s="251"/>
      <c r="D776" s="240" t="s">
        <v>446</v>
      </c>
      <c r="E776" s="252" t="s">
        <v>28</v>
      </c>
      <c r="F776" s="253" t="s">
        <v>6816</v>
      </c>
      <c r="G776" s="251"/>
      <c r="H776" s="252" t="s">
        <v>28</v>
      </c>
      <c r="I776" s="254"/>
      <c r="J776" s="251"/>
      <c r="K776" s="251"/>
      <c r="L776" s="255"/>
      <c r="M776" s="256"/>
      <c r="N776" s="257"/>
      <c r="O776" s="257"/>
      <c r="P776" s="257"/>
      <c r="Q776" s="257"/>
      <c r="R776" s="257"/>
      <c r="S776" s="257"/>
      <c r="T776" s="258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59" t="s">
        <v>446</v>
      </c>
      <c r="AU776" s="259" t="s">
        <v>83</v>
      </c>
      <c r="AV776" s="14" t="s">
        <v>81</v>
      </c>
      <c r="AW776" s="14" t="s">
        <v>35</v>
      </c>
      <c r="AX776" s="14" t="s">
        <v>74</v>
      </c>
      <c r="AY776" s="259" t="s">
        <v>426</v>
      </c>
    </row>
    <row r="777" s="13" customFormat="1">
      <c r="A777" s="13"/>
      <c r="B777" s="238"/>
      <c r="C777" s="239"/>
      <c r="D777" s="240" t="s">
        <v>446</v>
      </c>
      <c r="E777" s="241" t="s">
        <v>28</v>
      </c>
      <c r="F777" s="242" t="s">
        <v>1422</v>
      </c>
      <c r="G777" s="239"/>
      <c r="H777" s="243">
        <v>145</v>
      </c>
      <c r="I777" s="244"/>
      <c r="J777" s="239"/>
      <c r="K777" s="239"/>
      <c r="L777" s="245"/>
      <c r="M777" s="246"/>
      <c r="N777" s="247"/>
      <c r="O777" s="247"/>
      <c r="P777" s="247"/>
      <c r="Q777" s="247"/>
      <c r="R777" s="247"/>
      <c r="S777" s="247"/>
      <c r="T777" s="248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49" t="s">
        <v>446</v>
      </c>
      <c r="AU777" s="249" t="s">
        <v>83</v>
      </c>
      <c r="AV777" s="13" t="s">
        <v>83</v>
      </c>
      <c r="AW777" s="13" t="s">
        <v>35</v>
      </c>
      <c r="AX777" s="13" t="s">
        <v>74</v>
      </c>
      <c r="AY777" s="249" t="s">
        <v>426</v>
      </c>
    </row>
    <row r="778" s="14" customFormat="1">
      <c r="A778" s="14"/>
      <c r="B778" s="250"/>
      <c r="C778" s="251"/>
      <c r="D778" s="240" t="s">
        <v>446</v>
      </c>
      <c r="E778" s="252" t="s">
        <v>28</v>
      </c>
      <c r="F778" s="253" t="s">
        <v>6593</v>
      </c>
      <c r="G778" s="251"/>
      <c r="H778" s="252" t="s">
        <v>28</v>
      </c>
      <c r="I778" s="254"/>
      <c r="J778" s="251"/>
      <c r="K778" s="251"/>
      <c r="L778" s="255"/>
      <c r="M778" s="256"/>
      <c r="N778" s="257"/>
      <c r="O778" s="257"/>
      <c r="P778" s="257"/>
      <c r="Q778" s="257"/>
      <c r="R778" s="257"/>
      <c r="S778" s="257"/>
      <c r="T778" s="258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59" t="s">
        <v>446</v>
      </c>
      <c r="AU778" s="259" t="s">
        <v>83</v>
      </c>
      <c r="AV778" s="14" t="s">
        <v>81</v>
      </c>
      <c r="AW778" s="14" t="s">
        <v>35</v>
      </c>
      <c r="AX778" s="14" t="s">
        <v>74</v>
      </c>
      <c r="AY778" s="259" t="s">
        <v>426</v>
      </c>
    </row>
    <row r="779" s="14" customFormat="1">
      <c r="A779" s="14"/>
      <c r="B779" s="250"/>
      <c r="C779" s="251"/>
      <c r="D779" s="240" t="s">
        <v>446</v>
      </c>
      <c r="E779" s="252" t="s">
        <v>28</v>
      </c>
      <c r="F779" s="253" t="s">
        <v>6818</v>
      </c>
      <c r="G779" s="251"/>
      <c r="H779" s="252" t="s">
        <v>28</v>
      </c>
      <c r="I779" s="254"/>
      <c r="J779" s="251"/>
      <c r="K779" s="251"/>
      <c r="L779" s="255"/>
      <c r="M779" s="256"/>
      <c r="N779" s="257"/>
      <c r="O779" s="257"/>
      <c r="P779" s="257"/>
      <c r="Q779" s="257"/>
      <c r="R779" s="257"/>
      <c r="S779" s="257"/>
      <c r="T779" s="258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T779" s="259" t="s">
        <v>446</v>
      </c>
      <c r="AU779" s="259" t="s">
        <v>83</v>
      </c>
      <c r="AV779" s="14" t="s">
        <v>81</v>
      </c>
      <c r="AW779" s="14" t="s">
        <v>35</v>
      </c>
      <c r="AX779" s="14" t="s">
        <v>74</v>
      </c>
      <c r="AY779" s="259" t="s">
        <v>426</v>
      </c>
    </row>
    <row r="780" s="13" customFormat="1">
      <c r="A780" s="13"/>
      <c r="B780" s="238"/>
      <c r="C780" s="239"/>
      <c r="D780" s="240" t="s">
        <v>446</v>
      </c>
      <c r="E780" s="241" t="s">
        <v>28</v>
      </c>
      <c r="F780" s="242" t="s">
        <v>1299</v>
      </c>
      <c r="G780" s="239"/>
      <c r="H780" s="243">
        <v>125</v>
      </c>
      <c r="I780" s="244"/>
      <c r="J780" s="239"/>
      <c r="K780" s="239"/>
      <c r="L780" s="245"/>
      <c r="M780" s="246"/>
      <c r="N780" s="247"/>
      <c r="O780" s="247"/>
      <c r="P780" s="247"/>
      <c r="Q780" s="247"/>
      <c r="R780" s="247"/>
      <c r="S780" s="247"/>
      <c r="T780" s="248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49" t="s">
        <v>446</v>
      </c>
      <c r="AU780" s="249" t="s">
        <v>83</v>
      </c>
      <c r="AV780" s="13" t="s">
        <v>83</v>
      </c>
      <c r="AW780" s="13" t="s">
        <v>35</v>
      </c>
      <c r="AX780" s="13" t="s">
        <v>74</v>
      </c>
      <c r="AY780" s="249" t="s">
        <v>426</v>
      </c>
    </row>
    <row r="781" s="15" customFormat="1">
      <c r="A781" s="15"/>
      <c r="B781" s="260"/>
      <c r="C781" s="261"/>
      <c r="D781" s="240" t="s">
        <v>446</v>
      </c>
      <c r="E781" s="262" t="s">
        <v>28</v>
      </c>
      <c r="F781" s="263" t="s">
        <v>466</v>
      </c>
      <c r="G781" s="261"/>
      <c r="H781" s="264">
        <v>911</v>
      </c>
      <c r="I781" s="265"/>
      <c r="J781" s="261"/>
      <c r="K781" s="261"/>
      <c r="L781" s="266"/>
      <c r="M781" s="267"/>
      <c r="N781" s="268"/>
      <c r="O781" s="268"/>
      <c r="P781" s="268"/>
      <c r="Q781" s="268"/>
      <c r="R781" s="268"/>
      <c r="S781" s="268"/>
      <c r="T781" s="269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T781" s="270" t="s">
        <v>446</v>
      </c>
      <c r="AU781" s="270" t="s">
        <v>83</v>
      </c>
      <c r="AV781" s="15" t="s">
        <v>438</v>
      </c>
      <c r="AW781" s="15" t="s">
        <v>35</v>
      </c>
      <c r="AX781" s="15" t="s">
        <v>81</v>
      </c>
      <c r="AY781" s="270" t="s">
        <v>426</v>
      </c>
    </row>
    <row r="782" s="2" customFormat="1" ht="33" customHeight="1">
      <c r="A782" s="42"/>
      <c r="B782" s="43"/>
      <c r="C782" s="220" t="s">
        <v>1370</v>
      </c>
      <c r="D782" s="220" t="s">
        <v>433</v>
      </c>
      <c r="E782" s="221" t="s">
        <v>7079</v>
      </c>
      <c r="F782" s="222" t="s">
        <v>7080</v>
      </c>
      <c r="G782" s="223" t="s">
        <v>1452</v>
      </c>
      <c r="H782" s="224">
        <v>4</v>
      </c>
      <c r="I782" s="225"/>
      <c r="J782" s="226">
        <f>ROUND(I782*H782,2)</f>
        <v>0</v>
      </c>
      <c r="K782" s="222" t="s">
        <v>28</v>
      </c>
      <c r="L782" s="48"/>
      <c r="M782" s="227" t="s">
        <v>28</v>
      </c>
      <c r="N782" s="228" t="s">
        <v>45</v>
      </c>
      <c r="O782" s="88"/>
      <c r="P782" s="229">
        <f>O782*H782</f>
        <v>0</v>
      </c>
      <c r="Q782" s="229">
        <v>0</v>
      </c>
      <c r="R782" s="229">
        <f>Q782*H782</f>
        <v>0</v>
      </c>
      <c r="S782" s="229">
        <v>0</v>
      </c>
      <c r="T782" s="230">
        <f>S782*H782</f>
        <v>0</v>
      </c>
      <c r="U782" s="42"/>
      <c r="V782" s="42"/>
      <c r="W782" s="42"/>
      <c r="X782" s="42"/>
      <c r="Y782" s="42"/>
      <c r="Z782" s="42"/>
      <c r="AA782" s="42"/>
      <c r="AB782" s="42"/>
      <c r="AC782" s="42"/>
      <c r="AD782" s="42"/>
      <c r="AE782" s="42"/>
      <c r="AR782" s="231" t="s">
        <v>645</v>
      </c>
      <c r="AT782" s="231" t="s">
        <v>433</v>
      </c>
      <c r="AU782" s="231" t="s">
        <v>83</v>
      </c>
      <c r="AY782" s="21" t="s">
        <v>426</v>
      </c>
      <c r="BE782" s="232">
        <f>IF(N782="základní",J782,0)</f>
        <v>0</v>
      </c>
      <c r="BF782" s="232">
        <f>IF(N782="snížená",J782,0)</f>
        <v>0</v>
      </c>
      <c r="BG782" s="232">
        <f>IF(N782="zákl. přenesená",J782,0)</f>
        <v>0</v>
      </c>
      <c r="BH782" s="232">
        <f>IF(N782="sníž. přenesená",J782,0)</f>
        <v>0</v>
      </c>
      <c r="BI782" s="232">
        <f>IF(N782="nulová",J782,0)</f>
        <v>0</v>
      </c>
      <c r="BJ782" s="21" t="s">
        <v>81</v>
      </c>
      <c r="BK782" s="232">
        <f>ROUND(I782*H782,2)</f>
        <v>0</v>
      </c>
      <c r="BL782" s="21" t="s">
        <v>645</v>
      </c>
      <c r="BM782" s="231" t="s">
        <v>7081</v>
      </c>
    </row>
    <row r="783" s="14" customFormat="1">
      <c r="A783" s="14"/>
      <c r="B783" s="250"/>
      <c r="C783" s="251"/>
      <c r="D783" s="240" t="s">
        <v>446</v>
      </c>
      <c r="E783" s="252" t="s">
        <v>28</v>
      </c>
      <c r="F783" s="253" t="s">
        <v>6583</v>
      </c>
      <c r="G783" s="251"/>
      <c r="H783" s="252" t="s">
        <v>28</v>
      </c>
      <c r="I783" s="254"/>
      <c r="J783" s="251"/>
      <c r="K783" s="251"/>
      <c r="L783" s="255"/>
      <c r="M783" s="256"/>
      <c r="N783" s="257"/>
      <c r="O783" s="257"/>
      <c r="P783" s="257"/>
      <c r="Q783" s="257"/>
      <c r="R783" s="257"/>
      <c r="S783" s="257"/>
      <c r="T783" s="258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59" t="s">
        <v>446</v>
      </c>
      <c r="AU783" s="259" t="s">
        <v>83</v>
      </c>
      <c r="AV783" s="14" t="s">
        <v>81</v>
      </c>
      <c r="AW783" s="14" t="s">
        <v>35</v>
      </c>
      <c r="AX783" s="14" t="s">
        <v>74</v>
      </c>
      <c r="AY783" s="259" t="s">
        <v>426</v>
      </c>
    </row>
    <row r="784" s="13" customFormat="1">
      <c r="A784" s="13"/>
      <c r="B784" s="238"/>
      <c r="C784" s="239"/>
      <c r="D784" s="240" t="s">
        <v>446</v>
      </c>
      <c r="E784" s="241" t="s">
        <v>28</v>
      </c>
      <c r="F784" s="242" t="s">
        <v>438</v>
      </c>
      <c r="G784" s="239"/>
      <c r="H784" s="243">
        <v>4</v>
      </c>
      <c r="I784" s="244"/>
      <c r="J784" s="239"/>
      <c r="K784" s="239"/>
      <c r="L784" s="245"/>
      <c r="M784" s="246"/>
      <c r="N784" s="247"/>
      <c r="O784" s="247"/>
      <c r="P784" s="247"/>
      <c r="Q784" s="247"/>
      <c r="R784" s="247"/>
      <c r="S784" s="247"/>
      <c r="T784" s="248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49" t="s">
        <v>446</v>
      </c>
      <c r="AU784" s="249" t="s">
        <v>83</v>
      </c>
      <c r="AV784" s="13" t="s">
        <v>83</v>
      </c>
      <c r="AW784" s="13" t="s">
        <v>35</v>
      </c>
      <c r="AX784" s="13" t="s">
        <v>81</v>
      </c>
      <c r="AY784" s="249" t="s">
        <v>426</v>
      </c>
    </row>
    <row r="785" s="2" customFormat="1" ht="37.8" customHeight="1">
      <c r="A785" s="42"/>
      <c r="B785" s="43"/>
      <c r="C785" s="220" t="s">
        <v>1376</v>
      </c>
      <c r="D785" s="220" t="s">
        <v>433</v>
      </c>
      <c r="E785" s="221" t="s">
        <v>7082</v>
      </c>
      <c r="F785" s="222" t="s">
        <v>7083</v>
      </c>
      <c r="G785" s="223" t="s">
        <v>1452</v>
      </c>
      <c r="H785" s="224">
        <v>3</v>
      </c>
      <c r="I785" s="225"/>
      <c r="J785" s="226">
        <f>ROUND(I785*H785,2)</f>
        <v>0</v>
      </c>
      <c r="K785" s="222" t="s">
        <v>28</v>
      </c>
      <c r="L785" s="48"/>
      <c r="M785" s="227" t="s">
        <v>28</v>
      </c>
      <c r="N785" s="228" t="s">
        <v>45</v>
      </c>
      <c r="O785" s="88"/>
      <c r="P785" s="229">
        <f>O785*H785</f>
        <v>0</v>
      </c>
      <c r="Q785" s="229">
        <v>0</v>
      </c>
      <c r="R785" s="229">
        <f>Q785*H785</f>
        <v>0</v>
      </c>
      <c r="S785" s="229">
        <v>0</v>
      </c>
      <c r="T785" s="230">
        <f>S785*H785</f>
        <v>0</v>
      </c>
      <c r="U785" s="42"/>
      <c r="V785" s="42"/>
      <c r="W785" s="42"/>
      <c r="X785" s="42"/>
      <c r="Y785" s="42"/>
      <c r="Z785" s="42"/>
      <c r="AA785" s="42"/>
      <c r="AB785" s="42"/>
      <c r="AC785" s="42"/>
      <c r="AD785" s="42"/>
      <c r="AE785" s="42"/>
      <c r="AR785" s="231" t="s">
        <v>645</v>
      </c>
      <c r="AT785" s="231" t="s">
        <v>433</v>
      </c>
      <c r="AU785" s="231" t="s">
        <v>83</v>
      </c>
      <c r="AY785" s="21" t="s">
        <v>426</v>
      </c>
      <c r="BE785" s="232">
        <f>IF(N785="základní",J785,0)</f>
        <v>0</v>
      </c>
      <c r="BF785" s="232">
        <f>IF(N785="snížená",J785,0)</f>
        <v>0</v>
      </c>
      <c r="BG785" s="232">
        <f>IF(N785="zákl. přenesená",J785,0)</f>
        <v>0</v>
      </c>
      <c r="BH785" s="232">
        <f>IF(N785="sníž. přenesená",J785,0)</f>
        <v>0</v>
      </c>
      <c r="BI785" s="232">
        <f>IF(N785="nulová",J785,0)</f>
        <v>0</v>
      </c>
      <c r="BJ785" s="21" t="s">
        <v>81</v>
      </c>
      <c r="BK785" s="232">
        <f>ROUND(I785*H785,2)</f>
        <v>0</v>
      </c>
      <c r="BL785" s="21" t="s">
        <v>645</v>
      </c>
      <c r="BM785" s="231" t="s">
        <v>7084</v>
      </c>
    </row>
    <row r="786" s="14" customFormat="1">
      <c r="A786" s="14"/>
      <c r="B786" s="250"/>
      <c r="C786" s="251"/>
      <c r="D786" s="240" t="s">
        <v>446</v>
      </c>
      <c r="E786" s="252" t="s">
        <v>28</v>
      </c>
      <c r="F786" s="253" t="s">
        <v>6583</v>
      </c>
      <c r="G786" s="251"/>
      <c r="H786" s="252" t="s">
        <v>28</v>
      </c>
      <c r="I786" s="254"/>
      <c r="J786" s="251"/>
      <c r="K786" s="251"/>
      <c r="L786" s="255"/>
      <c r="M786" s="256"/>
      <c r="N786" s="257"/>
      <c r="O786" s="257"/>
      <c r="P786" s="257"/>
      <c r="Q786" s="257"/>
      <c r="R786" s="257"/>
      <c r="S786" s="257"/>
      <c r="T786" s="258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59" t="s">
        <v>446</v>
      </c>
      <c r="AU786" s="259" t="s">
        <v>83</v>
      </c>
      <c r="AV786" s="14" t="s">
        <v>81</v>
      </c>
      <c r="AW786" s="14" t="s">
        <v>35</v>
      </c>
      <c r="AX786" s="14" t="s">
        <v>74</v>
      </c>
      <c r="AY786" s="259" t="s">
        <v>426</v>
      </c>
    </row>
    <row r="787" s="13" customFormat="1">
      <c r="A787" s="13"/>
      <c r="B787" s="238"/>
      <c r="C787" s="239"/>
      <c r="D787" s="240" t="s">
        <v>446</v>
      </c>
      <c r="E787" s="241" t="s">
        <v>28</v>
      </c>
      <c r="F787" s="242" t="s">
        <v>469</v>
      </c>
      <c r="G787" s="239"/>
      <c r="H787" s="243">
        <v>3</v>
      </c>
      <c r="I787" s="244"/>
      <c r="J787" s="239"/>
      <c r="K787" s="239"/>
      <c r="L787" s="245"/>
      <c r="M787" s="292"/>
      <c r="N787" s="293"/>
      <c r="O787" s="293"/>
      <c r="P787" s="293"/>
      <c r="Q787" s="293"/>
      <c r="R787" s="293"/>
      <c r="S787" s="293"/>
      <c r="T787" s="294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49" t="s">
        <v>446</v>
      </c>
      <c r="AU787" s="249" t="s">
        <v>83</v>
      </c>
      <c r="AV787" s="13" t="s">
        <v>83</v>
      </c>
      <c r="AW787" s="13" t="s">
        <v>35</v>
      </c>
      <c r="AX787" s="13" t="s">
        <v>81</v>
      </c>
      <c r="AY787" s="249" t="s">
        <v>426</v>
      </c>
    </row>
    <row r="788" s="2" customFormat="1" ht="6.96" customHeight="1">
      <c r="A788" s="42"/>
      <c r="B788" s="63"/>
      <c r="C788" s="64"/>
      <c r="D788" s="64"/>
      <c r="E788" s="64"/>
      <c r="F788" s="64"/>
      <c r="G788" s="64"/>
      <c r="H788" s="64"/>
      <c r="I788" s="64"/>
      <c r="J788" s="64"/>
      <c r="K788" s="64"/>
      <c r="L788" s="48"/>
      <c r="M788" s="42"/>
      <c r="O788" s="42"/>
      <c r="P788" s="42"/>
      <c r="Q788" s="42"/>
      <c r="R788" s="42"/>
      <c r="S788" s="42"/>
      <c r="T788" s="42"/>
      <c r="U788" s="42"/>
      <c r="V788" s="42"/>
      <c r="W788" s="42"/>
      <c r="X788" s="42"/>
      <c r="Y788" s="42"/>
      <c r="Z788" s="42"/>
      <c r="AA788" s="42"/>
      <c r="AB788" s="42"/>
      <c r="AC788" s="42"/>
      <c r="AD788" s="42"/>
      <c r="AE788" s="42"/>
    </row>
  </sheetData>
  <sheetProtection sheet="1" autoFilter="0" formatColumns="0" formatRows="0" objects="1" scenarios="1" spinCount="100000" saltValue="+wJp5yC/1pW3USxxqIdTqKb+baeaHpCRYOl0segG0uIcfRujvZAO3FyrLjU435e2g7hIbW5VfSrtZO1y0aT3wA==" hashValue="wVO4hazPmoFCd/Kr5NYfutvwiptPaU7HgL8/ndWvphEy2xr+D0ZBIcDvhl3X8y24FBLtSHfWTqYfWpEzgicWAg==" algorithmName="SHA-512" password="CC35"/>
  <autoFilter ref="C95:K787"/>
  <mergeCells count="9">
    <mergeCell ref="E7:H7"/>
    <mergeCell ref="E9:H9"/>
    <mergeCell ref="E18:H18"/>
    <mergeCell ref="E27:H27"/>
    <mergeCell ref="E48:H48"/>
    <mergeCell ref="E50:H50"/>
    <mergeCell ref="E86:H86"/>
    <mergeCell ref="E88:H88"/>
    <mergeCell ref="L2:V2"/>
  </mergeCells>
  <hyperlinks>
    <hyperlink ref="F100" r:id="rId1" display="https://podminky.urs.cz/item/CS_URS_2022_01/317235811"/>
    <hyperlink ref="F105" r:id="rId2" display="https://podminky.urs.cz/item/CS_URS_2022_01/612315111"/>
    <hyperlink ref="F110" r:id="rId3" display="https://podminky.urs.cz/item/CS_URS_2022_01/622321111"/>
    <hyperlink ref="F118" r:id="rId4" display="https://podminky.urs.cz/item/CS_URS_2022_01/629991001"/>
    <hyperlink ref="F129" r:id="rId5" display="https://podminky.urs.cz/item/CS_URS_2022_01/629991011"/>
    <hyperlink ref="F175" r:id="rId6" display="https://podminky.urs.cz/item/CS_URS_2022_01/629995213"/>
    <hyperlink ref="F179" r:id="rId7" display="https://podminky.urs.cz/item/CS_URS_2022_01/631341151"/>
    <hyperlink ref="F182" r:id="rId8" display="https://podminky.urs.cz/item/CS_URS_2022_01/632450133"/>
    <hyperlink ref="F185" r:id="rId9" display="https://podminky.urs.cz/item/CS_URS_2022_01/644941112"/>
    <hyperlink ref="F228" r:id="rId10" display="https://podminky.urs.cz/item/CS_URS_2022_01/892273922"/>
    <hyperlink ref="F246" r:id="rId11" display="https://podminky.urs.cz/item/CS_URS_2022_01/941111131"/>
    <hyperlink ref="F257" r:id="rId12" display="https://podminky.urs.cz/item/CS_URS_2022_01/941111132"/>
    <hyperlink ref="F266" r:id="rId13" display="https://podminky.urs.cz/item/CS_URS_2022_01/941111231"/>
    <hyperlink ref="F269" r:id="rId14" display="https://podminky.urs.cz/item/CS_URS_2022_01/941111232"/>
    <hyperlink ref="F272" r:id="rId15" display="https://podminky.urs.cz/item/CS_URS_2022_01/941111831"/>
    <hyperlink ref="F275" r:id="rId16" display="https://podminky.urs.cz/item/CS_URS_2022_01/941111832"/>
    <hyperlink ref="F295" r:id="rId17" display="https://podminky.urs.cz/item/CS_URS_2022_01/944511111"/>
    <hyperlink ref="F300" r:id="rId18" display="https://podminky.urs.cz/item/CS_URS_2022_01/944511211"/>
    <hyperlink ref="F305" r:id="rId19" display="https://podminky.urs.cz/item/CS_URS_2022_01/944511811"/>
    <hyperlink ref="F308" r:id="rId20" display="https://podminky.urs.cz/item/CS_URS_2022_01/949511112"/>
    <hyperlink ref="F336" r:id="rId21" display="https://podminky.urs.cz/item/CS_URS_2022_01/952902501"/>
    <hyperlink ref="F339" r:id="rId22" display="https://podminky.urs.cz/item/CS_URS_2022_01/953942627"/>
    <hyperlink ref="F348" r:id="rId23" display="https://podminky.urs.cz/item/CS_URS_2022_01/953951313"/>
    <hyperlink ref="F396" r:id="rId24" display="https://podminky.urs.cz/item/CS_URS_2022_01/974031132"/>
    <hyperlink ref="F399" r:id="rId25" display="https://podminky.urs.cz/item/CS_URS_2022_01/976082131"/>
    <hyperlink ref="F404" r:id="rId26" display="https://podminky.urs.cz/item/CS_URS_2022_01/978015391"/>
    <hyperlink ref="F409" r:id="rId27" display="https://podminky.urs.cz/item/CS_URS_2022_01/978019331"/>
    <hyperlink ref="F425" r:id="rId28" display="https://podminky.urs.cz/item/CS_URS_2022_01/997013156"/>
    <hyperlink ref="F427" r:id="rId29" display="https://podminky.urs.cz/item/CS_URS_2022_01/997013501"/>
    <hyperlink ref="F429" r:id="rId30" display="https://podminky.urs.cz/item/CS_URS_2022_01/997013509"/>
    <hyperlink ref="F432" r:id="rId31" display="https://podminky.urs.cz/item/CS_URS_2022_01/997013871"/>
    <hyperlink ref="F436" r:id="rId32" display="https://podminky.urs.cz/item/CS_URS_2022_01/998017003"/>
    <hyperlink ref="F440" r:id="rId33" display="https://podminky.urs.cz/item/CS_URS_2022_01/712311101"/>
    <hyperlink ref="F447" r:id="rId34" display="https://podminky.urs.cz/item/CS_URS_2022_01/712340833"/>
    <hyperlink ref="F453" r:id="rId35" display="https://podminky.urs.cz/item/CS_URS_2022_01/712340834"/>
    <hyperlink ref="F456" r:id="rId36" display="https://podminky.urs.cz/item/CS_URS_2022_01/712341559"/>
    <hyperlink ref="F465" r:id="rId37" display="https://podminky.urs.cz/item/CS_URS_2022_01/998712103"/>
    <hyperlink ref="F467" r:id="rId38" display="https://podminky.urs.cz/item/CS_URS_2022_01/998712181"/>
    <hyperlink ref="F470" r:id="rId39" display="https://podminky.urs.cz/item/CS_URS_2022_01/741112801"/>
    <hyperlink ref="F486" r:id="rId40" display="https://podminky.urs.cz/item/CS_URS_2022_01/998762103"/>
    <hyperlink ref="F488" r:id="rId41" display="https://podminky.urs.cz/item/CS_URS_2022_01/998762181"/>
    <hyperlink ref="F491" r:id="rId42" display="https://podminky.urs.cz/item/CS_URS_2022_01/764002801"/>
    <hyperlink ref="F495" r:id="rId43" display="https://podminky.urs.cz/item/CS_URS_2022_01/764002812"/>
    <hyperlink ref="F503" r:id="rId44" display="https://podminky.urs.cz/item/CS_URS_2022_01/764002841"/>
    <hyperlink ref="F511" r:id="rId45" display="https://podminky.urs.cz/item/CS_URS_2022_01/764002871"/>
    <hyperlink ref="F530" r:id="rId46" display="https://podminky.urs.cz/item/CS_URS_2022_01/764004801"/>
    <hyperlink ref="F535" r:id="rId47" display="https://podminky.urs.cz/item/CS_URS_2022_01/764004861"/>
    <hyperlink ref="F543" r:id="rId48" display="https://podminky.urs.cz/item/CS_URS_2022_01/764212633"/>
    <hyperlink ref="F547" r:id="rId49" display="https://podminky.urs.cz/item/CS_URS_2022_01/764212663"/>
    <hyperlink ref="F555" r:id="rId50" display="https://podminky.urs.cz/item/CS_URS_2022_01/764214604"/>
    <hyperlink ref="F560" r:id="rId51" display="https://podminky.urs.cz/item/CS_URS_2022_01/764214606"/>
    <hyperlink ref="F565" r:id="rId52" display="https://podminky.urs.cz/item/CS_URS_2022_01/764216603"/>
    <hyperlink ref="F580" r:id="rId53" display="https://podminky.urs.cz/item/CS_URS_2022_01/764511602"/>
    <hyperlink ref="F585" r:id="rId54" display="https://podminky.urs.cz/item/CS_URS_2022_01/764518621"/>
    <hyperlink ref="F590" r:id="rId55" display="https://podminky.urs.cz/item/CS_URS_2022_01/764518623"/>
    <hyperlink ref="F595" r:id="rId56" display="https://podminky.urs.cz/item/CS_URS_2022_01/998764103"/>
    <hyperlink ref="F597" r:id="rId57" display="https://podminky.urs.cz/item/CS_URS_2022_01/998764181"/>
    <hyperlink ref="F600" r:id="rId58" display="https://podminky.urs.cz/item/CS_URS_2022_01/765131851"/>
    <hyperlink ref="F604" r:id="rId59" display="https://podminky.urs.cz/item/CS_URS_2022_01/765154111"/>
    <hyperlink ref="F618" r:id="rId60" display="https://podminky.urs.cz/item/CS_URS_2022_01/998765103"/>
    <hyperlink ref="F620" r:id="rId61" display="https://podminky.urs.cz/item/CS_URS_2022_01/998765181"/>
    <hyperlink ref="F623" r:id="rId62" display="https://podminky.urs.cz/item/CS_URS_2022_01/781473927"/>
    <hyperlink ref="F630" r:id="rId63" display="https://podminky.urs.cz/item/CS_URS_2022_01/998781103"/>
    <hyperlink ref="F632" r:id="rId64" display="https://podminky.urs.cz/item/CS_URS_2022_01/998781181"/>
    <hyperlink ref="F635" r:id="rId65" display="https://podminky.urs.cz/item/CS_URS_2022_01/783101403"/>
    <hyperlink ref="F638" r:id="rId66" display="https://podminky.urs.cz/item/CS_URS_2022_01/783106807"/>
    <hyperlink ref="F641" r:id="rId67" display="https://podminky.urs.cz/item/CS_URS_2022_01/783118101"/>
    <hyperlink ref="F644" r:id="rId68" display="https://podminky.urs.cz/item/CS_URS_2022_01/783118211"/>
    <hyperlink ref="F647" r:id="rId69" display="https://podminky.urs.cz/item/CS_URS_2022_01/783122101"/>
    <hyperlink ref="F650" r:id="rId70" display="https://podminky.urs.cz/item/CS_URS_2022_01/783213021"/>
    <hyperlink ref="F653" r:id="rId71" display="https://podminky.urs.cz/item/CS_URS_2022_01/783301311"/>
    <hyperlink ref="F656" r:id="rId72" display="https://podminky.urs.cz/item/CS_URS_2022_01/783306801"/>
    <hyperlink ref="F668" r:id="rId73" display="https://podminky.urs.cz/item/CS_URS_2022_01/783314101"/>
    <hyperlink ref="F671" r:id="rId74" display="https://podminky.urs.cz/item/CS_URS_2022_01/783315101"/>
    <hyperlink ref="F674" r:id="rId75" display="https://podminky.urs.cz/item/CS_URS_2022_01/783317101"/>
    <hyperlink ref="F677" r:id="rId76" display="https://podminky.urs.cz/item/CS_URS_2022_01/783401311"/>
    <hyperlink ref="F680" r:id="rId77" display="https://podminky.urs.cz/item/CS_URS_2022_01/783406801"/>
    <hyperlink ref="F705" r:id="rId78" display="https://podminky.urs.cz/item/CS_URS_2022_01/783601731"/>
    <hyperlink ref="F708" r:id="rId79" display="https://podminky.urs.cz/item/CS_URS_2022_01/783606866"/>
    <hyperlink ref="F711" r:id="rId80" display="https://podminky.urs.cz/item/CS_URS_2022_01/783614561"/>
    <hyperlink ref="F716" r:id="rId81" display="https://podminky.urs.cz/item/CS_URS_2022_01/783615501"/>
    <hyperlink ref="F719" r:id="rId82" display="https://podminky.urs.cz/item/CS_URS_2022_01/783615561"/>
    <hyperlink ref="F722" r:id="rId83" display="https://podminky.urs.cz/item/CS_URS_2022_01/783617621"/>
    <hyperlink ref="F725" r:id="rId84" display="https://podminky.urs.cz/item/CS_URS_2022_01/783801503"/>
    <hyperlink ref="F737" r:id="rId85" display="https://podminky.urs.cz/item/CS_URS_2022_01/783897603"/>
    <hyperlink ref="F753" r:id="rId86" display="https://podminky.urs.cz/item/CS_URS_2022_01/783897607"/>
    <hyperlink ref="F768" r:id="rId87" display="https://podminky.urs.cz/item/CS_URS_2022_01/783897615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88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139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83</v>
      </c>
    </row>
    <row r="4" s="1" customFormat="1" ht="24.96" customHeight="1">
      <c r="B4" s="24"/>
      <c r="D4" s="145" t="s">
        <v>147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26.25" customHeight="1">
      <c r="B7" s="24"/>
      <c r="E7" s="148" t="str">
        <f>'Rekapitulace stavby'!K6</f>
        <v>Rozvoj odbor. výukových prostor vč. vybavení na zákl. školách v Jihlavě - II. etapa - ZŠ Havlíčkova II.</v>
      </c>
      <c r="F7" s="147"/>
      <c r="G7" s="147"/>
      <c r="H7" s="147"/>
      <c r="L7" s="24"/>
    </row>
    <row r="8" s="2" customFormat="1" ht="12" customHeight="1">
      <c r="A8" s="42"/>
      <c r="B8" s="48"/>
      <c r="C8" s="42"/>
      <c r="D8" s="147" t="s">
        <v>156</v>
      </c>
      <c r="E8" s="42"/>
      <c r="F8" s="42"/>
      <c r="G8" s="42"/>
      <c r="H8" s="42"/>
      <c r="I8" s="42"/>
      <c r="J8" s="42"/>
      <c r="K8" s="42"/>
      <c r="L8" s="149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</row>
    <row r="9" s="2" customFormat="1" ht="45" customHeight="1">
      <c r="A9" s="42"/>
      <c r="B9" s="48"/>
      <c r="C9" s="42"/>
      <c r="D9" s="42"/>
      <c r="E9" s="150" t="s">
        <v>7085</v>
      </c>
      <c r="F9" s="42"/>
      <c r="G9" s="42"/>
      <c r="H9" s="42"/>
      <c r="I9" s="42"/>
      <c r="J9" s="42"/>
      <c r="K9" s="42"/>
      <c r="L9" s="149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</row>
    <row r="10" s="2" customFormat="1">
      <c r="A10" s="42"/>
      <c r="B10" s="48"/>
      <c r="C10" s="42"/>
      <c r="D10" s="42"/>
      <c r="E10" s="42"/>
      <c r="F10" s="42"/>
      <c r="G10" s="42"/>
      <c r="H10" s="42"/>
      <c r="I10" s="42"/>
      <c r="J10" s="42"/>
      <c r="K10" s="42"/>
      <c r="L10" s="149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</row>
    <row r="11" s="2" customFormat="1" ht="12" customHeight="1">
      <c r="A11" s="42"/>
      <c r="B11" s="48"/>
      <c r="C11" s="42"/>
      <c r="D11" s="147" t="s">
        <v>18</v>
      </c>
      <c r="E11" s="42"/>
      <c r="F11" s="137" t="s">
        <v>136</v>
      </c>
      <c r="G11" s="42"/>
      <c r="H11" s="42"/>
      <c r="I11" s="147" t="s">
        <v>20</v>
      </c>
      <c r="J11" s="137" t="s">
        <v>28</v>
      </c>
      <c r="K11" s="42"/>
      <c r="L11" s="149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 ht="12" customHeight="1">
      <c r="A12" s="42"/>
      <c r="B12" s="48"/>
      <c r="C12" s="42"/>
      <c r="D12" s="147" t="s">
        <v>22</v>
      </c>
      <c r="E12" s="42"/>
      <c r="F12" s="137" t="s">
        <v>23</v>
      </c>
      <c r="G12" s="42"/>
      <c r="H12" s="42"/>
      <c r="I12" s="147" t="s">
        <v>24</v>
      </c>
      <c r="J12" s="151" t="str">
        <f>'Rekapitulace stavby'!AN8</f>
        <v>11. 9. 2024</v>
      </c>
      <c r="K12" s="42"/>
      <c r="L12" s="149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0.8" customHeight="1">
      <c r="A13" s="42"/>
      <c r="B13" s="48"/>
      <c r="C13" s="42"/>
      <c r="D13" s="42"/>
      <c r="E13" s="42"/>
      <c r="F13" s="42"/>
      <c r="G13" s="42"/>
      <c r="H13" s="42"/>
      <c r="I13" s="42"/>
      <c r="J13" s="42"/>
      <c r="K13" s="42"/>
      <c r="L13" s="149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 ht="12" customHeight="1">
      <c r="A14" s="42"/>
      <c r="B14" s="48"/>
      <c r="C14" s="42"/>
      <c r="D14" s="147" t="s">
        <v>26</v>
      </c>
      <c r="E14" s="42"/>
      <c r="F14" s="42"/>
      <c r="G14" s="42"/>
      <c r="H14" s="42"/>
      <c r="I14" s="147" t="s">
        <v>27</v>
      </c>
      <c r="J14" s="137" t="s">
        <v>28</v>
      </c>
      <c r="K14" s="42"/>
      <c r="L14" s="149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8" customHeight="1">
      <c r="A15" s="42"/>
      <c r="B15" s="48"/>
      <c r="C15" s="42"/>
      <c r="D15" s="42"/>
      <c r="E15" s="137" t="s">
        <v>29</v>
      </c>
      <c r="F15" s="42"/>
      <c r="G15" s="42"/>
      <c r="H15" s="42"/>
      <c r="I15" s="147" t="s">
        <v>30</v>
      </c>
      <c r="J15" s="137" t="s">
        <v>28</v>
      </c>
      <c r="K15" s="42"/>
      <c r="L15" s="149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6.96" customHeight="1">
      <c r="A16" s="42"/>
      <c r="B16" s="48"/>
      <c r="C16" s="42"/>
      <c r="D16" s="42"/>
      <c r="E16" s="42"/>
      <c r="F16" s="42"/>
      <c r="G16" s="42"/>
      <c r="H16" s="42"/>
      <c r="I16" s="42"/>
      <c r="J16" s="42"/>
      <c r="K16" s="42"/>
      <c r="L16" s="149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2" customHeight="1">
      <c r="A17" s="42"/>
      <c r="B17" s="48"/>
      <c r="C17" s="42"/>
      <c r="D17" s="147" t="s">
        <v>31</v>
      </c>
      <c r="E17" s="42"/>
      <c r="F17" s="42"/>
      <c r="G17" s="42"/>
      <c r="H17" s="42"/>
      <c r="I17" s="147" t="s">
        <v>27</v>
      </c>
      <c r="J17" s="37" t="str">
        <f>'Rekapitulace stavby'!AN13</f>
        <v>Vyplň údaj</v>
      </c>
      <c r="K17" s="42"/>
      <c r="L17" s="149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18" customHeight="1">
      <c r="A18" s="42"/>
      <c r="B18" s="48"/>
      <c r="C18" s="42"/>
      <c r="D18" s="42"/>
      <c r="E18" s="37" t="str">
        <f>'Rekapitulace stavby'!E14</f>
        <v>Vyplň údaj</v>
      </c>
      <c r="F18" s="137"/>
      <c r="G18" s="137"/>
      <c r="H18" s="137"/>
      <c r="I18" s="147" t="s">
        <v>30</v>
      </c>
      <c r="J18" s="37" t="str">
        <f>'Rekapitulace stavby'!AN14</f>
        <v>Vyplň údaj</v>
      </c>
      <c r="K18" s="42"/>
      <c r="L18" s="149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6.96" customHeight="1">
      <c r="A19" s="42"/>
      <c r="B19" s="48"/>
      <c r="C19" s="42"/>
      <c r="D19" s="42"/>
      <c r="E19" s="42"/>
      <c r="F19" s="42"/>
      <c r="G19" s="42"/>
      <c r="H19" s="42"/>
      <c r="I19" s="42"/>
      <c r="J19" s="42"/>
      <c r="K19" s="42"/>
      <c r="L19" s="149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12" customHeight="1">
      <c r="A20" s="42"/>
      <c r="B20" s="48"/>
      <c r="C20" s="42"/>
      <c r="D20" s="147" t="s">
        <v>33</v>
      </c>
      <c r="E20" s="42"/>
      <c r="F20" s="42"/>
      <c r="G20" s="42"/>
      <c r="H20" s="42"/>
      <c r="I20" s="147" t="s">
        <v>27</v>
      </c>
      <c r="J20" s="137" t="s">
        <v>28</v>
      </c>
      <c r="K20" s="42"/>
      <c r="L20" s="149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18" customHeight="1">
      <c r="A21" s="42"/>
      <c r="B21" s="48"/>
      <c r="C21" s="42"/>
      <c r="D21" s="42"/>
      <c r="E21" s="137" t="s">
        <v>6542</v>
      </c>
      <c r="F21" s="42"/>
      <c r="G21" s="42"/>
      <c r="H21" s="42"/>
      <c r="I21" s="147" t="s">
        <v>30</v>
      </c>
      <c r="J21" s="137" t="s">
        <v>28</v>
      </c>
      <c r="K21" s="42"/>
      <c r="L21" s="149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6.96" customHeight="1">
      <c r="A22" s="42"/>
      <c r="B22" s="48"/>
      <c r="C22" s="42"/>
      <c r="D22" s="42"/>
      <c r="E22" s="42"/>
      <c r="F22" s="42"/>
      <c r="G22" s="42"/>
      <c r="H22" s="42"/>
      <c r="I22" s="42"/>
      <c r="J22" s="42"/>
      <c r="K22" s="42"/>
      <c r="L22" s="149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12" customHeight="1">
      <c r="A23" s="42"/>
      <c r="B23" s="48"/>
      <c r="C23" s="42"/>
      <c r="D23" s="147" t="s">
        <v>36</v>
      </c>
      <c r="E23" s="42"/>
      <c r="F23" s="42"/>
      <c r="G23" s="42"/>
      <c r="H23" s="42"/>
      <c r="I23" s="147" t="s">
        <v>27</v>
      </c>
      <c r="J23" s="137" t="str">
        <f>IF('Rekapitulace stavby'!AN19="","",'Rekapitulace stavby'!AN19)</f>
        <v/>
      </c>
      <c r="K23" s="42"/>
      <c r="L23" s="149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18" customHeight="1">
      <c r="A24" s="42"/>
      <c r="B24" s="48"/>
      <c r="C24" s="42"/>
      <c r="D24" s="42"/>
      <c r="E24" s="137" t="str">
        <f>IF('Rekapitulace stavby'!E20="","",'Rekapitulace stavby'!E20)</f>
        <v xml:space="preserve"> </v>
      </c>
      <c r="F24" s="42"/>
      <c r="G24" s="42"/>
      <c r="H24" s="42"/>
      <c r="I24" s="147" t="s">
        <v>30</v>
      </c>
      <c r="J24" s="137" t="str">
        <f>IF('Rekapitulace stavby'!AN20="","",'Rekapitulace stavby'!AN20)</f>
        <v/>
      </c>
      <c r="K24" s="42"/>
      <c r="L24" s="149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6.96" customHeight="1">
      <c r="A25" s="42"/>
      <c r="B25" s="48"/>
      <c r="C25" s="42"/>
      <c r="D25" s="42"/>
      <c r="E25" s="42"/>
      <c r="F25" s="42"/>
      <c r="G25" s="42"/>
      <c r="H25" s="42"/>
      <c r="I25" s="42"/>
      <c r="J25" s="42"/>
      <c r="K25" s="42"/>
      <c r="L25" s="149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12" customHeight="1">
      <c r="A26" s="42"/>
      <c r="B26" s="48"/>
      <c r="C26" s="42"/>
      <c r="D26" s="147" t="s">
        <v>38</v>
      </c>
      <c r="E26" s="42"/>
      <c r="F26" s="42"/>
      <c r="G26" s="42"/>
      <c r="H26" s="42"/>
      <c r="I26" s="42"/>
      <c r="J26" s="42"/>
      <c r="K26" s="42"/>
      <c r="L26" s="149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8" customFormat="1" ht="16.5" customHeight="1">
      <c r="A27" s="152"/>
      <c r="B27" s="153"/>
      <c r="C27" s="152"/>
      <c r="D27" s="152"/>
      <c r="E27" s="154" t="s">
        <v>28</v>
      </c>
      <c r="F27" s="154"/>
      <c r="G27" s="154"/>
      <c r="H27" s="154"/>
      <c r="I27" s="152"/>
      <c r="J27" s="152"/>
      <c r="K27" s="152"/>
      <c r="L27" s="155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</row>
    <row r="28" s="2" customFormat="1" ht="6.96" customHeight="1">
      <c r="A28" s="42"/>
      <c r="B28" s="48"/>
      <c r="C28" s="42"/>
      <c r="D28" s="42"/>
      <c r="E28" s="42"/>
      <c r="F28" s="42"/>
      <c r="G28" s="42"/>
      <c r="H28" s="42"/>
      <c r="I28" s="42"/>
      <c r="J28" s="42"/>
      <c r="K28" s="42"/>
      <c r="L28" s="149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2" customFormat="1" ht="6.96" customHeight="1">
      <c r="A29" s="42"/>
      <c r="B29" s="48"/>
      <c r="C29" s="42"/>
      <c r="D29" s="157"/>
      <c r="E29" s="157"/>
      <c r="F29" s="157"/>
      <c r="G29" s="157"/>
      <c r="H29" s="157"/>
      <c r="I29" s="157"/>
      <c r="J29" s="157"/>
      <c r="K29" s="157"/>
      <c r="L29" s="149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</row>
    <row r="30" s="2" customFormat="1" ht="25.44" customHeight="1">
      <c r="A30" s="42"/>
      <c r="B30" s="48"/>
      <c r="C30" s="42"/>
      <c r="D30" s="158" t="s">
        <v>40</v>
      </c>
      <c r="E30" s="42"/>
      <c r="F30" s="42"/>
      <c r="G30" s="42"/>
      <c r="H30" s="42"/>
      <c r="I30" s="42"/>
      <c r="J30" s="159">
        <f>ROUND(J106, 2)</f>
        <v>0</v>
      </c>
      <c r="K30" s="42"/>
      <c r="L30" s="149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2" customFormat="1" ht="6.96" customHeight="1">
      <c r="A31" s="42"/>
      <c r="B31" s="48"/>
      <c r="C31" s="42"/>
      <c r="D31" s="157"/>
      <c r="E31" s="157"/>
      <c r="F31" s="157"/>
      <c r="G31" s="157"/>
      <c r="H31" s="157"/>
      <c r="I31" s="157"/>
      <c r="J31" s="157"/>
      <c r="K31" s="157"/>
      <c r="L31" s="149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</row>
    <row r="32" s="2" customFormat="1" ht="14.4" customHeight="1">
      <c r="A32" s="42"/>
      <c r="B32" s="48"/>
      <c r="C32" s="42"/>
      <c r="D32" s="42"/>
      <c r="E32" s="42"/>
      <c r="F32" s="160" t="s">
        <v>42</v>
      </c>
      <c r="G32" s="42"/>
      <c r="H32" s="42"/>
      <c r="I32" s="160" t="s">
        <v>41</v>
      </c>
      <c r="J32" s="160" t="s">
        <v>43</v>
      </c>
      <c r="K32" s="42"/>
      <c r="L32" s="149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14.4" customHeight="1">
      <c r="A33" s="42"/>
      <c r="B33" s="48"/>
      <c r="C33" s="42"/>
      <c r="D33" s="161" t="s">
        <v>44</v>
      </c>
      <c r="E33" s="147" t="s">
        <v>45</v>
      </c>
      <c r="F33" s="162">
        <f>ROUND((SUM(BE106:BE255)),  2)</f>
        <v>0</v>
      </c>
      <c r="G33" s="42"/>
      <c r="H33" s="42"/>
      <c r="I33" s="163">
        <v>0.20999999999999999</v>
      </c>
      <c r="J33" s="162">
        <f>ROUND(((SUM(BE106:BE255))*I33),  2)</f>
        <v>0</v>
      </c>
      <c r="K33" s="42"/>
      <c r="L33" s="149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14.4" customHeight="1">
      <c r="A34" s="42"/>
      <c r="B34" s="48"/>
      <c r="C34" s="42"/>
      <c r="D34" s="42"/>
      <c r="E34" s="147" t="s">
        <v>46</v>
      </c>
      <c r="F34" s="162">
        <f>ROUND((SUM(BF106:BF255)),  2)</f>
        <v>0</v>
      </c>
      <c r="G34" s="42"/>
      <c r="H34" s="42"/>
      <c r="I34" s="163">
        <v>0.14999999999999999</v>
      </c>
      <c r="J34" s="162">
        <f>ROUND(((SUM(BF106:BF255))*I34),  2)</f>
        <v>0</v>
      </c>
      <c r="K34" s="42"/>
      <c r="L34" s="149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hidden="1" s="2" customFormat="1" ht="14.4" customHeight="1">
      <c r="A35" s="42"/>
      <c r="B35" s="48"/>
      <c r="C35" s="42"/>
      <c r="D35" s="42"/>
      <c r="E35" s="147" t="s">
        <v>47</v>
      </c>
      <c r="F35" s="162">
        <f>ROUND((SUM(BG106:BG255)),  2)</f>
        <v>0</v>
      </c>
      <c r="G35" s="42"/>
      <c r="H35" s="42"/>
      <c r="I35" s="163">
        <v>0.20999999999999999</v>
      </c>
      <c r="J35" s="162">
        <f>0</f>
        <v>0</v>
      </c>
      <c r="K35" s="42"/>
      <c r="L35" s="149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hidden="1" s="2" customFormat="1" ht="14.4" customHeight="1">
      <c r="A36" s="42"/>
      <c r="B36" s="48"/>
      <c r="C36" s="42"/>
      <c r="D36" s="42"/>
      <c r="E36" s="147" t="s">
        <v>48</v>
      </c>
      <c r="F36" s="162">
        <f>ROUND((SUM(BH106:BH255)),  2)</f>
        <v>0</v>
      </c>
      <c r="G36" s="42"/>
      <c r="H36" s="42"/>
      <c r="I36" s="163">
        <v>0.14999999999999999</v>
      </c>
      <c r="J36" s="162">
        <f>0</f>
        <v>0</v>
      </c>
      <c r="K36" s="42"/>
      <c r="L36" s="149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hidden="1" s="2" customFormat="1" ht="14.4" customHeight="1">
      <c r="A37" s="42"/>
      <c r="B37" s="48"/>
      <c r="C37" s="42"/>
      <c r="D37" s="42"/>
      <c r="E37" s="147" t="s">
        <v>49</v>
      </c>
      <c r="F37" s="162">
        <f>ROUND((SUM(BI106:BI255)),  2)</f>
        <v>0</v>
      </c>
      <c r="G37" s="42"/>
      <c r="H37" s="42"/>
      <c r="I37" s="163">
        <v>0</v>
      </c>
      <c r="J37" s="162">
        <f>0</f>
        <v>0</v>
      </c>
      <c r="K37" s="42"/>
      <c r="L37" s="149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s="2" customFormat="1" ht="6.96" customHeight="1">
      <c r="A38" s="42"/>
      <c r="B38" s="48"/>
      <c r="C38" s="42"/>
      <c r="D38" s="42"/>
      <c r="E38" s="42"/>
      <c r="F38" s="42"/>
      <c r="G38" s="42"/>
      <c r="H38" s="42"/>
      <c r="I38" s="42"/>
      <c r="J38" s="42"/>
      <c r="K38" s="42"/>
      <c r="L38" s="149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s="2" customFormat="1" ht="25.44" customHeight="1">
      <c r="A39" s="42"/>
      <c r="B39" s="48"/>
      <c r="C39" s="164"/>
      <c r="D39" s="165" t="s">
        <v>50</v>
      </c>
      <c r="E39" s="166"/>
      <c r="F39" s="166"/>
      <c r="G39" s="167" t="s">
        <v>51</v>
      </c>
      <c r="H39" s="168" t="s">
        <v>52</v>
      </c>
      <c r="I39" s="166"/>
      <c r="J39" s="169">
        <f>SUM(J30:J37)</f>
        <v>0</v>
      </c>
      <c r="K39" s="170"/>
      <c r="L39" s="149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s="2" customFormat="1" ht="14.4" customHeight="1">
      <c r="A40" s="42"/>
      <c r="B40" s="171"/>
      <c r="C40" s="172"/>
      <c r="D40" s="172"/>
      <c r="E40" s="172"/>
      <c r="F40" s="172"/>
      <c r="G40" s="172"/>
      <c r="H40" s="172"/>
      <c r="I40" s="172"/>
      <c r="J40" s="172"/>
      <c r="K40" s="172"/>
      <c r="L40" s="149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4" s="2" customFormat="1" ht="6.96" customHeight="1">
      <c r="A44" s="42"/>
      <c r="B44" s="173"/>
      <c r="C44" s="174"/>
      <c r="D44" s="174"/>
      <c r="E44" s="174"/>
      <c r="F44" s="174"/>
      <c r="G44" s="174"/>
      <c r="H44" s="174"/>
      <c r="I44" s="174"/>
      <c r="J44" s="174"/>
      <c r="K44" s="174"/>
      <c r="L44" s="149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</row>
    <row r="45" s="2" customFormat="1" ht="24.96" customHeight="1">
      <c r="A45" s="42"/>
      <c r="B45" s="43"/>
      <c r="C45" s="27" t="s">
        <v>236</v>
      </c>
      <c r="D45" s="44"/>
      <c r="E45" s="44"/>
      <c r="F45" s="44"/>
      <c r="G45" s="44"/>
      <c r="H45" s="44"/>
      <c r="I45" s="44"/>
      <c r="J45" s="44"/>
      <c r="K45" s="44"/>
      <c r="L45" s="149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</row>
    <row r="46" s="2" customFormat="1" ht="6.96" customHeight="1">
      <c r="A46" s="42"/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149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</row>
    <row r="47" s="2" customFormat="1" ht="12" customHeight="1">
      <c r="A47" s="42"/>
      <c r="B47" s="43"/>
      <c r="C47" s="36" t="s">
        <v>16</v>
      </c>
      <c r="D47" s="44"/>
      <c r="E47" s="44"/>
      <c r="F47" s="44"/>
      <c r="G47" s="44"/>
      <c r="H47" s="44"/>
      <c r="I47" s="44"/>
      <c r="J47" s="44"/>
      <c r="K47" s="44"/>
      <c r="L47" s="149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</row>
    <row r="48" s="2" customFormat="1" ht="26.25" customHeight="1">
      <c r="A48" s="42"/>
      <c r="B48" s="43"/>
      <c r="C48" s="44"/>
      <c r="D48" s="44"/>
      <c r="E48" s="175" t="str">
        <f>E7</f>
        <v>Rozvoj odbor. výukových prostor vč. vybavení na zákl. školách v Jihlavě - II. etapa - ZŠ Havlíčkova II.</v>
      </c>
      <c r="F48" s="36"/>
      <c r="G48" s="36"/>
      <c r="H48" s="36"/>
      <c r="I48" s="44"/>
      <c r="J48" s="44"/>
      <c r="K48" s="44"/>
      <c r="L48" s="149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12" customHeight="1">
      <c r="A49" s="42"/>
      <c r="B49" s="43"/>
      <c r="C49" s="36" t="s">
        <v>156</v>
      </c>
      <c r="D49" s="44"/>
      <c r="E49" s="44"/>
      <c r="F49" s="44"/>
      <c r="G49" s="44"/>
      <c r="H49" s="44"/>
      <c r="I49" s="44"/>
      <c r="J49" s="44"/>
      <c r="K49" s="44"/>
      <c r="L49" s="149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45" customHeight="1">
      <c r="A50" s="42"/>
      <c r="B50" s="43"/>
      <c r="C50" s="44"/>
      <c r="D50" s="44"/>
      <c r="E50" s="73" t="str">
        <f>E9</f>
        <v>HRUB-00202 - D.1.4.4.1 - mimo projekt IROP - BLESKOSVOD - hromosvod, vyhřívání okapů, osvetlení lávky krovu</v>
      </c>
      <c r="F50" s="44"/>
      <c r="G50" s="44"/>
      <c r="H50" s="44"/>
      <c r="I50" s="44"/>
      <c r="J50" s="44"/>
      <c r="K50" s="44"/>
      <c r="L50" s="149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2" customFormat="1" ht="6.96" customHeight="1">
      <c r="A51" s="42"/>
      <c r="B51" s="43"/>
      <c r="C51" s="44"/>
      <c r="D51" s="44"/>
      <c r="E51" s="44"/>
      <c r="F51" s="44"/>
      <c r="G51" s="44"/>
      <c r="H51" s="44"/>
      <c r="I51" s="44"/>
      <c r="J51" s="44"/>
      <c r="K51" s="44"/>
      <c r="L51" s="149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</row>
    <row r="52" s="2" customFormat="1" ht="12" customHeight="1">
      <c r="A52" s="42"/>
      <c r="B52" s="43"/>
      <c r="C52" s="36" t="s">
        <v>22</v>
      </c>
      <c r="D52" s="44"/>
      <c r="E52" s="44"/>
      <c r="F52" s="31" t="str">
        <f>F12</f>
        <v>Jihlava</v>
      </c>
      <c r="G52" s="44"/>
      <c r="H52" s="44"/>
      <c r="I52" s="36" t="s">
        <v>24</v>
      </c>
      <c r="J52" s="76" t="str">
        <f>IF(J12="","",J12)</f>
        <v>11. 9. 2024</v>
      </c>
      <c r="K52" s="44"/>
      <c r="L52" s="149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2" customFormat="1" ht="6.96" customHeight="1">
      <c r="A53" s="42"/>
      <c r="B53" s="43"/>
      <c r="C53" s="44"/>
      <c r="D53" s="44"/>
      <c r="E53" s="44"/>
      <c r="F53" s="44"/>
      <c r="G53" s="44"/>
      <c r="H53" s="44"/>
      <c r="I53" s="44"/>
      <c r="J53" s="44"/>
      <c r="K53" s="44"/>
      <c r="L53" s="149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</row>
    <row r="54" s="2" customFormat="1" ht="40.05" customHeight="1">
      <c r="A54" s="42"/>
      <c r="B54" s="43"/>
      <c r="C54" s="36" t="s">
        <v>26</v>
      </c>
      <c r="D54" s="44"/>
      <c r="E54" s="44"/>
      <c r="F54" s="31" t="str">
        <f>E15</f>
        <v>Statutární město Jihlava</v>
      </c>
      <c r="G54" s="44"/>
      <c r="H54" s="44"/>
      <c r="I54" s="36" t="s">
        <v>33</v>
      </c>
      <c r="J54" s="40" t="str">
        <f>E21</f>
        <v>Ing.arch. Zuzana Hrubešová projektový atelier</v>
      </c>
      <c r="K54" s="44"/>
      <c r="L54" s="149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</row>
    <row r="55" s="2" customFormat="1" ht="15.15" customHeight="1">
      <c r="A55" s="42"/>
      <c r="B55" s="43"/>
      <c r="C55" s="36" t="s">
        <v>31</v>
      </c>
      <c r="D55" s="44"/>
      <c r="E55" s="44"/>
      <c r="F55" s="31" t="str">
        <f>IF(E18="","",E18)</f>
        <v>Vyplň údaj</v>
      </c>
      <c r="G55" s="44"/>
      <c r="H55" s="44"/>
      <c r="I55" s="36" t="s">
        <v>36</v>
      </c>
      <c r="J55" s="40" t="str">
        <f>E24</f>
        <v xml:space="preserve"> </v>
      </c>
      <c r="K55" s="44"/>
      <c r="L55" s="149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</row>
    <row r="56" s="2" customFormat="1" ht="10.32" customHeight="1">
      <c r="A56" s="42"/>
      <c r="B56" s="43"/>
      <c r="C56" s="44"/>
      <c r="D56" s="44"/>
      <c r="E56" s="44"/>
      <c r="F56" s="44"/>
      <c r="G56" s="44"/>
      <c r="H56" s="44"/>
      <c r="I56" s="44"/>
      <c r="J56" s="44"/>
      <c r="K56" s="44"/>
      <c r="L56" s="149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29.28" customHeight="1">
      <c r="A57" s="42"/>
      <c r="B57" s="43"/>
      <c r="C57" s="176" t="s">
        <v>265</v>
      </c>
      <c r="D57" s="177"/>
      <c r="E57" s="177"/>
      <c r="F57" s="177"/>
      <c r="G57" s="177"/>
      <c r="H57" s="177"/>
      <c r="I57" s="177"/>
      <c r="J57" s="178" t="s">
        <v>266</v>
      </c>
      <c r="K57" s="177"/>
      <c r="L57" s="149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10.32" customHeight="1">
      <c r="A58" s="42"/>
      <c r="B58" s="43"/>
      <c r="C58" s="44"/>
      <c r="D58" s="44"/>
      <c r="E58" s="44"/>
      <c r="F58" s="44"/>
      <c r="G58" s="44"/>
      <c r="H58" s="44"/>
      <c r="I58" s="44"/>
      <c r="J58" s="44"/>
      <c r="K58" s="44"/>
      <c r="L58" s="149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22.8" customHeight="1">
      <c r="A59" s="42"/>
      <c r="B59" s="43"/>
      <c r="C59" s="179" t="s">
        <v>72</v>
      </c>
      <c r="D59" s="44"/>
      <c r="E59" s="44"/>
      <c r="F59" s="44"/>
      <c r="G59" s="44"/>
      <c r="H59" s="44"/>
      <c r="I59" s="44"/>
      <c r="J59" s="106">
        <f>J106</f>
        <v>0</v>
      </c>
      <c r="K59" s="44"/>
      <c r="L59" s="149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U59" s="21" t="s">
        <v>271</v>
      </c>
    </row>
    <row r="60" s="9" customFormat="1" ht="24.96" customHeight="1">
      <c r="A60" s="9"/>
      <c r="B60" s="180"/>
      <c r="C60" s="181"/>
      <c r="D60" s="182" t="s">
        <v>7086</v>
      </c>
      <c r="E60" s="183"/>
      <c r="F60" s="183"/>
      <c r="G60" s="183"/>
      <c r="H60" s="183"/>
      <c r="I60" s="183"/>
      <c r="J60" s="184">
        <f>J107</f>
        <v>0</v>
      </c>
      <c r="K60" s="181"/>
      <c r="L60" s="185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7"/>
      <c r="C61" s="129"/>
      <c r="D61" s="188" t="s">
        <v>7087</v>
      </c>
      <c r="E61" s="189"/>
      <c r="F61" s="189"/>
      <c r="G61" s="189"/>
      <c r="H61" s="189"/>
      <c r="I61" s="189"/>
      <c r="J61" s="190">
        <f>J108</f>
        <v>0</v>
      </c>
      <c r="K61" s="129"/>
      <c r="L61" s="191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7"/>
      <c r="C62" s="129"/>
      <c r="D62" s="188" t="s">
        <v>7088</v>
      </c>
      <c r="E62" s="189"/>
      <c r="F62" s="189"/>
      <c r="G62" s="189"/>
      <c r="H62" s="189"/>
      <c r="I62" s="189"/>
      <c r="J62" s="190">
        <f>J111</f>
        <v>0</v>
      </c>
      <c r="K62" s="129"/>
      <c r="L62" s="191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7"/>
      <c r="C63" s="129"/>
      <c r="D63" s="188" t="s">
        <v>7089</v>
      </c>
      <c r="E63" s="189"/>
      <c r="F63" s="189"/>
      <c r="G63" s="189"/>
      <c r="H63" s="189"/>
      <c r="I63" s="189"/>
      <c r="J63" s="190">
        <f>J114</f>
        <v>0</v>
      </c>
      <c r="K63" s="129"/>
      <c r="L63" s="191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7"/>
      <c r="C64" s="129"/>
      <c r="D64" s="188" t="s">
        <v>7090</v>
      </c>
      <c r="E64" s="189"/>
      <c r="F64" s="189"/>
      <c r="G64" s="189"/>
      <c r="H64" s="189"/>
      <c r="I64" s="189"/>
      <c r="J64" s="190">
        <f>J125</f>
        <v>0</v>
      </c>
      <c r="K64" s="129"/>
      <c r="L64" s="191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7"/>
      <c r="C65" s="129"/>
      <c r="D65" s="188" t="s">
        <v>7091</v>
      </c>
      <c r="E65" s="189"/>
      <c r="F65" s="189"/>
      <c r="G65" s="189"/>
      <c r="H65" s="189"/>
      <c r="I65" s="189"/>
      <c r="J65" s="190">
        <f>J138</f>
        <v>0</v>
      </c>
      <c r="K65" s="129"/>
      <c r="L65" s="191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4.88" customHeight="1">
      <c r="A66" s="10"/>
      <c r="B66" s="187"/>
      <c r="C66" s="129"/>
      <c r="D66" s="188" t="s">
        <v>7092</v>
      </c>
      <c r="E66" s="189"/>
      <c r="F66" s="189"/>
      <c r="G66" s="189"/>
      <c r="H66" s="189"/>
      <c r="I66" s="189"/>
      <c r="J66" s="190">
        <f>J143</f>
        <v>0</v>
      </c>
      <c r="K66" s="129"/>
      <c r="L66" s="191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7"/>
      <c r="C67" s="129"/>
      <c r="D67" s="188" t="s">
        <v>7093</v>
      </c>
      <c r="E67" s="189"/>
      <c r="F67" s="189"/>
      <c r="G67" s="189"/>
      <c r="H67" s="189"/>
      <c r="I67" s="189"/>
      <c r="J67" s="190">
        <f>J160</f>
        <v>0</v>
      </c>
      <c r="K67" s="129"/>
      <c r="L67" s="191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7"/>
      <c r="C68" s="129"/>
      <c r="D68" s="188" t="s">
        <v>7094</v>
      </c>
      <c r="E68" s="189"/>
      <c r="F68" s="189"/>
      <c r="G68" s="189"/>
      <c r="H68" s="189"/>
      <c r="I68" s="189"/>
      <c r="J68" s="190">
        <f>J169</f>
        <v>0</v>
      </c>
      <c r="K68" s="129"/>
      <c r="L68" s="191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7"/>
      <c r="C69" s="129"/>
      <c r="D69" s="188" t="s">
        <v>7095</v>
      </c>
      <c r="E69" s="189"/>
      <c r="F69" s="189"/>
      <c r="G69" s="189"/>
      <c r="H69" s="189"/>
      <c r="I69" s="189"/>
      <c r="J69" s="190">
        <f>J174</f>
        <v>0</v>
      </c>
      <c r="K69" s="129"/>
      <c r="L69" s="191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4.88" customHeight="1">
      <c r="A70" s="10"/>
      <c r="B70" s="187"/>
      <c r="C70" s="129"/>
      <c r="D70" s="188" t="s">
        <v>7096</v>
      </c>
      <c r="E70" s="189"/>
      <c r="F70" s="189"/>
      <c r="G70" s="189"/>
      <c r="H70" s="189"/>
      <c r="I70" s="189"/>
      <c r="J70" s="190">
        <f>J199</f>
        <v>0</v>
      </c>
      <c r="K70" s="129"/>
      <c r="L70" s="191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21.84" customHeight="1">
      <c r="A71" s="10"/>
      <c r="B71" s="187"/>
      <c r="C71" s="129"/>
      <c r="D71" s="188" t="s">
        <v>7097</v>
      </c>
      <c r="E71" s="189"/>
      <c r="F71" s="189"/>
      <c r="G71" s="189"/>
      <c r="H71" s="189"/>
      <c r="I71" s="189"/>
      <c r="J71" s="190">
        <f>J204</f>
        <v>0</v>
      </c>
      <c r="K71" s="129"/>
      <c r="L71" s="191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21.84" customHeight="1">
      <c r="A72" s="10"/>
      <c r="B72" s="187"/>
      <c r="C72" s="129"/>
      <c r="D72" s="188" t="s">
        <v>7098</v>
      </c>
      <c r="E72" s="189"/>
      <c r="F72" s="189"/>
      <c r="G72" s="189"/>
      <c r="H72" s="189"/>
      <c r="I72" s="189"/>
      <c r="J72" s="190">
        <f>J207</f>
        <v>0</v>
      </c>
      <c r="K72" s="129"/>
      <c r="L72" s="191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21.84" customHeight="1">
      <c r="A73" s="10"/>
      <c r="B73" s="187"/>
      <c r="C73" s="129"/>
      <c r="D73" s="188" t="s">
        <v>7099</v>
      </c>
      <c r="E73" s="189"/>
      <c r="F73" s="189"/>
      <c r="G73" s="189"/>
      <c r="H73" s="189"/>
      <c r="I73" s="189"/>
      <c r="J73" s="190">
        <f>J210</f>
        <v>0</v>
      </c>
      <c r="K73" s="129"/>
      <c r="L73" s="191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21.84" customHeight="1">
      <c r="A74" s="10"/>
      <c r="B74" s="187"/>
      <c r="C74" s="129"/>
      <c r="D74" s="188" t="s">
        <v>7100</v>
      </c>
      <c r="E74" s="189"/>
      <c r="F74" s="189"/>
      <c r="G74" s="189"/>
      <c r="H74" s="189"/>
      <c r="I74" s="189"/>
      <c r="J74" s="190">
        <f>J213</f>
        <v>0</v>
      </c>
      <c r="K74" s="129"/>
      <c r="L74" s="191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21.84" customHeight="1">
      <c r="A75" s="10"/>
      <c r="B75" s="187"/>
      <c r="C75" s="129"/>
      <c r="D75" s="188" t="s">
        <v>7101</v>
      </c>
      <c r="E75" s="189"/>
      <c r="F75" s="189"/>
      <c r="G75" s="189"/>
      <c r="H75" s="189"/>
      <c r="I75" s="189"/>
      <c r="J75" s="190">
        <f>J216</f>
        <v>0</v>
      </c>
      <c r="K75" s="129"/>
      <c r="L75" s="191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21.84" customHeight="1">
      <c r="A76" s="10"/>
      <c r="B76" s="187"/>
      <c r="C76" s="129"/>
      <c r="D76" s="188" t="s">
        <v>7102</v>
      </c>
      <c r="E76" s="189"/>
      <c r="F76" s="189"/>
      <c r="G76" s="189"/>
      <c r="H76" s="189"/>
      <c r="I76" s="189"/>
      <c r="J76" s="190">
        <f>J219</f>
        <v>0</v>
      </c>
      <c r="K76" s="129"/>
      <c r="L76" s="191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9" customFormat="1" ht="24.96" customHeight="1">
      <c r="A77" s="9"/>
      <c r="B77" s="180"/>
      <c r="C77" s="181"/>
      <c r="D77" s="182" t="s">
        <v>7103</v>
      </c>
      <c r="E77" s="183"/>
      <c r="F77" s="183"/>
      <c r="G77" s="183"/>
      <c r="H77" s="183"/>
      <c r="I77" s="183"/>
      <c r="J77" s="184">
        <f>J224</f>
        <v>0</v>
      </c>
      <c r="K77" s="181"/>
      <c r="L77" s="185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</row>
    <row r="78" s="10" customFormat="1" ht="19.92" customHeight="1">
      <c r="A78" s="10"/>
      <c r="B78" s="187"/>
      <c r="C78" s="129"/>
      <c r="D78" s="188" t="s">
        <v>7104</v>
      </c>
      <c r="E78" s="189"/>
      <c r="F78" s="189"/>
      <c r="G78" s="189"/>
      <c r="H78" s="189"/>
      <c r="I78" s="189"/>
      <c r="J78" s="190">
        <f>J225</f>
        <v>0</v>
      </c>
      <c r="K78" s="129"/>
      <c r="L78" s="191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7"/>
      <c r="C79" s="129"/>
      <c r="D79" s="188" t="s">
        <v>7105</v>
      </c>
      <c r="E79" s="189"/>
      <c r="F79" s="189"/>
      <c r="G79" s="189"/>
      <c r="H79" s="189"/>
      <c r="I79" s="189"/>
      <c r="J79" s="190">
        <f>J228</f>
        <v>0</v>
      </c>
      <c r="K79" s="129"/>
      <c r="L79" s="191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7"/>
      <c r="C80" s="129"/>
      <c r="D80" s="188" t="s">
        <v>7106</v>
      </c>
      <c r="E80" s="189"/>
      <c r="F80" s="189"/>
      <c r="G80" s="189"/>
      <c r="H80" s="189"/>
      <c r="I80" s="189"/>
      <c r="J80" s="190">
        <f>J231</f>
        <v>0</v>
      </c>
      <c r="K80" s="129"/>
      <c r="L80" s="191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7"/>
      <c r="C81" s="129"/>
      <c r="D81" s="188" t="s">
        <v>7107</v>
      </c>
      <c r="E81" s="189"/>
      <c r="F81" s="189"/>
      <c r="G81" s="189"/>
      <c r="H81" s="189"/>
      <c r="I81" s="189"/>
      <c r="J81" s="190">
        <f>J234</f>
        <v>0</v>
      </c>
      <c r="K81" s="129"/>
      <c r="L81" s="191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7"/>
      <c r="C82" s="129"/>
      <c r="D82" s="188" t="s">
        <v>7108</v>
      </c>
      <c r="E82" s="189"/>
      <c r="F82" s="189"/>
      <c r="G82" s="189"/>
      <c r="H82" s="189"/>
      <c r="I82" s="189"/>
      <c r="J82" s="190">
        <f>J237</f>
        <v>0</v>
      </c>
      <c r="K82" s="129"/>
      <c r="L82" s="191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7"/>
      <c r="C83" s="129"/>
      <c r="D83" s="188" t="s">
        <v>7109</v>
      </c>
      <c r="E83" s="189"/>
      <c r="F83" s="189"/>
      <c r="G83" s="189"/>
      <c r="H83" s="189"/>
      <c r="I83" s="189"/>
      <c r="J83" s="190">
        <f>J240</f>
        <v>0</v>
      </c>
      <c r="K83" s="129"/>
      <c r="L83" s="191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7"/>
      <c r="C84" s="129"/>
      <c r="D84" s="188" t="s">
        <v>7110</v>
      </c>
      <c r="E84" s="189"/>
      <c r="F84" s="189"/>
      <c r="G84" s="189"/>
      <c r="H84" s="189"/>
      <c r="I84" s="189"/>
      <c r="J84" s="190">
        <f>J243</f>
        <v>0</v>
      </c>
      <c r="K84" s="129"/>
      <c r="L84" s="191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7"/>
      <c r="C85" s="129"/>
      <c r="D85" s="188" t="s">
        <v>7111</v>
      </c>
      <c r="E85" s="189"/>
      <c r="F85" s="189"/>
      <c r="G85" s="189"/>
      <c r="H85" s="189"/>
      <c r="I85" s="189"/>
      <c r="J85" s="190">
        <f>J248</f>
        <v>0</v>
      </c>
      <c r="K85" s="129"/>
      <c r="L85" s="191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7"/>
      <c r="C86" s="129"/>
      <c r="D86" s="188" t="s">
        <v>7112</v>
      </c>
      <c r="E86" s="189"/>
      <c r="F86" s="189"/>
      <c r="G86" s="189"/>
      <c r="H86" s="189"/>
      <c r="I86" s="189"/>
      <c r="J86" s="190">
        <f>J253</f>
        <v>0</v>
      </c>
      <c r="K86" s="129"/>
      <c r="L86" s="191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2" customFormat="1" ht="21.84" customHeight="1">
      <c r="A87" s="42"/>
      <c r="B87" s="43"/>
      <c r="C87" s="44"/>
      <c r="D87" s="44"/>
      <c r="E87" s="44"/>
      <c r="F87" s="44"/>
      <c r="G87" s="44"/>
      <c r="H87" s="44"/>
      <c r="I87" s="44"/>
      <c r="J87" s="44"/>
      <c r="K87" s="44"/>
      <c r="L87" s="149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</row>
    <row r="88" s="2" customFormat="1" ht="6.96" customHeight="1">
      <c r="A88" s="42"/>
      <c r="B88" s="63"/>
      <c r="C88" s="64"/>
      <c r="D88" s="64"/>
      <c r="E88" s="64"/>
      <c r="F88" s="64"/>
      <c r="G88" s="64"/>
      <c r="H88" s="64"/>
      <c r="I88" s="64"/>
      <c r="J88" s="64"/>
      <c r="K88" s="64"/>
      <c r="L88" s="149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</row>
    <row r="92" s="2" customFormat="1" ht="6.96" customHeight="1">
      <c r="A92" s="42"/>
      <c r="B92" s="65"/>
      <c r="C92" s="66"/>
      <c r="D92" s="66"/>
      <c r="E92" s="66"/>
      <c r="F92" s="66"/>
      <c r="G92" s="66"/>
      <c r="H92" s="66"/>
      <c r="I92" s="66"/>
      <c r="J92" s="66"/>
      <c r="K92" s="66"/>
      <c r="L92" s="149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="2" customFormat="1" ht="24.96" customHeight="1">
      <c r="A93" s="42"/>
      <c r="B93" s="43"/>
      <c r="C93" s="27" t="s">
        <v>380</v>
      </c>
      <c r="D93" s="44"/>
      <c r="E93" s="44"/>
      <c r="F93" s="44"/>
      <c r="G93" s="44"/>
      <c r="H93" s="44"/>
      <c r="I93" s="44"/>
      <c r="J93" s="44"/>
      <c r="K93" s="44"/>
      <c r="L93" s="149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</row>
    <row r="94" s="2" customFormat="1" ht="6.96" customHeight="1">
      <c r="A94" s="42"/>
      <c r="B94" s="43"/>
      <c r="C94" s="44"/>
      <c r="D94" s="44"/>
      <c r="E94" s="44"/>
      <c r="F94" s="44"/>
      <c r="G94" s="44"/>
      <c r="H94" s="44"/>
      <c r="I94" s="44"/>
      <c r="J94" s="44"/>
      <c r="K94" s="44"/>
      <c r="L94" s="149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</row>
    <row r="95" s="2" customFormat="1" ht="12" customHeight="1">
      <c r="A95" s="42"/>
      <c r="B95" s="43"/>
      <c r="C95" s="36" t="s">
        <v>16</v>
      </c>
      <c r="D95" s="44"/>
      <c r="E95" s="44"/>
      <c r="F95" s="44"/>
      <c r="G95" s="44"/>
      <c r="H95" s="44"/>
      <c r="I95" s="44"/>
      <c r="J95" s="44"/>
      <c r="K95" s="44"/>
      <c r="L95" s="149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</row>
    <row r="96" s="2" customFormat="1" ht="26.25" customHeight="1">
      <c r="A96" s="42"/>
      <c r="B96" s="43"/>
      <c r="C96" s="44"/>
      <c r="D96" s="44"/>
      <c r="E96" s="175" t="str">
        <f>E7</f>
        <v>Rozvoj odbor. výukových prostor vč. vybavení na zákl. školách v Jihlavě - II. etapa - ZŠ Havlíčkova II.</v>
      </c>
      <c r="F96" s="36"/>
      <c r="G96" s="36"/>
      <c r="H96" s="36"/>
      <c r="I96" s="44"/>
      <c r="J96" s="44"/>
      <c r="K96" s="44"/>
      <c r="L96" s="149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</row>
    <row r="97" s="2" customFormat="1" ht="12" customHeight="1">
      <c r="A97" s="42"/>
      <c r="B97" s="43"/>
      <c r="C97" s="36" t="s">
        <v>156</v>
      </c>
      <c r="D97" s="44"/>
      <c r="E97" s="44"/>
      <c r="F97" s="44"/>
      <c r="G97" s="44"/>
      <c r="H97" s="44"/>
      <c r="I97" s="44"/>
      <c r="J97" s="44"/>
      <c r="K97" s="44"/>
      <c r="L97" s="149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</row>
    <row r="98" s="2" customFormat="1" ht="45" customHeight="1">
      <c r="A98" s="42"/>
      <c r="B98" s="43"/>
      <c r="C98" s="44"/>
      <c r="D98" s="44"/>
      <c r="E98" s="73" t="str">
        <f>E9</f>
        <v>HRUB-00202 - D.1.4.4.1 - mimo projekt IROP - BLESKOSVOD - hromosvod, vyhřívání okapů, osvetlení lávky krovu</v>
      </c>
      <c r="F98" s="44"/>
      <c r="G98" s="44"/>
      <c r="H98" s="44"/>
      <c r="I98" s="44"/>
      <c r="J98" s="44"/>
      <c r="K98" s="44"/>
      <c r="L98" s="149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</row>
    <row r="99" s="2" customFormat="1" ht="6.96" customHeight="1">
      <c r="A99" s="42"/>
      <c r="B99" s="43"/>
      <c r="C99" s="44"/>
      <c r="D99" s="44"/>
      <c r="E99" s="44"/>
      <c r="F99" s="44"/>
      <c r="G99" s="44"/>
      <c r="H99" s="44"/>
      <c r="I99" s="44"/>
      <c r="J99" s="44"/>
      <c r="K99" s="44"/>
      <c r="L99" s="149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</row>
    <row r="100" s="2" customFormat="1" ht="12" customHeight="1">
      <c r="A100" s="42"/>
      <c r="B100" s="43"/>
      <c r="C100" s="36" t="s">
        <v>22</v>
      </c>
      <c r="D100" s="44"/>
      <c r="E100" s="44"/>
      <c r="F100" s="31" t="str">
        <f>F12</f>
        <v>Jihlava</v>
      </c>
      <c r="G100" s="44"/>
      <c r="H100" s="44"/>
      <c r="I100" s="36" t="s">
        <v>24</v>
      </c>
      <c r="J100" s="76" t="str">
        <f>IF(J12="","",J12)</f>
        <v>11. 9. 2024</v>
      </c>
      <c r="K100" s="44"/>
      <c r="L100" s="149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</row>
    <row r="101" s="2" customFormat="1" ht="6.96" customHeight="1">
      <c r="A101" s="42"/>
      <c r="B101" s="43"/>
      <c r="C101" s="44"/>
      <c r="D101" s="44"/>
      <c r="E101" s="44"/>
      <c r="F101" s="44"/>
      <c r="G101" s="44"/>
      <c r="H101" s="44"/>
      <c r="I101" s="44"/>
      <c r="J101" s="44"/>
      <c r="K101" s="44"/>
      <c r="L101" s="149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</row>
    <row r="102" s="2" customFormat="1" ht="40.05" customHeight="1">
      <c r="A102" s="42"/>
      <c r="B102" s="43"/>
      <c r="C102" s="36" t="s">
        <v>26</v>
      </c>
      <c r="D102" s="44"/>
      <c r="E102" s="44"/>
      <c r="F102" s="31" t="str">
        <f>E15</f>
        <v>Statutární město Jihlava</v>
      </c>
      <c r="G102" s="44"/>
      <c r="H102" s="44"/>
      <c r="I102" s="36" t="s">
        <v>33</v>
      </c>
      <c r="J102" s="40" t="str">
        <f>E21</f>
        <v>Ing.arch. Zuzana Hrubešová projektový atelier</v>
      </c>
      <c r="K102" s="44"/>
      <c r="L102" s="149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</row>
    <row r="103" s="2" customFormat="1" ht="15.15" customHeight="1">
      <c r="A103" s="42"/>
      <c r="B103" s="43"/>
      <c r="C103" s="36" t="s">
        <v>31</v>
      </c>
      <c r="D103" s="44"/>
      <c r="E103" s="44"/>
      <c r="F103" s="31" t="str">
        <f>IF(E18="","",E18)</f>
        <v>Vyplň údaj</v>
      </c>
      <c r="G103" s="44"/>
      <c r="H103" s="44"/>
      <c r="I103" s="36" t="s">
        <v>36</v>
      </c>
      <c r="J103" s="40" t="str">
        <f>E24</f>
        <v xml:space="preserve"> </v>
      </c>
      <c r="K103" s="44"/>
      <c r="L103" s="149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</row>
    <row r="104" s="2" customFormat="1" ht="10.32" customHeight="1">
      <c r="A104" s="42"/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149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</row>
    <row r="105" s="11" customFormat="1" ht="29.28" customHeight="1">
      <c r="A105" s="193"/>
      <c r="B105" s="194"/>
      <c r="C105" s="195" t="s">
        <v>408</v>
      </c>
      <c r="D105" s="196" t="s">
        <v>59</v>
      </c>
      <c r="E105" s="196" t="s">
        <v>55</v>
      </c>
      <c r="F105" s="196" t="s">
        <v>56</v>
      </c>
      <c r="G105" s="196" t="s">
        <v>409</v>
      </c>
      <c r="H105" s="196" t="s">
        <v>410</v>
      </c>
      <c r="I105" s="196" t="s">
        <v>411</v>
      </c>
      <c r="J105" s="196" t="s">
        <v>266</v>
      </c>
      <c r="K105" s="197" t="s">
        <v>412</v>
      </c>
      <c r="L105" s="198"/>
      <c r="M105" s="96" t="s">
        <v>28</v>
      </c>
      <c r="N105" s="97" t="s">
        <v>44</v>
      </c>
      <c r="O105" s="97" t="s">
        <v>413</v>
      </c>
      <c r="P105" s="97" t="s">
        <v>414</v>
      </c>
      <c r="Q105" s="97" t="s">
        <v>415</v>
      </c>
      <c r="R105" s="97" t="s">
        <v>416</v>
      </c>
      <c r="S105" s="97" t="s">
        <v>417</v>
      </c>
      <c r="T105" s="98" t="s">
        <v>418</v>
      </c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</row>
    <row r="106" s="2" customFormat="1" ht="22.8" customHeight="1">
      <c r="A106" s="42"/>
      <c r="B106" s="43"/>
      <c r="C106" s="103" t="s">
        <v>421</v>
      </c>
      <c r="D106" s="44"/>
      <c r="E106" s="44"/>
      <c r="F106" s="44"/>
      <c r="G106" s="44"/>
      <c r="H106" s="44"/>
      <c r="I106" s="44"/>
      <c r="J106" s="199">
        <f>BK106</f>
        <v>0</v>
      </c>
      <c r="K106" s="44"/>
      <c r="L106" s="48"/>
      <c r="M106" s="99"/>
      <c r="N106" s="200"/>
      <c r="O106" s="100"/>
      <c r="P106" s="201">
        <f>P107+P224</f>
        <v>0</v>
      </c>
      <c r="Q106" s="100"/>
      <c r="R106" s="201">
        <f>R107+R224</f>
        <v>0</v>
      </c>
      <c r="S106" s="100"/>
      <c r="T106" s="202">
        <f>T107+T224</f>
        <v>0</v>
      </c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T106" s="21" t="s">
        <v>73</v>
      </c>
      <c r="AU106" s="21" t="s">
        <v>271</v>
      </c>
      <c r="BK106" s="203">
        <f>BK107+BK224</f>
        <v>0</v>
      </c>
    </row>
    <row r="107" s="12" customFormat="1" ht="25.92" customHeight="1">
      <c r="A107" s="12"/>
      <c r="B107" s="204"/>
      <c r="C107" s="205"/>
      <c r="D107" s="206" t="s">
        <v>73</v>
      </c>
      <c r="E107" s="207" t="s">
        <v>4933</v>
      </c>
      <c r="F107" s="207" t="s">
        <v>7113</v>
      </c>
      <c r="G107" s="205"/>
      <c r="H107" s="205"/>
      <c r="I107" s="208"/>
      <c r="J107" s="209">
        <f>BK107</f>
        <v>0</v>
      </c>
      <c r="K107" s="205"/>
      <c r="L107" s="210"/>
      <c r="M107" s="211"/>
      <c r="N107" s="212"/>
      <c r="O107" s="212"/>
      <c r="P107" s="213">
        <f>P108+P111+P114+P125+P138+P160+P169+P174</f>
        <v>0</v>
      </c>
      <c r="Q107" s="212"/>
      <c r="R107" s="213">
        <f>R108+R111+R114+R125+R138+R160+R169+R174</f>
        <v>0</v>
      </c>
      <c r="S107" s="212"/>
      <c r="T107" s="214">
        <f>T108+T111+T114+T125+T138+T160+T169+T174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15" t="s">
        <v>81</v>
      </c>
      <c r="AT107" s="216" t="s">
        <v>73</v>
      </c>
      <c r="AU107" s="216" t="s">
        <v>74</v>
      </c>
      <c r="AY107" s="215" t="s">
        <v>426</v>
      </c>
      <c r="BK107" s="217">
        <f>BK108+BK111+BK114+BK125+BK138+BK160+BK169+BK174</f>
        <v>0</v>
      </c>
    </row>
    <row r="108" s="12" customFormat="1" ht="22.8" customHeight="1">
      <c r="A108" s="12"/>
      <c r="B108" s="204"/>
      <c r="C108" s="205"/>
      <c r="D108" s="206" t="s">
        <v>73</v>
      </c>
      <c r="E108" s="218" t="s">
        <v>5097</v>
      </c>
      <c r="F108" s="218" t="s">
        <v>7114</v>
      </c>
      <c r="G108" s="205"/>
      <c r="H108" s="205"/>
      <c r="I108" s="208"/>
      <c r="J108" s="219">
        <f>BK108</f>
        <v>0</v>
      </c>
      <c r="K108" s="205"/>
      <c r="L108" s="210"/>
      <c r="M108" s="211"/>
      <c r="N108" s="212"/>
      <c r="O108" s="212"/>
      <c r="P108" s="213">
        <f>SUM(P109:P110)</f>
        <v>0</v>
      </c>
      <c r="Q108" s="212"/>
      <c r="R108" s="213">
        <f>SUM(R109:R110)</f>
        <v>0</v>
      </c>
      <c r="S108" s="212"/>
      <c r="T108" s="214">
        <f>SUM(T109:T110)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15" t="s">
        <v>81</v>
      </c>
      <c r="AT108" s="216" t="s">
        <v>73</v>
      </c>
      <c r="AU108" s="216" t="s">
        <v>81</v>
      </c>
      <c r="AY108" s="215" t="s">
        <v>426</v>
      </c>
      <c r="BK108" s="217">
        <f>SUM(BK109:BK110)</f>
        <v>0</v>
      </c>
    </row>
    <row r="109" s="2" customFormat="1" ht="33" customHeight="1">
      <c r="A109" s="42"/>
      <c r="B109" s="43"/>
      <c r="C109" s="220" t="s">
        <v>81</v>
      </c>
      <c r="D109" s="220" t="s">
        <v>433</v>
      </c>
      <c r="E109" s="221" t="s">
        <v>7115</v>
      </c>
      <c r="F109" s="222" t="s">
        <v>7116</v>
      </c>
      <c r="G109" s="223" t="s">
        <v>949</v>
      </c>
      <c r="H109" s="224">
        <v>586</v>
      </c>
      <c r="I109" s="225"/>
      <c r="J109" s="226">
        <f>ROUND(I109*H109,2)</f>
        <v>0</v>
      </c>
      <c r="K109" s="222" t="s">
        <v>28</v>
      </c>
      <c r="L109" s="48"/>
      <c r="M109" s="227" t="s">
        <v>28</v>
      </c>
      <c r="N109" s="228" t="s">
        <v>45</v>
      </c>
      <c r="O109" s="88"/>
      <c r="P109" s="229">
        <f>O109*H109</f>
        <v>0</v>
      </c>
      <c r="Q109" s="229">
        <v>0</v>
      </c>
      <c r="R109" s="229">
        <f>Q109*H109</f>
        <v>0</v>
      </c>
      <c r="S109" s="229">
        <v>0</v>
      </c>
      <c r="T109" s="230">
        <f>S109*H109</f>
        <v>0</v>
      </c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R109" s="231" t="s">
        <v>933</v>
      </c>
      <c r="AT109" s="231" t="s">
        <v>433</v>
      </c>
      <c r="AU109" s="231" t="s">
        <v>83</v>
      </c>
      <c r="AY109" s="21" t="s">
        <v>426</v>
      </c>
      <c r="BE109" s="232">
        <f>IF(N109="základní",J109,0)</f>
        <v>0</v>
      </c>
      <c r="BF109" s="232">
        <f>IF(N109="snížená",J109,0)</f>
        <v>0</v>
      </c>
      <c r="BG109" s="232">
        <f>IF(N109="zákl. přenesená",J109,0)</f>
        <v>0</v>
      </c>
      <c r="BH109" s="232">
        <f>IF(N109="sníž. přenesená",J109,0)</f>
        <v>0</v>
      </c>
      <c r="BI109" s="232">
        <f>IF(N109="nulová",J109,0)</f>
        <v>0</v>
      </c>
      <c r="BJ109" s="21" t="s">
        <v>81</v>
      </c>
      <c r="BK109" s="232">
        <f>ROUND(I109*H109,2)</f>
        <v>0</v>
      </c>
      <c r="BL109" s="21" t="s">
        <v>933</v>
      </c>
      <c r="BM109" s="231" t="s">
        <v>7117</v>
      </c>
    </row>
    <row r="110" s="13" customFormat="1">
      <c r="A110" s="13"/>
      <c r="B110" s="238"/>
      <c r="C110" s="239"/>
      <c r="D110" s="240" t="s">
        <v>446</v>
      </c>
      <c r="E110" s="241" t="s">
        <v>28</v>
      </c>
      <c r="F110" s="242" t="s">
        <v>3846</v>
      </c>
      <c r="G110" s="239"/>
      <c r="H110" s="243">
        <v>586</v>
      </c>
      <c r="I110" s="244"/>
      <c r="J110" s="239"/>
      <c r="K110" s="239"/>
      <c r="L110" s="245"/>
      <c r="M110" s="246"/>
      <c r="N110" s="247"/>
      <c r="O110" s="247"/>
      <c r="P110" s="247"/>
      <c r="Q110" s="247"/>
      <c r="R110" s="247"/>
      <c r="S110" s="247"/>
      <c r="T110" s="248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9" t="s">
        <v>446</v>
      </c>
      <c r="AU110" s="249" t="s">
        <v>83</v>
      </c>
      <c r="AV110" s="13" t="s">
        <v>83</v>
      </c>
      <c r="AW110" s="13" t="s">
        <v>35</v>
      </c>
      <c r="AX110" s="13" t="s">
        <v>81</v>
      </c>
      <c r="AY110" s="249" t="s">
        <v>426</v>
      </c>
    </row>
    <row r="111" s="12" customFormat="1" ht="22.8" customHeight="1">
      <c r="A111" s="12"/>
      <c r="B111" s="204"/>
      <c r="C111" s="205"/>
      <c r="D111" s="206" t="s">
        <v>73</v>
      </c>
      <c r="E111" s="218" t="s">
        <v>5102</v>
      </c>
      <c r="F111" s="218" t="s">
        <v>7118</v>
      </c>
      <c r="G111" s="205"/>
      <c r="H111" s="205"/>
      <c r="I111" s="208"/>
      <c r="J111" s="219">
        <f>BK111</f>
        <v>0</v>
      </c>
      <c r="K111" s="205"/>
      <c r="L111" s="210"/>
      <c r="M111" s="211"/>
      <c r="N111" s="212"/>
      <c r="O111" s="212"/>
      <c r="P111" s="213">
        <f>SUM(P112:P113)</f>
        <v>0</v>
      </c>
      <c r="Q111" s="212"/>
      <c r="R111" s="213">
        <f>SUM(R112:R113)</f>
        <v>0</v>
      </c>
      <c r="S111" s="212"/>
      <c r="T111" s="214">
        <f>SUM(T112:T113)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15" t="s">
        <v>81</v>
      </c>
      <c r="AT111" s="216" t="s">
        <v>73</v>
      </c>
      <c r="AU111" s="216" t="s">
        <v>81</v>
      </c>
      <c r="AY111" s="215" t="s">
        <v>426</v>
      </c>
      <c r="BK111" s="217">
        <f>SUM(BK112:BK113)</f>
        <v>0</v>
      </c>
    </row>
    <row r="112" s="2" customFormat="1" ht="16.5" customHeight="1">
      <c r="A112" s="42"/>
      <c r="B112" s="43"/>
      <c r="C112" s="220" t="s">
        <v>83</v>
      </c>
      <c r="D112" s="220" t="s">
        <v>433</v>
      </c>
      <c r="E112" s="221" t="s">
        <v>7119</v>
      </c>
      <c r="F112" s="222" t="s">
        <v>7120</v>
      </c>
      <c r="G112" s="223" t="s">
        <v>949</v>
      </c>
      <c r="H112" s="224">
        <v>68</v>
      </c>
      <c r="I112" s="225"/>
      <c r="J112" s="226">
        <f>ROUND(I112*H112,2)</f>
        <v>0</v>
      </c>
      <c r="K112" s="222" t="s">
        <v>28</v>
      </c>
      <c r="L112" s="48"/>
      <c r="M112" s="227" t="s">
        <v>28</v>
      </c>
      <c r="N112" s="228" t="s">
        <v>45</v>
      </c>
      <c r="O112" s="88"/>
      <c r="P112" s="229">
        <f>O112*H112</f>
        <v>0</v>
      </c>
      <c r="Q112" s="229">
        <v>0</v>
      </c>
      <c r="R112" s="229">
        <f>Q112*H112</f>
        <v>0</v>
      </c>
      <c r="S112" s="229">
        <v>0</v>
      </c>
      <c r="T112" s="230">
        <f>S112*H112</f>
        <v>0</v>
      </c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R112" s="231" t="s">
        <v>933</v>
      </c>
      <c r="AT112" s="231" t="s">
        <v>433</v>
      </c>
      <c r="AU112" s="231" t="s">
        <v>83</v>
      </c>
      <c r="AY112" s="21" t="s">
        <v>426</v>
      </c>
      <c r="BE112" s="232">
        <f>IF(N112="základní",J112,0)</f>
        <v>0</v>
      </c>
      <c r="BF112" s="232">
        <f>IF(N112="snížená",J112,0)</f>
        <v>0</v>
      </c>
      <c r="BG112" s="232">
        <f>IF(N112="zákl. přenesená",J112,0)</f>
        <v>0</v>
      </c>
      <c r="BH112" s="232">
        <f>IF(N112="sníž. přenesená",J112,0)</f>
        <v>0</v>
      </c>
      <c r="BI112" s="232">
        <f>IF(N112="nulová",J112,0)</f>
        <v>0</v>
      </c>
      <c r="BJ112" s="21" t="s">
        <v>81</v>
      </c>
      <c r="BK112" s="232">
        <f>ROUND(I112*H112,2)</f>
        <v>0</v>
      </c>
      <c r="BL112" s="21" t="s">
        <v>933</v>
      </c>
      <c r="BM112" s="231" t="s">
        <v>7121</v>
      </c>
    </row>
    <row r="113" s="13" customFormat="1">
      <c r="A113" s="13"/>
      <c r="B113" s="238"/>
      <c r="C113" s="239"/>
      <c r="D113" s="240" t="s">
        <v>446</v>
      </c>
      <c r="E113" s="241" t="s">
        <v>28</v>
      </c>
      <c r="F113" s="242" t="s">
        <v>959</v>
      </c>
      <c r="G113" s="239"/>
      <c r="H113" s="243">
        <v>68</v>
      </c>
      <c r="I113" s="244"/>
      <c r="J113" s="239"/>
      <c r="K113" s="239"/>
      <c r="L113" s="245"/>
      <c r="M113" s="246"/>
      <c r="N113" s="247"/>
      <c r="O113" s="247"/>
      <c r="P113" s="247"/>
      <c r="Q113" s="247"/>
      <c r="R113" s="247"/>
      <c r="S113" s="247"/>
      <c r="T113" s="24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9" t="s">
        <v>446</v>
      </c>
      <c r="AU113" s="249" t="s">
        <v>83</v>
      </c>
      <c r="AV113" s="13" t="s">
        <v>83</v>
      </c>
      <c r="AW113" s="13" t="s">
        <v>35</v>
      </c>
      <c r="AX113" s="13" t="s">
        <v>81</v>
      </c>
      <c r="AY113" s="249" t="s">
        <v>426</v>
      </c>
    </row>
    <row r="114" s="12" customFormat="1" ht="22.8" customHeight="1">
      <c r="A114" s="12"/>
      <c r="B114" s="204"/>
      <c r="C114" s="205"/>
      <c r="D114" s="206" t="s">
        <v>73</v>
      </c>
      <c r="E114" s="218" t="s">
        <v>5104</v>
      </c>
      <c r="F114" s="218" t="s">
        <v>7122</v>
      </c>
      <c r="G114" s="205"/>
      <c r="H114" s="205"/>
      <c r="I114" s="208"/>
      <c r="J114" s="219">
        <f>BK114</f>
        <v>0</v>
      </c>
      <c r="K114" s="205"/>
      <c r="L114" s="210"/>
      <c r="M114" s="211"/>
      <c r="N114" s="212"/>
      <c r="O114" s="212"/>
      <c r="P114" s="213">
        <f>SUM(P115:P124)</f>
        <v>0</v>
      </c>
      <c r="Q114" s="212"/>
      <c r="R114" s="213">
        <f>SUM(R115:R124)</f>
        <v>0</v>
      </c>
      <c r="S114" s="212"/>
      <c r="T114" s="214">
        <f>SUM(T115:T124)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15" t="s">
        <v>81</v>
      </c>
      <c r="AT114" s="216" t="s">
        <v>73</v>
      </c>
      <c r="AU114" s="216" t="s">
        <v>81</v>
      </c>
      <c r="AY114" s="215" t="s">
        <v>426</v>
      </c>
      <c r="BK114" s="217">
        <f>SUM(BK115:BK124)</f>
        <v>0</v>
      </c>
    </row>
    <row r="115" s="2" customFormat="1" ht="16.5" customHeight="1">
      <c r="A115" s="42"/>
      <c r="B115" s="43"/>
      <c r="C115" s="220" t="s">
        <v>469</v>
      </c>
      <c r="D115" s="220" t="s">
        <v>433</v>
      </c>
      <c r="E115" s="221" t="s">
        <v>7123</v>
      </c>
      <c r="F115" s="222" t="s">
        <v>7124</v>
      </c>
      <c r="G115" s="223" t="s">
        <v>1452</v>
      </c>
      <c r="H115" s="224">
        <v>165</v>
      </c>
      <c r="I115" s="225"/>
      <c r="J115" s="226">
        <f>ROUND(I115*H115,2)</f>
        <v>0</v>
      </c>
      <c r="K115" s="222" t="s">
        <v>28</v>
      </c>
      <c r="L115" s="48"/>
      <c r="M115" s="227" t="s">
        <v>28</v>
      </c>
      <c r="N115" s="228" t="s">
        <v>45</v>
      </c>
      <c r="O115" s="88"/>
      <c r="P115" s="229">
        <f>O115*H115</f>
        <v>0</v>
      </c>
      <c r="Q115" s="229">
        <v>0</v>
      </c>
      <c r="R115" s="229">
        <f>Q115*H115</f>
        <v>0</v>
      </c>
      <c r="S115" s="229">
        <v>0</v>
      </c>
      <c r="T115" s="230">
        <f>S115*H115</f>
        <v>0</v>
      </c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R115" s="231" t="s">
        <v>933</v>
      </c>
      <c r="AT115" s="231" t="s">
        <v>433</v>
      </c>
      <c r="AU115" s="231" t="s">
        <v>83</v>
      </c>
      <c r="AY115" s="21" t="s">
        <v>426</v>
      </c>
      <c r="BE115" s="232">
        <f>IF(N115="základní",J115,0)</f>
        <v>0</v>
      </c>
      <c r="BF115" s="232">
        <f>IF(N115="snížená",J115,0)</f>
        <v>0</v>
      </c>
      <c r="BG115" s="232">
        <f>IF(N115="zákl. přenesená",J115,0)</f>
        <v>0</v>
      </c>
      <c r="BH115" s="232">
        <f>IF(N115="sníž. přenesená",J115,0)</f>
        <v>0</v>
      </c>
      <c r="BI115" s="232">
        <f>IF(N115="nulová",J115,0)</f>
        <v>0</v>
      </c>
      <c r="BJ115" s="21" t="s">
        <v>81</v>
      </c>
      <c r="BK115" s="232">
        <f>ROUND(I115*H115,2)</f>
        <v>0</v>
      </c>
      <c r="BL115" s="21" t="s">
        <v>933</v>
      </c>
      <c r="BM115" s="231" t="s">
        <v>7125</v>
      </c>
    </row>
    <row r="116" s="13" customFormat="1">
      <c r="A116" s="13"/>
      <c r="B116" s="238"/>
      <c r="C116" s="239"/>
      <c r="D116" s="240" t="s">
        <v>446</v>
      </c>
      <c r="E116" s="241" t="s">
        <v>28</v>
      </c>
      <c r="F116" s="242" t="s">
        <v>1536</v>
      </c>
      <c r="G116" s="239"/>
      <c r="H116" s="243">
        <v>165</v>
      </c>
      <c r="I116" s="244"/>
      <c r="J116" s="239"/>
      <c r="K116" s="239"/>
      <c r="L116" s="245"/>
      <c r="M116" s="246"/>
      <c r="N116" s="247"/>
      <c r="O116" s="247"/>
      <c r="P116" s="247"/>
      <c r="Q116" s="247"/>
      <c r="R116" s="247"/>
      <c r="S116" s="247"/>
      <c r="T116" s="248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9" t="s">
        <v>446</v>
      </c>
      <c r="AU116" s="249" t="s">
        <v>83</v>
      </c>
      <c r="AV116" s="13" t="s">
        <v>83</v>
      </c>
      <c r="AW116" s="13" t="s">
        <v>35</v>
      </c>
      <c r="AX116" s="13" t="s">
        <v>81</v>
      </c>
      <c r="AY116" s="249" t="s">
        <v>426</v>
      </c>
    </row>
    <row r="117" s="2" customFormat="1" ht="16.5" customHeight="1">
      <c r="A117" s="42"/>
      <c r="B117" s="43"/>
      <c r="C117" s="220" t="s">
        <v>438</v>
      </c>
      <c r="D117" s="220" t="s">
        <v>433</v>
      </c>
      <c r="E117" s="221" t="s">
        <v>7126</v>
      </c>
      <c r="F117" s="222" t="s">
        <v>7127</v>
      </c>
      <c r="G117" s="223" t="s">
        <v>1452</v>
      </c>
      <c r="H117" s="224">
        <v>325</v>
      </c>
      <c r="I117" s="225"/>
      <c r="J117" s="226">
        <f>ROUND(I117*H117,2)</f>
        <v>0</v>
      </c>
      <c r="K117" s="222" t="s">
        <v>28</v>
      </c>
      <c r="L117" s="48"/>
      <c r="M117" s="227" t="s">
        <v>28</v>
      </c>
      <c r="N117" s="228" t="s">
        <v>45</v>
      </c>
      <c r="O117" s="88"/>
      <c r="P117" s="229">
        <f>O117*H117</f>
        <v>0</v>
      </c>
      <c r="Q117" s="229">
        <v>0</v>
      </c>
      <c r="R117" s="229">
        <f>Q117*H117</f>
        <v>0</v>
      </c>
      <c r="S117" s="229">
        <v>0</v>
      </c>
      <c r="T117" s="230">
        <f>S117*H117</f>
        <v>0</v>
      </c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R117" s="231" t="s">
        <v>933</v>
      </c>
      <c r="AT117" s="231" t="s">
        <v>433</v>
      </c>
      <c r="AU117" s="231" t="s">
        <v>83</v>
      </c>
      <c r="AY117" s="21" t="s">
        <v>426</v>
      </c>
      <c r="BE117" s="232">
        <f>IF(N117="základní",J117,0)</f>
        <v>0</v>
      </c>
      <c r="BF117" s="232">
        <f>IF(N117="snížená",J117,0)</f>
        <v>0</v>
      </c>
      <c r="BG117" s="232">
        <f>IF(N117="zákl. přenesená",J117,0)</f>
        <v>0</v>
      </c>
      <c r="BH117" s="232">
        <f>IF(N117="sníž. přenesená",J117,0)</f>
        <v>0</v>
      </c>
      <c r="BI117" s="232">
        <f>IF(N117="nulová",J117,0)</f>
        <v>0</v>
      </c>
      <c r="BJ117" s="21" t="s">
        <v>81</v>
      </c>
      <c r="BK117" s="232">
        <f>ROUND(I117*H117,2)</f>
        <v>0</v>
      </c>
      <c r="BL117" s="21" t="s">
        <v>933</v>
      </c>
      <c r="BM117" s="231" t="s">
        <v>7128</v>
      </c>
    </row>
    <row r="118" s="13" customFormat="1">
      <c r="A118" s="13"/>
      <c r="B118" s="238"/>
      <c r="C118" s="239"/>
      <c r="D118" s="240" t="s">
        <v>446</v>
      </c>
      <c r="E118" s="241" t="s">
        <v>28</v>
      </c>
      <c r="F118" s="242" t="s">
        <v>2451</v>
      </c>
      <c r="G118" s="239"/>
      <c r="H118" s="243">
        <v>325</v>
      </c>
      <c r="I118" s="244"/>
      <c r="J118" s="239"/>
      <c r="K118" s="239"/>
      <c r="L118" s="245"/>
      <c r="M118" s="246"/>
      <c r="N118" s="247"/>
      <c r="O118" s="247"/>
      <c r="P118" s="247"/>
      <c r="Q118" s="247"/>
      <c r="R118" s="247"/>
      <c r="S118" s="247"/>
      <c r="T118" s="248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9" t="s">
        <v>446</v>
      </c>
      <c r="AU118" s="249" t="s">
        <v>83</v>
      </c>
      <c r="AV118" s="13" t="s">
        <v>83</v>
      </c>
      <c r="AW118" s="13" t="s">
        <v>35</v>
      </c>
      <c r="AX118" s="13" t="s">
        <v>81</v>
      </c>
      <c r="AY118" s="249" t="s">
        <v>426</v>
      </c>
    </row>
    <row r="119" s="2" customFormat="1" ht="16.5" customHeight="1">
      <c r="A119" s="42"/>
      <c r="B119" s="43"/>
      <c r="C119" s="220" t="s">
        <v>501</v>
      </c>
      <c r="D119" s="220" t="s">
        <v>433</v>
      </c>
      <c r="E119" s="221" t="s">
        <v>7129</v>
      </c>
      <c r="F119" s="222" t="s">
        <v>7130</v>
      </c>
      <c r="G119" s="223" t="s">
        <v>1452</v>
      </c>
      <c r="H119" s="224">
        <v>22</v>
      </c>
      <c r="I119" s="225"/>
      <c r="J119" s="226">
        <f>ROUND(I119*H119,2)</f>
        <v>0</v>
      </c>
      <c r="K119" s="222" t="s">
        <v>28</v>
      </c>
      <c r="L119" s="48"/>
      <c r="M119" s="227" t="s">
        <v>28</v>
      </c>
      <c r="N119" s="228" t="s">
        <v>45</v>
      </c>
      <c r="O119" s="88"/>
      <c r="P119" s="229">
        <f>O119*H119</f>
        <v>0</v>
      </c>
      <c r="Q119" s="229">
        <v>0</v>
      </c>
      <c r="R119" s="229">
        <f>Q119*H119</f>
        <v>0</v>
      </c>
      <c r="S119" s="229">
        <v>0</v>
      </c>
      <c r="T119" s="230">
        <f>S119*H119</f>
        <v>0</v>
      </c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R119" s="231" t="s">
        <v>933</v>
      </c>
      <c r="AT119" s="231" t="s">
        <v>433</v>
      </c>
      <c r="AU119" s="231" t="s">
        <v>83</v>
      </c>
      <c r="AY119" s="21" t="s">
        <v>426</v>
      </c>
      <c r="BE119" s="232">
        <f>IF(N119="základní",J119,0)</f>
        <v>0</v>
      </c>
      <c r="BF119" s="232">
        <f>IF(N119="snížená",J119,0)</f>
        <v>0</v>
      </c>
      <c r="BG119" s="232">
        <f>IF(N119="zákl. přenesená",J119,0)</f>
        <v>0</v>
      </c>
      <c r="BH119" s="232">
        <f>IF(N119="sníž. přenesená",J119,0)</f>
        <v>0</v>
      </c>
      <c r="BI119" s="232">
        <f>IF(N119="nulová",J119,0)</f>
        <v>0</v>
      </c>
      <c r="BJ119" s="21" t="s">
        <v>81</v>
      </c>
      <c r="BK119" s="232">
        <f>ROUND(I119*H119,2)</f>
        <v>0</v>
      </c>
      <c r="BL119" s="21" t="s">
        <v>933</v>
      </c>
      <c r="BM119" s="231" t="s">
        <v>7131</v>
      </c>
    </row>
    <row r="120" s="13" customFormat="1">
      <c r="A120" s="13"/>
      <c r="B120" s="238"/>
      <c r="C120" s="239"/>
      <c r="D120" s="240" t="s">
        <v>446</v>
      </c>
      <c r="E120" s="241" t="s">
        <v>28</v>
      </c>
      <c r="F120" s="242" t="s">
        <v>677</v>
      </c>
      <c r="G120" s="239"/>
      <c r="H120" s="243">
        <v>22</v>
      </c>
      <c r="I120" s="244"/>
      <c r="J120" s="239"/>
      <c r="K120" s="239"/>
      <c r="L120" s="245"/>
      <c r="M120" s="246"/>
      <c r="N120" s="247"/>
      <c r="O120" s="247"/>
      <c r="P120" s="247"/>
      <c r="Q120" s="247"/>
      <c r="R120" s="247"/>
      <c r="S120" s="247"/>
      <c r="T120" s="248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9" t="s">
        <v>446</v>
      </c>
      <c r="AU120" s="249" t="s">
        <v>83</v>
      </c>
      <c r="AV120" s="13" t="s">
        <v>83</v>
      </c>
      <c r="AW120" s="13" t="s">
        <v>35</v>
      </c>
      <c r="AX120" s="13" t="s">
        <v>81</v>
      </c>
      <c r="AY120" s="249" t="s">
        <v>426</v>
      </c>
    </row>
    <row r="121" s="2" customFormat="1" ht="21.75" customHeight="1">
      <c r="A121" s="42"/>
      <c r="B121" s="43"/>
      <c r="C121" s="220" t="s">
        <v>517</v>
      </c>
      <c r="D121" s="220" t="s">
        <v>433</v>
      </c>
      <c r="E121" s="221" t="s">
        <v>7132</v>
      </c>
      <c r="F121" s="222" t="s">
        <v>7133</v>
      </c>
      <c r="G121" s="223" t="s">
        <v>1452</v>
      </c>
      <c r="H121" s="224">
        <v>290</v>
      </c>
      <c r="I121" s="225"/>
      <c r="J121" s="226">
        <f>ROUND(I121*H121,2)</f>
        <v>0</v>
      </c>
      <c r="K121" s="222" t="s">
        <v>28</v>
      </c>
      <c r="L121" s="48"/>
      <c r="M121" s="227" t="s">
        <v>28</v>
      </c>
      <c r="N121" s="228" t="s">
        <v>45</v>
      </c>
      <c r="O121" s="88"/>
      <c r="P121" s="229">
        <f>O121*H121</f>
        <v>0</v>
      </c>
      <c r="Q121" s="229">
        <v>0</v>
      </c>
      <c r="R121" s="229">
        <f>Q121*H121</f>
        <v>0</v>
      </c>
      <c r="S121" s="229">
        <v>0</v>
      </c>
      <c r="T121" s="230">
        <f>S121*H121</f>
        <v>0</v>
      </c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R121" s="231" t="s">
        <v>933</v>
      </c>
      <c r="AT121" s="231" t="s">
        <v>433</v>
      </c>
      <c r="AU121" s="231" t="s">
        <v>83</v>
      </c>
      <c r="AY121" s="21" t="s">
        <v>426</v>
      </c>
      <c r="BE121" s="232">
        <f>IF(N121="základní",J121,0)</f>
        <v>0</v>
      </c>
      <c r="BF121" s="232">
        <f>IF(N121="snížená",J121,0)</f>
        <v>0</v>
      </c>
      <c r="BG121" s="232">
        <f>IF(N121="zákl. přenesená",J121,0)</f>
        <v>0</v>
      </c>
      <c r="BH121" s="232">
        <f>IF(N121="sníž. přenesená",J121,0)</f>
        <v>0</v>
      </c>
      <c r="BI121" s="232">
        <f>IF(N121="nulová",J121,0)</f>
        <v>0</v>
      </c>
      <c r="BJ121" s="21" t="s">
        <v>81</v>
      </c>
      <c r="BK121" s="232">
        <f>ROUND(I121*H121,2)</f>
        <v>0</v>
      </c>
      <c r="BL121" s="21" t="s">
        <v>933</v>
      </c>
      <c r="BM121" s="231" t="s">
        <v>7134</v>
      </c>
    </row>
    <row r="122" s="13" customFormat="1">
      <c r="A122" s="13"/>
      <c r="B122" s="238"/>
      <c r="C122" s="239"/>
      <c r="D122" s="240" t="s">
        <v>446</v>
      </c>
      <c r="E122" s="241" t="s">
        <v>28</v>
      </c>
      <c r="F122" s="242" t="s">
        <v>2253</v>
      </c>
      <c r="G122" s="239"/>
      <c r="H122" s="243">
        <v>290</v>
      </c>
      <c r="I122" s="244"/>
      <c r="J122" s="239"/>
      <c r="K122" s="239"/>
      <c r="L122" s="245"/>
      <c r="M122" s="246"/>
      <c r="N122" s="247"/>
      <c r="O122" s="247"/>
      <c r="P122" s="247"/>
      <c r="Q122" s="247"/>
      <c r="R122" s="247"/>
      <c r="S122" s="247"/>
      <c r="T122" s="248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9" t="s">
        <v>446</v>
      </c>
      <c r="AU122" s="249" t="s">
        <v>83</v>
      </c>
      <c r="AV122" s="13" t="s">
        <v>83</v>
      </c>
      <c r="AW122" s="13" t="s">
        <v>35</v>
      </c>
      <c r="AX122" s="13" t="s">
        <v>81</v>
      </c>
      <c r="AY122" s="249" t="s">
        <v>426</v>
      </c>
    </row>
    <row r="123" s="2" customFormat="1" ht="16.5" customHeight="1">
      <c r="A123" s="42"/>
      <c r="B123" s="43"/>
      <c r="C123" s="220" t="s">
        <v>531</v>
      </c>
      <c r="D123" s="220" t="s">
        <v>433</v>
      </c>
      <c r="E123" s="221" t="s">
        <v>7135</v>
      </c>
      <c r="F123" s="222" t="s">
        <v>7136</v>
      </c>
      <c r="G123" s="223" t="s">
        <v>1452</v>
      </c>
      <c r="H123" s="224">
        <v>42</v>
      </c>
      <c r="I123" s="225"/>
      <c r="J123" s="226">
        <f>ROUND(I123*H123,2)</f>
        <v>0</v>
      </c>
      <c r="K123" s="222" t="s">
        <v>28</v>
      </c>
      <c r="L123" s="48"/>
      <c r="M123" s="227" t="s">
        <v>28</v>
      </c>
      <c r="N123" s="228" t="s">
        <v>45</v>
      </c>
      <c r="O123" s="88"/>
      <c r="P123" s="229">
        <f>O123*H123</f>
        <v>0</v>
      </c>
      <c r="Q123" s="229">
        <v>0</v>
      </c>
      <c r="R123" s="229">
        <f>Q123*H123</f>
        <v>0</v>
      </c>
      <c r="S123" s="229">
        <v>0</v>
      </c>
      <c r="T123" s="230">
        <f>S123*H123</f>
        <v>0</v>
      </c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R123" s="231" t="s">
        <v>933</v>
      </c>
      <c r="AT123" s="231" t="s">
        <v>433</v>
      </c>
      <c r="AU123" s="231" t="s">
        <v>83</v>
      </c>
      <c r="AY123" s="21" t="s">
        <v>426</v>
      </c>
      <c r="BE123" s="232">
        <f>IF(N123="základní",J123,0)</f>
        <v>0</v>
      </c>
      <c r="BF123" s="232">
        <f>IF(N123="snížená",J123,0)</f>
        <v>0</v>
      </c>
      <c r="BG123" s="232">
        <f>IF(N123="zákl. přenesená",J123,0)</f>
        <v>0</v>
      </c>
      <c r="BH123" s="232">
        <f>IF(N123="sníž. přenesená",J123,0)</f>
        <v>0</v>
      </c>
      <c r="BI123" s="232">
        <f>IF(N123="nulová",J123,0)</f>
        <v>0</v>
      </c>
      <c r="BJ123" s="21" t="s">
        <v>81</v>
      </c>
      <c r="BK123" s="232">
        <f>ROUND(I123*H123,2)</f>
        <v>0</v>
      </c>
      <c r="BL123" s="21" t="s">
        <v>933</v>
      </c>
      <c r="BM123" s="231" t="s">
        <v>7137</v>
      </c>
    </row>
    <row r="124" s="13" customFormat="1">
      <c r="A124" s="13"/>
      <c r="B124" s="238"/>
      <c r="C124" s="239"/>
      <c r="D124" s="240" t="s">
        <v>446</v>
      </c>
      <c r="E124" s="241" t="s">
        <v>28</v>
      </c>
      <c r="F124" s="242" t="s">
        <v>794</v>
      </c>
      <c r="G124" s="239"/>
      <c r="H124" s="243">
        <v>42</v>
      </c>
      <c r="I124" s="244"/>
      <c r="J124" s="239"/>
      <c r="K124" s="239"/>
      <c r="L124" s="245"/>
      <c r="M124" s="246"/>
      <c r="N124" s="247"/>
      <c r="O124" s="247"/>
      <c r="P124" s="247"/>
      <c r="Q124" s="247"/>
      <c r="R124" s="247"/>
      <c r="S124" s="247"/>
      <c r="T124" s="248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9" t="s">
        <v>446</v>
      </c>
      <c r="AU124" s="249" t="s">
        <v>83</v>
      </c>
      <c r="AV124" s="13" t="s">
        <v>83</v>
      </c>
      <c r="AW124" s="13" t="s">
        <v>35</v>
      </c>
      <c r="AX124" s="13" t="s">
        <v>81</v>
      </c>
      <c r="AY124" s="249" t="s">
        <v>426</v>
      </c>
    </row>
    <row r="125" s="12" customFormat="1" ht="22.8" customHeight="1">
      <c r="A125" s="12"/>
      <c r="B125" s="204"/>
      <c r="C125" s="205"/>
      <c r="D125" s="206" t="s">
        <v>73</v>
      </c>
      <c r="E125" s="218" t="s">
        <v>5286</v>
      </c>
      <c r="F125" s="218" t="s">
        <v>7138</v>
      </c>
      <c r="G125" s="205"/>
      <c r="H125" s="205"/>
      <c r="I125" s="208"/>
      <c r="J125" s="219">
        <f>BK125</f>
        <v>0</v>
      </c>
      <c r="K125" s="205"/>
      <c r="L125" s="210"/>
      <c r="M125" s="211"/>
      <c r="N125" s="212"/>
      <c r="O125" s="212"/>
      <c r="P125" s="213">
        <f>SUM(P126:P137)</f>
        <v>0</v>
      </c>
      <c r="Q125" s="212"/>
      <c r="R125" s="213">
        <f>SUM(R126:R137)</f>
        <v>0</v>
      </c>
      <c r="S125" s="212"/>
      <c r="T125" s="214">
        <f>SUM(T126:T137)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15" t="s">
        <v>81</v>
      </c>
      <c r="AT125" s="216" t="s">
        <v>73</v>
      </c>
      <c r="AU125" s="216" t="s">
        <v>81</v>
      </c>
      <c r="AY125" s="215" t="s">
        <v>426</v>
      </c>
      <c r="BK125" s="217">
        <f>SUM(BK126:BK137)</f>
        <v>0</v>
      </c>
    </row>
    <row r="126" s="2" customFormat="1" ht="16.5" customHeight="1">
      <c r="A126" s="42"/>
      <c r="B126" s="43"/>
      <c r="C126" s="220" t="s">
        <v>491</v>
      </c>
      <c r="D126" s="220" t="s">
        <v>433</v>
      </c>
      <c r="E126" s="221" t="s">
        <v>7139</v>
      </c>
      <c r="F126" s="222" t="s">
        <v>7140</v>
      </c>
      <c r="G126" s="223" t="s">
        <v>1452</v>
      </c>
      <c r="H126" s="224">
        <v>3</v>
      </c>
      <c r="I126" s="225"/>
      <c r="J126" s="226">
        <f>ROUND(I126*H126,2)</f>
        <v>0</v>
      </c>
      <c r="K126" s="222" t="s">
        <v>28</v>
      </c>
      <c r="L126" s="48"/>
      <c r="M126" s="227" t="s">
        <v>28</v>
      </c>
      <c r="N126" s="228" t="s">
        <v>45</v>
      </c>
      <c r="O126" s="88"/>
      <c r="P126" s="229">
        <f>O126*H126</f>
        <v>0</v>
      </c>
      <c r="Q126" s="229">
        <v>0</v>
      </c>
      <c r="R126" s="229">
        <f>Q126*H126</f>
        <v>0</v>
      </c>
      <c r="S126" s="229">
        <v>0</v>
      </c>
      <c r="T126" s="230">
        <f>S126*H126</f>
        <v>0</v>
      </c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R126" s="231" t="s">
        <v>933</v>
      </c>
      <c r="AT126" s="231" t="s">
        <v>433</v>
      </c>
      <c r="AU126" s="231" t="s">
        <v>83</v>
      </c>
      <c r="AY126" s="21" t="s">
        <v>426</v>
      </c>
      <c r="BE126" s="232">
        <f>IF(N126="základní",J126,0)</f>
        <v>0</v>
      </c>
      <c r="BF126" s="232">
        <f>IF(N126="snížená",J126,0)</f>
        <v>0</v>
      </c>
      <c r="BG126" s="232">
        <f>IF(N126="zákl. přenesená",J126,0)</f>
        <v>0</v>
      </c>
      <c r="BH126" s="232">
        <f>IF(N126="sníž. přenesená",J126,0)</f>
        <v>0</v>
      </c>
      <c r="BI126" s="232">
        <f>IF(N126="nulová",J126,0)</f>
        <v>0</v>
      </c>
      <c r="BJ126" s="21" t="s">
        <v>81</v>
      </c>
      <c r="BK126" s="232">
        <f>ROUND(I126*H126,2)</f>
        <v>0</v>
      </c>
      <c r="BL126" s="21" t="s">
        <v>933</v>
      </c>
      <c r="BM126" s="231" t="s">
        <v>7141</v>
      </c>
    </row>
    <row r="127" s="13" customFormat="1">
      <c r="A127" s="13"/>
      <c r="B127" s="238"/>
      <c r="C127" s="239"/>
      <c r="D127" s="240" t="s">
        <v>446</v>
      </c>
      <c r="E127" s="241" t="s">
        <v>28</v>
      </c>
      <c r="F127" s="242" t="s">
        <v>469</v>
      </c>
      <c r="G127" s="239"/>
      <c r="H127" s="243">
        <v>3</v>
      </c>
      <c r="I127" s="244"/>
      <c r="J127" s="239"/>
      <c r="K127" s="239"/>
      <c r="L127" s="245"/>
      <c r="M127" s="246"/>
      <c r="N127" s="247"/>
      <c r="O127" s="247"/>
      <c r="P127" s="247"/>
      <c r="Q127" s="247"/>
      <c r="R127" s="247"/>
      <c r="S127" s="247"/>
      <c r="T127" s="248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9" t="s">
        <v>446</v>
      </c>
      <c r="AU127" s="249" t="s">
        <v>83</v>
      </c>
      <c r="AV127" s="13" t="s">
        <v>83</v>
      </c>
      <c r="AW127" s="13" t="s">
        <v>35</v>
      </c>
      <c r="AX127" s="13" t="s">
        <v>81</v>
      </c>
      <c r="AY127" s="249" t="s">
        <v>426</v>
      </c>
    </row>
    <row r="128" s="2" customFormat="1" ht="16.5" customHeight="1">
      <c r="A128" s="42"/>
      <c r="B128" s="43"/>
      <c r="C128" s="220" t="s">
        <v>556</v>
      </c>
      <c r="D128" s="220" t="s">
        <v>433</v>
      </c>
      <c r="E128" s="221" t="s">
        <v>7142</v>
      </c>
      <c r="F128" s="222" t="s">
        <v>7143</v>
      </c>
      <c r="G128" s="223" t="s">
        <v>1452</v>
      </c>
      <c r="H128" s="224">
        <v>1</v>
      </c>
      <c r="I128" s="225"/>
      <c r="J128" s="226">
        <f>ROUND(I128*H128,2)</f>
        <v>0</v>
      </c>
      <c r="K128" s="222" t="s">
        <v>28</v>
      </c>
      <c r="L128" s="48"/>
      <c r="M128" s="227" t="s">
        <v>28</v>
      </c>
      <c r="N128" s="228" t="s">
        <v>45</v>
      </c>
      <c r="O128" s="88"/>
      <c r="P128" s="229">
        <f>O128*H128</f>
        <v>0</v>
      </c>
      <c r="Q128" s="229">
        <v>0</v>
      </c>
      <c r="R128" s="229">
        <f>Q128*H128</f>
        <v>0</v>
      </c>
      <c r="S128" s="229">
        <v>0</v>
      </c>
      <c r="T128" s="230">
        <f>S128*H128</f>
        <v>0</v>
      </c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R128" s="231" t="s">
        <v>933</v>
      </c>
      <c r="AT128" s="231" t="s">
        <v>433</v>
      </c>
      <c r="AU128" s="231" t="s">
        <v>83</v>
      </c>
      <c r="AY128" s="21" t="s">
        <v>426</v>
      </c>
      <c r="BE128" s="232">
        <f>IF(N128="základní",J128,0)</f>
        <v>0</v>
      </c>
      <c r="BF128" s="232">
        <f>IF(N128="snížená",J128,0)</f>
        <v>0</v>
      </c>
      <c r="BG128" s="232">
        <f>IF(N128="zákl. přenesená",J128,0)</f>
        <v>0</v>
      </c>
      <c r="BH128" s="232">
        <f>IF(N128="sníž. přenesená",J128,0)</f>
        <v>0</v>
      </c>
      <c r="BI128" s="232">
        <f>IF(N128="nulová",J128,0)</f>
        <v>0</v>
      </c>
      <c r="BJ128" s="21" t="s">
        <v>81</v>
      </c>
      <c r="BK128" s="232">
        <f>ROUND(I128*H128,2)</f>
        <v>0</v>
      </c>
      <c r="BL128" s="21" t="s">
        <v>933</v>
      </c>
      <c r="BM128" s="231" t="s">
        <v>7144</v>
      </c>
    </row>
    <row r="129" s="13" customFormat="1">
      <c r="A129" s="13"/>
      <c r="B129" s="238"/>
      <c r="C129" s="239"/>
      <c r="D129" s="240" t="s">
        <v>446</v>
      </c>
      <c r="E129" s="241" t="s">
        <v>28</v>
      </c>
      <c r="F129" s="242" t="s">
        <v>81</v>
      </c>
      <c r="G129" s="239"/>
      <c r="H129" s="243">
        <v>1</v>
      </c>
      <c r="I129" s="244"/>
      <c r="J129" s="239"/>
      <c r="K129" s="239"/>
      <c r="L129" s="245"/>
      <c r="M129" s="246"/>
      <c r="N129" s="247"/>
      <c r="O129" s="247"/>
      <c r="P129" s="247"/>
      <c r="Q129" s="247"/>
      <c r="R129" s="247"/>
      <c r="S129" s="247"/>
      <c r="T129" s="248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9" t="s">
        <v>446</v>
      </c>
      <c r="AU129" s="249" t="s">
        <v>83</v>
      </c>
      <c r="AV129" s="13" t="s">
        <v>83</v>
      </c>
      <c r="AW129" s="13" t="s">
        <v>35</v>
      </c>
      <c r="AX129" s="13" t="s">
        <v>81</v>
      </c>
      <c r="AY129" s="249" t="s">
        <v>426</v>
      </c>
    </row>
    <row r="130" s="2" customFormat="1" ht="16.5" customHeight="1">
      <c r="A130" s="42"/>
      <c r="B130" s="43"/>
      <c r="C130" s="220" t="s">
        <v>572</v>
      </c>
      <c r="D130" s="220" t="s">
        <v>433</v>
      </c>
      <c r="E130" s="221" t="s">
        <v>7145</v>
      </c>
      <c r="F130" s="222" t="s">
        <v>7146</v>
      </c>
      <c r="G130" s="223" t="s">
        <v>1452</v>
      </c>
      <c r="H130" s="224">
        <v>40</v>
      </c>
      <c r="I130" s="225"/>
      <c r="J130" s="226">
        <f>ROUND(I130*H130,2)</f>
        <v>0</v>
      </c>
      <c r="K130" s="222" t="s">
        <v>28</v>
      </c>
      <c r="L130" s="48"/>
      <c r="M130" s="227" t="s">
        <v>28</v>
      </c>
      <c r="N130" s="228" t="s">
        <v>45</v>
      </c>
      <c r="O130" s="88"/>
      <c r="P130" s="229">
        <f>O130*H130</f>
        <v>0</v>
      </c>
      <c r="Q130" s="229">
        <v>0</v>
      </c>
      <c r="R130" s="229">
        <f>Q130*H130</f>
        <v>0</v>
      </c>
      <c r="S130" s="229">
        <v>0</v>
      </c>
      <c r="T130" s="230">
        <f>S130*H130</f>
        <v>0</v>
      </c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R130" s="231" t="s">
        <v>933</v>
      </c>
      <c r="AT130" s="231" t="s">
        <v>433</v>
      </c>
      <c r="AU130" s="231" t="s">
        <v>83</v>
      </c>
      <c r="AY130" s="21" t="s">
        <v>426</v>
      </c>
      <c r="BE130" s="232">
        <f>IF(N130="základní",J130,0)</f>
        <v>0</v>
      </c>
      <c r="BF130" s="232">
        <f>IF(N130="snížená",J130,0)</f>
        <v>0</v>
      </c>
      <c r="BG130" s="232">
        <f>IF(N130="zákl. přenesená",J130,0)</f>
        <v>0</v>
      </c>
      <c r="BH130" s="232">
        <f>IF(N130="sníž. přenesená",J130,0)</f>
        <v>0</v>
      </c>
      <c r="BI130" s="232">
        <f>IF(N130="nulová",J130,0)</f>
        <v>0</v>
      </c>
      <c r="BJ130" s="21" t="s">
        <v>81</v>
      </c>
      <c r="BK130" s="232">
        <f>ROUND(I130*H130,2)</f>
        <v>0</v>
      </c>
      <c r="BL130" s="21" t="s">
        <v>933</v>
      </c>
      <c r="BM130" s="231" t="s">
        <v>7147</v>
      </c>
    </row>
    <row r="131" s="13" customFormat="1">
      <c r="A131" s="13"/>
      <c r="B131" s="238"/>
      <c r="C131" s="239"/>
      <c r="D131" s="240" t="s">
        <v>446</v>
      </c>
      <c r="E131" s="241" t="s">
        <v>28</v>
      </c>
      <c r="F131" s="242" t="s">
        <v>781</v>
      </c>
      <c r="G131" s="239"/>
      <c r="H131" s="243">
        <v>40</v>
      </c>
      <c r="I131" s="244"/>
      <c r="J131" s="239"/>
      <c r="K131" s="239"/>
      <c r="L131" s="245"/>
      <c r="M131" s="246"/>
      <c r="N131" s="247"/>
      <c r="O131" s="247"/>
      <c r="P131" s="247"/>
      <c r="Q131" s="247"/>
      <c r="R131" s="247"/>
      <c r="S131" s="247"/>
      <c r="T131" s="248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9" t="s">
        <v>446</v>
      </c>
      <c r="AU131" s="249" t="s">
        <v>83</v>
      </c>
      <c r="AV131" s="13" t="s">
        <v>83</v>
      </c>
      <c r="AW131" s="13" t="s">
        <v>35</v>
      </c>
      <c r="AX131" s="13" t="s">
        <v>81</v>
      </c>
      <c r="AY131" s="249" t="s">
        <v>426</v>
      </c>
    </row>
    <row r="132" s="2" customFormat="1" ht="16.5" customHeight="1">
      <c r="A132" s="42"/>
      <c r="B132" s="43"/>
      <c r="C132" s="220" t="s">
        <v>429</v>
      </c>
      <c r="D132" s="220" t="s">
        <v>433</v>
      </c>
      <c r="E132" s="221" t="s">
        <v>7148</v>
      </c>
      <c r="F132" s="222" t="s">
        <v>7149</v>
      </c>
      <c r="G132" s="223" t="s">
        <v>1452</v>
      </c>
      <c r="H132" s="224">
        <v>188</v>
      </c>
      <c r="I132" s="225"/>
      <c r="J132" s="226">
        <f>ROUND(I132*H132,2)</f>
        <v>0</v>
      </c>
      <c r="K132" s="222" t="s">
        <v>28</v>
      </c>
      <c r="L132" s="48"/>
      <c r="M132" s="227" t="s">
        <v>28</v>
      </c>
      <c r="N132" s="228" t="s">
        <v>45</v>
      </c>
      <c r="O132" s="88"/>
      <c r="P132" s="229">
        <f>O132*H132</f>
        <v>0</v>
      </c>
      <c r="Q132" s="229">
        <v>0</v>
      </c>
      <c r="R132" s="229">
        <f>Q132*H132</f>
        <v>0</v>
      </c>
      <c r="S132" s="229">
        <v>0</v>
      </c>
      <c r="T132" s="230">
        <f>S132*H132</f>
        <v>0</v>
      </c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R132" s="231" t="s">
        <v>933</v>
      </c>
      <c r="AT132" s="231" t="s">
        <v>433</v>
      </c>
      <c r="AU132" s="231" t="s">
        <v>83</v>
      </c>
      <c r="AY132" s="21" t="s">
        <v>426</v>
      </c>
      <c r="BE132" s="232">
        <f>IF(N132="základní",J132,0)</f>
        <v>0</v>
      </c>
      <c r="BF132" s="232">
        <f>IF(N132="snížená",J132,0)</f>
        <v>0</v>
      </c>
      <c r="BG132" s="232">
        <f>IF(N132="zákl. přenesená",J132,0)</f>
        <v>0</v>
      </c>
      <c r="BH132" s="232">
        <f>IF(N132="sníž. přenesená",J132,0)</f>
        <v>0</v>
      </c>
      <c r="BI132" s="232">
        <f>IF(N132="nulová",J132,0)</f>
        <v>0</v>
      </c>
      <c r="BJ132" s="21" t="s">
        <v>81</v>
      </c>
      <c r="BK132" s="232">
        <f>ROUND(I132*H132,2)</f>
        <v>0</v>
      </c>
      <c r="BL132" s="21" t="s">
        <v>933</v>
      </c>
      <c r="BM132" s="231" t="s">
        <v>7150</v>
      </c>
    </row>
    <row r="133" s="13" customFormat="1">
      <c r="A133" s="13"/>
      <c r="B133" s="238"/>
      <c r="C133" s="239"/>
      <c r="D133" s="240" t="s">
        <v>446</v>
      </c>
      <c r="E133" s="241" t="s">
        <v>28</v>
      </c>
      <c r="F133" s="242" t="s">
        <v>1678</v>
      </c>
      <c r="G133" s="239"/>
      <c r="H133" s="243">
        <v>188</v>
      </c>
      <c r="I133" s="244"/>
      <c r="J133" s="239"/>
      <c r="K133" s="239"/>
      <c r="L133" s="245"/>
      <c r="M133" s="246"/>
      <c r="N133" s="247"/>
      <c r="O133" s="247"/>
      <c r="P133" s="247"/>
      <c r="Q133" s="247"/>
      <c r="R133" s="247"/>
      <c r="S133" s="247"/>
      <c r="T133" s="248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9" t="s">
        <v>446</v>
      </c>
      <c r="AU133" s="249" t="s">
        <v>83</v>
      </c>
      <c r="AV133" s="13" t="s">
        <v>83</v>
      </c>
      <c r="AW133" s="13" t="s">
        <v>35</v>
      </c>
      <c r="AX133" s="13" t="s">
        <v>81</v>
      </c>
      <c r="AY133" s="249" t="s">
        <v>426</v>
      </c>
    </row>
    <row r="134" s="2" customFormat="1" ht="16.5" customHeight="1">
      <c r="A134" s="42"/>
      <c r="B134" s="43"/>
      <c r="C134" s="220" t="s">
        <v>564</v>
      </c>
      <c r="D134" s="220" t="s">
        <v>433</v>
      </c>
      <c r="E134" s="221" t="s">
        <v>7151</v>
      </c>
      <c r="F134" s="222" t="s">
        <v>7152</v>
      </c>
      <c r="G134" s="223" t="s">
        <v>1452</v>
      </c>
      <c r="H134" s="224">
        <v>20</v>
      </c>
      <c r="I134" s="225"/>
      <c r="J134" s="226">
        <f>ROUND(I134*H134,2)</f>
        <v>0</v>
      </c>
      <c r="K134" s="222" t="s">
        <v>28</v>
      </c>
      <c r="L134" s="48"/>
      <c r="M134" s="227" t="s">
        <v>28</v>
      </c>
      <c r="N134" s="228" t="s">
        <v>45</v>
      </c>
      <c r="O134" s="88"/>
      <c r="P134" s="229">
        <f>O134*H134</f>
        <v>0</v>
      </c>
      <c r="Q134" s="229">
        <v>0</v>
      </c>
      <c r="R134" s="229">
        <f>Q134*H134</f>
        <v>0</v>
      </c>
      <c r="S134" s="229">
        <v>0</v>
      </c>
      <c r="T134" s="230">
        <f>S134*H134</f>
        <v>0</v>
      </c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R134" s="231" t="s">
        <v>933</v>
      </c>
      <c r="AT134" s="231" t="s">
        <v>433</v>
      </c>
      <c r="AU134" s="231" t="s">
        <v>83</v>
      </c>
      <c r="AY134" s="21" t="s">
        <v>426</v>
      </c>
      <c r="BE134" s="232">
        <f>IF(N134="základní",J134,0)</f>
        <v>0</v>
      </c>
      <c r="BF134" s="232">
        <f>IF(N134="snížená",J134,0)</f>
        <v>0</v>
      </c>
      <c r="BG134" s="232">
        <f>IF(N134="zákl. přenesená",J134,0)</f>
        <v>0</v>
      </c>
      <c r="BH134" s="232">
        <f>IF(N134="sníž. přenesená",J134,0)</f>
        <v>0</v>
      </c>
      <c r="BI134" s="232">
        <f>IF(N134="nulová",J134,0)</f>
        <v>0</v>
      </c>
      <c r="BJ134" s="21" t="s">
        <v>81</v>
      </c>
      <c r="BK134" s="232">
        <f>ROUND(I134*H134,2)</f>
        <v>0</v>
      </c>
      <c r="BL134" s="21" t="s">
        <v>933</v>
      </c>
      <c r="BM134" s="231" t="s">
        <v>7153</v>
      </c>
    </row>
    <row r="135" s="13" customFormat="1">
      <c r="A135" s="13"/>
      <c r="B135" s="238"/>
      <c r="C135" s="239"/>
      <c r="D135" s="240" t="s">
        <v>446</v>
      </c>
      <c r="E135" s="241" t="s">
        <v>28</v>
      </c>
      <c r="F135" s="242" t="s">
        <v>668</v>
      </c>
      <c r="G135" s="239"/>
      <c r="H135" s="243">
        <v>20</v>
      </c>
      <c r="I135" s="244"/>
      <c r="J135" s="239"/>
      <c r="K135" s="239"/>
      <c r="L135" s="245"/>
      <c r="M135" s="246"/>
      <c r="N135" s="247"/>
      <c r="O135" s="247"/>
      <c r="P135" s="247"/>
      <c r="Q135" s="247"/>
      <c r="R135" s="247"/>
      <c r="S135" s="247"/>
      <c r="T135" s="248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9" t="s">
        <v>446</v>
      </c>
      <c r="AU135" s="249" t="s">
        <v>83</v>
      </c>
      <c r="AV135" s="13" t="s">
        <v>83</v>
      </c>
      <c r="AW135" s="13" t="s">
        <v>35</v>
      </c>
      <c r="AX135" s="13" t="s">
        <v>81</v>
      </c>
      <c r="AY135" s="249" t="s">
        <v>426</v>
      </c>
    </row>
    <row r="136" s="2" customFormat="1" ht="16.5" customHeight="1">
      <c r="A136" s="42"/>
      <c r="B136" s="43"/>
      <c r="C136" s="220" t="s">
        <v>497</v>
      </c>
      <c r="D136" s="220" t="s">
        <v>433</v>
      </c>
      <c r="E136" s="221" t="s">
        <v>7154</v>
      </c>
      <c r="F136" s="222" t="s">
        <v>7155</v>
      </c>
      <c r="G136" s="223" t="s">
        <v>1452</v>
      </c>
      <c r="H136" s="224">
        <v>22</v>
      </c>
      <c r="I136" s="225"/>
      <c r="J136" s="226">
        <f>ROUND(I136*H136,2)</f>
        <v>0</v>
      </c>
      <c r="K136" s="222" t="s">
        <v>28</v>
      </c>
      <c r="L136" s="48"/>
      <c r="M136" s="227" t="s">
        <v>28</v>
      </c>
      <c r="N136" s="228" t="s">
        <v>45</v>
      </c>
      <c r="O136" s="88"/>
      <c r="P136" s="229">
        <f>O136*H136</f>
        <v>0</v>
      </c>
      <c r="Q136" s="229">
        <v>0</v>
      </c>
      <c r="R136" s="229">
        <f>Q136*H136</f>
        <v>0</v>
      </c>
      <c r="S136" s="229">
        <v>0</v>
      </c>
      <c r="T136" s="230">
        <f>S136*H136</f>
        <v>0</v>
      </c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R136" s="231" t="s">
        <v>933</v>
      </c>
      <c r="AT136" s="231" t="s">
        <v>433</v>
      </c>
      <c r="AU136" s="231" t="s">
        <v>83</v>
      </c>
      <c r="AY136" s="21" t="s">
        <v>426</v>
      </c>
      <c r="BE136" s="232">
        <f>IF(N136="základní",J136,0)</f>
        <v>0</v>
      </c>
      <c r="BF136" s="232">
        <f>IF(N136="snížená",J136,0)</f>
        <v>0</v>
      </c>
      <c r="BG136" s="232">
        <f>IF(N136="zákl. přenesená",J136,0)</f>
        <v>0</v>
      </c>
      <c r="BH136" s="232">
        <f>IF(N136="sníž. přenesená",J136,0)</f>
        <v>0</v>
      </c>
      <c r="BI136" s="232">
        <f>IF(N136="nulová",J136,0)</f>
        <v>0</v>
      </c>
      <c r="BJ136" s="21" t="s">
        <v>81</v>
      </c>
      <c r="BK136" s="232">
        <f>ROUND(I136*H136,2)</f>
        <v>0</v>
      </c>
      <c r="BL136" s="21" t="s">
        <v>933</v>
      </c>
      <c r="BM136" s="231" t="s">
        <v>7156</v>
      </c>
    </row>
    <row r="137" s="13" customFormat="1">
      <c r="A137" s="13"/>
      <c r="B137" s="238"/>
      <c r="C137" s="239"/>
      <c r="D137" s="240" t="s">
        <v>446</v>
      </c>
      <c r="E137" s="241" t="s">
        <v>28</v>
      </c>
      <c r="F137" s="242" t="s">
        <v>677</v>
      </c>
      <c r="G137" s="239"/>
      <c r="H137" s="243">
        <v>22</v>
      </c>
      <c r="I137" s="244"/>
      <c r="J137" s="239"/>
      <c r="K137" s="239"/>
      <c r="L137" s="245"/>
      <c r="M137" s="246"/>
      <c r="N137" s="247"/>
      <c r="O137" s="247"/>
      <c r="P137" s="247"/>
      <c r="Q137" s="247"/>
      <c r="R137" s="247"/>
      <c r="S137" s="247"/>
      <c r="T137" s="248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9" t="s">
        <v>446</v>
      </c>
      <c r="AU137" s="249" t="s">
        <v>83</v>
      </c>
      <c r="AV137" s="13" t="s">
        <v>83</v>
      </c>
      <c r="AW137" s="13" t="s">
        <v>35</v>
      </c>
      <c r="AX137" s="13" t="s">
        <v>81</v>
      </c>
      <c r="AY137" s="249" t="s">
        <v>426</v>
      </c>
    </row>
    <row r="138" s="12" customFormat="1" ht="22.8" customHeight="1">
      <c r="A138" s="12"/>
      <c r="B138" s="204"/>
      <c r="C138" s="205"/>
      <c r="D138" s="206" t="s">
        <v>73</v>
      </c>
      <c r="E138" s="218" t="s">
        <v>5290</v>
      </c>
      <c r="F138" s="218" t="s">
        <v>7157</v>
      </c>
      <c r="G138" s="205"/>
      <c r="H138" s="205"/>
      <c r="I138" s="208"/>
      <c r="J138" s="219">
        <f>BK138</f>
        <v>0</v>
      </c>
      <c r="K138" s="205"/>
      <c r="L138" s="210"/>
      <c r="M138" s="211"/>
      <c r="N138" s="212"/>
      <c r="O138" s="212"/>
      <c r="P138" s="213">
        <f>P139+SUM(P140:P143)</f>
        <v>0</v>
      </c>
      <c r="Q138" s="212"/>
      <c r="R138" s="213">
        <f>R139+SUM(R140:R143)</f>
        <v>0</v>
      </c>
      <c r="S138" s="212"/>
      <c r="T138" s="214">
        <f>T139+SUM(T140:T143)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15" t="s">
        <v>81</v>
      </c>
      <c r="AT138" s="216" t="s">
        <v>73</v>
      </c>
      <c r="AU138" s="216" t="s">
        <v>81</v>
      </c>
      <c r="AY138" s="215" t="s">
        <v>426</v>
      </c>
      <c r="BK138" s="217">
        <f>BK139+SUM(BK140:BK143)</f>
        <v>0</v>
      </c>
    </row>
    <row r="139" s="2" customFormat="1" ht="16.5" customHeight="1">
      <c r="A139" s="42"/>
      <c r="B139" s="43"/>
      <c r="C139" s="220" t="s">
        <v>627</v>
      </c>
      <c r="D139" s="220" t="s">
        <v>433</v>
      </c>
      <c r="E139" s="221" t="s">
        <v>7158</v>
      </c>
      <c r="F139" s="222" t="s">
        <v>7159</v>
      </c>
      <c r="G139" s="223" t="s">
        <v>1452</v>
      </c>
      <c r="H139" s="224">
        <v>20</v>
      </c>
      <c r="I139" s="225"/>
      <c r="J139" s="226">
        <f>ROUND(I139*H139,2)</f>
        <v>0</v>
      </c>
      <c r="K139" s="222" t="s">
        <v>28</v>
      </c>
      <c r="L139" s="48"/>
      <c r="M139" s="227" t="s">
        <v>28</v>
      </c>
      <c r="N139" s="228" t="s">
        <v>45</v>
      </c>
      <c r="O139" s="88"/>
      <c r="P139" s="229">
        <f>O139*H139</f>
        <v>0</v>
      </c>
      <c r="Q139" s="229">
        <v>0</v>
      </c>
      <c r="R139" s="229">
        <f>Q139*H139</f>
        <v>0</v>
      </c>
      <c r="S139" s="229">
        <v>0</v>
      </c>
      <c r="T139" s="230">
        <f>S139*H139</f>
        <v>0</v>
      </c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R139" s="231" t="s">
        <v>933</v>
      </c>
      <c r="AT139" s="231" t="s">
        <v>433</v>
      </c>
      <c r="AU139" s="231" t="s">
        <v>83</v>
      </c>
      <c r="AY139" s="21" t="s">
        <v>426</v>
      </c>
      <c r="BE139" s="232">
        <f>IF(N139="základní",J139,0)</f>
        <v>0</v>
      </c>
      <c r="BF139" s="232">
        <f>IF(N139="snížená",J139,0)</f>
        <v>0</v>
      </c>
      <c r="BG139" s="232">
        <f>IF(N139="zákl. přenesená",J139,0)</f>
        <v>0</v>
      </c>
      <c r="BH139" s="232">
        <f>IF(N139="sníž. přenesená",J139,0)</f>
        <v>0</v>
      </c>
      <c r="BI139" s="232">
        <f>IF(N139="nulová",J139,0)</f>
        <v>0</v>
      </c>
      <c r="BJ139" s="21" t="s">
        <v>81</v>
      </c>
      <c r="BK139" s="232">
        <f>ROUND(I139*H139,2)</f>
        <v>0</v>
      </c>
      <c r="BL139" s="21" t="s">
        <v>933</v>
      </c>
      <c r="BM139" s="231" t="s">
        <v>7160</v>
      </c>
    </row>
    <row r="140" s="13" customFormat="1">
      <c r="A140" s="13"/>
      <c r="B140" s="238"/>
      <c r="C140" s="239"/>
      <c r="D140" s="240" t="s">
        <v>446</v>
      </c>
      <c r="E140" s="241" t="s">
        <v>28</v>
      </c>
      <c r="F140" s="242" t="s">
        <v>668</v>
      </c>
      <c r="G140" s="239"/>
      <c r="H140" s="243">
        <v>20</v>
      </c>
      <c r="I140" s="244"/>
      <c r="J140" s="239"/>
      <c r="K140" s="239"/>
      <c r="L140" s="245"/>
      <c r="M140" s="246"/>
      <c r="N140" s="247"/>
      <c r="O140" s="247"/>
      <c r="P140" s="247"/>
      <c r="Q140" s="247"/>
      <c r="R140" s="247"/>
      <c r="S140" s="247"/>
      <c r="T140" s="248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9" t="s">
        <v>446</v>
      </c>
      <c r="AU140" s="249" t="s">
        <v>83</v>
      </c>
      <c r="AV140" s="13" t="s">
        <v>83</v>
      </c>
      <c r="AW140" s="13" t="s">
        <v>35</v>
      </c>
      <c r="AX140" s="13" t="s">
        <v>81</v>
      </c>
      <c r="AY140" s="249" t="s">
        <v>426</v>
      </c>
    </row>
    <row r="141" s="2" customFormat="1" ht="21.75" customHeight="1">
      <c r="A141" s="42"/>
      <c r="B141" s="43"/>
      <c r="C141" s="220" t="s">
        <v>8</v>
      </c>
      <c r="D141" s="220" t="s">
        <v>433</v>
      </c>
      <c r="E141" s="221" t="s">
        <v>7161</v>
      </c>
      <c r="F141" s="222" t="s">
        <v>7162</v>
      </c>
      <c r="G141" s="223" t="s">
        <v>1452</v>
      </c>
      <c r="H141" s="224">
        <v>1</v>
      </c>
      <c r="I141" s="225"/>
      <c r="J141" s="226">
        <f>ROUND(I141*H141,2)</f>
        <v>0</v>
      </c>
      <c r="K141" s="222" t="s">
        <v>28</v>
      </c>
      <c r="L141" s="48"/>
      <c r="M141" s="227" t="s">
        <v>28</v>
      </c>
      <c r="N141" s="228" t="s">
        <v>45</v>
      </c>
      <c r="O141" s="88"/>
      <c r="P141" s="229">
        <f>O141*H141</f>
        <v>0</v>
      </c>
      <c r="Q141" s="229">
        <v>0</v>
      </c>
      <c r="R141" s="229">
        <f>Q141*H141</f>
        <v>0</v>
      </c>
      <c r="S141" s="229">
        <v>0</v>
      </c>
      <c r="T141" s="230">
        <f>S141*H141</f>
        <v>0</v>
      </c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R141" s="231" t="s">
        <v>933</v>
      </c>
      <c r="AT141" s="231" t="s">
        <v>433</v>
      </c>
      <c r="AU141" s="231" t="s">
        <v>83</v>
      </c>
      <c r="AY141" s="21" t="s">
        <v>426</v>
      </c>
      <c r="BE141" s="232">
        <f>IF(N141="základní",J141,0)</f>
        <v>0</v>
      </c>
      <c r="BF141" s="232">
        <f>IF(N141="snížená",J141,0)</f>
        <v>0</v>
      </c>
      <c r="BG141" s="232">
        <f>IF(N141="zákl. přenesená",J141,0)</f>
        <v>0</v>
      </c>
      <c r="BH141" s="232">
        <f>IF(N141="sníž. přenesená",J141,0)</f>
        <v>0</v>
      </c>
      <c r="BI141" s="232">
        <f>IF(N141="nulová",J141,0)</f>
        <v>0</v>
      </c>
      <c r="BJ141" s="21" t="s">
        <v>81</v>
      </c>
      <c r="BK141" s="232">
        <f>ROUND(I141*H141,2)</f>
        <v>0</v>
      </c>
      <c r="BL141" s="21" t="s">
        <v>933</v>
      </c>
      <c r="BM141" s="231" t="s">
        <v>7163</v>
      </c>
    </row>
    <row r="142" s="13" customFormat="1">
      <c r="A142" s="13"/>
      <c r="B142" s="238"/>
      <c r="C142" s="239"/>
      <c r="D142" s="240" t="s">
        <v>446</v>
      </c>
      <c r="E142" s="241" t="s">
        <v>28</v>
      </c>
      <c r="F142" s="242" t="s">
        <v>81</v>
      </c>
      <c r="G142" s="239"/>
      <c r="H142" s="243">
        <v>1</v>
      </c>
      <c r="I142" s="244"/>
      <c r="J142" s="239"/>
      <c r="K142" s="239"/>
      <c r="L142" s="245"/>
      <c r="M142" s="246"/>
      <c r="N142" s="247"/>
      <c r="O142" s="247"/>
      <c r="P142" s="247"/>
      <c r="Q142" s="247"/>
      <c r="R142" s="247"/>
      <c r="S142" s="247"/>
      <c r="T142" s="24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9" t="s">
        <v>446</v>
      </c>
      <c r="AU142" s="249" t="s">
        <v>83</v>
      </c>
      <c r="AV142" s="13" t="s">
        <v>83</v>
      </c>
      <c r="AW142" s="13" t="s">
        <v>35</v>
      </c>
      <c r="AX142" s="13" t="s">
        <v>81</v>
      </c>
      <c r="AY142" s="249" t="s">
        <v>426</v>
      </c>
    </row>
    <row r="143" s="12" customFormat="1" ht="20.88" customHeight="1">
      <c r="A143" s="12"/>
      <c r="B143" s="204"/>
      <c r="C143" s="205"/>
      <c r="D143" s="206" t="s">
        <v>73</v>
      </c>
      <c r="E143" s="218" t="s">
        <v>7164</v>
      </c>
      <c r="F143" s="218" t="s">
        <v>7165</v>
      </c>
      <c r="G143" s="205"/>
      <c r="H143" s="205"/>
      <c r="I143" s="208"/>
      <c r="J143" s="219">
        <f>BK143</f>
        <v>0</v>
      </c>
      <c r="K143" s="205"/>
      <c r="L143" s="210"/>
      <c r="M143" s="211"/>
      <c r="N143" s="212"/>
      <c r="O143" s="212"/>
      <c r="P143" s="213">
        <f>SUM(P144:P159)</f>
        <v>0</v>
      </c>
      <c r="Q143" s="212"/>
      <c r="R143" s="213">
        <f>SUM(R144:R159)</f>
        <v>0</v>
      </c>
      <c r="S143" s="212"/>
      <c r="T143" s="214">
        <f>SUM(T144:T159)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15" t="s">
        <v>81</v>
      </c>
      <c r="AT143" s="216" t="s">
        <v>73</v>
      </c>
      <c r="AU143" s="216" t="s">
        <v>83</v>
      </c>
      <c r="AY143" s="215" t="s">
        <v>426</v>
      </c>
      <c r="BK143" s="217">
        <f>SUM(BK144:BK159)</f>
        <v>0</v>
      </c>
    </row>
    <row r="144" s="2" customFormat="1" ht="16.5" customHeight="1">
      <c r="A144" s="42"/>
      <c r="B144" s="43"/>
      <c r="C144" s="220" t="s">
        <v>645</v>
      </c>
      <c r="D144" s="220" t="s">
        <v>433</v>
      </c>
      <c r="E144" s="221" t="s">
        <v>7166</v>
      </c>
      <c r="F144" s="222" t="s">
        <v>7167</v>
      </c>
      <c r="G144" s="223" t="s">
        <v>1452</v>
      </c>
      <c r="H144" s="224">
        <v>1</v>
      </c>
      <c r="I144" s="225"/>
      <c r="J144" s="226">
        <f>ROUND(I144*H144,2)</f>
        <v>0</v>
      </c>
      <c r="K144" s="222" t="s">
        <v>28</v>
      </c>
      <c r="L144" s="48"/>
      <c r="M144" s="227" t="s">
        <v>28</v>
      </c>
      <c r="N144" s="228" t="s">
        <v>45</v>
      </c>
      <c r="O144" s="88"/>
      <c r="P144" s="229">
        <f>O144*H144</f>
        <v>0</v>
      </c>
      <c r="Q144" s="229">
        <v>0</v>
      </c>
      <c r="R144" s="229">
        <f>Q144*H144</f>
        <v>0</v>
      </c>
      <c r="S144" s="229">
        <v>0</v>
      </c>
      <c r="T144" s="230">
        <f>S144*H144</f>
        <v>0</v>
      </c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R144" s="231" t="s">
        <v>933</v>
      </c>
      <c r="AT144" s="231" t="s">
        <v>433</v>
      </c>
      <c r="AU144" s="231" t="s">
        <v>469</v>
      </c>
      <c r="AY144" s="21" t="s">
        <v>426</v>
      </c>
      <c r="BE144" s="232">
        <f>IF(N144="základní",J144,0)</f>
        <v>0</v>
      </c>
      <c r="BF144" s="232">
        <f>IF(N144="snížená",J144,0)</f>
        <v>0</v>
      </c>
      <c r="BG144" s="232">
        <f>IF(N144="zákl. přenesená",J144,0)</f>
        <v>0</v>
      </c>
      <c r="BH144" s="232">
        <f>IF(N144="sníž. přenesená",J144,0)</f>
        <v>0</v>
      </c>
      <c r="BI144" s="232">
        <f>IF(N144="nulová",J144,0)</f>
        <v>0</v>
      </c>
      <c r="BJ144" s="21" t="s">
        <v>81</v>
      </c>
      <c r="BK144" s="232">
        <f>ROUND(I144*H144,2)</f>
        <v>0</v>
      </c>
      <c r="BL144" s="21" t="s">
        <v>933</v>
      </c>
      <c r="BM144" s="231" t="s">
        <v>7168</v>
      </c>
    </row>
    <row r="145" s="13" customFormat="1">
      <c r="A145" s="13"/>
      <c r="B145" s="238"/>
      <c r="C145" s="239"/>
      <c r="D145" s="240" t="s">
        <v>446</v>
      </c>
      <c r="E145" s="241" t="s">
        <v>28</v>
      </c>
      <c r="F145" s="242" t="s">
        <v>81</v>
      </c>
      <c r="G145" s="239"/>
      <c r="H145" s="243">
        <v>1</v>
      </c>
      <c r="I145" s="244"/>
      <c r="J145" s="239"/>
      <c r="K145" s="239"/>
      <c r="L145" s="245"/>
      <c r="M145" s="246"/>
      <c r="N145" s="247"/>
      <c r="O145" s="247"/>
      <c r="P145" s="247"/>
      <c r="Q145" s="247"/>
      <c r="R145" s="247"/>
      <c r="S145" s="247"/>
      <c r="T145" s="248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9" t="s">
        <v>446</v>
      </c>
      <c r="AU145" s="249" t="s">
        <v>469</v>
      </c>
      <c r="AV145" s="13" t="s">
        <v>83</v>
      </c>
      <c r="AW145" s="13" t="s">
        <v>35</v>
      </c>
      <c r="AX145" s="13" t="s">
        <v>81</v>
      </c>
      <c r="AY145" s="249" t="s">
        <v>426</v>
      </c>
    </row>
    <row r="146" s="2" customFormat="1" ht="16.5" customHeight="1">
      <c r="A146" s="42"/>
      <c r="B146" s="43"/>
      <c r="C146" s="220" t="s">
        <v>652</v>
      </c>
      <c r="D146" s="220" t="s">
        <v>433</v>
      </c>
      <c r="E146" s="221" t="s">
        <v>7169</v>
      </c>
      <c r="F146" s="222" t="s">
        <v>7170</v>
      </c>
      <c r="G146" s="223" t="s">
        <v>949</v>
      </c>
      <c r="H146" s="224">
        <v>8</v>
      </c>
      <c r="I146" s="225"/>
      <c r="J146" s="226">
        <f>ROUND(I146*H146,2)</f>
        <v>0</v>
      </c>
      <c r="K146" s="222" t="s">
        <v>28</v>
      </c>
      <c r="L146" s="48"/>
      <c r="M146" s="227" t="s">
        <v>28</v>
      </c>
      <c r="N146" s="228" t="s">
        <v>45</v>
      </c>
      <c r="O146" s="88"/>
      <c r="P146" s="229">
        <f>O146*H146</f>
        <v>0</v>
      </c>
      <c r="Q146" s="229">
        <v>0</v>
      </c>
      <c r="R146" s="229">
        <f>Q146*H146</f>
        <v>0</v>
      </c>
      <c r="S146" s="229">
        <v>0</v>
      </c>
      <c r="T146" s="230">
        <f>S146*H146</f>
        <v>0</v>
      </c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R146" s="231" t="s">
        <v>933</v>
      </c>
      <c r="AT146" s="231" t="s">
        <v>433</v>
      </c>
      <c r="AU146" s="231" t="s">
        <v>469</v>
      </c>
      <c r="AY146" s="21" t="s">
        <v>426</v>
      </c>
      <c r="BE146" s="232">
        <f>IF(N146="základní",J146,0)</f>
        <v>0</v>
      </c>
      <c r="BF146" s="232">
        <f>IF(N146="snížená",J146,0)</f>
        <v>0</v>
      </c>
      <c r="BG146" s="232">
        <f>IF(N146="zákl. přenesená",J146,0)</f>
        <v>0</v>
      </c>
      <c r="BH146" s="232">
        <f>IF(N146="sníž. přenesená",J146,0)</f>
        <v>0</v>
      </c>
      <c r="BI146" s="232">
        <f>IF(N146="nulová",J146,0)</f>
        <v>0</v>
      </c>
      <c r="BJ146" s="21" t="s">
        <v>81</v>
      </c>
      <c r="BK146" s="232">
        <f>ROUND(I146*H146,2)</f>
        <v>0</v>
      </c>
      <c r="BL146" s="21" t="s">
        <v>933</v>
      </c>
      <c r="BM146" s="231" t="s">
        <v>7171</v>
      </c>
    </row>
    <row r="147" s="13" customFormat="1">
      <c r="A147" s="13"/>
      <c r="B147" s="238"/>
      <c r="C147" s="239"/>
      <c r="D147" s="240" t="s">
        <v>446</v>
      </c>
      <c r="E147" s="241" t="s">
        <v>28</v>
      </c>
      <c r="F147" s="242" t="s">
        <v>491</v>
      </c>
      <c r="G147" s="239"/>
      <c r="H147" s="243">
        <v>8</v>
      </c>
      <c r="I147" s="244"/>
      <c r="J147" s="239"/>
      <c r="K147" s="239"/>
      <c r="L147" s="245"/>
      <c r="M147" s="246"/>
      <c r="N147" s="247"/>
      <c r="O147" s="247"/>
      <c r="P147" s="247"/>
      <c r="Q147" s="247"/>
      <c r="R147" s="247"/>
      <c r="S147" s="247"/>
      <c r="T147" s="248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9" t="s">
        <v>446</v>
      </c>
      <c r="AU147" s="249" t="s">
        <v>469</v>
      </c>
      <c r="AV147" s="13" t="s">
        <v>83</v>
      </c>
      <c r="AW147" s="13" t="s">
        <v>35</v>
      </c>
      <c r="AX147" s="13" t="s">
        <v>81</v>
      </c>
      <c r="AY147" s="249" t="s">
        <v>426</v>
      </c>
    </row>
    <row r="148" s="2" customFormat="1" ht="24.15" customHeight="1">
      <c r="A148" s="42"/>
      <c r="B148" s="43"/>
      <c r="C148" s="220" t="s">
        <v>657</v>
      </c>
      <c r="D148" s="220" t="s">
        <v>433</v>
      </c>
      <c r="E148" s="221" t="s">
        <v>7172</v>
      </c>
      <c r="F148" s="222" t="s">
        <v>7173</v>
      </c>
      <c r="G148" s="223" t="s">
        <v>1452</v>
      </c>
      <c r="H148" s="224">
        <v>1</v>
      </c>
      <c r="I148" s="225"/>
      <c r="J148" s="226">
        <f>ROUND(I148*H148,2)</f>
        <v>0</v>
      </c>
      <c r="K148" s="222" t="s">
        <v>28</v>
      </c>
      <c r="L148" s="48"/>
      <c r="M148" s="227" t="s">
        <v>28</v>
      </c>
      <c r="N148" s="228" t="s">
        <v>45</v>
      </c>
      <c r="O148" s="88"/>
      <c r="P148" s="229">
        <f>O148*H148</f>
        <v>0</v>
      </c>
      <c r="Q148" s="229">
        <v>0</v>
      </c>
      <c r="R148" s="229">
        <f>Q148*H148</f>
        <v>0</v>
      </c>
      <c r="S148" s="229">
        <v>0</v>
      </c>
      <c r="T148" s="230">
        <f>S148*H148</f>
        <v>0</v>
      </c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R148" s="231" t="s">
        <v>933</v>
      </c>
      <c r="AT148" s="231" t="s">
        <v>433</v>
      </c>
      <c r="AU148" s="231" t="s">
        <v>469</v>
      </c>
      <c r="AY148" s="21" t="s">
        <v>426</v>
      </c>
      <c r="BE148" s="232">
        <f>IF(N148="základní",J148,0)</f>
        <v>0</v>
      </c>
      <c r="BF148" s="232">
        <f>IF(N148="snížená",J148,0)</f>
        <v>0</v>
      </c>
      <c r="BG148" s="232">
        <f>IF(N148="zákl. přenesená",J148,0)</f>
        <v>0</v>
      </c>
      <c r="BH148" s="232">
        <f>IF(N148="sníž. přenesená",J148,0)</f>
        <v>0</v>
      </c>
      <c r="BI148" s="232">
        <f>IF(N148="nulová",J148,0)</f>
        <v>0</v>
      </c>
      <c r="BJ148" s="21" t="s">
        <v>81</v>
      </c>
      <c r="BK148" s="232">
        <f>ROUND(I148*H148,2)</f>
        <v>0</v>
      </c>
      <c r="BL148" s="21" t="s">
        <v>933</v>
      </c>
      <c r="BM148" s="231" t="s">
        <v>7174</v>
      </c>
    </row>
    <row r="149" s="13" customFormat="1">
      <c r="A149" s="13"/>
      <c r="B149" s="238"/>
      <c r="C149" s="239"/>
      <c r="D149" s="240" t="s">
        <v>446</v>
      </c>
      <c r="E149" s="241" t="s">
        <v>28</v>
      </c>
      <c r="F149" s="242" t="s">
        <v>81</v>
      </c>
      <c r="G149" s="239"/>
      <c r="H149" s="243">
        <v>1</v>
      </c>
      <c r="I149" s="244"/>
      <c r="J149" s="239"/>
      <c r="K149" s="239"/>
      <c r="L149" s="245"/>
      <c r="M149" s="246"/>
      <c r="N149" s="247"/>
      <c r="O149" s="247"/>
      <c r="P149" s="247"/>
      <c r="Q149" s="247"/>
      <c r="R149" s="247"/>
      <c r="S149" s="247"/>
      <c r="T149" s="248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9" t="s">
        <v>446</v>
      </c>
      <c r="AU149" s="249" t="s">
        <v>469</v>
      </c>
      <c r="AV149" s="13" t="s">
        <v>83</v>
      </c>
      <c r="AW149" s="13" t="s">
        <v>35</v>
      </c>
      <c r="AX149" s="13" t="s">
        <v>81</v>
      </c>
      <c r="AY149" s="249" t="s">
        <v>426</v>
      </c>
    </row>
    <row r="150" s="2" customFormat="1" ht="24.15" customHeight="1">
      <c r="A150" s="42"/>
      <c r="B150" s="43"/>
      <c r="C150" s="220" t="s">
        <v>663</v>
      </c>
      <c r="D150" s="220" t="s">
        <v>433</v>
      </c>
      <c r="E150" s="221" t="s">
        <v>7175</v>
      </c>
      <c r="F150" s="222" t="s">
        <v>7176</v>
      </c>
      <c r="G150" s="223" t="s">
        <v>1452</v>
      </c>
      <c r="H150" s="224">
        <v>1</v>
      </c>
      <c r="I150" s="225"/>
      <c r="J150" s="226">
        <f>ROUND(I150*H150,2)</f>
        <v>0</v>
      </c>
      <c r="K150" s="222" t="s">
        <v>28</v>
      </c>
      <c r="L150" s="48"/>
      <c r="M150" s="227" t="s">
        <v>28</v>
      </c>
      <c r="N150" s="228" t="s">
        <v>45</v>
      </c>
      <c r="O150" s="88"/>
      <c r="P150" s="229">
        <f>O150*H150</f>
        <v>0</v>
      </c>
      <c r="Q150" s="229">
        <v>0</v>
      </c>
      <c r="R150" s="229">
        <f>Q150*H150</f>
        <v>0</v>
      </c>
      <c r="S150" s="229">
        <v>0</v>
      </c>
      <c r="T150" s="230">
        <f>S150*H150</f>
        <v>0</v>
      </c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R150" s="231" t="s">
        <v>933</v>
      </c>
      <c r="AT150" s="231" t="s">
        <v>433</v>
      </c>
      <c r="AU150" s="231" t="s">
        <v>469</v>
      </c>
      <c r="AY150" s="21" t="s">
        <v>426</v>
      </c>
      <c r="BE150" s="232">
        <f>IF(N150="základní",J150,0)</f>
        <v>0</v>
      </c>
      <c r="BF150" s="232">
        <f>IF(N150="snížená",J150,0)</f>
        <v>0</v>
      </c>
      <c r="BG150" s="232">
        <f>IF(N150="zákl. přenesená",J150,0)</f>
        <v>0</v>
      </c>
      <c r="BH150" s="232">
        <f>IF(N150="sníž. přenesená",J150,0)</f>
        <v>0</v>
      </c>
      <c r="BI150" s="232">
        <f>IF(N150="nulová",J150,0)</f>
        <v>0</v>
      </c>
      <c r="BJ150" s="21" t="s">
        <v>81</v>
      </c>
      <c r="BK150" s="232">
        <f>ROUND(I150*H150,2)</f>
        <v>0</v>
      </c>
      <c r="BL150" s="21" t="s">
        <v>933</v>
      </c>
      <c r="BM150" s="231" t="s">
        <v>7177</v>
      </c>
    </row>
    <row r="151" s="13" customFormat="1">
      <c r="A151" s="13"/>
      <c r="B151" s="238"/>
      <c r="C151" s="239"/>
      <c r="D151" s="240" t="s">
        <v>446</v>
      </c>
      <c r="E151" s="241" t="s">
        <v>28</v>
      </c>
      <c r="F151" s="242" t="s">
        <v>81</v>
      </c>
      <c r="G151" s="239"/>
      <c r="H151" s="243">
        <v>1</v>
      </c>
      <c r="I151" s="244"/>
      <c r="J151" s="239"/>
      <c r="K151" s="239"/>
      <c r="L151" s="245"/>
      <c r="M151" s="246"/>
      <c r="N151" s="247"/>
      <c r="O151" s="247"/>
      <c r="P151" s="247"/>
      <c r="Q151" s="247"/>
      <c r="R151" s="247"/>
      <c r="S151" s="247"/>
      <c r="T151" s="248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9" t="s">
        <v>446</v>
      </c>
      <c r="AU151" s="249" t="s">
        <v>469</v>
      </c>
      <c r="AV151" s="13" t="s">
        <v>83</v>
      </c>
      <c r="AW151" s="13" t="s">
        <v>35</v>
      </c>
      <c r="AX151" s="13" t="s">
        <v>81</v>
      </c>
      <c r="AY151" s="249" t="s">
        <v>426</v>
      </c>
    </row>
    <row r="152" s="2" customFormat="1" ht="24.15" customHeight="1">
      <c r="A152" s="42"/>
      <c r="B152" s="43"/>
      <c r="C152" s="220" t="s">
        <v>668</v>
      </c>
      <c r="D152" s="220" t="s">
        <v>433</v>
      </c>
      <c r="E152" s="221" t="s">
        <v>7178</v>
      </c>
      <c r="F152" s="222" t="s">
        <v>7179</v>
      </c>
      <c r="G152" s="223" t="s">
        <v>1452</v>
      </c>
      <c r="H152" s="224">
        <v>2</v>
      </c>
      <c r="I152" s="225"/>
      <c r="J152" s="226">
        <f>ROUND(I152*H152,2)</f>
        <v>0</v>
      </c>
      <c r="K152" s="222" t="s">
        <v>28</v>
      </c>
      <c r="L152" s="48"/>
      <c r="M152" s="227" t="s">
        <v>28</v>
      </c>
      <c r="N152" s="228" t="s">
        <v>45</v>
      </c>
      <c r="O152" s="88"/>
      <c r="P152" s="229">
        <f>O152*H152</f>
        <v>0</v>
      </c>
      <c r="Q152" s="229">
        <v>0</v>
      </c>
      <c r="R152" s="229">
        <f>Q152*H152</f>
        <v>0</v>
      </c>
      <c r="S152" s="229">
        <v>0</v>
      </c>
      <c r="T152" s="230">
        <f>S152*H152</f>
        <v>0</v>
      </c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R152" s="231" t="s">
        <v>933</v>
      </c>
      <c r="AT152" s="231" t="s">
        <v>433</v>
      </c>
      <c r="AU152" s="231" t="s">
        <v>469</v>
      </c>
      <c r="AY152" s="21" t="s">
        <v>426</v>
      </c>
      <c r="BE152" s="232">
        <f>IF(N152="základní",J152,0)</f>
        <v>0</v>
      </c>
      <c r="BF152" s="232">
        <f>IF(N152="snížená",J152,0)</f>
        <v>0</v>
      </c>
      <c r="BG152" s="232">
        <f>IF(N152="zákl. přenesená",J152,0)</f>
        <v>0</v>
      </c>
      <c r="BH152" s="232">
        <f>IF(N152="sníž. přenesená",J152,0)</f>
        <v>0</v>
      </c>
      <c r="BI152" s="232">
        <f>IF(N152="nulová",J152,0)</f>
        <v>0</v>
      </c>
      <c r="BJ152" s="21" t="s">
        <v>81</v>
      </c>
      <c r="BK152" s="232">
        <f>ROUND(I152*H152,2)</f>
        <v>0</v>
      </c>
      <c r="BL152" s="21" t="s">
        <v>933</v>
      </c>
      <c r="BM152" s="231" t="s">
        <v>7180</v>
      </c>
    </row>
    <row r="153" s="13" customFormat="1">
      <c r="A153" s="13"/>
      <c r="B153" s="238"/>
      <c r="C153" s="239"/>
      <c r="D153" s="240" t="s">
        <v>446</v>
      </c>
      <c r="E153" s="241" t="s">
        <v>28</v>
      </c>
      <c r="F153" s="242" t="s">
        <v>83</v>
      </c>
      <c r="G153" s="239"/>
      <c r="H153" s="243">
        <v>2</v>
      </c>
      <c r="I153" s="244"/>
      <c r="J153" s="239"/>
      <c r="K153" s="239"/>
      <c r="L153" s="245"/>
      <c r="M153" s="246"/>
      <c r="N153" s="247"/>
      <c r="O153" s="247"/>
      <c r="P153" s="247"/>
      <c r="Q153" s="247"/>
      <c r="R153" s="247"/>
      <c r="S153" s="247"/>
      <c r="T153" s="248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9" t="s">
        <v>446</v>
      </c>
      <c r="AU153" s="249" t="s">
        <v>469</v>
      </c>
      <c r="AV153" s="13" t="s">
        <v>83</v>
      </c>
      <c r="AW153" s="13" t="s">
        <v>35</v>
      </c>
      <c r="AX153" s="13" t="s">
        <v>81</v>
      </c>
      <c r="AY153" s="249" t="s">
        <v>426</v>
      </c>
    </row>
    <row r="154" s="2" customFormat="1" ht="16.5" customHeight="1">
      <c r="A154" s="42"/>
      <c r="B154" s="43"/>
      <c r="C154" s="220" t="s">
        <v>7</v>
      </c>
      <c r="D154" s="220" t="s">
        <v>433</v>
      </c>
      <c r="E154" s="221" t="s">
        <v>7181</v>
      </c>
      <c r="F154" s="222" t="s">
        <v>7182</v>
      </c>
      <c r="G154" s="223" t="s">
        <v>1452</v>
      </c>
      <c r="H154" s="224">
        <v>2</v>
      </c>
      <c r="I154" s="225"/>
      <c r="J154" s="226">
        <f>ROUND(I154*H154,2)</f>
        <v>0</v>
      </c>
      <c r="K154" s="222" t="s">
        <v>28</v>
      </c>
      <c r="L154" s="48"/>
      <c r="M154" s="227" t="s">
        <v>28</v>
      </c>
      <c r="N154" s="228" t="s">
        <v>45</v>
      </c>
      <c r="O154" s="88"/>
      <c r="P154" s="229">
        <f>O154*H154</f>
        <v>0</v>
      </c>
      <c r="Q154" s="229">
        <v>0</v>
      </c>
      <c r="R154" s="229">
        <f>Q154*H154</f>
        <v>0</v>
      </c>
      <c r="S154" s="229">
        <v>0</v>
      </c>
      <c r="T154" s="230">
        <f>S154*H154</f>
        <v>0</v>
      </c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R154" s="231" t="s">
        <v>933</v>
      </c>
      <c r="AT154" s="231" t="s">
        <v>433</v>
      </c>
      <c r="AU154" s="231" t="s">
        <v>469</v>
      </c>
      <c r="AY154" s="21" t="s">
        <v>426</v>
      </c>
      <c r="BE154" s="232">
        <f>IF(N154="základní",J154,0)</f>
        <v>0</v>
      </c>
      <c r="BF154" s="232">
        <f>IF(N154="snížená",J154,0)</f>
        <v>0</v>
      </c>
      <c r="BG154" s="232">
        <f>IF(N154="zákl. přenesená",J154,0)</f>
        <v>0</v>
      </c>
      <c r="BH154" s="232">
        <f>IF(N154="sníž. přenesená",J154,0)</f>
        <v>0</v>
      </c>
      <c r="BI154" s="232">
        <f>IF(N154="nulová",J154,0)</f>
        <v>0</v>
      </c>
      <c r="BJ154" s="21" t="s">
        <v>81</v>
      </c>
      <c r="BK154" s="232">
        <f>ROUND(I154*H154,2)</f>
        <v>0</v>
      </c>
      <c r="BL154" s="21" t="s">
        <v>933</v>
      </c>
      <c r="BM154" s="231" t="s">
        <v>7183</v>
      </c>
    </row>
    <row r="155" s="13" customFormat="1">
      <c r="A155" s="13"/>
      <c r="B155" s="238"/>
      <c r="C155" s="239"/>
      <c r="D155" s="240" t="s">
        <v>446</v>
      </c>
      <c r="E155" s="241" t="s">
        <v>28</v>
      </c>
      <c r="F155" s="242" t="s">
        <v>83</v>
      </c>
      <c r="G155" s="239"/>
      <c r="H155" s="243">
        <v>2</v>
      </c>
      <c r="I155" s="244"/>
      <c r="J155" s="239"/>
      <c r="K155" s="239"/>
      <c r="L155" s="245"/>
      <c r="M155" s="246"/>
      <c r="N155" s="247"/>
      <c r="O155" s="247"/>
      <c r="P155" s="247"/>
      <c r="Q155" s="247"/>
      <c r="R155" s="247"/>
      <c r="S155" s="247"/>
      <c r="T155" s="248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9" t="s">
        <v>446</v>
      </c>
      <c r="AU155" s="249" t="s">
        <v>469</v>
      </c>
      <c r="AV155" s="13" t="s">
        <v>83</v>
      </c>
      <c r="AW155" s="13" t="s">
        <v>35</v>
      </c>
      <c r="AX155" s="13" t="s">
        <v>81</v>
      </c>
      <c r="AY155" s="249" t="s">
        <v>426</v>
      </c>
    </row>
    <row r="156" s="2" customFormat="1" ht="16.5" customHeight="1">
      <c r="A156" s="42"/>
      <c r="B156" s="43"/>
      <c r="C156" s="220" t="s">
        <v>677</v>
      </c>
      <c r="D156" s="220" t="s">
        <v>433</v>
      </c>
      <c r="E156" s="221" t="s">
        <v>7184</v>
      </c>
      <c r="F156" s="222" t="s">
        <v>7185</v>
      </c>
      <c r="G156" s="223" t="s">
        <v>1452</v>
      </c>
      <c r="H156" s="224">
        <v>40</v>
      </c>
      <c r="I156" s="225"/>
      <c r="J156" s="226">
        <f>ROUND(I156*H156,2)</f>
        <v>0</v>
      </c>
      <c r="K156" s="222" t="s">
        <v>28</v>
      </c>
      <c r="L156" s="48"/>
      <c r="M156" s="227" t="s">
        <v>28</v>
      </c>
      <c r="N156" s="228" t="s">
        <v>45</v>
      </c>
      <c r="O156" s="88"/>
      <c r="P156" s="229">
        <f>O156*H156</f>
        <v>0</v>
      </c>
      <c r="Q156" s="229">
        <v>0</v>
      </c>
      <c r="R156" s="229">
        <f>Q156*H156</f>
        <v>0</v>
      </c>
      <c r="S156" s="229">
        <v>0</v>
      </c>
      <c r="T156" s="230">
        <f>S156*H156</f>
        <v>0</v>
      </c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R156" s="231" t="s">
        <v>933</v>
      </c>
      <c r="AT156" s="231" t="s">
        <v>433</v>
      </c>
      <c r="AU156" s="231" t="s">
        <v>469</v>
      </c>
      <c r="AY156" s="21" t="s">
        <v>426</v>
      </c>
      <c r="BE156" s="232">
        <f>IF(N156="základní",J156,0)</f>
        <v>0</v>
      </c>
      <c r="BF156" s="232">
        <f>IF(N156="snížená",J156,0)</f>
        <v>0</v>
      </c>
      <c r="BG156" s="232">
        <f>IF(N156="zákl. přenesená",J156,0)</f>
        <v>0</v>
      </c>
      <c r="BH156" s="232">
        <f>IF(N156="sníž. přenesená",J156,0)</f>
        <v>0</v>
      </c>
      <c r="BI156" s="232">
        <f>IF(N156="nulová",J156,0)</f>
        <v>0</v>
      </c>
      <c r="BJ156" s="21" t="s">
        <v>81</v>
      </c>
      <c r="BK156" s="232">
        <f>ROUND(I156*H156,2)</f>
        <v>0</v>
      </c>
      <c r="BL156" s="21" t="s">
        <v>933</v>
      </c>
      <c r="BM156" s="231" t="s">
        <v>7186</v>
      </c>
    </row>
    <row r="157" s="13" customFormat="1">
      <c r="A157" s="13"/>
      <c r="B157" s="238"/>
      <c r="C157" s="239"/>
      <c r="D157" s="240" t="s">
        <v>446</v>
      </c>
      <c r="E157" s="241" t="s">
        <v>28</v>
      </c>
      <c r="F157" s="242" t="s">
        <v>781</v>
      </c>
      <c r="G157" s="239"/>
      <c r="H157" s="243">
        <v>40</v>
      </c>
      <c r="I157" s="244"/>
      <c r="J157" s="239"/>
      <c r="K157" s="239"/>
      <c r="L157" s="245"/>
      <c r="M157" s="246"/>
      <c r="N157" s="247"/>
      <c r="O157" s="247"/>
      <c r="P157" s="247"/>
      <c r="Q157" s="247"/>
      <c r="R157" s="247"/>
      <c r="S157" s="247"/>
      <c r="T157" s="248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9" t="s">
        <v>446</v>
      </c>
      <c r="AU157" s="249" t="s">
        <v>469</v>
      </c>
      <c r="AV157" s="13" t="s">
        <v>83</v>
      </c>
      <c r="AW157" s="13" t="s">
        <v>35</v>
      </c>
      <c r="AX157" s="13" t="s">
        <v>81</v>
      </c>
      <c r="AY157" s="249" t="s">
        <v>426</v>
      </c>
    </row>
    <row r="158" s="2" customFormat="1" ht="16.5" customHeight="1">
      <c r="A158" s="42"/>
      <c r="B158" s="43"/>
      <c r="C158" s="220" t="s">
        <v>682</v>
      </c>
      <c r="D158" s="220" t="s">
        <v>433</v>
      </c>
      <c r="E158" s="221" t="s">
        <v>7187</v>
      </c>
      <c r="F158" s="222" t="s">
        <v>7188</v>
      </c>
      <c r="G158" s="223" t="s">
        <v>1452</v>
      </c>
      <c r="H158" s="224">
        <v>24</v>
      </c>
      <c r="I158" s="225"/>
      <c r="J158" s="226">
        <f>ROUND(I158*H158,2)</f>
        <v>0</v>
      </c>
      <c r="K158" s="222" t="s">
        <v>28</v>
      </c>
      <c r="L158" s="48"/>
      <c r="M158" s="227" t="s">
        <v>28</v>
      </c>
      <c r="N158" s="228" t="s">
        <v>45</v>
      </c>
      <c r="O158" s="88"/>
      <c r="P158" s="229">
        <f>O158*H158</f>
        <v>0</v>
      </c>
      <c r="Q158" s="229">
        <v>0</v>
      </c>
      <c r="R158" s="229">
        <f>Q158*H158</f>
        <v>0</v>
      </c>
      <c r="S158" s="229">
        <v>0</v>
      </c>
      <c r="T158" s="230">
        <f>S158*H158</f>
        <v>0</v>
      </c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R158" s="231" t="s">
        <v>933</v>
      </c>
      <c r="AT158" s="231" t="s">
        <v>433</v>
      </c>
      <c r="AU158" s="231" t="s">
        <v>469</v>
      </c>
      <c r="AY158" s="21" t="s">
        <v>426</v>
      </c>
      <c r="BE158" s="232">
        <f>IF(N158="základní",J158,0)</f>
        <v>0</v>
      </c>
      <c r="BF158" s="232">
        <f>IF(N158="snížená",J158,0)</f>
        <v>0</v>
      </c>
      <c r="BG158" s="232">
        <f>IF(N158="zákl. přenesená",J158,0)</f>
        <v>0</v>
      </c>
      <c r="BH158" s="232">
        <f>IF(N158="sníž. přenesená",J158,0)</f>
        <v>0</v>
      </c>
      <c r="BI158" s="232">
        <f>IF(N158="nulová",J158,0)</f>
        <v>0</v>
      </c>
      <c r="BJ158" s="21" t="s">
        <v>81</v>
      </c>
      <c r="BK158" s="232">
        <f>ROUND(I158*H158,2)</f>
        <v>0</v>
      </c>
      <c r="BL158" s="21" t="s">
        <v>933</v>
      </c>
      <c r="BM158" s="231" t="s">
        <v>7189</v>
      </c>
    </row>
    <row r="159" s="13" customFormat="1">
      <c r="A159" s="13"/>
      <c r="B159" s="238"/>
      <c r="C159" s="239"/>
      <c r="D159" s="240" t="s">
        <v>446</v>
      </c>
      <c r="E159" s="241" t="s">
        <v>28</v>
      </c>
      <c r="F159" s="242" t="s">
        <v>521</v>
      </c>
      <c r="G159" s="239"/>
      <c r="H159" s="243">
        <v>24</v>
      </c>
      <c r="I159" s="244"/>
      <c r="J159" s="239"/>
      <c r="K159" s="239"/>
      <c r="L159" s="245"/>
      <c r="M159" s="246"/>
      <c r="N159" s="247"/>
      <c r="O159" s="247"/>
      <c r="P159" s="247"/>
      <c r="Q159" s="247"/>
      <c r="R159" s="247"/>
      <c r="S159" s="247"/>
      <c r="T159" s="248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9" t="s">
        <v>446</v>
      </c>
      <c r="AU159" s="249" t="s">
        <v>469</v>
      </c>
      <c r="AV159" s="13" t="s">
        <v>83</v>
      </c>
      <c r="AW159" s="13" t="s">
        <v>35</v>
      </c>
      <c r="AX159" s="13" t="s">
        <v>81</v>
      </c>
      <c r="AY159" s="249" t="s">
        <v>426</v>
      </c>
    </row>
    <row r="160" s="12" customFormat="1" ht="22.8" customHeight="1">
      <c r="A160" s="12"/>
      <c r="B160" s="204"/>
      <c r="C160" s="205"/>
      <c r="D160" s="206" t="s">
        <v>73</v>
      </c>
      <c r="E160" s="218" t="s">
        <v>5322</v>
      </c>
      <c r="F160" s="218" t="s">
        <v>7190</v>
      </c>
      <c r="G160" s="205"/>
      <c r="H160" s="205"/>
      <c r="I160" s="208"/>
      <c r="J160" s="219">
        <f>BK160</f>
        <v>0</v>
      </c>
      <c r="K160" s="205"/>
      <c r="L160" s="210"/>
      <c r="M160" s="211"/>
      <c r="N160" s="212"/>
      <c r="O160" s="212"/>
      <c r="P160" s="213">
        <f>SUM(P161:P168)</f>
        <v>0</v>
      </c>
      <c r="Q160" s="212"/>
      <c r="R160" s="213">
        <f>SUM(R161:R168)</f>
        <v>0</v>
      </c>
      <c r="S160" s="212"/>
      <c r="T160" s="214">
        <f>SUM(T161:T168)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15" t="s">
        <v>81</v>
      </c>
      <c r="AT160" s="216" t="s">
        <v>73</v>
      </c>
      <c r="AU160" s="216" t="s">
        <v>81</v>
      </c>
      <c r="AY160" s="215" t="s">
        <v>426</v>
      </c>
      <c r="BK160" s="217">
        <f>SUM(BK161:BK168)</f>
        <v>0</v>
      </c>
    </row>
    <row r="161" s="2" customFormat="1" ht="16.5" customHeight="1">
      <c r="A161" s="42"/>
      <c r="B161" s="43"/>
      <c r="C161" s="220" t="s">
        <v>521</v>
      </c>
      <c r="D161" s="220" t="s">
        <v>433</v>
      </c>
      <c r="E161" s="221" t="s">
        <v>7191</v>
      </c>
      <c r="F161" s="222" t="s">
        <v>7192</v>
      </c>
      <c r="G161" s="223" t="s">
        <v>1452</v>
      </c>
      <c r="H161" s="224">
        <v>60</v>
      </c>
      <c r="I161" s="225"/>
      <c r="J161" s="226">
        <f>ROUND(I161*H161,2)</f>
        <v>0</v>
      </c>
      <c r="K161" s="222" t="s">
        <v>28</v>
      </c>
      <c r="L161" s="48"/>
      <c r="M161" s="227" t="s">
        <v>28</v>
      </c>
      <c r="N161" s="228" t="s">
        <v>45</v>
      </c>
      <c r="O161" s="88"/>
      <c r="P161" s="229">
        <f>O161*H161</f>
        <v>0</v>
      </c>
      <c r="Q161" s="229">
        <v>0</v>
      </c>
      <c r="R161" s="229">
        <f>Q161*H161</f>
        <v>0</v>
      </c>
      <c r="S161" s="229">
        <v>0</v>
      </c>
      <c r="T161" s="230">
        <f>S161*H161</f>
        <v>0</v>
      </c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R161" s="231" t="s">
        <v>933</v>
      </c>
      <c r="AT161" s="231" t="s">
        <v>433</v>
      </c>
      <c r="AU161" s="231" t="s">
        <v>83</v>
      </c>
      <c r="AY161" s="21" t="s">
        <v>426</v>
      </c>
      <c r="BE161" s="232">
        <f>IF(N161="základní",J161,0)</f>
        <v>0</v>
      </c>
      <c r="BF161" s="232">
        <f>IF(N161="snížená",J161,0)</f>
        <v>0</v>
      </c>
      <c r="BG161" s="232">
        <f>IF(N161="zákl. přenesená",J161,0)</f>
        <v>0</v>
      </c>
      <c r="BH161" s="232">
        <f>IF(N161="sníž. přenesená",J161,0)</f>
        <v>0</v>
      </c>
      <c r="BI161" s="232">
        <f>IF(N161="nulová",J161,0)</f>
        <v>0</v>
      </c>
      <c r="BJ161" s="21" t="s">
        <v>81</v>
      </c>
      <c r="BK161" s="232">
        <f>ROUND(I161*H161,2)</f>
        <v>0</v>
      </c>
      <c r="BL161" s="21" t="s">
        <v>933</v>
      </c>
      <c r="BM161" s="231" t="s">
        <v>7193</v>
      </c>
    </row>
    <row r="162" s="13" customFormat="1">
      <c r="A162" s="13"/>
      <c r="B162" s="238"/>
      <c r="C162" s="239"/>
      <c r="D162" s="240" t="s">
        <v>446</v>
      </c>
      <c r="E162" s="241" t="s">
        <v>28</v>
      </c>
      <c r="F162" s="242" t="s">
        <v>913</v>
      </c>
      <c r="G162" s="239"/>
      <c r="H162" s="243">
        <v>60</v>
      </c>
      <c r="I162" s="244"/>
      <c r="J162" s="239"/>
      <c r="K162" s="239"/>
      <c r="L162" s="245"/>
      <c r="M162" s="246"/>
      <c r="N162" s="247"/>
      <c r="O162" s="247"/>
      <c r="P162" s="247"/>
      <c r="Q162" s="247"/>
      <c r="R162" s="247"/>
      <c r="S162" s="247"/>
      <c r="T162" s="248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9" t="s">
        <v>446</v>
      </c>
      <c r="AU162" s="249" t="s">
        <v>83</v>
      </c>
      <c r="AV162" s="13" t="s">
        <v>83</v>
      </c>
      <c r="AW162" s="13" t="s">
        <v>35</v>
      </c>
      <c r="AX162" s="13" t="s">
        <v>81</v>
      </c>
      <c r="AY162" s="249" t="s">
        <v>426</v>
      </c>
    </row>
    <row r="163" s="2" customFormat="1" ht="16.5" customHeight="1">
      <c r="A163" s="42"/>
      <c r="B163" s="43"/>
      <c r="C163" s="220" t="s">
        <v>691</v>
      </c>
      <c r="D163" s="220" t="s">
        <v>433</v>
      </c>
      <c r="E163" s="221" t="s">
        <v>7194</v>
      </c>
      <c r="F163" s="222" t="s">
        <v>7195</v>
      </c>
      <c r="G163" s="223" t="s">
        <v>1452</v>
      </c>
      <c r="H163" s="224">
        <v>20</v>
      </c>
      <c r="I163" s="225"/>
      <c r="J163" s="226">
        <f>ROUND(I163*H163,2)</f>
        <v>0</v>
      </c>
      <c r="K163" s="222" t="s">
        <v>28</v>
      </c>
      <c r="L163" s="48"/>
      <c r="M163" s="227" t="s">
        <v>28</v>
      </c>
      <c r="N163" s="228" t="s">
        <v>45</v>
      </c>
      <c r="O163" s="88"/>
      <c r="P163" s="229">
        <f>O163*H163</f>
        <v>0</v>
      </c>
      <c r="Q163" s="229">
        <v>0</v>
      </c>
      <c r="R163" s="229">
        <f>Q163*H163</f>
        <v>0</v>
      </c>
      <c r="S163" s="229">
        <v>0</v>
      </c>
      <c r="T163" s="230">
        <f>S163*H163</f>
        <v>0</v>
      </c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R163" s="231" t="s">
        <v>933</v>
      </c>
      <c r="AT163" s="231" t="s">
        <v>433</v>
      </c>
      <c r="AU163" s="231" t="s">
        <v>83</v>
      </c>
      <c r="AY163" s="21" t="s">
        <v>426</v>
      </c>
      <c r="BE163" s="232">
        <f>IF(N163="základní",J163,0)</f>
        <v>0</v>
      </c>
      <c r="BF163" s="232">
        <f>IF(N163="snížená",J163,0)</f>
        <v>0</v>
      </c>
      <c r="BG163" s="232">
        <f>IF(N163="zákl. přenesená",J163,0)</f>
        <v>0</v>
      </c>
      <c r="BH163" s="232">
        <f>IF(N163="sníž. přenesená",J163,0)</f>
        <v>0</v>
      </c>
      <c r="BI163" s="232">
        <f>IF(N163="nulová",J163,0)</f>
        <v>0</v>
      </c>
      <c r="BJ163" s="21" t="s">
        <v>81</v>
      </c>
      <c r="BK163" s="232">
        <f>ROUND(I163*H163,2)</f>
        <v>0</v>
      </c>
      <c r="BL163" s="21" t="s">
        <v>933</v>
      </c>
      <c r="BM163" s="231" t="s">
        <v>7196</v>
      </c>
    </row>
    <row r="164" s="13" customFormat="1">
      <c r="A164" s="13"/>
      <c r="B164" s="238"/>
      <c r="C164" s="239"/>
      <c r="D164" s="240" t="s">
        <v>446</v>
      </c>
      <c r="E164" s="241" t="s">
        <v>28</v>
      </c>
      <c r="F164" s="242" t="s">
        <v>668</v>
      </c>
      <c r="G164" s="239"/>
      <c r="H164" s="243">
        <v>20</v>
      </c>
      <c r="I164" s="244"/>
      <c r="J164" s="239"/>
      <c r="K164" s="239"/>
      <c r="L164" s="245"/>
      <c r="M164" s="246"/>
      <c r="N164" s="247"/>
      <c r="O164" s="247"/>
      <c r="P164" s="247"/>
      <c r="Q164" s="247"/>
      <c r="R164" s="247"/>
      <c r="S164" s="247"/>
      <c r="T164" s="248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9" t="s">
        <v>446</v>
      </c>
      <c r="AU164" s="249" t="s">
        <v>83</v>
      </c>
      <c r="AV164" s="13" t="s">
        <v>83</v>
      </c>
      <c r="AW164" s="13" t="s">
        <v>35</v>
      </c>
      <c r="AX164" s="13" t="s">
        <v>81</v>
      </c>
      <c r="AY164" s="249" t="s">
        <v>426</v>
      </c>
    </row>
    <row r="165" s="2" customFormat="1" ht="16.5" customHeight="1">
      <c r="A165" s="42"/>
      <c r="B165" s="43"/>
      <c r="C165" s="220" t="s">
        <v>697</v>
      </c>
      <c r="D165" s="220" t="s">
        <v>433</v>
      </c>
      <c r="E165" s="221" t="s">
        <v>7197</v>
      </c>
      <c r="F165" s="222" t="s">
        <v>7198</v>
      </c>
      <c r="G165" s="223" t="s">
        <v>1452</v>
      </c>
      <c r="H165" s="224">
        <v>20</v>
      </c>
      <c r="I165" s="225"/>
      <c r="J165" s="226">
        <f>ROUND(I165*H165,2)</f>
        <v>0</v>
      </c>
      <c r="K165" s="222" t="s">
        <v>28</v>
      </c>
      <c r="L165" s="48"/>
      <c r="M165" s="227" t="s">
        <v>28</v>
      </c>
      <c r="N165" s="228" t="s">
        <v>45</v>
      </c>
      <c r="O165" s="88"/>
      <c r="P165" s="229">
        <f>O165*H165</f>
        <v>0</v>
      </c>
      <c r="Q165" s="229">
        <v>0</v>
      </c>
      <c r="R165" s="229">
        <f>Q165*H165</f>
        <v>0</v>
      </c>
      <c r="S165" s="229">
        <v>0</v>
      </c>
      <c r="T165" s="230">
        <f>S165*H165</f>
        <v>0</v>
      </c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R165" s="231" t="s">
        <v>933</v>
      </c>
      <c r="AT165" s="231" t="s">
        <v>433</v>
      </c>
      <c r="AU165" s="231" t="s">
        <v>83</v>
      </c>
      <c r="AY165" s="21" t="s">
        <v>426</v>
      </c>
      <c r="BE165" s="232">
        <f>IF(N165="základní",J165,0)</f>
        <v>0</v>
      </c>
      <c r="BF165" s="232">
        <f>IF(N165="snížená",J165,0)</f>
        <v>0</v>
      </c>
      <c r="BG165" s="232">
        <f>IF(N165="zákl. přenesená",J165,0)</f>
        <v>0</v>
      </c>
      <c r="BH165" s="232">
        <f>IF(N165="sníž. přenesená",J165,0)</f>
        <v>0</v>
      </c>
      <c r="BI165" s="232">
        <f>IF(N165="nulová",J165,0)</f>
        <v>0</v>
      </c>
      <c r="BJ165" s="21" t="s">
        <v>81</v>
      </c>
      <c r="BK165" s="232">
        <f>ROUND(I165*H165,2)</f>
        <v>0</v>
      </c>
      <c r="BL165" s="21" t="s">
        <v>933</v>
      </c>
      <c r="BM165" s="231" t="s">
        <v>7199</v>
      </c>
    </row>
    <row r="166" s="13" customFormat="1">
      <c r="A166" s="13"/>
      <c r="B166" s="238"/>
      <c r="C166" s="239"/>
      <c r="D166" s="240" t="s">
        <v>446</v>
      </c>
      <c r="E166" s="241" t="s">
        <v>28</v>
      </c>
      <c r="F166" s="242" t="s">
        <v>668</v>
      </c>
      <c r="G166" s="239"/>
      <c r="H166" s="243">
        <v>20</v>
      </c>
      <c r="I166" s="244"/>
      <c r="J166" s="239"/>
      <c r="K166" s="239"/>
      <c r="L166" s="245"/>
      <c r="M166" s="246"/>
      <c r="N166" s="247"/>
      <c r="O166" s="247"/>
      <c r="P166" s="247"/>
      <c r="Q166" s="247"/>
      <c r="R166" s="247"/>
      <c r="S166" s="247"/>
      <c r="T166" s="248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9" t="s">
        <v>446</v>
      </c>
      <c r="AU166" s="249" t="s">
        <v>83</v>
      </c>
      <c r="AV166" s="13" t="s">
        <v>83</v>
      </c>
      <c r="AW166" s="13" t="s">
        <v>35</v>
      </c>
      <c r="AX166" s="13" t="s">
        <v>81</v>
      </c>
      <c r="AY166" s="249" t="s">
        <v>426</v>
      </c>
    </row>
    <row r="167" s="2" customFormat="1" ht="24.15" customHeight="1">
      <c r="A167" s="42"/>
      <c r="B167" s="43"/>
      <c r="C167" s="220" t="s">
        <v>703</v>
      </c>
      <c r="D167" s="220" t="s">
        <v>433</v>
      </c>
      <c r="E167" s="221" t="s">
        <v>7200</v>
      </c>
      <c r="F167" s="222" t="s">
        <v>7201</v>
      </c>
      <c r="G167" s="223" t="s">
        <v>1452</v>
      </c>
      <c r="H167" s="224">
        <v>40</v>
      </c>
      <c r="I167" s="225"/>
      <c r="J167" s="226">
        <f>ROUND(I167*H167,2)</f>
        <v>0</v>
      </c>
      <c r="K167" s="222" t="s">
        <v>28</v>
      </c>
      <c r="L167" s="48"/>
      <c r="M167" s="227" t="s">
        <v>28</v>
      </c>
      <c r="N167" s="228" t="s">
        <v>45</v>
      </c>
      <c r="O167" s="88"/>
      <c r="P167" s="229">
        <f>O167*H167</f>
        <v>0</v>
      </c>
      <c r="Q167" s="229">
        <v>0</v>
      </c>
      <c r="R167" s="229">
        <f>Q167*H167</f>
        <v>0</v>
      </c>
      <c r="S167" s="229">
        <v>0</v>
      </c>
      <c r="T167" s="230">
        <f>S167*H167</f>
        <v>0</v>
      </c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R167" s="231" t="s">
        <v>933</v>
      </c>
      <c r="AT167" s="231" t="s">
        <v>433</v>
      </c>
      <c r="AU167" s="231" t="s">
        <v>83</v>
      </c>
      <c r="AY167" s="21" t="s">
        <v>426</v>
      </c>
      <c r="BE167" s="232">
        <f>IF(N167="základní",J167,0)</f>
        <v>0</v>
      </c>
      <c r="BF167" s="232">
        <f>IF(N167="snížená",J167,0)</f>
        <v>0</v>
      </c>
      <c r="BG167" s="232">
        <f>IF(N167="zákl. přenesená",J167,0)</f>
        <v>0</v>
      </c>
      <c r="BH167" s="232">
        <f>IF(N167="sníž. přenesená",J167,0)</f>
        <v>0</v>
      </c>
      <c r="BI167" s="232">
        <f>IF(N167="nulová",J167,0)</f>
        <v>0</v>
      </c>
      <c r="BJ167" s="21" t="s">
        <v>81</v>
      </c>
      <c r="BK167" s="232">
        <f>ROUND(I167*H167,2)</f>
        <v>0</v>
      </c>
      <c r="BL167" s="21" t="s">
        <v>933</v>
      </c>
      <c r="BM167" s="231" t="s">
        <v>7202</v>
      </c>
    </row>
    <row r="168" s="13" customFormat="1">
      <c r="A168" s="13"/>
      <c r="B168" s="238"/>
      <c r="C168" s="239"/>
      <c r="D168" s="240" t="s">
        <v>446</v>
      </c>
      <c r="E168" s="241" t="s">
        <v>28</v>
      </c>
      <c r="F168" s="242" t="s">
        <v>781</v>
      </c>
      <c r="G168" s="239"/>
      <c r="H168" s="243">
        <v>40</v>
      </c>
      <c r="I168" s="244"/>
      <c r="J168" s="239"/>
      <c r="K168" s="239"/>
      <c r="L168" s="245"/>
      <c r="M168" s="246"/>
      <c r="N168" s="247"/>
      <c r="O168" s="247"/>
      <c r="P168" s="247"/>
      <c r="Q168" s="247"/>
      <c r="R168" s="247"/>
      <c r="S168" s="247"/>
      <c r="T168" s="248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9" t="s">
        <v>446</v>
      </c>
      <c r="AU168" s="249" t="s">
        <v>83</v>
      </c>
      <c r="AV168" s="13" t="s">
        <v>83</v>
      </c>
      <c r="AW168" s="13" t="s">
        <v>35</v>
      </c>
      <c r="AX168" s="13" t="s">
        <v>81</v>
      </c>
      <c r="AY168" s="249" t="s">
        <v>426</v>
      </c>
    </row>
    <row r="169" s="12" customFormat="1" ht="22.8" customHeight="1">
      <c r="A169" s="12"/>
      <c r="B169" s="204"/>
      <c r="C169" s="205"/>
      <c r="D169" s="206" t="s">
        <v>73</v>
      </c>
      <c r="E169" s="218" t="s">
        <v>5334</v>
      </c>
      <c r="F169" s="218" t="s">
        <v>7203</v>
      </c>
      <c r="G169" s="205"/>
      <c r="H169" s="205"/>
      <c r="I169" s="208"/>
      <c r="J169" s="219">
        <f>BK169</f>
        <v>0</v>
      </c>
      <c r="K169" s="205"/>
      <c r="L169" s="210"/>
      <c r="M169" s="211"/>
      <c r="N169" s="212"/>
      <c r="O169" s="212"/>
      <c r="P169" s="213">
        <f>SUM(P170:P173)</f>
        <v>0</v>
      </c>
      <c r="Q169" s="212"/>
      <c r="R169" s="213">
        <f>SUM(R170:R173)</f>
        <v>0</v>
      </c>
      <c r="S169" s="212"/>
      <c r="T169" s="214">
        <f>SUM(T170:T173)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15" t="s">
        <v>81</v>
      </c>
      <c r="AT169" s="216" t="s">
        <v>73</v>
      </c>
      <c r="AU169" s="216" t="s">
        <v>81</v>
      </c>
      <c r="AY169" s="215" t="s">
        <v>426</v>
      </c>
      <c r="BK169" s="217">
        <f>SUM(BK170:BK173)</f>
        <v>0</v>
      </c>
    </row>
    <row r="170" s="2" customFormat="1" ht="24.15" customHeight="1">
      <c r="A170" s="42"/>
      <c r="B170" s="43"/>
      <c r="C170" s="220" t="s">
        <v>708</v>
      </c>
      <c r="D170" s="220" t="s">
        <v>433</v>
      </c>
      <c r="E170" s="221" t="s">
        <v>5475</v>
      </c>
      <c r="F170" s="222" t="s">
        <v>7204</v>
      </c>
      <c r="G170" s="223" t="s">
        <v>4590</v>
      </c>
      <c r="H170" s="224">
        <v>21</v>
      </c>
      <c r="I170" s="225"/>
      <c r="J170" s="226">
        <f>ROUND(I170*H170,2)</f>
        <v>0</v>
      </c>
      <c r="K170" s="222" t="s">
        <v>28</v>
      </c>
      <c r="L170" s="48"/>
      <c r="M170" s="227" t="s">
        <v>28</v>
      </c>
      <c r="N170" s="228" t="s">
        <v>45</v>
      </c>
      <c r="O170" s="88"/>
      <c r="P170" s="229">
        <f>O170*H170</f>
        <v>0</v>
      </c>
      <c r="Q170" s="229">
        <v>0</v>
      </c>
      <c r="R170" s="229">
        <f>Q170*H170</f>
        <v>0</v>
      </c>
      <c r="S170" s="229">
        <v>0</v>
      </c>
      <c r="T170" s="230">
        <f>S170*H170</f>
        <v>0</v>
      </c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R170" s="231" t="s">
        <v>933</v>
      </c>
      <c r="AT170" s="231" t="s">
        <v>433</v>
      </c>
      <c r="AU170" s="231" t="s">
        <v>83</v>
      </c>
      <c r="AY170" s="21" t="s">
        <v>426</v>
      </c>
      <c r="BE170" s="232">
        <f>IF(N170="základní",J170,0)</f>
        <v>0</v>
      </c>
      <c r="BF170" s="232">
        <f>IF(N170="snížená",J170,0)</f>
        <v>0</v>
      </c>
      <c r="BG170" s="232">
        <f>IF(N170="zákl. přenesená",J170,0)</f>
        <v>0</v>
      </c>
      <c r="BH170" s="232">
        <f>IF(N170="sníž. přenesená",J170,0)</f>
        <v>0</v>
      </c>
      <c r="BI170" s="232">
        <f>IF(N170="nulová",J170,0)</f>
        <v>0</v>
      </c>
      <c r="BJ170" s="21" t="s">
        <v>81</v>
      </c>
      <c r="BK170" s="232">
        <f>ROUND(I170*H170,2)</f>
        <v>0</v>
      </c>
      <c r="BL170" s="21" t="s">
        <v>933</v>
      </c>
      <c r="BM170" s="231" t="s">
        <v>7205</v>
      </c>
    </row>
    <row r="171" s="13" customFormat="1">
      <c r="A171" s="13"/>
      <c r="B171" s="238"/>
      <c r="C171" s="239"/>
      <c r="D171" s="240" t="s">
        <v>446</v>
      </c>
      <c r="E171" s="241" t="s">
        <v>28</v>
      </c>
      <c r="F171" s="242" t="s">
        <v>7</v>
      </c>
      <c r="G171" s="239"/>
      <c r="H171" s="243">
        <v>21</v>
      </c>
      <c r="I171" s="244"/>
      <c r="J171" s="239"/>
      <c r="K171" s="239"/>
      <c r="L171" s="245"/>
      <c r="M171" s="246"/>
      <c r="N171" s="247"/>
      <c r="O171" s="247"/>
      <c r="P171" s="247"/>
      <c r="Q171" s="247"/>
      <c r="R171" s="247"/>
      <c r="S171" s="247"/>
      <c r="T171" s="248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9" t="s">
        <v>446</v>
      </c>
      <c r="AU171" s="249" t="s">
        <v>83</v>
      </c>
      <c r="AV171" s="13" t="s">
        <v>83</v>
      </c>
      <c r="AW171" s="13" t="s">
        <v>35</v>
      </c>
      <c r="AX171" s="13" t="s">
        <v>81</v>
      </c>
      <c r="AY171" s="249" t="s">
        <v>426</v>
      </c>
    </row>
    <row r="172" s="2" customFormat="1" ht="24.15" customHeight="1">
      <c r="A172" s="42"/>
      <c r="B172" s="43"/>
      <c r="C172" s="220" t="s">
        <v>715</v>
      </c>
      <c r="D172" s="220" t="s">
        <v>433</v>
      </c>
      <c r="E172" s="221" t="s">
        <v>7206</v>
      </c>
      <c r="F172" s="222" t="s">
        <v>6207</v>
      </c>
      <c r="G172" s="223" t="s">
        <v>7207</v>
      </c>
      <c r="H172" s="224">
        <v>1</v>
      </c>
      <c r="I172" s="225"/>
      <c r="J172" s="226">
        <f>ROUND(I172*H172,2)</f>
        <v>0</v>
      </c>
      <c r="K172" s="222" t="s">
        <v>28</v>
      </c>
      <c r="L172" s="48"/>
      <c r="M172" s="227" t="s">
        <v>28</v>
      </c>
      <c r="N172" s="228" t="s">
        <v>45</v>
      </c>
      <c r="O172" s="88"/>
      <c r="P172" s="229">
        <f>O172*H172</f>
        <v>0</v>
      </c>
      <c r="Q172" s="229">
        <v>0</v>
      </c>
      <c r="R172" s="229">
        <f>Q172*H172</f>
        <v>0</v>
      </c>
      <c r="S172" s="229">
        <v>0</v>
      </c>
      <c r="T172" s="230">
        <f>S172*H172</f>
        <v>0</v>
      </c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R172" s="231" t="s">
        <v>933</v>
      </c>
      <c r="AT172" s="231" t="s">
        <v>433</v>
      </c>
      <c r="AU172" s="231" t="s">
        <v>83</v>
      </c>
      <c r="AY172" s="21" t="s">
        <v>426</v>
      </c>
      <c r="BE172" s="232">
        <f>IF(N172="základní",J172,0)</f>
        <v>0</v>
      </c>
      <c r="BF172" s="232">
        <f>IF(N172="snížená",J172,0)</f>
        <v>0</v>
      </c>
      <c r="BG172" s="232">
        <f>IF(N172="zákl. přenesená",J172,0)</f>
        <v>0</v>
      </c>
      <c r="BH172" s="232">
        <f>IF(N172="sníž. přenesená",J172,0)</f>
        <v>0</v>
      </c>
      <c r="BI172" s="232">
        <f>IF(N172="nulová",J172,0)</f>
        <v>0</v>
      </c>
      <c r="BJ172" s="21" t="s">
        <v>81</v>
      </c>
      <c r="BK172" s="232">
        <f>ROUND(I172*H172,2)</f>
        <v>0</v>
      </c>
      <c r="BL172" s="21" t="s">
        <v>933</v>
      </c>
      <c r="BM172" s="231" t="s">
        <v>7208</v>
      </c>
    </row>
    <row r="173" s="13" customFormat="1">
      <c r="A173" s="13"/>
      <c r="B173" s="238"/>
      <c r="C173" s="239"/>
      <c r="D173" s="240" t="s">
        <v>446</v>
      </c>
      <c r="E173" s="241" t="s">
        <v>28</v>
      </c>
      <c r="F173" s="242" t="s">
        <v>81</v>
      </c>
      <c r="G173" s="239"/>
      <c r="H173" s="243">
        <v>1</v>
      </c>
      <c r="I173" s="244"/>
      <c r="J173" s="239"/>
      <c r="K173" s="239"/>
      <c r="L173" s="245"/>
      <c r="M173" s="246"/>
      <c r="N173" s="247"/>
      <c r="O173" s="247"/>
      <c r="P173" s="247"/>
      <c r="Q173" s="247"/>
      <c r="R173" s="247"/>
      <c r="S173" s="247"/>
      <c r="T173" s="248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9" t="s">
        <v>446</v>
      </c>
      <c r="AU173" s="249" t="s">
        <v>83</v>
      </c>
      <c r="AV173" s="13" t="s">
        <v>83</v>
      </c>
      <c r="AW173" s="13" t="s">
        <v>35</v>
      </c>
      <c r="AX173" s="13" t="s">
        <v>81</v>
      </c>
      <c r="AY173" s="249" t="s">
        <v>426</v>
      </c>
    </row>
    <row r="174" s="12" customFormat="1" ht="22.8" customHeight="1">
      <c r="A174" s="12"/>
      <c r="B174" s="204"/>
      <c r="C174" s="205"/>
      <c r="D174" s="206" t="s">
        <v>73</v>
      </c>
      <c r="E174" s="218" t="s">
        <v>4791</v>
      </c>
      <c r="F174" s="218" t="s">
        <v>7209</v>
      </c>
      <c r="G174" s="205"/>
      <c r="H174" s="205"/>
      <c r="I174" s="208"/>
      <c r="J174" s="219">
        <f>BK174</f>
        <v>0</v>
      </c>
      <c r="K174" s="205"/>
      <c r="L174" s="210"/>
      <c r="M174" s="211"/>
      <c r="N174" s="212"/>
      <c r="O174" s="212"/>
      <c r="P174" s="213">
        <f>P175+SUM(P176:P199)</f>
        <v>0</v>
      </c>
      <c r="Q174" s="212"/>
      <c r="R174" s="213">
        <f>R175+SUM(R176:R199)</f>
        <v>0</v>
      </c>
      <c r="S174" s="212"/>
      <c r="T174" s="214">
        <f>T175+SUM(T176:T199)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15" t="s">
        <v>81</v>
      </c>
      <c r="AT174" s="216" t="s">
        <v>73</v>
      </c>
      <c r="AU174" s="216" t="s">
        <v>81</v>
      </c>
      <c r="AY174" s="215" t="s">
        <v>426</v>
      </c>
      <c r="BK174" s="217">
        <f>BK175+SUM(BK176:BK199)</f>
        <v>0</v>
      </c>
    </row>
    <row r="175" s="2" customFormat="1" ht="21.75" customHeight="1">
      <c r="A175" s="42"/>
      <c r="B175" s="43"/>
      <c r="C175" s="220" t="s">
        <v>721</v>
      </c>
      <c r="D175" s="220" t="s">
        <v>433</v>
      </c>
      <c r="E175" s="221" t="s">
        <v>7210</v>
      </c>
      <c r="F175" s="222" t="s">
        <v>7211</v>
      </c>
      <c r="G175" s="223" t="s">
        <v>1452</v>
      </c>
      <c r="H175" s="224">
        <v>1</v>
      </c>
      <c r="I175" s="225"/>
      <c r="J175" s="226">
        <f>ROUND(I175*H175,2)</f>
        <v>0</v>
      </c>
      <c r="K175" s="222" t="s">
        <v>28</v>
      </c>
      <c r="L175" s="48"/>
      <c r="M175" s="227" t="s">
        <v>28</v>
      </c>
      <c r="N175" s="228" t="s">
        <v>45</v>
      </c>
      <c r="O175" s="88"/>
      <c r="P175" s="229">
        <f>O175*H175</f>
        <v>0</v>
      </c>
      <c r="Q175" s="229">
        <v>0</v>
      </c>
      <c r="R175" s="229">
        <f>Q175*H175</f>
        <v>0</v>
      </c>
      <c r="S175" s="229">
        <v>0</v>
      </c>
      <c r="T175" s="230">
        <f>S175*H175</f>
        <v>0</v>
      </c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R175" s="231" t="s">
        <v>933</v>
      </c>
      <c r="AT175" s="231" t="s">
        <v>433</v>
      </c>
      <c r="AU175" s="231" t="s">
        <v>83</v>
      </c>
      <c r="AY175" s="21" t="s">
        <v>426</v>
      </c>
      <c r="BE175" s="232">
        <f>IF(N175="základní",J175,0)</f>
        <v>0</v>
      </c>
      <c r="BF175" s="232">
        <f>IF(N175="snížená",J175,0)</f>
        <v>0</v>
      </c>
      <c r="BG175" s="232">
        <f>IF(N175="zákl. přenesená",J175,0)</f>
        <v>0</v>
      </c>
      <c r="BH175" s="232">
        <f>IF(N175="sníž. přenesená",J175,0)</f>
        <v>0</v>
      </c>
      <c r="BI175" s="232">
        <f>IF(N175="nulová",J175,0)</f>
        <v>0</v>
      </c>
      <c r="BJ175" s="21" t="s">
        <v>81</v>
      </c>
      <c r="BK175" s="232">
        <f>ROUND(I175*H175,2)</f>
        <v>0</v>
      </c>
      <c r="BL175" s="21" t="s">
        <v>933</v>
      </c>
      <c r="BM175" s="231" t="s">
        <v>7212</v>
      </c>
    </row>
    <row r="176" s="13" customFormat="1">
      <c r="A176" s="13"/>
      <c r="B176" s="238"/>
      <c r="C176" s="239"/>
      <c r="D176" s="240" t="s">
        <v>446</v>
      </c>
      <c r="E176" s="241" t="s">
        <v>28</v>
      </c>
      <c r="F176" s="242" t="s">
        <v>81</v>
      </c>
      <c r="G176" s="239"/>
      <c r="H176" s="243">
        <v>1</v>
      </c>
      <c r="I176" s="244"/>
      <c r="J176" s="239"/>
      <c r="K176" s="239"/>
      <c r="L176" s="245"/>
      <c r="M176" s="246"/>
      <c r="N176" s="247"/>
      <c r="O176" s="247"/>
      <c r="P176" s="247"/>
      <c r="Q176" s="247"/>
      <c r="R176" s="247"/>
      <c r="S176" s="247"/>
      <c r="T176" s="248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9" t="s">
        <v>446</v>
      </c>
      <c r="AU176" s="249" t="s">
        <v>83</v>
      </c>
      <c r="AV176" s="13" t="s">
        <v>83</v>
      </c>
      <c r="AW176" s="13" t="s">
        <v>35</v>
      </c>
      <c r="AX176" s="13" t="s">
        <v>81</v>
      </c>
      <c r="AY176" s="249" t="s">
        <v>426</v>
      </c>
    </row>
    <row r="177" s="2" customFormat="1" ht="21.75" customHeight="1">
      <c r="A177" s="42"/>
      <c r="B177" s="43"/>
      <c r="C177" s="220" t="s">
        <v>726</v>
      </c>
      <c r="D177" s="220" t="s">
        <v>433</v>
      </c>
      <c r="E177" s="221" t="s">
        <v>7213</v>
      </c>
      <c r="F177" s="222" t="s">
        <v>7214</v>
      </c>
      <c r="G177" s="223" t="s">
        <v>1452</v>
      </c>
      <c r="H177" s="224">
        <v>2</v>
      </c>
      <c r="I177" s="225"/>
      <c r="J177" s="226">
        <f>ROUND(I177*H177,2)</f>
        <v>0</v>
      </c>
      <c r="K177" s="222" t="s">
        <v>28</v>
      </c>
      <c r="L177" s="48"/>
      <c r="M177" s="227" t="s">
        <v>28</v>
      </c>
      <c r="N177" s="228" t="s">
        <v>45</v>
      </c>
      <c r="O177" s="88"/>
      <c r="P177" s="229">
        <f>O177*H177</f>
        <v>0</v>
      </c>
      <c r="Q177" s="229">
        <v>0</v>
      </c>
      <c r="R177" s="229">
        <f>Q177*H177</f>
        <v>0</v>
      </c>
      <c r="S177" s="229">
        <v>0</v>
      </c>
      <c r="T177" s="230">
        <f>S177*H177</f>
        <v>0</v>
      </c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R177" s="231" t="s">
        <v>933</v>
      </c>
      <c r="AT177" s="231" t="s">
        <v>433</v>
      </c>
      <c r="AU177" s="231" t="s">
        <v>83</v>
      </c>
      <c r="AY177" s="21" t="s">
        <v>426</v>
      </c>
      <c r="BE177" s="232">
        <f>IF(N177="základní",J177,0)</f>
        <v>0</v>
      </c>
      <c r="BF177" s="232">
        <f>IF(N177="snížená",J177,0)</f>
        <v>0</v>
      </c>
      <c r="BG177" s="232">
        <f>IF(N177="zákl. přenesená",J177,0)</f>
        <v>0</v>
      </c>
      <c r="BH177" s="232">
        <f>IF(N177="sníž. přenesená",J177,0)</f>
        <v>0</v>
      </c>
      <c r="BI177" s="232">
        <f>IF(N177="nulová",J177,0)</f>
        <v>0</v>
      </c>
      <c r="BJ177" s="21" t="s">
        <v>81</v>
      </c>
      <c r="BK177" s="232">
        <f>ROUND(I177*H177,2)</f>
        <v>0</v>
      </c>
      <c r="BL177" s="21" t="s">
        <v>933</v>
      </c>
      <c r="BM177" s="231" t="s">
        <v>7215</v>
      </c>
    </row>
    <row r="178" s="13" customFormat="1">
      <c r="A178" s="13"/>
      <c r="B178" s="238"/>
      <c r="C178" s="239"/>
      <c r="D178" s="240" t="s">
        <v>446</v>
      </c>
      <c r="E178" s="241" t="s">
        <v>28</v>
      </c>
      <c r="F178" s="242" t="s">
        <v>83</v>
      </c>
      <c r="G178" s="239"/>
      <c r="H178" s="243">
        <v>2</v>
      </c>
      <c r="I178" s="244"/>
      <c r="J178" s="239"/>
      <c r="K178" s="239"/>
      <c r="L178" s="245"/>
      <c r="M178" s="246"/>
      <c r="N178" s="247"/>
      <c r="O178" s="247"/>
      <c r="P178" s="247"/>
      <c r="Q178" s="247"/>
      <c r="R178" s="247"/>
      <c r="S178" s="247"/>
      <c r="T178" s="248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9" t="s">
        <v>446</v>
      </c>
      <c r="AU178" s="249" t="s">
        <v>83</v>
      </c>
      <c r="AV178" s="13" t="s">
        <v>83</v>
      </c>
      <c r="AW178" s="13" t="s">
        <v>35</v>
      </c>
      <c r="AX178" s="13" t="s">
        <v>81</v>
      </c>
      <c r="AY178" s="249" t="s">
        <v>426</v>
      </c>
    </row>
    <row r="179" s="2" customFormat="1" ht="21.75" customHeight="1">
      <c r="A179" s="42"/>
      <c r="B179" s="43"/>
      <c r="C179" s="220" t="s">
        <v>732</v>
      </c>
      <c r="D179" s="220" t="s">
        <v>433</v>
      </c>
      <c r="E179" s="221" t="s">
        <v>7216</v>
      </c>
      <c r="F179" s="222" t="s">
        <v>7217</v>
      </c>
      <c r="G179" s="223" t="s">
        <v>1452</v>
      </c>
      <c r="H179" s="224">
        <v>8</v>
      </c>
      <c r="I179" s="225"/>
      <c r="J179" s="226">
        <f>ROUND(I179*H179,2)</f>
        <v>0</v>
      </c>
      <c r="K179" s="222" t="s">
        <v>28</v>
      </c>
      <c r="L179" s="48"/>
      <c r="M179" s="227" t="s">
        <v>28</v>
      </c>
      <c r="N179" s="228" t="s">
        <v>45</v>
      </c>
      <c r="O179" s="88"/>
      <c r="P179" s="229">
        <f>O179*H179</f>
        <v>0</v>
      </c>
      <c r="Q179" s="229">
        <v>0</v>
      </c>
      <c r="R179" s="229">
        <f>Q179*H179</f>
        <v>0</v>
      </c>
      <c r="S179" s="229">
        <v>0</v>
      </c>
      <c r="T179" s="230">
        <f>S179*H179</f>
        <v>0</v>
      </c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R179" s="231" t="s">
        <v>933</v>
      </c>
      <c r="AT179" s="231" t="s">
        <v>433</v>
      </c>
      <c r="AU179" s="231" t="s">
        <v>83</v>
      </c>
      <c r="AY179" s="21" t="s">
        <v>426</v>
      </c>
      <c r="BE179" s="232">
        <f>IF(N179="základní",J179,0)</f>
        <v>0</v>
      </c>
      <c r="BF179" s="232">
        <f>IF(N179="snížená",J179,0)</f>
        <v>0</v>
      </c>
      <c r="BG179" s="232">
        <f>IF(N179="zákl. přenesená",J179,0)</f>
        <v>0</v>
      </c>
      <c r="BH179" s="232">
        <f>IF(N179="sníž. přenesená",J179,0)</f>
        <v>0</v>
      </c>
      <c r="BI179" s="232">
        <f>IF(N179="nulová",J179,0)</f>
        <v>0</v>
      </c>
      <c r="BJ179" s="21" t="s">
        <v>81</v>
      </c>
      <c r="BK179" s="232">
        <f>ROUND(I179*H179,2)</f>
        <v>0</v>
      </c>
      <c r="BL179" s="21" t="s">
        <v>933</v>
      </c>
      <c r="BM179" s="231" t="s">
        <v>7218</v>
      </c>
    </row>
    <row r="180" s="13" customFormat="1">
      <c r="A180" s="13"/>
      <c r="B180" s="238"/>
      <c r="C180" s="239"/>
      <c r="D180" s="240" t="s">
        <v>446</v>
      </c>
      <c r="E180" s="241" t="s">
        <v>28</v>
      </c>
      <c r="F180" s="242" t="s">
        <v>491</v>
      </c>
      <c r="G180" s="239"/>
      <c r="H180" s="243">
        <v>8</v>
      </c>
      <c r="I180" s="244"/>
      <c r="J180" s="239"/>
      <c r="K180" s="239"/>
      <c r="L180" s="245"/>
      <c r="M180" s="246"/>
      <c r="N180" s="247"/>
      <c r="O180" s="247"/>
      <c r="P180" s="247"/>
      <c r="Q180" s="247"/>
      <c r="R180" s="247"/>
      <c r="S180" s="247"/>
      <c r="T180" s="248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9" t="s">
        <v>446</v>
      </c>
      <c r="AU180" s="249" t="s">
        <v>83</v>
      </c>
      <c r="AV180" s="13" t="s">
        <v>83</v>
      </c>
      <c r="AW180" s="13" t="s">
        <v>35</v>
      </c>
      <c r="AX180" s="13" t="s">
        <v>81</v>
      </c>
      <c r="AY180" s="249" t="s">
        <v>426</v>
      </c>
    </row>
    <row r="181" s="2" customFormat="1" ht="16.5" customHeight="1">
      <c r="A181" s="42"/>
      <c r="B181" s="43"/>
      <c r="C181" s="220" t="s">
        <v>737</v>
      </c>
      <c r="D181" s="220" t="s">
        <v>433</v>
      </c>
      <c r="E181" s="221" t="s">
        <v>7219</v>
      </c>
      <c r="F181" s="222" t="s">
        <v>7220</v>
      </c>
      <c r="G181" s="223" t="s">
        <v>7221</v>
      </c>
      <c r="H181" s="224">
        <v>20</v>
      </c>
      <c r="I181" s="225"/>
      <c r="J181" s="226">
        <f>ROUND(I181*H181,2)</f>
        <v>0</v>
      </c>
      <c r="K181" s="222" t="s">
        <v>28</v>
      </c>
      <c r="L181" s="48"/>
      <c r="M181" s="227" t="s">
        <v>28</v>
      </c>
      <c r="N181" s="228" t="s">
        <v>45</v>
      </c>
      <c r="O181" s="88"/>
      <c r="P181" s="229">
        <f>O181*H181</f>
        <v>0</v>
      </c>
      <c r="Q181" s="229">
        <v>0</v>
      </c>
      <c r="R181" s="229">
        <f>Q181*H181</f>
        <v>0</v>
      </c>
      <c r="S181" s="229">
        <v>0</v>
      </c>
      <c r="T181" s="230">
        <f>S181*H181</f>
        <v>0</v>
      </c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R181" s="231" t="s">
        <v>933</v>
      </c>
      <c r="AT181" s="231" t="s">
        <v>433</v>
      </c>
      <c r="AU181" s="231" t="s">
        <v>83</v>
      </c>
      <c r="AY181" s="21" t="s">
        <v>426</v>
      </c>
      <c r="BE181" s="232">
        <f>IF(N181="základní",J181,0)</f>
        <v>0</v>
      </c>
      <c r="BF181" s="232">
        <f>IF(N181="snížená",J181,0)</f>
        <v>0</v>
      </c>
      <c r="BG181" s="232">
        <f>IF(N181="zákl. přenesená",J181,0)</f>
        <v>0</v>
      </c>
      <c r="BH181" s="232">
        <f>IF(N181="sníž. přenesená",J181,0)</f>
        <v>0</v>
      </c>
      <c r="BI181" s="232">
        <f>IF(N181="nulová",J181,0)</f>
        <v>0</v>
      </c>
      <c r="BJ181" s="21" t="s">
        <v>81</v>
      </c>
      <c r="BK181" s="232">
        <f>ROUND(I181*H181,2)</f>
        <v>0</v>
      </c>
      <c r="BL181" s="21" t="s">
        <v>933</v>
      </c>
      <c r="BM181" s="231" t="s">
        <v>7222</v>
      </c>
    </row>
    <row r="182" s="13" customFormat="1">
      <c r="A182" s="13"/>
      <c r="B182" s="238"/>
      <c r="C182" s="239"/>
      <c r="D182" s="240" t="s">
        <v>446</v>
      </c>
      <c r="E182" s="241" t="s">
        <v>28</v>
      </c>
      <c r="F182" s="242" t="s">
        <v>668</v>
      </c>
      <c r="G182" s="239"/>
      <c r="H182" s="243">
        <v>20</v>
      </c>
      <c r="I182" s="244"/>
      <c r="J182" s="239"/>
      <c r="K182" s="239"/>
      <c r="L182" s="245"/>
      <c r="M182" s="246"/>
      <c r="N182" s="247"/>
      <c r="O182" s="247"/>
      <c r="P182" s="247"/>
      <c r="Q182" s="247"/>
      <c r="R182" s="247"/>
      <c r="S182" s="247"/>
      <c r="T182" s="248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9" t="s">
        <v>446</v>
      </c>
      <c r="AU182" s="249" t="s">
        <v>83</v>
      </c>
      <c r="AV182" s="13" t="s">
        <v>83</v>
      </c>
      <c r="AW182" s="13" t="s">
        <v>35</v>
      </c>
      <c r="AX182" s="13" t="s">
        <v>81</v>
      </c>
      <c r="AY182" s="249" t="s">
        <v>426</v>
      </c>
    </row>
    <row r="183" s="2" customFormat="1" ht="16.5" customHeight="1">
      <c r="A183" s="42"/>
      <c r="B183" s="43"/>
      <c r="C183" s="220" t="s">
        <v>305</v>
      </c>
      <c r="D183" s="220" t="s">
        <v>433</v>
      </c>
      <c r="E183" s="221" t="s">
        <v>7223</v>
      </c>
      <c r="F183" s="222" t="s">
        <v>7224</v>
      </c>
      <c r="G183" s="223" t="s">
        <v>7221</v>
      </c>
      <c r="H183" s="224">
        <v>1</v>
      </c>
      <c r="I183" s="225"/>
      <c r="J183" s="226">
        <f>ROUND(I183*H183,2)</f>
        <v>0</v>
      </c>
      <c r="K183" s="222" t="s">
        <v>28</v>
      </c>
      <c r="L183" s="48"/>
      <c r="M183" s="227" t="s">
        <v>28</v>
      </c>
      <c r="N183" s="228" t="s">
        <v>45</v>
      </c>
      <c r="O183" s="88"/>
      <c r="P183" s="229">
        <f>O183*H183</f>
        <v>0</v>
      </c>
      <c r="Q183" s="229">
        <v>0</v>
      </c>
      <c r="R183" s="229">
        <f>Q183*H183</f>
        <v>0</v>
      </c>
      <c r="S183" s="229">
        <v>0</v>
      </c>
      <c r="T183" s="230">
        <f>S183*H183</f>
        <v>0</v>
      </c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R183" s="231" t="s">
        <v>933</v>
      </c>
      <c r="AT183" s="231" t="s">
        <v>433</v>
      </c>
      <c r="AU183" s="231" t="s">
        <v>83</v>
      </c>
      <c r="AY183" s="21" t="s">
        <v>426</v>
      </c>
      <c r="BE183" s="232">
        <f>IF(N183="základní",J183,0)</f>
        <v>0</v>
      </c>
      <c r="BF183" s="232">
        <f>IF(N183="snížená",J183,0)</f>
        <v>0</v>
      </c>
      <c r="BG183" s="232">
        <f>IF(N183="zákl. přenesená",J183,0)</f>
        <v>0</v>
      </c>
      <c r="BH183" s="232">
        <f>IF(N183="sníž. přenesená",J183,0)</f>
        <v>0</v>
      </c>
      <c r="BI183" s="232">
        <f>IF(N183="nulová",J183,0)</f>
        <v>0</v>
      </c>
      <c r="BJ183" s="21" t="s">
        <v>81</v>
      </c>
      <c r="BK183" s="232">
        <f>ROUND(I183*H183,2)</f>
        <v>0</v>
      </c>
      <c r="BL183" s="21" t="s">
        <v>933</v>
      </c>
      <c r="BM183" s="231" t="s">
        <v>7225</v>
      </c>
    </row>
    <row r="184" s="13" customFormat="1">
      <c r="A184" s="13"/>
      <c r="B184" s="238"/>
      <c r="C184" s="239"/>
      <c r="D184" s="240" t="s">
        <v>446</v>
      </c>
      <c r="E184" s="241" t="s">
        <v>28</v>
      </c>
      <c r="F184" s="242" t="s">
        <v>81</v>
      </c>
      <c r="G184" s="239"/>
      <c r="H184" s="243">
        <v>1</v>
      </c>
      <c r="I184" s="244"/>
      <c r="J184" s="239"/>
      <c r="K184" s="239"/>
      <c r="L184" s="245"/>
      <c r="M184" s="246"/>
      <c r="N184" s="247"/>
      <c r="O184" s="247"/>
      <c r="P184" s="247"/>
      <c r="Q184" s="247"/>
      <c r="R184" s="247"/>
      <c r="S184" s="247"/>
      <c r="T184" s="248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9" t="s">
        <v>446</v>
      </c>
      <c r="AU184" s="249" t="s">
        <v>83</v>
      </c>
      <c r="AV184" s="13" t="s">
        <v>83</v>
      </c>
      <c r="AW184" s="13" t="s">
        <v>35</v>
      </c>
      <c r="AX184" s="13" t="s">
        <v>81</v>
      </c>
      <c r="AY184" s="249" t="s">
        <v>426</v>
      </c>
    </row>
    <row r="185" s="2" customFormat="1" ht="24.15" customHeight="1">
      <c r="A185" s="42"/>
      <c r="B185" s="43"/>
      <c r="C185" s="220" t="s">
        <v>749</v>
      </c>
      <c r="D185" s="220" t="s">
        <v>433</v>
      </c>
      <c r="E185" s="221" t="s">
        <v>7226</v>
      </c>
      <c r="F185" s="222" t="s">
        <v>7227</v>
      </c>
      <c r="G185" s="223" t="s">
        <v>7221</v>
      </c>
      <c r="H185" s="224">
        <v>24</v>
      </c>
      <c r="I185" s="225"/>
      <c r="J185" s="226">
        <f>ROUND(I185*H185,2)</f>
        <v>0</v>
      </c>
      <c r="K185" s="222" t="s">
        <v>28</v>
      </c>
      <c r="L185" s="48"/>
      <c r="M185" s="227" t="s">
        <v>28</v>
      </c>
      <c r="N185" s="228" t="s">
        <v>45</v>
      </c>
      <c r="O185" s="88"/>
      <c r="P185" s="229">
        <f>O185*H185</f>
        <v>0</v>
      </c>
      <c r="Q185" s="229">
        <v>0</v>
      </c>
      <c r="R185" s="229">
        <f>Q185*H185</f>
        <v>0</v>
      </c>
      <c r="S185" s="229">
        <v>0</v>
      </c>
      <c r="T185" s="230">
        <f>S185*H185</f>
        <v>0</v>
      </c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R185" s="231" t="s">
        <v>933</v>
      </c>
      <c r="AT185" s="231" t="s">
        <v>433</v>
      </c>
      <c r="AU185" s="231" t="s">
        <v>83</v>
      </c>
      <c r="AY185" s="21" t="s">
        <v>426</v>
      </c>
      <c r="BE185" s="232">
        <f>IF(N185="základní",J185,0)</f>
        <v>0</v>
      </c>
      <c r="BF185" s="232">
        <f>IF(N185="snížená",J185,0)</f>
        <v>0</v>
      </c>
      <c r="BG185" s="232">
        <f>IF(N185="zákl. přenesená",J185,0)</f>
        <v>0</v>
      </c>
      <c r="BH185" s="232">
        <f>IF(N185="sníž. přenesená",J185,0)</f>
        <v>0</v>
      </c>
      <c r="BI185" s="232">
        <f>IF(N185="nulová",J185,0)</f>
        <v>0</v>
      </c>
      <c r="BJ185" s="21" t="s">
        <v>81</v>
      </c>
      <c r="BK185" s="232">
        <f>ROUND(I185*H185,2)</f>
        <v>0</v>
      </c>
      <c r="BL185" s="21" t="s">
        <v>933</v>
      </c>
      <c r="BM185" s="231" t="s">
        <v>7228</v>
      </c>
    </row>
    <row r="186" s="13" customFormat="1">
      <c r="A186" s="13"/>
      <c r="B186" s="238"/>
      <c r="C186" s="239"/>
      <c r="D186" s="240" t="s">
        <v>446</v>
      </c>
      <c r="E186" s="241" t="s">
        <v>28</v>
      </c>
      <c r="F186" s="242" t="s">
        <v>521</v>
      </c>
      <c r="G186" s="239"/>
      <c r="H186" s="243">
        <v>24</v>
      </c>
      <c r="I186" s="244"/>
      <c r="J186" s="239"/>
      <c r="K186" s="239"/>
      <c r="L186" s="245"/>
      <c r="M186" s="246"/>
      <c r="N186" s="247"/>
      <c r="O186" s="247"/>
      <c r="P186" s="247"/>
      <c r="Q186" s="247"/>
      <c r="R186" s="247"/>
      <c r="S186" s="247"/>
      <c r="T186" s="248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9" t="s">
        <v>446</v>
      </c>
      <c r="AU186" s="249" t="s">
        <v>83</v>
      </c>
      <c r="AV186" s="13" t="s">
        <v>83</v>
      </c>
      <c r="AW186" s="13" t="s">
        <v>35</v>
      </c>
      <c r="AX186" s="13" t="s">
        <v>81</v>
      </c>
      <c r="AY186" s="249" t="s">
        <v>426</v>
      </c>
    </row>
    <row r="187" s="2" customFormat="1" ht="16.5" customHeight="1">
      <c r="A187" s="42"/>
      <c r="B187" s="43"/>
      <c r="C187" s="220" t="s">
        <v>223</v>
      </c>
      <c r="D187" s="220" t="s">
        <v>433</v>
      </c>
      <c r="E187" s="221" t="s">
        <v>7229</v>
      </c>
      <c r="F187" s="222" t="s">
        <v>7230</v>
      </c>
      <c r="G187" s="223" t="s">
        <v>1452</v>
      </c>
      <c r="H187" s="224">
        <v>2</v>
      </c>
      <c r="I187" s="225"/>
      <c r="J187" s="226">
        <f>ROUND(I187*H187,2)</f>
        <v>0</v>
      </c>
      <c r="K187" s="222" t="s">
        <v>28</v>
      </c>
      <c r="L187" s="48"/>
      <c r="M187" s="227" t="s">
        <v>28</v>
      </c>
      <c r="N187" s="228" t="s">
        <v>45</v>
      </c>
      <c r="O187" s="88"/>
      <c r="P187" s="229">
        <f>O187*H187</f>
        <v>0</v>
      </c>
      <c r="Q187" s="229">
        <v>0</v>
      </c>
      <c r="R187" s="229">
        <f>Q187*H187</f>
        <v>0</v>
      </c>
      <c r="S187" s="229">
        <v>0</v>
      </c>
      <c r="T187" s="230">
        <f>S187*H187</f>
        <v>0</v>
      </c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R187" s="231" t="s">
        <v>933</v>
      </c>
      <c r="AT187" s="231" t="s">
        <v>433</v>
      </c>
      <c r="AU187" s="231" t="s">
        <v>83</v>
      </c>
      <c r="AY187" s="21" t="s">
        <v>426</v>
      </c>
      <c r="BE187" s="232">
        <f>IF(N187="základní",J187,0)</f>
        <v>0</v>
      </c>
      <c r="BF187" s="232">
        <f>IF(N187="snížená",J187,0)</f>
        <v>0</v>
      </c>
      <c r="BG187" s="232">
        <f>IF(N187="zákl. přenesená",J187,0)</f>
        <v>0</v>
      </c>
      <c r="BH187" s="232">
        <f>IF(N187="sníž. přenesená",J187,0)</f>
        <v>0</v>
      </c>
      <c r="BI187" s="232">
        <f>IF(N187="nulová",J187,0)</f>
        <v>0</v>
      </c>
      <c r="BJ187" s="21" t="s">
        <v>81</v>
      </c>
      <c r="BK187" s="232">
        <f>ROUND(I187*H187,2)</f>
        <v>0</v>
      </c>
      <c r="BL187" s="21" t="s">
        <v>933</v>
      </c>
      <c r="BM187" s="231" t="s">
        <v>7231</v>
      </c>
    </row>
    <row r="188" s="13" customFormat="1">
      <c r="A188" s="13"/>
      <c r="B188" s="238"/>
      <c r="C188" s="239"/>
      <c r="D188" s="240" t="s">
        <v>446</v>
      </c>
      <c r="E188" s="241" t="s">
        <v>28</v>
      </c>
      <c r="F188" s="242" t="s">
        <v>83</v>
      </c>
      <c r="G188" s="239"/>
      <c r="H188" s="243">
        <v>2</v>
      </c>
      <c r="I188" s="244"/>
      <c r="J188" s="239"/>
      <c r="K188" s="239"/>
      <c r="L188" s="245"/>
      <c r="M188" s="246"/>
      <c r="N188" s="247"/>
      <c r="O188" s="247"/>
      <c r="P188" s="247"/>
      <c r="Q188" s="247"/>
      <c r="R188" s="247"/>
      <c r="S188" s="247"/>
      <c r="T188" s="248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9" t="s">
        <v>446</v>
      </c>
      <c r="AU188" s="249" t="s">
        <v>83</v>
      </c>
      <c r="AV188" s="13" t="s">
        <v>83</v>
      </c>
      <c r="AW188" s="13" t="s">
        <v>35</v>
      </c>
      <c r="AX188" s="13" t="s">
        <v>81</v>
      </c>
      <c r="AY188" s="249" t="s">
        <v>426</v>
      </c>
    </row>
    <row r="189" s="2" customFormat="1" ht="16.5" customHeight="1">
      <c r="A189" s="42"/>
      <c r="B189" s="43"/>
      <c r="C189" s="220" t="s">
        <v>761</v>
      </c>
      <c r="D189" s="220" t="s">
        <v>433</v>
      </c>
      <c r="E189" s="221" t="s">
        <v>7232</v>
      </c>
      <c r="F189" s="222" t="s">
        <v>7233</v>
      </c>
      <c r="G189" s="223" t="s">
        <v>1452</v>
      </c>
      <c r="H189" s="224">
        <v>1</v>
      </c>
      <c r="I189" s="225"/>
      <c r="J189" s="226">
        <f>ROUND(I189*H189,2)</f>
        <v>0</v>
      </c>
      <c r="K189" s="222" t="s">
        <v>28</v>
      </c>
      <c r="L189" s="48"/>
      <c r="M189" s="227" t="s">
        <v>28</v>
      </c>
      <c r="N189" s="228" t="s">
        <v>45</v>
      </c>
      <c r="O189" s="88"/>
      <c r="P189" s="229">
        <f>O189*H189</f>
        <v>0</v>
      </c>
      <c r="Q189" s="229">
        <v>0</v>
      </c>
      <c r="R189" s="229">
        <f>Q189*H189</f>
        <v>0</v>
      </c>
      <c r="S189" s="229">
        <v>0</v>
      </c>
      <c r="T189" s="230">
        <f>S189*H189</f>
        <v>0</v>
      </c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R189" s="231" t="s">
        <v>933</v>
      </c>
      <c r="AT189" s="231" t="s">
        <v>433</v>
      </c>
      <c r="AU189" s="231" t="s">
        <v>83</v>
      </c>
      <c r="AY189" s="21" t="s">
        <v>426</v>
      </c>
      <c r="BE189" s="232">
        <f>IF(N189="základní",J189,0)</f>
        <v>0</v>
      </c>
      <c r="BF189" s="232">
        <f>IF(N189="snížená",J189,0)</f>
        <v>0</v>
      </c>
      <c r="BG189" s="232">
        <f>IF(N189="zákl. přenesená",J189,0)</f>
        <v>0</v>
      </c>
      <c r="BH189" s="232">
        <f>IF(N189="sníž. přenesená",J189,0)</f>
        <v>0</v>
      </c>
      <c r="BI189" s="232">
        <f>IF(N189="nulová",J189,0)</f>
        <v>0</v>
      </c>
      <c r="BJ189" s="21" t="s">
        <v>81</v>
      </c>
      <c r="BK189" s="232">
        <f>ROUND(I189*H189,2)</f>
        <v>0</v>
      </c>
      <c r="BL189" s="21" t="s">
        <v>933</v>
      </c>
      <c r="BM189" s="231" t="s">
        <v>7234</v>
      </c>
    </row>
    <row r="190" s="13" customFormat="1">
      <c r="A190" s="13"/>
      <c r="B190" s="238"/>
      <c r="C190" s="239"/>
      <c r="D190" s="240" t="s">
        <v>446</v>
      </c>
      <c r="E190" s="241" t="s">
        <v>28</v>
      </c>
      <c r="F190" s="242" t="s">
        <v>81</v>
      </c>
      <c r="G190" s="239"/>
      <c r="H190" s="243">
        <v>1</v>
      </c>
      <c r="I190" s="244"/>
      <c r="J190" s="239"/>
      <c r="K190" s="239"/>
      <c r="L190" s="245"/>
      <c r="M190" s="246"/>
      <c r="N190" s="247"/>
      <c r="O190" s="247"/>
      <c r="P190" s="247"/>
      <c r="Q190" s="247"/>
      <c r="R190" s="247"/>
      <c r="S190" s="247"/>
      <c r="T190" s="248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9" t="s">
        <v>446</v>
      </c>
      <c r="AU190" s="249" t="s">
        <v>83</v>
      </c>
      <c r="AV190" s="13" t="s">
        <v>83</v>
      </c>
      <c r="AW190" s="13" t="s">
        <v>35</v>
      </c>
      <c r="AX190" s="13" t="s">
        <v>81</v>
      </c>
      <c r="AY190" s="249" t="s">
        <v>426</v>
      </c>
    </row>
    <row r="191" s="2" customFormat="1" ht="16.5" customHeight="1">
      <c r="A191" s="42"/>
      <c r="B191" s="43"/>
      <c r="C191" s="220" t="s">
        <v>769</v>
      </c>
      <c r="D191" s="220" t="s">
        <v>433</v>
      </c>
      <c r="E191" s="221" t="s">
        <v>5296</v>
      </c>
      <c r="F191" s="222" t="s">
        <v>5297</v>
      </c>
      <c r="G191" s="223" t="s">
        <v>949</v>
      </c>
      <c r="H191" s="224">
        <v>360</v>
      </c>
      <c r="I191" s="225"/>
      <c r="J191" s="226">
        <f>ROUND(I191*H191,2)</f>
        <v>0</v>
      </c>
      <c r="K191" s="222" t="s">
        <v>28</v>
      </c>
      <c r="L191" s="48"/>
      <c r="M191" s="227" t="s">
        <v>28</v>
      </c>
      <c r="N191" s="228" t="s">
        <v>45</v>
      </c>
      <c r="O191" s="88"/>
      <c r="P191" s="229">
        <f>O191*H191</f>
        <v>0</v>
      </c>
      <c r="Q191" s="229">
        <v>0</v>
      </c>
      <c r="R191" s="229">
        <f>Q191*H191</f>
        <v>0</v>
      </c>
      <c r="S191" s="229">
        <v>0</v>
      </c>
      <c r="T191" s="230">
        <f>S191*H191</f>
        <v>0</v>
      </c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R191" s="231" t="s">
        <v>933</v>
      </c>
      <c r="AT191" s="231" t="s">
        <v>433</v>
      </c>
      <c r="AU191" s="231" t="s">
        <v>83</v>
      </c>
      <c r="AY191" s="21" t="s">
        <v>426</v>
      </c>
      <c r="BE191" s="232">
        <f>IF(N191="základní",J191,0)</f>
        <v>0</v>
      </c>
      <c r="BF191" s="232">
        <f>IF(N191="snížená",J191,0)</f>
        <v>0</v>
      </c>
      <c r="BG191" s="232">
        <f>IF(N191="zákl. přenesená",J191,0)</f>
        <v>0</v>
      </c>
      <c r="BH191" s="232">
        <f>IF(N191="sníž. přenesená",J191,0)</f>
        <v>0</v>
      </c>
      <c r="BI191" s="232">
        <f>IF(N191="nulová",J191,0)</f>
        <v>0</v>
      </c>
      <c r="BJ191" s="21" t="s">
        <v>81</v>
      </c>
      <c r="BK191" s="232">
        <f>ROUND(I191*H191,2)</f>
        <v>0</v>
      </c>
      <c r="BL191" s="21" t="s">
        <v>933</v>
      </c>
      <c r="BM191" s="231" t="s">
        <v>7235</v>
      </c>
    </row>
    <row r="192" s="13" customFormat="1">
      <c r="A192" s="13"/>
      <c r="B192" s="238"/>
      <c r="C192" s="239"/>
      <c r="D192" s="240" t="s">
        <v>446</v>
      </c>
      <c r="E192" s="241" t="s">
        <v>28</v>
      </c>
      <c r="F192" s="242" t="s">
        <v>2660</v>
      </c>
      <c r="G192" s="239"/>
      <c r="H192" s="243">
        <v>360</v>
      </c>
      <c r="I192" s="244"/>
      <c r="J192" s="239"/>
      <c r="K192" s="239"/>
      <c r="L192" s="245"/>
      <c r="M192" s="246"/>
      <c r="N192" s="247"/>
      <c r="O192" s="247"/>
      <c r="P192" s="247"/>
      <c r="Q192" s="247"/>
      <c r="R192" s="247"/>
      <c r="S192" s="247"/>
      <c r="T192" s="248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9" t="s">
        <v>446</v>
      </c>
      <c r="AU192" s="249" t="s">
        <v>83</v>
      </c>
      <c r="AV192" s="13" t="s">
        <v>83</v>
      </c>
      <c r="AW192" s="13" t="s">
        <v>35</v>
      </c>
      <c r="AX192" s="13" t="s">
        <v>81</v>
      </c>
      <c r="AY192" s="249" t="s">
        <v>426</v>
      </c>
    </row>
    <row r="193" s="2" customFormat="1" ht="16.5" customHeight="1">
      <c r="A193" s="42"/>
      <c r="B193" s="43"/>
      <c r="C193" s="220" t="s">
        <v>775</v>
      </c>
      <c r="D193" s="220" t="s">
        <v>433</v>
      </c>
      <c r="E193" s="221" t="s">
        <v>7236</v>
      </c>
      <c r="F193" s="222" t="s">
        <v>7237</v>
      </c>
      <c r="G193" s="223" t="s">
        <v>1452</v>
      </c>
      <c r="H193" s="224">
        <v>12</v>
      </c>
      <c r="I193" s="225"/>
      <c r="J193" s="226">
        <f>ROUND(I193*H193,2)</f>
        <v>0</v>
      </c>
      <c r="K193" s="222" t="s">
        <v>28</v>
      </c>
      <c r="L193" s="48"/>
      <c r="M193" s="227" t="s">
        <v>28</v>
      </c>
      <c r="N193" s="228" t="s">
        <v>45</v>
      </c>
      <c r="O193" s="88"/>
      <c r="P193" s="229">
        <f>O193*H193</f>
        <v>0</v>
      </c>
      <c r="Q193" s="229">
        <v>0</v>
      </c>
      <c r="R193" s="229">
        <f>Q193*H193</f>
        <v>0</v>
      </c>
      <c r="S193" s="229">
        <v>0</v>
      </c>
      <c r="T193" s="230">
        <f>S193*H193</f>
        <v>0</v>
      </c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R193" s="231" t="s">
        <v>933</v>
      </c>
      <c r="AT193" s="231" t="s">
        <v>433</v>
      </c>
      <c r="AU193" s="231" t="s">
        <v>83</v>
      </c>
      <c r="AY193" s="21" t="s">
        <v>426</v>
      </c>
      <c r="BE193" s="232">
        <f>IF(N193="základní",J193,0)</f>
        <v>0</v>
      </c>
      <c r="BF193" s="232">
        <f>IF(N193="snížená",J193,0)</f>
        <v>0</v>
      </c>
      <c r="BG193" s="232">
        <f>IF(N193="zákl. přenesená",J193,0)</f>
        <v>0</v>
      </c>
      <c r="BH193" s="232">
        <f>IF(N193="sníž. přenesená",J193,0)</f>
        <v>0</v>
      </c>
      <c r="BI193" s="232">
        <f>IF(N193="nulová",J193,0)</f>
        <v>0</v>
      </c>
      <c r="BJ193" s="21" t="s">
        <v>81</v>
      </c>
      <c r="BK193" s="232">
        <f>ROUND(I193*H193,2)</f>
        <v>0</v>
      </c>
      <c r="BL193" s="21" t="s">
        <v>933</v>
      </c>
      <c r="BM193" s="231" t="s">
        <v>7238</v>
      </c>
    </row>
    <row r="194" s="13" customFormat="1">
      <c r="A194" s="13"/>
      <c r="B194" s="238"/>
      <c r="C194" s="239"/>
      <c r="D194" s="240" t="s">
        <v>446</v>
      </c>
      <c r="E194" s="241" t="s">
        <v>28</v>
      </c>
      <c r="F194" s="242" t="s">
        <v>564</v>
      </c>
      <c r="G194" s="239"/>
      <c r="H194" s="243">
        <v>12</v>
      </c>
      <c r="I194" s="244"/>
      <c r="J194" s="239"/>
      <c r="K194" s="239"/>
      <c r="L194" s="245"/>
      <c r="M194" s="246"/>
      <c r="N194" s="247"/>
      <c r="O194" s="247"/>
      <c r="P194" s="247"/>
      <c r="Q194" s="247"/>
      <c r="R194" s="247"/>
      <c r="S194" s="247"/>
      <c r="T194" s="248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9" t="s">
        <v>446</v>
      </c>
      <c r="AU194" s="249" t="s">
        <v>83</v>
      </c>
      <c r="AV194" s="13" t="s">
        <v>83</v>
      </c>
      <c r="AW194" s="13" t="s">
        <v>35</v>
      </c>
      <c r="AX194" s="13" t="s">
        <v>81</v>
      </c>
      <c r="AY194" s="249" t="s">
        <v>426</v>
      </c>
    </row>
    <row r="195" s="2" customFormat="1" ht="21.75" customHeight="1">
      <c r="A195" s="42"/>
      <c r="B195" s="43"/>
      <c r="C195" s="220" t="s">
        <v>781</v>
      </c>
      <c r="D195" s="220" t="s">
        <v>433</v>
      </c>
      <c r="E195" s="221" t="s">
        <v>7239</v>
      </c>
      <c r="F195" s="222" t="s">
        <v>7240</v>
      </c>
      <c r="G195" s="223" t="s">
        <v>1452</v>
      </c>
      <c r="H195" s="224">
        <v>5</v>
      </c>
      <c r="I195" s="225"/>
      <c r="J195" s="226">
        <f>ROUND(I195*H195,2)</f>
        <v>0</v>
      </c>
      <c r="K195" s="222" t="s">
        <v>28</v>
      </c>
      <c r="L195" s="48"/>
      <c r="M195" s="227" t="s">
        <v>28</v>
      </c>
      <c r="N195" s="228" t="s">
        <v>45</v>
      </c>
      <c r="O195" s="88"/>
      <c r="P195" s="229">
        <f>O195*H195</f>
        <v>0</v>
      </c>
      <c r="Q195" s="229">
        <v>0</v>
      </c>
      <c r="R195" s="229">
        <f>Q195*H195</f>
        <v>0</v>
      </c>
      <c r="S195" s="229">
        <v>0</v>
      </c>
      <c r="T195" s="230">
        <f>S195*H195</f>
        <v>0</v>
      </c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R195" s="231" t="s">
        <v>933</v>
      </c>
      <c r="AT195" s="231" t="s">
        <v>433</v>
      </c>
      <c r="AU195" s="231" t="s">
        <v>83</v>
      </c>
      <c r="AY195" s="21" t="s">
        <v>426</v>
      </c>
      <c r="BE195" s="232">
        <f>IF(N195="základní",J195,0)</f>
        <v>0</v>
      </c>
      <c r="BF195" s="232">
        <f>IF(N195="snížená",J195,0)</f>
        <v>0</v>
      </c>
      <c r="BG195" s="232">
        <f>IF(N195="zákl. přenesená",J195,0)</f>
        <v>0</v>
      </c>
      <c r="BH195" s="232">
        <f>IF(N195="sníž. přenesená",J195,0)</f>
        <v>0</v>
      </c>
      <c r="BI195" s="232">
        <f>IF(N195="nulová",J195,0)</f>
        <v>0</v>
      </c>
      <c r="BJ195" s="21" t="s">
        <v>81</v>
      </c>
      <c r="BK195" s="232">
        <f>ROUND(I195*H195,2)</f>
        <v>0</v>
      </c>
      <c r="BL195" s="21" t="s">
        <v>933</v>
      </c>
      <c r="BM195" s="231" t="s">
        <v>7241</v>
      </c>
    </row>
    <row r="196" s="13" customFormat="1">
      <c r="A196" s="13"/>
      <c r="B196" s="238"/>
      <c r="C196" s="239"/>
      <c r="D196" s="240" t="s">
        <v>446</v>
      </c>
      <c r="E196" s="241" t="s">
        <v>28</v>
      </c>
      <c r="F196" s="242" t="s">
        <v>501</v>
      </c>
      <c r="G196" s="239"/>
      <c r="H196" s="243">
        <v>5</v>
      </c>
      <c r="I196" s="244"/>
      <c r="J196" s="239"/>
      <c r="K196" s="239"/>
      <c r="L196" s="245"/>
      <c r="M196" s="246"/>
      <c r="N196" s="247"/>
      <c r="O196" s="247"/>
      <c r="P196" s="247"/>
      <c r="Q196" s="247"/>
      <c r="R196" s="247"/>
      <c r="S196" s="247"/>
      <c r="T196" s="248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9" t="s">
        <v>446</v>
      </c>
      <c r="AU196" s="249" t="s">
        <v>83</v>
      </c>
      <c r="AV196" s="13" t="s">
        <v>83</v>
      </c>
      <c r="AW196" s="13" t="s">
        <v>35</v>
      </c>
      <c r="AX196" s="13" t="s">
        <v>81</v>
      </c>
      <c r="AY196" s="249" t="s">
        <v>426</v>
      </c>
    </row>
    <row r="197" s="2" customFormat="1" ht="37.8" customHeight="1">
      <c r="A197" s="42"/>
      <c r="B197" s="43"/>
      <c r="C197" s="220" t="s">
        <v>787</v>
      </c>
      <c r="D197" s="220" t="s">
        <v>433</v>
      </c>
      <c r="E197" s="221" t="s">
        <v>7242</v>
      </c>
      <c r="F197" s="222" t="s">
        <v>7243</v>
      </c>
      <c r="G197" s="223" t="s">
        <v>1452</v>
      </c>
      <c r="H197" s="224">
        <v>11</v>
      </c>
      <c r="I197" s="225"/>
      <c r="J197" s="226">
        <f>ROUND(I197*H197,2)</f>
        <v>0</v>
      </c>
      <c r="K197" s="222" t="s">
        <v>28</v>
      </c>
      <c r="L197" s="48"/>
      <c r="M197" s="227" t="s">
        <v>28</v>
      </c>
      <c r="N197" s="228" t="s">
        <v>45</v>
      </c>
      <c r="O197" s="88"/>
      <c r="P197" s="229">
        <f>O197*H197</f>
        <v>0</v>
      </c>
      <c r="Q197" s="229">
        <v>0</v>
      </c>
      <c r="R197" s="229">
        <f>Q197*H197</f>
        <v>0</v>
      </c>
      <c r="S197" s="229">
        <v>0</v>
      </c>
      <c r="T197" s="230">
        <f>S197*H197</f>
        <v>0</v>
      </c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R197" s="231" t="s">
        <v>933</v>
      </c>
      <c r="AT197" s="231" t="s">
        <v>433</v>
      </c>
      <c r="AU197" s="231" t="s">
        <v>83</v>
      </c>
      <c r="AY197" s="21" t="s">
        <v>426</v>
      </c>
      <c r="BE197" s="232">
        <f>IF(N197="základní",J197,0)</f>
        <v>0</v>
      </c>
      <c r="BF197" s="232">
        <f>IF(N197="snížená",J197,0)</f>
        <v>0</v>
      </c>
      <c r="BG197" s="232">
        <f>IF(N197="zákl. přenesená",J197,0)</f>
        <v>0</v>
      </c>
      <c r="BH197" s="232">
        <f>IF(N197="sníž. přenesená",J197,0)</f>
        <v>0</v>
      </c>
      <c r="BI197" s="232">
        <f>IF(N197="nulová",J197,0)</f>
        <v>0</v>
      </c>
      <c r="BJ197" s="21" t="s">
        <v>81</v>
      </c>
      <c r="BK197" s="232">
        <f>ROUND(I197*H197,2)</f>
        <v>0</v>
      </c>
      <c r="BL197" s="21" t="s">
        <v>933</v>
      </c>
      <c r="BM197" s="231" t="s">
        <v>7244</v>
      </c>
    </row>
    <row r="198" s="13" customFormat="1">
      <c r="A198" s="13"/>
      <c r="B198" s="238"/>
      <c r="C198" s="239"/>
      <c r="D198" s="240" t="s">
        <v>446</v>
      </c>
      <c r="E198" s="241" t="s">
        <v>28</v>
      </c>
      <c r="F198" s="242" t="s">
        <v>429</v>
      </c>
      <c r="G198" s="239"/>
      <c r="H198" s="243">
        <v>11</v>
      </c>
      <c r="I198" s="244"/>
      <c r="J198" s="239"/>
      <c r="K198" s="239"/>
      <c r="L198" s="245"/>
      <c r="M198" s="246"/>
      <c r="N198" s="247"/>
      <c r="O198" s="247"/>
      <c r="P198" s="247"/>
      <c r="Q198" s="247"/>
      <c r="R198" s="247"/>
      <c r="S198" s="247"/>
      <c r="T198" s="248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9" t="s">
        <v>446</v>
      </c>
      <c r="AU198" s="249" t="s">
        <v>83</v>
      </c>
      <c r="AV198" s="13" t="s">
        <v>83</v>
      </c>
      <c r="AW198" s="13" t="s">
        <v>35</v>
      </c>
      <c r="AX198" s="13" t="s">
        <v>81</v>
      </c>
      <c r="AY198" s="249" t="s">
        <v>426</v>
      </c>
    </row>
    <row r="199" s="12" customFormat="1" ht="20.88" customHeight="1">
      <c r="A199" s="12"/>
      <c r="B199" s="204"/>
      <c r="C199" s="205"/>
      <c r="D199" s="206" t="s">
        <v>73</v>
      </c>
      <c r="E199" s="218" t="s">
        <v>4820</v>
      </c>
      <c r="F199" s="218" t="s">
        <v>5256</v>
      </c>
      <c r="G199" s="205"/>
      <c r="H199" s="205"/>
      <c r="I199" s="208"/>
      <c r="J199" s="219">
        <f>BK199</f>
        <v>0</v>
      </c>
      <c r="K199" s="205"/>
      <c r="L199" s="210"/>
      <c r="M199" s="211"/>
      <c r="N199" s="212"/>
      <c r="O199" s="212"/>
      <c r="P199" s="213">
        <f>P200+SUM(P201:P204)</f>
        <v>0</v>
      </c>
      <c r="Q199" s="212"/>
      <c r="R199" s="213">
        <f>R200+SUM(R201:R204)</f>
        <v>0</v>
      </c>
      <c r="S199" s="212"/>
      <c r="T199" s="214">
        <f>T200+SUM(T201:T204)</f>
        <v>0</v>
      </c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R199" s="215" t="s">
        <v>81</v>
      </c>
      <c r="AT199" s="216" t="s">
        <v>73</v>
      </c>
      <c r="AU199" s="216" t="s">
        <v>83</v>
      </c>
      <c r="AY199" s="215" t="s">
        <v>426</v>
      </c>
      <c r="BK199" s="217">
        <f>BK200+SUM(BK201:BK204)</f>
        <v>0</v>
      </c>
    </row>
    <row r="200" s="2" customFormat="1" ht="37.8" customHeight="1">
      <c r="A200" s="42"/>
      <c r="B200" s="43"/>
      <c r="C200" s="220" t="s">
        <v>794</v>
      </c>
      <c r="D200" s="220" t="s">
        <v>433</v>
      </c>
      <c r="E200" s="221" t="s">
        <v>7245</v>
      </c>
      <c r="F200" s="222" t="s">
        <v>7246</v>
      </c>
      <c r="G200" s="223" t="s">
        <v>1452</v>
      </c>
      <c r="H200" s="224">
        <v>1</v>
      </c>
      <c r="I200" s="225"/>
      <c r="J200" s="226">
        <f>ROUND(I200*H200,2)</f>
        <v>0</v>
      </c>
      <c r="K200" s="222" t="s">
        <v>28</v>
      </c>
      <c r="L200" s="48"/>
      <c r="M200" s="227" t="s">
        <v>28</v>
      </c>
      <c r="N200" s="228" t="s">
        <v>45</v>
      </c>
      <c r="O200" s="88"/>
      <c r="P200" s="229">
        <f>O200*H200</f>
        <v>0</v>
      </c>
      <c r="Q200" s="229">
        <v>0</v>
      </c>
      <c r="R200" s="229">
        <f>Q200*H200</f>
        <v>0</v>
      </c>
      <c r="S200" s="229">
        <v>0</v>
      </c>
      <c r="T200" s="230">
        <f>S200*H200</f>
        <v>0</v>
      </c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R200" s="231" t="s">
        <v>933</v>
      </c>
      <c r="AT200" s="231" t="s">
        <v>433</v>
      </c>
      <c r="AU200" s="231" t="s">
        <v>469</v>
      </c>
      <c r="AY200" s="21" t="s">
        <v>426</v>
      </c>
      <c r="BE200" s="232">
        <f>IF(N200="základní",J200,0)</f>
        <v>0</v>
      </c>
      <c r="BF200" s="232">
        <f>IF(N200="snížená",J200,0)</f>
        <v>0</v>
      </c>
      <c r="BG200" s="232">
        <f>IF(N200="zákl. přenesená",J200,0)</f>
        <v>0</v>
      </c>
      <c r="BH200" s="232">
        <f>IF(N200="sníž. přenesená",J200,0)</f>
        <v>0</v>
      </c>
      <c r="BI200" s="232">
        <f>IF(N200="nulová",J200,0)</f>
        <v>0</v>
      </c>
      <c r="BJ200" s="21" t="s">
        <v>81</v>
      </c>
      <c r="BK200" s="232">
        <f>ROUND(I200*H200,2)</f>
        <v>0</v>
      </c>
      <c r="BL200" s="21" t="s">
        <v>933</v>
      </c>
      <c r="BM200" s="231" t="s">
        <v>7247</v>
      </c>
    </row>
    <row r="201" s="13" customFormat="1">
      <c r="A201" s="13"/>
      <c r="B201" s="238"/>
      <c r="C201" s="239"/>
      <c r="D201" s="240" t="s">
        <v>446</v>
      </c>
      <c r="E201" s="241" t="s">
        <v>28</v>
      </c>
      <c r="F201" s="242" t="s">
        <v>81</v>
      </c>
      <c r="G201" s="239"/>
      <c r="H201" s="243">
        <v>1</v>
      </c>
      <c r="I201" s="244"/>
      <c r="J201" s="239"/>
      <c r="K201" s="239"/>
      <c r="L201" s="245"/>
      <c r="M201" s="246"/>
      <c r="N201" s="247"/>
      <c r="O201" s="247"/>
      <c r="P201" s="247"/>
      <c r="Q201" s="247"/>
      <c r="R201" s="247"/>
      <c r="S201" s="247"/>
      <c r="T201" s="248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9" t="s">
        <v>446</v>
      </c>
      <c r="AU201" s="249" t="s">
        <v>469</v>
      </c>
      <c r="AV201" s="13" t="s">
        <v>83</v>
      </c>
      <c r="AW201" s="13" t="s">
        <v>35</v>
      </c>
      <c r="AX201" s="13" t="s">
        <v>81</v>
      </c>
      <c r="AY201" s="249" t="s">
        <v>426</v>
      </c>
    </row>
    <row r="202" s="2" customFormat="1" ht="66.75" customHeight="1">
      <c r="A202" s="42"/>
      <c r="B202" s="43"/>
      <c r="C202" s="220" t="s">
        <v>800</v>
      </c>
      <c r="D202" s="220" t="s">
        <v>433</v>
      </c>
      <c r="E202" s="221" t="s">
        <v>7248</v>
      </c>
      <c r="F202" s="222" t="s">
        <v>7249</v>
      </c>
      <c r="G202" s="223" t="s">
        <v>1452</v>
      </c>
      <c r="H202" s="224">
        <v>4</v>
      </c>
      <c r="I202" s="225"/>
      <c r="J202" s="226">
        <f>ROUND(I202*H202,2)</f>
        <v>0</v>
      </c>
      <c r="K202" s="222" t="s">
        <v>28</v>
      </c>
      <c r="L202" s="48"/>
      <c r="M202" s="227" t="s">
        <v>28</v>
      </c>
      <c r="N202" s="228" t="s">
        <v>45</v>
      </c>
      <c r="O202" s="88"/>
      <c r="P202" s="229">
        <f>O202*H202</f>
        <v>0</v>
      </c>
      <c r="Q202" s="229">
        <v>0</v>
      </c>
      <c r="R202" s="229">
        <f>Q202*H202</f>
        <v>0</v>
      </c>
      <c r="S202" s="229">
        <v>0</v>
      </c>
      <c r="T202" s="230">
        <f>S202*H202</f>
        <v>0</v>
      </c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R202" s="231" t="s">
        <v>933</v>
      </c>
      <c r="AT202" s="231" t="s">
        <v>433</v>
      </c>
      <c r="AU202" s="231" t="s">
        <v>469</v>
      </c>
      <c r="AY202" s="21" t="s">
        <v>426</v>
      </c>
      <c r="BE202" s="232">
        <f>IF(N202="základní",J202,0)</f>
        <v>0</v>
      </c>
      <c r="BF202" s="232">
        <f>IF(N202="snížená",J202,0)</f>
        <v>0</v>
      </c>
      <c r="BG202" s="232">
        <f>IF(N202="zákl. přenesená",J202,0)</f>
        <v>0</v>
      </c>
      <c r="BH202" s="232">
        <f>IF(N202="sníž. přenesená",J202,0)</f>
        <v>0</v>
      </c>
      <c r="BI202" s="232">
        <f>IF(N202="nulová",J202,0)</f>
        <v>0</v>
      </c>
      <c r="BJ202" s="21" t="s">
        <v>81</v>
      </c>
      <c r="BK202" s="232">
        <f>ROUND(I202*H202,2)</f>
        <v>0</v>
      </c>
      <c r="BL202" s="21" t="s">
        <v>933</v>
      </c>
      <c r="BM202" s="231" t="s">
        <v>7250</v>
      </c>
    </row>
    <row r="203" s="13" customFormat="1">
      <c r="A203" s="13"/>
      <c r="B203" s="238"/>
      <c r="C203" s="239"/>
      <c r="D203" s="240" t="s">
        <v>446</v>
      </c>
      <c r="E203" s="241" t="s">
        <v>28</v>
      </c>
      <c r="F203" s="242" t="s">
        <v>438</v>
      </c>
      <c r="G203" s="239"/>
      <c r="H203" s="243">
        <v>4</v>
      </c>
      <c r="I203" s="244"/>
      <c r="J203" s="239"/>
      <c r="K203" s="239"/>
      <c r="L203" s="245"/>
      <c r="M203" s="246"/>
      <c r="N203" s="247"/>
      <c r="O203" s="247"/>
      <c r="P203" s="247"/>
      <c r="Q203" s="247"/>
      <c r="R203" s="247"/>
      <c r="S203" s="247"/>
      <c r="T203" s="248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9" t="s">
        <v>446</v>
      </c>
      <c r="AU203" s="249" t="s">
        <v>469</v>
      </c>
      <c r="AV203" s="13" t="s">
        <v>83</v>
      </c>
      <c r="AW203" s="13" t="s">
        <v>35</v>
      </c>
      <c r="AX203" s="13" t="s">
        <v>81</v>
      </c>
      <c r="AY203" s="249" t="s">
        <v>426</v>
      </c>
    </row>
    <row r="204" s="17" customFormat="1" ht="20.88" customHeight="1">
      <c r="A204" s="17"/>
      <c r="B204" s="307"/>
      <c r="C204" s="308"/>
      <c r="D204" s="309" t="s">
        <v>73</v>
      </c>
      <c r="E204" s="309" t="s">
        <v>4828</v>
      </c>
      <c r="F204" s="309" t="s">
        <v>7251</v>
      </c>
      <c r="G204" s="308"/>
      <c r="H204" s="308"/>
      <c r="I204" s="310"/>
      <c r="J204" s="311">
        <f>BK204</f>
        <v>0</v>
      </c>
      <c r="K204" s="308"/>
      <c r="L204" s="312"/>
      <c r="M204" s="313"/>
      <c r="N204" s="314"/>
      <c r="O204" s="314"/>
      <c r="P204" s="315">
        <f>P205+P206+P207</f>
        <v>0</v>
      </c>
      <c r="Q204" s="314"/>
      <c r="R204" s="315">
        <f>R205+R206+R207</f>
        <v>0</v>
      </c>
      <c r="S204" s="314"/>
      <c r="T204" s="316">
        <f>T205+T206+T207</f>
        <v>0</v>
      </c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R204" s="317" t="s">
        <v>81</v>
      </c>
      <c r="AT204" s="318" t="s">
        <v>73</v>
      </c>
      <c r="AU204" s="318" t="s">
        <v>469</v>
      </c>
      <c r="AY204" s="317" t="s">
        <v>426</v>
      </c>
      <c r="BK204" s="319">
        <f>BK205+BK206+BK207</f>
        <v>0</v>
      </c>
    </row>
    <row r="205" s="2" customFormat="1" ht="37.8" customHeight="1">
      <c r="A205" s="42"/>
      <c r="B205" s="43"/>
      <c r="C205" s="220" t="s">
        <v>807</v>
      </c>
      <c r="D205" s="220" t="s">
        <v>433</v>
      </c>
      <c r="E205" s="221" t="s">
        <v>7252</v>
      </c>
      <c r="F205" s="222" t="s">
        <v>7253</v>
      </c>
      <c r="G205" s="223" t="s">
        <v>1452</v>
      </c>
      <c r="H205" s="224">
        <v>1</v>
      </c>
      <c r="I205" s="225"/>
      <c r="J205" s="226">
        <f>ROUND(I205*H205,2)</f>
        <v>0</v>
      </c>
      <c r="K205" s="222" t="s">
        <v>28</v>
      </c>
      <c r="L205" s="48"/>
      <c r="M205" s="227" t="s">
        <v>28</v>
      </c>
      <c r="N205" s="228" t="s">
        <v>45</v>
      </c>
      <c r="O205" s="88"/>
      <c r="P205" s="229">
        <f>O205*H205</f>
        <v>0</v>
      </c>
      <c r="Q205" s="229">
        <v>0</v>
      </c>
      <c r="R205" s="229">
        <f>Q205*H205</f>
        <v>0</v>
      </c>
      <c r="S205" s="229">
        <v>0</v>
      </c>
      <c r="T205" s="230">
        <f>S205*H205</f>
        <v>0</v>
      </c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R205" s="231" t="s">
        <v>933</v>
      </c>
      <c r="AT205" s="231" t="s">
        <v>433</v>
      </c>
      <c r="AU205" s="231" t="s">
        <v>438</v>
      </c>
      <c r="AY205" s="21" t="s">
        <v>426</v>
      </c>
      <c r="BE205" s="232">
        <f>IF(N205="základní",J205,0)</f>
        <v>0</v>
      </c>
      <c r="BF205" s="232">
        <f>IF(N205="snížená",J205,0)</f>
        <v>0</v>
      </c>
      <c r="BG205" s="232">
        <f>IF(N205="zákl. přenesená",J205,0)</f>
        <v>0</v>
      </c>
      <c r="BH205" s="232">
        <f>IF(N205="sníž. přenesená",J205,0)</f>
        <v>0</v>
      </c>
      <c r="BI205" s="232">
        <f>IF(N205="nulová",J205,0)</f>
        <v>0</v>
      </c>
      <c r="BJ205" s="21" t="s">
        <v>81</v>
      </c>
      <c r="BK205" s="232">
        <f>ROUND(I205*H205,2)</f>
        <v>0</v>
      </c>
      <c r="BL205" s="21" t="s">
        <v>933</v>
      </c>
      <c r="BM205" s="231" t="s">
        <v>7254</v>
      </c>
    </row>
    <row r="206" s="13" customFormat="1">
      <c r="A206" s="13"/>
      <c r="B206" s="238"/>
      <c r="C206" s="239"/>
      <c r="D206" s="240" t="s">
        <v>446</v>
      </c>
      <c r="E206" s="241" t="s">
        <v>28</v>
      </c>
      <c r="F206" s="242" t="s">
        <v>81</v>
      </c>
      <c r="G206" s="239"/>
      <c r="H206" s="243">
        <v>1</v>
      </c>
      <c r="I206" s="244"/>
      <c r="J206" s="239"/>
      <c r="K206" s="239"/>
      <c r="L206" s="245"/>
      <c r="M206" s="246"/>
      <c r="N206" s="247"/>
      <c r="O206" s="247"/>
      <c r="P206" s="247"/>
      <c r="Q206" s="247"/>
      <c r="R206" s="247"/>
      <c r="S206" s="247"/>
      <c r="T206" s="248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9" t="s">
        <v>446</v>
      </c>
      <c r="AU206" s="249" t="s">
        <v>438</v>
      </c>
      <c r="AV206" s="13" t="s">
        <v>83</v>
      </c>
      <c r="AW206" s="13" t="s">
        <v>35</v>
      </c>
      <c r="AX206" s="13" t="s">
        <v>81</v>
      </c>
      <c r="AY206" s="249" t="s">
        <v>426</v>
      </c>
    </row>
    <row r="207" s="17" customFormat="1" ht="20.88" customHeight="1">
      <c r="A207" s="17"/>
      <c r="B207" s="307"/>
      <c r="C207" s="308"/>
      <c r="D207" s="309" t="s">
        <v>73</v>
      </c>
      <c r="E207" s="309" t="s">
        <v>4854</v>
      </c>
      <c r="F207" s="309" t="s">
        <v>7255</v>
      </c>
      <c r="G207" s="308"/>
      <c r="H207" s="308"/>
      <c r="I207" s="310"/>
      <c r="J207" s="311">
        <f>BK207</f>
        <v>0</v>
      </c>
      <c r="K207" s="308"/>
      <c r="L207" s="312"/>
      <c r="M207" s="313"/>
      <c r="N207" s="314"/>
      <c r="O207" s="314"/>
      <c r="P207" s="315">
        <f>P208+P209+P210+P213+P216+P219</f>
        <v>0</v>
      </c>
      <c r="Q207" s="314"/>
      <c r="R207" s="315">
        <f>R208+R209+R210+R213+R216+R219</f>
        <v>0</v>
      </c>
      <c r="S207" s="314"/>
      <c r="T207" s="316">
        <f>T208+T209+T210+T213+T216+T219</f>
        <v>0</v>
      </c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R207" s="317" t="s">
        <v>81</v>
      </c>
      <c r="AT207" s="318" t="s">
        <v>73</v>
      </c>
      <c r="AU207" s="318" t="s">
        <v>438</v>
      </c>
      <c r="AY207" s="317" t="s">
        <v>426</v>
      </c>
      <c r="BK207" s="319">
        <f>BK208+BK209+BK210+BK213+BK216+BK219</f>
        <v>0</v>
      </c>
    </row>
    <row r="208" s="2" customFormat="1" ht="37.8" customHeight="1">
      <c r="A208" s="42"/>
      <c r="B208" s="43"/>
      <c r="C208" s="220" t="s">
        <v>812</v>
      </c>
      <c r="D208" s="220" t="s">
        <v>433</v>
      </c>
      <c r="E208" s="221" t="s">
        <v>5348</v>
      </c>
      <c r="F208" s="222" t="s">
        <v>7256</v>
      </c>
      <c r="G208" s="223" t="s">
        <v>1452</v>
      </c>
      <c r="H208" s="224">
        <v>1</v>
      </c>
      <c r="I208" s="225"/>
      <c r="J208" s="226">
        <f>ROUND(I208*H208,2)</f>
        <v>0</v>
      </c>
      <c r="K208" s="222" t="s">
        <v>28</v>
      </c>
      <c r="L208" s="48"/>
      <c r="M208" s="227" t="s">
        <v>28</v>
      </c>
      <c r="N208" s="228" t="s">
        <v>45</v>
      </c>
      <c r="O208" s="88"/>
      <c r="P208" s="229">
        <f>O208*H208</f>
        <v>0</v>
      </c>
      <c r="Q208" s="229">
        <v>0</v>
      </c>
      <c r="R208" s="229">
        <f>Q208*H208</f>
        <v>0</v>
      </c>
      <c r="S208" s="229">
        <v>0</v>
      </c>
      <c r="T208" s="230">
        <f>S208*H208</f>
        <v>0</v>
      </c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R208" s="231" t="s">
        <v>933</v>
      </c>
      <c r="AT208" s="231" t="s">
        <v>433</v>
      </c>
      <c r="AU208" s="231" t="s">
        <v>501</v>
      </c>
      <c r="AY208" s="21" t="s">
        <v>426</v>
      </c>
      <c r="BE208" s="232">
        <f>IF(N208="základní",J208,0)</f>
        <v>0</v>
      </c>
      <c r="BF208" s="232">
        <f>IF(N208="snížená",J208,0)</f>
        <v>0</v>
      </c>
      <c r="BG208" s="232">
        <f>IF(N208="zákl. přenesená",J208,0)</f>
        <v>0</v>
      </c>
      <c r="BH208" s="232">
        <f>IF(N208="sníž. přenesená",J208,0)</f>
        <v>0</v>
      </c>
      <c r="BI208" s="232">
        <f>IF(N208="nulová",J208,0)</f>
        <v>0</v>
      </c>
      <c r="BJ208" s="21" t="s">
        <v>81</v>
      </c>
      <c r="BK208" s="232">
        <f>ROUND(I208*H208,2)</f>
        <v>0</v>
      </c>
      <c r="BL208" s="21" t="s">
        <v>933</v>
      </c>
      <c r="BM208" s="231" t="s">
        <v>7257</v>
      </c>
    </row>
    <row r="209" s="13" customFormat="1">
      <c r="A209" s="13"/>
      <c r="B209" s="238"/>
      <c r="C209" s="239"/>
      <c r="D209" s="240" t="s">
        <v>446</v>
      </c>
      <c r="E209" s="241" t="s">
        <v>28</v>
      </c>
      <c r="F209" s="242" t="s">
        <v>81</v>
      </c>
      <c r="G209" s="239"/>
      <c r="H209" s="243">
        <v>1</v>
      </c>
      <c r="I209" s="244"/>
      <c r="J209" s="239"/>
      <c r="K209" s="239"/>
      <c r="L209" s="245"/>
      <c r="M209" s="246"/>
      <c r="N209" s="247"/>
      <c r="O209" s="247"/>
      <c r="P209" s="247"/>
      <c r="Q209" s="247"/>
      <c r="R209" s="247"/>
      <c r="S209" s="247"/>
      <c r="T209" s="248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9" t="s">
        <v>446</v>
      </c>
      <c r="AU209" s="249" t="s">
        <v>501</v>
      </c>
      <c r="AV209" s="13" t="s">
        <v>83</v>
      </c>
      <c r="AW209" s="13" t="s">
        <v>35</v>
      </c>
      <c r="AX209" s="13" t="s">
        <v>81</v>
      </c>
      <c r="AY209" s="249" t="s">
        <v>426</v>
      </c>
    </row>
    <row r="210" s="17" customFormat="1" ht="20.88" customHeight="1">
      <c r="A210" s="17"/>
      <c r="B210" s="307"/>
      <c r="C210" s="308"/>
      <c r="D210" s="309" t="s">
        <v>73</v>
      </c>
      <c r="E210" s="309" t="s">
        <v>4894</v>
      </c>
      <c r="F210" s="309" t="s">
        <v>7258</v>
      </c>
      <c r="G210" s="308"/>
      <c r="H210" s="308"/>
      <c r="I210" s="310"/>
      <c r="J210" s="311">
        <f>BK210</f>
        <v>0</v>
      </c>
      <c r="K210" s="308"/>
      <c r="L210" s="312"/>
      <c r="M210" s="313"/>
      <c r="N210" s="314"/>
      <c r="O210" s="314"/>
      <c r="P210" s="315">
        <f>SUM(P211:P212)</f>
        <v>0</v>
      </c>
      <c r="Q210" s="314"/>
      <c r="R210" s="315">
        <f>SUM(R211:R212)</f>
        <v>0</v>
      </c>
      <c r="S210" s="314"/>
      <c r="T210" s="316">
        <f>SUM(T211:T212)</f>
        <v>0</v>
      </c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R210" s="317" t="s">
        <v>81</v>
      </c>
      <c r="AT210" s="318" t="s">
        <v>73</v>
      </c>
      <c r="AU210" s="318" t="s">
        <v>501</v>
      </c>
      <c r="AY210" s="317" t="s">
        <v>426</v>
      </c>
      <c r="BK210" s="319">
        <f>SUM(BK211:BK212)</f>
        <v>0</v>
      </c>
    </row>
    <row r="211" s="2" customFormat="1" ht="24.15" customHeight="1">
      <c r="A211" s="42"/>
      <c r="B211" s="43"/>
      <c r="C211" s="220" t="s">
        <v>818</v>
      </c>
      <c r="D211" s="220" t="s">
        <v>433</v>
      </c>
      <c r="E211" s="221" t="s">
        <v>7259</v>
      </c>
      <c r="F211" s="222" t="s">
        <v>7260</v>
      </c>
      <c r="G211" s="223" t="s">
        <v>1452</v>
      </c>
      <c r="H211" s="224">
        <v>1</v>
      </c>
      <c r="I211" s="225"/>
      <c r="J211" s="226">
        <f>ROUND(I211*H211,2)</f>
        <v>0</v>
      </c>
      <c r="K211" s="222" t="s">
        <v>28</v>
      </c>
      <c r="L211" s="48"/>
      <c r="M211" s="227" t="s">
        <v>28</v>
      </c>
      <c r="N211" s="228" t="s">
        <v>45</v>
      </c>
      <c r="O211" s="88"/>
      <c r="P211" s="229">
        <f>O211*H211</f>
        <v>0</v>
      </c>
      <c r="Q211" s="229">
        <v>0</v>
      </c>
      <c r="R211" s="229">
        <f>Q211*H211</f>
        <v>0</v>
      </c>
      <c r="S211" s="229">
        <v>0</v>
      </c>
      <c r="T211" s="230">
        <f>S211*H211</f>
        <v>0</v>
      </c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R211" s="231" t="s">
        <v>933</v>
      </c>
      <c r="AT211" s="231" t="s">
        <v>433</v>
      </c>
      <c r="AU211" s="231" t="s">
        <v>517</v>
      </c>
      <c r="AY211" s="21" t="s">
        <v>426</v>
      </c>
      <c r="BE211" s="232">
        <f>IF(N211="základní",J211,0)</f>
        <v>0</v>
      </c>
      <c r="BF211" s="232">
        <f>IF(N211="snížená",J211,0)</f>
        <v>0</v>
      </c>
      <c r="BG211" s="232">
        <f>IF(N211="zákl. přenesená",J211,0)</f>
        <v>0</v>
      </c>
      <c r="BH211" s="232">
        <f>IF(N211="sníž. přenesená",J211,0)</f>
        <v>0</v>
      </c>
      <c r="BI211" s="232">
        <f>IF(N211="nulová",J211,0)</f>
        <v>0</v>
      </c>
      <c r="BJ211" s="21" t="s">
        <v>81</v>
      </c>
      <c r="BK211" s="232">
        <f>ROUND(I211*H211,2)</f>
        <v>0</v>
      </c>
      <c r="BL211" s="21" t="s">
        <v>933</v>
      </c>
      <c r="BM211" s="231" t="s">
        <v>7261</v>
      </c>
    </row>
    <row r="212" s="13" customFormat="1">
      <c r="A212" s="13"/>
      <c r="B212" s="238"/>
      <c r="C212" s="239"/>
      <c r="D212" s="240" t="s">
        <v>446</v>
      </c>
      <c r="E212" s="241" t="s">
        <v>28</v>
      </c>
      <c r="F212" s="242" t="s">
        <v>81</v>
      </c>
      <c r="G212" s="239"/>
      <c r="H212" s="243">
        <v>1</v>
      </c>
      <c r="I212" s="244"/>
      <c r="J212" s="239"/>
      <c r="K212" s="239"/>
      <c r="L212" s="245"/>
      <c r="M212" s="246"/>
      <c r="N212" s="247"/>
      <c r="O212" s="247"/>
      <c r="P212" s="247"/>
      <c r="Q212" s="247"/>
      <c r="R212" s="247"/>
      <c r="S212" s="247"/>
      <c r="T212" s="248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9" t="s">
        <v>446</v>
      </c>
      <c r="AU212" s="249" t="s">
        <v>517</v>
      </c>
      <c r="AV212" s="13" t="s">
        <v>83</v>
      </c>
      <c r="AW212" s="13" t="s">
        <v>35</v>
      </c>
      <c r="AX212" s="13" t="s">
        <v>81</v>
      </c>
      <c r="AY212" s="249" t="s">
        <v>426</v>
      </c>
    </row>
    <row r="213" s="17" customFormat="1" ht="20.88" customHeight="1">
      <c r="A213" s="17"/>
      <c r="B213" s="307"/>
      <c r="C213" s="308"/>
      <c r="D213" s="309" t="s">
        <v>73</v>
      </c>
      <c r="E213" s="309" t="s">
        <v>4911</v>
      </c>
      <c r="F213" s="309" t="s">
        <v>5363</v>
      </c>
      <c r="G213" s="308"/>
      <c r="H213" s="308"/>
      <c r="I213" s="310"/>
      <c r="J213" s="311">
        <f>BK213</f>
        <v>0</v>
      </c>
      <c r="K213" s="308"/>
      <c r="L213" s="312"/>
      <c r="M213" s="313"/>
      <c r="N213" s="314"/>
      <c r="O213" s="314"/>
      <c r="P213" s="315">
        <f>SUM(P214:P215)</f>
        <v>0</v>
      </c>
      <c r="Q213" s="314"/>
      <c r="R213" s="315">
        <f>SUM(R214:R215)</f>
        <v>0</v>
      </c>
      <c r="S213" s="314"/>
      <c r="T213" s="316">
        <f>SUM(T214:T215)</f>
        <v>0</v>
      </c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R213" s="317" t="s">
        <v>81</v>
      </c>
      <c r="AT213" s="318" t="s">
        <v>73</v>
      </c>
      <c r="AU213" s="318" t="s">
        <v>501</v>
      </c>
      <c r="AY213" s="317" t="s">
        <v>426</v>
      </c>
      <c r="BK213" s="319">
        <f>SUM(BK214:BK215)</f>
        <v>0</v>
      </c>
    </row>
    <row r="214" s="2" customFormat="1" ht="44.25" customHeight="1">
      <c r="A214" s="42"/>
      <c r="B214" s="43"/>
      <c r="C214" s="220" t="s">
        <v>824</v>
      </c>
      <c r="D214" s="220" t="s">
        <v>433</v>
      </c>
      <c r="E214" s="221" t="s">
        <v>5364</v>
      </c>
      <c r="F214" s="222" t="s">
        <v>5365</v>
      </c>
      <c r="G214" s="223" t="s">
        <v>1452</v>
      </c>
      <c r="H214" s="224">
        <v>1</v>
      </c>
      <c r="I214" s="225"/>
      <c r="J214" s="226">
        <f>ROUND(I214*H214,2)</f>
        <v>0</v>
      </c>
      <c r="K214" s="222" t="s">
        <v>28</v>
      </c>
      <c r="L214" s="48"/>
      <c r="M214" s="227" t="s">
        <v>28</v>
      </c>
      <c r="N214" s="228" t="s">
        <v>45</v>
      </c>
      <c r="O214" s="88"/>
      <c r="P214" s="229">
        <f>O214*H214</f>
        <v>0</v>
      </c>
      <c r="Q214" s="229">
        <v>0</v>
      </c>
      <c r="R214" s="229">
        <f>Q214*H214</f>
        <v>0</v>
      </c>
      <c r="S214" s="229">
        <v>0</v>
      </c>
      <c r="T214" s="230">
        <f>S214*H214</f>
        <v>0</v>
      </c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R214" s="231" t="s">
        <v>933</v>
      </c>
      <c r="AT214" s="231" t="s">
        <v>433</v>
      </c>
      <c r="AU214" s="231" t="s">
        <v>517</v>
      </c>
      <c r="AY214" s="21" t="s">
        <v>426</v>
      </c>
      <c r="BE214" s="232">
        <f>IF(N214="základní",J214,0)</f>
        <v>0</v>
      </c>
      <c r="BF214" s="232">
        <f>IF(N214="snížená",J214,0)</f>
        <v>0</v>
      </c>
      <c r="BG214" s="232">
        <f>IF(N214="zákl. přenesená",J214,0)</f>
        <v>0</v>
      </c>
      <c r="BH214" s="232">
        <f>IF(N214="sníž. přenesená",J214,0)</f>
        <v>0</v>
      </c>
      <c r="BI214" s="232">
        <f>IF(N214="nulová",J214,0)</f>
        <v>0</v>
      </c>
      <c r="BJ214" s="21" t="s">
        <v>81</v>
      </c>
      <c r="BK214" s="232">
        <f>ROUND(I214*H214,2)</f>
        <v>0</v>
      </c>
      <c r="BL214" s="21" t="s">
        <v>933</v>
      </c>
      <c r="BM214" s="231" t="s">
        <v>7262</v>
      </c>
    </row>
    <row r="215" s="13" customFormat="1">
      <c r="A215" s="13"/>
      <c r="B215" s="238"/>
      <c r="C215" s="239"/>
      <c r="D215" s="240" t="s">
        <v>446</v>
      </c>
      <c r="E215" s="241" t="s">
        <v>28</v>
      </c>
      <c r="F215" s="242" t="s">
        <v>81</v>
      </c>
      <c r="G215" s="239"/>
      <c r="H215" s="243">
        <v>1</v>
      </c>
      <c r="I215" s="244"/>
      <c r="J215" s="239"/>
      <c r="K215" s="239"/>
      <c r="L215" s="245"/>
      <c r="M215" s="246"/>
      <c r="N215" s="247"/>
      <c r="O215" s="247"/>
      <c r="P215" s="247"/>
      <c r="Q215" s="247"/>
      <c r="R215" s="247"/>
      <c r="S215" s="247"/>
      <c r="T215" s="248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9" t="s">
        <v>446</v>
      </c>
      <c r="AU215" s="249" t="s">
        <v>517</v>
      </c>
      <c r="AV215" s="13" t="s">
        <v>83</v>
      </c>
      <c r="AW215" s="13" t="s">
        <v>35</v>
      </c>
      <c r="AX215" s="13" t="s">
        <v>81</v>
      </c>
      <c r="AY215" s="249" t="s">
        <v>426</v>
      </c>
    </row>
    <row r="216" s="17" customFormat="1" ht="20.88" customHeight="1">
      <c r="A216" s="17"/>
      <c r="B216" s="307"/>
      <c r="C216" s="308"/>
      <c r="D216" s="309" t="s">
        <v>73</v>
      </c>
      <c r="E216" s="309" t="s">
        <v>5087</v>
      </c>
      <c r="F216" s="309" t="s">
        <v>5393</v>
      </c>
      <c r="G216" s="308"/>
      <c r="H216" s="308"/>
      <c r="I216" s="310"/>
      <c r="J216" s="311">
        <f>BK216</f>
        <v>0</v>
      </c>
      <c r="K216" s="308"/>
      <c r="L216" s="312"/>
      <c r="M216" s="313"/>
      <c r="N216" s="314"/>
      <c r="O216" s="314"/>
      <c r="P216" s="315">
        <f>SUM(P217:P218)</f>
        <v>0</v>
      </c>
      <c r="Q216" s="314"/>
      <c r="R216" s="315">
        <f>SUM(R217:R218)</f>
        <v>0</v>
      </c>
      <c r="S216" s="314"/>
      <c r="T216" s="316">
        <f>SUM(T217:T218)</f>
        <v>0</v>
      </c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R216" s="317" t="s">
        <v>81</v>
      </c>
      <c r="AT216" s="318" t="s">
        <v>73</v>
      </c>
      <c r="AU216" s="318" t="s">
        <v>501</v>
      </c>
      <c r="AY216" s="317" t="s">
        <v>426</v>
      </c>
      <c r="BK216" s="319">
        <f>SUM(BK217:BK218)</f>
        <v>0</v>
      </c>
    </row>
    <row r="217" s="2" customFormat="1" ht="16.5" customHeight="1">
      <c r="A217" s="42"/>
      <c r="B217" s="43"/>
      <c r="C217" s="220" t="s">
        <v>829</v>
      </c>
      <c r="D217" s="220" t="s">
        <v>433</v>
      </c>
      <c r="E217" s="221" t="s">
        <v>5398</v>
      </c>
      <c r="F217" s="222" t="s">
        <v>5399</v>
      </c>
      <c r="G217" s="223" t="s">
        <v>949</v>
      </c>
      <c r="H217" s="224">
        <v>250</v>
      </c>
      <c r="I217" s="225"/>
      <c r="J217" s="226">
        <f>ROUND(I217*H217,2)</f>
        <v>0</v>
      </c>
      <c r="K217" s="222" t="s">
        <v>28</v>
      </c>
      <c r="L217" s="48"/>
      <c r="M217" s="227" t="s">
        <v>28</v>
      </c>
      <c r="N217" s="228" t="s">
        <v>45</v>
      </c>
      <c r="O217" s="88"/>
      <c r="P217" s="229">
        <f>O217*H217</f>
        <v>0</v>
      </c>
      <c r="Q217" s="229">
        <v>0</v>
      </c>
      <c r="R217" s="229">
        <f>Q217*H217</f>
        <v>0</v>
      </c>
      <c r="S217" s="229">
        <v>0</v>
      </c>
      <c r="T217" s="230">
        <f>S217*H217</f>
        <v>0</v>
      </c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R217" s="231" t="s">
        <v>933</v>
      </c>
      <c r="AT217" s="231" t="s">
        <v>433</v>
      </c>
      <c r="AU217" s="231" t="s">
        <v>517</v>
      </c>
      <c r="AY217" s="21" t="s">
        <v>426</v>
      </c>
      <c r="BE217" s="232">
        <f>IF(N217="základní",J217,0)</f>
        <v>0</v>
      </c>
      <c r="BF217" s="232">
        <f>IF(N217="snížená",J217,0)</f>
        <v>0</v>
      </c>
      <c r="BG217" s="232">
        <f>IF(N217="zákl. přenesená",J217,0)</f>
        <v>0</v>
      </c>
      <c r="BH217" s="232">
        <f>IF(N217="sníž. přenesená",J217,0)</f>
        <v>0</v>
      </c>
      <c r="BI217" s="232">
        <f>IF(N217="nulová",J217,0)</f>
        <v>0</v>
      </c>
      <c r="BJ217" s="21" t="s">
        <v>81</v>
      </c>
      <c r="BK217" s="232">
        <f>ROUND(I217*H217,2)</f>
        <v>0</v>
      </c>
      <c r="BL217" s="21" t="s">
        <v>933</v>
      </c>
      <c r="BM217" s="231" t="s">
        <v>7263</v>
      </c>
    </row>
    <row r="218" s="13" customFormat="1">
      <c r="A218" s="13"/>
      <c r="B218" s="238"/>
      <c r="C218" s="239"/>
      <c r="D218" s="240" t="s">
        <v>446</v>
      </c>
      <c r="E218" s="241" t="s">
        <v>28</v>
      </c>
      <c r="F218" s="242" t="s">
        <v>2021</v>
      </c>
      <c r="G218" s="239"/>
      <c r="H218" s="243">
        <v>250</v>
      </c>
      <c r="I218" s="244"/>
      <c r="J218" s="239"/>
      <c r="K218" s="239"/>
      <c r="L218" s="245"/>
      <c r="M218" s="246"/>
      <c r="N218" s="247"/>
      <c r="O218" s="247"/>
      <c r="P218" s="247"/>
      <c r="Q218" s="247"/>
      <c r="R218" s="247"/>
      <c r="S218" s="247"/>
      <c r="T218" s="248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9" t="s">
        <v>446</v>
      </c>
      <c r="AU218" s="249" t="s">
        <v>517</v>
      </c>
      <c r="AV218" s="13" t="s">
        <v>83</v>
      </c>
      <c r="AW218" s="13" t="s">
        <v>35</v>
      </c>
      <c r="AX218" s="13" t="s">
        <v>81</v>
      </c>
      <c r="AY218" s="249" t="s">
        <v>426</v>
      </c>
    </row>
    <row r="219" s="17" customFormat="1" ht="20.88" customHeight="1">
      <c r="A219" s="17"/>
      <c r="B219" s="307"/>
      <c r="C219" s="308"/>
      <c r="D219" s="309" t="s">
        <v>73</v>
      </c>
      <c r="E219" s="309" t="s">
        <v>5093</v>
      </c>
      <c r="F219" s="309" t="s">
        <v>5401</v>
      </c>
      <c r="G219" s="308"/>
      <c r="H219" s="308"/>
      <c r="I219" s="310"/>
      <c r="J219" s="311">
        <f>BK219</f>
        <v>0</v>
      </c>
      <c r="K219" s="308"/>
      <c r="L219" s="312"/>
      <c r="M219" s="313"/>
      <c r="N219" s="314"/>
      <c r="O219" s="314"/>
      <c r="P219" s="315">
        <f>SUM(P220:P223)</f>
        <v>0</v>
      </c>
      <c r="Q219" s="314"/>
      <c r="R219" s="315">
        <f>SUM(R220:R223)</f>
        <v>0</v>
      </c>
      <c r="S219" s="314"/>
      <c r="T219" s="316">
        <f>SUM(T220:T223)</f>
        <v>0</v>
      </c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R219" s="317" t="s">
        <v>81</v>
      </c>
      <c r="AT219" s="318" t="s">
        <v>73</v>
      </c>
      <c r="AU219" s="318" t="s">
        <v>501</v>
      </c>
      <c r="AY219" s="317" t="s">
        <v>426</v>
      </c>
      <c r="BK219" s="319">
        <f>SUM(BK220:BK223)</f>
        <v>0</v>
      </c>
    </row>
    <row r="220" s="2" customFormat="1" ht="16.5" customHeight="1">
      <c r="A220" s="42"/>
      <c r="B220" s="43"/>
      <c r="C220" s="220" t="s">
        <v>420</v>
      </c>
      <c r="D220" s="220" t="s">
        <v>433</v>
      </c>
      <c r="E220" s="221" t="s">
        <v>5408</v>
      </c>
      <c r="F220" s="222" t="s">
        <v>7264</v>
      </c>
      <c r="G220" s="223" t="s">
        <v>949</v>
      </c>
      <c r="H220" s="224">
        <v>80</v>
      </c>
      <c r="I220" s="225"/>
      <c r="J220" s="226">
        <f>ROUND(I220*H220,2)</f>
        <v>0</v>
      </c>
      <c r="K220" s="222" t="s">
        <v>28</v>
      </c>
      <c r="L220" s="48"/>
      <c r="M220" s="227" t="s">
        <v>28</v>
      </c>
      <c r="N220" s="228" t="s">
        <v>45</v>
      </c>
      <c r="O220" s="88"/>
      <c r="P220" s="229">
        <f>O220*H220</f>
        <v>0</v>
      </c>
      <c r="Q220" s="229">
        <v>0</v>
      </c>
      <c r="R220" s="229">
        <f>Q220*H220</f>
        <v>0</v>
      </c>
      <c r="S220" s="229">
        <v>0</v>
      </c>
      <c r="T220" s="230">
        <f>S220*H220</f>
        <v>0</v>
      </c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R220" s="231" t="s">
        <v>933</v>
      </c>
      <c r="AT220" s="231" t="s">
        <v>433</v>
      </c>
      <c r="AU220" s="231" t="s">
        <v>517</v>
      </c>
      <c r="AY220" s="21" t="s">
        <v>426</v>
      </c>
      <c r="BE220" s="232">
        <f>IF(N220="základní",J220,0)</f>
        <v>0</v>
      </c>
      <c r="BF220" s="232">
        <f>IF(N220="snížená",J220,0)</f>
        <v>0</v>
      </c>
      <c r="BG220" s="232">
        <f>IF(N220="zákl. přenesená",J220,0)</f>
        <v>0</v>
      </c>
      <c r="BH220" s="232">
        <f>IF(N220="sníž. přenesená",J220,0)</f>
        <v>0</v>
      </c>
      <c r="BI220" s="232">
        <f>IF(N220="nulová",J220,0)</f>
        <v>0</v>
      </c>
      <c r="BJ220" s="21" t="s">
        <v>81</v>
      </c>
      <c r="BK220" s="232">
        <f>ROUND(I220*H220,2)</f>
        <v>0</v>
      </c>
      <c r="BL220" s="21" t="s">
        <v>933</v>
      </c>
      <c r="BM220" s="231" t="s">
        <v>7265</v>
      </c>
    </row>
    <row r="221" s="13" customFormat="1">
      <c r="A221" s="13"/>
      <c r="B221" s="238"/>
      <c r="C221" s="239"/>
      <c r="D221" s="240" t="s">
        <v>446</v>
      </c>
      <c r="E221" s="241" t="s">
        <v>28</v>
      </c>
      <c r="F221" s="242" t="s">
        <v>1027</v>
      </c>
      <c r="G221" s="239"/>
      <c r="H221" s="243">
        <v>80</v>
      </c>
      <c r="I221" s="244"/>
      <c r="J221" s="239"/>
      <c r="K221" s="239"/>
      <c r="L221" s="245"/>
      <c r="M221" s="246"/>
      <c r="N221" s="247"/>
      <c r="O221" s="247"/>
      <c r="P221" s="247"/>
      <c r="Q221" s="247"/>
      <c r="R221" s="247"/>
      <c r="S221" s="247"/>
      <c r="T221" s="248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9" t="s">
        <v>446</v>
      </c>
      <c r="AU221" s="249" t="s">
        <v>517</v>
      </c>
      <c r="AV221" s="13" t="s">
        <v>83</v>
      </c>
      <c r="AW221" s="13" t="s">
        <v>35</v>
      </c>
      <c r="AX221" s="13" t="s">
        <v>81</v>
      </c>
      <c r="AY221" s="249" t="s">
        <v>426</v>
      </c>
    </row>
    <row r="222" s="2" customFormat="1" ht="16.5" customHeight="1">
      <c r="A222" s="42"/>
      <c r="B222" s="43"/>
      <c r="C222" s="220" t="s">
        <v>842</v>
      </c>
      <c r="D222" s="220" t="s">
        <v>433</v>
      </c>
      <c r="E222" s="221" t="s">
        <v>5410</v>
      </c>
      <c r="F222" s="222" t="s">
        <v>5411</v>
      </c>
      <c r="G222" s="223" t="s">
        <v>949</v>
      </c>
      <c r="H222" s="224">
        <v>480</v>
      </c>
      <c r="I222" s="225"/>
      <c r="J222" s="226">
        <f>ROUND(I222*H222,2)</f>
        <v>0</v>
      </c>
      <c r="K222" s="222" t="s">
        <v>28</v>
      </c>
      <c r="L222" s="48"/>
      <c r="M222" s="227" t="s">
        <v>28</v>
      </c>
      <c r="N222" s="228" t="s">
        <v>45</v>
      </c>
      <c r="O222" s="88"/>
      <c r="P222" s="229">
        <f>O222*H222</f>
        <v>0</v>
      </c>
      <c r="Q222" s="229">
        <v>0</v>
      </c>
      <c r="R222" s="229">
        <f>Q222*H222</f>
        <v>0</v>
      </c>
      <c r="S222" s="229">
        <v>0</v>
      </c>
      <c r="T222" s="230">
        <f>S222*H222</f>
        <v>0</v>
      </c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R222" s="231" t="s">
        <v>933</v>
      </c>
      <c r="AT222" s="231" t="s">
        <v>433</v>
      </c>
      <c r="AU222" s="231" t="s">
        <v>517</v>
      </c>
      <c r="AY222" s="21" t="s">
        <v>426</v>
      </c>
      <c r="BE222" s="232">
        <f>IF(N222="základní",J222,0)</f>
        <v>0</v>
      </c>
      <c r="BF222" s="232">
        <f>IF(N222="snížená",J222,0)</f>
        <v>0</v>
      </c>
      <c r="BG222" s="232">
        <f>IF(N222="zákl. přenesená",J222,0)</f>
        <v>0</v>
      </c>
      <c r="BH222" s="232">
        <f>IF(N222="sníž. přenesená",J222,0)</f>
        <v>0</v>
      </c>
      <c r="BI222" s="232">
        <f>IF(N222="nulová",J222,0)</f>
        <v>0</v>
      </c>
      <c r="BJ222" s="21" t="s">
        <v>81</v>
      </c>
      <c r="BK222" s="232">
        <f>ROUND(I222*H222,2)</f>
        <v>0</v>
      </c>
      <c r="BL222" s="21" t="s">
        <v>933</v>
      </c>
      <c r="BM222" s="231" t="s">
        <v>7266</v>
      </c>
    </row>
    <row r="223" s="13" customFormat="1">
      <c r="A223" s="13"/>
      <c r="B223" s="238"/>
      <c r="C223" s="239"/>
      <c r="D223" s="240" t="s">
        <v>446</v>
      </c>
      <c r="E223" s="241" t="s">
        <v>28</v>
      </c>
      <c r="F223" s="242" t="s">
        <v>3321</v>
      </c>
      <c r="G223" s="239"/>
      <c r="H223" s="243">
        <v>480</v>
      </c>
      <c r="I223" s="244"/>
      <c r="J223" s="239"/>
      <c r="K223" s="239"/>
      <c r="L223" s="245"/>
      <c r="M223" s="246"/>
      <c r="N223" s="247"/>
      <c r="O223" s="247"/>
      <c r="P223" s="247"/>
      <c r="Q223" s="247"/>
      <c r="R223" s="247"/>
      <c r="S223" s="247"/>
      <c r="T223" s="248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9" t="s">
        <v>446</v>
      </c>
      <c r="AU223" s="249" t="s">
        <v>517</v>
      </c>
      <c r="AV223" s="13" t="s">
        <v>83</v>
      </c>
      <c r="AW223" s="13" t="s">
        <v>35</v>
      </c>
      <c r="AX223" s="13" t="s">
        <v>81</v>
      </c>
      <c r="AY223" s="249" t="s">
        <v>426</v>
      </c>
    </row>
    <row r="224" s="12" customFormat="1" ht="25.92" customHeight="1">
      <c r="A224" s="12"/>
      <c r="B224" s="204"/>
      <c r="C224" s="205"/>
      <c r="D224" s="206" t="s">
        <v>73</v>
      </c>
      <c r="E224" s="207" t="s">
        <v>5342</v>
      </c>
      <c r="F224" s="207" t="s">
        <v>7267</v>
      </c>
      <c r="G224" s="205"/>
      <c r="H224" s="205"/>
      <c r="I224" s="208"/>
      <c r="J224" s="209">
        <f>BK224</f>
        <v>0</v>
      </c>
      <c r="K224" s="205"/>
      <c r="L224" s="210"/>
      <c r="M224" s="211"/>
      <c r="N224" s="212"/>
      <c r="O224" s="212"/>
      <c r="P224" s="213">
        <f>P225+P228+P231+P234+P237+P240+P243+P248+P253</f>
        <v>0</v>
      </c>
      <c r="Q224" s="212"/>
      <c r="R224" s="213">
        <f>R225+R228+R231+R234+R237+R240+R243+R248+R253</f>
        <v>0</v>
      </c>
      <c r="S224" s="212"/>
      <c r="T224" s="214">
        <f>T225+T228+T231+T234+T237+T240+T243+T248+T253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15" t="s">
        <v>81</v>
      </c>
      <c r="AT224" s="216" t="s">
        <v>73</v>
      </c>
      <c r="AU224" s="216" t="s">
        <v>74</v>
      </c>
      <c r="AY224" s="215" t="s">
        <v>426</v>
      </c>
      <c r="BK224" s="217">
        <f>BK225+BK228+BK231+BK234+BK237+BK240+BK243+BK248+BK253</f>
        <v>0</v>
      </c>
    </row>
    <row r="225" s="12" customFormat="1" ht="22.8" customHeight="1">
      <c r="A225" s="12"/>
      <c r="B225" s="204"/>
      <c r="C225" s="205"/>
      <c r="D225" s="206" t="s">
        <v>73</v>
      </c>
      <c r="E225" s="218" t="s">
        <v>5346</v>
      </c>
      <c r="F225" s="218" t="s">
        <v>7268</v>
      </c>
      <c r="G225" s="205"/>
      <c r="H225" s="205"/>
      <c r="I225" s="208"/>
      <c r="J225" s="219">
        <f>BK225</f>
        <v>0</v>
      </c>
      <c r="K225" s="205"/>
      <c r="L225" s="210"/>
      <c r="M225" s="211"/>
      <c r="N225" s="212"/>
      <c r="O225" s="212"/>
      <c r="P225" s="213">
        <f>SUM(P226:P227)</f>
        <v>0</v>
      </c>
      <c r="Q225" s="212"/>
      <c r="R225" s="213">
        <f>SUM(R226:R227)</f>
        <v>0</v>
      </c>
      <c r="S225" s="212"/>
      <c r="T225" s="214">
        <f>SUM(T226:T227)</f>
        <v>0</v>
      </c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R225" s="215" t="s">
        <v>81</v>
      </c>
      <c r="AT225" s="216" t="s">
        <v>73</v>
      </c>
      <c r="AU225" s="216" t="s">
        <v>81</v>
      </c>
      <c r="AY225" s="215" t="s">
        <v>426</v>
      </c>
      <c r="BK225" s="217">
        <f>SUM(BK226:BK227)</f>
        <v>0</v>
      </c>
    </row>
    <row r="226" s="2" customFormat="1" ht="16.5" customHeight="1">
      <c r="A226" s="42"/>
      <c r="B226" s="43"/>
      <c r="C226" s="220" t="s">
        <v>848</v>
      </c>
      <c r="D226" s="220" t="s">
        <v>433</v>
      </c>
      <c r="E226" s="221" t="s">
        <v>7269</v>
      </c>
      <c r="F226" s="222" t="s">
        <v>7270</v>
      </c>
      <c r="G226" s="223" t="s">
        <v>7271</v>
      </c>
      <c r="H226" s="224">
        <v>0.040000000000000001</v>
      </c>
      <c r="I226" s="225"/>
      <c r="J226" s="226">
        <f>ROUND(I226*H226,2)</f>
        <v>0</v>
      </c>
      <c r="K226" s="222" t="s">
        <v>28</v>
      </c>
      <c r="L226" s="48"/>
      <c r="M226" s="227" t="s">
        <v>28</v>
      </c>
      <c r="N226" s="228" t="s">
        <v>45</v>
      </c>
      <c r="O226" s="88"/>
      <c r="P226" s="229">
        <f>O226*H226</f>
        <v>0</v>
      </c>
      <c r="Q226" s="229">
        <v>0</v>
      </c>
      <c r="R226" s="229">
        <f>Q226*H226</f>
        <v>0</v>
      </c>
      <c r="S226" s="229">
        <v>0</v>
      </c>
      <c r="T226" s="230">
        <f>S226*H226</f>
        <v>0</v>
      </c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R226" s="231" t="s">
        <v>933</v>
      </c>
      <c r="AT226" s="231" t="s">
        <v>433</v>
      </c>
      <c r="AU226" s="231" t="s">
        <v>83</v>
      </c>
      <c r="AY226" s="21" t="s">
        <v>426</v>
      </c>
      <c r="BE226" s="232">
        <f>IF(N226="základní",J226,0)</f>
        <v>0</v>
      </c>
      <c r="BF226" s="232">
        <f>IF(N226="snížená",J226,0)</f>
        <v>0</v>
      </c>
      <c r="BG226" s="232">
        <f>IF(N226="zákl. přenesená",J226,0)</f>
        <v>0</v>
      </c>
      <c r="BH226" s="232">
        <f>IF(N226="sníž. přenesená",J226,0)</f>
        <v>0</v>
      </c>
      <c r="BI226" s="232">
        <f>IF(N226="nulová",J226,0)</f>
        <v>0</v>
      </c>
      <c r="BJ226" s="21" t="s">
        <v>81</v>
      </c>
      <c r="BK226" s="232">
        <f>ROUND(I226*H226,2)</f>
        <v>0</v>
      </c>
      <c r="BL226" s="21" t="s">
        <v>933</v>
      </c>
      <c r="BM226" s="231" t="s">
        <v>7272</v>
      </c>
    </row>
    <row r="227" s="13" customFormat="1">
      <c r="A227" s="13"/>
      <c r="B227" s="238"/>
      <c r="C227" s="239"/>
      <c r="D227" s="240" t="s">
        <v>446</v>
      </c>
      <c r="E227" s="241" t="s">
        <v>28</v>
      </c>
      <c r="F227" s="242" t="s">
        <v>7273</v>
      </c>
      <c r="G227" s="239"/>
      <c r="H227" s="243">
        <v>0.040000000000000001</v>
      </c>
      <c r="I227" s="244"/>
      <c r="J227" s="239"/>
      <c r="K227" s="239"/>
      <c r="L227" s="245"/>
      <c r="M227" s="246"/>
      <c r="N227" s="247"/>
      <c r="O227" s="247"/>
      <c r="P227" s="247"/>
      <c r="Q227" s="247"/>
      <c r="R227" s="247"/>
      <c r="S227" s="247"/>
      <c r="T227" s="248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9" t="s">
        <v>446</v>
      </c>
      <c r="AU227" s="249" t="s">
        <v>83</v>
      </c>
      <c r="AV227" s="13" t="s">
        <v>83</v>
      </c>
      <c r="AW227" s="13" t="s">
        <v>35</v>
      </c>
      <c r="AX227" s="13" t="s">
        <v>81</v>
      </c>
      <c r="AY227" s="249" t="s">
        <v>426</v>
      </c>
    </row>
    <row r="228" s="12" customFormat="1" ht="22.8" customHeight="1">
      <c r="A228" s="12"/>
      <c r="B228" s="204"/>
      <c r="C228" s="205"/>
      <c r="D228" s="206" t="s">
        <v>73</v>
      </c>
      <c r="E228" s="218" t="s">
        <v>5358</v>
      </c>
      <c r="F228" s="218" t="s">
        <v>7274</v>
      </c>
      <c r="G228" s="205"/>
      <c r="H228" s="205"/>
      <c r="I228" s="208"/>
      <c r="J228" s="219">
        <f>BK228</f>
        <v>0</v>
      </c>
      <c r="K228" s="205"/>
      <c r="L228" s="210"/>
      <c r="M228" s="211"/>
      <c r="N228" s="212"/>
      <c r="O228" s="212"/>
      <c r="P228" s="213">
        <f>SUM(P229:P230)</f>
        <v>0</v>
      </c>
      <c r="Q228" s="212"/>
      <c r="R228" s="213">
        <f>SUM(R229:R230)</f>
        <v>0</v>
      </c>
      <c r="S228" s="212"/>
      <c r="T228" s="214">
        <f>SUM(T229:T230)</f>
        <v>0</v>
      </c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R228" s="215" t="s">
        <v>81</v>
      </c>
      <c r="AT228" s="216" t="s">
        <v>73</v>
      </c>
      <c r="AU228" s="216" t="s">
        <v>81</v>
      </c>
      <c r="AY228" s="215" t="s">
        <v>426</v>
      </c>
      <c r="BK228" s="217">
        <f>SUM(BK229:BK230)</f>
        <v>0</v>
      </c>
    </row>
    <row r="229" s="2" customFormat="1" ht="16.5" customHeight="1">
      <c r="A229" s="42"/>
      <c r="B229" s="43"/>
      <c r="C229" s="220" t="s">
        <v>856</v>
      </c>
      <c r="D229" s="220" t="s">
        <v>433</v>
      </c>
      <c r="E229" s="221" t="s">
        <v>7275</v>
      </c>
      <c r="F229" s="222" t="s">
        <v>7276</v>
      </c>
      <c r="G229" s="223" t="s">
        <v>436</v>
      </c>
      <c r="H229" s="224">
        <v>3</v>
      </c>
      <c r="I229" s="225"/>
      <c r="J229" s="226">
        <f>ROUND(I229*H229,2)</f>
        <v>0</v>
      </c>
      <c r="K229" s="222" t="s">
        <v>28</v>
      </c>
      <c r="L229" s="48"/>
      <c r="M229" s="227" t="s">
        <v>28</v>
      </c>
      <c r="N229" s="228" t="s">
        <v>45</v>
      </c>
      <c r="O229" s="88"/>
      <c r="P229" s="229">
        <f>O229*H229</f>
        <v>0</v>
      </c>
      <c r="Q229" s="229">
        <v>0</v>
      </c>
      <c r="R229" s="229">
        <f>Q229*H229</f>
        <v>0</v>
      </c>
      <c r="S229" s="229">
        <v>0</v>
      </c>
      <c r="T229" s="230">
        <f>S229*H229</f>
        <v>0</v>
      </c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R229" s="231" t="s">
        <v>933</v>
      </c>
      <c r="AT229" s="231" t="s">
        <v>433</v>
      </c>
      <c r="AU229" s="231" t="s">
        <v>83</v>
      </c>
      <c r="AY229" s="21" t="s">
        <v>426</v>
      </c>
      <c r="BE229" s="232">
        <f>IF(N229="základní",J229,0)</f>
        <v>0</v>
      </c>
      <c r="BF229" s="232">
        <f>IF(N229="snížená",J229,0)</f>
        <v>0</v>
      </c>
      <c r="BG229" s="232">
        <f>IF(N229="zákl. přenesená",J229,0)</f>
        <v>0</v>
      </c>
      <c r="BH229" s="232">
        <f>IF(N229="sníž. přenesená",J229,0)</f>
        <v>0</v>
      </c>
      <c r="BI229" s="232">
        <f>IF(N229="nulová",J229,0)</f>
        <v>0</v>
      </c>
      <c r="BJ229" s="21" t="s">
        <v>81</v>
      </c>
      <c r="BK229" s="232">
        <f>ROUND(I229*H229,2)</f>
        <v>0</v>
      </c>
      <c r="BL229" s="21" t="s">
        <v>933</v>
      </c>
      <c r="BM229" s="231" t="s">
        <v>7277</v>
      </c>
    </row>
    <row r="230" s="13" customFormat="1">
      <c r="A230" s="13"/>
      <c r="B230" s="238"/>
      <c r="C230" s="239"/>
      <c r="D230" s="240" t="s">
        <v>446</v>
      </c>
      <c r="E230" s="241" t="s">
        <v>28</v>
      </c>
      <c r="F230" s="242" t="s">
        <v>469</v>
      </c>
      <c r="G230" s="239"/>
      <c r="H230" s="243">
        <v>3</v>
      </c>
      <c r="I230" s="244"/>
      <c r="J230" s="239"/>
      <c r="K230" s="239"/>
      <c r="L230" s="245"/>
      <c r="M230" s="246"/>
      <c r="N230" s="247"/>
      <c r="O230" s="247"/>
      <c r="P230" s="247"/>
      <c r="Q230" s="247"/>
      <c r="R230" s="247"/>
      <c r="S230" s="247"/>
      <c r="T230" s="248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9" t="s">
        <v>446</v>
      </c>
      <c r="AU230" s="249" t="s">
        <v>83</v>
      </c>
      <c r="AV230" s="13" t="s">
        <v>83</v>
      </c>
      <c r="AW230" s="13" t="s">
        <v>35</v>
      </c>
      <c r="AX230" s="13" t="s">
        <v>81</v>
      </c>
      <c r="AY230" s="249" t="s">
        <v>426</v>
      </c>
    </row>
    <row r="231" s="12" customFormat="1" ht="22.8" customHeight="1">
      <c r="A231" s="12"/>
      <c r="B231" s="204"/>
      <c r="C231" s="205"/>
      <c r="D231" s="206" t="s">
        <v>73</v>
      </c>
      <c r="E231" s="218" t="s">
        <v>5362</v>
      </c>
      <c r="F231" s="218" t="s">
        <v>7278</v>
      </c>
      <c r="G231" s="205"/>
      <c r="H231" s="205"/>
      <c r="I231" s="208"/>
      <c r="J231" s="219">
        <f>BK231</f>
        <v>0</v>
      </c>
      <c r="K231" s="205"/>
      <c r="L231" s="210"/>
      <c r="M231" s="211"/>
      <c r="N231" s="212"/>
      <c r="O231" s="212"/>
      <c r="P231" s="213">
        <f>SUM(P232:P233)</f>
        <v>0</v>
      </c>
      <c r="Q231" s="212"/>
      <c r="R231" s="213">
        <f>SUM(R232:R233)</f>
        <v>0</v>
      </c>
      <c r="S231" s="212"/>
      <c r="T231" s="214">
        <f>SUM(T232:T233)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15" t="s">
        <v>81</v>
      </c>
      <c r="AT231" s="216" t="s">
        <v>73</v>
      </c>
      <c r="AU231" s="216" t="s">
        <v>81</v>
      </c>
      <c r="AY231" s="215" t="s">
        <v>426</v>
      </c>
      <c r="BK231" s="217">
        <f>SUM(BK232:BK233)</f>
        <v>0</v>
      </c>
    </row>
    <row r="232" s="2" customFormat="1" ht="16.5" customHeight="1">
      <c r="A232" s="42"/>
      <c r="B232" s="43"/>
      <c r="C232" s="220" t="s">
        <v>864</v>
      </c>
      <c r="D232" s="220" t="s">
        <v>433</v>
      </c>
      <c r="E232" s="221" t="s">
        <v>7279</v>
      </c>
      <c r="F232" s="222" t="s">
        <v>7280</v>
      </c>
      <c r="G232" s="223" t="s">
        <v>504</v>
      </c>
      <c r="H232" s="224">
        <v>3</v>
      </c>
      <c r="I232" s="225"/>
      <c r="J232" s="226">
        <f>ROUND(I232*H232,2)</f>
        <v>0</v>
      </c>
      <c r="K232" s="222" t="s">
        <v>28</v>
      </c>
      <c r="L232" s="48"/>
      <c r="M232" s="227" t="s">
        <v>28</v>
      </c>
      <c r="N232" s="228" t="s">
        <v>45</v>
      </c>
      <c r="O232" s="88"/>
      <c r="P232" s="229">
        <f>O232*H232</f>
        <v>0</v>
      </c>
      <c r="Q232" s="229">
        <v>0</v>
      </c>
      <c r="R232" s="229">
        <f>Q232*H232</f>
        <v>0</v>
      </c>
      <c r="S232" s="229">
        <v>0</v>
      </c>
      <c r="T232" s="230">
        <f>S232*H232</f>
        <v>0</v>
      </c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R232" s="231" t="s">
        <v>933</v>
      </c>
      <c r="AT232" s="231" t="s">
        <v>433</v>
      </c>
      <c r="AU232" s="231" t="s">
        <v>83</v>
      </c>
      <c r="AY232" s="21" t="s">
        <v>426</v>
      </c>
      <c r="BE232" s="232">
        <f>IF(N232="základní",J232,0)</f>
        <v>0</v>
      </c>
      <c r="BF232" s="232">
        <f>IF(N232="snížená",J232,0)</f>
        <v>0</v>
      </c>
      <c r="BG232" s="232">
        <f>IF(N232="zákl. přenesená",J232,0)</f>
        <v>0</v>
      </c>
      <c r="BH232" s="232">
        <f>IF(N232="sníž. přenesená",J232,0)</f>
        <v>0</v>
      </c>
      <c r="BI232" s="232">
        <f>IF(N232="nulová",J232,0)</f>
        <v>0</v>
      </c>
      <c r="BJ232" s="21" t="s">
        <v>81</v>
      </c>
      <c r="BK232" s="232">
        <f>ROUND(I232*H232,2)</f>
        <v>0</v>
      </c>
      <c r="BL232" s="21" t="s">
        <v>933</v>
      </c>
      <c r="BM232" s="231" t="s">
        <v>7281</v>
      </c>
    </row>
    <row r="233" s="13" customFormat="1">
      <c r="A233" s="13"/>
      <c r="B233" s="238"/>
      <c r="C233" s="239"/>
      <c r="D233" s="240" t="s">
        <v>446</v>
      </c>
      <c r="E233" s="241" t="s">
        <v>28</v>
      </c>
      <c r="F233" s="242" t="s">
        <v>469</v>
      </c>
      <c r="G233" s="239"/>
      <c r="H233" s="243">
        <v>3</v>
      </c>
      <c r="I233" s="244"/>
      <c r="J233" s="239"/>
      <c r="K233" s="239"/>
      <c r="L233" s="245"/>
      <c r="M233" s="246"/>
      <c r="N233" s="247"/>
      <c r="O233" s="247"/>
      <c r="P233" s="247"/>
      <c r="Q233" s="247"/>
      <c r="R233" s="247"/>
      <c r="S233" s="247"/>
      <c r="T233" s="248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9" t="s">
        <v>446</v>
      </c>
      <c r="AU233" s="249" t="s">
        <v>83</v>
      </c>
      <c r="AV233" s="13" t="s">
        <v>83</v>
      </c>
      <c r="AW233" s="13" t="s">
        <v>35</v>
      </c>
      <c r="AX233" s="13" t="s">
        <v>81</v>
      </c>
      <c r="AY233" s="249" t="s">
        <v>426</v>
      </c>
    </row>
    <row r="234" s="12" customFormat="1" ht="22.8" customHeight="1">
      <c r="A234" s="12"/>
      <c r="B234" s="204"/>
      <c r="C234" s="205"/>
      <c r="D234" s="206" t="s">
        <v>73</v>
      </c>
      <c r="E234" s="218" t="s">
        <v>5366</v>
      </c>
      <c r="F234" s="218" t="s">
        <v>7282</v>
      </c>
      <c r="G234" s="205"/>
      <c r="H234" s="205"/>
      <c r="I234" s="208"/>
      <c r="J234" s="219">
        <f>BK234</f>
        <v>0</v>
      </c>
      <c r="K234" s="205"/>
      <c r="L234" s="210"/>
      <c r="M234" s="211"/>
      <c r="N234" s="212"/>
      <c r="O234" s="212"/>
      <c r="P234" s="213">
        <f>SUM(P235:P236)</f>
        <v>0</v>
      </c>
      <c r="Q234" s="212"/>
      <c r="R234" s="213">
        <f>SUM(R235:R236)</f>
        <v>0</v>
      </c>
      <c r="S234" s="212"/>
      <c r="T234" s="214">
        <f>SUM(T235:T236)</f>
        <v>0</v>
      </c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R234" s="215" t="s">
        <v>81</v>
      </c>
      <c r="AT234" s="216" t="s">
        <v>73</v>
      </c>
      <c r="AU234" s="216" t="s">
        <v>81</v>
      </c>
      <c r="AY234" s="215" t="s">
        <v>426</v>
      </c>
      <c r="BK234" s="217">
        <f>SUM(BK235:BK236)</f>
        <v>0</v>
      </c>
    </row>
    <row r="235" s="2" customFormat="1" ht="16.5" customHeight="1">
      <c r="A235" s="42"/>
      <c r="B235" s="43"/>
      <c r="C235" s="220" t="s">
        <v>874</v>
      </c>
      <c r="D235" s="220" t="s">
        <v>433</v>
      </c>
      <c r="E235" s="221" t="s">
        <v>7283</v>
      </c>
      <c r="F235" s="222" t="s">
        <v>7284</v>
      </c>
      <c r="G235" s="223" t="s">
        <v>949</v>
      </c>
      <c r="H235" s="224">
        <v>40</v>
      </c>
      <c r="I235" s="225"/>
      <c r="J235" s="226">
        <f>ROUND(I235*H235,2)</f>
        <v>0</v>
      </c>
      <c r="K235" s="222" t="s">
        <v>28</v>
      </c>
      <c r="L235" s="48"/>
      <c r="M235" s="227" t="s">
        <v>28</v>
      </c>
      <c r="N235" s="228" t="s">
        <v>45</v>
      </c>
      <c r="O235" s="88"/>
      <c r="P235" s="229">
        <f>O235*H235</f>
        <v>0</v>
      </c>
      <c r="Q235" s="229">
        <v>0</v>
      </c>
      <c r="R235" s="229">
        <f>Q235*H235</f>
        <v>0</v>
      </c>
      <c r="S235" s="229">
        <v>0</v>
      </c>
      <c r="T235" s="230">
        <f>S235*H235</f>
        <v>0</v>
      </c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R235" s="231" t="s">
        <v>933</v>
      </c>
      <c r="AT235" s="231" t="s">
        <v>433</v>
      </c>
      <c r="AU235" s="231" t="s">
        <v>83</v>
      </c>
      <c r="AY235" s="21" t="s">
        <v>426</v>
      </c>
      <c r="BE235" s="232">
        <f>IF(N235="základní",J235,0)</f>
        <v>0</v>
      </c>
      <c r="BF235" s="232">
        <f>IF(N235="snížená",J235,0)</f>
        <v>0</v>
      </c>
      <c r="BG235" s="232">
        <f>IF(N235="zákl. přenesená",J235,0)</f>
        <v>0</v>
      </c>
      <c r="BH235" s="232">
        <f>IF(N235="sníž. přenesená",J235,0)</f>
        <v>0</v>
      </c>
      <c r="BI235" s="232">
        <f>IF(N235="nulová",J235,0)</f>
        <v>0</v>
      </c>
      <c r="BJ235" s="21" t="s">
        <v>81</v>
      </c>
      <c r="BK235" s="232">
        <f>ROUND(I235*H235,2)</f>
        <v>0</v>
      </c>
      <c r="BL235" s="21" t="s">
        <v>933</v>
      </c>
      <c r="BM235" s="231" t="s">
        <v>7285</v>
      </c>
    </row>
    <row r="236" s="13" customFormat="1">
      <c r="A236" s="13"/>
      <c r="B236" s="238"/>
      <c r="C236" s="239"/>
      <c r="D236" s="240" t="s">
        <v>446</v>
      </c>
      <c r="E236" s="241" t="s">
        <v>28</v>
      </c>
      <c r="F236" s="242" t="s">
        <v>781</v>
      </c>
      <c r="G236" s="239"/>
      <c r="H236" s="243">
        <v>40</v>
      </c>
      <c r="I236" s="244"/>
      <c r="J236" s="239"/>
      <c r="K236" s="239"/>
      <c r="L236" s="245"/>
      <c r="M236" s="246"/>
      <c r="N236" s="247"/>
      <c r="O236" s="247"/>
      <c r="P236" s="247"/>
      <c r="Q236" s="247"/>
      <c r="R236" s="247"/>
      <c r="S236" s="247"/>
      <c r="T236" s="248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9" t="s">
        <v>446</v>
      </c>
      <c r="AU236" s="249" t="s">
        <v>83</v>
      </c>
      <c r="AV236" s="13" t="s">
        <v>83</v>
      </c>
      <c r="AW236" s="13" t="s">
        <v>35</v>
      </c>
      <c r="AX236" s="13" t="s">
        <v>81</v>
      </c>
      <c r="AY236" s="249" t="s">
        <v>426</v>
      </c>
    </row>
    <row r="237" s="12" customFormat="1" ht="22.8" customHeight="1">
      <c r="A237" s="12"/>
      <c r="B237" s="204"/>
      <c r="C237" s="205"/>
      <c r="D237" s="206" t="s">
        <v>73</v>
      </c>
      <c r="E237" s="218" t="s">
        <v>5370</v>
      </c>
      <c r="F237" s="218" t="s">
        <v>7286</v>
      </c>
      <c r="G237" s="205"/>
      <c r="H237" s="205"/>
      <c r="I237" s="208"/>
      <c r="J237" s="219">
        <f>BK237</f>
        <v>0</v>
      </c>
      <c r="K237" s="205"/>
      <c r="L237" s="210"/>
      <c r="M237" s="211"/>
      <c r="N237" s="212"/>
      <c r="O237" s="212"/>
      <c r="P237" s="213">
        <f>SUM(P238:P239)</f>
        <v>0</v>
      </c>
      <c r="Q237" s="212"/>
      <c r="R237" s="213">
        <f>SUM(R238:R239)</f>
        <v>0</v>
      </c>
      <c r="S237" s="212"/>
      <c r="T237" s="214">
        <f>SUM(T238:T239)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15" t="s">
        <v>81</v>
      </c>
      <c r="AT237" s="216" t="s">
        <v>73</v>
      </c>
      <c r="AU237" s="216" t="s">
        <v>81</v>
      </c>
      <c r="AY237" s="215" t="s">
        <v>426</v>
      </c>
      <c r="BK237" s="217">
        <f>SUM(BK238:BK239)</f>
        <v>0</v>
      </c>
    </row>
    <row r="238" s="2" customFormat="1" ht="16.5" customHeight="1">
      <c r="A238" s="42"/>
      <c r="B238" s="43"/>
      <c r="C238" s="220" t="s">
        <v>880</v>
      </c>
      <c r="D238" s="220" t="s">
        <v>433</v>
      </c>
      <c r="E238" s="221" t="s">
        <v>7287</v>
      </c>
      <c r="F238" s="222" t="s">
        <v>7288</v>
      </c>
      <c r="G238" s="223" t="s">
        <v>949</v>
      </c>
      <c r="H238" s="224">
        <v>40</v>
      </c>
      <c r="I238" s="225"/>
      <c r="J238" s="226">
        <f>ROUND(I238*H238,2)</f>
        <v>0</v>
      </c>
      <c r="K238" s="222" t="s">
        <v>28</v>
      </c>
      <c r="L238" s="48"/>
      <c r="M238" s="227" t="s">
        <v>28</v>
      </c>
      <c r="N238" s="228" t="s">
        <v>45</v>
      </c>
      <c r="O238" s="88"/>
      <c r="P238" s="229">
        <f>O238*H238</f>
        <v>0</v>
      </c>
      <c r="Q238" s="229">
        <v>0</v>
      </c>
      <c r="R238" s="229">
        <f>Q238*H238</f>
        <v>0</v>
      </c>
      <c r="S238" s="229">
        <v>0</v>
      </c>
      <c r="T238" s="230">
        <f>S238*H238</f>
        <v>0</v>
      </c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R238" s="231" t="s">
        <v>933</v>
      </c>
      <c r="AT238" s="231" t="s">
        <v>433</v>
      </c>
      <c r="AU238" s="231" t="s">
        <v>83</v>
      </c>
      <c r="AY238" s="21" t="s">
        <v>426</v>
      </c>
      <c r="BE238" s="232">
        <f>IF(N238="základní",J238,0)</f>
        <v>0</v>
      </c>
      <c r="BF238" s="232">
        <f>IF(N238="snížená",J238,0)</f>
        <v>0</v>
      </c>
      <c r="BG238" s="232">
        <f>IF(N238="zákl. přenesená",J238,0)</f>
        <v>0</v>
      </c>
      <c r="BH238" s="232">
        <f>IF(N238="sníž. přenesená",J238,0)</f>
        <v>0</v>
      </c>
      <c r="BI238" s="232">
        <f>IF(N238="nulová",J238,0)</f>
        <v>0</v>
      </c>
      <c r="BJ238" s="21" t="s">
        <v>81</v>
      </c>
      <c r="BK238" s="232">
        <f>ROUND(I238*H238,2)</f>
        <v>0</v>
      </c>
      <c r="BL238" s="21" t="s">
        <v>933</v>
      </c>
      <c r="BM238" s="231" t="s">
        <v>7289</v>
      </c>
    </row>
    <row r="239" s="13" customFormat="1">
      <c r="A239" s="13"/>
      <c r="B239" s="238"/>
      <c r="C239" s="239"/>
      <c r="D239" s="240" t="s">
        <v>446</v>
      </c>
      <c r="E239" s="241" t="s">
        <v>28</v>
      </c>
      <c r="F239" s="242" t="s">
        <v>781</v>
      </c>
      <c r="G239" s="239"/>
      <c r="H239" s="243">
        <v>40</v>
      </c>
      <c r="I239" s="244"/>
      <c r="J239" s="239"/>
      <c r="K239" s="239"/>
      <c r="L239" s="245"/>
      <c r="M239" s="246"/>
      <c r="N239" s="247"/>
      <c r="O239" s="247"/>
      <c r="P239" s="247"/>
      <c r="Q239" s="247"/>
      <c r="R239" s="247"/>
      <c r="S239" s="247"/>
      <c r="T239" s="248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9" t="s">
        <v>446</v>
      </c>
      <c r="AU239" s="249" t="s">
        <v>83</v>
      </c>
      <c r="AV239" s="13" t="s">
        <v>83</v>
      </c>
      <c r="AW239" s="13" t="s">
        <v>35</v>
      </c>
      <c r="AX239" s="13" t="s">
        <v>81</v>
      </c>
      <c r="AY239" s="249" t="s">
        <v>426</v>
      </c>
    </row>
    <row r="240" s="12" customFormat="1" ht="22.8" customHeight="1">
      <c r="A240" s="12"/>
      <c r="B240" s="204"/>
      <c r="C240" s="205"/>
      <c r="D240" s="206" t="s">
        <v>73</v>
      </c>
      <c r="E240" s="218" t="s">
        <v>5374</v>
      </c>
      <c r="F240" s="218" t="s">
        <v>7290</v>
      </c>
      <c r="G240" s="205"/>
      <c r="H240" s="205"/>
      <c r="I240" s="208"/>
      <c r="J240" s="219">
        <f>BK240</f>
        <v>0</v>
      </c>
      <c r="K240" s="205"/>
      <c r="L240" s="210"/>
      <c r="M240" s="211"/>
      <c r="N240" s="212"/>
      <c r="O240" s="212"/>
      <c r="P240" s="213">
        <f>SUM(P241:P242)</f>
        <v>0</v>
      </c>
      <c r="Q240" s="212"/>
      <c r="R240" s="213">
        <f>SUM(R241:R242)</f>
        <v>0</v>
      </c>
      <c r="S240" s="212"/>
      <c r="T240" s="214">
        <f>SUM(T241:T242)</f>
        <v>0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15" t="s">
        <v>81</v>
      </c>
      <c r="AT240" s="216" t="s">
        <v>73</v>
      </c>
      <c r="AU240" s="216" t="s">
        <v>81</v>
      </c>
      <c r="AY240" s="215" t="s">
        <v>426</v>
      </c>
      <c r="BK240" s="217">
        <f>SUM(BK241:BK242)</f>
        <v>0</v>
      </c>
    </row>
    <row r="241" s="2" customFormat="1" ht="16.5" customHeight="1">
      <c r="A241" s="42"/>
      <c r="B241" s="43"/>
      <c r="C241" s="220" t="s">
        <v>887</v>
      </c>
      <c r="D241" s="220" t="s">
        <v>433</v>
      </c>
      <c r="E241" s="221" t="s">
        <v>7291</v>
      </c>
      <c r="F241" s="222" t="s">
        <v>7292</v>
      </c>
      <c r="G241" s="223" t="s">
        <v>436</v>
      </c>
      <c r="H241" s="224">
        <v>14</v>
      </c>
      <c r="I241" s="225"/>
      <c r="J241" s="226">
        <f>ROUND(I241*H241,2)</f>
        <v>0</v>
      </c>
      <c r="K241" s="222" t="s">
        <v>28</v>
      </c>
      <c r="L241" s="48"/>
      <c r="M241" s="227" t="s">
        <v>28</v>
      </c>
      <c r="N241" s="228" t="s">
        <v>45</v>
      </c>
      <c r="O241" s="88"/>
      <c r="P241" s="229">
        <f>O241*H241</f>
        <v>0</v>
      </c>
      <c r="Q241" s="229">
        <v>0</v>
      </c>
      <c r="R241" s="229">
        <f>Q241*H241</f>
        <v>0</v>
      </c>
      <c r="S241" s="229">
        <v>0</v>
      </c>
      <c r="T241" s="230">
        <f>S241*H241</f>
        <v>0</v>
      </c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R241" s="231" t="s">
        <v>933</v>
      </c>
      <c r="AT241" s="231" t="s">
        <v>433</v>
      </c>
      <c r="AU241" s="231" t="s">
        <v>83</v>
      </c>
      <c r="AY241" s="21" t="s">
        <v>426</v>
      </c>
      <c r="BE241" s="232">
        <f>IF(N241="základní",J241,0)</f>
        <v>0</v>
      </c>
      <c r="BF241" s="232">
        <f>IF(N241="snížená",J241,0)</f>
        <v>0</v>
      </c>
      <c r="BG241" s="232">
        <f>IF(N241="zákl. přenesená",J241,0)</f>
        <v>0</v>
      </c>
      <c r="BH241" s="232">
        <f>IF(N241="sníž. přenesená",J241,0)</f>
        <v>0</v>
      </c>
      <c r="BI241" s="232">
        <f>IF(N241="nulová",J241,0)</f>
        <v>0</v>
      </c>
      <c r="BJ241" s="21" t="s">
        <v>81</v>
      </c>
      <c r="BK241" s="232">
        <f>ROUND(I241*H241,2)</f>
        <v>0</v>
      </c>
      <c r="BL241" s="21" t="s">
        <v>933</v>
      </c>
      <c r="BM241" s="231" t="s">
        <v>7293</v>
      </c>
    </row>
    <row r="242" s="13" customFormat="1">
      <c r="A242" s="13"/>
      <c r="B242" s="238"/>
      <c r="C242" s="239"/>
      <c r="D242" s="240" t="s">
        <v>446</v>
      </c>
      <c r="E242" s="241" t="s">
        <v>28</v>
      </c>
      <c r="F242" s="242" t="s">
        <v>627</v>
      </c>
      <c r="G242" s="239"/>
      <c r="H242" s="243">
        <v>14</v>
      </c>
      <c r="I242" s="244"/>
      <c r="J242" s="239"/>
      <c r="K242" s="239"/>
      <c r="L242" s="245"/>
      <c r="M242" s="246"/>
      <c r="N242" s="247"/>
      <c r="O242" s="247"/>
      <c r="P242" s="247"/>
      <c r="Q242" s="247"/>
      <c r="R242" s="247"/>
      <c r="S242" s="247"/>
      <c r="T242" s="248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9" t="s">
        <v>446</v>
      </c>
      <c r="AU242" s="249" t="s">
        <v>83</v>
      </c>
      <c r="AV242" s="13" t="s">
        <v>83</v>
      </c>
      <c r="AW242" s="13" t="s">
        <v>35</v>
      </c>
      <c r="AX242" s="13" t="s">
        <v>81</v>
      </c>
      <c r="AY242" s="249" t="s">
        <v>426</v>
      </c>
    </row>
    <row r="243" s="12" customFormat="1" ht="22.8" customHeight="1">
      <c r="A243" s="12"/>
      <c r="B243" s="204"/>
      <c r="C243" s="205"/>
      <c r="D243" s="206" t="s">
        <v>73</v>
      </c>
      <c r="E243" s="218" t="s">
        <v>5378</v>
      </c>
      <c r="F243" s="218" t="s">
        <v>7294</v>
      </c>
      <c r="G243" s="205"/>
      <c r="H243" s="205"/>
      <c r="I243" s="208"/>
      <c r="J243" s="219">
        <f>BK243</f>
        <v>0</v>
      </c>
      <c r="K243" s="205"/>
      <c r="L243" s="210"/>
      <c r="M243" s="211"/>
      <c r="N243" s="212"/>
      <c r="O243" s="212"/>
      <c r="P243" s="213">
        <f>SUM(P244:P247)</f>
        <v>0</v>
      </c>
      <c r="Q243" s="212"/>
      <c r="R243" s="213">
        <f>SUM(R244:R247)</f>
        <v>0</v>
      </c>
      <c r="S243" s="212"/>
      <c r="T243" s="214">
        <f>SUM(T244:T247)</f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15" t="s">
        <v>81</v>
      </c>
      <c r="AT243" s="216" t="s">
        <v>73</v>
      </c>
      <c r="AU243" s="216" t="s">
        <v>81</v>
      </c>
      <c r="AY243" s="215" t="s">
        <v>426</v>
      </c>
      <c r="BK243" s="217">
        <f>SUM(BK244:BK247)</f>
        <v>0</v>
      </c>
    </row>
    <row r="244" s="2" customFormat="1" ht="16.5" customHeight="1">
      <c r="A244" s="42"/>
      <c r="B244" s="43"/>
      <c r="C244" s="220" t="s">
        <v>895</v>
      </c>
      <c r="D244" s="220" t="s">
        <v>433</v>
      </c>
      <c r="E244" s="221" t="s">
        <v>7295</v>
      </c>
      <c r="F244" s="222" t="s">
        <v>7296</v>
      </c>
      <c r="G244" s="223" t="s">
        <v>504</v>
      </c>
      <c r="H244" s="224">
        <v>0.45000000000000001</v>
      </c>
      <c r="I244" s="225"/>
      <c r="J244" s="226">
        <f>ROUND(I244*H244,2)</f>
        <v>0</v>
      </c>
      <c r="K244" s="222" t="s">
        <v>28</v>
      </c>
      <c r="L244" s="48"/>
      <c r="M244" s="227" t="s">
        <v>28</v>
      </c>
      <c r="N244" s="228" t="s">
        <v>45</v>
      </c>
      <c r="O244" s="88"/>
      <c r="P244" s="229">
        <f>O244*H244</f>
        <v>0</v>
      </c>
      <c r="Q244" s="229">
        <v>0</v>
      </c>
      <c r="R244" s="229">
        <f>Q244*H244</f>
        <v>0</v>
      </c>
      <c r="S244" s="229">
        <v>0</v>
      </c>
      <c r="T244" s="230">
        <f>S244*H244</f>
        <v>0</v>
      </c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R244" s="231" t="s">
        <v>933</v>
      </c>
      <c r="AT244" s="231" t="s">
        <v>433</v>
      </c>
      <c r="AU244" s="231" t="s">
        <v>83</v>
      </c>
      <c r="AY244" s="21" t="s">
        <v>426</v>
      </c>
      <c r="BE244" s="232">
        <f>IF(N244="základní",J244,0)</f>
        <v>0</v>
      </c>
      <c r="BF244" s="232">
        <f>IF(N244="snížená",J244,0)</f>
        <v>0</v>
      </c>
      <c r="BG244" s="232">
        <f>IF(N244="zákl. přenesená",J244,0)</f>
        <v>0</v>
      </c>
      <c r="BH244" s="232">
        <f>IF(N244="sníž. přenesená",J244,0)</f>
        <v>0</v>
      </c>
      <c r="BI244" s="232">
        <f>IF(N244="nulová",J244,0)</f>
        <v>0</v>
      </c>
      <c r="BJ244" s="21" t="s">
        <v>81</v>
      </c>
      <c r="BK244" s="232">
        <f>ROUND(I244*H244,2)</f>
        <v>0</v>
      </c>
      <c r="BL244" s="21" t="s">
        <v>933</v>
      </c>
      <c r="BM244" s="231" t="s">
        <v>7297</v>
      </c>
    </row>
    <row r="245" s="13" customFormat="1">
      <c r="A245" s="13"/>
      <c r="B245" s="238"/>
      <c r="C245" s="239"/>
      <c r="D245" s="240" t="s">
        <v>446</v>
      </c>
      <c r="E245" s="241" t="s">
        <v>28</v>
      </c>
      <c r="F245" s="242" t="s">
        <v>7298</v>
      </c>
      <c r="G245" s="239"/>
      <c r="H245" s="243">
        <v>0.45000000000000001</v>
      </c>
      <c r="I245" s="244"/>
      <c r="J245" s="239"/>
      <c r="K245" s="239"/>
      <c r="L245" s="245"/>
      <c r="M245" s="246"/>
      <c r="N245" s="247"/>
      <c r="O245" s="247"/>
      <c r="P245" s="247"/>
      <c r="Q245" s="247"/>
      <c r="R245" s="247"/>
      <c r="S245" s="247"/>
      <c r="T245" s="248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9" t="s">
        <v>446</v>
      </c>
      <c r="AU245" s="249" t="s">
        <v>83</v>
      </c>
      <c r="AV245" s="13" t="s">
        <v>83</v>
      </c>
      <c r="AW245" s="13" t="s">
        <v>35</v>
      </c>
      <c r="AX245" s="13" t="s">
        <v>81</v>
      </c>
      <c r="AY245" s="249" t="s">
        <v>426</v>
      </c>
    </row>
    <row r="246" s="2" customFormat="1" ht="16.5" customHeight="1">
      <c r="A246" s="42"/>
      <c r="B246" s="43"/>
      <c r="C246" s="220" t="s">
        <v>902</v>
      </c>
      <c r="D246" s="220" t="s">
        <v>433</v>
      </c>
      <c r="E246" s="221" t="s">
        <v>7299</v>
      </c>
      <c r="F246" s="222" t="s">
        <v>7300</v>
      </c>
      <c r="G246" s="223" t="s">
        <v>504</v>
      </c>
      <c r="H246" s="224">
        <v>0.45000000000000001</v>
      </c>
      <c r="I246" s="225"/>
      <c r="J246" s="226">
        <f>ROUND(I246*H246,2)</f>
        <v>0</v>
      </c>
      <c r="K246" s="222" t="s">
        <v>28</v>
      </c>
      <c r="L246" s="48"/>
      <c r="M246" s="227" t="s">
        <v>28</v>
      </c>
      <c r="N246" s="228" t="s">
        <v>45</v>
      </c>
      <c r="O246" s="88"/>
      <c r="P246" s="229">
        <f>O246*H246</f>
        <v>0</v>
      </c>
      <c r="Q246" s="229">
        <v>0</v>
      </c>
      <c r="R246" s="229">
        <f>Q246*H246</f>
        <v>0</v>
      </c>
      <c r="S246" s="229">
        <v>0</v>
      </c>
      <c r="T246" s="230">
        <f>S246*H246</f>
        <v>0</v>
      </c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R246" s="231" t="s">
        <v>933</v>
      </c>
      <c r="AT246" s="231" t="s">
        <v>433</v>
      </c>
      <c r="AU246" s="231" t="s">
        <v>83</v>
      </c>
      <c r="AY246" s="21" t="s">
        <v>426</v>
      </c>
      <c r="BE246" s="232">
        <f>IF(N246="základní",J246,0)</f>
        <v>0</v>
      </c>
      <c r="BF246" s="232">
        <f>IF(N246="snížená",J246,0)</f>
        <v>0</v>
      </c>
      <c r="BG246" s="232">
        <f>IF(N246="zákl. přenesená",J246,0)</f>
        <v>0</v>
      </c>
      <c r="BH246" s="232">
        <f>IF(N246="sníž. přenesená",J246,0)</f>
        <v>0</v>
      </c>
      <c r="BI246" s="232">
        <f>IF(N246="nulová",J246,0)</f>
        <v>0</v>
      </c>
      <c r="BJ246" s="21" t="s">
        <v>81</v>
      </c>
      <c r="BK246" s="232">
        <f>ROUND(I246*H246,2)</f>
        <v>0</v>
      </c>
      <c r="BL246" s="21" t="s">
        <v>933</v>
      </c>
      <c r="BM246" s="231" t="s">
        <v>7301</v>
      </c>
    </row>
    <row r="247" s="13" customFormat="1">
      <c r="A247" s="13"/>
      <c r="B247" s="238"/>
      <c r="C247" s="239"/>
      <c r="D247" s="240" t="s">
        <v>446</v>
      </c>
      <c r="E247" s="241" t="s">
        <v>28</v>
      </c>
      <c r="F247" s="242" t="s">
        <v>7298</v>
      </c>
      <c r="G247" s="239"/>
      <c r="H247" s="243">
        <v>0.45000000000000001</v>
      </c>
      <c r="I247" s="244"/>
      <c r="J247" s="239"/>
      <c r="K247" s="239"/>
      <c r="L247" s="245"/>
      <c r="M247" s="246"/>
      <c r="N247" s="247"/>
      <c r="O247" s="247"/>
      <c r="P247" s="247"/>
      <c r="Q247" s="247"/>
      <c r="R247" s="247"/>
      <c r="S247" s="247"/>
      <c r="T247" s="248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9" t="s">
        <v>446</v>
      </c>
      <c r="AU247" s="249" t="s">
        <v>83</v>
      </c>
      <c r="AV247" s="13" t="s">
        <v>83</v>
      </c>
      <c r="AW247" s="13" t="s">
        <v>35</v>
      </c>
      <c r="AX247" s="13" t="s">
        <v>81</v>
      </c>
      <c r="AY247" s="249" t="s">
        <v>426</v>
      </c>
    </row>
    <row r="248" s="12" customFormat="1" ht="22.8" customHeight="1">
      <c r="A248" s="12"/>
      <c r="B248" s="204"/>
      <c r="C248" s="205"/>
      <c r="D248" s="206" t="s">
        <v>73</v>
      </c>
      <c r="E248" s="218" t="s">
        <v>5384</v>
      </c>
      <c r="F248" s="218" t="s">
        <v>7302</v>
      </c>
      <c r="G248" s="205"/>
      <c r="H248" s="205"/>
      <c r="I248" s="208"/>
      <c r="J248" s="219">
        <f>BK248</f>
        <v>0</v>
      </c>
      <c r="K248" s="205"/>
      <c r="L248" s="210"/>
      <c r="M248" s="211"/>
      <c r="N248" s="212"/>
      <c r="O248" s="212"/>
      <c r="P248" s="213">
        <f>SUM(P249:P252)</f>
        <v>0</v>
      </c>
      <c r="Q248" s="212"/>
      <c r="R248" s="213">
        <f>SUM(R249:R252)</f>
        <v>0</v>
      </c>
      <c r="S248" s="212"/>
      <c r="T248" s="214">
        <f>SUM(T249:T252)</f>
        <v>0</v>
      </c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R248" s="215" t="s">
        <v>81</v>
      </c>
      <c r="AT248" s="216" t="s">
        <v>73</v>
      </c>
      <c r="AU248" s="216" t="s">
        <v>81</v>
      </c>
      <c r="AY248" s="215" t="s">
        <v>426</v>
      </c>
      <c r="BK248" s="217">
        <f>SUM(BK249:BK252)</f>
        <v>0</v>
      </c>
    </row>
    <row r="249" s="2" customFormat="1" ht="21.75" customHeight="1">
      <c r="A249" s="42"/>
      <c r="B249" s="43"/>
      <c r="C249" s="220" t="s">
        <v>907</v>
      </c>
      <c r="D249" s="220" t="s">
        <v>433</v>
      </c>
      <c r="E249" s="221" t="s">
        <v>7303</v>
      </c>
      <c r="F249" s="222" t="s">
        <v>7304</v>
      </c>
      <c r="G249" s="223" t="s">
        <v>436</v>
      </c>
      <c r="H249" s="224">
        <v>3</v>
      </c>
      <c r="I249" s="225"/>
      <c r="J249" s="226">
        <f>ROUND(I249*H249,2)</f>
        <v>0</v>
      </c>
      <c r="K249" s="222" t="s">
        <v>28</v>
      </c>
      <c r="L249" s="48"/>
      <c r="M249" s="227" t="s">
        <v>28</v>
      </c>
      <c r="N249" s="228" t="s">
        <v>45</v>
      </c>
      <c r="O249" s="88"/>
      <c r="P249" s="229">
        <f>O249*H249</f>
        <v>0</v>
      </c>
      <c r="Q249" s="229">
        <v>0</v>
      </c>
      <c r="R249" s="229">
        <f>Q249*H249</f>
        <v>0</v>
      </c>
      <c r="S249" s="229">
        <v>0</v>
      </c>
      <c r="T249" s="230">
        <f>S249*H249</f>
        <v>0</v>
      </c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R249" s="231" t="s">
        <v>933</v>
      </c>
      <c r="AT249" s="231" t="s">
        <v>433</v>
      </c>
      <c r="AU249" s="231" t="s">
        <v>83</v>
      </c>
      <c r="AY249" s="21" t="s">
        <v>426</v>
      </c>
      <c r="BE249" s="232">
        <f>IF(N249="základní",J249,0)</f>
        <v>0</v>
      </c>
      <c r="BF249" s="232">
        <f>IF(N249="snížená",J249,0)</f>
        <v>0</v>
      </c>
      <c r="BG249" s="232">
        <f>IF(N249="zákl. přenesená",J249,0)</f>
        <v>0</v>
      </c>
      <c r="BH249" s="232">
        <f>IF(N249="sníž. přenesená",J249,0)</f>
        <v>0</v>
      </c>
      <c r="BI249" s="232">
        <f>IF(N249="nulová",J249,0)</f>
        <v>0</v>
      </c>
      <c r="BJ249" s="21" t="s">
        <v>81</v>
      </c>
      <c r="BK249" s="232">
        <f>ROUND(I249*H249,2)</f>
        <v>0</v>
      </c>
      <c r="BL249" s="21" t="s">
        <v>933</v>
      </c>
      <c r="BM249" s="231" t="s">
        <v>7305</v>
      </c>
    </row>
    <row r="250" s="13" customFormat="1">
      <c r="A250" s="13"/>
      <c r="B250" s="238"/>
      <c r="C250" s="239"/>
      <c r="D250" s="240" t="s">
        <v>446</v>
      </c>
      <c r="E250" s="241" t="s">
        <v>28</v>
      </c>
      <c r="F250" s="242" t="s">
        <v>469</v>
      </c>
      <c r="G250" s="239"/>
      <c r="H250" s="243">
        <v>3</v>
      </c>
      <c r="I250" s="244"/>
      <c r="J250" s="239"/>
      <c r="K250" s="239"/>
      <c r="L250" s="245"/>
      <c r="M250" s="246"/>
      <c r="N250" s="247"/>
      <c r="O250" s="247"/>
      <c r="P250" s="247"/>
      <c r="Q250" s="247"/>
      <c r="R250" s="247"/>
      <c r="S250" s="247"/>
      <c r="T250" s="248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9" t="s">
        <v>446</v>
      </c>
      <c r="AU250" s="249" t="s">
        <v>83</v>
      </c>
      <c r="AV250" s="13" t="s">
        <v>83</v>
      </c>
      <c r="AW250" s="13" t="s">
        <v>35</v>
      </c>
      <c r="AX250" s="13" t="s">
        <v>81</v>
      </c>
      <c r="AY250" s="249" t="s">
        <v>426</v>
      </c>
    </row>
    <row r="251" s="2" customFormat="1" ht="16.5" customHeight="1">
      <c r="A251" s="42"/>
      <c r="B251" s="43"/>
      <c r="C251" s="220" t="s">
        <v>913</v>
      </c>
      <c r="D251" s="220" t="s">
        <v>433</v>
      </c>
      <c r="E251" s="221" t="s">
        <v>7306</v>
      </c>
      <c r="F251" s="222" t="s">
        <v>7307</v>
      </c>
      <c r="G251" s="223" t="s">
        <v>436</v>
      </c>
      <c r="H251" s="224">
        <v>3</v>
      </c>
      <c r="I251" s="225"/>
      <c r="J251" s="226">
        <f>ROUND(I251*H251,2)</f>
        <v>0</v>
      </c>
      <c r="K251" s="222" t="s">
        <v>28</v>
      </c>
      <c r="L251" s="48"/>
      <c r="M251" s="227" t="s">
        <v>28</v>
      </c>
      <c r="N251" s="228" t="s">
        <v>45</v>
      </c>
      <c r="O251" s="88"/>
      <c r="P251" s="229">
        <f>O251*H251</f>
        <v>0</v>
      </c>
      <c r="Q251" s="229">
        <v>0</v>
      </c>
      <c r="R251" s="229">
        <f>Q251*H251</f>
        <v>0</v>
      </c>
      <c r="S251" s="229">
        <v>0</v>
      </c>
      <c r="T251" s="230">
        <f>S251*H251</f>
        <v>0</v>
      </c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R251" s="231" t="s">
        <v>933</v>
      </c>
      <c r="AT251" s="231" t="s">
        <v>433</v>
      </c>
      <c r="AU251" s="231" t="s">
        <v>83</v>
      </c>
      <c r="AY251" s="21" t="s">
        <v>426</v>
      </c>
      <c r="BE251" s="232">
        <f>IF(N251="základní",J251,0)</f>
        <v>0</v>
      </c>
      <c r="BF251" s="232">
        <f>IF(N251="snížená",J251,0)</f>
        <v>0</v>
      </c>
      <c r="BG251" s="232">
        <f>IF(N251="zákl. přenesená",J251,0)</f>
        <v>0</v>
      </c>
      <c r="BH251" s="232">
        <f>IF(N251="sníž. přenesená",J251,0)</f>
        <v>0</v>
      </c>
      <c r="BI251" s="232">
        <f>IF(N251="nulová",J251,0)</f>
        <v>0</v>
      </c>
      <c r="BJ251" s="21" t="s">
        <v>81</v>
      </c>
      <c r="BK251" s="232">
        <f>ROUND(I251*H251,2)</f>
        <v>0</v>
      </c>
      <c r="BL251" s="21" t="s">
        <v>933</v>
      </c>
      <c r="BM251" s="231" t="s">
        <v>7308</v>
      </c>
    </row>
    <row r="252" s="13" customFormat="1">
      <c r="A252" s="13"/>
      <c r="B252" s="238"/>
      <c r="C252" s="239"/>
      <c r="D252" s="240" t="s">
        <v>446</v>
      </c>
      <c r="E252" s="241" t="s">
        <v>28</v>
      </c>
      <c r="F252" s="242" t="s">
        <v>469</v>
      </c>
      <c r="G252" s="239"/>
      <c r="H252" s="243">
        <v>3</v>
      </c>
      <c r="I252" s="244"/>
      <c r="J252" s="239"/>
      <c r="K252" s="239"/>
      <c r="L252" s="245"/>
      <c r="M252" s="246"/>
      <c r="N252" s="247"/>
      <c r="O252" s="247"/>
      <c r="P252" s="247"/>
      <c r="Q252" s="247"/>
      <c r="R252" s="247"/>
      <c r="S252" s="247"/>
      <c r="T252" s="248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9" t="s">
        <v>446</v>
      </c>
      <c r="AU252" s="249" t="s">
        <v>83</v>
      </c>
      <c r="AV252" s="13" t="s">
        <v>83</v>
      </c>
      <c r="AW252" s="13" t="s">
        <v>35</v>
      </c>
      <c r="AX252" s="13" t="s">
        <v>81</v>
      </c>
      <c r="AY252" s="249" t="s">
        <v>426</v>
      </c>
    </row>
    <row r="253" s="12" customFormat="1" ht="22.8" customHeight="1">
      <c r="A253" s="12"/>
      <c r="B253" s="204"/>
      <c r="C253" s="205"/>
      <c r="D253" s="206" t="s">
        <v>73</v>
      </c>
      <c r="E253" s="218" t="s">
        <v>5392</v>
      </c>
      <c r="F253" s="218" t="s">
        <v>7309</v>
      </c>
      <c r="G253" s="205"/>
      <c r="H253" s="205"/>
      <c r="I253" s="208"/>
      <c r="J253" s="219">
        <f>BK253</f>
        <v>0</v>
      </c>
      <c r="K253" s="205"/>
      <c r="L253" s="210"/>
      <c r="M253" s="211"/>
      <c r="N253" s="212"/>
      <c r="O253" s="212"/>
      <c r="P253" s="213">
        <f>SUM(P254:P255)</f>
        <v>0</v>
      </c>
      <c r="Q253" s="212"/>
      <c r="R253" s="213">
        <f>SUM(R254:R255)</f>
        <v>0</v>
      </c>
      <c r="S253" s="212"/>
      <c r="T253" s="214">
        <f>SUM(T254:T255)</f>
        <v>0</v>
      </c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R253" s="215" t="s">
        <v>81</v>
      </c>
      <c r="AT253" s="216" t="s">
        <v>73</v>
      </c>
      <c r="AU253" s="216" t="s">
        <v>81</v>
      </c>
      <c r="AY253" s="215" t="s">
        <v>426</v>
      </c>
      <c r="BK253" s="217">
        <f>SUM(BK254:BK255)</f>
        <v>0</v>
      </c>
    </row>
    <row r="254" s="2" customFormat="1" ht="24.15" customHeight="1">
      <c r="A254" s="42"/>
      <c r="B254" s="43"/>
      <c r="C254" s="220" t="s">
        <v>918</v>
      </c>
      <c r="D254" s="220" t="s">
        <v>433</v>
      </c>
      <c r="E254" s="221" t="s">
        <v>7310</v>
      </c>
      <c r="F254" s="222" t="s">
        <v>7311</v>
      </c>
      <c r="G254" s="223" t="s">
        <v>740</v>
      </c>
      <c r="H254" s="224">
        <v>8.6999999999999993</v>
      </c>
      <c r="I254" s="225"/>
      <c r="J254" s="226">
        <f>ROUND(I254*H254,2)</f>
        <v>0</v>
      </c>
      <c r="K254" s="222" t="s">
        <v>28</v>
      </c>
      <c r="L254" s="48"/>
      <c r="M254" s="227" t="s">
        <v>28</v>
      </c>
      <c r="N254" s="228" t="s">
        <v>45</v>
      </c>
      <c r="O254" s="88"/>
      <c r="P254" s="229">
        <f>O254*H254</f>
        <v>0</v>
      </c>
      <c r="Q254" s="229">
        <v>0</v>
      </c>
      <c r="R254" s="229">
        <f>Q254*H254</f>
        <v>0</v>
      </c>
      <c r="S254" s="229">
        <v>0</v>
      </c>
      <c r="T254" s="230">
        <f>S254*H254</f>
        <v>0</v>
      </c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R254" s="231" t="s">
        <v>933</v>
      </c>
      <c r="AT254" s="231" t="s">
        <v>433</v>
      </c>
      <c r="AU254" s="231" t="s">
        <v>83</v>
      </c>
      <c r="AY254" s="21" t="s">
        <v>426</v>
      </c>
      <c r="BE254" s="232">
        <f>IF(N254="základní",J254,0)</f>
        <v>0</v>
      </c>
      <c r="BF254" s="232">
        <f>IF(N254="snížená",J254,0)</f>
        <v>0</v>
      </c>
      <c r="BG254" s="232">
        <f>IF(N254="zákl. přenesená",J254,0)</f>
        <v>0</v>
      </c>
      <c r="BH254" s="232">
        <f>IF(N254="sníž. přenesená",J254,0)</f>
        <v>0</v>
      </c>
      <c r="BI254" s="232">
        <f>IF(N254="nulová",J254,0)</f>
        <v>0</v>
      </c>
      <c r="BJ254" s="21" t="s">
        <v>81</v>
      </c>
      <c r="BK254" s="232">
        <f>ROUND(I254*H254,2)</f>
        <v>0</v>
      </c>
      <c r="BL254" s="21" t="s">
        <v>933</v>
      </c>
      <c r="BM254" s="231" t="s">
        <v>7312</v>
      </c>
    </row>
    <row r="255" s="13" customFormat="1">
      <c r="A255" s="13"/>
      <c r="B255" s="238"/>
      <c r="C255" s="239"/>
      <c r="D255" s="240" t="s">
        <v>446</v>
      </c>
      <c r="E255" s="241" t="s">
        <v>28</v>
      </c>
      <c r="F255" s="242" t="s">
        <v>7313</v>
      </c>
      <c r="G255" s="239"/>
      <c r="H255" s="243">
        <v>8.6999999999999993</v>
      </c>
      <c r="I255" s="244"/>
      <c r="J255" s="239"/>
      <c r="K255" s="239"/>
      <c r="L255" s="245"/>
      <c r="M255" s="292"/>
      <c r="N255" s="293"/>
      <c r="O255" s="293"/>
      <c r="P255" s="293"/>
      <c r="Q255" s="293"/>
      <c r="R255" s="293"/>
      <c r="S255" s="293"/>
      <c r="T255" s="294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9" t="s">
        <v>446</v>
      </c>
      <c r="AU255" s="249" t="s">
        <v>83</v>
      </c>
      <c r="AV255" s="13" t="s">
        <v>83</v>
      </c>
      <c r="AW255" s="13" t="s">
        <v>35</v>
      </c>
      <c r="AX255" s="13" t="s">
        <v>81</v>
      </c>
      <c r="AY255" s="249" t="s">
        <v>426</v>
      </c>
    </row>
    <row r="256" s="2" customFormat="1" ht="6.96" customHeight="1">
      <c r="A256" s="42"/>
      <c r="B256" s="63"/>
      <c r="C256" s="64"/>
      <c r="D256" s="64"/>
      <c r="E256" s="64"/>
      <c r="F256" s="64"/>
      <c r="G256" s="64"/>
      <c r="H256" s="64"/>
      <c r="I256" s="64"/>
      <c r="J256" s="64"/>
      <c r="K256" s="64"/>
      <c r="L256" s="48"/>
      <c r="M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</row>
  </sheetData>
  <sheetProtection sheet="1" autoFilter="0" formatColumns="0" formatRows="0" objects="1" scenarios="1" spinCount="100000" saltValue="SHR1kTLDCFINAY+4YdOiM0ix3nqpBu0mHsCWyTjhkAk88Yjx5ReHT8NVJ8NH3yTFE2o7OcQq0bw0AoS5cjwn7A==" hashValue="Q4moav3k0YI721GeqD2ppZjNvp9bArSPd01nJKlr5a5VPzw+bR0HkwGCsEYQCS2unsYJyD6ZqC4pmdOoVCKxqw==" algorithmName="SHA-512" password="CC35"/>
  <autoFilter ref="C105:K255"/>
  <mergeCells count="9">
    <mergeCell ref="E7:H7"/>
    <mergeCell ref="E9:H9"/>
    <mergeCell ref="E18:H18"/>
    <mergeCell ref="E27:H27"/>
    <mergeCell ref="E48:H48"/>
    <mergeCell ref="E50:H50"/>
    <mergeCell ref="E96:H96"/>
    <mergeCell ref="E98:H9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88</v>
      </c>
      <c r="AZ2" s="142" t="s">
        <v>143</v>
      </c>
      <c r="BA2" s="142" t="s">
        <v>143</v>
      </c>
      <c r="BB2" s="142" t="s">
        <v>28</v>
      </c>
      <c r="BC2" s="142" t="s">
        <v>144</v>
      </c>
      <c r="BD2" s="142" t="s">
        <v>83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83</v>
      </c>
      <c r="AZ3" s="142" t="s">
        <v>145</v>
      </c>
      <c r="BA3" s="142" t="s">
        <v>145</v>
      </c>
      <c r="BB3" s="142" t="s">
        <v>28</v>
      </c>
      <c r="BC3" s="142" t="s">
        <v>146</v>
      </c>
      <c r="BD3" s="142" t="s">
        <v>83</v>
      </c>
    </row>
    <row r="4" s="1" customFormat="1" ht="24.96" customHeight="1">
      <c r="B4" s="24"/>
      <c r="D4" s="145" t="s">
        <v>147</v>
      </c>
      <c r="L4" s="24"/>
      <c r="M4" s="146" t="s">
        <v>10</v>
      </c>
      <c r="AT4" s="21" t="s">
        <v>4</v>
      </c>
      <c r="AZ4" s="142" t="s">
        <v>148</v>
      </c>
      <c r="BA4" s="142" t="s">
        <v>148</v>
      </c>
      <c r="BB4" s="142" t="s">
        <v>28</v>
      </c>
      <c r="BC4" s="142" t="s">
        <v>149</v>
      </c>
      <c r="BD4" s="142" t="s">
        <v>83</v>
      </c>
    </row>
    <row r="5" s="1" customFormat="1" ht="6.96" customHeight="1">
      <c r="B5" s="24"/>
      <c r="L5" s="24"/>
      <c r="AZ5" s="142" t="s">
        <v>150</v>
      </c>
      <c r="BA5" s="142" t="s">
        <v>150</v>
      </c>
      <c r="BB5" s="142" t="s">
        <v>28</v>
      </c>
      <c r="BC5" s="142" t="s">
        <v>151</v>
      </c>
      <c r="BD5" s="142" t="s">
        <v>83</v>
      </c>
    </row>
    <row r="6" s="1" customFormat="1" ht="12" customHeight="1">
      <c r="B6" s="24"/>
      <c r="D6" s="147" t="s">
        <v>16</v>
      </c>
      <c r="L6" s="24"/>
      <c r="AZ6" s="142" t="s">
        <v>152</v>
      </c>
      <c r="BA6" s="142" t="s">
        <v>152</v>
      </c>
      <c r="BB6" s="142" t="s">
        <v>28</v>
      </c>
      <c r="BC6" s="142" t="s">
        <v>153</v>
      </c>
      <c r="BD6" s="142" t="s">
        <v>83</v>
      </c>
    </row>
    <row r="7" s="1" customFormat="1" ht="26.25" customHeight="1">
      <c r="B7" s="24"/>
      <c r="E7" s="148" t="str">
        <f>'Rekapitulace stavby'!K6</f>
        <v>Rozvoj odbor. výukových prostor vč. vybavení na zákl. školách v Jihlavě - II. etapa - ZŠ Havlíčkova II.</v>
      </c>
      <c r="F7" s="147"/>
      <c r="G7" s="147"/>
      <c r="H7" s="147"/>
      <c r="L7" s="24"/>
      <c r="AZ7" s="142" t="s">
        <v>154</v>
      </c>
      <c r="BA7" s="142" t="s">
        <v>154</v>
      </c>
      <c r="BB7" s="142" t="s">
        <v>28</v>
      </c>
      <c r="BC7" s="142" t="s">
        <v>155</v>
      </c>
      <c r="BD7" s="142" t="s">
        <v>83</v>
      </c>
    </row>
    <row r="8" s="1" customFormat="1" ht="12" customHeight="1">
      <c r="B8" s="24"/>
      <c r="D8" s="147" t="s">
        <v>156</v>
      </c>
      <c r="L8" s="24"/>
      <c r="AZ8" s="142" t="s">
        <v>157</v>
      </c>
      <c r="BA8" s="142" t="s">
        <v>157</v>
      </c>
      <c r="BB8" s="142" t="s">
        <v>28</v>
      </c>
      <c r="BC8" s="142" t="s">
        <v>158</v>
      </c>
      <c r="BD8" s="142" t="s">
        <v>83</v>
      </c>
    </row>
    <row r="9" s="2" customFormat="1" ht="23.25" customHeight="1">
      <c r="A9" s="42"/>
      <c r="B9" s="48"/>
      <c r="C9" s="42"/>
      <c r="D9" s="42"/>
      <c r="E9" s="148" t="s">
        <v>159</v>
      </c>
      <c r="F9" s="42"/>
      <c r="G9" s="42"/>
      <c r="H9" s="42"/>
      <c r="I9" s="42"/>
      <c r="J9" s="42"/>
      <c r="K9" s="42"/>
      <c r="L9" s="149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Z9" s="142" t="s">
        <v>160</v>
      </c>
      <c r="BA9" s="142" t="s">
        <v>160</v>
      </c>
      <c r="BB9" s="142" t="s">
        <v>28</v>
      </c>
      <c r="BC9" s="142" t="s">
        <v>83</v>
      </c>
      <c r="BD9" s="142" t="s">
        <v>83</v>
      </c>
    </row>
    <row r="10" s="2" customFormat="1" ht="12" customHeight="1">
      <c r="A10" s="42"/>
      <c r="B10" s="48"/>
      <c r="C10" s="42"/>
      <c r="D10" s="147" t="s">
        <v>161</v>
      </c>
      <c r="E10" s="42"/>
      <c r="F10" s="42"/>
      <c r="G10" s="42"/>
      <c r="H10" s="42"/>
      <c r="I10" s="42"/>
      <c r="J10" s="42"/>
      <c r="K10" s="42"/>
      <c r="L10" s="149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Z10" s="142" t="s">
        <v>162</v>
      </c>
      <c r="BA10" s="142" t="s">
        <v>162</v>
      </c>
      <c r="BB10" s="142" t="s">
        <v>28</v>
      </c>
      <c r="BC10" s="142" t="s">
        <v>163</v>
      </c>
      <c r="BD10" s="142" t="s">
        <v>83</v>
      </c>
    </row>
    <row r="11" s="2" customFormat="1" ht="16.5" customHeight="1">
      <c r="A11" s="42"/>
      <c r="B11" s="48"/>
      <c r="C11" s="42"/>
      <c r="D11" s="42"/>
      <c r="E11" s="150" t="s">
        <v>164</v>
      </c>
      <c r="F11" s="42"/>
      <c r="G11" s="42"/>
      <c r="H11" s="42"/>
      <c r="I11" s="42"/>
      <c r="J11" s="42"/>
      <c r="K11" s="42"/>
      <c r="L11" s="149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Z11" s="142" t="s">
        <v>165</v>
      </c>
      <c r="BA11" s="142" t="s">
        <v>165</v>
      </c>
      <c r="BB11" s="142" t="s">
        <v>28</v>
      </c>
      <c r="BC11" s="142" t="s">
        <v>166</v>
      </c>
      <c r="BD11" s="142" t="s">
        <v>83</v>
      </c>
    </row>
    <row r="12" s="2" customFormat="1">
      <c r="A12" s="42"/>
      <c r="B12" s="48"/>
      <c r="C12" s="42"/>
      <c r="D12" s="42"/>
      <c r="E12" s="42"/>
      <c r="F12" s="42"/>
      <c r="G12" s="42"/>
      <c r="H12" s="42"/>
      <c r="I12" s="42"/>
      <c r="J12" s="42"/>
      <c r="K12" s="42"/>
      <c r="L12" s="149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Z12" s="142" t="s">
        <v>167</v>
      </c>
      <c r="BA12" s="142" t="s">
        <v>167</v>
      </c>
      <c r="BB12" s="142" t="s">
        <v>28</v>
      </c>
      <c r="BC12" s="142" t="s">
        <v>168</v>
      </c>
      <c r="BD12" s="142" t="s">
        <v>83</v>
      </c>
    </row>
    <row r="13" s="2" customFormat="1" ht="12" customHeight="1">
      <c r="A13" s="42"/>
      <c r="B13" s="48"/>
      <c r="C13" s="42"/>
      <c r="D13" s="147" t="s">
        <v>18</v>
      </c>
      <c r="E13" s="42"/>
      <c r="F13" s="137" t="s">
        <v>19</v>
      </c>
      <c r="G13" s="42"/>
      <c r="H13" s="42"/>
      <c r="I13" s="147" t="s">
        <v>20</v>
      </c>
      <c r="J13" s="137" t="s">
        <v>28</v>
      </c>
      <c r="K13" s="42"/>
      <c r="L13" s="149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Z13" s="142" t="s">
        <v>169</v>
      </c>
      <c r="BA13" s="142" t="s">
        <v>169</v>
      </c>
      <c r="BB13" s="142" t="s">
        <v>28</v>
      </c>
      <c r="BC13" s="142" t="s">
        <v>170</v>
      </c>
      <c r="BD13" s="142" t="s">
        <v>83</v>
      </c>
    </row>
    <row r="14" s="2" customFormat="1" ht="12" customHeight="1">
      <c r="A14" s="42"/>
      <c r="B14" s="48"/>
      <c r="C14" s="42"/>
      <c r="D14" s="147" t="s">
        <v>22</v>
      </c>
      <c r="E14" s="42"/>
      <c r="F14" s="137" t="s">
        <v>23</v>
      </c>
      <c r="G14" s="42"/>
      <c r="H14" s="42"/>
      <c r="I14" s="147" t="s">
        <v>24</v>
      </c>
      <c r="J14" s="151" t="str">
        <f>'Rekapitulace stavby'!AN8</f>
        <v>11. 9. 2024</v>
      </c>
      <c r="K14" s="42"/>
      <c r="L14" s="149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Z14" s="142" t="s">
        <v>171</v>
      </c>
      <c r="BA14" s="142" t="s">
        <v>171</v>
      </c>
      <c r="BB14" s="142" t="s">
        <v>28</v>
      </c>
      <c r="BC14" s="142" t="s">
        <v>172</v>
      </c>
      <c r="BD14" s="142" t="s">
        <v>83</v>
      </c>
    </row>
    <row r="15" s="2" customFormat="1" ht="10.8" customHeight="1">
      <c r="A15" s="42"/>
      <c r="B15" s="48"/>
      <c r="C15" s="42"/>
      <c r="D15" s="42"/>
      <c r="E15" s="42"/>
      <c r="F15" s="42"/>
      <c r="G15" s="42"/>
      <c r="H15" s="42"/>
      <c r="I15" s="42"/>
      <c r="J15" s="42"/>
      <c r="K15" s="42"/>
      <c r="L15" s="149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Z15" s="142" t="s">
        <v>173</v>
      </c>
      <c r="BA15" s="142" t="s">
        <v>173</v>
      </c>
      <c r="BB15" s="142" t="s">
        <v>28</v>
      </c>
      <c r="BC15" s="142" t="s">
        <v>174</v>
      </c>
      <c r="BD15" s="142" t="s">
        <v>83</v>
      </c>
    </row>
    <row r="16" s="2" customFormat="1" ht="12" customHeight="1">
      <c r="A16" s="42"/>
      <c r="B16" s="48"/>
      <c r="C16" s="42"/>
      <c r="D16" s="147" t="s">
        <v>26</v>
      </c>
      <c r="E16" s="42"/>
      <c r="F16" s="42"/>
      <c r="G16" s="42"/>
      <c r="H16" s="42"/>
      <c r="I16" s="147" t="s">
        <v>27</v>
      </c>
      <c r="J16" s="137" t="s">
        <v>28</v>
      </c>
      <c r="K16" s="42"/>
      <c r="L16" s="149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Z16" s="142" t="s">
        <v>175</v>
      </c>
      <c r="BA16" s="142" t="s">
        <v>175</v>
      </c>
      <c r="BB16" s="142" t="s">
        <v>28</v>
      </c>
      <c r="BC16" s="142" t="s">
        <v>176</v>
      </c>
      <c r="BD16" s="142" t="s">
        <v>83</v>
      </c>
    </row>
    <row r="17" s="2" customFormat="1" ht="18" customHeight="1">
      <c r="A17" s="42"/>
      <c r="B17" s="48"/>
      <c r="C17" s="42"/>
      <c r="D17" s="42"/>
      <c r="E17" s="137" t="s">
        <v>29</v>
      </c>
      <c r="F17" s="42"/>
      <c r="G17" s="42"/>
      <c r="H17" s="42"/>
      <c r="I17" s="147" t="s">
        <v>30</v>
      </c>
      <c r="J17" s="137" t="s">
        <v>28</v>
      </c>
      <c r="K17" s="42"/>
      <c r="L17" s="149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Z17" s="142" t="s">
        <v>177</v>
      </c>
      <c r="BA17" s="142" t="s">
        <v>177</v>
      </c>
      <c r="BB17" s="142" t="s">
        <v>28</v>
      </c>
      <c r="BC17" s="142" t="s">
        <v>178</v>
      </c>
      <c r="BD17" s="142" t="s">
        <v>83</v>
      </c>
    </row>
    <row r="18" s="2" customFormat="1" ht="6.96" customHeight="1">
      <c r="A18" s="42"/>
      <c r="B18" s="48"/>
      <c r="C18" s="42"/>
      <c r="D18" s="42"/>
      <c r="E18" s="42"/>
      <c r="F18" s="42"/>
      <c r="G18" s="42"/>
      <c r="H18" s="42"/>
      <c r="I18" s="42"/>
      <c r="J18" s="42"/>
      <c r="K18" s="42"/>
      <c r="L18" s="149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Z18" s="142" t="s">
        <v>179</v>
      </c>
      <c r="BA18" s="142" t="s">
        <v>179</v>
      </c>
      <c r="BB18" s="142" t="s">
        <v>28</v>
      </c>
      <c r="BC18" s="142" t="s">
        <v>180</v>
      </c>
      <c r="BD18" s="142" t="s">
        <v>83</v>
      </c>
    </row>
    <row r="19" s="2" customFormat="1" ht="12" customHeight="1">
      <c r="A19" s="42"/>
      <c r="B19" s="48"/>
      <c r="C19" s="42"/>
      <c r="D19" s="147" t="s">
        <v>31</v>
      </c>
      <c r="E19" s="42"/>
      <c r="F19" s="42"/>
      <c r="G19" s="42"/>
      <c r="H19" s="42"/>
      <c r="I19" s="147" t="s">
        <v>27</v>
      </c>
      <c r="J19" s="37" t="str">
        <f>'Rekapitulace stavby'!AN13</f>
        <v>Vyplň údaj</v>
      </c>
      <c r="K19" s="42"/>
      <c r="L19" s="149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Z19" s="142" t="s">
        <v>181</v>
      </c>
      <c r="BA19" s="142" t="s">
        <v>181</v>
      </c>
      <c r="BB19" s="142" t="s">
        <v>28</v>
      </c>
      <c r="BC19" s="142" t="s">
        <v>182</v>
      </c>
      <c r="BD19" s="142" t="s">
        <v>83</v>
      </c>
    </row>
    <row r="20" s="2" customFormat="1" ht="18" customHeight="1">
      <c r="A20" s="42"/>
      <c r="B20" s="48"/>
      <c r="C20" s="42"/>
      <c r="D20" s="42"/>
      <c r="E20" s="37" t="str">
        <f>'Rekapitulace stavby'!E14</f>
        <v>Vyplň údaj</v>
      </c>
      <c r="F20" s="137"/>
      <c r="G20" s="137"/>
      <c r="H20" s="137"/>
      <c r="I20" s="147" t="s">
        <v>30</v>
      </c>
      <c r="J20" s="37" t="str">
        <f>'Rekapitulace stavby'!AN14</f>
        <v>Vyplň údaj</v>
      </c>
      <c r="K20" s="42"/>
      <c r="L20" s="149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Z20" s="142" t="s">
        <v>183</v>
      </c>
      <c r="BA20" s="142" t="s">
        <v>183</v>
      </c>
      <c r="BB20" s="142" t="s">
        <v>28</v>
      </c>
      <c r="BC20" s="142" t="s">
        <v>184</v>
      </c>
      <c r="BD20" s="142" t="s">
        <v>83</v>
      </c>
    </row>
    <row r="21" s="2" customFormat="1" ht="6.96" customHeight="1">
      <c r="A21" s="42"/>
      <c r="B21" s="48"/>
      <c r="C21" s="42"/>
      <c r="D21" s="42"/>
      <c r="E21" s="42"/>
      <c r="F21" s="42"/>
      <c r="G21" s="42"/>
      <c r="H21" s="42"/>
      <c r="I21" s="42"/>
      <c r="J21" s="42"/>
      <c r="K21" s="42"/>
      <c r="L21" s="149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Z21" s="142" t="s">
        <v>185</v>
      </c>
      <c r="BA21" s="142" t="s">
        <v>185</v>
      </c>
      <c r="BB21" s="142" t="s">
        <v>28</v>
      </c>
      <c r="BC21" s="142" t="s">
        <v>186</v>
      </c>
      <c r="BD21" s="142" t="s">
        <v>83</v>
      </c>
    </row>
    <row r="22" s="2" customFormat="1" ht="12" customHeight="1">
      <c r="A22" s="42"/>
      <c r="B22" s="48"/>
      <c r="C22" s="42"/>
      <c r="D22" s="147" t="s">
        <v>33</v>
      </c>
      <c r="E22" s="42"/>
      <c r="F22" s="42"/>
      <c r="G22" s="42"/>
      <c r="H22" s="42"/>
      <c r="I22" s="147" t="s">
        <v>27</v>
      </c>
      <c r="J22" s="137" t="s">
        <v>28</v>
      </c>
      <c r="K22" s="42"/>
      <c r="L22" s="149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Z22" s="142" t="s">
        <v>187</v>
      </c>
      <c r="BA22" s="142" t="s">
        <v>187</v>
      </c>
      <c r="BB22" s="142" t="s">
        <v>28</v>
      </c>
      <c r="BC22" s="142" t="s">
        <v>186</v>
      </c>
      <c r="BD22" s="142" t="s">
        <v>83</v>
      </c>
    </row>
    <row r="23" s="2" customFormat="1" ht="18" customHeight="1">
      <c r="A23" s="42"/>
      <c r="B23" s="48"/>
      <c r="C23" s="42"/>
      <c r="D23" s="42"/>
      <c r="E23" s="137" t="s">
        <v>34</v>
      </c>
      <c r="F23" s="42"/>
      <c r="G23" s="42"/>
      <c r="H23" s="42"/>
      <c r="I23" s="147" t="s">
        <v>30</v>
      </c>
      <c r="J23" s="137" t="s">
        <v>28</v>
      </c>
      <c r="K23" s="42"/>
      <c r="L23" s="149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Z23" s="142" t="s">
        <v>188</v>
      </c>
      <c r="BA23" s="142" t="s">
        <v>188</v>
      </c>
      <c r="BB23" s="142" t="s">
        <v>28</v>
      </c>
      <c r="BC23" s="142" t="s">
        <v>189</v>
      </c>
      <c r="BD23" s="142" t="s">
        <v>83</v>
      </c>
    </row>
    <row r="24" s="2" customFormat="1" ht="6.96" customHeight="1">
      <c r="A24" s="42"/>
      <c r="B24" s="48"/>
      <c r="C24" s="42"/>
      <c r="D24" s="42"/>
      <c r="E24" s="42"/>
      <c r="F24" s="42"/>
      <c r="G24" s="42"/>
      <c r="H24" s="42"/>
      <c r="I24" s="42"/>
      <c r="J24" s="42"/>
      <c r="K24" s="42"/>
      <c r="L24" s="149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Z24" s="142" t="s">
        <v>190</v>
      </c>
      <c r="BA24" s="142" t="s">
        <v>190</v>
      </c>
      <c r="BB24" s="142" t="s">
        <v>28</v>
      </c>
      <c r="BC24" s="142" t="s">
        <v>191</v>
      </c>
      <c r="BD24" s="142" t="s">
        <v>83</v>
      </c>
    </row>
    <row r="25" s="2" customFormat="1" ht="12" customHeight="1">
      <c r="A25" s="42"/>
      <c r="B25" s="48"/>
      <c r="C25" s="42"/>
      <c r="D25" s="147" t="s">
        <v>36</v>
      </c>
      <c r="E25" s="42"/>
      <c r="F25" s="42"/>
      <c r="G25" s="42"/>
      <c r="H25" s="42"/>
      <c r="I25" s="147" t="s">
        <v>27</v>
      </c>
      <c r="J25" s="137" t="str">
        <f>IF('Rekapitulace stavby'!AN19="","",'Rekapitulace stavby'!AN19)</f>
        <v/>
      </c>
      <c r="K25" s="42"/>
      <c r="L25" s="149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Z25" s="142" t="s">
        <v>192</v>
      </c>
      <c r="BA25" s="142" t="s">
        <v>192</v>
      </c>
      <c r="BB25" s="142" t="s">
        <v>28</v>
      </c>
      <c r="BC25" s="142" t="s">
        <v>193</v>
      </c>
      <c r="BD25" s="142" t="s">
        <v>83</v>
      </c>
    </row>
    <row r="26" s="2" customFormat="1" ht="18" customHeight="1">
      <c r="A26" s="42"/>
      <c r="B26" s="48"/>
      <c r="C26" s="42"/>
      <c r="D26" s="42"/>
      <c r="E26" s="137" t="str">
        <f>IF('Rekapitulace stavby'!E20="","",'Rekapitulace stavby'!E20)</f>
        <v xml:space="preserve"> </v>
      </c>
      <c r="F26" s="42"/>
      <c r="G26" s="42"/>
      <c r="H26" s="42"/>
      <c r="I26" s="147" t="s">
        <v>30</v>
      </c>
      <c r="J26" s="137" t="str">
        <f>IF('Rekapitulace stavby'!AN20="","",'Rekapitulace stavby'!AN20)</f>
        <v/>
      </c>
      <c r="K26" s="42"/>
      <c r="L26" s="149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Z26" s="142" t="s">
        <v>194</v>
      </c>
      <c r="BA26" s="142" t="s">
        <v>194</v>
      </c>
      <c r="BB26" s="142" t="s">
        <v>28</v>
      </c>
      <c r="BC26" s="142" t="s">
        <v>195</v>
      </c>
      <c r="BD26" s="142" t="s">
        <v>83</v>
      </c>
    </row>
    <row r="27" s="2" customFormat="1" ht="6.96" customHeight="1">
      <c r="A27" s="42"/>
      <c r="B27" s="48"/>
      <c r="C27" s="42"/>
      <c r="D27" s="42"/>
      <c r="E27" s="42"/>
      <c r="F27" s="42"/>
      <c r="G27" s="42"/>
      <c r="H27" s="42"/>
      <c r="I27" s="42"/>
      <c r="J27" s="42"/>
      <c r="K27" s="42"/>
      <c r="L27" s="149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Z27" s="142" t="s">
        <v>196</v>
      </c>
      <c r="BA27" s="142" t="s">
        <v>196</v>
      </c>
      <c r="BB27" s="142" t="s">
        <v>28</v>
      </c>
      <c r="BC27" s="142" t="s">
        <v>197</v>
      </c>
      <c r="BD27" s="142" t="s">
        <v>83</v>
      </c>
    </row>
    <row r="28" s="2" customFormat="1" ht="12" customHeight="1">
      <c r="A28" s="42"/>
      <c r="B28" s="48"/>
      <c r="C28" s="42"/>
      <c r="D28" s="147" t="s">
        <v>38</v>
      </c>
      <c r="E28" s="42"/>
      <c r="F28" s="42"/>
      <c r="G28" s="42"/>
      <c r="H28" s="42"/>
      <c r="I28" s="42"/>
      <c r="J28" s="42"/>
      <c r="K28" s="42"/>
      <c r="L28" s="149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Z28" s="142" t="s">
        <v>198</v>
      </c>
      <c r="BA28" s="142" t="s">
        <v>198</v>
      </c>
      <c r="BB28" s="142" t="s">
        <v>28</v>
      </c>
      <c r="BC28" s="142" t="s">
        <v>199</v>
      </c>
      <c r="BD28" s="142" t="s">
        <v>83</v>
      </c>
    </row>
    <row r="29" s="8" customFormat="1" ht="214.5" customHeight="1">
      <c r="A29" s="152"/>
      <c r="B29" s="153"/>
      <c r="C29" s="152"/>
      <c r="D29" s="152"/>
      <c r="E29" s="154" t="s">
        <v>200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Z29" s="156" t="s">
        <v>201</v>
      </c>
      <c r="BA29" s="156" t="s">
        <v>201</v>
      </c>
      <c r="BB29" s="156" t="s">
        <v>28</v>
      </c>
      <c r="BC29" s="156" t="s">
        <v>202</v>
      </c>
      <c r="BD29" s="156" t="s">
        <v>83</v>
      </c>
    </row>
    <row r="30" s="2" customFormat="1" ht="6.96" customHeight="1">
      <c r="A30" s="42"/>
      <c r="B30" s="48"/>
      <c r="C30" s="42"/>
      <c r="D30" s="42"/>
      <c r="E30" s="42"/>
      <c r="F30" s="42"/>
      <c r="G30" s="42"/>
      <c r="H30" s="42"/>
      <c r="I30" s="42"/>
      <c r="J30" s="42"/>
      <c r="K30" s="42"/>
      <c r="L30" s="149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Z30" s="142" t="s">
        <v>203</v>
      </c>
      <c r="BA30" s="142" t="s">
        <v>203</v>
      </c>
      <c r="BB30" s="142" t="s">
        <v>28</v>
      </c>
      <c r="BC30" s="142" t="s">
        <v>204</v>
      </c>
      <c r="BD30" s="142" t="s">
        <v>83</v>
      </c>
    </row>
    <row r="31" s="2" customFormat="1" ht="6.96" customHeight="1">
      <c r="A31" s="42"/>
      <c r="B31" s="48"/>
      <c r="C31" s="42"/>
      <c r="D31" s="157"/>
      <c r="E31" s="157"/>
      <c r="F31" s="157"/>
      <c r="G31" s="157"/>
      <c r="H31" s="157"/>
      <c r="I31" s="157"/>
      <c r="J31" s="157"/>
      <c r="K31" s="157"/>
      <c r="L31" s="149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Z31" s="142" t="s">
        <v>205</v>
      </c>
      <c r="BA31" s="142" t="s">
        <v>205</v>
      </c>
      <c r="BB31" s="142" t="s">
        <v>28</v>
      </c>
      <c r="BC31" s="142" t="s">
        <v>206</v>
      </c>
      <c r="BD31" s="142" t="s">
        <v>83</v>
      </c>
    </row>
    <row r="32" s="2" customFormat="1" ht="25.44" customHeight="1">
      <c r="A32" s="42"/>
      <c r="B32" s="48"/>
      <c r="C32" s="42"/>
      <c r="D32" s="158" t="s">
        <v>40</v>
      </c>
      <c r="E32" s="42"/>
      <c r="F32" s="42"/>
      <c r="G32" s="42"/>
      <c r="H32" s="42"/>
      <c r="I32" s="42"/>
      <c r="J32" s="159">
        <f>ROUND(J117, 2)</f>
        <v>0</v>
      </c>
      <c r="K32" s="42"/>
      <c r="L32" s="149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Z32" s="142" t="s">
        <v>207</v>
      </c>
      <c r="BA32" s="142" t="s">
        <v>207</v>
      </c>
      <c r="BB32" s="142" t="s">
        <v>28</v>
      </c>
      <c r="BC32" s="142" t="s">
        <v>208</v>
      </c>
      <c r="BD32" s="142" t="s">
        <v>83</v>
      </c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49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Z33" s="142" t="s">
        <v>209</v>
      </c>
      <c r="BA33" s="142" t="s">
        <v>209</v>
      </c>
      <c r="BB33" s="142" t="s">
        <v>28</v>
      </c>
      <c r="BC33" s="142" t="s">
        <v>210</v>
      </c>
      <c r="BD33" s="142" t="s">
        <v>83</v>
      </c>
    </row>
    <row r="34" s="2" customFormat="1" ht="14.4" customHeight="1">
      <c r="A34" s="42"/>
      <c r="B34" s="48"/>
      <c r="C34" s="42"/>
      <c r="D34" s="42"/>
      <c r="E34" s="42"/>
      <c r="F34" s="160" t="s">
        <v>42</v>
      </c>
      <c r="G34" s="42"/>
      <c r="H34" s="42"/>
      <c r="I34" s="160" t="s">
        <v>41</v>
      </c>
      <c r="J34" s="160" t="s">
        <v>43</v>
      </c>
      <c r="K34" s="42"/>
      <c r="L34" s="149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Z34" s="142" t="s">
        <v>211</v>
      </c>
      <c r="BA34" s="142" t="s">
        <v>211</v>
      </c>
      <c r="BB34" s="142" t="s">
        <v>28</v>
      </c>
      <c r="BC34" s="142" t="s">
        <v>212</v>
      </c>
      <c r="BD34" s="142" t="s">
        <v>83</v>
      </c>
    </row>
    <row r="35" s="2" customFormat="1" ht="14.4" customHeight="1">
      <c r="A35" s="42"/>
      <c r="B35" s="48"/>
      <c r="C35" s="42"/>
      <c r="D35" s="161" t="s">
        <v>44</v>
      </c>
      <c r="E35" s="147" t="s">
        <v>45</v>
      </c>
      <c r="F35" s="162">
        <f>ROUND((SUM(BE117:BE3654)),  2)</f>
        <v>0</v>
      </c>
      <c r="G35" s="42"/>
      <c r="H35" s="42"/>
      <c r="I35" s="163">
        <v>0.20999999999999999</v>
      </c>
      <c r="J35" s="162">
        <f>ROUND(((SUM(BE117:BE3654))*I35),  2)</f>
        <v>0</v>
      </c>
      <c r="K35" s="42"/>
      <c r="L35" s="149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Z35" s="142" t="s">
        <v>213</v>
      </c>
      <c r="BA35" s="142" t="s">
        <v>213</v>
      </c>
      <c r="BB35" s="142" t="s">
        <v>28</v>
      </c>
      <c r="BC35" s="142" t="s">
        <v>212</v>
      </c>
      <c r="BD35" s="142" t="s">
        <v>83</v>
      </c>
    </row>
    <row r="36" s="2" customFormat="1" ht="14.4" customHeight="1">
      <c r="A36" s="42"/>
      <c r="B36" s="48"/>
      <c r="C36" s="42"/>
      <c r="D36" s="42"/>
      <c r="E36" s="147" t="s">
        <v>46</v>
      </c>
      <c r="F36" s="162">
        <f>ROUND((SUM(BF117:BF3654)),  2)</f>
        <v>0</v>
      </c>
      <c r="G36" s="42"/>
      <c r="H36" s="42"/>
      <c r="I36" s="163">
        <v>0.14999999999999999</v>
      </c>
      <c r="J36" s="162">
        <f>ROUND(((SUM(BF117:BF3654))*I36),  2)</f>
        <v>0</v>
      </c>
      <c r="K36" s="42"/>
      <c r="L36" s="149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Z36" s="142" t="s">
        <v>214</v>
      </c>
      <c r="BA36" s="142" t="s">
        <v>214</v>
      </c>
      <c r="BB36" s="142" t="s">
        <v>28</v>
      </c>
      <c r="BC36" s="142" t="s">
        <v>215</v>
      </c>
      <c r="BD36" s="142" t="s">
        <v>83</v>
      </c>
    </row>
    <row r="37" hidden="1" s="2" customFormat="1" ht="14.4" customHeight="1">
      <c r="A37" s="42"/>
      <c r="B37" s="48"/>
      <c r="C37" s="42"/>
      <c r="D37" s="42"/>
      <c r="E37" s="147" t="s">
        <v>47</v>
      </c>
      <c r="F37" s="162">
        <f>ROUND((SUM(BG117:BG3654)),  2)</f>
        <v>0</v>
      </c>
      <c r="G37" s="42"/>
      <c r="H37" s="42"/>
      <c r="I37" s="163">
        <v>0.20999999999999999</v>
      </c>
      <c r="J37" s="162">
        <f>0</f>
        <v>0</v>
      </c>
      <c r="K37" s="42"/>
      <c r="L37" s="149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Z37" s="142" t="s">
        <v>216</v>
      </c>
      <c r="BA37" s="142" t="s">
        <v>216</v>
      </c>
      <c r="BB37" s="142" t="s">
        <v>28</v>
      </c>
      <c r="BC37" s="142" t="s">
        <v>217</v>
      </c>
      <c r="BD37" s="142" t="s">
        <v>83</v>
      </c>
    </row>
    <row r="38" hidden="1" s="2" customFormat="1" ht="14.4" customHeight="1">
      <c r="A38" s="42"/>
      <c r="B38" s="48"/>
      <c r="C38" s="42"/>
      <c r="D38" s="42"/>
      <c r="E38" s="147" t="s">
        <v>48</v>
      </c>
      <c r="F38" s="162">
        <f>ROUND((SUM(BH117:BH3654)),  2)</f>
        <v>0</v>
      </c>
      <c r="G38" s="42"/>
      <c r="H38" s="42"/>
      <c r="I38" s="163">
        <v>0.14999999999999999</v>
      </c>
      <c r="J38" s="162">
        <f>0</f>
        <v>0</v>
      </c>
      <c r="K38" s="42"/>
      <c r="L38" s="149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Z38" s="142" t="s">
        <v>218</v>
      </c>
      <c r="BA38" s="142" t="s">
        <v>218</v>
      </c>
      <c r="BB38" s="142" t="s">
        <v>28</v>
      </c>
      <c r="BC38" s="142" t="s">
        <v>219</v>
      </c>
      <c r="BD38" s="142" t="s">
        <v>83</v>
      </c>
    </row>
    <row r="39" hidden="1" s="2" customFormat="1" ht="14.4" customHeight="1">
      <c r="A39" s="42"/>
      <c r="B39" s="48"/>
      <c r="C39" s="42"/>
      <c r="D39" s="42"/>
      <c r="E39" s="147" t="s">
        <v>49</v>
      </c>
      <c r="F39" s="162">
        <f>ROUND((SUM(BI117:BI3654)),  2)</f>
        <v>0</v>
      </c>
      <c r="G39" s="42"/>
      <c r="H39" s="42"/>
      <c r="I39" s="163">
        <v>0</v>
      </c>
      <c r="J39" s="162">
        <f>0</f>
        <v>0</v>
      </c>
      <c r="K39" s="42"/>
      <c r="L39" s="149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Z39" s="142" t="s">
        <v>220</v>
      </c>
      <c r="BA39" s="142" t="s">
        <v>220</v>
      </c>
      <c r="BB39" s="142" t="s">
        <v>28</v>
      </c>
      <c r="BC39" s="142" t="s">
        <v>221</v>
      </c>
      <c r="BD39" s="142" t="s">
        <v>83</v>
      </c>
    </row>
    <row r="40" s="2" customFormat="1" ht="6.96" customHeight="1">
      <c r="A40" s="42"/>
      <c r="B40" s="48"/>
      <c r="C40" s="42"/>
      <c r="D40" s="42"/>
      <c r="E40" s="42"/>
      <c r="F40" s="42"/>
      <c r="G40" s="42"/>
      <c r="H40" s="42"/>
      <c r="I40" s="42"/>
      <c r="J40" s="42"/>
      <c r="K40" s="42"/>
      <c r="L40" s="149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Z40" s="142" t="s">
        <v>222</v>
      </c>
      <c r="BA40" s="142" t="s">
        <v>222</v>
      </c>
      <c r="BB40" s="142" t="s">
        <v>28</v>
      </c>
      <c r="BC40" s="142" t="s">
        <v>223</v>
      </c>
      <c r="BD40" s="142" t="s">
        <v>83</v>
      </c>
    </row>
    <row r="41" s="2" customFormat="1" ht="25.44" customHeight="1">
      <c r="A41" s="42"/>
      <c r="B41" s="48"/>
      <c r="C41" s="164"/>
      <c r="D41" s="165" t="s">
        <v>50</v>
      </c>
      <c r="E41" s="166"/>
      <c r="F41" s="166"/>
      <c r="G41" s="167" t="s">
        <v>51</v>
      </c>
      <c r="H41" s="168" t="s">
        <v>52</v>
      </c>
      <c r="I41" s="166"/>
      <c r="J41" s="169">
        <f>SUM(J32:J39)</f>
        <v>0</v>
      </c>
      <c r="K41" s="170"/>
      <c r="L41" s="149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Z41" s="142" t="s">
        <v>224</v>
      </c>
      <c r="BA41" s="142" t="s">
        <v>224</v>
      </c>
      <c r="BB41" s="142" t="s">
        <v>28</v>
      </c>
      <c r="BC41" s="142" t="s">
        <v>225</v>
      </c>
      <c r="BD41" s="142" t="s">
        <v>83</v>
      </c>
    </row>
    <row r="42" s="2" customFormat="1" ht="14.4" customHeight="1">
      <c r="A42" s="42"/>
      <c r="B42" s="171"/>
      <c r="C42" s="172"/>
      <c r="D42" s="172"/>
      <c r="E42" s="172"/>
      <c r="F42" s="172"/>
      <c r="G42" s="172"/>
      <c r="H42" s="172"/>
      <c r="I42" s="172"/>
      <c r="J42" s="172"/>
      <c r="K42" s="172"/>
      <c r="L42" s="149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Z42" s="142" t="s">
        <v>226</v>
      </c>
      <c r="BA42" s="142" t="s">
        <v>226</v>
      </c>
      <c r="BB42" s="142" t="s">
        <v>28</v>
      </c>
      <c r="BC42" s="142" t="s">
        <v>227</v>
      </c>
      <c r="BD42" s="142" t="s">
        <v>83</v>
      </c>
    </row>
    <row r="43">
      <c r="AZ43" s="142" t="s">
        <v>228</v>
      </c>
      <c r="BA43" s="142" t="s">
        <v>228</v>
      </c>
      <c r="BB43" s="142" t="s">
        <v>28</v>
      </c>
      <c r="BC43" s="142" t="s">
        <v>229</v>
      </c>
      <c r="BD43" s="142" t="s">
        <v>83</v>
      </c>
    </row>
    <row r="44">
      <c r="AZ44" s="142" t="s">
        <v>230</v>
      </c>
      <c r="BA44" s="142" t="s">
        <v>230</v>
      </c>
      <c r="BB44" s="142" t="s">
        <v>28</v>
      </c>
      <c r="BC44" s="142" t="s">
        <v>231</v>
      </c>
      <c r="BD44" s="142" t="s">
        <v>83</v>
      </c>
    </row>
    <row r="45">
      <c r="AZ45" s="142" t="s">
        <v>232</v>
      </c>
      <c r="BA45" s="142" t="s">
        <v>232</v>
      </c>
      <c r="BB45" s="142" t="s">
        <v>28</v>
      </c>
      <c r="BC45" s="142" t="s">
        <v>233</v>
      </c>
      <c r="BD45" s="142" t="s">
        <v>83</v>
      </c>
    </row>
    <row r="46" s="2" customFormat="1" ht="6.96" customHeight="1">
      <c r="A46" s="42"/>
      <c r="B46" s="173"/>
      <c r="C46" s="174"/>
      <c r="D46" s="174"/>
      <c r="E46" s="174"/>
      <c r="F46" s="174"/>
      <c r="G46" s="174"/>
      <c r="H46" s="174"/>
      <c r="I46" s="174"/>
      <c r="J46" s="174"/>
      <c r="K46" s="174"/>
      <c r="L46" s="149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Z46" s="142" t="s">
        <v>234</v>
      </c>
      <c r="BA46" s="142" t="s">
        <v>234</v>
      </c>
      <c r="BB46" s="142" t="s">
        <v>28</v>
      </c>
      <c r="BC46" s="142" t="s">
        <v>235</v>
      </c>
      <c r="BD46" s="142" t="s">
        <v>83</v>
      </c>
    </row>
    <row r="47" s="2" customFormat="1" ht="24.96" customHeight="1">
      <c r="A47" s="42"/>
      <c r="B47" s="43"/>
      <c r="C47" s="27" t="s">
        <v>236</v>
      </c>
      <c r="D47" s="44"/>
      <c r="E47" s="44"/>
      <c r="F47" s="44"/>
      <c r="G47" s="44"/>
      <c r="H47" s="44"/>
      <c r="I47" s="44"/>
      <c r="J47" s="44"/>
      <c r="K47" s="44"/>
      <c r="L47" s="149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Z47" s="142" t="s">
        <v>237</v>
      </c>
      <c r="BA47" s="142" t="s">
        <v>237</v>
      </c>
      <c r="BB47" s="142" t="s">
        <v>28</v>
      </c>
      <c r="BC47" s="142" t="s">
        <v>238</v>
      </c>
      <c r="BD47" s="142" t="s">
        <v>83</v>
      </c>
    </row>
    <row r="48" s="2" customFormat="1" ht="6.96" customHeight="1">
      <c r="A48" s="42"/>
      <c r="B48" s="43"/>
      <c r="C48" s="44"/>
      <c r="D48" s="44"/>
      <c r="E48" s="44"/>
      <c r="F48" s="44"/>
      <c r="G48" s="44"/>
      <c r="H48" s="44"/>
      <c r="I48" s="44"/>
      <c r="J48" s="44"/>
      <c r="K48" s="44"/>
      <c r="L48" s="149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Z48" s="142" t="s">
        <v>239</v>
      </c>
      <c r="BA48" s="142" t="s">
        <v>239</v>
      </c>
      <c r="BB48" s="142" t="s">
        <v>28</v>
      </c>
      <c r="BC48" s="142" t="s">
        <v>240</v>
      </c>
      <c r="BD48" s="142" t="s">
        <v>83</v>
      </c>
    </row>
    <row r="49" s="2" customFormat="1" ht="12" customHeight="1">
      <c r="A49" s="42"/>
      <c r="B49" s="43"/>
      <c r="C49" s="36" t="s">
        <v>16</v>
      </c>
      <c r="D49" s="44"/>
      <c r="E49" s="44"/>
      <c r="F49" s="44"/>
      <c r="G49" s="44"/>
      <c r="H49" s="44"/>
      <c r="I49" s="44"/>
      <c r="J49" s="44"/>
      <c r="K49" s="44"/>
      <c r="L49" s="149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Z49" s="142" t="s">
        <v>241</v>
      </c>
      <c r="BA49" s="142" t="s">
        <v>241</v>
      </c>
      <c r="BB49" s="142" t="s">
        <v>28</v>
      </c>
      <c r="BC49" s="142" t="s">
        <v>242</v>
      </c>
      <c r="BD49" s="142" t="s">
        <v>83</v>
      </c>
    </row>
    <row r="50" s="2" customFormat="1" ht="26.25" customHeight="1">
      <c r="A50" s="42"/>
      <c r="B50" s="43"/>
      <c r="C50" s="44"/>
      <c r="D50" s="44"/>
      <c r="E50" s="175" t="str">
        <f>E7</f>
        <v>Rozvoj odbor. výukových prostor vč. vybavení na zákl. školách v Jihlavě - II. etapa - ZŠ Havlíčkova II.</v>
      </c>
      <c r="F50" s="36"/>
      <c r="G50" s="36"/>
      <c r="H50" s="36"/>
      <c r="I50" s="44"/>
      <c r="J50" s="44"/>
      <c r="K50" s="44"/>
      <c r="L50" s="149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Z50" s="142" t="s">
        <v>243</v>
      </c>
      <c r="BA50" s="142" t="s">
        <v>243</v>
      </c>
      <c r="BB50" s="142" t="s">
        <v>28</v>
      </c>
      <c r="BC50" s="142" t="s">
        <v>244</v>
      </c>
      <c r="BD50" s="142" t="s">
        <v>83</v>
      </c>
    </row>
    <row r="51" s="1" customFormat="1" ht="12" customHeight="1">
      <c r="B51" s="25"/>
      <c r="C51" s="36" t="s">
        <v>156</v>
      </c>
      <c r="D51" s="26"/>
      <c r="E51" s="26"/>
      <c r="F51" s="26"/>
      <c r="G51" s="26"/>
      <c r="H51" s="26"/>
      <c r="I51" s="26"/>
      <c r="J51" s="26"/>
      <c r="K51" s="26"/>
      <c r="L51" s="24"/>
      <c r="AZ51" s="142" t="s">
        <v>245</v>
      </c>
      <c r="BA51" s="142" t="s">
        <v>245</v>
      </c>
      <c r="BB51" s="142" t="s">
        <v>28</v>
      </c>
      <c r="BC51" s="142" t="s">
        <v>246</v>
      </c>
      <c r="BD51" s="142" t="s">
        <v>83</v>
      </c>
    </row>
    <row r="52" s="2" customFormat="1" ht="23.25" customHeight="1">
      <c r="A52" s="42"/>
      <c r="B52" s="43"/>
      <c r="C52" s="44"/>
      <c r="D52" s="44"/>
      <c r="E52" s="175" t="s">
        <v>159</v>
      </c>
      <c r="F52" s="44"/>
      <c r="G52" s="44"/>
      <c r="H52" s="44"/>
      <c r="I52" s="44"/>
      <c r="J52" s="44"/>
      <c r="K52" s="44"/>
      <c r="L52" s="149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Z52" s="142" t="s">
        <v>247</v>
      </c>
      <c r="BA52" s="142" t="s">
        <v>247</v>
      </c>
      <c r="BB52" s="142" t="s">
        <v>28</v>
      </c>
      <c r="BC52" s="142" t="s">
        <v>248</v>
      </c>
      <c r="BD52" s="142" t="s">
        <v>83</v>
      </c>
    </row>
    <row r="53" s="2" customFormat="1" ht="12" customHeight="1">
      <c r="A53" s="42"/>
      <c r="B53" s="43"/>
      <c r="C53" s="36" t="s">
        <v>161</v>
      </c>
      <c r="D53" s="44"/>
      <c r="E53" s="44"/>
      <c r="F53" s="44"/>
      <c r="G53" s="44"/>
      <c r="H53" s="44"/>
      <c r="I53" s="44"/>
      <c r="J53" s="44"/>
      <c r="K53" s="44"/>
      <c r="L53" s="149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Z53" s="142" t="s">
        <v>249</v>
      </c>
      <c r="BA53" s="142" t="s">
        <v>249</v>
      </c>
      <c r="BB53" s="142" t="s">
        <v>28</v>
      </c>
      <c r="BC53" s="142" t="s">
        <v>250</v>
      </c>
      <c r="BD53" s="142" t="s">
        <v>83</v>
      </c>
    </row>
    <row r="54" s="2" customFormat="1" ht="16.5" customHeight="1">
      <c r="A54" s="42"/>
      <c r="B54" s="43"/>
      <c r="C54" s="44"/>
      <c r="D54" s="44"/>
      <c r="E54" s="73" t="str">
        <f>E11</f>
        <v>D.1.1 a D.1.2 - stavební část a konstrukční část</v>
      </c>
      <c r="F54" s="44"/>
      <c r="G54" s="44"/>
      <c r="H54" s="44"/>
      <c r="I54" s="44"/>
      <c r="J54" s="44"/>
      <c r="K54" s="44"/>
      <c r="L54" s="149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Z54" s="142" t="s">
        <v>251</v>
      </c>
      <c r="BA54" s="142" t="s">
        <v>251</v>
      </c>
      <c r="BB54" s="142" t="s">
        <v>28</v>
      </c>
      <c r="BC54" s="142" t="s">
        <v>252</v>
      </c>
      <c r="BD54" s="142" t="s">
        <v>83</v>
      </c>
    </row>
    <row r="55" s="2" customFormat="1" ht="6.96" customHeight="1">
      <c r="A55" s="42"/>
      <c r="B55" s="43"/>
      <c r="C55" s="44"/>
      <c r="D55" s="44"/>
      <c r="E55" s="44"/>
      <c r="F55" s="44"/>
      <c r="G55" s="44"/>
      <c r="H55" s="44"/>
      <c r="I55" s="44"/>
      <c r="J55" s="44"/>
      <c r="K55" s="44"/>
      <c r="L55" s="149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Z55" s="142" t="s">
        <v>253</v>
      </c>
      <c r="BA55" s="142" t="s">
        <v>253</v>
      </c>
      <c r="BB55" s="142" t="s">
        <v>28</v>
      </c>
      <c r="BC55" s="142" t="s">
        <v>254</v>
      </c>
      <c r="BD55" s="142" t="s">
        <v>83</v>
      </c>
    </row>
    <row r="56" s="2" customFormat="1" ht="12" customHeight="1">
      <c r="A56" s="42"/>
      <c r="B56" s="43"/>
      <c r="C56" s="36" t="s">
        <v>22</v>
      </c>
      <c r="D56" s="44"/>
      <c r="E56" s="44"/>
      <c r="F56" s="31" t="str">
        <f>F14</f>
        <v>Jihlava</v>
      </c>
      <c r="G56" s="44"/>
      <c r="H56" s="44"/>
      <c r="I56" s="36" t="s">
        <v>24</v>
      </c>
      <c r="J56" s="76" t="str">
        <f>IF(J14="","",J14)</f>
        <v>11. 9. 2024</v>
      </c>
      <c r="K56" s="44"/>
      <c r="L56" s="149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Z56" s="142" t="s">
        <v>255</v>
      </c>
      <c r="BA56" s="142" t="s">
        <v>255</v>
      </c>
      <c r="BB56" s="142" t="s">
        <v>28</v>
      </c>
      <c r="BC56" s="142" t="s">
        <v>256</v>
      </c>
      <c r="BD56" s="142" t="s">
        <v>83</v>
      </c>
    </row>
    <row r="57" s="2" customFormat="1" ht="6.96" customHeight="1">
      <c r="A57" s="42"/>
      <c r="B57" s="43"/>
      <c r="C57" s="44"/>
      <c r="D57" s="44"/>
      <c r="E57" s="44"/>
      <c r="F57" s="44"/>
      <c r="G57" s="44"/>
      <c r="H57" s="44"/>
      <c r="I57" s="44"/>
      <c r="J57" s="44"/>
      <c r="K57" s="44"/>
      <c r="L57" s="149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Z57" s="142" t="s">
        <v>257</v>
      </c>
      <c r="BA57" s="142" t="s">
        <v>257</v>
      </c>
      <c r="BB57" s="142" t="s">
        <v>28</v>
      </c>
      <c r="BC57" s="142" t="s">
        <v>258</v>
      </c>
      <c r="BD57" s="142" t="s">
        <v>83</v>
      </c>
    </row>
    <row r="58" s="2" customFormat="1" ht="40.05" customHeight="1">
      <c r="A58" s="42"/>
      <c r="B58" s="43"/>
      <c r="C58" s="36" t="s">
        <v>26</v>
      </c>
      <c r="D58" s="44"/>
      <c r="E58" s="44"/>
      <c r="F58" s="31" t="str">
        <f>E17</f>
        <v>Statutární město Jihlava</v>
      </c>
      <c r="G58" s="44"/>
      <c r="H58" s="44"/>
      <c r="I58" s="36" t="s">
        <v>33</v>
      </c>
      <c r="J58" s="40" t="str">
        <f>E23</f>
        <v>Ing. arch. Zuzana Hrubešová projektový atelier</v>
      </c>
      <c r="K58" s="44"/>
      <c r="L58" s="149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Z58" s="142" t="s">
        <v>259</v>
      </c>
      <c r="BA58" s="142" t="s">
        <v>259</v>
      </c>
      <c r="BB58" s="142" t="s">
        <v>28</v>
      </c>
      <c r="BC58" s="142" t="s">
        <v>260</v>
      </c>
      <c r="BD58" s="142" t="s">
        <v>83</v>
      </c>
    </row>
    <row r="59" s="2" customFormat="1" ht="15.15" customHeight="1">
      <c r="A59" s="42"/>
      <c r="B59" s="43"/>
      <c r="C59" s="36" t="s">
        <v>31</v>
      </c>
      <c r="D59" s="44"/>
      <c r="E59" s="44"/>
      <c r="F59" s="31" t="str">
        <f>IF(E20="","",E20)</f>
        <v>Vyplň údaj</v>
      </c>
      <c r="G59" s="44"/>
      <c r="H59" s="44"/>
      <c r="I59" s="36" t="s">
        <v>36</v>
      </c>
      <c r="J59" s="40" t="str">
        <f>E26</f>
        <v xml:space="preserve"> </v>
      </c>
      <c r="K59" s="44"/>
      <c r="L59" s="149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Z59" s="142" t="s">
        <v>261</v>
      </c>
      <c r="BA59" s="142" t="s">
        <v>261</v>
      </c>
      <c r="BB59" s="142" t="s">
        <v>28</v>
      </c>
      <c r="BC59" s="142" t="s">
        <v>262</v>
      </c>
      <c r="BD59" s="142" t="s">
        <v>83</v>
      </c>
    </row>
    <row r="60" s="2" customFormat="1" ht="10.32" customHeight="1">
      <c r="A60" s="42"/>
      <c r="B60" s="43"/>
      <c r="C60" s="44"/>
      <c r="D60" s="44"/>
      <c r="E60" s="44"/>
      <c r="F60" s="44"/>
      <c r="G60" s="44"/>
      <c r="H60" s="44"/>
      <c r="I60" s="44"/>
      <c r="J60" s="44"/>
      <c r="K60" s="44"/>
      <c r="L60" s="149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Z60" s="142" t="s">
        <v>263</v>
      </c>
      <c r="BA60" s="142" t="s">
        <v>263</v>
      </c>
      <c r="BB60" s="142" t="s">
        <v>28</v>
      </c>
      <c r="BC60" s="142" t="s">
        <v>264</v>
      </c>
      <c r="BD60" s="142" t="s">
        <v>83</v>
      </c>
    </row>
    <row r="61" s="2" customFormat="1" ht="29.28" customHeight="1">
      <c r="A61" s="42"/>
      <c r="B61" s="43"/>
      <c r="C61" s="176" t="s">
        <v>265</v>
      </c>
      <c r="D61" s="177"/>
      <c r="E61" s="177"/>
      <c r="F61" s="177"/>
      <c r="G61" s="177"/>
      <c r="H61" s="177"/>
      <c r="I61" s="177"/>
      <c r="J61" s="178" t="s">
        <v>266</v>
      </c>
      <c r="K61" s="177"/>
      <c r="L61" s="149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Z61" s="142" t="s">
        <v>267</v>
      </c>
      <c r="BA61" s="142" t="s">
        <v>267</v>
      </c>
      <c r="BB61" s="142" t="s">
        <v>28</v>
      </c>
      <c r="BC61" s="142" t="s">
        <v>268</v>
      </c>
      <c r="BD61" s="142" t="s">
        <v>83</v>
      </c>
    </row>
    <row r="62" s="2" customFormat="1" ht="10.32" customHeight="1">
      <c r="A62" s="42"/>
      <c r="B62" s="43"/>
      <c r="C62" s="44"/>
      <c r="D62" s="44"/>
      <c r="E62" s="44"/>
      <c r="F62" s="44"/>
      <c r="G62" s="44"/>
      <c r="H62" s="44"/>
      <c r="I62" s="44"/>
      <c r="J62" s="44"/>
      <c r="K62" s="44"/>
      <c r="L62" s="149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Z62" s="142" t="s">
        <v>269</v>
      </c>
      <c r="BA62" s="142" t="s">
        <v>269</v>
      </c>
      <c r="BB62" s="142" t="s">
        <v>28</v>
      </c>
      <c r="BC62" s="142" t="s">
        <v>270</v>
      </c>
      <c r="BD62" s="142" t="s">
        <v>83</v>
      </c>
    </row>
    <row r="63" s="2" customFormat="1" ht="22.8" customHeight="1">
      <c r="A63" s="42"/>
      <c r="B63" s="43"/>
      <c r="C63" s="179" t="s">
        <v>72</v>
      </c>
      <c r="D63" s="44"/>
      <c r="E63" s="44"/>
      <c r="F63" s="44"/>
      <c r="G63" s="44"/>
      <c r="H63" s="44"/>
      <c r="I63" s="44"/>
      <c r="J63" s="106">
        <f>J117</f>
        <v>0</v>
      </c>
      <c r="K63" s="44"/>
      <c r="L63" s="149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U63" s="21" t="s">
        <v>271</v>
      </c>
      <c r="AZ63" s="142" t="s">
        <v>272</v>
      </c>
      <c r="BA63" s="142" t="s">
        <v>272</v>
      </c>
      <c r="BB63" s="142" t="s">
        <v>28</v>
      </c>
      <c r="BC63" s="142" t="s">
        <v>273</v>
      </c>
      <c r="BD63" s="142" t="s">
        <v>83</v>
      </c>
    </row>
    <row r="64" s="9" customFormat="1" ht="24.96" customHeight="1">
      <c r="A64" s="9"/>
      <c r="B64" s="180"/>
      <c r="C64" s="181"/>
      <c r="D64" s="182" t="s">
        <v>274</v>
      </c>
      <c r="E64" s="183"/>
      <c r="F64" s="183"/>
      <c r="G64" s="183"/>
      <c r="H64" s="183"/>
      <c r="I64" s="183"/>
      <c r="J64" s="184">
        <f>J118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Z64" s="186" t="s">
        <v>275</v>
      </c>
      <c r="BA64" s="186" t="s">
        <v>275</v>
      </c>
      <c r="BB64" s="186" t="s">
        <v>28</v>
      </c>
      <c r="BC64" s="186" t="s">
        <v>276</v>
      </c>
      <c r="BD64" s="186" t="s">
        <v>83</v>
      </c>
    </row>
    <row r="65" s="10" customFormat="1" ht="19.92" customHeight="1">
      <c r="A65" s="10"/>
      <c r="B65" s="187"/>
      <c r="C65" s="129"/>
      <c r="D65" s="188" t="s">
        <v>277</v>
      </c>
      <c r="E65" s="189"/>
      <c r="F65" s="189"/>
      <c r="G65" s="189"/>
      <c r="H65" s="189"/>
      <c r="I65" s="189"/>
      <c r="J65" s="190">
        <f>J119</f>
        <v>0</v>
      </c>
      <c r="K65" s="129"/>
      <c r="L65" s="191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Z65" s="192" t="s">
        <v>278</v>
      </c>
      <c r="BA65" s="192" t="s">
        <v>278</v>
      </c>
      <c r="BB65" s="192" t="s">
        <v>28</v>
      </c>
      <c r="BC65" s="192" t="s">
        <v>279</v>
      </c>
      <c r="BD65" s="192" t="s">
        <v>83</v>
      </c>
    </row>
    <row r="66" s="10" customFormat="1" ht="19.92" customHeight="1">
      <c r="A66" s="10"/>
      <c r="B66" s="187"/>
      <c r="C66" s="129"/>
      <c r="D66" s="188" t="s">
        <v>280</v>
      </c>
      <c r="E66" s="189"/>
      <c r="F66" s="189"/>
      <c r="G66" s="189"/>
      <c r="H66" s="189"/>
      <c r="I66" s="189"/>
      <c r="J66" s="190">
        <f>J138</f>
        <v>0</v>
      </c>
      <c r="K66" s="129"/>
      <c r="L66" s="191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Z66" s="192" t="s">
        <v>281</v>
      </c>
      <c r="BA66" s="192" t="s">
        <v>281</v>
      </c>
      <c r="BB66" s="192" t="s">
        <v>28</v>
      </c>
      <c r="BC66" s="192" t="s">
        <v>282</v>
      </c>
      <c r="BD66" s="192" t="s">
        <v>83</v>
      </c>
    </row>
    <row r="67" s="10" customFormat="1" ht="19.92" customHeight="1">
      <c r="A67" s="10"/>
      <c r="B67" s="187"/>
      <c r="C67" s="129"/>
      <c r="D67" s="188" t="s">
        <v>283</v>
      </c>
      <c r="E67" s="189"/>
      <c r="F67" s="189"/>
      <c r="G67" s="189"/>
      <c r="H67" s="189"/>
      <c r="I67" s="189"/>
      <c r="J67" s="190">
        <f>J301</f>
        <v>0</v>
      </c>
      <c r="K67" s="129"/>
      <c r="L67" s="191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Z67" s="192" t="s">
        <v>284</v>
      </c>
      <c r="BA67" s="192" t="s">
        <v>284</v>
      </c>
      <c r="BB67" s="192" t="s">
        <v>28</v>
      </c>
      <c r="BC67" s="192" t="s">
        <v>285</v>
      </c>
      <c r="BD67" s="192" t="s">
        <v>83</v>
      </c>
    </row>
    <row r="68" s="10" customFormat="1" ht="19.92" customHeight="1">
      <c r="A68" s="10"/>
      <c r="B68" s="187"/>
      <c r="C68" s="129"/>
      <c r="D68" s="188" t="s">
        <v>286</v>
      </c>
      <c r="E68" s="189"/>
      <c r="F68" s="189"/>
      <c r="G68" s="189"/>
      <c r="H68" s="189"/>
      <c r="I68" s="189"/>
      <c r="J68" s="190">
        <f>J363</f>
        <v>0</v>
      </c>
      <c r="K68" s="129"/>
      <c r="L68" s="191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Z68" s="192" t="s">
        <v>287</v>
      </c>
      <c r="BA68" s="192" t="s">
        <v>287</v>
      </c>
      <c r="BB68" s="192" t="s">
        <v>28</v>
      </c>
      <c r="BC68" s="192" t="s">
        <v>151</v>
      </c>
      <c r="BD68" s="192" t="s">
        <v>83</v>
      </c>
    </row>
    <row r="69" s="10" customFormat="1" ht="19.92" customHeight="1">
      <c r="A69" s="10"/>
      <c r="B69" s="187"/>
      <c r="C69" s="129"/>
      <c r="D69" s="188" t="s">
        <v>288</v>
      </c>
      <c r="E69" s="189"/>
      <c r="F69" s="189"/>
      <c r="G69" s="189"/>
      <c r="H69" s="189"/>
      <c r="I69" s="189"/>
      <c r="J69" s="190">
        <f>J487</f>
        <v>0</v>
      </c>
      <c r="K69" s="129"/>
      <c r="L69" s="191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Z69" s="192" t="s">
        <v>289</v>
      </c>
      <c r="BA69" s="192" t="s">
        <v>289</v>
      </c>
      <c r="BB69" s="192" t="s">
        <v>28</v>
      </c>
      <c r="BC69" s="192" t="s">
        <v>290</v>
      </c>
      <c r="BD69" s="192" t="s">
        <v>83</v>
      </c>
    </row>
    <row r="70" s="10" customFormat="1" ht="19.92" customHeight="1">
      <c r="A70" s="10"/>
      <c r="B70" s="187"/>
      <c r="C70" s="129"/>
      <c r="D70" s="188" t="s">
        <v>291</v>
      </c>
      <c r="E70" s="189"/>
      <c r="F70" s="189"/>
      <c r="G70" s="189"/>
      <c r="H70" s="189"/>
      <c r="I70" s="189"/>
      <c r="J70" s="190">
        <f>J652</f>
        <v>0</v>
      </c>
      <c r="K70" s="129"/>
      <c r="L70" s="191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Z70" s="192" t="s">
        <v>292</v>
      </c>
      <c r="BA70" s="192" t="s">
        <v>292</v>
      </c>
      <c r="BB70" s="192" t="s">
        <v>28</v>
      </c>
      <c r="BC70" s="192" t="s">
        <v>293</v>
      </c>
      <c r="BD70" s="192" t="s">
        <v>83</v>
      </c>
    </row>
    <row r="71" s="10" customFormat="1" ht="19.92" customHeight="1">
      <c r="A71" s="10"/>
      <c r="B71" s="187"/>
      <c r="C71" s="129"/>
      <c r="D71" s="188" t="s">
        <v>294</v>
      </c>
      <c r="E71" s="189"/>
      <c r="F71" s="189"/>
      <c r="G71" s="189"/>
      <c r="H71" s="189"/>
      <c r="I71" s="189"/>
      <c r="J71" s="190">
        <f>J685</f>
        <v>0</v>
      </c>
      <c r="K71" s="129"/>
      <c r="L71" s="191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Z71" s="192" t="s">
        <v>295</v>
      </c>
      <c r="BA71" s="192" t="s">
        <v>295</v>
      </c>
      <c r="BB71" s="192" t="s">
        <v>28</v>
      </c>
      <c r="BC71" s="192" t="s">
        <v>296</v>
      </c>
      <c r="BD71" s="192" t="s">
        <v>83</v>
      </c>
    </row>
    <row r="72" s="10" customFormat="1" ht="19.92" customHeight="1">
      <c r="A72" s="10"/>
      <c r="B72" s="187"/>
      <c r="C72" s="129"/>
      <c r="D72" s="188" t="s">
        <v>297</v>
      </c>
      <c r="E72" s="189"/>
      <c r="F72" s="189"/>
      <c r="G72" s="189"/>
      <c r="H72" s="189"/>
      <c r="I72" s="189"/>
      <c r="J72" s="190">
        <f>J1022</f>
        <v>0</v>
      </c>
      <c r="K72" s="129"/>
      <c r="L72" s="191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Z72" s="192" t="s">
        <v>298</v>
      </c>
      <c r="BA72" s="192" t="s">
        <v>298</v>
      </c>
      <c r="BB72" s="192" t="s">
        <v>28</v>
      </c>
      <c r="BC72" s="192" t="s">
        <v>299</v>
      </c>
      <c r="BD72" s="192" t="s">
        <v>83</v>
      </c>
    </row>
    <row r="73" s="10" customFormat="1" ht="19.92" customHeight="1">
      <c r="A73" s="10"/>
      <c r="B73" s="187"/>
      <c r="C73" s="129"/>
      <c r="D73" s="188" t="s">
        <v>300</v>
      </c>
      <c r="E73" s="189"/>
      <c r="F73" s="189"/>
      <c r="G73" s="189"/>
      <c r="H73" s="189"/>
      <c r="I73" s="189"/>
      <c r="J73" s="190">
        <f>J1043</f>
        <v>0</v>
      </c>
      <c r="K73" s="129"/>
      <c r="L73" s="191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Z73" s="192" t="s">
        <v>301</v>
      </c>
      <c r="BA73" s="192" t="s">
        <v>301</v>
      </c>
      <c r="BB73" s="192" t="s">
        <v>28</v>
      </c>
      <c r="BC73" s="192" t="s">
        <v>302</v>
      </c>
      <c r="BD73" s="192" t="s">
        <v>83</v>
      </c>
    </row>
    <row r="74" s="10" customFormat="1" ht="19.92" customHeight="1">
      <c r="A74" s="10"/>
      <c r="B74" s="187"/>
      <c r="C74" s="129"/>
      <c r="D74" s="188" t="s">
        <v>303</v>
      </c>
      <c r="E74" s="189"/>
      <c r="F74" s="189"/>
      <c r="G74" s="189"/>
      <c r="H74" s="189"/>
      <c r="I74" s="189"/>
      <c r="J74" s="190">
        <f>J1065</f>
        <v>0</v>
      </c>
      <c r="K74" s="129"/>
      <c r="L74" s="191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Z74" s="192" t="s">
        <v>304</v>
      </c>
      <c r="BA74" s="192" t="s">
        <v>304</v>
      </c>
      <c r="BB74" s="192" t="s">
        <v>28</v>
      </c>
      <c r="BC74" s="192" t="s">
        <v>305</v>
      </c>
      <c r="BD74" s="192" t="s">
        <v>83</v>
      </c>
    </row>
    <row r="75" s="10" customFormat="1" ht="19.92" customHeight="1">
      <c r="A75" s="10"/>
      <c r="B75" s="187"/>
      <c r="C75" s="129"/>
      <c r="D75" s="188" t="s">
        <v>306</v>
      </c>
      <c r="E75" s="189"/>
      <c r="F75" s="189"/>
      <c r="G75" s="189"/>
      <c r="H75" s="189"/>
      <c r="I75" s="189"/>
      <c r="J75" s="190">
        <f>J1198</f>
        <v>0</v>
      </c>
      <c r="K75" s="129"/>
      <c r="L75" s="191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Z75" s="192" t="s">
        <v>307</v>
      </c>
      <c r="BA75" s="192" t="s">
        <v>307</v>
      </c>
      <c r="BB75" s="192" t="s">
        <v>28</v>
      </c>
      <c r="BC75" s="192" t="s">
        <v>308</v>
      </c>
      <c r="BD75" s="192" t="s">
        <v>83</v>
      </c>
    </row>
    <row r="76" s="10" customFormat="1" ht="19.92" customHeight="1">
      <c r="A76" s="10"/>
      <c r="B76" s="187"/>
      <c r="C76" s="129"/>
      <c r="D76" s="188" t="s">
        <v>309</v>
      </c>
      <c r="E76" s="189"/>
      <c r="F76" s="189"/>
      <c r="G76" s="189"/>
      <c r="H76" s="189"/>
      <c r="I76" s="189"/>
      <c r="J76" s="190">
        <f>J1536</f>
        <v>0</v>
      </c>
      <c r="K76" s="129"/>
      <c r="L76" s="191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Z76" s="192" t="s">
        <v>310</v>
      </c>
      <c r="BA76" s="192" t="s">
        <v>310</v>
      </c>
      <c r="BB76" s="192" t="s">
        <v>28</v>
      </c>
      <c r="BC76" s="192" t="s">
        <v>311</v>
      </c>
      <c r="BD76" s="192" t="s">
        <v>83</v>
      </c>
    </row>
    <row r="77" s="10" customFormat="1" ht="19.92" customHeight="1">
      <c r="A77" s="10"/>
      <c r="B77" s="187"/>
      <c r="C77" s="129"/>
      <c r="D77" s="188" t="s">
        <v>312</v>
      </c>
      <c r="E77" s="189"/>
      <c r="F77" s="189"/>
      <c r="G77" s="189"/>
      <c r="H77" s="189"/>
      <c r="I77" s="189"/>
      <c r="J77" s="190">
        <f>J1547</f>
        <v>0</v>
      </c>
      <c r="K77" s="129"/>
      <c r="L77" s="191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Z77" s="192" t="s">
        <v>313</v>
      </c>
      <c r="BA77" s="192" t="s">
        <v>313</v>
      </c>
      <c r="BB77" s="192" t="s">
        <v>28</v>
      </c>
      <c r="BC77" s="192" t="s">
        <v>314</v>
      </c>
      <c r="BD77" s="192" t="s">
        <v>83</v>
      </c>
    </row>
    <row r="78" s="9" customFormat="1" ht="24.96" customHeight="1">
      <c r="A78" s="9"/>
      <c r="B78" s="180"/>
      <c r="C78" s="181"/>
      <c r="D78" s="182" t="s">
        <v>315</v>
      </c>
      <c r="E78" s="183"/>
      <c r="F78" s="183"/>
      <c r="G78" s="183"/>
      <c r="H78" s="183"/>
      <c r="I78" s="183"/>
      <c r="J78" s="184">
        <f>J1550</f>
        <v>0</v>
      </c>
      <c r="K78" s="181"/>
      <c r="L78" s="185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Z78" s="186" t="s">
        <v>316</v>
      </c>
      <c r="BA78" s="186" t="s">
        <v>316</v>
      </c>
      <c r="BB78" s="186" t="s">
        <v>28</v>
      </c>
      <c r="BC78" s="186" t="s">
        <v>317</v>
      </c>
      <c r="BD78" s="186" t="s">
        <v>83</v>
      </c>
    </row>
    <row r="79" s="10" customFormat="1" ht="19.92" customHeight="1">
      <c r="A79" s="10"/>
      <c r="B79" s="187"/>
      <c r="C79" s="129"/>
      <c r="D79" s="188" t="s">
        <v>318</v>
      </c>
      <c r="E79" s="189"/>
      <c r="F79" s="189"/>
      <c r="G79" s="189"/>
      <c r="H79" s="189"/>
      <c r="I79" s="189"/>
      <c r="J79" s="190">
        <f>J1551</f>
        <v>0</v>
      </c>
      <c r="K79" s="129"/>
      <c r="L79" s="191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Z79" s="192" t="s">
        <v>319</v>
      </c>
      <c r="BA79" s="192" t="s">
        <v>319</v>
      </c>
      <c r="BB79" s="192" t="s">
        <v>28</v>
      </c>
      <c r="BC79" s="192" t="s">
        <v>320</v>
      </c>
      <c r="BD79" s="192" t="s">
        <v>83</v>
      </c>
    </row>
    <row r="80" s="10" customFormat="1" ht="19.92" customHeight="1">
      <c r="A80" s="10"/>
      <c r="B80" s="187"/>
      <c r="C80" s="129"/>
      <c r="D80" s="188" t="s">
        <v>321</v>
      </c>
      <c r="E80" s="189"/>
      <c r="F80" s="189"/>
      <c r="G80" s="189"/>
      <c r="H80" s="189"/>
      <c r="I80" s="189"/>
      <c r="J80" s="190">
        <f>J1607</f>
        <v>0</v>
      </c>
      <c r="K80" s="129"/>
      <c r="L80" s="191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Z80" s="192" t="s">
        <v>322</v>
      </c>
      <c r="BA80" s="192" t="s">
        <v>322</v>
      </c>
      <c r="BB80" s="192" t="s">
        <v>28</v>
      </c>
      <c r="BC80" s="192" t="s">
        <v>323</v>
      </c>
      <c r="BD80" s="192" t="s">
        <v>83</v>
      </c>
    </row>
    <row r="81" s="10" customFormat="1" ht="19.92" customHeight="1">
      <c r="A81" s="10"/>
      <c r="B81" s="187"/>
      <c r="C81" s="129"/>
      <c r="D81" s="188" t="s">
        <v>324</v>
      </c>
      <c r="E81" s="189"/>
      <c r="F81" s="189"/>
      <c r="G81" s="189"/>
      <c r="H81" s="189"/>
      <c r="I81" s="189"/>
      <c r="J81" s="190">
        <f>J1623</f>
        <v>0</v>
      </c>
      <c r="K81" s="129"/>
      <c r="L81" s="191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Z81" s="192" t="s">
        <v>325</v>
      </c>
      <c r="BA81" s="192" t="s">
        <v>325</v>
      </c>
      <c r="BB81" s="192" t="s">
        <v>28</v>
      </c>
      <c r="BC81" s="192" t="s">
        <v>326</v>
      </c>
      <c r="BD81" s="192" t="s">
        <v>83</v>
      </c>
    </row>
    <row r="82" s="10" customFormat="1" ht="19.92" customHeight="1">
      <c r="A82" s="10"/>
      <c r="B82" s="187"/>
      <c r="C82" s="129"/>
      <c r="D82" s="188" t="s">
        <v>327</v>
      </c>
      <c r="E82" s="189"/>
      <c r="F82" s="189"/>
      <c r="G82" s="189"/>
      <c r="H82" s="189"/>
      <c r="I82" s="189"/>
      <c r="J82" s="190">
        <f>J1751</f>
        <v>0</v>
      </c>
      <c r="K82" s="129"/>
      <c r="L82" s="191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Z82" s="192" t="s">
        <v>328</v>
      </c>
      <c r="BA82" s="192" t="s">
        <v>328</v>
      </c>
      <c r="BB82" s="192" t="s">
        <v>28</v>
      </c>
      <c r="BC82" s="192" t="s">
        <v>329</v>
      </c>
      <c r="BD82" s="192" t="s">
        <v>83</v>
      </c>
    </row>
    <row r="83" s="10" customFormat="1" ht="19.92" customHeight="1">
      <c r="A83" s="10"/>
      <c r="B83" s="187"/>
      <c r="C83" s="129"/>
      <c r="D83" s="188" t="s">
        <v>330</v>
      </c>
      <c r="E83" s="189"/>
      <c r="F83" s="189"/>
      <c r="G83" s="189"/>
      <c r="H83" s="189"/>
      <c r="I83" s="189"/>
      <c r="J83" s="190">
        <f>J1763</f>
        <v>0</v>
      </c>
      <c r="K83" s="129"/>
      <c r="L83" s="191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Z83" s="192" t="s">
        <v>331</v>
      </c>
      <c r="BA83" s="192" t="s">
        <v>331</v>
      </c>
      <c r="BB83" s="192" t="s">
        <v>28</v>
      </c>
      <c r="BC83" s="192" t="s">
        <v>332</v>
      </c>
      <c r="BD83" s="192" t="s">
        <v>83</v>
      </c>
    </row>
    <row r="84" s="10" customFormat="1" ht="19.92" customHeight="1">
      <c r="A84" s="10"/>
      <c r="B84" s="187"/>
      <c r="C84" s="129"/>
      <c r="D84" s="188" t="s">
        <v>333</v>
      </c>
      <c r="E84" s="189"/>
      <c r="F84" s="189"/>
      <c r="G84" s="189"/>
      <c r="H84" s="189"/>
      <c r="I84" s="189"/>
      <c r="J84" s="190">
        <f>J1767</f>
        <v>0</v>
      </c>
      <c r="K84" s="129"/>
      <c r="L84" s="191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Z84" s="192" t="s">
        <v>334</v>
      </c>
      <c r="BA84" s="192" t="s">
        <v>334</v>
      </c>
      <c r="BB84" s="192" t="s">
        <v>28</v>
      </c>
      <c r="BC84" s="192" t="s">
        <v>335</v>
      </c>
      <c r="BD84" s="192" t="s">
        <v>83</v>
      </c>
    </row>
    <row r="85" s="10" customFormat="1" ht="19.92" customHeight="1">
      <c r="A85" s="10"/>
      <c r="B85" s="187"/>
      <c r="C85" s="129"/>
      <c r="D85" s="188" t="s">
        <v>336</v>
      </c>
      <c r="E85" s="189"/>
      <c r="F85" s="189"/>
      <c r="G85" s="189"/>
      <c r="H85" s="189"/>
      <c r="I85" s="189"/>
      <c r="J85" s="190">
        <f>J2077</f>
        <v>0</v>
      </c>
      <c r="K85" s="129"/>
      <c r="L85" s="191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Z85" s="192" t="s">
        <v>337</v>
      </c>
      <c r="BA85" s="192" t="s">
        <v>337</v>
      </c>
      <c r="BB85" s="192" t="s">
        <v>28</v>
      </c>
      <c r="BC85" s="192" t="s">
        <v>338</v>
      </c>
      <c r="BD85" s="192" t="s">
        <v>83</v>
      </c>
    </row>
    <row r="86" s="10" customFormat="1" ht="19.92" customHeight="1">
      <c r="A86" s="10"/>
      <c r="B86" s="187"/>
      <c r="C86" s="129"/>
      <c r="D86" s="188" t="s">
        <v>339</v>
      </c>
      <c r="E86" s="189"/>
      <c r="F86" s="189"/>
      <c r="G86" s="189"/>
      <c r="H86" s="189"/>
      <c r="I86" s="189"/>
      <c r="J86" s="190">
        <f>J2444</f>
        <v>0</v>
      </c>
      <c r="K86" s="129"/>
      <c r="L86" s="191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Z86" s="192" t="s">
        <v>340</v>
      </c>
      <c r="BA86" s="192" t="s">
        <v>340</v>
      </c>
      <c r="BB86" s="192" t="s">
        <v>28</v>
      </c>
      <c r="BC86" s="192" t="s">
        <v>302</v>
      </c>
      <c r="BD86" s="192" t="s">
        <v>83</v>
      </c>
    </row>
    <row r="87" s="10" customFormat="1" ht="19.92" customHeight="1">
      <c r="A87" s="10"/>
      <c r="B87" s="187"/>
      <c r="C87" s="129"/>
      <c r="D87" s="188" t="s">
        <v>341</v>
      </c>
      <c r="E87" s="189"/>
      <c r="F87" s="189"/>
      <c r="G87" s="189"/>
      <c r="H87" s="189"/>
      <c r="I87" s="189"/>
      <c r="J87" s="190">
        <f>J2534</f>
        <v>0</v>
      </c>
      <c r="K87" s="129"/>
      <c r="L87" s="191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Z87" s="192" t="s">
        <v>342</v>
      </c>
      <c r="BA87" s="192" t="s">
        <v>342</v>
      </c>
      <c r="BB87" s="192" t="s">
        <v>28</v>
      </c>
      <c r="BC87" s="192" t="s">
        <v>343</v>
      </c>
      <c r="BD87" s="192" t="s">
        <v>83</v>
      </c>
    </row>
    <row r="88" s="10" customFormat="1" ht="19.92" customHeight="1">
      <c r="A88" s="10"/>
      <c r="B88" s="187"/>
      <c r="C88" s="129"/>
      <c r="D88" s="188" t="s">
        <v>344</v>
      </c>
      <c r="E88" s="189"/>
      <c r="F88" s="189"/>
      <c r="G88" s="189"/>
      <c r="H88" s="189"/>
      <c r="I88" s="189"/>
      <c r="J88" s="190">
        <f>J2556</f>
        <v>0</v>
      </c>
      <c r="K88" s="129"/>
      <c r="L88" s="191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Z88" s="192" t="s">
        <v>345</v>
      </c>
      <c r="BA88" s="192" t="s">
        <v>345</v>
      </c>
      <c r="BB88" s="192" t="s">
        <v>28</v>
      </c>
      <c r="BC88" s="192" t="s">
        <v>346</v>
      </c>
      <c r="BD88" s="192" t="s">
        <v>83</v>
      </c>
    </row>
    <row r="89" s="10" customFormat="1" ht="19.92" customHeight="1">
      <c r="A89" s="10"/>
      <c r="B89" s="187"/>
      <c r="C89" s="129"/>
      <c r="D89" s="188" t="s">
        <v>347</v>
      </c>
      <c r="E89" s="189"/>
      <c r="F89" s="189"/>
      <c r="G89" s="189"/>
      <c r="H89" s="189"/>
      <c r="I89" s="189"/>
      <c r="J89" s="190">
        <f>J2844</f>
        <v>0</v>
      </c>
      <c r="K89" s="129"/>
      <c r="L89" s="191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Z89" s="192" t="s">
        <v>348</v>
      </c>
      <c r="BA89" s="192" t="s">
        <v>348</v>
      </c>
      <c r="BB89" s="192" t="s">
        <v>28</v>
      </c>
      <c r="BC89" s="192" t="s">
        <v>349</v>
      </c>
      <c r="BD89" s="192" t="s">
        <v>83</v>
      </c>
    </row>
    <row r="90" s="10" customFormat="1" ht="19.92" customHeight="1">
      <c r="A90" s="10"/>
      <c r="B90" s="187"/>
      <c r="C90" s="129"/>
      <c r="D90" s="188" t="s">
        <v>350</v>
      </c>
      <c r="E90" s="189"/>
      <c r="F90" s="189"/>
      <c r="G90" s="189"/>
      <c r="H90" s="189"/>
      <c r="I90" s="189"/>
      <c r="J90" s="190">
        <f>J3094</f>
        <v>0</v>
      </c>
      <c r="K90" s="129"/>
      <c r="L90" s="191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Z90" s="192" t="s">
        <v>351</v>
      </c>
      <c r="BA90" s="192" t="s">
        <v>351</v>
      </c>
      <c r="BB90" s="192" t="s">
        <v>28</v>
      </c>
      <c r="BC90" s="192" t="s">
        <v>352</v>
      </c>
      <c r="BD90" s="192" t="s">
        <v>83</v>
      </c>
    </row>
    <row r="91" s="10" customFormat="1" ht="19.92" customHeight="1">
      <c r="A91" s="10"/>
      <c r="B91" s="187"/>
      <c r="C91" s="129"/>
      <c r="D91" s="188" t="s">
        <v>353</v>
      </c>
      <c r="E91" s="189"/>
      <c r="F91" s="189"/>
      <c r="G91" s="189"/>
      <c r="H91" s="189"/>
      <c r="I91" s="189"/>
      <c r="J91" s="190">
        <f>J3253</f>
        <v>0</v>
      </c>
      <c r="K91" s="129"/>
      <c r="L91" s="191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Z91" s="192" t="s">
        <v>354</v>
      </c>
      <c r="BA91" s="192" t="s">
        <v>354</v>
      </c>
      <c r="BB91" s="192" t="s">
        <v>28</v>
      </c>
      <c r="BC91" s="192" t="s">
        <v>355</v>
      </c>
      <c r="BD91" s="192" t="s">
        <v>83</v>
      </c>
    </row>
    <row r="92" s="10" customFormat="1" ht="19.92" customHeight="1">
      <c r="A92" s="10"/>
      <c r="B92" s="187"/>
      <c r="C92" s="129"/>
      <c r="D92" s="188" t="s">
        <v>356</v>
      </c>
      <c r="E92" s="189"/>
      <c r="F92" s="189"/>
      <c r="G92" s="189"/>
      <c r="H92" s="189"/>
      <c r="I92" s="189"/>
      <c r="J92" s="190">
        <f>J3311</f>
        <v>0</v>
      </c>
      <c r="K92" s="129"/>
      <c r="L92" s="191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Z92" s="192" t="s">
        <v>357</v>
      </c>
      <c r="BA92" s="192" t="s">
        <v>357</v>
      </c>
      <c r="BB92" s="192" t="s">
        <v>28</v>
      </c>
      <c r="BC92" s="192" t="s">
        <v>358</v>
      </c>
      <c r="BD92" s="192" t="s">
        <v>83</v>
      </c>
    </row>
    <row r="93" s="10" customFormat="1" ht="19.92" customHeight="1">
      <c r="A93" s="10"/>
      <c r="B93" s="187"/>
      <c r="C93" s="129"/>
      <c r="D93" s="188" t="s">
        <v>359</v>
      </c>
      <c r="E93" s="189"/>
      <c r="F93" s="189"/>
      <c r="G93" s="189"/>
      <c r="H93" s="189"/>
      <c r="I93" s="189"/>
      <c r="J93" s="190">
        <f>J3418</f>
        <v>0</v>
      </c>
      <c r="K93" s="129"/>
      <c r="L93" s="191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Z93" s="192" t="s">
        <v>360</v>
      </c>
      <c r="BA93" s="192" t="s">
        <v>360</v>
      </c>
      <c r="BB93" s="192" t="s">
        <v>28</v>
      </c>
      <c r="BC93" s="192" t="s">
        <v>361</v>
      </c>
      <c r="BD93" s="192" t="s">
        <v>83</v>
      </c>
    </row>
    <row r="94" s="10" customFormat="1" ht="19.92" customHeight="1">
      <c r="A94" s="10"/>
      <c r="B94" s="187"/>
      <c r="C94" s="129"/>
      <c r="D94" s="188" t="s">
        <v>362</v>
      </c>
      <c r="E94" s="189"/>
      <c r="F94" s="189"/>
      <c r="G94" s="189"/>
      <c r="H94" s="189"/>
      <c r="I94" s="189"/>
      <c r="J94" s="190">
        <f>J3536</f>
        <v>0</v>
      </c>
      <c r="K94" s="129"/>
      <c r="L94" s="191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Z94" s="192" t="s">
        <v>363</v>
      </c>
      <c r="BA94" s="192" t="s">
        <v>363</v>
      </c>
      <c r="BB94" s="192" t="s">
        <v>28</v>
      </c>
      <c r="BC94" s="192" t="s">
        <v>364</v>
      </c>
      <c r="BD94" s="192" t="s">
        <v>83</v>
      </c>
    </row>
    <row r="95" s="9" customFormat="1" ht="24.96" customHeight="1">
      <c r="A95" s="9"/>
      <c r="B95" s="180"/>
      <c r="C95" s="181"/>
      <c r="D95" s="182" t="s">
        <v>365</v>
      </c>
      <c r="E95" s="183"/>
      <c r="F95" s="183"/>
      <c r="G95" s="183"/>
      <c r="H95" s="183"/>
      <c r="I95" s="183"/>
      <c r="J95" s="184">
        <f>J3651</f>
        <v>0</v>
      </c>
      <c r="K95" s="181"/>
      <c r="L95" s="185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Z95" s="186" t="s">
        <v>366</v>
      </c>
      <c r="BA95" s="186" t="s">
        <v>366</v>
      </c>
      <c r="BB95" s="186" t="s">
        <v>28</v>
      </c>
      <c r="BC95" s="186" t="s">
        <v>367</v>
      </c>
      <c r="BD95" s="186" t="s">
        <v>83</v>
      </c>
    </row>
    <row r="96" s="2" customFormat="1" ht="21.84" customHeight="1">
      <c r="A96" s="42"/>
      <c r="B96" s="43"/>
      <c r="C96" s="44"/>
      <c r="D96" s="44"/>
      <c r="E96" s="44"/>
      <c r="F96" s="44"/>
      <c r="G96" s="44"/>
      <c r="H96" s="44"/>
      <c r="I96" s="44"/>
      <c r="J96" s="44"/>
      <c r="K96" s="44"/>
      <c r="L96" s="149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Z96" s="142" t="s">
        <v>368</v>
      </c>
      <c r="BA96" s="142" t="s">
        <v>368</v>
      </c>
      <c r="BB96" s="142" t="s">
        <v>28</v>
      </c>
      <c r="BC96" s="142" t="s">
        <v>369</v>
      </c>
      <c r="BD96" s="142" t="s">
        <v>83</v>
      </c>
    </row>
    <row r="97" s="2" customFormat="1" ht="6.96" customHeight="1">
      <c r="A97" s="42"/>
      <c r="B97" s="63"/>
      <c r="C97" s="64"/>
      <c r="D97" s="64"/>
      <c r="E97" s="64"/>
      <c r="F97" s="64"/>
      <c r="G97" s="64"/>
      <c r="H97" s="64"/>
      <c r="I97" s="64"/>
      <c r="J97" s="64"/>
      <c r="K97" s="64"/>
      <c r="L97" s="149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Z97" s="142" t="s">
        <v>370</v>
      </c>
      <c r="BA97" s="142" t="s">
        <v>370</v>
      </c>
      <c r="BB97" s="142" t="s">
        <v>28</v>
      </c>
      <c r="BC97" s="142" t="s">
        <v>371</v>
      </c>
      <c r="BD97" s="142" t="s">
        <v>83</v>
      </c>
    </row>
    <row r="98">
      <c r="AZ98" s="142" t="s">
        <v>372</v>
      </c>
      <c r="BA98" s="142" t="s">
        <v>372</v>
      </c>
      <c r="BB98" s="142" t="s">
        <v>28</v>
      </c>
      <c r="BC98" s="142" t="s">
        <v>373</v>
      </c>
      <c r="BD98" s="142" t="s">
        <v>83</v>
      </c>
    </row>
    <row r="99">
      <c r="AZ99" s="142" t="s">
        <v>374</v>
      </c>
      <c r="BA99" s="142" t="s">
        <v>374</v>
      </c>
      <c r="BB99" s="142" t="s">
        <v>28</v>
      </c>
      <c r="BC99" s="142" t="s">
        <v>375</v>
      </c>
      <c r="BD99" s="142" t="s">
        <v>83</v>
      </c>
    </row>
    <row r="100">
      <c r="AZ100" s="142" t="s">
        <v>376</v>
      </c>
      <c r="BA100" s="142" t="s">
        <v>376</v>
      </c>
      <c r="BB100" s="142" t="s">
        <v>28</v>
      </c>
      <c r="BC100" s="142" t="s">
        <v>377</v>
      </c>
      <c r="BD100" s="142" t="s">
        <v>83</v>
      </c>
    </row>
    <row r="101" s="2" customFormat="1" ht="6.96" customHeight="1">
      <c r="A101" s="42"/>
      <c r="B101" s="65"/>
      <c r="C101" s="66"/>
      <c r="D101" s="66"/>
      <c r="E101" s="66"/>
      <c r="F101" s="66"/>
      <c r="G101" s="66"/>
      <c r="H101" s="66"/>
      <c r="I101" s="66"/>
      <c r="J101" s="66"/>
      <c r="K101" s="66"/>
      <c r="L101" s="149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Z101" s="142" t="s">
        <v>378</v>
      </c>
      <c r="BA101" s="142" t="s">
        <v>378</v>
      </c>
      <c r="BB101" s="142" t="s">
        <v>28</v>
      </c>
      <c r="BC101" s="142" t="s">
        <v>379</v>
      </c>
      <c r="BD101" s="142" t="s">
        <v>83</v>
      </c>
    </row>
    <row r="102" s="2" customFormat="1" ht="24.96" customHeight="1">
      <c r="A102" s="42"/>
      <c r="B102" s="43"/>
      <c r="C102" s="27" t="s">
        <v>380</v>
      </c>
      <c r="D102" s="44"/>
      <c r="E102" s="44"/>
      <c r="F102" s="44"/>
      <c r="G102" s="44"/>
      <c r="H102" s="44"/>
      <c r="I102" s="44"/>
      <c r="J102" s="44"/>
      <c r="K102" s="44"/>
      <c r="L102" s="149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Z102" s="142" t="s">
        <v>381</v>
      </c>
      <c r="BA102" s="142" t="s">
        <v>381</v>
      </c>
      <c r="BB102" s="142" t="s">
        <v>28</v>
      </c>
      <c r="BC102" s="142" t="s">
        <v>382</v>
      </c>
      <c r="BD102" s="142" t="s">
        <v>83</v>
      </c>
    </row>
    <row r="103" s="2" customFormat="1" ht="6.96" customHeight="1">
      <c r="A103" s="42"/>
      <c r="B103" s="43"/>
      <c r="C103" s="44"/>
      <c r="D103" s="44"/>
      <c r="E103" s="44"/>
      <c r="F103" s="44"/>
      <c r="G103" s="44"/>
      <c r="H103" s="44"/>
      <c r="I103" s="44"/>
      <c r="J103" s="44"/>
      <c r="K103" s="44"/>
      <c r="L103" s="149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Z103" s="142" t="s">
        <v>383</v>
      </c>
      <c r="BA103" s="142" t="s">
        <v>383</v>
      </c>
      <c r="BB103" s="142" t="s">
        <v>28</v>
      </c>
      <c r="BC103" s="142" t="s">
        <v>384</v>
      </c>
      <c r="BD103" s="142" t="s">
        <v>83</v>
      </c>
    </row>
    <row r="104" s="2" customFormat="1" ht="12" customHeight="1">
      <c r="A104" s="42"/>
      <c r="B104" s="43"/>
      <c r="C104" s="36" t="s">
        <v>16</v>
      </c>
      <c r="D104" s="44"/>
      <c r="E104" s="44"/>
      <c r="F104" s="44"/>
      <c r="G104" s="44"/>
      <c r="H104" s="44"/>
      <c r="I104" s="44"/>
      <c r="J104" s="44"/>
      <c r="K104" s="44"/>
      <c r="L104" s="149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Z104" s="142" t="s">
        <v>385</v>
      </c>
      <c r="BA104" s="142" t="s">
        <v>385</v>
      </c>
      <c r="BB104" s="142" t="s">
        <v>28</v>
      </c>
      <c r="BC104" s="142" t="s">
        <v>386</v>
      </c>
      <c r="BD104" s="142" t="s">
        <v>83</v>
      </c>
    </row>
    <row r="105" s="2" customFormat="1" ht="26.25" customHeight="1">
      <c r="A105" s="42"/>
      <c r="B105" s="43"/>
      <c r="C105" s="44"/>
      <c r="D105" s="44"/>
      <c r="E105" s="175" t="str">
        <f>E7</f>
        <v>Rozvoj odbor. výukových prostor vč. vybavení na zákl. školách v Jihlavě - II. etapa - ZŠ Havlíčkova II.</v>
      </c>
      <c r="F105" s="36"/>
      <c r="G105" s="36"/>
      <c r="H105" s="36"/>
      <c r="I105" s="44"/>
      <c r="J105" s="44"/>
      <c r="K105" s="44"/>
      <c r="L105" s="149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Z105" s="142" t="s">
        <v>387</v>
      </c>
      <c r="BA105" s="142" t="s">
        <v>387</v>
      </c>
      <c r="BB105" s="142" t="s">
        <v>28</v>
      </c>
      <c r="BC105" s="142" t="s">
        <v>388</v>
      </c>
      <c r="BD105" s="142" t="s">
        <v>83</v>
      </c>
    </row>
    <row r="106" s="1" customFormat="1" ht="12" customHeight="1">
      <c r="B106" s="25"/>
      <c r="C106" s="36" t="s">
        <v>156</v>
      </c>
      <c r="D106" s="26"/>
      <c r="E106" s="26"/>
      <c r="F106" s="26"/>
      <c r="G106" s="26"/>
      <c r="H106" s="26"/>
      <c r="I106" s="26"/>
      <c r="J106" s="26"/>
      <c r="K106" s="26"/>
      <c r="L106" s="24"/>
      <c r="AZ106" s="142" t="s">
        <v>389</v>
      </c>
      <c r="BA106" s="142" t="s">
        <v>389</v>
      </c>
      <c r="BB106" s="142" t="s">
        <v>28</v>
      </c>
      <c r="BC106" s="142" t="s">
        <v>390</v>
      </c>
      <c r="BD106" s="142" t="s">
        <v>83</v>
      </c>
    </row>
    <row r="107" s="2" customFormat="1" ht="23.25" customHeight="1">
      <c r="A107" s="42"/>
      <c r="B107" s="43"/>
      <c r="C107" s="44"/>
      <c r="D107" s="44"/>
      <c r="E107" s="175" t="s">
        <v>159</v>
      </c>
      <c r="F107" s="44"/>
      <c r="G107" s="44"/>
      <c r="H107" s="44"/>
      <c r="I107" s="44"/>
      <c r="J107" s="44"/>
      <c r="K107" s="44"/>
      <c r="L107" s="149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Z107" s="142" t="s">
        <v>391</v>
      </c>
      <c r="BA107" s="142" t="s">
        <v>391</v>
      </c>
      <c r="BB107" s="142" t="s">
        <v>28</v>
      </c>
      <c r="BC107" s="142" t="s">
        <v>392</v>
      </c>
      <c r="BD107" s="142" t="s">
        <v>83</v>
      </c>
    </row>
    <row r="108" s="2" customFormat="1" ht="12" customHeight="1">
      <c r="A108" s="42"/>
      <c r="B108" s="43"/>
      <c r="C108" s="36" t="s">
        <v>161</v>
      </c>
      <c r="D108" s="44"/>
      <c r="E108" s="44"/>
      <c r="F108" s="44"/>
      <c r="G108" s="44"/>
      <c r="H108" s="44"/>
      <c r="I108" s="44"/>
      <c r="J108" s="44"/>
      <c r="K108" s="44"/>
      <c r="L108" s="149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Z108" s="142" t="s">
        <v>393</v>
      </c>
      <c r="BA108" s="142" t="s">
        <v>393</v>
      </c>
      <c r="BB108" s="142" t="s">
        <v>28</v>
      </c>
      <c r="BC108" s="142" t="s">
        <v>394</v>
      </c>
      <c r="BD108" s="142" t="s">
        <v>83</v>
      </c>
    </row>
    <row r="109" s="2" customFormat="1" ht="16.5" customHeight="1">
      <c r="A109" s="42"/>
      <c r="B109" s="43"/>
      <c r="C109" s="44"/>
      <c r="D109" s="44"/>
      <c r="E109" s="73" t="str">
        <f>E11</f>
        <v>D.1.1 a D.1.2 - stavební část a konstrukční část</v>
      </c>
      <c r="F109" s="44"/>
      <c r="G109" s="44"/>
      <c r="H109" s="44"/>
      <c r="I109" s="44"/>
      <c r="J109" s="44"/>
      <c r="K109" s="44"/>
      <c r="L109" s="149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Z109" s="142" t="s">
        <v>395</v>
      </c>
      <c r="BA109" s="142" t="s">
        <v>395</v>
      </c>
      <c r="BB109" s="142" t="s">
        <v>28</v>
      </c>
      <c r="BC109" s="142" t="s">
        <v>396</v>
      </c>
      <c r="BD109" s="142" t="s">
        <v>83</v>
      </c>
    </row>
    <row r="110" s="2" customFormat="1" ht="6.96" customHeight="1">
      <c r="A110" s="42"/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149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Z110" s="142" t="s">
        <v>397</v>
      </c>
      <c r="BA110" s="142" t="s">
        <v>397</v>
      </c>
      <c r="BB110" s="142" t="s">
        <v>28</v>
      </c>
      <c r="BC110" s="142" t="s">
        <v>398</v>
      </c>
      <c r="BD110" s="142" t="s">
        <v>83</v>
      </c>
    </row>
    <row r="111" s="2" customFormat="1" ht="12" customHeight="1">
      <c r="A111" s="42"/>
      <c r="B111" s="43"/>
      <c r="C111" s="36" t="s">
        <v>22</v>
      </c>
      <c r="D111" s="44"/>
      <c r="E111" s="44"/>
      <c r="F111" s="31" t="str">
        <f>F14</f>
        <v>Jihlava</v>
      </c>
      <c r="G111" s="44"/>
      <c r="H111" s="44"/>
      <c r="I111" s="36" t="s">
        <v>24</v>
      </c>
      <c r="J111" s="76" t="str">
        <f>IF(J14="","",J14)</f>
        <v>11. 9. 2024</v>
      </c>
      <c r="K111" s="44"/>
      <c r="L111" s="149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Z111" s="142" t="s">
        <v>399</v>
      </c>
      <c r="BA111" s="142" t="s">
        <v>399</v>
      </c>
      <c r="BB111" s="142" t="s">
        <v>28</v>
      </c>
      <c r="BC111" s="142" t="s">
        <v>400</v>
      </c>
      <c r="BD111" s="142" t="s">
        <v>83</v>
      </c>
    </row>
    <row r="112" s="2" customFormat="1" ht="6.96" customHeight="1">
      <c r="A112" s="42"/>
      <c r="B112" s="43"/>
      <c r="C112" s="44"/>
      <c r="D112" s="44"/>
      <c r="E112" s="44"/>
      <c r="F112" s="44"/>
      <c r="G112" s="44"/>
      <c r="H112" s="44"/>
      <c r="I112" s="44"/>
      <c r="J112" s="44"/>
      <c r="K112" s="44"/>
      <c r="L112" s="149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Z112" s="142" t="s">
        <v>401</v>
      </c>
      <c r="BA112" s="142" t="s">
        <v>401</v>
      </c>
      <c r="BB112" s="142" t="s">
        <v>28</v>
      </c>
      <c r="BC112" s="142" t="s">
        <v>402</v>
      </c>
      <c r="BD112" s="142" t="s">
        <v>83</v>
      </c>
    </row>
    <row r="113" s="2" customFormat="1" ht="40.05" customHeight="1">
      <c r="A113" s="42"/>
      <c r="B113" s="43"/>
      <c r="C113" s="36" t="s">
        <v>26</v>
      </c>
      <c r="D113" s="44"/>
      <c r="E113" s="44"/>
      <c r="F113" s="31" t="str">
        <f>E17</f>
        <v>Statutární město Jihlava</v>
      </c>
      <c r="G113" s="44"/>
      <c r="H113" s="44"/>
      <c r="I113" s="36" t="s">
        <v>33</v>
      </c>
      <c r="J113" s="40" t="str">
        <f>E23</f>
        <v>Ing. arch. Zuzana Hrubešová projektový atelier</v>
      </c>
      <c r="K113" s="44"/>
      <c r="L113" s="149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Z113" s="142" t="s">
        <v>403</v>
      </c>
      <c r="BA113" s="142" t="s">
        <v>403</v>
      </c>
      <c r="BB113" s="142" t="s">
        <v>28</v>
      </c>
      <c r="BC113" s="142" t="s">
        <v>404</v>
      </c>
      <c r="BD113" s="142" t="s">
        <v>83</v>
      </c>
    </row>
    <row r="114" s="2" customFormat="1" ht="15.15" customHeight="1">
      <c r="A114" s="42"/>
      <c r="B114" s="43"/>
      <c r="C114" s="36" t="s">
        <v>31</v>
      </c>
      <c r="D114" s="44"/>
      <c r="E114" s="44"/>
      <c r="F114" s="31" t="str">
        <f>IF(E20="","",E20)</f>
        <v>Vyplň údaj</v>
      </c>
      <c r="G114" s="44"/>
      <c r="H114" s="44"/>
      <c r="I114" s="36" t="s">
        <v>36</v>
      </c>
      <c r="J114" s="40" t="str">
        <f>E26</f>
        <v xml:space="preserve"> </v>
      </c>
      <c r="K114" s="44"/>
      <c r="L114" s="149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Z114" s="142" t="s">
        <v>405</v>
      </c>
      <c r="BA114" s="142" t="s">
        <v>405</v>
      </c>
      <c r="BB114" s="142" t="s">
        <v>28</v>
      </c>
      <c r="BC114" s="142" t="s">
        <v>406</v>
      </c>
      <c r="BD114" s="142" t="s">
        <v>83</v>
      </c>
    </row>
    <row r="115" s="2" customFormat="1" ht="10.32" customHeight="1">
      <c r="A115" s="42"/>
      <c r="B115" s="43"/>
      <c r="C115" s="44"/>
      <c r="D115" s="44"/>
      <c r="E115" s="44"/>
      <c r="F115" s="44"/>
      <c r="G115" s="44"/>
      <c r="H115" s="44"/>
      <c r="I115" s="44"/>
      <c r="J115" s="44"/>
      <c r="K115" s="44"/>
      <c r="L115" s="149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Z115" s="142" t="s">
        <v>407</v>
      </c>
      <c r="BA115" s="142" t="s">
        <v>407</v>
      </c>
      <c r="BB115" s="142" t="s">
        <v>28</v>
      </c>
      <c r="BC115" s="142" t="s">
        <v>242</v>
      </c>
      <c r="BD115" s="142" t="s">
        <v>83</v>
      </c>
    </row>
    <row r="116" s="11" customFormat="1" ht="29.28" customHeight="1">
      <c r="A116" s="193"/>
      <c r="B116" s="194"/>
      <c r="C116" s="195" t="s">
        <v>408</v>
      </c>
      <c r="D116" s="196" t="s">
        <v>59</v>
      </c>
      <c r="E116" s="196" t="s">
        <v>55</v>
      </c>
      <c r="F116" s="196" t="s">
        <v>56</v>
      </c>
      <c r="G116" s="196" t="s">
        <v>409</v>
      </c>
      <c r="H116" s="196" t="s">
        <v>410</v>
      </c>
      <c r="I116" s="196" t="s">
        <v>411</v>
      </c>
      <c r="J116" s="196" t="s">
        <v>266</v>
      </c>
      <c r="K116" s="197" t="s">
        <v>412</v>
      </c>
      <c r="L116" s="198"/>
      <c r="M116" s="96" t="s">
        <v>28</v>
      </c>
      <c r="N116" s="97" t="s">
        <v>44</v>
      </c>
      <c r="O116" s="97" t="s">
        <v>413</v>
      </c>
      <c r="P116" s="97" t="s">
        <v>414</v>
      </c>
      <c r="Q116" s="97" t="s">
        <v>415</v>
      </c>
      <c r="R116" s="97" t="s">
        <v>416</v>
      </c>
      <c r="S116" s="97" t="s">
        <v>417</v>
      </c>
      <c r="T116" s="98" t="s">
        <v>418</v>
      </c>
      <c r="U116" s="193"/>
      <c r="V116" s="193"/>
      <c r="W116" s="193"/>
      <c r="X116" s="193"/>
      <c r="Y116" s="193"/>
      <c r="Z116" s="193"/>
      <c r="AA116" s="193"/>
      <c r="AB116" s="193"/>
      <c r="AC116" s="193"/>
      <c r="AD116" s="193"/>
      <c r="AE116" s="193"/>
      <c r="AZ116" s="156" t="s">
        <v>419</v>
      </c>
      <c r="BA116" s="156" t="s">
        <v>419</v>
      </c>
      <c r="BB116" s="156" t="s">
        <v>28</v>
      </c>
      <c r="BC116" s="156" t="s">
        <v>420</v>
      </c>
      <c r="BD116" s="156" t="s">
        <v>83</v>
      </c>
    </row>
    <row r="117" s="2" customFormat="1" ht="22.8" customHeight="1">
      <c r="A117" s="42"/>
      <c r="B117" s="43"/>
      <c r="C117" s="103" t="s">
        <v>421</v>
      </c>
      <c r="D117" s="44"/>
      <c r="E117" s="44"/>
      <c r="F117" s="44"/>
      <c r="G117" s="44"/>
      <c r="H117" s="44"/>
      <c r="I117" s="44"/>
      <c r="J117" s="199">
        <f>BK117</f>
        <v>0</v>
      </c>
      <c r="K117" s="44"/>
      <c r="L117" s="48"/>
      <c r="M117" s="99"/>
      <c r="N117" s="200"/>
      <c r="O117" s="100"/>
      <c r="P117" s="201">
        <f>P118+P1550+P3651</f>
        <v>0</v>
      </c>
      <c r="Q117" s="100"/>
      <c r="R117" s="201">
        <f>R118+R1550+R3651</f>
        <v>394.32210929000007</v>
      </c>
      <c r="S117" s="100"/>
      <c r="T117" s="202">
        <f>T118+T1550+T3651</f>
        <v>590.14198319000002</v>
      </c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T117" s="21" t="s">
        <v>73</v>
      </c>
      <c r="AU117" s="21" t="s">
        <v>271</v>
      </c>
      <c r="AZ117" s="142" t="s">
        <v>422</v>
      </c>
      <c r="BA117" s="142" t="s">
        <v>422</v>
      </c>
      <c r="BB117" s="142" t="s">
        <v>28</v>
      </c>
      <c r="BC117" s="142" t="s">
        <v>423</v>
      </c>
      <c r="BD117" s="142" t="s">
        <v>83</v>
      </c>
      <c r="BK117" s="203">
        <f>BK118+BK1550+BK3651</f>
        <v>0</v>
      </c>
    </row>
    <row r="118" s="12" customFormat="1" ht="25.92" customHeight="1">
      <c r="A118" s="12"/>
      <c r="B118" s="204"/>
      <c r="C118" s="205"/>
      <c r="D118" s="206" t="s">
        <v>73</v>
      </c>
      <c r="E118" s="207" t="s">
        <v>424</v>
      </c>
      <c r="F118" s="207" t="s">
        <v>425</v>
      </c>
      <c r="G118" s="205"/>
      <c r="H118" s="205"/>
      <c r="I118" s="208"/>
      <c r="J118" s="209">
        <f>BK118</f>
        <v>0</v>
      </c>
      <c r="K118" s="205"/>
      <c r="L118" s="210"/>
      <c r="M118" s="211"/>
      <c r="N118" s="212"/>
      <c r="O118" s="212"/>
      <c r="P118" s="213">
        <f>P119+P138+P301+P363+P487+P652+P685+P1022+P1043+P1065+P1198+P1536+P1547</f>
        <v>0</v>
      </c>
      <c r="Q118" s="212"/>
      <c r="R118" s="213">
        <f>R119+R138+R301+R363+R487+R652+R685+R1022+R1043+R1065+R1198+R1536+R1547</f>
        <v>216.18322823000003</v>
      </c>
      <c r="S118" s="212"/>
      <c r="T118" s="214">
        <f>T119+T138+T301+T363+T487+T652+T685+T1022+T1043+T1065+T1198+T1536+T1547</f>
        <v>570.32548099999997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15" t="s">
        <v>81</v>
      </c>
      <c r="AT118" s="216" t="s">
        <v>73</v>
      </c>
      <c r="AU118" s="216" t="s">
        <v>74</v>
      </c>
      <c r="AY118" s="215" t="s">
        <v>426</v>
      </c>
      <c r="AZ118" s="142" t="s">
        <v>427</v>
      </c>
      <c r="BA118" s="142" t="s">
        <v>427</v>
      </c>
      <c r="BB118" s="142" t="s">
        <v>28</v>
      </c>
      <c r="BC118" s="142" t="s">
        <v>428</v>
      </c>
      <c r="BD118" s="142" t="s">
        <v>83</v>
      </c>
      <c r="BK118" s="217">
        <f>BK119+BK138+BK301+BK363+BK487+BK652+BK685+BK1022+BK1043+BK1065+BK1198+BK1536+BK1547</f>
        <v>0</v>
      </c>
    </row>
    <row r="119" s="12" customFormat="1" ht="22.8" customHeight="1">
      <c r="A119" s="12"/>
      <c r="B119" s="204"/>
      <c r="C119" s="205"/>
      <c r="D119" s="206" t="s">
        <v>73</v>
      </c>
      <c r="E119" s="218" t="s">
        <v>429</v>
      </c>
      <c r="F119" s="218" t="s">
        <v>430</v>
      </c>
      <c r="G119" s="205"/>
      <c r="H119" s="205"/>
      <c r="I119" s="208"/>
      <c r="J119" s="219">
        <f>BK119</f>
        <v>0</v>
      </c>
      <c r="K119" s="205"/>
      <c r="L119" s="210"/>
      <c r="M119" s="211"/>
      <c r="N119" s="212"/>
      <c r="O119" s="212"/>
      <c r="P119" s="213">
        <f>SUM(P120:P137)</f>
        <v>0</v>
      </c>
      <c r="Q119" s="212"/>
      <c r="R119" s="213">
        <f>SUM(R120:R137)</f>
        <v>0</v>
      </c>
      <c r="S119" s="212"/>
      <c r="T119" s="214">
        <f>SUM(T120:T137)</f>
        <v>25.898879999999998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215" t="s">
        <v>81</v>
      </c>
      <c r="AT119" s="216" t="s">
        <v>73</v>
      </c>
      <c r="AU119" s="216" t="s">
        <v>81</v>
      </c>
      <c r="AY119" s="215" t="s">
        <v>426</v>
      </c>
      <c r="AZ119" s="142" t="s">
        <v>431</v>
      </c>
      <c r="BA119" s="142" t="s">
        <v>431</v>
      </c>
      <c r="BB119" s="142" t="s">
        <v>28</v>
      </c>
      <c r="BC119" s="142" t="s">
        <v>432</v>
      </c>
      <c r="BD119" s="142" t="s">
        <v>83</v>
      </c>
      <c r="BK119" s="217">
        <f>SUM(BK120:BK137)</f>
        <v>0</v>
      </c>
    </row>
    <row r="120" s="2" customFormat="1" ht="62.7" customHeight="1">
      <c r="A120" s="42"/>
      <c r="B120" s="43"/>
      <c r="C120" s="220" t="s">
        <v>81</v>
      </c>
      <c r="D120" s="220" t="s">
        <v>433</v>
      </c>
      <c r="E120" s="221" t="s">
        <v>434</v>
      </c>
      <c r="F120" s="222" t="s">
        <v>435</v>
      </c>
      <c r="G120" s="223" t="s">
        <v>436</v>
      </c>
      <c r="H120" s="224">
        <v>6.1500000000000004</v>
      </c>
      <c r="I120" s="225"/>
      <c r="J120" s="226">
        <f>ROUND(I120*H120,2)</f>
        <v>0</v>
      </c>
      <c r="K120" s="222" t="s">
        <v>437</v>
      </c>
      <c r="L120" s="48"/>
      <c r="M120" s="227" t="s">
        <v>28</v>
      </c>
      <c r="N120" s="228" t="s">
        <v>45</v>
      </c>
      <c r="O120" s="88"/>
      <c r="P120" s="229">
        <f>O120*H120</f>
        <v>0</v>
      </c>
      <c r="Q120" s="229">
        <v>0</v>
      </c>
      <c r="R120" s="229">
        <f>Q120*H120</f>
        <v>0</v>
      </c>
      <c r="S120" s="229">
        <v>0.57999999999999996</v>
      </c>
      <c r="T120" s="230">
        <f>S120*H120</f>
        <v>3.5670000000000002</v>
      </c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R120" s="231" t="s">
        <v>438</v>
      </c>
      <c r="AT120" s="231" t="s">
        <v>433</v>
      </c>
      <c r="AU120" s="231" t="s">
        <v>83</v>
      </c>
      <c r="AY120" s="21" t="s">
        <v>426</v>
      </c>
      <c r="AZ120" s="142" t="s">
        <v>439</v>
      </c>
      <c r="BA120" s="142" t="s">
        <v>439</v>
      </c>
      <c r="BB120" s="142" t="s">
        <v>28</v>
      </c>
      <c r="BC120" s="142" t="s">
        <v>440</v>
      </c>
      <c r="BD120" s="142" t="s">
        <v>83</v>
      </c>
      <c r="BE120" s="232">
        <f>IF(N120="základní",J120,0)</f>
        <v>0</v>
      </c>
      <c r="BF120" s="232">
        <f>IF(N120="snížená",J120,0)</f>
        <v>0</v>
      </c>
      <c r="BG120" s="232">
        <f>IF(N120="zákl. přenesená",J120,0)</f>
        <v>0</v>
      </c>
      <c r="BH120" s="232">
        <f>IF(N120="sníž. přenesená",J120,0)</f>
        <v>0</v>
      </c>
      <c r="BI120" s="232">
        <f>IF(N120="nulová",J120,0)</f>
        <v>0</v>
      </c>
      <c r="BJ120" s="21" t="s">
        <v>81</v>
      </c>
      <c r="BK120" s="232">
        <f>ROUND(I120*H120,2)</f>
        <v>0</v>
      </c>
      <c r="BL120" s="21" t="s">
        <v>438</v>
      </c>
      <c r="BM120" s="231" t="s">
        <v>441</v>
      </c>
    </row>
    <row r="121" s="2" customFormat="1">
      <c r="A121" s="42"/>
      <c r="B121" s="43"/>
      <c r="C121" s="44"/>
      <c r="D121" s="233" t="s">
        <v>442</v>
      </c>
      <c r="E121" s="44"/>
      <c r="F121" s="234" t="s">
        <v>443</v>
      </c>
      <c r="G121" s="44"/>
      <c r="H121" s="44"/>
      <c r="I121" s="235"/>
      <c r="J121" s="44"/>
      <c r="K121" s="44"/>
      <c r="L121" s="48"/>
      <c r="M121" s="236"/>
      <c r="N121" s="237"/>
      <c r="O121" s="88"/>
      <c r="P121" s="88"/>
      <c r="Q121" s="88"/>
      <c r="R121" s="88"/>
      <c r="S121" s="88"/>
      <c r="T121" s="89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T121" s="21" t="s">
        <v>442</v>
      </c>
      <c r="AU121" s="21" t="s">
        <v>83</v>
      </c>
      <c r="AZ121" s="142" t="s">
        <v>444</v>
      </c>
      <c r="BA121" s="142" t="s">
        <v>444</v>
      </c>
      <c r="BB121" s="142" t="s">
        <v>28</v>
      </c>
      <c r="BC121" s="142" t="s">
        <v>445</v>
      </c>
      <c r="BD121" s="142" t="s">
        <v>83</v>
      </c>
    </row>
    <row r="122" s="13" customFormat="1">
      <c r="A122" s="13"/>
      <c r="B122" s="238"/>
      <c r="C122" s="239"/>
      <c r="D122" s="240" t="s">
        <v>446</v>
      </c>
      <c r="E122" s="241" t="s">
        <v>28</v>
      </c>
      <c r="F122" s="242" t="s">
        <v>148</v>
      </c>
      <c r="G122" s="239"/>
      <c r="H122" s="243">
        <v>6.1500000000000004</v>
      </c>
      <c r="I122" s="244"/>
      <c r="J122" s="239"/>
      <c r="K122" s="239"/>
      <c r="L122" s="245"/>
      <c r="M122" s="246"/>
      <c r="N122" s="247"/>
      <c r="O122" s="247"/>
      <c r="P122" s="247"/>
      <c r="Q122" s="247"/>
      <c r="R122" s="247"/>
      <c r="S122" s="247"/>
      <c r="T122" s="248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9" t="s">
        <v>446</v>
      </c>
      <c r="AU122" s="249" t="s">
        <v>83</v>
      </c>
      <c r="AV122" s="13" t="s">
        <v>83</v>
      </c>
      <c r="AW122" s="13" t="s">
        <v>35</v>
      </c>
      <c r="AX122" s="13" t="s">
        <v>81</v>
      </c>
      <c r="AY122" s="249" t="s">
        <v>426</v>
      </c>
      <c r="AZ122" s="142" t="s">
        <v>447</v>
      </c>
      <c r="BA122" s="142" t="s">
        <v>447</v>
      </c>
      <c r="BB122" s="142" t="s">
        <v>28</v>
      </c>
      <c r="BC122" s="142" t="s">
        <v>448</v>
      </c>
      <c r="BD122" s="142" t="s">
        <v>83</v>
      </c>
    </row>
    <row r="123" s="2" customFormat="1" ht="62.7" customHeight="1">
      <c r="A123" s="42"/>
      <c r="B123" s="43"/>
      <c r="C123" s="220" t="s">
        <v>83</v>
      </c>
      <c r="D123" s="220" t="s">
        <v>433</v>
      </c>
      <c r="E123" s="221" t="s">
        <v>449</v>
      </c>
      <c r="F123" s="222" t="s">
        <v>450</v>
      </c>
      <c r="G123" s="223" t="s">
        <v>436</v>
      </c>
      <c r="H123" s="224">
        <v>6.1500000000000004</v>
      </c>
      <c r="I123" s="225"/>
      <c r="J123" s="226">
        <f>ROUND(I123*H123,2)</f>
        <v>0</v>
      </c>
      <c r="K123" s="222" t="s">
        <v>437</v>
      </c>
      <c r="L123" s="48"/>
      <c r="M123" s="227" t="s">
        <v>28</v>
      </c>
      <c r="N123" s="228" t="s">
        <v>45</v>
      </c>
      <c r="O123" s="88"/>
      <c r="P123" s="229">
        <f>O123*H123</f>
        <v>0</v>
      </c>
      <c r="Q123" s="229">
        <v>0</v>
      </c>
      <c r="R123" s="229">
        <f>Q123*H123</f>
        <v>0</v>
      </c>
      <c r="S123" s="229">
        <v>0.316</v>
      </c>
      <c r="T123" s="230">
        <f>S123*H123</f>
        <v>1.9434000000000002</v>
      </c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R123" s="231" t="s">
        <v>438</v>
      </c>
      <c r="AT123" s="231" t="s">
        <v>433</v>
      </c>
      <c r="AU123" s="231" t="s">
        <v>83</v>
      </c>
      <c r="AY123" s="21" t="s">
        <v>426</v>
      </c>
      <c r="AZ123" s="142" t="s">
        <v>451</v>
      </c>
      <c r="BA123" s="142" t="s">
        <v>451</v>
      </c>
      <c r="BB123" s="142" t="s">
        <v>28</v>
      </c>
      <c r="BC123" s="142" t="s">
        <v>452</v>
      </c>
      <c r="BD123" s="142" t="s">
        <v>83</v>
      </c>
      <c r="BE123" s="232">
        <f>IF(N123="základní",J123,0)</f>
        <v>0</v>
      </c>
      <c r="BF123" s="232">
        <f>IF(N123="snížená",J123,0)</f>
        <v>0</v>
      </c>
      <c r="BG123" s="232">
        <f>IF(N123="zákl. přenesená",J123,0)</f>
        <v>0</v>
      </c>
      <c r="BH123" s="232">
        <f>IF(N123="sníž. přenesená",J123,0)</f>
        <v>0</v>
      </c>
      <c r="BI123" s="232">
        <f>IF(N123="nulová",J123,0)</f>
        <v>0</v>
      </c>
      <c r="BJ123" s="21" t="s">
        <v>81</v>
      </c>
      <c r="BK123" s="232">
        <f>ROUND(I123*H123,2)</f>
        <v>0</v>
      </c>
      <c r="BL123" s="21" t="s">
        <v>438</v>
      </c>
      <c r="BM123" s="231" t="s">
        <v>453</v>
      </c>
    </row>
    <row r="124" s="2" customFormat="1">
      <c r="A124" s="42"/>
      <c r="B124" s="43"/>
      <c r="C124" s="44"/>
      <c r="D124" s="233" t="s">
        <v>442</v>
      </c>
      <c r="E124" s="44"/>
      <c r="F124" s="234" t="s">
        <v>454</v>
      </c>
      <c r="G124" s="44"/>
      <c r="H124" s="44"/>
      <c r="I124" s="235"/>
      <c r="J124" s="44"/>
      <c r="K124" s="44"/>
      <c r="L124" s="48"/>
      <c r="M124" s="236"/>
      <c r="N124" s="237"/>
      <c r="O124" s="88"/>
      <c r="P124" s="88"/>
      <c r="Q124" s="88"/>
      <c r="R124" s="88"/>
      <c r="S124" s="88"/>
      <c r="T124" s="89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T124" s="21" t="s">
        <v>442</v>
      </c>
      <c r="AU124" s="21" t="s">
        <v>83</v>
      </c>
      <c r="AZ124" s="142" t="s">
        <v>455</v>
      </c>
      <c r="BA124" s="142" t="s">
        <v>455</v>
      </c>
      <c r="BB124" s="142" t="s">
        <v>28</v>
      </c>
      <c r="BC124" s="142" t="s">
        <v>456</v>
      </c>
      <c r="BD124" s="142" t="s">
        <v>83</v>
      </c>
    </row>
    <row r="125" s="14" customFormat="1">
      <c r="A125" s="14"/>
      <c r="B125" s="250"/>
      <c r="C125" s="251"/>
      <c r="D125" s="240" t="s">
        <v>446</v>
      </c>
      <c r="E125" s="252" t="s">
        <v>28</v>
      </c>
      <c r="F125" s="253" t="s">
        <v>457</v>
      </c>
      <c r="G125" s="251"/>
      <c r="H125" s="252" t="s">
        <v>28</v>
      </c>
      <c r="I125" s="254"/>
      <c r="J125" s="251"/>
      <c r="K125" s="251"/>
      <c r="L125" s="255"/>
      <c r="M125" s="256"/>
      <c r="N125" s="257"/>
      <c r="O125" s="257"/>
      <c r="P125" s="257"/>
      <c r="Q125" s="257"/>
      <c r="R125" s="257"/>
      <c r="S125" s="257"/>
      <c r="T125" s="258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9" t="s">
        <v>446</v>
      </c>
      <c r="AU125" s="259" t="s">
        <v>83</v>
      </c>
      <c r="AV125" s="14" t="s">
        <v>81</v>
      </c>
      <c r="AW125" s="14" t="s">
        <v>35</v>
      </c>
      <c r="AX125" s="14" t="s">
        <v>74</v>
      </c>
      <c r="AY125" s="259" t="s">
        <v>426</v>
      </c>
      <c r="AZ125" s="142" t="s">
        <v>458</v>
      </c>
      <c r="BA125" s="142" t="s">
        <v>458</v>
      </c>
      <c r="BB125" s="142" t="s">
        <v>28</v>
      </c>
      <c r="BC125" s="142" t="s">
        <v>459</v>
      </c>
      <c r="BD125" s="142" t="s">
        <v>83</v>
      </c>
    </row>
    <row r="126" s="14" customFormat="1">
      <c r="A126" s="14"/>
      <c r="B126" s="250"/>
      <c r="C126" s="251"/>
      <c r="D126" s="240" t="s">
        <v>446</v>
      </c>
      <c r="E126" s="252" t="s">
        <v>28</v>
      </c>
      <c r="F126" s="253" t="s">
        <v>460</v>
      </c>
      <c r="G126" s="251"/>
      <c r="H126" s="252" t="s">
        <v>28</v>
      </c>
      <c r="I126" s="254"/>
      <c r="J126" s="251"/>
      <c r="K126" s="251"/>
      <c r="L126" s="255"/>
      <c r="M126" s="256"/>
      <c r="N126" s="257"/>
      <c r="O126" s="257"/>
      <c r="P126" s="257"/>
      <c r="Q126" s="257"/>
      <c r="R126" s="257"/>
      <c r="S126" s="257"/>
      <c r="T126" s="258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9" t="s">
        <v>446</v>
      </c>
      <c r="AU126" s="259" t="s">
        <v>83</v>
      </c>
      <c r="AV126" s="14" t="s">
        <v>81</v>
      </c>
      <c r="AW126" s="14" t="s">
        <v>35</v>
      </c>
      <c r="AX126" s="14" t="s">
        <v>74</v>
      </c>
      <c r="AY126" s="259" t="s">
        <v>426</v>
      </c>
      <c r="AZ126" s="142" t="s">
        <v>461</v>
      </c>
      <c r="BA126" s="142" t="s">
        <v>461</v>
      </c>
      <c r="BB126" s="142" t="s">
        <v>28</v>
      </c>
      <c r="BC126" s="142" t="s">
        <v>462</v>
      </c>
      <c r="BD126" s="142" t="s">
        <v>83</v>
      </c>
    </row>
    <row r="127" s="13" customFormat="1">
      <c r="A127" s="13"/>
      <c r="B127" s="238"/>
      <c r="C127" s="239"/>
      <c r="D127" s="240" t="s">
        <v>446</v>
      </c>
      <c r="E127" s="241" t="s">
        <v>28</v>
      </c>
      <c r="F127" s="242" t="s">
        <v>463</v>
      </c>
      <c r="G127" s="239"/>
      <c r="H127" s="243">
        <v>6.1500000000000004</v>
      </c>
      <c r="I127" s="244"/>
      <c r="J127" s="239"/>
      <c r="K127" s="239"/>
      <c r="L127" s="245"/>
      <c r="M127" s="246"/>
      <c r="N127" s="247"/>
      <c r="O127" s="247"/>
      <c r="P127" s="247"/>
      <c r="Q127" s="247"/>
      <c r="R127" s="247"/>
      <c r="S127" s="247"/>
      <c r="T127" s="248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9" t="s">
        <v>446</v>
      </c>
      <c r="AU127" s="249" t="s">
        <v>83</v>
      </c>
      <c r="AV127" s="13" t="s">
        <v>83</v>
      </c>
      <c r="AW127" s="13" t="s">
        <v>35</v>
      </c>
      <c r="AX127" s="13" t="s">
        <v>74</v>
      </c>
      <c r="AY127" s="249" t="s">
        <v>426</v>
      </c>
      <c r="AZ127" s="142" t="s">
        <v>464</v>
      </c>
      <c r="BA127" s="142" t="s">
        <v>464</v>
      </c>
      <c r="BB127" s="142" t="s">
        <v>28</v>
      </c>
      <c r="BC127" s="142" t="s">
        <v>465</v>
      </c>
      <c r="BD127" s="142" t="s">
        <v>83</v>
      </c>
    </row>
    <row r="128" s="15" customFormat="1">
      <c r="A128" s="15"/>
      <c r="B128" s="260"/>
      <c r="C128" s="261"/>
      <c r="D128" s="240" t="s">
        <v>446</v>
      </c>
      <c r="E128" s="262" t="s">
        <v>148</v>
      </c>
      <c r="F128" s="263" t="s">
        <v>466</v>
      </c>
      <c r="G128" s="261"/>
      <c r="H128" s="264">
        <v>6.1500000000000004</v>
      </c>
      <c r="I128" s="265"/>
      <c r="J128" s="261"/>
      <c r="K128" s="261"/>
      <c r="L128" s="266"/>
      <c r="M128" s="267"/>
      <c r="N128" s="268"/>
      <c r="O128" s="268"/>
      <c r="P128" s="268"/>
      <c r="Q128" s="268"/>
      <c r="R128" s="268"/>
      <c r="S128" s="268"/>
      <c r="T128" s="269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70" t="s">
        <v>446</v>
      </c>
      <c r="AU128" s="270" t="s">
        <v>83</v>
      </c>
      <c r="AV128" s="15" t="s">
        <v>438</v>
      </c>
      <c r="AW128" s="15" t="s">
        <v>35</v>
      </c>
      <c r="AX128" s="15" t="s">
        <v>81</v>
      </c>
      <c r="AY128" s="270" t="s">
        <v>426</v>
      </c>
      <c r="AZ128" s="142" t="s">
        <v>467</v>
      </c>
      <c r="BA128" s="142" t="s">
        <v>467</v>
      </c>
      <c r="BB128" s="142" t="s">
        <v>28</v>
      </c>
      <c r="BC128" s="142" t="s">
        <v>468</v>
      </c>
      <c r="BD128" s="142" t="s">
        <v>83</v>
      </c>
    </row>
    <row r="129" s="2" customFormat="1" ht="76.35" customHeight="1">
      <c r="A129" s="42"/>
      <c r="B129" s="43"/>
      <c r="C129" s="220" t="s">
        <v>469</v>
      </c>
      <c r="D129" s="220" t="s">
        <v>433</v>
      </c>
      <c r="E129" s="221" t="s">
        <v>470</v>
      </c>
      <c r="F129" s="222" t="s">
        <v>471</v>
      </c>
      <c r="G129" s="223" t="s">
        <v>436</v>
      </c>
      <c r="H129" s="224">
        <v>22.754999999999999</v>
      </c>
      <c r="I129" s="225"/>
      <c r="J129" s="226">
        <f>ROUND(I129*H129,2)</f>
        <v>0</v>
      </c>
      <c r="K129" s="222" t="s">
        <v>437</v>
      </c>
      <c r="L129" s="48"/>
      <c r="M129" s="227" t="s">
        <v>28</v>
      </c>
      <c r="N129" s="228" t="s">
        <v>45</v>
      </c>
      <c r="O129" s="88"/>
      <c r="P129" s="229">
        <f>O129*H129</f>
        <v>0</v>
      </c>
      <c r="Q129" s="229">
        <v>0</v>
      </c>
      <c r="R129" s="229">
        <f>Q129*H129</f>
        <v>0</v>
      </c>
      <c r="S129" s="229">
        <v>0.57999999999999996</v>
      </c>
      <c r="T129" s="230">
        <f>S129*H129</f>
        <v>13.197899999999999</v>
      </c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R129" s="231" t="s">
        <v>438</v>
      </c>
      <c r="AT129" s="231" t="s">
        <v>433</v>
      </c>
      <c r="AU129" s="231" t="s">
        <v>83</v>
      </c>
      <c r="AY129" s="21" t="s">
        <v>426</v>
      </c>
      <c r="AZ129" s="142" t="s">
        <v>472</v>
      </c>
      <c r="BA129" s="142" t="s">
        <v>472</v>
      </c>
      <c r="BB129" s="142" t="s">
        <v>28</v>
      </c>
      <c r="BC129" s="142" t="s">
        <v>473</v>
      </c>
      <c r="BD129" s="142" t="s">
        <v>83</v>
      </c>
      <c r="BE129" s="232">
        <f>IF(N129="základní",J129,0)</f>
        <v>0</v>
      </c>
      <c r="BF129" s="232">
        <f>IF(N129="snížená",J129,0)</f>
        <v>0</v>
      </c>
      <c r="BG129" s="232">
        <f>IF(N129="zákl. přenesená",J129,0)</f>
        <v>0</v>
      </c>
      <c r="BH129" s="232">
        <f>IF(N129="sníž. přenesená",J129,0)</f>
        <v>0</v>
      </c>
      <c r="BI129" s="232">
        <f>IF(N129="nulová",J129,0)</f>
        <v>0</v>
      </c>
      <c r="BJ129" s="21" t="s">
        <v>81</v>
      </c>
      <c r="BK129" s="232">
        <f>ROUND(I129*H129,2)</f>
        <v>0</v>
      </c>
      <c r="BL129" s="21" t="s">
        <v>438</v>
      </c>
      <c r="BM129" s="231" t="s">
        <v>474</v>
      </c>
    </row>
    <row r="130" s="2" customFormat="1">
      <c r="A130" s="42"/>
      <c r="B130" s="43"/>
      <c r="C130" s="44"/>
      <c r="D130" s="233" t="s">
        <v>442</v>
      </c>
      <c r="E130" s="44"/>
      <c r="F130" s="234" t="s">
        <v>475</v>
      </c>
      <c r="G130" s="44"/>
      <c r="H130" s="44"/>
      <c r="I130" s="235"/>
      <c r="J130" s="44"/>
      <c r="K130" s="44"/>
      <c r="L130" s="48"/>
      <c r="M130" s="236"/>
      <c r="N130" s="237"/>
      <c r="O130" s="88"/>
      <c r="P130" s="88"/>
      <c r="Q130" s="88"/>
      <c r="R130" s="88"/>
      <c r="S130" s="88"/>
      <c r="T130" s="89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T130" s="21" t="s">
        <v>442</v>
      </c>
      <c r="AU130" s="21" t="s">
        <v>83</v>
      </c>
      <c r="AZ130" s="142" t="s">
        <v>476</v>
      </c>
      <c r="BA130" s="142" t="s">
        <v>476</v>
      </c>
      <c r="BB130" s="142" t="s">
        <v>28</v>
      </c>
      <c r="BC130" s="142" t="s">
        <v>477</v>
      </c>
      <c r="BD130" s="142" t="s">
        <v>83</v>
      </c>
    </row>
    <row r="131" s="13" customFormat="1">
      <c r="A131" s="13"/>
      <c r="B131" s="238"/>
      <c r="C131" s="239"/>
      <c r="D131" s="240" t="s">
        <v>446</v>
      </c>
      <c r="E131" s="241" t="s">
        <v>28</v>
      </c>
      <c r="F131" s="242" t="s">
        <v>145</v>
      </c>
      <c r="G131" s="239"/>
      <c r="H131" s="243">
        <v>22.754999999999999</v>
      </c>
      <c r="I131" s="244"/>
      <c r="J131" s="239"/>
      <c r="K131" s="239"/>
      <c r="L131" s="245"/>
      <c r="M131" s="246"/>
      <c r="N131" s="247"/>
      <c r="O131" s="247"/>
      <c r="P131" s="247"/>
      <c r="Q131" s="247"/>
      <c r="R131" s="247"/>
      <c r="S131" s="247"/>
      <c r="T131" s="248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9" t="s">
        <v>446</v>
      </c>
      <c r="AU131" s="249" t="s">
        <v>83</v>
      </c>
      <c r="AV131" s="13" t="s">
        <v>83</v>
      </c>
      <c r="AW131" s="13" t="s">
        <v>35</v>
      </c>
      <c r="AX131" s="13" t="s">
        <v>81</v>
      </c>
      <c r="AY131" s="249" t="s">
        <v>426</v>
      </c>
      <c r="AZ131" s="142" t="s">
        <v>478</v>
      </c>
      <c r="BA131" s="142" t="s">
        <v>478</v>
      </c>
      <c r="BB131" s="142" t="s">
        <v>28</v>
      </c>
      <c r="BC131" s="142" t="s">
        <v>479</v>
      </c>
      <c r="BD131" s="142" t="s">
        <v>83</v>
      </c>
    </row>
    <row r="132" s="2" customFormat="1" ht="66.75" customHeight="1">
      <c r="A132" s="42"/>
      <c r="B132" s="43"/>
      <c r="C132" s="220" t="s">
        <v>438</v>
      </c>
      <c r="D132" s="220" t="s">
        <v>433</v>
      </c>
      <c r="E132" s="221" t="s">
        <v>480</v>
      </c>
      <c r="F132" s="222" t="s">
        <v>481</v>
      </c>
      <c r="G132" s="223" t="s">
        <v>436</v>
      </c>
      <c r="H132" s="224">
        <v>22.754999999999999</v>
      </c>
      <c r="I132" s="225"/>
      <c r="J132" s="226">
        <f>ROUND(I132*H132,2)</f>
        <v>0</v>
      </c>
      <c r="K132" s="222" t="s">
        <v>437</v>
      </c>
      <c r="L132" s="48"/>
      <c r="M132" s="227" t="s">
        <v>28</v>
      </c>
      <c r="N132" s="228" t="s">
        <v>45</v>
      </c>
      <c r="O132" s="88"/>
      <c r="P132" s="229">
        <f>O132*H132</f>
        <v>0</v>
      </c>
      <c r="Q132" s="229">
        <v>0</v>
      </c>
      <c r="R132" s="229">
        <f>Q132*H132</f>
        <v>0</v>
      </c>
      <c r="S132" s="229">
        <v>0.316</v>
      </c>
      <c r="T132" s="230">
        <f>S132*H132</f>
        <v>7.1905799999999997</v>
      </c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R132" s="231" t="s">
        <v>438</v>
      </c>
      <c r="AT132" s="231" t="s">
        <v>433</v>
      </c>
      <c r="AU132" s="231" t="s">
        <v>83</v>
      </c>
      <c r="AY132" s="21" t="s">
        <v>426</v>
      </c>
      <c r="AZ132" s="142" t="s">
        <v>482</v>
      </c>
      <c r="BA132" s="142" t="s">
        <v>482</v>
      </c>
      <c r="BB132" s="142" t="s">
        <v>28</v>
      </c>
      <c r="BC132" s="142" t="s">
        <v>483</v>
      </c>
      <c r="BD132" s="142" t="s">
        <v>83</v>
      </c>
      <c r="BE132" s="232">
        <f>IF(N132="základní",J132,0)</f>
        <v>0</v>
      </c>
      <c r="BF132" s="232">
        <f>IF(N132="snížená",J132,0)</f>
        <v>0</v>
      </c>
      <c r="BG132" s="232">
        <f>IF(N132="zákl. přenesená",J132,0)</f>
        <v>0</v>
      </c>
      <c r="BH132" s="232">
        <f>IF(N132="sníž. přenesená",J132,0)</f>
        <v>0</v>
      </c>
      <c r="BI132" s="232">
        <f>IF(N132="nulová",J132,0)</f>
        <v>0</v>
      </c>
      <c r="BJ132" s="21" t="s">
        <v>81</v>
      </c>
      <c r="BK132" s="232">
        <f>ROUND(I132*H132,2)</f>
        <v>0</v>
      </c>
      <c r="BL132" s="21" t="s">
        <v>438</v>
      </c>
      <c r="BM132" s="231" t="s">
        <v>484</v>
      </c>
    </row>
    <row r="133" s="2" customFormat="1">
      <c r="A133" s="42"/>
      <c r="B133" s="43"/>
      <c r="C133" s="44"/>
      <c r="D133" s="233" t="s">
        <v>442</v>
      </c>
      <c r="E133" s="44"/>
      <c r="F133" s="234" t="s">
        <v>485</v>
      </c>
      <c r="G133" s="44"/>
      <c r="H133" s="44"/>
      <c r="I133" s="235"/>
      <c r="J133" s="44"/>
      <c r="K133" s="44"/>
      <c r="L133" s="48"/>
      <c r="M133" s="236"/>
      <c r="N133" s="237"/>
      <c r="O133" s="88"/>
      <c r="P133" s="88"/>
      <c r="Q133" s="88"/>
      <c r="R133" s="88"/>
      <c r="S133" s="88"/>
      <c r="T133" s="89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T133" s="21" t="s">
        <v>442</v>
      </c>
      <c r="AU133" s="21" t="s">
        <v>83</v>
      </c>
      <c r="AZ133" s="142" t="s">
        <v>486</v>
      </c>
      <c r="BA133" s="142" t="s">
        <v>486</v>
      </c>
      <c r="BB133" s="142" t="s">
        <v>28</v>
      </c>
      <c r="BC133" s="142" t="s">
        <v>487</v>
      </c>
      <c r="BD133" s="142" t="s">
        <v>83</v>
      </c>
    </row>
    <row r="134" s="14" customFormat="1">
      <c r="A134" s="14"/>
      <c r="B134" s="250"/>
      <c r="C134" s="251"/>
      <c r="D134" s="240" t="s">
        <v>446</v>
      </c>
      <c r="E134" s="252" t="s">
        <v>28</v>
      </c>
      <c r="F134" s="253" t="s">
        <v>457</v>
      </c>
      <c r="G134" s="251"/>
      <c r="H134" s="252" t="s">
        <v>28</v>
      </c>
      <c r="I134" s="254"/>
      <c r="J134" s="251"/>
      <c r="K134" s="251"/>
      <c r="L134" s="255"/>
      <c r="M134" s="256"/>
      <c r="N134" s="257"/>
      <c r="O134" s="257"/>
      <c r="P134" s="257"/>
      <c r="Q134" s="257"/>
      <c r="R134" s="257"/>
      <c r="S134" s="257"/>
      <c r="T134" s="258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9" t="s">
        <v>446</v>
      </c>
      <c r="AU134" s="259" t="s">
        <v>83</v>
      </c>
      <c r="AV134" s="14" t="s">
        <v>81</v>
      </c>
      <c r="AW134" s="14" t="s">
        <v>35</v>
      </c>
      <c r="AX134" s="14" t="s">
        <v>74</v>
      </c>
      <c r="AY134" s="259" t="s">
        <v>426</v>
      </c>
      <c r="AZ134" s="142" t="s">
        <v>488</v>
      </c>
      <c r="BA134" s="142" t="s">
        <v>488</v>
      </c>
      <c r="BB134" s="142" t="s">
        <v>28</v>
      </c>
      <c r="BC134" s="142" t="s">
        <v>489</v>
      </c>
      <c r="BD134" s="142" t="s">
        <v>83</v>
      </c>
    </row>
    <row r="135" s="14" customFormat="1">
      <c r="A135" s="14"/>
      <c r="B135" s="250"/>
      <c r="C135" s="251"/>
      <c r="D135" s="240" t="s">
        <v>446</v>
      </c>
      <c r="E135" s="252" t="s">
        <v>28</v>
      </c>
      <c r="F135" s="253" t="s">
        <v>460</v>
      </c>
      <c r="G135" s="251"/>
      <c r="H135" s="252" t="s">
        <v>28</v>
      </c>
      <c r="I135" s="254"/>
      <c r="J135" s="251"/>
      <c r="K135" s="251"/>
      <c r="L135" s="255"/>
      <c r="M135" s="256"/>
      <c r="N135" s="257"/>
      <c r="O135" s="257"/>
      <c r="P135" s="257"/>
      <c r="Q135" s="257"/>
      <c r="R135" s="257"/>
      <c r="S135" s="257"/>
      <c r="T135" s="258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9" t="s">
        <v>446</v>
      </c>
      <c r="AU135" s="259" t="s">
        <v>83</v>
      </c>
      <c r="AV135" s="14" t="s">
        <v>81</v>
      </c>
      <c r="AW135" s="14" t="s">
        <v>35</v>
      </c>
      <c r="AX135" s="14" t="s">
        <v>74</v>
      </c>
      <c r="AY135" s="259" t="s">
        <v>426</v>
      </c>
      <c r="AZ135" s="142" t="s">
        <v>490</v>
      </c>
      <c r="BA135" s="142" t="s">
        <v>490</v>
      </c>
      <c r="BB135" s="142" t="s">
        <v>28</v>
      </c>
      <c r="BC135" s="142" t="s">
        <v>491</v>
      </c>
      <c r="BD135" s="142" t="s">
        <v>83</v>
      </c>
    </row>
    <row r="136" s="13" customFormat="1">
      <c r="A136" s="13"/>
      <c r="B136" s="238"/>
      <c r="C136" s="239"/>
      <c r="D136" s="240" t="s">
        <v>446</v>
      </c>
      <c r="E136" s="241" t="s">
        <v>28</v>
      </c>
      <c r="F136" s="242" t="s">
        <v>492</v>
      </c>
      <c r="G136" s="239"/>
      <c r="H136" s="243">
        <v>22.754999999999999</v>
      </c>
      <c r="I136" s="244"/>
      <c r="J136" s="239"/>
      <c r="K136" s="239"/>
      <c r="L136" s="245"/>
      <c r="M136" s="246"/>
      <c r="N136" s="247"/>
      <c r="O136" s="247"/>
      <c r="P136" s="247"/>
      <c r="Q136" s="247"/>
      <c r="R136" s="247"/>
      <c r="S136" s="247"/>
      <c r="T136" s="248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9" t="s">
        <v>446</v>
      </c>
      <c r="AU136" s="249" t="s">
        <v>83</v>
      </c>
      <c r="AV136" s="13" t="s">
        <v>83</v>
      </c>
      <c r="AW136" s="13" t="s">
        <v>35</v>
      </c>
      <c r="AX136" s="13" t="s">
        <v>74</v>
      </c>
      <c r="AY136" s="249" t="s">
        <v>426</v>
      </c>
      <c r="AZ136" s="142" t="s">
        <v>493</v>
      </c>
      <c r="BA136" s="142" t="s">
        <v>493</v>
      </c>
      <c r="BB136" s="142" t="s">
        <v>28</v>
      </c>
      <c r="BC136" s="142" t="s">
        <v>494</v>
      </c>
      <c r="BD136" s="142" t="s">
        <v>83</v>
      </c>
    </row>
    <row r="137" s="15" customFormat="1">
      <c r="A137" s="15"/>
      <c r="B137" s="260"/>
      <c r="C137" s="261"/>
      <c r="D137" s="240" t="s">
        <v>446</v>
      </c>
      <c r="E137" s="262" t="s">
        <v>145</v>
      </c>
      <c r="F137" s="263" t="s">
        <v>466</v>
      </c>
      <c r="G137" s="261"/>
      <c r="H137" s="264">
        <v>22.754999999999999</v>
      </c>
      <c r="I137" s="265"/>
      <c r="J137" s="261"/>
      <c r="K137" s="261"/>
      <c r="L137" s="266"/>
      <c r="M137" s="267"/>
      <c r="N137" s="268"/>
      <c r="O137" s="268"/>
      <c r="P137" s="268"/>
      <c r="Q137" s="268"/>
      <c r="R137" s="268"/>
      <c r="S137" s="268"/>
      <c r="T137" s="269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70" t="s">
        <v>446</v>
      </c>
      <c r="AU137" s="270" t="s">
        <v>83</v>
      </c>
      <c r="AV137" s="15" t="s">
        <v>438</v>
      </c>
      <c r="AW137" s="15" t="s">
        <v>35</v>
      </c>
      <c r="AX137" s="15" t="s">
        <v>81</v>
      </c>
      <c r="AY137" s="270" t="s">
        <v>426</v>
      </c>
      <c r="AZ137" s="142" t="s">
        <v>495</v>
      </c>
      <c r="BA137" s="142" t="s">
        <v>495</v>
      </c>
      <c r="BB137" s="142" t="s">
        <v>28</v>
      </c>
      <c r="BC137" s="142" t="s">
        <v>496</v>
      </c>
      <c r="BD137" s="142" t="s">
        <v>83</v>
      </c>
    </row>
    <row r="138" s="12" customFormat="1" ht="22.8" customHeight="1">
      <c r="A138" s="12"/>
      <c r="B138" s="204"/>
      <c r="C138" s="205"/>
      <c r="D138" s="206" t="s">
        <v>73</v>
      </c>
      <c r="E138" s="218" t="s">
        <v>497</v>
      </c>
      <c r="F138" s="218" t="s">
        <v>498</v>
      </c>
      <c r="G138" s="205"/>
      <c r="H138" s="205"/>
      <c r="I138" s="208"/>
      <c r="J138" s="219">
        <f>BK138</f>
        <v>0</v>
      </c>
      <c r="K138" s="205"/>
      <c r="L138" s="210"/>
      <c r="M138" s="211"/>
      <c r="N138" s="212"/>
      <c r="O138" s="212"/>
      <c r="P138" s="213">
        <f>SUM(P139:P300)</f>
        <v>0</v>
      </c>
      <c r="Q138" s="212"/>
      <c r="R138" s="213">
        <f>SUM(R139:R300)</f>
        <v>8.5013524</v>
      </c>
      <c r="S138" s="212"/>
      <c r="T138" s="214">
        <f>SUM(T139:T300)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15" t="s">
        <v>81</v>
      </c>
      <c r="AT138" s="216" t="s">
        <v>73</v>
      </c>
      <c r="AU138" s="216" t="s">
        <v>81</v>
      </c>
      <c r="AY138" s="215" t="s">
        <v>426</v>
      </c>
      <c r="AZ138" s="142" t="s">
        <v>499</v>
      </c>
      <c r="BA138" s="142" t="s">
        <v>499</v>
      </c>
      <c r="BB138" s="142" t="s">
        <v>28</v>
      </c>
      <c r="BC138" s="142" t="s">
        <v>500</v>
      </c>
      <c r="BD138" s="142" t="s">
        <v>83</v>
      </c>
      <c r="BK138" s="217">
        <f>SUM(BK139:BK300)</f>
        <v>0</v>
      </c>
    </row>
    <row r="139" s="2" customFormat="1" ht="37.8" customHeight="1">
      <c r="A139" s="42"/>
      <c r="B139" s="43"/>
      <c r="C139" s="220" t="s">
        <v>501</v>
      </c>
      <c r="D139" s="220" t="s">
        <v>433</v>
      </c>
      <c r="E139" s="221" t="s">
        <v>502</v>
      </c>
      <c r="F139" s="222" t="s">
        <v>503</v>
      </c>
      <c r="G139" s="223" t="s">
        <v>504</v>
      </c>
      <c r="H139" s="224">
        <v>10.824</v>
      </c>
      <c r="I139" s="225"/>
      <c r="J139" s="226">
        <f>ROUND(I139*H139,2)</f>
        <v>0</v>
      </c>
      <c r="K139" s="222" t="s">
        <v>437</v>
      </c>
      <c r="L139" s="48"/>
      <c r="M139" s="227" t="s">
        <v>28</v>
      </c>
      <c r="N139" s="228" t="s">
        <v>45</v>
      </c>
      <c r="O139" s="88"/>
      <c r="P139" s="229">
        <f>O139*H139</f>
        <v>0</v>
      </c>
      <c r="Q139" s="229">
        <v>0</v>
      </c>
      <c r="R139" s="229">
        <f>Q139*H139</f>
        <v>0</v>
      </c>
      <c r="S139" s="229">
        <v>0</v>
      </c>
      <c r="T139" s="230">
        <f>S139*H139</f>
        <v>0</v>
      </c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R139" s="231" t="s">
        <v>438</v>
      </c>
      <c r="AT139" s="231" t="s">
        <v>433</v>
      </c>
      <c r="AU139" s="231" t="s">
        <v>83</v>
      </c>
      <c r="AY139" s="21" t="s">
        <v>426</v>
      </c>
      <c r="AZ139" s="142" t="s">
        <v>505</v>
      </c>
      <c r="BA139" s="142" t="s">
        <v>505</v>
      </c>
      <c r="BB139" s="142" t="s">
        <v>28</v>
      </c>
      <c r="BC139" s="142" t="s">
        <v>506</v>
      </c>
      <c r="BD139" s="142" t="s">
        <v>83</v>
      </c>
      <c r="BE139" s="232">
        <f>IF(N139="základní",J139,0)</f>
        <v>0</v>
      </c>
      <c r="BF139" s="232">
        <f>IF(N139="snížená",J139,0)</f>
        <v>0</v>
      </c>
      <c r="BG139" s="232">
        <f>IF(N139="zákl. přenesená",J139,0)</f>
        <v>0</v>
      </c>
      <c r="BH139" s="232">
        <f>IF(N139="sníž. přenesená",J139,0)</f>
        <v>0</v>
      </c>
      <c r="BI139" s="232">
        <f>IF(N139="nulová",J139,0)</f>
        <v>0</v>
      </c>
      <c r="BJ139" s="21" t="s">
        <v>81</v>
      </c>
      <c r="BK139" s="232">
        <f>ROUND(I139*H139,2)</f>
        <v>0</v>
      </c>
      <c r="BL139" s="21" t="s">
        <v>438</v>
      </c>
      <c r="BM139" s="231" t="s">
        <v>507</v>
      </c>
    </row>
    <row r="140" s="2" customFormat="1">
      <c r="A140" s="42"/>
      <c r="B140" s="43"/>
      <c r="C140" s="44"/>
      <c r="D140" s="233" t="s">
        <v>442</v>
      </c>
      <c r="E140" s="44"/>
      <c r="F140" s="234" t="s">
        <v>508</v>
      </c>
      <c r="G140" s="44"/>
      <c r="H140" s="44"/>
      <c r="I140" s="235"/>
      <c r="J140" s="44"/>
      <c r="K140" s="44"/>
      <c r="L140" s="48"/>
      <c r="M140" s="236"/>
      <c r="N140" s="237"/>
      <c r="O140" s="88"/>
      <c r="P140" s="88"/>
      <c r="Q140" s="88"/>
      <c r="R140" s="88"/>
      <c r="S140" s="88"/>
      <c r="T140" s="89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T140" s="21" t="s">
        <v>442</v>
      </c>
      <c r="AU140" s="21" t="s">
        <v>83</v>
      </c>
      <c r="AZ140" s="142" t="s">
        <v>509</v>
      </c>
      <c r="BA140" s="142" t="s">
        <v>509</v>
      </c>
      <c r="BB140" s="142" t="s">
        <v>28</v>
      </c>
      <c r="BC140" s="142" t="s">
        <v>510</v>
      </c>
      <c r="BD140" s="142" t="s">
        <v>83</v>
      </c>
    </row>
    <row r="141" s="13" customFormat="1">
      <c r="A141" s="13"/>
      <c r="B141" s="238"/>
      <c r="C141" s="239"/>
      <c r="D141" s="240" t="s">
        <v>446</v>
      </c>
      <c r="E141" s="241" t="s">
        <v>28</v>
      </c>
      <c r="F141" s="242" t="s">
        <v>511</v>
      </c>
      <c r="G141" s="239"/>
      <c r="H141" s="243">
        <v>10.824</v>
      </c>
      <c r="I141" s="244"/>
      <c r="J141" s="239"/>
      <c r="K141" s="239"/>
      <c r="L141" s="245"/>
      <c r="M141" s="246"/>
      <c r="N141" s="247"/>
      <c r="O141" s="247"/>
      <c r="P141" s="247"/>
      <c r="Q141" s="247"/>
      <c r="R141" s="247"/>
      <c r="S141" s="247"/>
      <c r="T141" s="248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9" t="s">
        <v>446</v>
      </c>
      <c r="AU141" s="249" t="s">
        <v>83</v>
      </c>
      <c r="AV141" s="13" t="s">
        <v>83</v>
      </c>
      <c r="AW141" s="13" t="s">
        <v>35</v>
      </c>
      <c r="AX141" s="13" t="s">
        <v>74</v>
      </c>
      <c r="AY141" s="249" t="s">
        <v>426</v>
      </c>
      <c r="AZ141" s="142" t="s">
        <v>512</v>
      </c>
      <c r="BA141" s="142" t="s">
        <v>512</v>
      </c>
      <c r="BB141" s="142" t="s">
        <v>28</v>
      </c>
      <c r="BC141" s="142" t="s">
        <v>513</v>
      </c>
      <c r="BD141" s="142" t="s">
        <v>83</v>
      </c>
    </row>
    <row r="142" s="15" customFormat="1">
      <c r="A142" s="15"/>
      <c r="B142" s="260"/>
      <c r="C142" s="261"/>
      <c r="D142" s="240" t="s">
        <v>446</v>
      </c>
      <c r="E142" s="262" t="s">
        <v>514</v>
      </c>
      <c r="F142" s="263" t="s">
        <v>466</v>
      </c>
      <c r="G142" s="261"/>
      <c r="H142" s="264">
        <v>10.824</v>
      </c>
      <c r="I142" s="265"/>
      <c r="J142" s="261"/>
      <c r="K142" s="261"/>
      <c r="L142" s="266"/>
      <c r="M142" s="267"/>
      <c r="N142" s="268"/>
      <c r="O142" s="268"/>
      <c r="P142" s="268"/>
      <c r="Q142" s="268"/>
      <c r="R142" s="268"/>
      <c r="S142" s="268"/>
      <c r="T142" s="269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70" t="s">
        <v>446</v>
      </c>
      <c r="AU142" s="270" t="s">
        <v>83</v>
      </c>
      <c r="AV142" s="15" t="s">
        <v>438</v>
      </c>
      <c r="AW142" s="15" t="s">
        <v>35</v>
      </c>
      <c r="AX142" s="15" t="s">
        <v>81</v>
      </c>
      <c r="AY142" s="270" t="s">
        <v>426</v>
      </c>
      <c r="AZ142" s="142" t="s">
        <v>515</v>
      </c>
      <c r="BA142" s="142" t="s">
        <v>515</v>
      </c>
      <c r="BB142" s="142" t="s">
        <v>28</v>
      </c>
      <c r="BC142" s="142" t="s">
        <v>516</v>
      </c>
      <c r="BD142" s="142" t="s">
        <v>83</v>
      </c>
    </row>
    <row r="143" s="2" customFormat="1" ht="49.05" customHeight="1">
      <c r="A143" s="42"/>
      <c r="B143" s="43"/>
      <c r="C143" s="220" t="s">
        <v>517</v>
      </c>
      <c r="D143" s="220" t="s">
        <v>433</v>
      </c>
      <c r="E143" s="221" t="s">
        <v>518</v>
      </c>
      <c r="F143" s="222" t="s">
        <v>519</v>
      </c>
      <c r="G143" s="223" t="s">
        <v>504</v>
      </c>
      <c r="H143" s="224">
        <v>36.863999999999997</v>
      </c>
      <c r="I143" s="225"/>
      <c r="J143" s="226">
        <f>ROUND(I143*H143,2)</f>
        <v>0</v>
      </c>
      <c r="K143" s="222" t="s">
        <v>437</v>
      </c>
      <c r="L143" s="48"/>
      <c r="M143" s="227" t="s">
        <v>28</v>
      </c>
      <c r="N143" s="228" t="s">
        <v>45</v>
      </c>
      <c r="O143" s="88"/>
      <c r="P143" s="229">
        <f>O143*H143</f>
        <v>0</v>
      </c>
      <c r="Q143" s="229">
        <v>0</v>
      </c>
      <c r="R143" s="229">
        <f>Q143*H143</f>
        <v>0</v>
      </c>
      <c r="S143" s="229">
        <v>0</v>
      </c>
      <c r="T143" s="230">
        <f>S143*H143</f>
        <v>0</v>
      </c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R143" s="231" t="s">
        <v>438</v>
      </c>
      <c r="AT143" s="231" t="s">
        <v>433</v>
      </c>
      <c r="AU143" s="231" t="s">
        <v>83</v>
      </c>
      <c r="AY143" s="21" t="s">
        <v>426</v>
      </c>
      <c r="AZ143" s="142" t="s">
        <v>520</v>
      </c>
      <c r="BA143" s="142" t="s">
        <v>520</v>
      </c>
      <c r="BB143" s="142" t="s">
        <v>28</v>
      </c>
      <c r="BC143" s="142" t="s">
        <v>521</v>
      </c>
      <c r="BD143" s="142" t="s">
        <v>83</v>
      </c>
      <c r="BE143" s="232">
        <f>IF(N143="základní",J143,0)</f>
        <v>0</v>
      </c>
      <c r="BF143" s="232">
        <f>IF(N143="snížená",J143,0)</f>
        <v>0</v>
      </c>
      <c r="BG143" s="232">
        <f>IF(N143="zákl. přenesená",J143,0)</f>
        <v>0</v>
      </c>
      <c r="BH143" s="232">
        <f>IF(N143="sníž. přenesená",J143,0)</f>
        <v>0</v>
      </c>
      <c r="BI143" s="232">
        <f>IF(N143="nulová",J143,0)</f>
        <v>0</v>
      </c>
      <c r="BJ143" s="21" t="s">
        <v>81</v>
      </c>
      <c r="BK143" s="232">
        <f>ROUND(I143*H143,2)</f>
        <v>0</v>
      </c>
      <c r="BL143" s="21" t="s">
        <v>438</v>
      </c>
      <c r="BM143" s="231" t="s">
        <v>522</v>
      </c>
    </row>
    <row r="144" s="2" customFormat="1">
      <c r="A144" s="42"/>
      <c r="B144" s="43"/>
      <c r="C144" s="44"/>
      <c r="D144" s="233" t="s">
        <v>442</v>
      </c>
      <c r="E144" s="44"/>
      <c r="F144" s="234" t="s">
        <v>523</v>
      </c>
      <c r="G144" s="44"/>
      <c r="H144" s="44"/>
      <c r="I144" s="235"/>
      <c r="J144" s="44"/>
      <c r="K144" s="44"/>
      <c r="L144" s="48"/>
      <c r="M144" s="236"/>
      <c r="N144" s="237"/>
      <c r="O144" s="88"/>
      <c r="P144" s="88"/>
      <c r="Q144" s="88"/>
      <c r="R144" s="88"/>
      <c r="S144" s="88"/>
      <c r="T144" s="89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T144" s="21" t="s">
        <v>442</v>
      </c>
      <c r="AU144" s="21" t="s">
        <v>83</v>
      </c>
      <c r="AZ144" s="142" t="s">
        <v>524</v>
      </c>
      <c r="BA144" s="142" t="s">
        <v>524</v>
      </c>
      <c r="BB144" s="142" t="s">
        <v>28</v>
      </c>
      <c r="BC144" s="142" t="s">
        <v>525</v>
      </c>
      <c r="BD144" s="142" t="s">
        <v>83</v>
      </c>
    </row>
    <row r="145" s="13" customFormat="1">
      <c r="A145" s="13"/>
      <c r="B145" s="238"/>
      <c r="C145" s="239"/>
      <c r="D145" s="240" t="s">
        <v>446</v>
      </c>
      <c r="E145" s="241" t="s">
        <v>28</v>
      </c>
      <c r="F145" s="242" t="s">
        <v>526</v>
      </c>
      <c r="G145" s="239"/>
      <c r="H145" s="243">
        <v>36.863999999999997</v>
      </c>
      <c r="I145" s="244"/>
      <c r="J145" s="239"/>
      <c r="K145" s="239"/>
      <c r="L145" s="245"/>
      <c r="M145" s="246"/>
      <c r="N145" s="247"/>
      <c r="O145" s="247"/>
      <c r="P145" s="247"/>
      <c r="Q145" s="247"/>
      <c r="R145" s="247"/>
      <c r="S145" s="247"/>
      <c r="T145" s="248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9" t="s">
        <v>446</v>
      </c>
      <c r="AU145" s="249" t="s">
        <v>83</v>
      </c>
      <c r="AV145" s="13" t="s">
        <v>83</v>
      </c>
      <c r="AW145" s="13" t="s">
        <v>35</v>
      </c>
      <c r="AX145" s="13" t="s">
        <v>74</v>
      </c>
      <c r="AY145" s="249" t="s">
        <v>426</v>
      </c>
      <c r="AZ145" s="142" t="s">
        <v>527</v>
      </c>
      <c r="BA145" s="142" t="s">
        <v>527</v>
      </c>
      <c r="BB145" s="142" t="s">
        <v>28</v>
      </c>
      <c r="BC145" s="142" t="s">
        <v>528</v>
      </c>
      <c r="BD145" s="142" t="s">
        <v>83</v>
      </c>
    </row>
    <row r="146" s="15" customFormat="1">
      <c r="A146" s="15"/>
      <c r="B146" s="260"/>
      <c r="C146" s="261"/>
      <c r="D146" s="240" t="s">
        <v>446</v>
      </c>
      <c r="E146" s="262" t="s">
        <v>213</v>
      </c>
      <c r="F146" s="263" t="s">
        <v>466</v>
      </c>
      <c r="G146" s="261"/>
      <c r="H146" s="264">
        <v>36.863999999999997</v>
      </c>
      <c r="I146" s="265"/>
      <c r="J146" s="261"/>
      <c r="K146" s="261"/>
      <c r="L146" s="266"/>
      <c r="M146" s="267"/>
      <c r="N146" s="268"/>
      <c r="O146" s="268"/>
      <c r="P146" s="268"/>
      <c r="Q146" s="268"/>
      <c r="R146" s="268"/>
      <c r="S146" s="268"/>
      <c r="T146" s="269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70" t="s">
        <v>446</v>
      </c>
      <c r="AU146" s="270" t="s">
        <v>83</v>
      </c>
      <c r="AV146" s="15" t="s">
        <v>438</v>
      </c>
      <c r="AW146" s="15" t="s">
        <v>35</v>
      </c>
      <c r="AX146" s="15" t="s">
        <v>81</v>
      </c>
      <c r="AY146" s="270" t="s">
        <v>426</v>
      </c>
      <c r="AZ146" s="142" t="s">
        <v>529</v>
      </c>
      <c r="BA146" s="142" t="s">
        <v>529</v>
      </c>
      <c r="BB146" s="142" t="s">
        <v>28</v>
      </c>
      <c r="BC146" s="142" t="s">
        <v>530</v>
      </c>
      <c r="BD146" s="142" t="s">
        <v>83</v>
      </c>
    </row>
    <row r="147" s="2" customFormat="1" ht="37.8" customHeight="1">
      <c r="A147" s="42"/>
      <c r="B147" s="43"/>
      <c r="C147" s="220" t="s">
        <v>531</v>
      </c>
      <c r="D147" s="220" t="s">
        <v>433</v>
      </c>
      <c r="E147" s="221" t="s">
        <v>532</v>
      </c>
      <c r="F147" s="222" t="s">
        <v>533</v>
      </c>
      <c r="G147" s="223" t="s">
        <v>504</v>
      </c>
      <c r="H147" s="224">
        <v>10.824</v>
      </c>
      <c r="I147" s="225"/>
      <c r="J147" s="226">
        <f>ROUND(I147*H147,2)</f>
        <v>0</v>
      </c>
      <c r="K147" s="222" t="s">
        <v>437</v>
      </c>
      <c r="L147" s="48"/>
      <c r="M147" s="227" t="s">
        <v>28</v>
      </c>
      <c r="N147" s="228" t="s">
        <v>45</v>
      </c>
      <c r="O147" s="88"/>
      <c r="P147" s="229">
        <f>O147*H147</f>
        <v>0</v>
      </c>
      <c r="Q147" s="229">
        <v>0</v>
      </c>
      <c r="R147" s="229">
        <f>Q147*H147</f>
        <v>0</v>
      </c>
      <c r="S147" s="229">
        <v>0</v>
      </c>
      <c r="T147" s="230">
        <f>S147*H147</f>
        <v>0</v>
      </c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R147" s="231" t="s">
        <v>438</v>
      </c>
      <c r="AT147" s="231" t="s">
        <v>433</v>
      </c>
      <c r="AU147" s="231" t="s">
        <v>83</v>
      </c>
      <c r="AY147" s="21" t="s">
        <v>426</v>
      </c>
      <c r="AZ147" s="142" t="s">
        <v>534</v>
      </c>
      <c r="BA147" s="142" t="s">
        <v>534</v>
      </c>
      <c r="BB147" s="142" t="s">
        <v>28</v>
      </c>
      <c r="BC147" s="142" t="s">
        <v>535</v>
      </c>
      <c r="BD147" s="142" t="s">
        <v>83</v>
      </c>
      <c r="BE147" s="232">
        <f>IF(N147="základní",J147,0)</f>
        <v>0</v>
      </c>
      <c r="BF147" s="232">
        <f>IF(N147="snížená",J147,0)</f>
        <v>0</v>
      </c>
      <c r="BG147" s="232">
        <f>IF(N147="zákl. přenesená",J147,0)</f>
        <v>0</v>
      </c>
      <c r="BH147" s="232">
        <f>IF(N147="sníž. přenesená",J147,0)</f>
        <v>0</v>
      </c>
      <c r="BI147" s="232">
        <f>IF(N147="nulová",J147,0)</f>
        <v>0</v>
      </c>
      <c r="BJ147" s="21" t="s">
        <v>81</v>
      </c>
      <c r="BK147" s="232">
        <f>ROUND(I147*H147,2)</f>
        <v>0</v>
      </c>
      <c r="BL147" s="21" t="s">
        <v>438</v>
      </c>
      <c r="BM147" s="231" t="s">
        <v>536</v>
      </c>
    </row>
    <row r="148" s="2" customFormat="1">
      <c r="A148" s="42"/>
      <c r="B148" s="43"/>
      <c r="C148" s="44"/>
      <c r="D148" s="233" t="s">
        <v>442</v>
      </c>
      <c r="E148" s="44"/>
      <c r="F148" s="234" t="s">
        <v>537</v>
      </c>
      <c r="G148" s="44"/>
      <c r="H148" s="44"/>
      <c r="I148" s="235"/>
      <c r="J148" s="44"/>
      <c r="K148" s="44"/>
      <c r="L148" s="48"/>
      <c r="M148" s="236"/>
      <c r="N148" s="237"/>
      <c r="O148" s="88"/>
      <c r="P148" s="88"/>
      <c r="Q148" s="88"/>
      <c r="R148" s="88"/>
      <c r="S148" s="88"/>
      <c r="T148" s="89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T148" s="21" t="s">
        <v>442</v>
      </c>
      <c r="AU148" s="21" t="s">
        <v>83</v>
      </c>
      <c r="AZ148" s="142" t="s">
        <v>538</v>
      </c>
      <c r="BA148" s="142" t="s">
        <v>538</v>
      </c>
      <c r="BB148" s="142" t="s">
        <v>28</v>
      </c>
      <c r="BC148" s="142" t="s">
        <v>539</v>
      </c>
      <c r="BD148" s="142" t="s">
        <v>83</v>
      </c>
    </row>
    <row r="149" s="13" customFormat="1">
      <c r="A149" s="13"/>
      <c r="B149" s="238"/>
      <c r="C149" s="239"/>
      <c r="D149" s="240" t="s">
        <v>446</v>
      </c>
      <c r="E149" s="241" t="s">
        <v>28</v>
      </c>
      <c r="F149" s="242" t="s">
        <v>511</v>
      </c>
      <c r="G149" s="239"/>
      <c r="H149" s="243">
        <v>10.824</v>
      </c>
      <c r="I149" s="244"/>
      <c r="J149" s="239"/>
      <c r="K149" s="239"/>
      <c r="L149" s="245"/>
      <c r="M149" s="246"/>
      <c r="N149" s="247"/>
      <c r="O149" s="247"/>
      <c r="P149" s="247"/>
      <c r="Q149" s="247"/>
      <c r="R149" s="247"/>
      <c r="S149" s="247"/>
      <c r="T149" s="248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9" t="s">
        <v>446</v>
      </c>
      <c r="AU149" s="249" t="s">
        <v>83</v>
      </c>
      <c r="AV149" s="13" t="s">
        <v>83</v>
      </c>
      <c r="AW149" s="13" t="s">
        <v>35</v>
      </c>
      <c r="AX149" s="13" t="s">
        <v>74</v>
      </c>
      <c r="AY149" s="249" t="s">
        <v>426</v>
      </c>
      <c r="AZ149" s="142" t="s">
        <v>540</v>
      </c>
      <c r="BA149" s="142" t="s">
        <v>540</v>
      </c>
      <c r="BB149" s="142" t="s">
        <v>28</v>
      </c>
      <c r="BC149" s="142" t="s">
        <v>541</v>
      </c>
      <c r="BD149" s="142" t="s">
        <v>83</v>
      </c>
    </row>
    <row r="150" s="15" customFormat="1">
      <c r="A150" s="15"/>
      <c r="B150" s="260"/>
      <c r="C150" s="261"/>
      <c r="D150" s="240" t="s">
        <v>446</v>
      </c>
      <c r="E150" s="262" t="s">
        <v>207</v>
      </c>
      <c r="F150" s="263" t="s">
        <v>466</v>
      </c>
      <c r="G150" s="261"/>
      <c r="H150" s="264">
        <v>10.824</v>
      </c>
      <c r="I150" s="265"/>
      <c r="J150" s="261"/>
      <c r="K150" s="261"/>
      <c r="L150" s="266"/>
      <c r="M150" s="267"/>
      <c r="N150" s="268"/>
      <c r="O150" s="268"/>
      <c r="P150" s="268"/>
      <c r="Q150" s="268"/>
      <c r="R150" s="268"/>
      <c r="S150" s="268"/>
      <c r="T150" s="269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70" t="s">
        <v>446</v>
      </c>
      <c r="AU150" s="270" t="s">
        <v>83</v>
      </c>
      <c r="AV150" s="15" t="s">
        <v>438</v>
      </c>
      <c r="AW150" s="15" t="s">
        <v>35</v>
      </c>
      <c r="AX150" s="15" t="s">
        <v>81</v>
      </c>
      <c r="AY150" s="270" t="s">
        <v>426</v>
      </c>
      <c r="AZ150" s="142" t="s">
        <v>542</v>
      </c>
      <c r="BA150" s="142" t="s">
        <v>542</v>
      </c>
      <c r="BB150" s="142" t="s">
        <v>28</v>
      </c>
      <c r="BC150" s="142" t="s">
        <v>543</v>
      </c>
      <c r="BD150" s="142" t="s">
        <v>83</v>
      </c>
    </row>
    <row r="151" s="2" customFormat="1" ht="49.05" customHeight="1">
      <c r="A151" s="42"/>
      <c r="B151" s="43"/>
      <c r="C151" s="220" t="s">
        <v>491</v>
      </c>
      <c r="D151" s="220" t="s">
        <v>433</v>
      </c>
      <c r="E151" s="221" t="s">
        <v>544</v>
      </c>
      <c r="F151" s="222" t="s">
        <v>545</v>
      </c>
      <c r="G151" s="223" t="s">
        <v>504</v>
      </c>
      <c r="H151" s="224">
        <v>36.863999999999997</v>
      </c>
      <c r="I151" s="225"/>
      <c r="J151" s="226">
        <f>ROUND(I151*H151,2)</f>
        <v>0</v>
      </c>
      <c r="K151" s="222" t="s">
        <v>437</v>
      </c>
      <c r="L151" s="48"/>
      <c r="M151" s="227" t="s">
        <v>28</v>
      </c>
      <c r="N151" s="228" t="s">
        <v>45</v>
      </c>
      <c r="O151" s="88"/>
      <c r="P151" s="229">
        <f>O151*H151</f>
        <v>0</v>
      </c>
      <c r="Q151" s="229">
        <v>0</v>
      </c>
      <c r="R151" s="229">
        <f>Q151*H151</f>
        <v>0</v>
      </c>
      <c r="S151" s="229">
        <v>0</v>
      </c>
      <c r="T151" s="230">
        <f>S151*H151</f>
        <v>0</v>
      </c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R151" s="231" t="s">
        <v>438</v>
      </c>
      <c r="AT151" s="231" t="s">
        <v>433</v>
      </c>
      <c r="AU151" s="231" t="s">
        <v>83</v>
      </c>
      <c r="AY151" s="21" t="s">
        <v>426</v>
      </c>
      <c r="AZ151" s="142" t="s">
        <v>546</v>
      </c>
      <c r="BA151" s="142" t="s">
        <v>546</v>
      </c>
      <c r="BB151" s="142" t="s">
        <v>28</v>
      </c>
      <c r="BC151" s="142" t="s">
        <v>547</v>
      </c>
      <c r="BD151" s="142" t="s">
        <v>83</v>
      </c>
      <c r="BE151" s="232">
        <f>IF(N151="základní",J151,0)</f>
        <v>0</v>
      </c>
      <c r="BF151" s="232">
        <f>IF(N151="snížená",J151,0)</f>
        <v>0</v>
      </c>
      <c r="BG151" s="232">
        <f>IF(N151="zákl. přenesená",J151,0)</f>
        <v>0</v>
      </c>
      <c r="BH151" s="232">
        <f>IF(N151="sníž. přenesená",J151,0)</f>
        <v>0</v>
      </c>
      <c r="BI151" s="232">
        <f>IF(N151="nulová",J151,0)</f>
        <v>0</v>
      </c>
      <c r="BJ151" s="21" t="s">
        <v>81</v>
      </c>
      <c r="BK151" s="232">
        <f>ROUND(I151*H151,2)</f>
        <v>0</v>
      </c>
      <c r="BL151" s="21" t="s">
        <v>438</v>
      </c>
      <c r="BM151" s="231" t="s">
        <v>548</v>
      </c>
    </row>
    <row r="152" s="2" customFormat="1">
      <c r="A152" s="42"/>
      <c r="B152" s="43"/>
      <c r="C152" s="44"/>
      <c r="D152" s="233" t="s">
        <v>442</v>
      </c>
      <c r="E152" s="44"/>
      <c r="F152" s="234" t="s">
        <v>549</v>
      </c>
      <c r="G152" s="44"/>
      <c r="H152" s="44"/>
      <c r="I152" s="235"/>
      <c r="J152" s="44"/>
      <c r="K152" s="44"/>
      <c r="L152" s="48"/>
      <c r="M152" s="236"/>
      <c r="N152" s="237"/>
      <c r="O152" s="88"/>
      <c r="P152" s="88"/>
      <c r="Q152" s="88"/>
      <c r="R152" s="88"/>
      <c r="S152" s="88"/>
      <c r="T152" s="89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T152" s="21" t="s">
        <v>442</v>
      </c>
      <c r="AU152" s="21" t="s">
        <v>83</v>
      </c>
      <c r="AZ152" s="142" t="s">
        <v>550</v>
      </c>
      <c r="BA152" s="142" t="s">
        <v>550</v>
      </c>
      <c r="BB152" s="142" t="s">
        <v>28</v>
      </c>
      <c r="BC152" s="142" t="s">
        <v>551</v>
      </c>
      <c r="BD152" s="142" t="s">
        <v>83</v>
      </c>
    </row>
    <row r="153" s="13" customFormat="1">
      <c r="A153" s="13"/>
      <c r="B153" s="238"/>
      <c r="C153" s="239"/>
      <c r="D153" s="240" t="s">
        <v>446</v>
      </c>
      <c r="E153" s="241" t="s">
        <v>28</v>
      </c>
      <c r="F153" s="242" t="s">
        <v>526</v>
      </c>
      <c r="G153" s="239"/>
      <c r="H153" s="243">
        <v>36.863999999999997</v>
      </c>
      <c r="I153" s="244"/>
      <c r="J153" s="239"/>
      <c r="K153" s="239"/>
      <c r="L153" s="245"/>
      <c r="M153" s="246"/>
      <c r="N153" s="247"/>
      <c r="O153" s="247"/>
      <c r="P153" s="247"/>
      <c r="Q153" s="247"/>
      <c r="R153" s="247"/>
      <c r="S153" s="247"/>
      <c r="T153" s="248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9" t="s">
        <v>446</v>
      </c>
      <c r="AU153" s="249" t="s">
        <v>83</v>
      </c>
      <c r="AV153" s="13" t="s">
        <v>83</v>
      </c>
      <c r="AW153" s="13" t="s">
        <v>35</v>
      </c>
      <c r="AX153" s="13" t="s">
        <v>74</v>
      </c>
      <c r="AY153" s="249" t="s">
        <v>426</v>
      </c>
      <c r="AZ153" s="142" t="s">
        <v>552</v>
      </c>
      <c r="BA153" s="142" t="s">
        <v>552</v>
      </c>
      <c r="BB153" s="142" t="s">
        <v>28</v>
      </c>
      <c r="BC153" s="142" t="s">
        <v>553</v>
      </c>
      <c r="BD153" s="142" t="s">
        <v>83</v>
      </c>
    </row>
    <row r="154" s="15" customFormat="1">
      <c r="A154" s="15"/>
      <c r="B154" s="260"/>
      <c r="C154" s="261"/>
      <c r="D154" s="240" t="s">
        <v>446</v>
      </c>
      <c r="E154" s="262" t="s">
        <v>211</v>
      </c>
      <c r="F154" s="263" t="s">
        <v>466</v>
      </c>
      <c r="G154" s="261"/>
      <c r="H154" s="264">
        <v>36.863999999999997</v>
      </c>
      <c r="I154" s="265"/>
      <c r="J154" s="261"/>
      <c r="K154" s="261"/>
      <c r="L154" s="266"/>
      <c r="M154" s="267"/>
      <c r="N154" s="268"/>
      <c r="O154" s="268"/>
      <c r="P154" s="268"/>
      <c r="Q154" s="268"/>
      <c r="R154" s="268"/>
      <c r="S154" s="268"/>
      <c r="T154" s="269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70" t="s">
        <v>446</v>
      </c>
      <c r="AU154" s="270" t="s">
        <v>83</v>
      </c>
      <c r="AV154" s="15" t="s">
        <v>438</v>
      </c>
      <c r="AW154" s="15" t="s">
        <v>35</v>
      </c>
      <c r="AX154" s="15" t="s">
        <v>81</v>
      </c>
      <c r="AY154" s="270" t="s">
        <v>426</v>
      </c>
      <c r="AZ154" s="142" t="s">
        <v>554</v>
      </c>
      <c r="BA154" s="142" t="s">
        <v>554</v>
      </c>
      <c r="BB154" s="142" t="s">
        <v>28</v>
      </c>
      <c r="BC154" s="142" t="s">
        <v>555</v>
      </c>
      <c r="BD154" s="142" t="s">
        <v>83</v>
      </c>
    </row>
    <row r="155" s="2" customFormat="1" ht="37.8" customHeight="1">
      <c r="A155" s="42"/>
      <c r="B155" s="43"/>
      <c r="C155" s="220" t="s">
        <v>556</v>
      </c>
      <c r="D155" s="220" t="s">
        <v>433</v>
      </c>
      <c r="E155" s="221" t="s">
        <v>557</v>
      </c>
      <c r="F155" s="222" t="s">
        <v>558</v>
      </c>
      <c r="G155" s="223" t="s">
        <v>504</v>
      </c>
      <c r="H155" s="224">
        <v>5.4119999999999999</v>
      </c>
      <c r="I155" s="225"/>
      <c r="J155" s="226">
        <f>ROUND(I155*H155,2)</f>
        <v>0</v>
      </c>
      <c r="K155" s="222" t="s">
        <v>437</v>
      </c>
      <c r="L155" s="48"/>
      <c r="M155" s="227" t="s">
        <v>28</v>
      </c>
      <c r="N155" s="228" t="s">
        <v>45</v>
      </c>
      <c r="O155" s="88"/>
      <c r="P155" s="229">
        <f>O155*H155</f>
        <v>0</v>
      </c>
      <c r="Q155" s="229">
        <v>0</v>
      </c>
      <c r="R155" s="229">
        <f>Q155*H155</f>
        <v>0</v>
      </c>
      <c r="S155" s="229">
        <v>0</v>
      </c>
      <c r="T155" s="230">
        <f>S155*H155</f>
        <v>0</v>
      </c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R155" s="231" t="s">
        <v>438</v>
      </c>
      <c r="AT155" s="231" t="s">
        <v>433</v>
      </c>
      <c r="AU155" s="231" t="s">
        <v>83</v>
      </c>
      <c r="AY155" s="21" t="s">
        <v>426</v>
      </c>
      <c r="AZ155" s="142" t="s">
        <v>559</v>
      </c>
      <c r="BA155" s="142" t="s">
        <v>559</v>
      </c>
      <c r="BB155" s="142" t="s">
        <v>28</v>
      </c>
      <c r="BC155" s="142" t="s">
        <v>560</v>
      </c>
      <c r="BD155" s="142" t="s">
        <v>83</v>
      </c>
      <c r="BE155" s="232">
        <f>IF(N155="základní",J155,0)</f>
        <v>0</v>
      </c>
      <c r="BF155" s="232">
        <f>IF(N155="snížená",J155,0)</f>
        <v>0</v>
      </c>
      <c r="BG155" s="232">
        <f>IF(N155="zákl. přenesená",J155,0)</f>
        <v>0</v>
      </c>
      <c r="BH155" s="232">
        <f>IF(N155="sníž. přenesená",J155,0)</f>
        <v>0</v>
      </c>
      <c r="BI155" s="232">
        <f>IF(N155="nulová",J155,0)</f>
        <v>0</v>
      </c>
      <c r="BJ155" s="21" t="s">
        <v>81</v>
      </c>
      <c r="BK155" s="232">
        <f>ROUND(I155*H155,2)</f>
        <v>0</v>
      </c>
      <c r="BL155" s="21" t="s">
        <v>438</v>
      </c>
      <c r="BM155" s="231" t="s">
        <v>561</v>
      </c>
    </row>
    <row r="156" s="2" customFormat="1">
      <c r="A156" s="42"/>
      <c r="B156" s="43"/>
      <c r="C156" s="44"/>
      <c r="D156" s="233" t="s">
        <v>442</v>
      </c>
      <c r="E156" s="44"/>
      <c r="F156" s="234" t="s">
        <v>562</v>
      </c>
      <c r="G156" s="44"/>
      <c r="H156" s="44"/>
      <c r="I156" s="235"/>
      <c r="J156" s="44"/>
      <c r="K156" s="44"/>
      <c r="L156" s="48"/>
      <c r="M156" s="236"/>
      <c r="N156" s="237"/>
      <c r="O156" s="88"/>
      <c r="P156" s="88"/>
      <c r="Q156" s="88"/>
      <c r="R156" s="88"/>
      <c r="S156" s="88"/>
      <c r="T156" s="89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T156" s="21" t="s">
        <v>442</v>
      </c>
      <c r="AU156" s="21" t="s">
        <v>83</v>
      </c>
      <c r="AZ156" s="142" t="s">
        <v>563</v>
      </c>
      <c r="BA156" s="142" t="s">
        <v>563</v>
      </c>
      <c r="BB156" s="142" t="s">
        <v>28</v>
      </c>
      <c r="BC156" s="142" t="s">
        <v>564</v>
      </c>
      <c r="BD156" s="142" t="s">
        <v>83</v>
      </c>
    </row>
    <row r="157" s="14" customFormat="1">
      <c r="A157" s="14"/>
      <c r="B157" s="250"/>
      <c r="C157" s="251"/>
      <c r="D157" s="240" t="s">
        <v>446</v>
      </c>
      <c r="E157" s="252" t="s">
        <v>28</v>
      </c>
      <c r="F157" s="253" t="s">
        <v>460</v>
      </c>
      <c r="G157" s="251"/>
      <c r="H157" s="252" t="s">
        <v>28</v>
      </c>
      <c r="I157" s="254"/>
      <c r="J157" s="251"/>
      <c r="K157" s="251"/>
      <c r="L157" s="255"/>
      <c r="M157" s="256"/>
      <c r="N157" s="257"/>
      <c r="O157" s="257"/>
      <c r="P157" s="257"/>
      <c r="Q157" s="257"/>
      <c r="R157" s="257"/>
      <c r="S157" s="257"/>
      <c r="T157" s="258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9" t="s">
        <v>446</v>
      </c>
      <c r="AU157" s="259" t="s">
        <v>83</v>
      </c>
      <c r="AV157" s="14" t="s">
        <v>81</v>
      </c>
      <c r="AW157" s="14" t="s">
        <v>35</v>
      </c>
      <c r="AX157" s="14" t="s">
        <v>74</v>
      </c>
      <c r="AY157" s="259" t="s">
        <v>426</v>
      </c>
      <c r="AZ157" s="142" t="s">
        <v>565</v>
      </c>
      <c r="BA157" s="142" t="s">
        <v>565</v>
      </c>
      <c r="BB157" s="142" t="s">
        <v>28</v>
      </c>
      <c r="BC157" s="142" t="s">
        <v>566</v>
      </c>
      <c r="BD157" s="142" t="s">
        <v>83</v>
      </c>
    </row>
    <row r="158" s="13" customFormat="1">
      <c r="A158" s="13"/>
      <c r="B158" s="238"/>
      <c r="C158" s="239"/>
      <c r="D158" s="240" t="s">
        <v>446</v>
      </c>
      <c r="E158" s="241" t="s">
        <v>28</v>
      </c>
      <c r="F158" s="242" t="s">
        <v>567</v>
      </c>
      <c r="G158" s="239"/>
      <c r="H158" s="243">
        <v>5.4119999999999999</v>
      </c>
      <c r="I158" s="244"/>
      <c r="J158" s="239"/>
      <c r="K158" s="239"/>
      <c r="L158" s="245"/>
      <c r="M158" s="246"/>
      <c r="N158" s="247"/>
      <c r="O158" s="247"/>
      <c r="P158" s="247"/>
      <c r="Q158" s="247"/>
      <c r="R158" s="247"/>
      <c r="S158" s="247"/>
      <c r="T158" s="248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9" t="s">
        <v>446</v>
      </c>
      <c r="AU158" s="249" t="s">
        <v>83</v>
      </c>
      <c r="AV158" s="13" t="s">
        <v>83</v>
      </c>
      <c r="AW158" s="13" t="s">
        <v>35</v>
      </c>
      <c r="AX158" s="13" t="s">
        <v>74</v>
      </c>
      <c r="AY158" s="249" t="s">
        <v>426</v>
      </c>
      <c r="AZ158" s="142" t="s">
        <v>568</v>
      </c>
      <c r="BA158" s="142" t="s">
        <v>568</v>
      </c>
      <c r="BB158" s="142" t="s">
        <v>28</v>
      </c>
      <c r="BC158" s="142" t="s">
        <v>569</v>
      </c>
      <c r="BD158" s="142" t="s">
        <v>83</v>
      </c>
    </row>
    <row r="159" s="15" customFormat="1">
      <c r="A159" s="15"/>
      <c r="B159" s="260"/>
      <c r="C159" s="261"/>
      <c r="D159" s="240" t="s">
        <v>446</v>
      </c>
      <c r="E159" s="262" t="s">
        <v>205</v>
      </c>
      <c r="F159" s="263" t="s">
        <v>466</v>
      </c>
      <c r="G159" s="261"/>
      <c r="H159" s="264">
        <v>5.4119999999999999</v>
      </c>
      <c r="I159" s="265"/>
      <c r="J159" s="261"/>
      <c r="K159" s="261"/>
      <c r="L159" s="266"/>
      <c r="M159" s="267"/>
      <c r="N159" s="268"/>
      <c r="O159" s="268"/>
      <c r="P159" s="268"/>
      <c r="Q159" s="268"/>
      <c r="R159" s="268"/>
      <c r="S159" s="268"/>
      <c r="T159" s="269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70" t="s">
        <v>446</v>
      </c>
      <c r="AU159" s="270" t="s">
        <v>83</v>
      </c>
      <c r="AV159" s="15" t="s">
        <v>438</v>
      </c>
      <c r="AW159" s="15" t="s">
        <v>35</v>
      </c>
      <c r="AX159" s="15" t="s">
        <v>81</v>
      </c>
      <c r="AY159" s="270" t="s">
        <v>426</v>
      </c>
      <c r="AZ159" s="142" t="s">
        <v>570</v>
      </c>
      <c r="BA159" s="142" t="s">
        <v>570</v>
      </c>
      <c r="BB159" s="142" t="s">
        <v>28</v>
      </c>
      <c r="BC159" s="142" t="s">
        <v>571</v>
      </c>
      <c r="BD159" s="142" t="s">
        <v>83</v>
      </c>
    </row>
    <row r="160" s="2" customFormat="1" ht="49.05" customHeight="1">
      <c r="A160" s="42"/>
      <c r="B160" s="43"/>
      <c r="C160" s="220" t="s">
        <v>572</v>
      </c>
      <c r="D160" s="220" t="s">
        <v>433</v>
      </c>
      <c r="E160" s="221" t="s">
        <v>573</v>
      </c>
      <c r="F160" s="222" t="s">
        <v>574</v>
      </c>
      <c r="G160" s="223" t="s">
        <v>504</v>
      </c>
      <c r="H160" s="224">
        <v>18.431999999999999</v>
      </c>
      <c r="I160" s="225"/>
      <c r="J160" s="226">
        <f>ROUND(I160*H160,2)</f>
        <v>0</v>
      </c>
      <c r="K160" s="222" t="s">
        <v>437</v>
      </c>
      <c r="L160" s="48"/>
      <c r="M160" s="227" t="s">
        <v>28</v>
      </c>
      <c r="N160" s="228" t="s">
        <v>45</v>
      </c>
      <c r="O160" s="88"/>
      <c r="P160" s="229">
        <f>O160*H160</f>
        <v>0</v>
      </c>
      <c r="Q160" s="229">
        <v>0</v>
      </c>
      <c r="R160" s="229">
        <f>Q160*H160</f>
        <v>0</v>
      </c>
      <c r="S160" s="229">
        <v>0</v>
      </c>
      <c r="T160" s="230">
        <f>S160*H160</f>
        <v>0</v>
      </c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R160" s="231" t="s">
        <v>438</v>
      </c>
      <c r="AT160" s="231" t="s">
        <v>433</v>
      </c>
      <c r="AU160" s="231" t="s">
        <v>83</v>
      </c>
      <c r="AY160" s="21" t="s">
        <v>426</v>
      </c>
      <c r="AZ160" s="142" t="s">
        <v>575</v>
      </c>
      <c r="BA160" s="142" t="s">
        <v>575</v>
      </c>
      <c r="BB160" s="142" t="s">
        <v>28</v>
      </c>
      <c r="BC160" s="142" t="s">
        <v>576</v>
      </c>
      <c r="BD160" s="142" t="s">
        <v>83</v>
      </c>
      <c r="BE160" s="232">
        <f>IF(N160="základní",J160,0)</f>
        <v>0</v>
      </c>
      <c r="BF160" s="232">
        <f>IF(N160="snížená",J160,0)</f>
        <v>0</v>
      </c>
      <c r="BG160" s="232">
        <f>IF(N160="zákl. přenesená",J160,0)</f>
        <v>0</v>
      </c>
      <c r="BH160" s="232">
        <f>IF(N160="sníž. přenesená",J160,0)</f>
        <v>0</v>
      </c>
      <c r="BI160" s="232">
        <f>IF(N160="nulová",J160,0)</f>
        <v>0</v>
      </c>
      <c r="BJ160" s="21" t="s">
        <v>81</v>
      </c>
      <c r="BK160" s="232">
        <f>ROUND(I160*H160,2)</f>
        <v>0</v>
      </c>
      <c r="BL160" s="21" t="s">
        <v>438</v>
      </c>
      <c r="BM160" s="231" t="s">
        <v>577</v>
      </c>
    </row>
    <row r="161" s="2" customFormat="1">
      <c r="A161" s="42"/>
      <c r="B161" s="43"/>
      <c r="C161" s="44"/>
      <c r="D161" s="233" t="s">
        <v>442</v>
      </c>
      <c r="E161" s="44"/>
      <c r="F161" s="234" t="s">
        <v>578</v>
      </c>
      <c r="G161" s="44"/>
      <c r="H161" s="44"/>
      <c r="I161" s="235"/>
      <c r="J161" s="44"/>
      <c r="K161" s="44"/>
      <c r="L161" s="48"/>
      <c r="M161" s="236"/>
      <c r="N161" s="237"/>
      <c r="O161" s="88"/>
      <c r="P161" s="88"/>
      <c r="Q161" s="88"/>
      <c r="R161" s="88"/>
      <c r="S161" s="88"/>
      <c r="T161" s="89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T161" s="21" t="s">
        <v>442</v>
      </c>
      <c r="AU161" s="21" t="s">
        <v>83</v>
      </c>
      <c r="AZ161" s="142" t="s">
        <v>579</v>
      </c>
      <c r="BA161" s="142" t="s">
        <v>579</v>
      </c>
      <c r="BB161" s="142" t="s">
        <v>28</v>
      </c>
      <c r="BC161" s="142" t="s">
        <v>580</v>
      </c>
      <c r="BD161" s="142" t="s">
        <v>83</v>
      </c>
    </row>
    <row r="162" s="14" customFormat="1">
      <c r="A162" s="14"/>
      <c r="B162" s="250"/>
      <c r="C162" s="251"/>
      <c r="D162" s="240" t="s">
        <v>446</v>
      </c>
      <c r="E162" s="252" t="s">
        <v>28</v>
      </c>
      <c r="F162" s="253" t="s">
        <v>460</v>
      </c>
      <c r="G162" s="251"/>
      <c r="H162" s="252" t="s">
        <v>28</v>
      </c>
      <c r="I162" s="254"/>
      <c r="J162" s="251"/>
      <c r="K162" s="251"/>
      <c r="L162" s="255"/>
      <c r="M162" s="256"/>
      <c r="N162" s="257"/>
      <c r="O162" s="257"/>
      <c r="P162" s="257"/>
      <c r="Q162" s="257"/>
      <c r="R162" s="257"/>
      <c r="S162" s="257"/>
      <c r="T162" s="258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9" t="s">
        <v>446</v>
      </c>
      <c r="AU162" s="259" t="s">
        <v>83</v>
      </c>
      <c r="AV162" s="14" t="s">
        <v>81</v>
      </c>
      <c r="AW162" s="14" t="s">
        <v>35</v>
      </c>
      <c r="AX162" s="14" t="s">
        <v>74</v>
      </c>
      <c r="AY162" s="259" t="s">
        <v>426</v>
      </c>
      <c r="AZ162" s="142" t="s">
        <v>581</v>
      </c>
      <c r="BA162" s="142" t="s">
        <v>581</v>
      </c>
      <c r="BB162" s="142" t="s">
        <v>28</v>
      </c>
      <c r="BC162" s="142" t="s">
        <v>582</v>
      </c>
      <c r="BD162" s="142" t="s">
        <v>83</v>
      </c>
    </row>
    <row r="163" s="13" customFormat="1">
      <c r="A163" s="13"/>
      <c r="B163" s="238"/>
      <c r="C163" s="239"/>
      <c r="D163" s="240" t="s">
        <v>446</v>
      </c>
      <c r="E163" s="241" t="s">
        <v>28</v>
      </c>
      <c r="F163" s="242" t="s">
        <v>583</v>
      </c>
      <c r="G163" s="239"/>
      <c r="H163" s="243">
        <v>18.431999999999999</v>
      </c>
      <c r="I163" s="244"/>
      <c r="J163" s="239"/>
      <c r="K163" s="239"/>
      <c r="L163" s="245"/>
      <c r="M163" s="246"/>
      <c r="N163" s="247"/>
      <c r="O163" s="247"/>
      <c r="P163" s="247"/>
      <c r="Q163" s="247"/>
      <c r="R163" s="247"/>
      <c r="S163" s="247"/>
      <c r="T163" s="248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9" t="s">
        <v>446</v>
      </c>
      <c r="AU163" s="249" t="s">
        <v>83</v>
      </c>
      <c r="AV163" s="13" t="s">
        <v>83</v>
      </c>
      <c r="AW163" s="13" t="s">
        <v>35</v>
      </c>
      <c r="AX163" s="13" t="s">
        <v>74</v>
      </c>
      <c r="AY163" s="249" t="s">
        <v>426</v>
      </c>
      <c r="AZ163" s="142" t="s">
        <v>584</v>
      </c>
      <c r="BA163" s="142" t="s">
        <v>584</v>
      </c>
      <c r="BB163" s="142" t="s">
        <v>28</v>
      </c>
      <c r="BC163" s="142" t="s">
        <v>585</v>
      </c>
      <c r="BD163" s="142" t="s">
        <v>83</v>
      </c>
    </row>
    <row r="164" s="15" customFormat="1">
      <c r="A164" s="15"/>
      <c r="B164" s="260"/>
      <c r="C164" s="261"/>
      <c r="D164" s="240" t="s">
        <v>446</v>
      </c>
      <c r="E164" s="262" t="s">
        <v>209</v>
      </c>
      <c r="F164" s="263" t="s">
        <v>466</v>
      </c>
      <c r="G164" s="261"/>
      <c r="H164" s="264">
        <v>18.431999999999999</v>
      </c>
      <c r="I164" s="265"/>
      <c r="J164" s="261"/>
      <c r="K164" s="261"/>
      <c r="L164" s="266"/>
      <c r="M164" s="267"/>
      <c r="N164" s="268"/>
      <c r="O164" s="268"/>
      <c r="P164" s="268"/>
      <c r="Q164" s="268"/>
      <c r="R164" s="268"/>
      <c r="S164" s="268"/>
      <c r="T164" s="269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70" t="s">
        <v>446</v>
      </c>
      <c r="AU164" s="270" t="s">
        <v>83</v>
      </c>
      <c r="AV164" s="15" t="s">
        <v>438</v>
      </c>
      <c r="AW164" s="15" t="s">
        <v>35</v>
      </c>
      <c r="AX164" s="15" t="s">
        <v>81</v>
      </c>
      <c r="AY164" s="270" t="s">
        <v>426</v>
      </c>
      <c r="AZ164" s="142" t="s">
        <v>586</v>
      </c>
      <c r="BA164" s="142" t="s">
        <v>586</v>
      </c>
      <c r="BB164" s="142" t="s">
        <v>28</v>
      </c>
      <c r="BC164" s="142" t="s">
        <v>587</v>
      </c>
      <c r="BD164" s="142" t="s">
        <v>83</v>
      </c>
    </row>
    <row r="165" s="2" customFormat="1" ht="49.05" customHeight="1">
      <c r="A165" s="42"/>
      <c r="B165" s="43"/>
      <c r="C165" s="220" t="s">
        <v>429</v>
      </c>
      <c r="D165" s="220" t="s">
        <v>433</v>
      </c>
      <c r="E165" s="221" t="s">
        <v>588</v>
      </c>
      <c r="F165" s="222" t="s">
        <v>589</v>
      </c>
      <c r="G165" s="223" t="s">
        <v>504</v>
      </c>
      <c r="H165" s="224">
        <v>0.78000000000000003</v>
      </c>
      <c r="I165" s="225"/>
      <c r="J165" s="226">
        <f>ROUND(I165*H165,2)</f>
        <v>0</v>
      </c>
      <c r="K165" s="222" t="s">
        <v>437</v>
      </c>
      <c r="L165" s="48"/>
      <c r="M165" s="227" t="s">
        <v>28</v>
      </c>
      <c r="N165" s="228" t="s">
        <v>45</v>
      </c>
      <c r="O165" s="88"/>
      <c r="P165" s="229">
        <f>O165*H165</f>
        <v>0</v>
      </c>
      <c r="Q165" s="229">
        <v>0</v>
      </c>
      <c r="R165" s="229">
        <f>Q165*H165</f>
        <v>0</v>
      </c>
      <c r="S165" s="229">
        <v>0</v>
      </c>
      <c r="T165" s="230">
        <f>S165*H165</f>
        <v>0</v>
      </c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R165" s="231" t="s">
        <v>438</v>
      </c>
      <c r="AT165" s="231" t="s">
        <v>433</v>
      </c>
      <c r="AU165" s="231" t="s">
        <v>83</v>
      </c>
      <c r="AY165" s="21" t="s">
        <v>426</v>
      </c>
      <c r="AZ165" s="142" t="s">
        <v>590</v>
      </c>
      <c r="BA165" s="142" t="s">
        <v>590</v>
      </c>
      <c r="BB165" s="142" t="s">
        <v>28</v>
      </c>
      <c r="BC165" s="142" t="s">
        <v>591</v>
      </c>
      <c r="BD165" s="142" t="s">
        <v>83</v>
      </c>
      <c r="BE165" s="232">
        <f>IF(N165="základní",J165,0)</f>
        <v>0</v>
      </c>
      <c r="BF165" s="232">
        <f>IF(N165="snížená",J165,0)</f>
        <v>0</v>
      </c>
      <c r="BG165" s="232">
        <f>IF(N165="zákl. přenesená",J165,0)</f>
        <v>0</v>
      </c>
      <c r="BH165" s="232">
        <f>IF(N165="sníž. přenesená",J165,0)</f>
        <v>0</v>
      </c>
      <c r="BI165" s="232">
        <f>IF(N165="nulová",J165,0)</f>
        <v>0</v>
      </c>
      <c r="BJ165" s="21" t="s">
        <v>81</v>
      </c>
      <c r="BK165" s="232">
        <f>ROUND(I165*H165,2)</f>
        <v>0</v>
      </c>
      <c r="BL165" s="21" t="s">
        <v>438</v>
      </c>
      <c r="BM165" s="231" t="s">
        <v>592</v>
      </c>
    </row>
    <row r="166" s="2" customFormat="1">
      <c r="A166" s="42"/>
      <c r="B166" s="43"/>
      <c r="C166" s="44"/>
      <c r="D166" s="233" t="s">
        <v>442</v>
      </c>
      <c r="E166" s="44"/>
      <c r="F166" s="234" t="s">
        <v>593</v>
      </c>
      <c r="G166" s="44"/>
      <c r="H166" s="44"/>
      <c r="I166" s="235"/>
      <c r="J166" s="44"/>
      <c r="K166" s="44"/>
      <c r="L166" s="48"/>
      <c r="M166" s="236"/>
      <c r="N166" s="237"/>
      <c r="O166" s="88"/>
      <c r="P166" s="88"/>
      <c r="Q166" s="88"/>
      <c r="R166" s="88"/>
      <c r="S166" s="88"/>
      <c r="T166" s="89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T166" s="21" t="s">
        <v>442</v>
      </c>
      <c r="AU166" s="21" t="s">
        <v>83</v>
      </c>
      <c r="AZ166" s="142" t="s">
        <v>594</v>
      </c>
      <c r="BA166" s="142" t="s">
        <v>594</v>
      </c>
      <c r="BB166" s="142" t="s">
        <v>28</v>
      </c>
      <c r="BC166" s="142" t="s">
        <v>595</v>
      </c>
      <c r="BD166" s="142" t="s">
        <v>83</v>
      </c>
    </row>
    <row r="167" s="13" customFormat="1">
      <c r="A167" s="13"/>
      <c r="B167" s="238"/>
      <c r="C167" s="239"/>
      <c r="D167" s="240" t="s">
        <v>446</v>
      </c>
      <c r="E167" s="241" t="s">
        <v>28</v>
      </c>
      <c r="F167" s="242" t="s">
        <v>596</v>
      </c>
      <c r="G167" s="239"/>
      <c r="H167" s="243">
        <v>0.78000000000000003</v>
      </c>
      <c r="I167" s="244"/>
      <c r="J167" s="239"/>
      <c r="K167" s="239"/>
      <c r="L167" s="245"/>
      <c r="M167" s="246"/>
      <c r="N167" s="247"/>
      <c r="O167" s="247"/>
      <c r="P167" s="247"/>
      <c r="Q167" s="247"/>
      <c r="R167" s="247"/>
      <c r="S167" s="247"/>
      <c r="T167" s="248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9" t="s">
        <v>446</v>
      </c>
      <c r="AU167" s="249" t="s">
        <v>83</v>
      </c>
      <c r="AV167" s="13" t="s">
        <v>83</v>
      </c>
      <c r="AW167" s="13" t="s">
        <v>35</v>
      </c>
      <c r="AX167" s="13" t="s">
        <v>74</v>
      </c>
      <c r="AY167" s="249" t="s">
        <v>426</v>
      </c>
      <c r="AZ167" s="142" t="s">
        <v>597</v>
      </c>
      <c r="BA167" s="142" t="s">
        <v>597</v>
      </c>
      <c r="BB167" s="142" t="s">
        <v>28</v>
      </c>
      <c r="BC167" s="142" t="s">
        <v>598</v>
      </c>
      <c r="BD167" s="142" t="s">
        <v>83</v>
      </c>
    </row>
    <row r="168" s="15" customFormat="1">
      <c r="A168" s="15"/>
      <c r="B168" s="260"/>
      <c r="C168" s="261"/>
      <c r="D168" s="240" t="s">
        <v>446</v>
      </c>
      <c r="E168" s="262" t="s">
        <v>599</v>
      </c>
      <c r="F168" s="263" t="s">
        <v>466</v>
      </c>
      <c r="G168" s="261"/>
      <c r="H168" s="264">
        <v>0.78000000000000003</v>
      </c>
      <c r="I168" s="265"/>
      <c r="J168" s="261"/>
      <c r="K168" s="261"/>
      <c r="L168" s="266"/>
      <c r="M168" s="267"/>
      <c r="N168" s="268"/>
      <c r="O168" s="268"/>
      <c r="P168" s="268"/>
      <c r="Q168" s="268"/>
      <c r="R168" s="268"/>
      <c r="S168" s="268"/>
      <c r="T168" s="269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70" t="s">
        <v>446</v>
      </c>
      <c r="AU168" s="270" t="s">
        <v>83</v>
      </c>
      <c r="AV168" s="15" t="s">
        <v>438</v>
      </c>
      <c r="AW168" s="15" t="s">
        <v>35</v>
      </c>
      <c r="AX168" s="15" t="s">
        <v>81</v>
      </c>
      <c r="AY168" s="270" t="s">
        <v>426</v>
      </c>
      <c r="AZ168" s="142" t="s">
        <v>600</v>
      </c>
      <c r="BA168" s="142" t="s">
        <v>600</v>
      </c>
      <c r="BB168" s="142" t="s">
        <v>28</v>
      </c>
      <c r="BC168" s="142" t="s">
        <v>601</v>
      </c>
      <c r="BD168" s="142" t="s">
        <v>83</v>
      </c>
    </row>
    <row r="169" s="2" customFormat="1" ht="49.05" customHeight="1">
      <c r="A169" s="42"/>
      <c r="B169" s="43"/>
      <c r="C169" s="220" t="s">
        <v>564</v>
      </c>
      <c r="D169" s="220" t="s">
        <v>433</v>
      </c>
      <c r="E169" s="221" t="s">
        <v>602</v>
      </c>
      <c r="F169" s="222" t="s">
        <v>603</v>
      </c>
      <c r="G169" s="223" t="s">
        <v>504</v>
      </c>
      <c r="H169" s="224">
        <v>0.78000000000000003</v>
      </c>
      <c r="I169" s="225"/>
      <c r="J169" s="226">
        <f>ROUND(I169*H169,2)</f>
        <v>0</v>
      </c>
      <c r="K169" s="222" t="s">
        <v>437</v>
      </c>
      <c r="L169" s="48"/>
      <c r="M169" s="227" t="s">
        <v>28</v>
      </c>
      <c r="N169" s="228" t="s">
        <v>45</v>
      </c>
      <c r="O169" s="88"/>
      <c r="P169" s="229">
        <f>O169*H169</f>
        <v>0</v>
      </c>
      <c r="Q169" s="229">
        <v>0</v>
      </c>
      <c r="R169" s="229">
        <f>Q169*H169</f>
        <v>0</v>
      </c>
      <c r="S169" s="229">
        <v>0</v>
      </c>
      <c r="T169" s="230">
        <f>S169*H169</f>
        <v>0</v>
      </c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R169" s="231" t="s">
        <v>438</v>
      </c>
      <c r="AT169" s="231" t="s">
        <v>433</v>
      </c>
      <c r="AU169" s="231" t="s">
        <v>83</v>
      </c>
      <c r="AY169" s="21" t="s">
        <v>426</v>
      </c>
      <c r="AZ169" s="142" t="s">
        <v>604</v>
      </c>
      <c r="BA169" s="142" t="s">
        <v>604</v>
      </c>
      <c r="BB169" s="142" t="s">
        <v>28</v>
      </c>
      <c r="BC169" s="142" t="s">
        <v>605</v>
      </c>
      <c r="BD169" s="142" t="s">
        <v>83</v>
      </c>
      <c r="BE169" s="232">
        <f>IF(N169="základní",J169,0)</f>
        <v>0</v>
      </c>
      <c r="BF169" s="232">
        <f>IF(N169="snížená",J169,0)</f>
        <v>0</v>
      </c>
      <c r="BG169" s="232">
        <f>IF(N169="zákl. přenesená",J169,0)</f>
        <v>0</v>
      </c>
      <c r="BH169" s="232">
        <f>IF(N169="sníž. přenesená",J169,0)</f>
        <v>0</v>
      </c>
      <c r="BI169" s="232">
        <f>IF(N169="nulová",J169,0)</f>
        <v>0</v>
      </c>
      <c r="BJ169" s="21" t="s">
        <v>81</v>
      </c>
      <c r="BK169" s="232">
        <f>ROUND(I169*H169,2)</f>
        <v>0</v>
      </c>
      <c r="BL169" s="21" t="s">
        <v>438</v>
      </c>
      <c r="BM169" s="231" t="s">
        <v>606</v>
      </c>
    </row>
    <row r="170" s="2" customFormat="1">
      <c r="A170" s="42"/>
      <c r="B170" s="43"/>
      <c r="C170" s="44"/>
      <c r="D170" s="233" t="s">
        <v>442</v>
      </c>
      <c r="E170" s="44"/>
      <c r="F170" s="234" t="s">
        <v>607</v>
      </c>
      <c r="G170" s="44"/>
      <c r="H170" s="44"/>
      <c r="I170" s="235"/>
      <c r="J170" s="44"/>
      <c r="K170" s="44"/>
      <c r="L170" s="48"/>
      <c r="M170" s="236"/>
      <c r="N170" s="237"/>
      <c r="O170" s="88"/>
      <c r="P170" s="88"/>
      <c r="Q170" s="88"/>
      <c r="R170" s="88"/>
      <c r="S170" s="88"/>
      <c r="T170" s="89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T170" s="21" t="s">
        <v>442</v>
      </c>
      <c r="AU170" s="21" t="s">
        <v>83</v>
      </c>
      <c r="AZ170" s="142" t="s">
        <v>608</v>
      </c>
      <c r="BA170" s="142" t="s">
        <v>608</v>
      </c>
      <c r="BB170" s="142" t="s">
        <v>28</v>
      </c>
      <c r="BC170" s="142" t="s">
        <v>609</v>
      </c>
      <c r="BD170" s="142" t="s">
        <v>83</v>
      </c>
    </row>
    <row r="171" s="13" customFormat="1">
      <c r="A171" s="13"/>
      <c r="B171" s="238"/>
      <c r="C171" s="239"/>
      <c r="D171" s="240" t="s">
        <v>446</v>
      </c>
      <c r="E171" s="241" t="s">
        <v>28</v>
      </c>
      <c r="F171" s="242" t="s">
        <v>596</v>
      </c>
      <c r="G171" s="239"/>
      <c r="H171" s="243">
        <v>0.78000000000000003</v>
      </c>
      <c r="I171" s="244"/>
      <c r="J171" s="239"/>
      <c r="K171" s="239"/>
      <c r="L171" s="245"/>
      <c r="M171" s="246"/>
      <c r="N171" s="247"/>
      <c r="O171" s="247"/>
      <c r="P171" s="247"/>
      <c r="Q171" s="247"/>
      <c r="R171" s="247"/>
      <c r="S171" s="247"/>
      <c r="T171" s="248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9" t="s">
        <v>446</v>
      </c>
      <c r="AU171" s="249" t="s">
        <v>83</v>
      </c>
      <c r="AV171" s="13" t="s">
        <v>83</v>
      </c>
      <c r="AW171" s="13" t="s">
        <v>35</v>
      </c>
      <c r="AX171" s="13" t="s">
        <v>74</v>
      </c>
      <c r="AY171" s="249" t="s">
        <v>426</v>
      </c>
      <c r="AZ171" s="142" t="s">
        <v>599</v>
      </c>
      <c r="BA171" s="142" t="s">
        <v>599</v>
      </c>
      <c r="BB171" s="142" t="s">
        <v>28</v>
      </c>
      <c r="BC171" s="142" t="s">
        <v>609</v>
      </c>
      <c r="BD171" s="142" t="s">
        <v>83</v>
      </c>
    </row>
    <row r="172" s="15" customFormat="1">
      <c r="A172" s="15"/>
      <c r="B172" s="260"/>
      <c r="C172" s="261"/>
      <c r="D172" s="240" t="s">
        <v>446</v>
      </c>
      <c r="E172" s="262" t="s">
        <v>608</v>
      </c>
      <c r="F172" s="263" t="s">
        <v>466</v>
      </c>
      <c r="G172" s="261"/>
      <c r="H172" s="264">
        <v>0.78000000000000003</v>
      </c>
      <c r="I172" s="265"/>
      <c r="J172" s="261"/>
      <c r="K172" s="261"/>
      <c r="L172" s="266"/>
      <c r="M172" s="267"/>
      <c r="N172" s="268"/>
      <c r="O172" s="268"/>
      <c r="P172" s="268"/>
      <c r="Q172" s="268"/>
      <c r="R172" s="268"/>
      <c r="S172" s="268"/>
      <c r="T172" s="269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70" t="s">
        <v>446</v>
      </c>
      <c r="AU172" s="270" t="s">
        <v>83</v>
      </c>
      <c r="AV172" s="15" t="s">
        <v>438</v>
      </c>
      <c r="AW172" s="15" t="s">
        <v>35</v>
      </c>
      <c r="AX172" s="15" t="s">
        <v>81</v>
      </c>
      <c r="AY172" s="270" t="s">
        <v>426</v>
      </c>
      <c r="AZ172" s="142" t="s">
        <v>610</v>
      </c>
      <c r="BA172" s="142" t="s">
        <v>610</v>
      </c>
      <c r="BB172" s="142" t="s">
        <v>28</v>
      </c>
      <c r="BC172" s="142" t="s">
        <v>611</v>
      </c>
      <c r="BD172" s="142" t="s">
        <v>83</v>
      </c>
    </row>
    <row r="173" s="2" customFormat="1" ht="49.05" customHeight="1">
      <c r="A173" s="42"/>
      <c r="B173" s="43"/>
      <c r="C173" s="220" t="s">
        <v>497</v>
      </c>
      <c r="D173" s="220" t="s">
        <v>433</v>
      </c>
      <c r="E173" s="221" t="s">
        <v>612</v>
      </c>
      <c r="F173" s="222" t="s">
        <v>613</v>
      </c>
      <c r="G173" s="223" t="s">
        <v>504</v>
      </c>
      <c r="H173" s="224">
        <v>0.39000000000000001</v>
      </c>
      <c r="I173" s="225"/>
      <c r="J173" s="226">
        <f>ROUND(I173*H173,2)</f>
        <v>0</v>
      </c>
      <c r="K173" s="222" t="s">
        <v>437</v>
      </c>
      <c r="L173" s="48"/>
      <c r="M173" s="227" t="s">
        <v>28</v>
      </c>
      <c r="N173" s="228" t="s">
        <v>45</v>
      </c>
      <c r="O173" s="88"/>
      <c r="P173" s="229">
        <f>O173*H173</f>
        <v>0</v>
      </c>
      <c r="Q173" s="229">
        <v>0</v>
      </c>
      <c r="R173" s="229">
        <f>Q173*H173</f>
        <v>0</v>
      </c>
      <c r="S173" s="229">
        <v>0</v>
      </c>
      <c r="T173" s="230">
        <f>S173*H173</f>
        <v>0</v>
      </c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R173" s="231" t="s">
        <v>438</v>
      </c>
      <c r="AT173" s="231" t="s">
        <v>433</v>
      </c>
      <c r="AU173" s="231" t="s">
        <v>83</v>
      </c>
      <c r="AY173" s="21" t="s">
        <v>426</v>
      </c>
      <c r="AZ173" s="142" t="s">
        <v>614</v>
      </c>
      <c r="BA173" s="142" t="s">
        <v>614</v>
      </c>
      <c r="BB173" s="142" t="s">
        <v>28</v>
      </c>
      <c r="BC173" s="142" t="s">
        <v>615</v>
      </c>
      <c r="BD173" s="142" t="s">
        <v>83</v>
      </c>
      <c r="BE173" s="232">
        <f>IF(N173="základní",J173,0)</f>
        <v>0</v>
      </c>
      <c r="BF173" s="232">
        <f>IF(N173="snížená",J173,0)</f>
        <v>0</v>
      </c>
      <c r="BG173" s="232">
        <f>IF(N173="zákl. přenesená",J173,0)</f>
        <v>0</v>
      </c>
      <c r="BH173" s="232">
        <f>IF(N173="sníž. přenesená",J173,0)</f>
        <v>0</v>
      </c>
      <c r="BI173" s="232">
        <f>IF(N173="nulová",J173,0)</f>
        <v>0</v>
      </c>
      <c r="BJ173" s="21" t="s">
        <v>81</v>
      </c>
      <c r="BK173" s="232">
        <f>ROUND(I173*H173,2)</f>
        <v>0</v>
      </c>
      <c r="BL173" s="21" t="s">
        <v>438</v>
      </c>
      <c r="BM173" s="231" t="s">
        <v>616</v>
      </c>
    </row>
    <row r="174" s="2" customFormat="1">
      <c r="A174" s="42"/>
      <c r="B174" s="43"/>
      <c r="C174" s="44"/>
      <c r="D174" s="233" t="s">
        <v>442</v>
      </c>
      <c r="E174" s="44"/>
      <c r="F174" s="234" t="s">
        <v>617</v>
      </c>
      <c r="G174" s="44"/>
      <c r="H174" s="44"/>
      <c r="I174" s="235"/>
      <c r="J174" s="44"/>
      <c r="K174" s="44"/>
      <c r="L174" s="48"/>
      <c r="M174" s="236"/>
      <c r="N174" s="237"/>
      <c r="O174" s="88"/>
      <c r="P174" s="88"/>
      <c r="Q174" s="88"/>
      <c r="R174" s="88"/>
      <c r="S174" s="88"/>
      <c r="T174" s="89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T174" s="21" t="s">
        <v>442</v>
      </c>
      <c r="AU174" s="21" t="s">
        <v>83</v>
      </c>
      <c r="AZ174" s="142" t="s">
        <v>618</v>
      </c>
      <c r="BA174" s="142" t="s">
        <v>618</v>
      </c>
      <c r="BB174" s="142" t="s">
        <v>28</v>
      </c>
      <c r="BC174" s="142" t="s">
        <v>619</v>
      </c>
      <c r="BD174" s="142" t="s">
        <v>83</v>
      </c>
    </row>
    <row r="175" s="14" customFormat="1">
      <c r="A175" s="14"/>
      <c r="B175" s="250"/>
      <c r="C175" s="251"/>
      <c r="D175" s="240" t="s">
        <v>446</v>
      </c>
      <c r="E175" s="252" t="s">
        <v>28</v>
      </c>
      <c r="F175" s="253" t="s">
        <v>460</v>
      </c>
      <c r="G175" s="251"/>
      <c r="H175" s="252" t="s">
        <v>28</v>
      </c>
      <c r="I175" s="254"/>
      <c r="J175" s="251"/>
      <c r="K175" s="251"/>
      <c r="L175" s="255"/>
      <c r="M175" s="256"/>
      <c r="N175" s="257"/>
      <c r="O175" s="257"/>
      <c r="P175" s="257"/>
      <c r="Q175" s="257"/>
      <c r="R175" s="257"/>
      <c r="S175" s="257"/>
      <c r="T175" s="258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9" t="s">
        <v>446</v>
      </c>
      <c r="AU175" s="259" t="s">
        <v>83</v>
      </c>
      <c r="AV175" s="14" t="s">
        <v>81</v>
      </c>
      <c r="AW175" s="14" t="s">
        <v>35</v>
      </c>
      <c r="AX175" s="14" t="s">
        <v>74</v>
      </c>
      <c r="AY175" s="259" t="s">
        <v>426</v>
      </c>
      <c r="AZ175" s="142" t="s">
        <v>620</v>
      </c>
      <c r="BA175" s="142" t="s">
        <v>620</v>
      </c>
      <c r="BB175" s="142" t="s">
        <v>28</v>
      </c>
      <c r="BC175" s="142" t="s">
        <v>621</v>
      </c>
      <c r="BD175" s="142" t="s">
        <v>83</v>
      </c>
    </row>
    <row r="176" s="13" customFormat="1">
      <c r="A176" s="13"/>
      <c r="B176" s="238"/>
      <c r="C176" s="239"/>
      <c r="D176" s="240" t="s">
        <v>446</v>
      </c>
      <c r="E176" s="241" t="s">
        <v>28</v>
      </c>
      <c r="F176" s="242" t="s">
        <v>622</v>
      </c>
      <c r="G176" s="239"/>
      <c r="H176" s="243">
        <v>0.39000000000000001</v>
      </c>
      <c r="I176" s="244"/>
      <c r="J176" s="239"/>
      <c r="K176" s="239"/>
      <c r="L176" s="245"/>
      <c r="M176" s="246"/>
      <c r="N176" s="247"/>
      <c r="O176" s="247"/>
      <c r="P176" s="247"/>
      <c r="Q176" s="247"/>
      <c r="R176" s="247"/>
      <c r="S176" s="247"/>
      <c r="T176" s="248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9" t="s">
        <v>446</v>
      </c>
      <c r="AU176" s="249" t="s">
        <v>83</v>
      </c>
      <c r="AV176" s="13" t="s">
        <v>83</v>
      </c>
      <c r="AW176" s="13" t="s">
        <v>35</v>
      </c>
      <c r="AX176" s="13" t="s">
        <v>74</v>
      </c>
      <c r="AY176" s="249" t="s">
        <v>426</v>
      </c>
      <c r="AZ176" s="142" t="s">
        <v>623</v>
      </c>
      <c r="BA176" s="142" t="s">
        <v>623</v>
      </c>
      <c r="BB176" s="142" t="s">
        <v>28</v>
      </c>
      <c r="BC176" s="142" t="s">
        <v>624</v>
      </c>
      <c r="BD176" s="142" t="s">
        <v>83</v>
      </c>
    </row>
    <row r="177" s="15" customFormat="1">
      <c r="A177" s="15"/>
      <c r="B177" s="260"/>
      <c r="C177" s="261"/>
      <c r="D177" s="240" t="s">
        <v>446</v>
      </c>
      <c r="E177" s="262" t="s">
        <v>604</v>
      </c>
      <c r="F177" s="263" t="s">
        <v>466</v>
      </c>
      <c r="G177" s="261"/>
      <c r="H177" s="264">
        <v>0.39000000000000001</v>
      </c>
      <c r="I177" s="265"/>
      <c r="J177" s="261"/>
      <c r="K177" s="261"/>
      <c r="L177" s="266"/>
      <c r="M177" s="267"/>
      <c r="N177" s="268"/>
      <c r="O177" s="268"/>
      <c r="P177" s="268"/>
      <c r="Q177" s="268"/>
      <c r="R177" s="268"/>
      <c r="S177" s="268"/>
      <c r="T177" s="269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70" t="s">
        <v>446</v>
      </c>
      <c r="AU177" s="270" t="s">
        <v>83</v>
      </c>
      <c r="AV177" s="15" t="s">
        <v>438</v>
      </c>
      <c r="AW177" s="15" t="s">
        <v>35</v>
      </c>
      <c r="AX177" s="15" t="s">
        <v>81</v>
      </c>
      <c r="AY177" s="270" t="s">
        <v>426</v>
      </c>
      <c r="AZ177" s="142" t="s">
        <v>625</v>
      </c>
      <c r="BA177" s="142" t="s">
        <v>625</v>
      </c>
      <c r="BB177" s="142" t="s">
        <v>28</v>
      </c>
      <c r="BC177" s="142" t="s">
        <v>626</v>
      </c>
      <c r="BD177" s="142" t="s">
        <v>83</v>
      </c>
    </row>
    <row r="178" s="2" customFormat="1" ht="24.15" customHeight="1">
      <c r="A178" s="42"/>
      <c r="B178" s="43"/>
      <c r="C178" s="220" t="s">
        <v>627</v>
      </c>
      <c r="D178" s="220" t="s">
        <v>433</v>
      </c>
      <c r="E178" s="221" t="s">
        <v>628</v>
      </c>
      <c r="F178" s="222" t="s">
        <v>629</v>
      </c>
      <c r="G178" s="223" t="s">
        <v>504</v>
      </c>
      <c r="H178" s="224">
        <v>8.6199999999999992</v>
      </c>
      <c r="I178" s="225"/>
      <c r="J178" s="226">
        <f>ROUND(I178*H178,2)</f>
        <v>0</v>
      </c>
      <c r="K178" s="222" t="s">
        <v>437</v>
      </c>
      <c r="L178" s="48"/>
      <c r="M178" s="227" t="s">
        <v>28</v>
      </c>
      <c r="N178" s="228" t="s">
        <v>45</v>
      </c>
      <c r="O178" s="88"/>
      <c r="P178" s="229">
        <f>O178*H178</f>
        <v>0</v>
      </c>
      <c r="Q178" s="229">
        <v>0</v>
      </c>
      <c r="R178" s="229">
        <f>Q178*H178</f>
        <v>0</v>
      </c>
      <c r="S178" s="229">
        <v>0</v>
      </c>
      <c r="T178" s="230">
        <f>S178*H178</f>
        <v>0</v>
      </c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R178" s="231" t="s">
        <v>438</v>
      </c>
      <c r="AT178" s="231" t="s">
        <v>433</v>
      </c>
      <c r="AU178" s="231" t="s">
        <v>83</v>
      </c>
      <c r="AY178" s="21" t="s">
        <v>426</v>
      </c>
      <c r="AZ178" s="142" t="s">
        <v>630</v>
      </c>
      <c r="BA178" s="142" t="s">
        <v>630</v>
      </c>
      <c r="BB178" s="142" t="s">
        <v>28</v>
      </c>
      <c r="BC178" s="142" t="s">
        <v>631</v>
      </c>
      <c r="BD178" s="142" t="s">
        <v>83</v>
      </c>
      <c r="BE178" s="232">
        <f>IF(N178="základní",J178,0)</f>
        <v>0</v>
      </c>
      <c r="BF178" s="232">
        <f>IF(N178="snížená",J178,0)</f>
        <v>0</v>
      </c>
      <c r="BG178" s="232">
        <f>IF(N178="zákl. přenesená",J178,0)</f>
        <v>0</v>
      </c>
      <c r="BH178" s="232">
        <f>IF(N178="sníž. přenesená",J178,0)</f>
        <v>0</v>
      </c>
      <c r="BI178" s="232">
        <f>IF(N178="nulová",J178,0)</f>
        <v>0</v>
      </c>
      <c r="BJ178" s="21" t="s">
        <v>81</v>
      </c>
      <c r="BK178" s="232">
        <f>ROUND(I178*H178,2)</f>
        <v>0</v>
      </c>
      <c r="BL178" s="21" t="s">
        <v>438</v>
      </c>
      <c r="BM178" s="231" t="s">
        <v>632</v>
      </c>
    </row>
    <row r="179" s="2" customFormat="1">
      <c r="A179" s="42"/>
      <c r="B179" s="43"/>
      <c r="C179" s="44"/>
      <c r="D179" s="233" t="s">
        <v>442</v>
      </c>
      <c r="E179" s="44"/>
      <c r="F179" s="234" t="s">
        <v>633</v>
      </c>
      <c r="G179" s="44"/>
      <c r="H179" s="44"/>
      <c r="I179" s="235"/>
      <c r="J179" s="44"/>
      <c r="K179" s="44"/>
      <c r="L179" s="48"/>
      <c r="M179" s="236"/>
      <c r="N179" s="237"/>
      <c r="O179" s="88"/>
      <c r="P179" s="88"/>
      <c r="Q179" s="88"/>
      <c r="R179" s="88"/>
      <c r="S179" s="88"/>
      <c r="T179" s="89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T179" s="21" t="s">
        <v>442</v>
      </c>
      <c r="AU179" s="21" t="s">
        <v>83</v>
      </c>
    </row>
    <row r="180" s="14" customFormat="1">
      <c r="A180" s="14"/>
      <c r="B180" s="250"/>
      <c r="C180" s="251"/>
      <c r="D180" s="240" t="s">
        <v>446</v>
      </c>
      <c r="E180" s="252" t="s">
        <v>28</v>
      </c>
      <c r="F180" s="253" t="s">
        <v>460</v>
      </c>
      <c r="G180" s="251"/>
      <c r="H180" s="252" t="s">
        <v>28</v>
      </c>
      <c r="I180" s="254"/>
      <c r="J180" s="251"/>
      <c r="K180" s="251"/>
      <c r="L180" s="255"/>
      <c r="M180" s="256"/>
      <c r="N180" s="257"/>
      <c r="O180" s="257"/>
      <c r="P180" s="257"/>
      <c r="Q180" s="257"/>
      <c r="R180" s="257"/>
      <c r="S180" s="257"/>
      <c r="T180" s="258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9" t="s">
        <v>446</v>
      </c>
      <c r="AU180" s="259" t="s">
        <v>83</v>
      </c>
      <c r="AV180" s="14" t="s">
        <v>81</v>
      </c>
      <c r="AW180" s="14" t="s">
        <v>35</v>
      </c>
      <c r="AX180" s="14" t="s">
        <v>74</v>
      </c>
      <c r="AY180" s="259" t="s">
        <v>426</v>
      </c>
    </row>
    <row r="181" s="13" customFormat="1">
      <c r="A181" s="13"/>
      <c r="B181" s="238"/>
      <c r="C181" s="239"/>
      <c r="D181" s="240" t="s">
        <v>446</v>
      </c>
      <c r="E181" s="241" t="s">
        <v>28</v>
      </c>
      <c r="F181" s="242" t="s">
        <v>634</v>
      </c>
      <c r="G181" s="239"/>
      <c r="H181" s="243">
        <v>2.2959999999999998</v>
      </c>
      <c r="I181" s="244"/>
      <c r="J181" s="239"/>
      <c r="K181" s="239"/>
      <c r="L181" s="245"/>
      <c r="M181" s="246"/>
      <c r="N181" s="247"/>
      <c r="O181" s="247"/>
      <c r="P181" s="247"/>
      <c r="Q181" s="247"/>
      <c r="R181" s="247"/>
      <c r="S181" s="247"/>
      <c r="T181" s="248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9" t="s">
        <v>446</v>
      </c>
      <c r="AU181" s="249" t="s">
        <v>83</v>
      </c>
      <c r="AV181" s="13" t="s">
        <v>83</v>
      </c>
      <c r="AW181" s="13" t="s">
        <v>35</v>
      </c>
      <c r="AX181" s="13" t="s">
        <v>74</v>
      </c>
      <c r="AY181" s="249" t="s">
        <v>426</v>
      </c>
    </row>
    <row r="182" s="13" customFormat="1">
      <c r="A182" s="13"/>
      <c r="B182" s="238"/>
      <c r="C182" s="239"/>
      <c r="D182" s="240" t="s">
        <v>446</v>
      </c>
      <c r="E182" s="241" t="s">
        <v>28</v>
      </c>
      <c r="F182" s="242" t="s">
        <v>635</v>
      </c>
      <c r="G182" s="239"/>
      <c r="H182" s="243">
        <v>3.0600000000000001</v>
      </c>
      <c r="I182" s="244"/>
      <c r="J182" s="239"/>
      <c r="K182" s="239"/>
      <c r="L182" s="245"/>
      <c r="M182" s="246"/>
      <c r="N182" s="247"/>
      <c r="O182" s="247"/>
      <c r="P182" s="247"/>
      <c r="Q182" s="247"/>
      <c r="R182" s="247"/>
      <c r="S182" s="247"/>
      <c r="T182" s="248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9" t="s">
        <v>446</v>
      </c>
      <c r="AU182" s="249" t="s">
        <v>83</v>
      </c>
      <c r="AV182" s="13" t="s">
        <v>83</v>
      </c>
      <c r="AW182" s="13" t="s">
        <v>35</v>
      </c>
      <c r="AX182" s="13" t="s">
        <v>74</v>
      </c>
      <c r="AY182" s="249" t="s">
        <v>426</v>
      </c>
    </row>
    <row r="183" s="13" customFormat="1">
      <c r="A183" s="13"/>
      <c r="B183" s="238"/>
      <c r="C183" s="239"/>
      <c r="D183" s="240" t="s">
        <v>446</v>
      </c>
      <c r="E183" s="241" t="s">
        <v>28</v>
      </c>
      <c r="F183" s="242" t="s">
        <v>636</v>
      </c>
      <c r="G183" s="239"/>
      <c r="H183" s="243">
        <v>3.2639999999999998</v>
      </c>
      <c r="I183" s="244"/>
      <c r="J183" s="239"/>
      <c r="K183" s="239"/>
      <c r="L183" s="245"/>
      <c r="M183" s="246"/>
      <c r="N183" s="247"/>
      <c r="O183" s="247"/>
      <c r="P183" s="247"/>
      <c r="Q183" s="247"/>
      <c r="R183" s="247"/>
      <c r="S183" s="247"/>
      <c r="T183" s="248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9" t="s">
        <v>446</v>
      </c>
      <c r="AU183" s="249" t="s">
        <v>83</v>
      </c>
      <c r="AV183" s="13" t="s">
        <v>83</v>
      </c>
      <c r="AW183" s="13" t="s">
        <v>35</v>
      </c>
      <c r="AX183" s="13" t="s">
        <v>74</v>
      </c>
      <c r="AY183" s="249" t="s">
        <v>426</v>
      </c>
    </row>
    <row r="184" s="15" customFormat="1">
      <c r="A184" s="15"/>
      <c r="B184" s="260"/>
      <c r="C184" s="261"/>
      <c r="D184" s="240" t="s">
        <v>446</v>
      </c>
      <c r="E184" s="262" t="s">
        <v>637</v>
      </c>
      <c r="F184" s="263" t="s">
        <v>466</v>
      </c>
      <c r="G184" s="261"/>
      <c r="H184" s="264">
        <v>8.6199999999999992</v>
      </c>
      <c r="I184" s="265"/>
      <c r="J184" s="261"/>
      <c r="K184" s="261"/>
      <c r="L184" s="266"/>
      <c r="M184" s="267"/>
      <c r="N184" s="268"/>
      <c r="O184" s="268"/>
      <c r="P184" s="268"/>
      <c r="Q184" s="268"/>
      <c r="R184" s="268"/>
      <c r="S184" s="268"/>
      <c r="T184" s="269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70" t="s">
        <v>446</v>
      </c>
      <c r="AU184" s="270" t="s">
        <v>83</v>
      </c>
      <c r="AV184" s="15" t="s">
        <v>438</v>
      </c>
      <c r="AW184" s="15" t="s">
        <v>35</v>
      </c>
      <c r="AX184" s="15" t="s">
        <v>81</v>
      </c>
      <c r="AY184" s="270" t="s">
        <v>426</v>
      </c>
    </row>
    <row r="185" s="2" customFormat="1" ht="24.15" customHeight="1">
      <c r="A185" s="42"/>
      <c r="B185" s="43"/>
      <c r="C185" s="220" t="s">
        <v>8</v>
      </c>
      <c r="D185" s="220" t="s">
        <v>433</v>
      </c>
      <c r="E185" s="221" t="s">
        <v>638</v>
      </c>
      <c r="F185" s="222" t="s">
        <v>639</v>
      </c>
      <c r="G185" s="223" t="s">
        <v>504</v>
      </c>
      <c r="H185" s="224">
        <v>12.93</v>
      </c>
      <c r="I185" s="225"/>
      <c r="J185" s="226">
        <f>ROUND(I185*H185,2)</f>
        <v>0</v>
      </c>
      <c r="K185" s="222" t="s">
        <v>437</v>
      </c>
      <c r="L185" s="48"/>
      <c r="M185" s="227" t="s">
        <v>28</v>
      </c>
      <c r="N185" s="228" t="s">
        <v>45</v>
      </c>
      <c r="O185" s="88"/>
      <c r="P185" s="229">
        <f>O185*H185</f>
        <v>0</v>
      </c>
      <c r="Q185" s="229">
        <v>0</v>
      </c>
      <c r="R185" s="229">
        <f>Q185*H185</f>
        <v>0</v>
      </c>
      <c r="S185" s="229">
        <v>0</v>
      </c>
      <c r="T185" s="230">
        <f>S185*H185</f>
        <v>0</v>
      </c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R185" s="231" t="s">
        <v>438</v>
      </c>
      <c r="AT185" s="231" t="s">
        <v>433</v>
      </c>
      <c r="AU185" s="231" t="s">
        <v>83</v>
      </c>
      <c r="AY185" s="21" t="s">
        <v>426</v>
      </c>
      <c r="BE185" s="232">
        <f>IF(N185="základní",J185,0)</f>
        <v>0</v>
      </c>
      <c r="BF185" s="232">
        <f>IF(N185="snížená",J185,0)</f>
        <v>0</v>
      </c>
      <c r="BG185" s="232">
        <f>IF(N185="zákl. přenesená",J185,0)</f>
        <v>0</v>
      </c>
      <c r="BH185" s="232">
        <f>IF(N185="sníž. přenesená",J185,0)</f>
        <v>0</v>
      </c>
      <c r="BI185" s="232">
        <f>IF(N185="nulová",J185,0)</f>
        <v>0</v>
      </c>
      <c r="BJ185" s="21" t="s">
        <v>81</v>
      </c>
      <c r="BK185" s="232">
        <f>ROUND(I185*H185,2)</f>
        <v>0</v>
      </c>
      <c r="BL185" s="21" t="s">
        <v>438</v>
      </c>
      <c r="BM185" s="231" t="s">
        <v>640</v>
      </c>
    </row>
    <row r="186" s="2" customFormat="1">
      <c r="A186" s="42"/>
      <c r="B186" s="43"/>
      <c r="C186" s="44"/>
      <c r="D186" s="233" t="s">
        <v>442</v>
      </c>
      <c r="E186" s="44"/>
      <c r="F186" s="234" t="s">
        <v>641</v>
      </c>
      <c r="G186" s="44"/>
      <c r="H186" s="44"/>
      <c r="I186" s="235"/>
      <c r="J186" s="44"/>
      <c r="K186" s="44"/>
      <c r="L186" s="48"/>
      <c r="M186" s="236"/>
      <c r="N186" s="237"/>
      <c r="O186" s="88"/>
      <c r="P186" s="88"/>
      <c r="Q186" s="88"/>
      <c r="R186" s="88"/>
      <c r="S186" s="88"/>
      <c r="T186" s="89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T186" s="21" t="s">
        <v>442</v>
      </c>
      <c r="AU186" s="21" t="s">
        <v>83</v>
      </c>
    </row>
    <row r="187" s="14" customFormat="1">
      <c r="A187" s="14"/>
      <c r="B187" s="250"/>
      <c r="C187" s="251"/>
      <c r="D187" s="240" t="s">
        <v>446</v>
      </c>
      <c r="E187" s="252" t="s">
        <v>28</v>
      </c>
      <c r="F187" s="253" t="s">
        <v>460</v>
      </c>
      <c r="G187" s="251"/>
      <c r="H187" s="252" t="s">
        <v>28</v>
      </c>
      <c r="I187" s="254"/>
      <c r="J187" s="251"/>
      <c r="K187" s="251"/>
      <c r="L187" s="255"/>
      <c r="M187" s="256"/>
      <c r="N187" s="257"/>
      <c r="O187" s="257"/>
      <c r="P187" s="257"/>
      <c r="Q187" s="257"/>
      <c r="R187" s="257"/>
      <c r="S187" s="257"/>
      <c r="T187" s="258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9" t="s">
        <v>446</v>
      </c>
      <c r="AU187" s="259" t="s">
        <v>83</v>
      </c>
      <c r="AV187" s="14" t="s">
        <v>81</v>
      </c>
      <c r="AW187" s="14" t="s">
        <v>35</v>
      </c>
      <c r="AX187" s="14" t="s">
        <v>74</v>
      </c>
      <c r="AY187" s="259" t="s">
        <v>426</v>
      </c>
    </row>
    <row r="188" s="13" customFormat="1">
      <c r="A188" s="13"/>
      <c r="B188" s="238"/>
      <c r="C188" s="239"/>
      <c r="D188" s="240" t="s">
        <v>446</v>
      </c>
      <c r="E188" s="241" t="s">
        <v>28</v>
      </c>
      <c r="F188" s="242" t="s">
        <v>642</v>
      </c>
      <c r="G188" s="239"/>
      <c r="H188" s="243">
        <v>3.444</v>
      </c>
      <c r="I188" s="244"/>
      <c r="J188" s="239"/>
      <c r="K188" s="239"/>
      <c r="L188" s="245"/>
      <c r="M188" s="246"/>
      <c r="N188" s="247"/>
      <c r="O188" s="247"/>
      <c r="P188" s="247"/>
      <c r="Q188" s="247"/>
      <c r="R188" s="247"/>
      <c r="S188" s="247"/>
      <c r="T188" s="248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9" t="s">
        <v>446</v>
      </c>
      <c r="AU188" s="249" t="s">
        <v>83</v>
      </c>
      <c r="AV188" s="13" t="s">
        <v>83</v>
      </c>
      <c r="AW188" s="13" t="s">
        <v>35</v>
      </c>
      <c r="AX188" s="13" t="s">
        <v>74</v>
      </c>
      <c r="AY188" s="249" t="s">
        <v>426</v>
      </c>
    </row>
    <row r="189" s="13" customFormat="1">
      <c r="A189" s="13"/>
      <c r="B189" s="238"/>
      <c r="C189" s="239"/>
      <c r="D189" s="240" t="s">
        <v>446</v>
      </c>
      <c r="E189" s="241" t="s">
        <v>28</v>
      </c>
      <c r="F189" s="242" t="s">
        <v>643</v>
      </c>
      <c r="G189" s="239"/>
      <c r="H189" s="243">
        <v>4.5899999999999999</v>
      </c>
      <c r="I189" s="244"/>
      <c r="J189" s="239"/>
      <c r="K189" s="239"/>
      <c r="L189" s="245"/>
      <c r="M189" s="246"/>
      <c r="N189" s="247"/>
      <c r="O189" s="247"/>
      <c r="P189" s="247"/>
      <c r="Q189" s="247"/>
      <c r="R189" s="247"/>
      <c r="S189" s="247"/>
      <c r="T189" s="248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9" t="s">
        <v>446</v>
      </c>
      <c r="AU189" s="249" t="s">
        <v>83</v>
      </c>
      <c r="AV189" s="13" t="s">
        <v>83</v>
      </c>
      <c r="AW189" s="13" t="s">
        <v>35</v>
      </c>
      <c r="AX189" s="13" t="s">
        <v>74</v>
      </c>
      <c r="AY189" s="249" t="s">
        <v>426</v>
      </c>
    </row>
    <row r="190" s="13" customFormat="1">
      <c r="A190" s="13"/>
      <c r="B190" s="238"/>
      <c r="C190" s="239"/>
      <c r="D190" s="240" t="s">
        <v>446</v>
      </c>
      <c r="E190" s="241" t="s">
        <v>28</v>
      </c>
      <c r="F190" s="242" t="s">
        <v>644</v>
      </c>
      <c r="G190" s="239"/>
      <c r="H190" s="243">
        <v>4.8959999999999999</v>
      </c>
      <c r="I190" s="244"/>
      <c r="J190" s="239"/>
      <c r="K190" s="239"/>
      <c r="L190" s="245"/>
      <c r="M190" s="246"/>
      <c r="N190" s="247"/>
      <c r="O190" s="247"/>
      <c r="P190" s="247"/>
      <c r="Q190" s="247"/>
      <c r="R190" s="247"/>
      <c r="S190" s="247"/>
      <c r="T190" s="248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9" t="s">
        <v>446</v>
      </c>
      <c r="AU190" s="249" t="s">
        <v>83</v>
      </c>
      <c r="AV190" s="13" t="s">
        <v>83</v>
      </c>
      <c r="AW190" s="13" t="s">
        <v>35</v>
      </c>
      <c r="AX190" s="13" t="s">
        <v>74</v>
      </c>
      <c r="AY190" s="249" t="s">
        <v>426</v>
      </c>
    </row>
    <row r="191" s="15" customFormat="1">
      <c r="A191" s="15"/>
      <c r="B191" s="260"/>
      <c r="C191" s="261"/>
      <c r="D191" s="240" t="s">
        <v>446</v>
      </c>
      <c r="E191" s="262" t="s">
        <v>610</v>
      </c>
      <c r="F191" s="263" t="s">
        <v>466</v>
      </c>
      <c r="G191" s="261"/>
      <c r="H191" s="264">
        <v>12.93</v>
      </c>
      <c r="I191" s="265"/>
      <c r="J191" s="261"/>
      <c r="K191" s="261"/>
      <c r="L191" s="266"/>
      <c r="M191" s="267"/>
      <c r="N191" s="268"/>
      <c r="O191" s="268"/>
      <c r="P191" s="268"/>
      <c r="Q191" s="268"/>
      <c r="R191" s="268"/>
      <c r="S191" s="268"/>
      <c r="T191" s="269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70" t="s">
        <v>446</v>
      </c>
      <c r="AU191" s="270" t="s">
        <v>83</v>
      </c>
      <c r="AV191" s="15" t="s">
        <v>438</v>
      </c>
      <c r="AW191" s="15" t="s">
        <v>35</v>
      </c>
      <c r="AX191" s="15" t="s">
        <v>81</v>
      </c>
      <c r="AY191" s="270" t="s">
        <v>426</v>
      </c>
    </row>
    <row r="192" s="2" customFormat="1" ht="24.15" customHeight="1">
      <c r="A192" s="42"/>
      <c r="B192" s="43"/>
      <c r="C192" s="220" t="s">
        <v>645</v>
      </c>
      <c r="D192" s="220" t="s">
        <v>433</v>
      </c>
      <c r="E192" s="221" t="s">
        <v>646</v>
      </c>
      <c r="F192" s="222" t="s">
        <v>647</v>
      </c>
      <c r="G192" s="223" t="s">
        <v>436</v>
      </c>
      <c r="H192" s="224">
        <v>100.04000000000001</v>
      </c>
      <c r="I192" s="225"/>
      <c r="J192" s="226">
        <f>ROUND(I192*H192,2)</f>
        <v>0</v>
      </c>
      <c r="K192" s="222" t="s">
        <v>437</v>
      </c>
      <c r="L192" s="48"/>
      <c r="M192" s="227" t="s">
        <v>28</v>
      </c>
      <c r="N192" s="228" t="s">
        <v>45</v>
      </c>
      <c r="O192" s="88"/>
      <c r="P192" s="229">
        <f>O192*H192</f>
        <v>0</v>
      </c>
      <c r="Q192" s="229">
        <v>0.00069999999999999999</v>
      </c>
      <c r="R192" s="229">
        <f>Q192*H192</f>
        <v>0.070028000000000007</v>
      </c>
      <c r="S192" s="229">
        <v>0</v>
      </c>
      <c r="T192" s="230">
        <f>S192*H192</f>
        <v>0</v>
      </c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R192" s="231" t="s">
        <v>438</v>
      </c>
      <c r="AT192" s="231" t="s">
        <v>433</v>
      </c>
      <c r="AU192" s="231" t="s">
        <v>83</v>
      </c>
      <c r="AY192" s="21" t="s">
        <v>426</v>
      </c>
      <c r="BE192" s="232">
        <f>IF(N192="základní",J192,0)</f>
        <v>0</v>
      </c>
      <c r="BF192" s="232">
        <f>IF(N192="snížená",J192,0)</f>
        <v>0</v>
      </c>
      <c r="BG192" s="232">
        <f>IF(N192="zákl. přenesená",J192,0)</f>
        <v>0</v>
      </c>
      <c r="BH192" s="232">
        <f>IF(N192="sníž. přenesená",J192,0)</f>
        <v>0</v>
      </c>
      <c r="BI192" s="232">
        <f>IF(N192="nulová",J192,0)</f>
        <v>0</v>
      </c>
      <c r="BJ192" s="21" t="s">
        <v>81</v>
      </c>
      <c r="BK192" s="232">
        <f>ROUND(I192*H192,2)</f>
        <v>0</v>
      </c>
      <c r="BL192" s="21" t="s">
        <v>438</v>
      </c>
      <c r="BM192" s="231" t="s">
        <v>648</v>
      </c>
    </row>
    <row r="193" s="2" customFormat="1">
      <c r="A193" s="42"/>
      <c r="B193" s="43"/>
      <c r="C193" s="44"/>
      <c r="D193" s="233" t="s">
        <v>442</v>
      </c>
      <c r="E193" s="44"/>
      <c r="F193" s="234" t="s">
        <v>649</v>
      </c>
      <c r="G193" s="44"/>
      <c r="H193" s="44"/>
      <c r="I193" s="235"/>
      <c r="J193" s="44"/>
      <c r="K193" s="44"/>
      <c r="L193" s="48"/>
      <c r="M193" s="236"/>
      <c r="N193" s="237"/>
      <c r="O193" s="88"/>
      <c r="P193" s="88"/>
      <c r="Q193" s="88"/>
      <c r="R193" s="88"/>
      <c r="S193" s="88"/>
      <c r="T193" s="89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T193" s="21" t="s">
        <v>442</v>
      </c>
      <c r="AU193" s="21" t="s">
        <v>83</v>
      </c>
    </row>
    <row r="194" s="14" customFormat="1">
      <c r="A194" s="14"/>
      <c r="B194" s="250"/>
      <c r="C194" s="251"/>
      <c r="D194" s="240" t="s">
        <v>446</v>
      </c>
      <c r="E194" s="252" t="s">
        <v>28</v>
      </c>
      <c r="F194" s="253" t="s">
        <v>460</v>
      </c>
      <c r="G194" s="251"/>
      <c r="H194" s="252" t="s">
        <v>28</v>
      </c>
      <c r="I194" s="254"/>
      <c r="J194" s="251"/>
      <c r="K194" s="251"/>
      <c r="L194" s="255"/>
      <c r="M194" s="256"/>
      <c r="N194" s="257"/>
      <c r="O194" s="257"/>
      <c r="P194" s="257"/>
      <c r="Q194" s="257"/>
      <c r="R194" s="257"/>
      <c r="S194" s="257"/>
      <c r="T194" s="258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9" t="s">
        <v>446</v>
      </c>
      <c r="AU194" s="259" t="s">
        <v>83</v>
      </c>
      <c r="AV194" s="14" t="s">
        <v>81</v>
      </c>
      <c r="AW194" s="14" t="s">
        <v>35</v>
      </c>
      <c r="AX194" s="14" t="s">
        <v>74</v>
      </c>
      <c r="AY194" s="259" t="s">
        <v>426</v>
      </c>
    </row>
    <row r="195" s="13" customFormat="1">
      <c r="A195" s="13"/>
      <c r="B195" s="238"/>
      <c r="C195" s="239"/>
      <c r="D195" s="240" t="s">
        <v>446</v>
      </c>
      <c r="E195" s="241" t="s">
        <v>360</v>
      </c>
      <c r="F195" s="242" t="s">
        <v>650</v>
      </c>
      <c r="G195" s="239"/>
      <c r="H195" s="243">
        <v>68.420000000000002</v>
      </c>
      <c r="I195" s="244"/>
      <c r="J195" s="239"/>
      <c r="K195" s="239"/>
      <c r="L195" s="245"/>
      <c r="M195" s="246"/>
      <c r="N195" s="247"/>
      <c r="O195" s="247"/>
      <c r="P195" s="247"/>
      <c r="Q195" s="247"/>
      <c r="R195" s="247"/>
      <c r="S195" s="247"/>
      <c r="T195" s="248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9" t="s">
        <v>446</v>
      </c>
      <c r="AU195" s="249" t="s">
        <v>83</v>
      </c>
      <c r="AV195" s="13" t="s">
        <v>83</v>
      </c>
      <c r="AW195" s="13" t="s">
        <v>35</v>
      </c>
      <c r="AX195" s="13" t="s">
        <v>74</v>
      </c>
      <c r="AY195" s="249" t="s">
        <v>426</v>
      </c>
    </row>
    <row r="196" s="13" customFormat="1">
      <c r="A196" s="13"/>
      <c r="B196" s="238"/>
      <c r="C196" s="239"/>
      <c r="D196" s="240" t="s">
        <v>446</v>
      </c>
      <c r="E196" s="241" t="s">
        <v>28</v>
      </c>
      <c r="F196" s="242" t="s">
        <v>651</v>
      </c>
      <c r="G196" s="239"/>
      <c r="H196" s="243">
        <v>31.620000000000001</v>
      </c>
      <c r="I196" s="244"/>
      <c r="J196" s="239"/>
      <c r="K196" s="239"/>
      <c r="L196" s="245"/>
      <c r="M196" s="246"/>
      <c r="N196" s="247"/>
      <c r="O196" s="247"/>
      <c r="P196" s="247"/>
      <c r="Q196" s="247"/>
      <c r="R196" s="247"/>
      <c r="S196" s="247"/>
      <c r="T196" s="248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9" t="s">
        <v>446</v>
      </c>
      <c r="AU196" s="249" t="s">
        <v>83</v>
      </c>
      <c r="AV196" s="13" t="s">
        <v>83</v>
      </c>
      <c r="AW196" s="13" t="s">
        <v>35</v>
      </c>
      <c r="AX196" s="13" t="s">
        <v>74</v>
      </c>
      <c r="AY196" s="249" t="s">
        <v>426</v>
      </c>
    </row>
    <row r="197" s="15" customFormat="1">
      <c r="A197" s="15"/>
      <c r="B197" s="260"/>
      <c r="C197" s="261"/>
      <c r="D197" s="240" t="s">
        <v>446</v>
      </c>
      <c r="E197" s="262" t="s">
        <v>357</v>
      </c>
      <c r="F197" s="263" t="s">
        <v>466</v>
      </c>
      <c r="G197" s="261"/>
      <c r="H197" s="264">
        <v>100.04000000000001</v>
      </c>
      <c r="I197" s="265"/>
      <c r="J197" s="261"/>
      <c r="K197" s="261"/>
      <c r="L197" s="266"/>
      <c r="M197" s="267"/>
      <c r="N197" s="268"/>
      <c r="O197" s="268"/>
      <c r="P197" s="268"/>
      <c r="Q197" s="268"/>
      <c r="R197" s="268"/>
      <c r="S197" s="268"/>
      <c r="T197" s="269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70" t="s">
        <v>446</v>
      </c>
      <c r="AU197" s="270" t="s">
        <v>83</v>
      </c>
      <c r="AV197" s="15" t="s">
        <v>438</v>
      </c>
      <c r="AW197" s="15" t="s">
        <v>35</v>
      </c>
      <c r="AX197" s="15" t="s">
        <v>81</v>
      </c>
      <c r="AY197" s="270" t="s">
        <v>426</v>
      </c>
    </row>
    <row r="198" s="2" customFormat="1" ht="44.25" customHeight="1">
      <c r="A198" s="42"/>
      <c r="B198" s="43"/>
      <c r="C198" s="220" t="s">
        <v>652</v>
      </c>
      <c r="D198" s="220" t="s">
        <v>433</v>
      </c>
      <c r="E198" s="221" t="s">
        <v>653</v>
      </c>
      <c r="F198" s="222" t="s">
        <v>654</v>
      </c>
      <c r="G198" s="223" t="s">
        <v>436</v>
      </c>
      <c r="H198" s="224">
        <v>100.04000000000001</v>
      </c>
      <c r="I198" s="225"/>
      <c r="J198" s="226">
        <f>ROUND(I198*H198,2)</f>
        <v>0</v>
      </c>
      <c r="K198" s="222" t="s">
        <v>437</v>
      </c>
      <c r="L198" s="48"/>
      <c r="M198" s="227" t="s">
        <v>28</v>
      </c>
      <c r="N198" s="228" t="s">
        <v>45</v>
      </c>
      <c r="O198" s="88"/>
      <c r="P198" s="229">
        <f>O198*H198</f>
        <v>0</v>
      </c>
      <c r="Q198" s="229">
        <v>0</v>
      </c>
      <c r="R198" s="229">
        <f>Q198*H198</f>
        <v>0</v>
      </c>
      <c r="S198" s="229">
        <v>0</v>
      </c>
      <c r="T198" s="230">
        <f>S198*H198</f>
        <v>0</v>
      </c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R198" s="231" t="s">
        <v>438</v>
      </c>
      <c r="AT198" s="231" t="s">
        <v>433</v>
      </c>
      <c r="AU198" s="231" t="s">
        <v>83</v>
      </c>
      <c r="AY198" s="21" t="s">
        <v>426</v>
      </c>
      <c r="BE198" s="232">
        <f>IF(N198="základní",J198,0)</f>
        <v>0</v>
      </c>
      <c r="BF198" s="232">
        <f>IF(N198="snížená",J198,0)</f>
        <v>0</v>
      </c>
      <c r="BG198" s="232">
        <f>IF(N198="zákl. přenesená",J198,0)</f>
        <v>0</v>
      </c>
      <c r="BH198" s="232">
        <f>IF(N198="sníž. přenesená",J198,0)</f>
        <v>0</v>
      </c>
      <c r="BI198" s="232">
        <f>IF(N198="nulová",J198,0)</f>
        <v>0</v>
      </c>
      <c r="BJ198" s="21" t="s">
        <v>81</v>
      </c>
      <c r="BK198" s="232">
        <f>ROUND(I198*H198,2)</f>
        <v>0</v>
      </c>
      <c r="BL198" s="21" t="s">
        <v>438</v>
      </c>
      <c r="BM198" s="231" t="s">
        <v>655</v>
      </c>
    </row>
    <row r="199" s="2" customFormat="1">
      <c r="A199" s="42"/>
      <c r="B199" s="43"/>
      <c r="C199" s="44"/>
      <c r="D199" s="233" t="s">
        <v>442</v>
      </c>
      <c r="E199" s="44"/>
      <c r="F199" s="234" t="s">
        <v>656</v>
      </c>
      <c r="G199" s="44"/>
      <c r="H199" s="44"/>
      <c r="I199" s="235"/>
      <c r="J199" s="44"/>
      <c r="K199" s="44"/>
      <c r="L199" s="48"/>
      <c r="M199" s="236"/>
      <c r="N199" s="237"/>
      <c r="O199" s="88"/>
      <c r="P199" s="88"/>
      <c r="Q199" s="88"/>
      <c r="R199" s="88"/>
      <c r="S199" s="88"/>
      <c r="T199" s="89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T199" s="21" t="s">
        <v>442</v>
      </c>
      <c r="AU199" s="21" t="s">
        <v>83</v>
      </c>
    </row>
    <row r="200" s="13" customFormat="1">
      <c r="A200" s="13"/>
      <c r="B200" s="238"/>
      <c r="C200" s="239"/>
      <c r="D200" s="240" t="s">
        <v>446</v>
      </c>
      <c r="E200" s="241" t="s">
        <v>28</v>
      </c>
      <c r="F200" s="242" t="s">
        <v>357</v>
      </c>
      <c r="G200" s="239"/>
      <c r="H200" s="243">
        <v>100.04000000000001</v>
      </c>
      <c r="I200" s="244"/>
      <c r="J200" s="239"/>
      <c r="K200" s="239"/>
      <c r="L200" s="245"/>
      <c r="M200" s="246"/>
      <c r="N200" s="247"/>
      <c r="O200" s="247"/>
      <c r="P200" s="247"/>
      <c r="Q200" s="247"/>
      <c r="R200" s="247"/>
      <c r="S200" s="247"/>
      <c r="T200" s="248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9" t="s">
        <v>446</v>
      </c>
      <c r="AU200" s="249" t="s">
        <v>83</v>
      </c>
      <c r="AV200" s="13" t="s">
        <v>83</v>
      </c>
      <c r="AW200" s="13" t="s">
        <v>35</v>
      </c>
      <c r="AX200" s="13" t="s">
        <v>81</v>
      </c>
      <c r="AY200" s="249" t="s">
        <v>426</v>
      </c>
    </row>
    <row r="201" s="2" customFormat="1" ht="33" customHeight="1">
      <c r="A201" s="42"/>
      <c r="B201" s="43"/>
      <c r="C201" s="220" t="s">
        <v>657</v>
      </c>
      <c r="D201" s="220" t="s">
        <v>433</v>
      </c>
      <c r="E201" s="221" t="s">
        <v>658</v>
      </c>
      <c r="F201" s="222" t="s">
        <v>659</v>
      </c>
      <c r="G201" s="223" t="s">
        <v>504</v>
      </c>
      <c r="H201" s="224">
        <v>15.810000000000001</v>
      </c>
      <c r="I201" s="225"/>
      <c r="J201" s="226">
        <f>ROUND(I201*H201,2)</f>
        <v>0</v>
      </c>
      <c r="K201" s="222" t="s">
        <v>437</v>
      </c>
      <c r="L201" s="48"/>
      <c r="M201" s="227" t="s">
        <v>28</v>
      </c>
      <c r="N201" s="228" t="s">
        <v>45</v>
      </c>
      <c r="O201" s="88"/>
      <c r="P201" s="229">
        <f>O201*H201</f>
        <v>0</v>
      </c>
      <c r="Q201" s="229">
        <v>0.00046000000000000001</v>
      </c>
      <c r="R201" s="229">
        <f>Q201*H201</f>
        <v>0.0072726000000000006</v>
      </c>
      <c r="S201" s="229">
        <v>0</v>
      </c>
      <c r="T201" s="230">
        <f>S201*H201</f>
        <v>0</v>
      </c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R201" s="231" t="s">
        <v>438</v>
      </c>
      <c r="AT201" s="231" t="s">
        <v>433</v>
      </c>
      <c r="AU201" s="231" t="s">
        <v>83</v>
      </c>
      <c r="AY201" s="21" t="s">
        <v>426</v>
      </c>
      <c r="BE201" s="232">
        <f>IF(N201="základní",J201,0)</f>
        <v>0</v>
      </c>
      <c r="BF201" s="232">
        <f>IF(N201="snížená",J201,0)</f>
        <v>0</v>
      </c>
      <c r="BG201" s="232">
        <f>IF(N201="zákl. přenesená",J201,0)</f>
        <v>0</v>
      </c>
      <c r="BH201" s="232">
        <f>IF(N201="sníž. přenesená",J201,0)</f>
        <v>0</v>
      </c>
      <c r="BI201" s="232">
        <f>IF(N201="nulová",J201,0)</f>
        <v>0</v>
      </c>
      <c r="BJ201" s="21" t="s">
        <v>81</v>
      </c>
      <c r="BK201" s="232">
        <f>ROUND(I201*H201,2)</f>
        <v>0</v>
      </c>
      <c r="BL201" s="21" t="s">
        <v>438</v>
      </c>
      <c r="BM201" s="231" t="s">
        <v>660</v>
      </c>
    </row>
    <row r="202" s="2" customFormat="1">
      <c r="A202" s="42"/>
      <c r="B202" s="43"/>
      <c r="C202" s="44"/>
      <c r="D202" s="233" t="s">
        <v>442</v>
      </c>
      <c r="E202" s="44"/>
      <c r="F202" s="234" t="s">
        <v>661</v>
      </c>
      <c r="G202" s="44"/>
      <c r="H202" s="44"/>
      <c r="I202" s="235"/>
      <c r="J202" s="44"/>
      <c r="K202" s="44"/>
      <c r="L202" s="48"/>
      <c r="M202" s="236"/>
      <c r="N202" s="237"/>
      <c r="O202" s="88"/>
      <c r="P202" s="88"/>
      <c r="Q202" s="88"/>
      <c r="R202" s="88"/>
      <c r="S202" s="88"/>
      <c r="T202" s="89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T202" s="21" t="s">
        <v>442</v>
      </c>
      <c r="AU202" s="21" t="s">
        <v>83</v>
      </c>
    </row>
    <row r="203" s="14" customFormat="1">
      <c r="A203" s="14"/>
      <c r="B203" s="250"/>
      <c r="C203" s="251"/>
      <c r="D203" s="240" t="s">
        <v>446</v>
      </c>
      <c r="E203" s="252" t="s">
        <v>28</v>
      </c>
      <c r="F203" s="253" t="s">
        <v>460</v>
      </c>
      <c r="G203" s="251"/>
      <c r="H203" s="252" t="s">
        <v>28</v>
      </c>
      <c r="I203" s="254"/>
      <c r="J203" s="251"/>
      <c r="K203" s="251"/>
      <c r="L203" s="255"/>
      <c r="M203" s="256"/>
      <c r="N203" s="257"/>
      <c r="O203" s="257"/>
      <c r="P203" s="257"/>
      <c r="Q203" s="257"/>
      <c r="R203" s="257"/>
      <c r="S203" s="257"/>
      <c r="T203" s="258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9" t="s">
        <v>446</v>
      </c>
      <c r="AU203" s="259" t="s">
        <v>83</v>
      </c>
      <c r="AV203" s="14" t="s">
        <v>81</v>
      </c>
      <c r="AW203" s="14" t="s">
        <v>35</v>
      </c>
      <c r="AX203" s="14" t="s">
        <v>74</v>
      </c>
      <c r="AY203" s="259" t="s">
        <v>426</v>
      </c>
    </row>
    <row r="204" s="13" customFormat="1">
      <c r="A204" s="13"/>
      <c r="B204" s="238"/>
      <c r="C204" s="239"/>
      <c r="D204" s="240" t="s">
        <v>446</v>
      </c>
      <c r="E204" s="241" t="s">
        <v>28</v>
      </c>
      <c r="F204" s="242" t="s">
        <v>662</v>
      </c>
      <c r="G204" s="239"/>
      <c r="H204" s="243">
        <v>15.810000000000001</v>
      </c>
      <c r="I204" s="244"/>
      <c r="J204" s="239"/>
      <c r="K204" s="239"/>
      <c r="L204" s="245"/>
      <c r="M204" s="246"/>
      <c r="N204" s="247"/>
      <c r="O204" s="247"/>
      <c r="P204" s="247"/>
      <c r="Q204" s="247"/>
      <c r="R204" s="247"/>
      <c r="S204" s="247"/>
      <c r="T204" s="248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9" t="s">
        <v>446</v>
      </c>
      <c r="AU204" s="249" t="s">
        <v>83</v>
      </c>
      <c r="AV204" s="13" t="s">
        <v>83</v>
      </c>
      <c r="AW204" s="13" t="s">
        <v>35</v>
      </c>
      <c r="AX204" s="13" t="s">
        <v>74</v>
      </c>
      <c r="AY204" s="249" t="s">
        <v>426</v>
      </c>
    </row>
    <row r="205" s="15" customFormat="1">
      <c r="A205" s="15"/>
      <c r="B205" s="260"/>
      <c r="C205" s="261"/>
      <c r="D205" s="240" t="s">
        <v>446</v>
      </c>
      <c r="E205" s="262" t="s">
        <v>363</v>
      </c>
      <c r="F205" s="263" t="s">
        <v>466</v>
      </c>
      <c r="G205" s="261"/>
      <c r="H205" s="264">
        <v>15.810000000000001</v>
      </c>
      <c r="I205" s="265"/>
      <c r="J205" s="261"/>
      <c r="K205" s="261"/>
      <c r="L205" s="266"/>
      <c r="M205" s="267"/>
      <c r="N205" s="268"/>
      <c r="O205" s="268"/>
      <c r="P205" s="268"/>
      <c r="Q205" s="268"/>
      <c r="R205" s="268"/>
      <c r="S205" s="268"/>
      <c r="T205" s="269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70" t="s">
        <v>446</v>
      </c>
      <c r="AU205" s="270" t="s">
        <v>83</v>
      </c>
      <c r="AV205" s="15" t="s">
        <v>438</v>
      </c>
      <c r="AW205" s="15" t="s">
        <v>35</v>
      </c>
      <c r="AX205" s="15" t="s">
        <v>81</v>
      </c>
      <c r="AY205" s="270" t="s">
        <v>426</v>
      </c>
    </row>
    <row r="206" s="2" customFormat="1" ht="37.8" customHeight="1">
      <c r="A206" s="42"/>
      <c r="B206" s="43"/>
      <c r="C206" s="220" t="s">
        <v>663</v>
      </c>
      <c r="D206" s="220" t="s">
        <v>433</v>
      </c>
      <c r="E206" s="221" t="s">
        <v>664</v>
      </c>
      <c r="F206" s="222" t="s">
        <v>665</v>
      </c>
      <c r="G206" s="223" t="s">
        <v>504</v>
      </c>
      <c r="H206" s="224">
        <v>15.810000000000001</v>
      </c>
      <c r="I206" s="225"/>
      <c r="J206" s="226">
        <f>ROUND(I206*H206,2)</f>
        <v>0</v>
      </c>
      <c r="K206" s="222" t="s">
        <v>437</v>
      </c>
      <c r="L206" s="48"/>
      <c r="M206" s="227" t="s">
        <v>28</v>
      </c>
      <c r="N206" s="228" t="s">
        <v>45</v>
      </c>
      <c r="O206" s="88"/>
      <c r="P206" s="229">
        <f>O206*H206</f>
        <v>0</v>
      </c>
      <c r="Q206" s="229">
        <v>0</v>
      </c>
      <c r="R206" s="229">
        <f>Q206*H206</f>
        <v>0</v>
      </c>
      <c r="S206" s="229">
        <v>0</v>
      </c>
      <c r="T206" s="230">
        <f>S206*H206</f>
        <v>0</v>
      </c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R206" s="231" t="s">
        <v>438</v>
      </c>
      <c r="AT206" s="231" t="s">
        <v>433</v>
      </c>
      <c r="AU206" s="231" t="s">
        <v>83</v>
      </c>
      <c r="AY206" s="21" t="s">
        <v>426</v>
      </c>
      <c r="BE206" s="232">
        <f>IF(N206="základní",J206,0)</f>
        <v>0</v>
      </c>
      <c r="BF206" s="232">
        <f>IF(N206="snížená",J206,0)</f>
        <v>0</v>
      </c>
      <c r="BG206" s="232">
        <f>IF(N206="zákl. přenesená",J206,0)</f>
        <v>0</v>
      </c>
      <c r="BH206" s="232">
        <f>IF(N206="sníž. přenesená",J206,0)</f>
        <v>0</v>
      </c>
      <c r="BI206" s="232">
        <f>IF(N206="nulová",J206,0)</f>
        <v>0</v>
      </c>
      <c r="BJ206" s="21" t="s">
        <v>81</v>
      </c>
      <c r="BK206" s="232">
        <f>ROUND(I206*H206,2)</f>
        <v>0</v>
      </c>
      <c r="BL206" s="21" t="s">
        <v>438</v>
      </c>
      <c r="BM206" s="231" t="s">
        <v>666</v>
      </c>
    </row>
    <row r="207" s="2" customFormat="1">
      <c r="A207" s="42"/>
      <c r="B207" s="43"/>
      <c r="C207" s="44"/>
      <c r="D207" s="233" t="s">
        <v>442</v>
      </c>
      <c r="E207" s="44"/>
      <c r="F207" s="234" t="s">
        <v>667</v>
      </c>
      <c r="G207" s="44"/>
      <c r="H207" s="44"/>
      <c r="I207" s="235"/>
      <c r="J207" s="44"/>
      <c r="K207" s="44"/>
      <c r="L207" s="48"/>
      <c r="M207" s="236"/>
      <c r="N207" s="237"/>
      <c r="O207" s="88"/>
      <c r="P207" s="88"/>
      <c r="Q207" s="88"/>
      <c r="R207" s="88"/>
      <c r="S207" s="88"/>
      <c r="T207" s="89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T207" s="21" t="s">
        <v>442</v>
      </c>
      <c r="AU207" s="21" t="s">
        <v>83</v>
      </c>
    </row>
    <row r="208" s="13" customFormat="1">
      <c r="A208" s="13"/>
      <c r="B208" s="238"/>
      <c r="C208" s="239"/>
      <c r="D208" s="240" t="s">
        <v>446</v>
      </c>
      <c r="E208" s="241" t="s">
        <v>28</v>
      </c>
      <c r="F208" s="242" t="s">
        <v>363</v>
      </c>
      <c r="G208" s="239"/>
      <c r="H208" s="243">
        <v>15.810000000000001</v>
      </c>
      <c r="I208" s="244"/>
      <c r="J208" s="239"/>
      <c r="K208" s="239"/>
      <c r="L208" s="245"/>
      <c r="M208" s="246"/>
      <c r="N208" s="247"/>
      <c r="O208" s="247"/>
      <c r="P208" s="247"/>
      <c r="Q208" s="247"/>
      <c r="R208" s="247"/>
      <c r="S208" s="247"/>
      <c r="T208" s="248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9" t="s">
        <v>446</v>
      </c>
      <c r="AU208" s="249" t="s">
        <v>83</v>
      </c>
      <c r="AV208" s="13" t="s">
        <v>83</v>
      </c>
      <c r="AW208" s="13" t="s">
        <v>35</v>
      </c>
      <c r="AX208" s="13" t="s">
        <v>81</v>
      </c>
      <c r="AY208" s="249" t="s">
        <v>426</v>
      </c>
    </row>
    <row r="209" s="2" customFormat="1" ht="33" customHeight="1">
      <c r="A209" s="42"/>
      <c r="B209" s="43"/>
      <c r="C209" s="220" t="s">
        <v>668</v>
      </c>
      <c r="D209" s="220" t="s">
        <v>433</v>
      </c>
      <c r="E209" s="221" t="s">
        <v>669</v>
      </c>
      <c r="F209" s="222" t="s">
        <v>670</v>
      </c>
      <c r="G209" s="223" t="s">
        <v>436</v>
      </c>
      <c r="H209" s="224">
        <v>68.420000000000002</v>
      </c>
      <c r="I209" s="225"/>
      <c r="J209" s="226">
        <f>ROUND(I209*H209,2)</f>
        <v>0</v>
      </c>
      <c r="K209" s="222" t="s">
        <v>437</v>
      </c>
      <c r="L209" s="48"/>
      <c r="M209" s="227" t="s">
        <v>28</v>
      </c>
      <c r="N209" s="228" t="s">
        <v>45</v>
      </c>
      <c r="O209" s="88"/>
      <c r="P209" s="229">
        <f>O209*H209</f>
        <v>0</v>
      </c>
      <c r="Q209" s="229">
        <v>0.00079000000000000001</v>
      </c>
      <c r="R209" s="229">
        <f>Q209*H209</f>
        <v>0.054051800000000004</v>
      </c>
      <c r="S209" s="229">
        <v>0</v>
      </c>
      <c r="T209" s="230">
        <f>S209*H209</f>
        <v>0</v>
      </c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R209" s="231" t="s">
        <v>438</v>
      </c>
      <c r="AT209" s="231" t="s">
        <v>433</v>
      </c>
      <c r="AU209" s="231" t="s">
        <v>83</v>
      </c>
      <c r="AY209" s="21" t="s">
        <v>426</v>
      </c>
      <c r="BE209" s="232">
        <f>IF(N209="základní",J209,0)</f>
        <v>0</v>
      </c>
      <c r="BF209" s="232">
        <f>IF(N209="snížená",J209,0)</f>
        <v>0</v>
      </c>
      <c r="BG209" s="232">
        <f>IF(N209="zákl. přenesená",J209,0)</f>
        <v>0</v>
      </c>
      <c r="BH209" s="232">
        <f>IF(N209="sníž. přenesená",J209,0)</f>
        <v>0</v>
      </c>
      <c r="BI209" s="232">
        <f>IF(N209="nulová",J209,0)</f>
        <v>0</v>
      </c>
      <c r="BJ209" s="21" t="s">
        <v>81</v>
      </c>
      <c r="BK209" s="232">
        <f>ROUND(I209*H209,2)</f>
        <v>0</v>
      </c>
      <c r="BL209" s="21" t="s">
        <v>438</v>
      </c>
      <c r="BM209" s="231" t="s">
        <v>671</v>
      </c>
    </row>
    <row r="210" s="2" customFormat="1">
      <c r="A210" s="42"/>
      <c r="B210" s="43"/>
      <c r="C210" s="44"/>
      <c r="D210" s="233" t="s">
        <v>442</v>
      </c>
      <c r="E210" s="44"/>
      <c r="F210" s="234" t="s">
        <v>672</v>
      </c>
      <c r="G210" s="44"/>
      <c r="H210" s="44"/>
      <c r="I210" s="235"/>
      <c r="J210" s="44"/>
      <c r="K210" s="44"/>
      <c r="L210" s="48"/>
      <c r="M210" s="236"/>
      <c r="N210" s="237"/>
      <c r="O210" s="88"/>
      <c r="P210" s="88"/>
      <c r="Q210" s="88"/>
      <c r="R210" s="88"/>
      <c r="S210" s="88"/>
      <c r="T210" s="89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T210" s="21" t="s">
        <v>442</v>
      </c>
      <c r="AU210" s="21" t="s">
        <v>83</v>
      </c>
    </row>
    <row r="211" s="13" customFormat="1">
      <c r="A211" s="13"/>
      <c r="B211" s="238"/>
      <c r="C211" s="239"/>
      <c r="D211" s="240" t="s">
        <v>446</v>
      </c>
      <c r="E211" s="241" t="s">
        <v>28</v>
      </c>
      <c r="F211" s="242" t="s">
        <v>360</v>
      </c>
      <c r="G211" s="239"/>
      <c r="H211" s="243">
        <v>68.420000000000002</v>
      </c>
      <c r="I211" s="244"/>
      <c r="J211" s="239"/>
      <c r="K211" s="239"/>
      <c r="L211" s="245"/>
      <c r="M211" s="246"/>
      <c r="N211" s="247"/>
      <c r="O211" s="247"/>
      <c r="P211" s="247"/>
      <c r="Q211" s="247"/>
      <c r="R211" s="247"/>
      <c r="S211" s="247"/>
      <c r="T211" s="248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9" t="s">
        <v>446</v>
      </c>
      <c r="AU211" s="249" t="s">
        <v>83</v>
      </c>
      <c r="AV211" s="13" t="s">
        <v>83</v>
      </c>
      <c r="AW211" s="13" t="s">
        <v>35</v>
      </c>
      <c r="AX211" s="13" t="s">
        <v>81</v>
      </c>
      <c r="AY211" s="249" t="s">
        <v>426</v>
      </c>
    </row>
    <row r="212" s="2" customFormat="1" ht="37.8" customHeight="1">
      <c r="A212" s="42"/>
      <c r="B212" s="43"/>
      <c r="C212" s="220" t="s">
        <v>7</v>
      </c>
      <c r="D212" s="220" t="s">
        <v>433</v>
      </c>
      <c r="E212" s="221" t="s">
        <v>673</v>
      </c>
      <c r="F212" s="222" t="s">
        <v>674</v>
      </c>
      <c r="G212" s="223" t="s">
        <v>436</v>
      </c>
      <c r="H212" s="224">
        <v>68.420000000000002</v>
      </c>
      <c r="I212" s="225"/>
      <c r="J212" s="226">
        <f>ROUND(I212*H212,2)</f>
        <v>0</v>
      </c>
      <c r="K212" s="222" t="s">
        <v>437</v>
      </c>
      <c r="L212" s="48"/>
      <c r="M212" s="227" t="s">
        <v>28</v>
      </c>
      <c r="N212" s="228" t="s">
        <v>45</v>
      </c>
      <c r="O212" s="88"/>
      <c r="P212" s="229">
        <f>O212*H212</f>
        <v>0</v>
      </c>
      <c r="Q212" s="229">
        <v>0</v>
      </c>
      <c r="R212" s="229">
        <f>Q212*H212</f>
        <v>0</v>
      </c>
      <c r="S212" s="229">
        <v>0</v>
      </c>
      <c r="T212" s="230">
        <f>S212*H212</f>
        <v>0</v>
      </c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R212" s="231" t="s">
        <v>438</v>
      </c>
      <c r="AT212" s="231" t="s">
        <v>433</v>
      </c>
      <c r="AU212" s="231" t="s">
        <v>83</v>
      </c>
      <c r="AY212" s="21" t="s">
        <v>426</v>
      </c>
      <c r="BE212" s="232">
        <f>IF(N212="základní",J212,0)</f>
        <v>0</v>
      </c>
      <c r="BF212" s="232">
        <f>IF(N212="snížená",J212,0)</f>
        <v>0</v>
      </c>
      <c r="BG212" s="232">
        <f>IF(N212="zákl. přenesená",J212,0)</f>
        <v>0</v>
      </c>
      <c r="BH212" s="232">
        <f>IF(N212="sníž. přenesená",J212,0)</f>
        <v>0</v>
      </c>
      <c r="BI212" s="232">
        <f>IF(N212="nulová",J212,0)</f>
        <v>0</v>
      </c>
      <c r="BJ212" s="21" t="s">
        <v>81</v>
      </c>
      <c r="BK212" s="232">
        <f>ROUND(I212*H212,2)</f>
        <v>0</v>
      </c>
      <c r="BL212" s="21" t="s">
        <v>438</v>
      </c>
      <c r="BM212" s="231" t="s">
        <v>675</v>
      </c>
    </row>
    <row r="213" s="2" customFormat="1">
      <c r="A213" s="42"/>
      <c r="B213" s="43"/>
      <c r="C213" s="44"/>
      <c r="D213" s="233" t="s">
        <v>442</v>
      </c>
      <c r="E213" s="44"/>
      <c r="F213" s="234" t="s">
        <v>676</v>
      </c>
      <c r="G213" s="44"/>
      <c r="H213" s="44"/>
      <c r="I213" s="235"/>
      <c r="J213" s="44"/>
      <c r="K213" s="44"/>
      <c r="L213" s="48"/>
      <c r="M213" s="236"/>
      <c r="N213" s="237"/>
      <c r="O213" s="88"/>
      <c r="P213" s="88"/>
      <c r="Q213" s="88"/>
      <c r="R213" s="88"/>
      <c r="S213" s="88"/>
      <c r="T213" s="89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T213" s="21" t="s">
        <v>442</v>
      </c>
      <c r="AU213" s="21" t="s">
        <v>83</v>
      </c>
    </row>
    <row r="214" s="13" customFormat="1">
      <c r="A214" s="13"/>
      <c r="B214" s="238"/>
      <c r="C214" s="239"/>
      <c r="D214" s="240" t="s">
        <v>446</v>
      </c>
      <c r="E214" s="241" t="s">
        <v>28</v>
      </c>
      <c r="F214" s="242" t="s">
        <v>360</v>
      </c>
      <c r="G214" s="239"/>
      <c r="H214" s="243">
        <v>68.420000000000002</v>
      </c>
      <c r="I214" s="244"/>
      <c r="J214" s="239"/>
      <c r="K214" s="239"/>
      <c r="L214" s="245"/>
      <c r="M214" s="246"/>
      <c r="N214" s="247"/>
      <c r="O214" s="247"/>
      <c r="P214" s="247"/>
      <c r="Q214" s="247"/>
      <c r="R214" s="247"/>
      <c r="S214" s="247"/>
      <c r="T214" s="248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9" t="s">
        <v>446</v>
      </c>
      <c r="AU214" s="249" t="s">
        <v>83</v>
      </c>
      <c r="AV214" s="13" t="s">
        <v>83</v>
      </c>
      <c r="AW214" s="13" t="s">
        <v>35</v>
      </c>
      <c r="AX214" s="13" t="s">
        <v>81</v>
      </c>
      <c r="AY214" s="249" t="s">
        <v>426</v>
      </c>
    </row>
    <row r="215" s="2" customFormat="1" ht="24.15" customHeight="1">
      <c r="A215" s="42"/>
      <c r="B215" s="43"/>
      <c r="C215" s="220" t="s">
        <v>677</v>
      </c>
      <c r="D215" s="220" t="s">
        <v>433</v>
      </c>
      <c r="E215" s="221" t="s">
        <v>678</v>
      </c>
      <c r="F215" s="222" t="s">
        <v>679</v>
      </c>
      <c r="G215" s="223" t="s">
        <v>504</v>
      </c>
      <c r="H215" s="224">
        <v>15.810000000000001</v>
      </c>
      <c r="I215" s="225"/>
      <c r="J215" s="226">
        <f>ROUND(I215*H215,2)</f>
        <v>0</v>
      </c>
      <c r="K215" s="222" t="s">
        <v>437</v>
      </c>
      <c r="L215" s="48"/>
      <c r="M215" s="227" t="s">
        <v>28</v>
      </c>
      <c r="N215" s="228" t="s">
        <v>45</v>
      </c>
      <c r="O215" s="88"/>
      <c r="P215" s="229">
        <f>O215*H215</f>
        <v>0</v>
      </c>
      <c r="Q215" s="229">
        <v>0</v>
      </c>
      <c r="R215" s="229">
        <f>Q215*H215</f>
        <v>0</v>
      </c>
      <c r="S215" s="229">
        <v>0</v>
      </c>
      <c r="T215" s="230">
        <f>S215*H215</f>
        <v>0</v>
      </c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R215" s="231" t="s">
        <v>438</v>
      </c>
      <c r="AT215" s="231" t="s">
        <v>433</v>
      </c>
      <c r="AU215" s="231" t="s">
        <v>83</v>
      </c>
      <c r="AY215" s="21" t="s">
        <v>426</v>
      </c>
      <c r="BE215" s="232">
        <f>IF(N215="základní",J215,0)</f>
        <v>0</v>
      </c>
      <c r="BF215" s="232">
        <f>IF(N215="snížená",J215,0)</f>
        <v>0</v>
      </c>
      <c r="BG215" s="232">
        <f>IF(N215="zákl. přenesená",J215,0)</f>
        <v>0</v>
      </c>
      <c r="BH215" s="232">
        <f>IF(N215="sníž. přenesená",J215,0)</f>
        <v>0</v>
      </c>
      <c r="BI215" s="232">
        <f>IF(N215="nulová",J215,0)</f>
        <v>0</v>
      </c>
      <c r="BJ215" s="21" t="s">
        <v>81</v>
      </c>
      <c r="BK215" s="232">
        <f>ROUND(I215*H215,2)</f>
        <v>0</v>
      </c>
      <c r="BL215" s="21" t="s">
        <v>438</v>
      </c>
      <c r="BM215" s="231" t="s">
        <v>680</v>
      </c>
    </row>
    <row r="216" s="2" customFormat="1">
      <c r="A216" s="42"/>
      <c r="B216" s="43"/>
      <c r="C216" s="44"/>
      <c r="D216" s="233" t="s">
        <v>442</v>
      </c>
      <c r="E216" s="44"/>
      <c r="F216" s="234" t="s">
        <v>681</v>
      </c>
      <c r="G216" s="44"/>
      <c r="H216" s="44"/>
      <c r="I216" s="235"/>
      <c r="J216" s="44"/>
      <c r="K216" s="44"/>
      <c r="L216" s="48"/>
      <c r="M216" s="236"/>
      <c r="N216" s="237"/>
      <c r="O216" s="88"/>
      <c r="P216" s="88"/>
      <c r="Q216" s="88"/>
      <c r="R216" s="88"/>
      <c r="S216" s="88"/>
      <c r="T216" s="89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T216" s="21" t="s">
        <v>442</v>
      </c>
      <c r="AU216" s="21" t="s">
        <v>83</v>
      </c>
    </row>
    <row r="217" s="13" customFormat="1">
      <c r="A217" s="13"/>
      <c r="B217" s="238"/>
      <c r="C217" s="239"/>
      <c r="D217" s="240" t="s">
        <v>446</v>
      </c>
      <c r="E217" s="241" t="s">
        <v>28</v>
      </c>
      <c r="F217" s="242" t="s">
        <v>363</v>
      </c>
      <c r="G217" s="239"/>
      <c r="H217" s="243">
        <v>15.810000000000001</v>
      </c>
      <c r="I217" s="244"/>
      <c r="J217" s="239"/>
      <c r="K217" s="239"/>
      <c r="L217" s="245"/>
      <c r="M217" s="246"/>
      <c r="N217" s="247"/>
      <c r="O217" s="247"/>
      <c r="P217" s="247"/>
      <c r="Q217" s="247"/>
      <c r="R217" s="247"/>
      <c r="S217" s="247"/>
      <c r="T217" s="248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9" t="s">
        <v>446</v>
      </c>
      <c r="AU217" s="249" t="s">
        <v>83</v>
      </c>
      <c r="AV217" s="13" t="s">
        <v>83</v>
      </c>
      <c r="AW217" s="13" t="s">
        <v>35</v>
      </c>
      <c r="AX217" s="13" t="s">
        <v>81</v>
      </c>
      <c r="AY217" s="249" t="s">
        <v>426</v>
      </c>
    </row>
    <row r="218" s="2" customFormat="1" ht="24.15" customHeight="1">
      <c r="A218" s="42"/>
      <c r="B218" s="43"/>
      <c r="C218" s="220" t="s">
        <v>682</v>
      </c>
      <c r="D218" s="220" t="s">
        <v>433</v>
      </c>
      <c r="E218" s="221" t="s">
        <v>683</v>
      </c>
      <c r="F218" s="222" t="s">
        <v>684</v>
      </c>
      <c r="G218" s="223" t="s">
        <v>436</v>
      </c>
      <c r="H218" s="224">
        <v>68.420000000000002</v>
      </c>
      <c r="I218" s="225"/>
      <c r="J218" s="226">
        <f>ROUND(I218*H218,2)</f>
        <v>0</v>
      </c>
      <c r="K218" s="222" t="s">
        <v>437</v>
      </c>
      <c r="L218" s="48"/>
      <c r="M218" s="227" t="s">
        <v>28</v>
      </c>
      <c r="N218" s="228" t="s">
        <v>45</v>
      </c>
      <c r="O218" s="88"/>
      <c r="P218" s="229">
        <f>O218*H218</f>
        <v>0</v>
      </c>
      <c r="Q218" s="229">
        <v>0</v>
      </c>
      <c r="R218" s="229">
        <f>Q218*H218</f>
        <v>0</v>
      </c>
      <c r="S218" s="229">
        <v>0</v>
      </c>
      <c r="T218" s="230">
        <f>S218*H218</f>
        <v>0</v>
      </c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R218" s="231" t="s">
        <v>438</v>
      </c>
      <c r="AT218" s="231" t="s">
        <v>433</v>
      </c>
      <c r="AU218" s="231" t="s">
        <v>83</v>
      </c>
      <c r="AY218" s="21" t="s">
        <v>426</v>
      </c>
      <c r="BE218" s="232">
        <f>IF(N218="základní",J218,0)</f>
        <v>0</v>
      </c>
      <c r="BF218" s="232">
        <f>IF(N218="snížená",J218,0)</f>
        <v>0</v>
      </c>
      <c r="BG218" s="232">
        <f>IF(N218="zákl. přenesená",J218,0)</f>
        <v>0</v>
      </c>
      <c r="BH218" s="232">
        <f>IF(N218="sníž. přenesená",J218,0)</f>
        <v>0</v>
      </c>
      <c r="BI218" s="232">
        <f>IF(N218="nulová",J218,0)</f>
        <v>0</v>
      </c>
      <c r="BJ218" s="21" t="s">
        <v>81</v>
      </c>
      <c r="BK218" s="232">
        <f>ROUND(I218*H218,2)</f>
        <v>0</v>
      </c>
      <c r="BL218" s="21" t="s">
        <v>438</v>
      </c>
      <c r="BM218" s="231" t="s">
        <v>685</v>
      </c>
    </row>
    <row r="219" s="2" customFormat="1">
      <c r="A219" s="42"/>
      <c r="B219" s="43"/>
      <c r="C219" s="44"/>
      <c r="D219" s="233" t="s">
        <v>442</v>
      </c>
      <c r="E219" s="44"/>
      <c r="F219" s="234" t="s">
        <v>686</v>
      </c>
      <c r="G219" s="44"/>
      <c r="H219" s="44"/>
      <c r="I219" s="235"/>
      <c r="J219" s="44"/>
      <c r="K219" s="44"/>
      <c r="L219" s="48"/>
      <c r="M219" s="236"/>
      <c r="N219" s="237"/>
      <c r="O219" s="88"/>
      <c r="P219" s="88"/>
      <c r="Q219" s="88"/>
      <c r="R219" s="88"/>
      <c r="S219" s="88"/>
      <c r="T219" s="89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T219" s="21" t="s">
        <v>442</v>
      </c>
      <c r="AU219" s="21" t="s">
        <v>83</v>
      </c>
    </row>
    <row r="220" s="13" customFormat="1">
      <c r="A220" s="13"/>
      <c r="B220" s="238"/>
      <c r="C220" s="239"/>
      <c r="D220" s="240" t="s">
        <v>446</v>
      </c>
      <c r="E220" s="241" t="s">
        <v>28</v>
      </c>
      <c r="F220" s="242" t="s">
        <v>360</v>
      </c>
      <c r="G220" s="239"/>
      <c r="H220" s="243">
        <v>68.420000000000002</v>
      </c>
      <c r="I220" s="244"/>
      <c r="J220" s="239"/>
      <c r="K220" s="239"/>
      <c r="L220" s="245"/>
      <c r="M220" s="246"/>
      <c r="N220" s="247"/>
      <c r="O220" s="247"/>
      <c r="P220" s="247"/>
      <c r="Q220" s="247"/>
      <c r="R220" s="247"/>
      <c r="S220" s="247"/>
      <c r="T220" s="248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9" t="s">
        <v>446</v>
      </c>
      <c r="AU220" s="249" t="s">
        <v>83</v>
      </c>
      <c r="AV220" s="13" t="s">
        <v>83</v>
      </c>
      <c r="AW220" s="13" t="s">
        <v>35</v>
      </c>
      <c r="AX220" s="13" t="s">
        <v>81</v>
      </c>
      <c r="AY220" s="249" t="s">
        <v>426</v>
      </c>
    </row>
    <row r="221" s="2" customFormat="1" ht="55.5" customHeight="1">
      <c r="A221" s="42"/>
      <c r="B221" s="43"/>
      <c r="C221" s="220" t="s">
        <v>521</v>
      </c>
      <c r="D221" s="220" t="s">
        <v>433</v>
      </c>
      <c r="E221" s="221" t="s">
        <v>687</v>
      </c>
      <c r="F221" s="222" t="s">
        <v>688</v>
      </c>
      <c r="G221" s="223" t="s">
        <v>504</v>
      </c>
      <c r="H221" s="224">
        <v>13.27</v>
      </c>
      <c r="I221" s="225"/>
      <c r="J221" s="226">
        <f>ROUND(I221*H221,2)</f>
        <v>0</v>
      </c>
      <c r="K221" s="222" t="s">
        <v>437</v>
      </c>
      <c r="L221" s="48"/>
      <c r="M221" s="227" t="s">
        <v>28</v>
      </c>
      <c r="N221" s="228" t="s">
        <v>45</v>
      </c>
      <c r="O221" s="88"/>
      <c r="P221" s="229">
        <f>O221*H221</f>
        <v>0</v>
      </c>
      <c r="Q221" s="229">
        <v>0</v>
      </c>
      <c r="R221" s="229">
        <f>Q221*H221</f>
        <v>0</v>
      </c>
      <c r="S221" s="229">
        <v>0</v>
      </c>
      <c r="T221" s="230">
        <f>S221*H221</f>
        <v>0</v>
      </c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R221" s="231" t="s">
        <v>438</v>
      </c>
      <c r="AT221" s="231" t="s">
        <v>433</v>
      </c>
      <c r="AU221" s="231" t="s">
        <v>83</v>
      </c>
      <c r="AY221" s="21" t="s">
        <v>426</v>
      </c>
      <c r="BE221" s="232">
        <f>IF(N221="základní",J221,0)</f>
        <v>0</v>
      </c>
      <c r="BF221" s="232">
        <f>IF(N221="snížená",J221,0)</f>
        <v>0</v>
      </c>
      <c r="BG221" s="232">
        <f>IF(N221="zákl. přenesená",J221,0)</f>
        <v>0</v>
      </c>
      <c r="BH221" s="232">
        <f>IF(N221="sníž. přenesená",J221,0)</f>
        <v>0</v>
      </c>
      <c r="BI221" s="232">
        <f>IF(N221="nulová",J221,0)</f>
        <v>0</v>
      </c>
      <c r="BJ221" s="21" t="s">
        <v>81</v>
      </c>
      <c r="BK221" s="232">
        <f>ROUND(I221*H221,2)</f>
        <v>0</v>
      </c>
      <c r="BL221" s="21" t="s">
        <v>438</v>
      </c>
      <c r="BM221" s="231" t="s">
        <v>689</v>
      </c>
    </row>
    <row r="222" s="2" customFormat="1">
      <c r="A222" s="42"/>
      <c r="B222" s="43"/>
      <c r="C222" s="44"/>
      <c r="D222" s="233" t="s">
        <v>442</v>
      </c>
      <c r="E222" s="44"/>
      <c r="F222" s="234" t="s">
        <v>690</v>
      </c>
      <c r="G222" s="44"/>
      <c r="H222" s="44"/>
      <c r="I222" s="235"/>
      <c r="J222" s="44"/>
      <c r="K222" s="44"/>
      <c r="L222" s="48"/>
      <c r="M222" s="236"/>
      <c r="N222" s="237"/>
      <c r="O222" s="88"/>
      <c r="P222" s="88"/>
      <c r="Q222" s="88"/>
      <c r="R222" s="88"/>
      <c r="S222" s="88"/>
      <c r="T222" s="89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T222" s="21" t="s">
        <v>442</v>
      </c>
      <c r="AU222" s="21" t="s">
        <v>83</v>
      </c>
    </row>
    <row r="223" s="13" customFormat="1">
      <c r="A223" s="13"/>
      <c r="B223" s="238"/>
      <c r="C223" s="239"/>
      <c r="D223" s="240" t="s">
        <v>446</v>
      </c>
      <c r="E223" s="241" t="s">
        <v>28</v>
      </c>
      <c r="F223" s="242" t="s">
        <v>600</v>
      </c>
      <c r="G223" s="239"/>
      <c r="H223" s="243">
        <v>13.27</v>
      </c>
      <c r="I223" s="244"/>
      <c r="J223" s="239"/>
      <c r="K223" s="239"/>
      <c r="L223" s="245"/>
      <c r="M223" s="246"/>
      <c r="N223" s="247"/>
      <c r="O223" s="247"/>
      <c r="P223" s="247"/>
      <c r="Q223" s="247"/>
      <c r="R223" s="247"/>
      <c r="S223" s="247"/>
      <c r="T223" s="248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9" t="s">
        <v>446</v>
      </c>
      <c r="AU223" s="249" t="s">
        <v>83</v>
      </c>
      <c r="AV223" s="13" t="s">
        <v>83</v>
      </c>
      <c r="AW223" s="13" t="s">
        <v>35</v>
      </c>
      <c r="AX223" s="13" t="s">
        <v>81</v>
      </c>
      <c r="AY223" s="249" t="s">
        <v>426</v>
      </c>
    </row>
    <row r="224" s="2" customFormat="1" ht="55.5" customHeight="1">
      <c r="A224" s="42"/>
      <c r="B224" s="43"/>
      <c r="C224" s="220" t="s">
        <v>691</v>
      </c>
      <c r="D224" s="220" t="s">
        <v>433</v>
      </c>
      <c r="E224" s="221" t="s">
        <v>692</v>
      </c>
      <c r="F224" s="222" t="s">
        <v>693</v>
      </c>
      <c r="G224" s="223" t="s">
        <v>504</v>
      </c>
      <c r="H224" s="224">
        <v>39.810000000000002</v>
      </c>
      <c r="I224" s="225"/>
      <c r="J224" s="226">
        <f>ROUND(I224*H224,2)</f>
        <v>0</v>
      </c>
      <c r="K224" s="222" t="s">
        <v>437</v>
      </c>
      <c r="L224" s="48"/>
      <c r="M224" s="227" t="s">
        <v>28</v>
      </c>
      <c r="N224" s="228" t="s">
        <v>45</v>
      </c>
      <c r="O224" s="88"/>
      <c r="P224" s="229">
        <f>O224*H224</f>
        <v>0</v>
      </c>
      <c r="Q224" s="229">
        <v>0</v>
      </c>
      <c r="R224" s="229">
        <f>Q224*H224</f>
        <v>0</v>
      </c>
      <c r="S224" s="229">
        <v>0</v>
      </c>
      <c r="T224" s="230">
        <f>S224*H224</f>
        <v>0</v>
      </c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R224" s="231" t="s">
        <v>438</v>
      </c>
      <c r="AT224" s="231" t="s">
        <v>433</v>
      </c>
      <c r="AU224" s="231" t="s">
        <v>83</v>
      </c>
      <c r="AY224" s="21" t="s">
        <v>426</v>
      </c>
      <c r="BE224" s="232">
        <f>IF(N224="základní",J224,0)</f>
        <v>0</v>
      </c>
      <c r="BF224" s="232">
        <f>IF(N224="snížená",J224,0)</f>
        <v>0</v>
      </c>
      <c r="BG224" s="232">
        <f>IF(N224="zákl. přenesená",J224,0)</f>
        <v>0</v>
      </c>
      <c r="BH224" s="232">
        <f>IF(N224="sníž. přenesená",J224,0)</f>
        <v>0</v>
      </c>
      <c r="BI224" s="232">
        <f>IF(N224="nulová",J224,0)</f>
        <v>0</v>
      </c>
      <c r="BJ224" s="21" t="s">
        <v>81</v>
      </c>
      <c r="BK224" s="232">
        <f>ROUND(I224*H224,2)</f>
        <v>0</v>
      </c>
      <c r="BL224" s="21" t="s">
        <v>438</v>
      </c>
      <c r="BM224" s="231" t="s">
        <v>694</v>
      </c>
    </row>
    <row r="225" s="2" customFormat="1">
      <c r="A225" s="42"/>
      <c r="B225" s="43"/>
      <c r="C225" s="44"/>
      <c r="D225" s="233" t="s">
        <v>442</v>
      </c>
      <c r="E225" s="44"/>
      <c r="F225" s="234" t="s">
        <v>695</v>
      </c>
      <c r="G225" s="44"/>
      <c r="H225" s="44"/>
      <c r="I225" s="235"/>
      <c r="J225" s="44"/>
      <c r="K225" s="44"/>
      <c r="L225" s="48"/>
      <c r="M225" s="236"/>
      <c r="N225" s="237"/>
      <c r="O225" s="88"/>
      <c r="P225" s="88"/>
      <c r="Q225" s="88"/>
      <c r="R225" s="88"/>
      <c r="S225" s="88"/>
      <c r="T225" s="89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T225" s="21" t="s">
        <v>442</v>
      </c>
      <c r="AU225" s="21" t="s">
        <v>83</v>
      </c>
    </row>
    <row r="226" s="13" customFormat="1">
      <c r="A226" s="13"/>
      <c r="B226" s="238"/>
      <c r="C226" s="239"/>
      <c r="D226" s="240" t="s">
        <v>446</v>
      </c>
      <c r="E226" s="241" t="s">
        <v>28</v>
      </c>
      <c r="F226" s="242" t="s">
        <v>696</v>
      </c>
      <c r="G226" s="239"/>
      <c r="H226" s="243">
        <v>39.810000000000002</v>
      </c>
      <c r="I226" s="244"/>
      <c r="J226" s="239"/>
      <c r="K226" s="239"/>
      <c r="L226" s="245"/>
      <c r="M226" s="246"/>
      <c r="N226" s="247"/>
      <c r="O226" s="247"/>
      <c r="P226" s="247"/>
      <c r="Q226" s="247"/>
      <c r="R226" s="247"/>
      <c r="S226" s="247"/>
      <c r="T226" s="248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9" t="s">
        <v>446</v>
      </c>
      <c r="AU226" s="249" t="s">
        <v>83</v>
      </c>
      <c r="AV226" s="13" t="s">
        <v>83</v>
      </c>
      <c r="AW226" s="13" t="s">
        <v>35</v>
      </c>
      <c r="AX226" s="13" t="s">
        <v>81</v>
      </c>
      <c r="AY226" s="249" t="s">
        <v>426</v>
      </c>
    </row>
    <row r="227" s="2" customFormat="1" ht="55.5" customHeight="1">
      <c r="A227" s="42"/>
      <c r="B227" s="43"/>
      <c r="C227" s="220" t="s">
        <v>697</v>
      </c>
      <c r="D227" s="220" t="s">
        <v>433</v>
      </c>
      <c r="E227" s="221" t="s">
        <v>698</v>
      </c>
      <c r="F227" s="222" t="s">
        <v>699</v>
      </c>
      <c r="G227" s="223" t="s">
        <v>504</v>
      </c>
      <c r="H227" s="224">
        <v>13.27</v>
      </c>
      <c r="I227" s="225"/>
      <c r="J227" s="226">
        <f>ROUND(I227*H227,2)</f>
        <v>0</v>
      </c>
      <c r="K227" s="222" t="s">
        <v>437</v>
      </c>
      <c r="L227" s="48"/>
      <c r="M227" s="227" t="s">
        <v>28</v>
      </c>
      <c r="N227" s="228" t="s">
        <v>45</v>
      </c>
      <c r="O227" s="88"/>
      <c r="P227" s="229">
        <f>O227*H227</f>
        <v>0</v>
      </c>
      <c r="Q227" s="229">
        <v>0</v>
      </c>
      <c r="R227" s="229">
        <f>Q227*H227</f>
        <v>0</v>
      </c>
      <c r="S227" s="229">
        <v>0</v>
      </c>
      <c r="T227" s="230">
        <f>S227*H227</f>
        <v>0</v>
      </c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R227" s="231" t="s">
        <v>438</v>
      </c>
      <c r="AT227" s="231" t="s">
        <v>433</v>
      </c>
      <c r="AU227" s="231" t="s">
        <v>83</v>
      </c>
      <c r="AY227" s="21" t="s">
        <v>426</v>
      </c>
      <c r="BE227" s="232">
        <f>IF(N227="základní",J227,0)</f>
        <v>0</v>
      </c>
      <c r="BF227" s="232">
        <f>IF(N227="snížená",J227,0)</f>
        <v>0</v>
      </c>
      <c r="BG227" s="232">
        <f>IF(N227="zákl. přenesená",J227,0)</f>
        <v>0</v>
      </c>
      <c r="BH227" s="232">
        <f>IF(N227="sníž. přenesená",J227,0)</f>
        <v>0</v>
      </c>
      <c r="BI227" s="232">
        <f>IF(N227="nulová",J227,0)</f>
        <v>0</v>
      </c>
      <c r="BJ227" s="21" t="s">
        <v>81</v>
      </c>
      <c r="BK227" s="232">
        <f>ROUND(I227*H227,2)</f>
        <v>0</v>
      </c>
      <c r="BL227" s="21" t="s">
        <v>438</v>
      </c>
      <c r="BM227" s="231" t="s">
        <v>700</v>
      </c>
    </row>
    <row r="228" s="2" customFormat="1">
      <c r="A228" s="42"/>
      <c r="B228" s="43"/>
      <c r="C228" s="44"/>
      <c r="D228" s="233" t="s">
        <v>442</v>
      </c>
      <c r="E228" s="44"/>
      <c r="F228" s="234" t="s">
        <v>701</v>
      </c>
      <c r="G228" s="44"/>
      <c r="H228" s="44"/>
      <c r="I228" s="235"/>
      <c r="J228" s="44"/>
      <c r="K228" s="44"/>
      <c r="L228" s="48"/>
      <c r="M228" s="236"/>
      <c r="N228" s="237"/>
      <c r="O228" s="88"/>
      <c r="P228" s="88"/>
      <c r="Q228" s="88"/>
      <c r="R228" s="88"/>
      <c r="S228" s="88"/>
      <c r="T228" s="89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T228" s="21" t="s">
        <v>442</v>
      </c>
      <c r="AU228" s="21" t="s">
        <v>83</v>
      </c>
    </row>
    <row r="229" s="13" customFormat="1">
      <c r="A229" s="13"/>
      <c r="B229" s="238"/>
      <c r="C229" s="239"/>
      <c r="D229" s="240" t="s">
        <v>446</v>
      </c>
      <c r="E229" s="241" t="s">
        <v>28</v>
      </c>
      <c r="F229" s="242" t="s">
        <v>610</v>
      </c>
      <c r="G229" s="239"/>
      <c r="H229" s="243">
        <v>12.93</v>
      </c>
      <c r="I229" s="244"/>
      <c r="J229" s="239"/>
      <c r="K229" s="239"/>
      <c r="L229" s="245"/>
      <c r="M229" s="246"/>
      <c r="N229" s="247"/>
      <c r="O229" s="247"/>
      <c r="P229" s="247"/>
      <c r="Q229" s="247"/>
      <c r="R229" s="247"/>
      <c r="S229" s="247"/>
      <c r="T229" s="248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9" t="s">
        <v>446</v>
      </c>
      <c r="AU229" s="249" t="s">
        <v>83</v>
      </c>
      <c r="AV229" s="13" t="s">
        <v>83</v>
      </c>
      <c r="AW229" s="13" t="s">
        <v>35</v>
      </c>
      <c r="AX229" s="13" t="s">
        <v>74</v>
      </c>
      <c r="AY229" s="249" t="s">
        <v>426</v>
      </c>
    </row>
    <row r="230" s="13" customFormat="1">
      <c r="A230" s="13"/>
      <c r="B230" s="238"/>
      <c r="C230" s="239"/>
      <c r="D230" s="240" t="s">
        <v>446</v>
      </c>
      <c r="E230" s="241" t="s">
        <v>28</v>
      </c>
      <c r="F230" s="242" t="s">
        <v>702</v>
      </c>
      <c r="G230" s="239"/>
      <c r="H230" s="243">
        <v>-1.6100000000000001</v>
      </c>
      <c r="I230" s="244"/>
      <c r="J230" s="239"/>
      <c r="K230" s="239"/>
      <c r="L230" s="245"/>
      <c r="M230" s="246"/>
      <c r="N230" s="247"/>
      <c r="O230" s="247"/>
      <c r="P230" s="247"/>
      <c r="Q230" s="247"/>
      <c r="R230" s="247"/>
      <c r="S230" s="247"/>
      <c r="T230" s="248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9" t="s">
        <v>446</v>
      </c>
      <c r="AU230" s="249" t="s">
        <v>83</v>
      </c>
      <c r="AV230" s="13" t="s">
        <v>83</v>
      </c>
      <c r="AW230" s="13" t="s">
        <v>35</v>
      </c>
      <c r="AX230" s="13" t="s">
        <v>74</v>
      </c>
      <c r="AY230" s="249" t="s">
        <v>426</v>
      </c>
    </row>
    <row r="231" s="13" customFormat="1">
      <c r="A231" s="13"/>
      <c r="B231" s="238"/>
      <c r="C231" s="239"/>
      <c r="D231" s="240" t="s">
        <v>446</v>
      </c>
      <c r="E231" s="241" t="s">
        <v>28</v>
      </c>
      <c r="F231" s="242" t="s">
        <v>599</v>
      </c>
      <c r="G231" s="239"/>
      <c r="H231" s="243">
        <v>0.78000000000000003</v>
      </c>
      <c r="I231" s="244"/>
      <c r="J231" s="239"/>
      <c r="K231" s="239"/>
      <c r="L231" s="245"/>
      <c r="M231" s="246"/>
      <c r="N231" s="247"/>
      <c r="O231" s="247"/>
      <c r="P231" s="247"/>
      <c r="Q231" s="247"/>
      <c r="R231" s="247"/>
      <c r="S231" s="247"/>
      <c r="T231" s="248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9" t="s">
        <v>446</v>
      </c>
      <c r="AU231" s="249" t="s">
        <v>83</v>
      </c>
      <c r="AV231" s="13" t="s">
        <v>83</v>
      </c>
      <c r="AW231" s="13" t="s">
        <v>35</v>
      </c>
      <c r="AX231" s="13" t="s">
        <v>74</v>
      </c>
      <c r="AY231" s="249" t="s">
        <v>426</v>
      </c>
    </row>
    <row r="232" s="13" customFormat="1">
      <c r="A232" s="13"/>
      <c r="B232" s="238"/>
      <c r="C232" s="239"/>
      <c r="D232" s="240" t="s">
        <v>446</v>
      </c>
      <c r="E232" s="241" t="s">
        <v>28</v>
      </c>
      <c r="F232" s="242" t="s">
        <v>608</v>
      </c>
      <c r="G232" s="239"/>
      <c r="H232" s="243">
        <v>0.78000000000000003</v>
      </c>
      <c r="I232" s="244"/>
      <c r="J232" s="239"/>
      <c r="K232" s="239"/>
      <c r="L232" s="245"/>
      <c r="M232" s="246"/>
      <c r="N232" s="247"/>
      <c r="O232" s="247"/>
      <c r="P232" s="247"/>
      <c r="Q232" s="247"/>
      <c r="R232" s="247"/>
      <c r="S232" s="247"/>
      <c r="T232" s="248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9" t="s">
        <v>446</v>
      </c>
      <c r="AU232" s="249" t="s">
        <v>83</v>
      </c>
      <c r="AV232" s="13" t="s">
        <v>83</v>
      </c>
      <c r="AW232" s="13" t="s">
        <v>35</v>
      </c>
      <c r="AX232" s="13" t="s">
        <v>74</v>
      </c>
      <c r="AY232" s="249" t="s">
        <v>426</v>
      </c>
    </row>
    <row r="233" s="13" customFormat="1">
      <c r="A233" s="13"/>
      <c r="B233" s="238"/>
      <c r="C233" s="239"/>
      <c r="D233" s="240" t="s">
        <v>446</v>
      </c>
      <c r="E233" s="241" t="s">
        <v>28</v>
      </c>
      <c r="F233" s="242" t="s">
        <v>604</v>
      </c>
      <c r="G233" s="239"/>
      <c r="H233" s="243">
        <v>0.39000000000000001</v>
      </c>
      <c r="I233" s="244"/>
      <c r="J233" s="239"/>
      <c r="K233" s="239"/>
      <c r="L233" s="245"/>
      <c r="M233" s="246"/>
      <c r="N233" s="247"/>
      <c r="O233" s="247"/>
      <c r="P233" s="247"/>
      <c r="Q233" s="247"/>
      <c r="R233" s="247"/>
      <c r="S233" s="247"/>
      <c r="T233" s="248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9" t="s">
        <v>446</v>
      </c>
      <c r="AU233" s="249" t="s">
        <v>83</v>
      </c>
      <c r="AV233" s="13" t="s">
        <v>83</v>
      </c>
      <c r="AW233" s="13" t="s">
        <v>35</v>
      </c>
      <c r="AX233" s="13" t="s">
        <v>74</v>
      </c>
      <c r="AY233" s="249" t="s">
        <v>426</v>
      </c>
    </row>
    <row r="234" s="15" customFormat="1">
      <c r="A234" s="15"/>
      <c r="B234" s="260"/>
      <c r="C234" s="261"/>
      <c r="D234" s="240" t="s">
        <v>446</v>
      </c>
      <c r="E234" s="262" t="s">
        <v>600</v>
      </c>
      <c r="F234" s="263" t="s">
        <v>466</v>
      </c>
      <c r="G234" s="261"/>
      <c r="H234" s="264">
        <v>13.27</v>
      </c>
      <c r="I234" s="265"/>
      <c r="J234" s="261"/>
      <c r="K234" s="261"/>
      <c r="L234" s="266"/>
      <c r="M234" s="267"/>
      <c r="N234" s="268"/>
      <c r="O234" s="268"/>
      <c r="P234" s="268"/>
      <c r="Q234" s="268"/>
      <c r="R234" s="268"/>
      <c r="S234" s="268"/>
      <c r="T234" s="269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70" t="s">
        <v>446</v>
      </c>
      <c r="AU234" s="270" t="s">
        <v>83</v>
      </c>
      <c r="AV234" s="15" t="s">
        <v>438</v>
      </c>
      <c r="AW234" s="15" t="s">
        <v>35</v>
      </c>
      <c r="AX234" s="15" t="s">
        <v>81</v>
      </c>
      <c r="AY234" s="270" t="s">
        <v>426</v>
      </c>
    </row>
    <row r="235" s="2" customFormat="1" ht="62.7" customHeight="1">
      <c r="A235" s="42"/>
      <c r="B235" s="43"/>
      <c r="C235" s="220" t="s">
        <v>703</v>
      </c>
      <c r="D235" s="220" t="s">
        <v>433</v>
      </c>
      <c r="E235" s="221" t="s">
        <v>704</v>
      </c>
      <c r="F235" s="222" t="s">
        <v>705</v>
      </c>
      <c r="G235" s="223" t="s">
        <v>504</v>
      </c>
      <c r="H235" s="224">
        <v>39.810000000000002</v>
      </c>
      <c r="I235" s="225"/>
      <c r="J235" s="226">
        <f>ROUND(I235*H235,2)</f>
        <v>0</v>
      </c>
      <c r="K235" s="222" t="s">
        <v>437</v>
      </c>
      <c r="L235" s="48"/>
      <c r="M235" s="227" t="s">
        <v>28</v>
      </c>
      <c r="N235" s="228" t="s">
        <v>45</v>
      </c>
      <c r="O235" s="88"/>
      <c r="P235" s="229">
        <f>O235*H235</f>
        <v>0</v>
      </c>
      <c r="Q235" s="229">
        <v>0</v>
      </c>
      <c r="R235" s="229">
        <f>Q235*H235</f>
        <v>0</v>
      </c>
      <c r="S235" s="229">
        <v>0</v>
      </c>
      <c r="T235" s="230">
        <f>S235*H235</f>
        <v>0</v>
      </c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R235" s="231" t="s">
        <v>438</v>
      </c>
      <c r="AT235" s="231" t="s">
        <v>433</v>
      </c>
      <c r="AU235" s="231" t="s">
        <v>83</v>
      </c>
      <c r="AY235" s="21" t="s">
        <v>426</v>
      </c>
      <c r="BE235" s="232">
        <f>IF(N235="základní",J235,0)</f>
        <v>0</v>
      </c>
      <c r="BF235" s="232">
        <f>IF(N235="snížená",J235,0)</f>
        <v>0</v>
      </c>
      <c r="BG235" s="232">
        <f>IF(N235="zákl. přenesená",J235,0)</f>
        <v>0</v>
      </c>
      <c r="BH235" s="232">
        <f>IF(N235="sníž. přenesená",J235,0)</f>
        <v>0</v>
      </c>
      <c r="BI235" s="232">
        <f>IF(N235="nulová",J235,0)</f>
        <v>0</v>
      </c>
      <c r="BJ235" s="21" t="s">
        <v>81</v>
      </c>
      <c r="BK235" s="232">
        <f>ROUND(I235*H235,2)</f>
        <v>0</v>
      </c>
      <c r="BL235" s="21" t="s">
        <v>438</v>
      </c>
      <c r="BM235" s="231" t="s">
        <v>706</v>
      </c>
    </row>
    <row r="236" s="2" customFormat="1">
      <c r="A236" s="42"/>
      <c r="B236" s="43"/>
      <c r="C236" s="44"/>
      <c r="D236" s="233" t="s">
        <v>442</v>
      </c>
      <c r="E236" s="44"/>
      <c r="F236" s="234" t="s">
        <v>707</v>
      </c>
      <c r="G236" s="44"/>
      <c r="H236" s="44"/>
      <c r="I236" s="235"/>
      <c r="J236" s="44"/>
      <c r="K236" s="44"/>
      <c r="L236" s="48"/>
      <c r="M236" s="236"/>
      <c r="N236" s="237"/>
      <c r="O236" s="88"/>
      <c r="P236" s="88"/>
      <c r="Q236" s="88"/>
      <c r="R236" s="88"/>
      <c r="S236" s="88"/>
      <c r="T236" s="89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T236" s="21" t="s">
        <v>442</v>
      </c>
      <c r="AU236" s="21" t="s">
        <v>83</v>
      </c>
    </row>
    <row r="237" s="13" customFormat="1">
      <c r="A237" s="13"/>
      <c r="B237" s="238"/>
      <c r="C237" s="239"/>
      <c r="D237" s="240" t="s">
        <v>446</v>
      </c>
      <c r="E237" s="241" t="s">
        <v>28</v>
      </c>
      <c r="F237" s="242" t="s">
        <v>696</v>
      </c>
      <c r="G237" s="239"/>
      <c r="H237" s="243">
        <v>39.810000000000002</v>
      </c>
      <c r="I237" s="244"/>
      <c r="J237" s="239"/>
      <c r="K237" s="239"/>
      <c r="L237" s="245"/>
      <c r="M237" s="246"/>
      <c r="N237" s="247"/>
      <c r="O237" s="247"/>
      <c r="P237" s="247"/>
      <c r="Q237" s="247"/>
      <c r="R237" s="247"/>
      <c r="S237" s="247"/>
      <c r="T237" s="248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9" t="s">
        <v>446</v>
      </c>
      <c r="AU237" s="249" t="s">
        <v>83</v>
      </c>
      <c r="AV237" s="13" t="s">
        <v>83</v>
      </c>
      <c r="AW237" s="13" t="s">
        <v>35</v>
      </c>
      <c r="AX237" s="13" t="s">
        <v>81</v>
      </c>
      <c r="AY237" s="249" t="s">
        <v>426</v>
      </c>
    </row>
    <row r="238" s="2" customFormat="1" ht="62.7" customHeight="1">
      <c r="A238" s="42"/>
      <c r="B238" s="43"/>
      <c r="C238" s="220" t="s">
        <v>708</v>
      </c>
      <c r="D238" s="220" t="s">
        <v>433</v>
      </c>
      <c r="E238" s="221" t="s">
        <v>709</v>
      </c>
      <c r="F238" s="222" t="s">
        <v>710</v>
      </c>
      <c r="G238" s="223" t="s">
        <v>504</v>
      </c>
      <c r="H238" s="224">
        <v>25.038</v>
      </c>
      <c r="I238" s="225"/>
      <c r="J238" s="226">
        <f>ROUND(I238*H238,2)</f>
        <v>0</v>
      </c>
      <c r="K238" s="222" t="s">
        <v>437</v>
      </c>
      <c r="L238" s="48"/>
      <c r="M238" s="227" t="s">
        <v>28</v>
      </c>
      <c r="N238" s="228" t="s">
        <v>45</v>
      </c>
      <c r="O238" s="88"/>
      <c r="P238" s="229">
        <f>O238*H238</f>
        <v>0</v>
      </c>
      <c r="Q238" s="229">
        <v>0</v>
      </c>
      <c r="R238" s="229">
        <f>Q238*H238</f>
        <v>0</v>
      </c>
      <c r="S238" s="229">
        <v>0</v>
      </c>
      <c r="T238" s="230">
        <f>S238*H238</f>
        <v>0</v>
      </c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R238" s="231" t="s">
        <v>438</v>
      </c>
      <c r="AT238" s="231" t="s">
        <v>433</v>
      </c>
      <c r="AU238" s="231" t="s">
        <v>83</v>
      </c>
      <c r="AY238" s="21" t="s">
        <v>426</v>
      </c>
      <c r="BE238" s="232">
        <f>IF(N238="základní",J238,0)</f>
        <v>0</v>
      </c>
      <c r="BF238" s="232">
        <f>IF(N238="snížená",J238,0)</f>
        <v>0</v>
      </c>
      <c r="BG238" s="232">
        <f>IF(N238="zákl. přenesená",J238,0)</f>
        <v>0</v>
      </c>
      <c r="BH238" s="232">
        <f>IF(N238="sníž. přenesená",J238,0)</f>
        <v>0</v>
      </c>
      <c r="BI238" s="232">
        <f>IF(N238="nulová",J238,0)</f>
        <v>0</v>
      </c>
      <c r="BJ238" s="21" t="s">
        <v>81</v>
      </c>
      <c r="BK238" s="232">
        <f>ROUND(I238*H238,2)</f>
        <v>0</v>
      </c>
      <c r="BL238" s="21" t="s">
        <v>438</v>
      </c>
      <c r="BM238" s="231" t="s">
        <v>711</v>
      </c>
    </row>
    <row r="239" s="2" customFormat="1">
      <c r="A239" s="42"/>
      <c r="B239" s="43"/>
      <c r="C239" s="44"/>
      <c r="D239" s="233" t="s">
        <v>442</v>
      </c>
      <c r="E239" s="44"/>
      <c r="F239" s="234" t="s">
        <v>712</v>
      </c>
      <c r="G239" s="44"/>
      <c r="H239" s="44"/>
      <c r="I239" s="235"/>
      <c r="J239" s="44"/>
      <c r="K239" s="44"/>
      <c r="L239" s="48"/>
      <c r="M239" s="236"/>
      <c r="N239" s="237"/>
      <c r="O239" s="88"/>
      <c r="P239" s="88"/>
      <c r="Q239" s="88"/>
      <c r="R239" s="88"/>
      <c r="S239" s="88"/>
      <c r="T239" s="89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T239" s="21" t="s">
        <v>442</v>
      </c>
      <c r="AU239" s="21" t="s">
        <v>83</v>
      </c>
    </row>
    <row r="240" s="13" customFormat="1">
      <c r="A240" s="13"/>
      <c r="B240" s="238"/>
      <c r="C240" s="239"/>
      <c r="D240" s="240" t="s">
        <v>446</v>
      </c>
      <c r="E240" s="241" t="s">
        <v>28</v>
      </c>
      <c r="F240" s="242" t="s">
        <v>207</v>
      </c>
      <c r="G240" s="239"/>
      <c r="H240" s="243">
        <v>10.824</v>
      </c>
      <c r="I240" s="244"/>
      <c r="J240" s="239"/>
      <c r="K240" s="239"/>
      <c r="L240" s="245"/>
      <c r="M240" s="246"/>
      <c r="N240" s="247"/>
      <c r="O240" s="247"/>
      <c r="P240" s="247"/>
      <c r="Q240" s="247"/>
      <c r="R240" s="247"/>
      <c r="S240" s="247"/>
      <c r="T240" s="248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9" t="s">
        <v>446</v>
      </c>
      <c r="AU240" s="249" t="s">
        <v>83</v>
      </c>
      <c r="AV240" s="13" t="s">
        <v>83</v>
      </c>
      <c r="AW240" s="13" t="s">
        <v>35</v>
      </c>
      <c r="AX240" s="13" t="s">
        <v>74</v>
      </c>
      <c r="AY240" s="249" t="s">
        <v>426</v>
      </c>
    </row>
    <row r="241" s="13" customFormat="1">
      <c r="A241" s="13"/>
      <c r="B241" s="238"/>
      <c r="C241" s="239"/>
      <c r="D241" s="240" t="s">
        <v>446</v>
      </c>
      <c r="E241" s="241" t="s">
        <v>28</v>
      </c>
      <c r="F241" s="242" t="s">
        <v>213</v>
      </c>
      <c r="G241" s="239"/>
      <c r="H241" s="243">
        <v>36.863999999999997</v>
      </c>
      <c r="I241" s="244"/>
      <c r="J241" s="239"/>
      <c r="K241" s="239"/>
      <c r="L241" s="245"/>
      <c r="M241" s="246"/>
      <c r="N241" s="247"/>
      <c r="O241" s="247"/>
      <c r="P241" s="247"/>
      <c r="Q241" s="247"/>
      <c r="R241" s="247"/>
      <c r="S241" s="247"/>
      <c r="T241" s="248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9" t="s">
        <v>446</v>
      </c>
      <c r="AU241" s="249" t="s">
        <v>83</v>
      </c>
      <c r="AV241" s="13" t="s">
        <v>83</v>
      </c>
      <c r="AW241" s="13" t="s">
        <v>35</v>
      </c>
      <c r="AX241" s="13" t="s">
        <v>74</v>
      </c>
      <c r="AY241" s="249" t="s">
        <v>426</v>
      </c>
    </row>
    <row r="242" s="13" customFormat="1">
      <c r="A242" s="13"/>
      <c r="B242" s="238"/>
      <c r="C242" s="239"/>
      <c r="D242" s="240" t="s">
        <v>446</v>
      </c>
      <c r="E242" s="241" t="s">
        <v>28</v>
      </c>
      <c r="F242" s="242" t="s">
        <v>599</v>
      </c>
      <c r="G242" s="239"/>
      <c r="H242" s="243">
        <v>0.78000000000000003</v>
      </c>
      <c r="I242" s="244"/>
      <c r="J242" s="239"/>
      <c r="K242" s="239"/>
      <c r="L242" s="245"/>
      <c r="M242" s="246"/>
      <c r="N242" s="247"/>
      <c r="O242" s="247"/>
      <c r="P242" s="247"/>
      <c r="Q242" s="247"/>
      <c r="R242" s="247"/>
      <c r="S242" s="247"/>
      <c r="T242" s="248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9" t="s">
        <v>446</v>
      </c>
      <c r="AU242" s="249" t="s">
        <v>83</v>
      </c>
      <c r="AV242" s="13" t="s">
        <v>83</v>
      </c>
      <c r="AW242" s="13" t="s">
        <v>35</v>
      </c>
      <c r="AX242" s="13" t="s">
        <v>74</v>
      </c>
      <c r="AY242" s="249" t="s">
        <v>426</v>
      </c>
    </row>
    <row r="243" s="13" customFormat="1">
      <c r="A243" s="13"/>
      <c r="B243" s="238"/>
      <c r="C243" s="239"/>
      <c r="D243" s="240" t="s">
        <v>446</v>
      </c>
      <c r="E243" s="241" t="s">
        <v>28</v>
      </c>
      <c r="F243" s="242" t="s">
        <v>713</v>
      </c>
      <c r="G243" s="239"/>
      <c r="H243" s="243">
        <v>-10.23</v>
      </c>
      <c r="I243" s="244"/>
      <c r="J243" s="239"/>
      <c r="K243" s="239"/>
      <c r="L243" s="245"/>
      <c r="M243" s="246"/>
      <c r="N243" s="247"/>
      <c r="O243" s="247"/>
      <c r="P243" s="247"/>
      <c r="Q243" s="247"/>
      <c r="R243" s="247"/>
      <c r="S243" s="247"/>
      <c r="T243" s="248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9" t="s">
        <v>446</v>
      </c>
      <c r="AU243" s="249" t="s">
        <v>83</v>
      </c>
      <c r="AV243" s="13" t="s">
        <v>83</v>
      </c>
      <c r="AW243" s="13" t="s">
        <v>35</v>
      </c>
      <c r="AX243" s="13" t="s">
        <v>74</v>
      </c>
      <c r="AY243" s="249" t="s">
        <v>426</v>
      </c>
    </row>
    <row r="244" s="13" customFormat="1">
      <c r="A244" s="13"/>
      <c r="B244" s="238"/>
      <c r="C244" s="239"/>
      <c r="D244" s="240" t="s">
        <v>446</v>
      </c>
      <c r="E244" s="241" t="s">
        <v>28</v>
      </c>
      <c r="F244" s="242" t="s">
        <v>714</v>
      </c>
      <c r="G244" s="239"/>
      <c r="H244" s="243">
        <v>-13.199999999999999</v>
      </c>
      <c r="I244" s="244"/>
      <c r="J244" s="239"/>
      <c r="K244" s="239"/>
      <c r="L244" s="245"/>
      <c r="M244" s="246"/>
      <c r="N244" s="247"/>
      <c r="O244" s="247"/>
      <c r="P244" s="247"/>
      <c r="Q244" s="247"/>
      <c r="R244" s="247"/>
      <c r="S244" s="247"/>
      <c r="T244" s="248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9" t="s">
        <v>446</v>
      </c>
      <c r="AU244" s="249" t="s">
        <v>83</v>
      </c>
      <c r="AV244" s="13" t="s">
        <v>83</v>
      </c>
      <c r="AW244" s="13" t="s">
        <v>35</v>
      </c>
      <c r="AX244" s="13" t="s">
        <v>74</v>
      </c>
      <c r="AY244" s="249" t="s">
        <v>426</v>
      </c>
    </row>
    <row r="245" s="15" customFormat="1">
      <c r="A245" s="15"/>
      <c r="B245" s="260"/>
      <c r="C245" s="261"/>
      <c r="D245" s="240" t="s">
        <v>446</v>
      </c>
      <c r="E245" s="262" t="s">
        <v>594</v>
      </c>
      <c r="F245" s="263" t="s">
        <v>466</v>
      </c>
      <c r="G245" s="261"/>
      <c r="H245" s="264">
        <v>25.038</v>
      </c>
      <c r="I245" s="265"/>
      <c r="J245" s="261"/>
      <c r="K245" s="261"/>
      <c r="L245" s="266"/>
      <c r="M245" s="267"/>
      <c r="N245" s="268"/>
      <c r="O245" s="268"/>
      <c r="P245" s="268"/>
      <c r="Q245" s="268"/>
      <c r="R245" s="268"/>
      <c r="S245" s="268"/>
      <c r="T245" s="269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70" t="s">
        <v>446</v>
      </c>
      <c r="AU245" s="270" t="s">
        <v>83</v>
      </c>
      <c r="AV245" s="15" t="s">
        <v>438</v>
      </c>
      <c r="AW245" s="15" t="s">
        <v>35</v>
      </c>
      <c r="AX245" s="15" t="s">
        <v>81</v>
      </c>
      <c r="AY245" s="270" t="s">
        <v>426</v>
      </c>
    </row>
    <row r="246" s="2" customFormat="1" ht="66.75" customHeight="1">
      <c r="A246" s="42"/>
      <c r="B246" s="43"/>
      <c r="C246" s="220" t="s">
        <v>715</v>
      </c>
      <c r="D246" s="220" t="s">
        <v>433</v>
      </c>
      <c r="E246" s="221" t="s">
        <v>716</v>
      </c>
      <c r="F246" s="222" t="s">
        <v>717</v>
      </c>
      <c r="G246" s="223" t="s">
        <v>504</v>
      </c>
      <c r="H246" s="224">
        <v>75.114000000000004</v>
      </c>
      <c r="I246" s="225"/>
      <c r="J246" s="226">
        <f>ROUND(I246*H246,2)</f>
        <v>0</v>
      </c>
      <c r="K246" s="222" t="s">
        <v>437</v>
      </c>
      <c r="L246" s="48"/>
      <c r="M246" s="227" t="s">
        <v>28</v>
      </c>
      <c r="N246" s="228" t="s">
        <v>45</v>
      </c>
      <c r="O246" s="88"/>
      <c r="P246" s="229">
        <f>O246*H246</f>
        <v>0</v>
      </c>
      <c r="Q246" s="229">
        <v>0</v>
      </c>
      <c r="R246" s="229">
        <f>Q246*H246</f>
        <v>0</v>
      </c>
      <c r="S246" s="229">
        <v>0</v>
      </c>
      <c r="T246" s="230">
        <f>S246*H246</f>
        <v>0</v>
      </c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R246" s="231" t="s">
        <v>438</v>
      </c>
      <c r="AT246" s="231" t="s">
        <v>433</v>
      </c>
      <c r="AU246" s="231" t="s">
        <v>83</v>
      </c>
      <c r="AY246" s="21" t="s">
        <v>426</v>
      </c>
      <c r="BE246" s="232">
        <f>IF(N246="základní",J246,0)</f>
        <v>0</v>
      </c>
      <c r="BF246" s="232">
        <f>IF(N246="snížená",J246,0)</f>
        <v>0</v>
      </c>
      <c r="BG246" s="232">
        <f>IF(N246="zákl. přenesená",J246,0)</f>
        <v>0</v>
      </c>
      <c r="BH246" s="232">
        <f>IF(N246="sníž. přenesená",J246,0)</f>
        <v>0</v>
      </c>
      <c r="BI246" s="232">
        <f>IF(N246="nulová",J246,0)</f>
        <v>0</v>
      </c>
      <c r="BJ246" s="21" t="s">
        <v>81</v>
      </c>
      <c r="BK246" s="232">
        <f>ROUND(I246*H246,2)</f>
        <v>0</v>
      </c>
      <c r="BL246" s="21" t="s">
        <v>438</v>
      </c>
      <c r="BM246" s="231" t="s">
        <v>718</v>
      </c>
    </row>
    <row r="247" s="2" customFormat="1">
      <c r="A247" s="42"/>
      <c r="B247" s="43"/>
      <c r="C247" s="44"/>
      <c r="D247" s="233" t="s">
        <v>442</v>
      </c>
      <c r="E247" s="44"/>
      <c r="F247" s="234" t="s">
        <v>719</v>
      </c>
      <c r="G247" s="44"/>
      <c r="H247" s="44"/>
      <c r="I247" s="235"/>
      <c r="J247" s="44"/>
      <c r="K247" s="44"/>
      <c r="L247" s="48"/>
      <c r="M247" s="236"/>
      <c r="N247" s="237"/>
      <c r="O247" s="88"/>
      <c r="P247" s="88"/>
      <c r="Q247" s="88"/>
      <c r="R247" s="88"/>
      <c r="S247" s="88"/>
      <c r="T247" s="89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T247" s="21" t="s">
        <v>442</v>
      </c>
      <c r="AU247" s="21" t="s">
        <v>83</v>
      </c>
    </row>
    <row r="248" s="13" customFormat="1">
      <c r="A248" s="13"/>
      <c r="B248" s="238"/>
      <c r="C248" s="239"/>
      <c r="D248" s="240" t="s">
        <v>446</v>
      </c>
      <c r="E248" s="241" t="s">
        <v>28</v>
      </c>
      <c r="F248" s="242" t="s">
        <v>720</v>
      </c>
      <c r="G248" s="239"/>
      <c r="H248" s="243">
        <v>75.114000000000004</v>
      </c>
      <c r="I248" s="244"/>
      <c r="J248" s="239"/>
      <c r="K248" s="239"/>
      <c r="L248" s="245"/>
      <c r="M248" s="246"/>
      <c r="N248" s="247"/>
      <c r="O248" s="247"/>
      <c r="P248" s="247"/>
      <c r="Q248" s="247"/>
      <c r="R248" s="247"/>
      <c r="S248" s="247"/>
      <c r="T248" s="248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9" t="s">
        <v>446</v>
      </c>
      <c r="AU248" s="249" t="s">
        <v>83</v>
      </c>
      <c r="AV248" s="13" t="s">
        <v>83</v>
      </c>
      <c r="AW248" s="13" t="s">
        <v>35</v>
      </c>
      <c r="AX248" s="13" t="s">
        <v>81</v>
      </c>
      <c r="AY248" s="249" t="s">
        <v>426</v>
      </c>
    </row>
    <row r="249" s="2" customFormat="1" ht="62.7" customHeight="1">
      <c r="A249" s="42"/>
      <c r="B249" s="43"/>
      <c r="C249" s="220" t="s">
        <v>721</v>
      </c>
      <c r="D249" s="220" t="s">
        <v>433</v>
      </c>
      <c r="E249" s="221" t="s">
        <v>722</v>
      </c>
      <c r="F249" s="222" t="s">
        <v>723</v>
      </c>
      <c r="G249" s="223" t="s">
        <v>504</v>
      </c>
      <c r="H249" s="224">
        <v>84.802000000000007</v>
      </c>
      <c r="I249" s="225"/>
      <c r="J249" s="226">
        <f>ROUND(I249*H249,2)</f>
        <v>0</v>
      </c>
      <c r="K249" s="222" t="s">
        <v>437</v>
      </c>
      <c r="L249" s="48"/>
      <c r="M249" s="227" t="s">
        <v>28</v>
      </c>
      <c r="N249" s="228" t="s">
        <v>45</v>
      </c>
      <c r="O249" s="88"/>
      <c r="P249" s="229">
        <f>O249*H249</f>
        <v>0</v>
      </c>
      <c r="Q249" s="229">
        <v>0</v>
      </c>
      <c r="R249" s="229">
        <f>Q249*H249</f>
        <v>0</v>
      </c>
      <c r="S249" s="229">
        <v>0</v>
      </c>
      <c r="T249" s="230">
        <f>S249*H249</f>
        <v>0</v>
      </c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R249" s="231" t="s">
        <v>438</v>
      </c>
      <c r="AT249" s="231" t="s">
        <v>433</v>
      </c>
      <c r="AU249" s="231" t="s">
        <v>83</v>
      </c>
      <c r="AY249" s="21" t="s">
        <v>426</v>
      </c>
      <c r="BE249" s="232">
        <f>IF(N249="základní",J249,0)</f>
        <v>0</v>
      </c>
      <c r="BF249" s="232">
        <f>IF(N249="snížená",J249,0)</f>
        <v>0</v>
      </c>
      <c r="BG249" s="232">
        <f>IF(N249="zákl. přenesená",J249,0)</f>
        <v>0</v>
      </c>
      <c r="BH249" s="232">
        <f>IF(N249="sníž. přenesená",J249,0)</f>
        <v>0</v>
      </c>
      <c r="BI249" s="232">
        <f>IF(N249="nulová",J249,0)</f>
        <v>0</v>
      </c>
      <c r="BJ249" s="21" t="s">
        <v>81</v>
      </c>
      <c r="BK249" s="232">
        <f>ROUND(I249*H249,2)</f>
        <v>0</v>
      </c>
      <c r="BL249" s="21" t="s">
        <v>438</v>
      </c>
      <c r="BM249" s="231" t="s">
        <v>724</v>
      </c>
    </row>
    <row r="250" s="2" customFormat="1">
      <c r="A250" s="42"/>
      <c r="B250" s="43"/>
      <c r="C250" s="44"/>
      <c r="D250" s="233" t="s">
        <v>442</v>
      </c>
      <c r="E250" s="44"/>
      <c r="F250" s="234" t="s">
        <v>725</v>
      </c>
      <c r="G250" s="44"/>
      <c r="H250" s="44"/>
      <c r="I250" s="235"/>
      <c r="J250" s="44"/>
      <c r="K250" s="44"/>
      <c r="L250" s="48"/>
      <c r="M250" s="236"/>
      <c r="N250" s="237"/>
      <c r="O250" s="88"/>
      <c r="P250" s="88"/>
      <c r="Q250" s="88"/>
      <c r="R250" s="88"/>
      <c r="S250" s="88"/>
      <c r="T250" s="89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T250" s="21" t="s">
        <v>442</v>
      </c>
      <c r="AU250" s="21" t="s">
        <v>83</v>
      </c>
    </row>
    <row r="251" s="13" customFormat="1">
      <c r="A251" s="13"/>
      <c r="B251" s="238"/>
      <c r="C251" s="239"/>
      <c r="D251" s="240" t="s">
        <v>446</v>
      </c>
      <c r="E251" s="241" t="s">
        <v>28</v>
      </c>
      <c r="F251" s="242" t="s">
        <v>205</v>
      </c>
      <c r="G251" s="239"/>
      <c r="H251" s="243">
        <v>5.4119999999999999</v>
      </c>
      <c r="I251" s="244"/>
      <c r="J251" s="239"/>
      <c r="K251" s="239"/>
      <c r="L251" s="245"/>
      <c r="M251" s="246"/>
      <c r="N251" s="247"/>
      <c r="O251" s="247"/>
      <c r="P251" s="247"/>
      <c r="Q251" s="247"/>
      <c r="R251" s="247"/>
      <c r="S251" s="247"/>
      <c r="T251" s="248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9" t="s">
        <v>446</v>
      </c>
      <c r="AU251" s="249" t="s">
        <v>83</v>
      </c>
      <c r="AV251" s="13" t="s">
        <v>83</v>
      </c>
      <c r="AW251" s="13" t="s">
        <v>35</v>
      </c>
      <c r="AX251" s="13" t="s">
        <v>74</v>
      </c>
      <c r="AY251" s="249" t="s">
        <v>426</v>
      </c>
    </row>
    <row r="252" s="13" customFormat="1">
      <c r="A252" s="13"/>
      <c r="B252" s="238"/>
      <c r="C252" s="239"/>
      <c r="D252" s="240" t="s">
        <v>446</v>
      </c>
      <c r="E252" s="241" t="s">
        <v>28</v>
      </c>
      <c r="F252" s="242" t="s">
        <v>207</v>
      </c>
      <c r="G252" s="239"/>
      <c r="H252" s="243">
        <v>10.824</v>
      </c>
      <c r="I252" s="244"/>
      <c r="J252" s="239"/>
      <c r="K252" s="239"/>
      <c r="L252" s="245"/>
      <c r="M252" s="246"/>
      <c r="N252" s="247"/>
      <c r="O252" s="247"/>
      <c r="P252" s="247"/>
      <c r="Q252" s="247"/>
      <c r="R252" s="247"/>
      <c r="S252" s="247"/>
      <c r="T252" s="248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9" t="s">
        <v>446</v>
      </c>
      <c r="AU252" s="249" t="s">
        <v>83</v>
      </c>
      <c r="AV252" s="13" t="s">
        <v>83</v>
      </c>
      <c r="AW252" s="13" t="s">
        <v>35</v>
      </c>
      <c r="AX252" s="13" t="s">
        <v>74</v>
      </c>
      <c r="AY252" s="249" t="s">
        <v>426</v>
      </c>
    </row>
    <row r="253" s="13" customFormat="1">
      <c r="A253" s="13"/>
      <c r="B253" s="238"/>
      <c r="C253" s="239"/>
      <c r="D253" s="240" t="s">
        <v>446</v>
      </c>
      <c r="E253" s="241" t="s">
        <v>28</v>
      </c>
      <c r="F253" s="242" t="s">
        <v>209</v>
      </c>
      <c r="G253" s="239"/>
      <c r="H253" s="243">
        <v>18.431999999999999</v>
      </c>
      <c r="I253" s="244"/>
      <c r="J253" s="239"/>
      <c r="K253" s="239"/>
      <c r="L253" s="245"/>
      <c r="M253" s="246"/>
      <c r="N253" s="247"/>
      <c r="O253" s="247"/>
      <c r="P253" s="247"/>
      <c r="Q253" s="247"/>
      <c r="R253" s="247"/>
      <c r="S253" s="247"/>
      <c r="T253" s="248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9" t="s">
        <v>446</v>
      </c>
      <c r="AU253" s="249" t="s">
        <v>83</v>
      </c>
      <c r="AV253" s="13" t="s">
        <v>83</v>
      </c>
      <c r="AW253" s="13" t="s">
        <v>35</v>
      </c>
      <c r="AX253" s="13" t="s">
        <v>74</v>
      </c>
      <c r="AY253" s="249" t="s">
        <v>426</v>
      </c>
    </row>
    <row r="254" s="13" customFormat="1">
      <c r="A254" s="13"/>
      <c r="B254" s="238"/>
      <c r="C254" s="239"/>
      <c r="D254" s="240" t="s">
        <v>446</v>
      </c>
      <c r="E254" s="241" t="s">
        <v>28</v>
      </c>
      <c r="F254" s="242" t="s">
        <v>211</v>
      </c>
      <c r="G254" s="239"/>
      <c r="H254" s="243">
        <v>36.863999999999997</v>
      </c>
      <c r="I254" s="244"/>
      <c r="J254" s="239"/>
      <c r="K254" s="239"/>
      <c r="L254" s="245"/>
      <c r="M254" s="246"/>
      <c r="N254" s="247"/>
      <c r="O254" s="247"/>
      <c r="P254" s="247"/>
      <c r="Q254" s="247"/>
      <c r="R254" s="247"/>
      <c r="S254" s="247"/>
      <c r="T254" s="248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9" t="s">
        <v>446</v>
      </c>
      <c r="AU254" s="249" t="s">
        <v>83</v>
      </c>
      <c r="AV254" s="13" t="s">
        <v>83</v>
      </c>
      <c r="AW254" s="13" t="s">
        <v>35</v>
      </c>
      <c r="AX254" s="13" t="s">
        <v>74</v>
      </c>
      <c r="AY254" s="249" t="s">
        <v>426</v>
      </c>
    </row>
    <row r="255" s="13" customFormat="1">
      <c r="A255" s="13"/>
      <c r="B255" s="238"/>
      <c r="C255" s="239"/>
      <c r="D255" s="240" t="s">
        <v>446</v>
      </c>
      <c r="E255" s="241" t="s">
        <v>28</v>
      </c>
      <c r="F255" s="242" t="s">
        <v>600</v>
      </c>
      <c r="G255" s="239"/>
      <c r="H255" s="243">
        <v>13.27</v>
      </c>
      <c r="I255" s="244"/>
      <c r="J255" s="239"/>
      <c r="K255" s="239"/>
      <c r="L255" s="245"/>
      <c r="M255" s="246"/>
      <c r="N255" s="247"/>
      <c r="O255" s="247"/>
      <c r="P255" s="247"/>
      <c r="Q255" s="247"/>
      <c r="R255" s="247"/>
      <c r="S255" s="247"/>
      <c r="T255" s="248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9" t="s">
        <v>446</v>
      </c>
      <c r="AU255" s="249" t="s">
        <v>83</v>
      </c>
      <c r="AV255" s="13" t="s">
        <v>83</v>
      </c>
      <c r="AW255" s="13" t="s">
        <v>35</v>
      </c>
      <c r="AX255" s="13" t="s">
        <v>74</v>
      </c>
      <c r="AY255" s="249" t="s">
        <v>426</v>
      </c>
    </row>
    <row r="256" s="15" customFormat="1">
      <c r="A256" s="15"/>
      <c r="B256" s="260"/>
      <c r="C256" s="261"/>
      <c r="D256" s="240" t="s">
        <v>446</v>
      </c>
      <c r="E256" s="262" t="s">
        <v>597</v>
      </c>
      <c r="F256" s="263" t="s">
        <v>466</v>
      </c>
      <c r="G256" s="261"/>
      <c r="H256" s="264">
        <v>84.802000000000007</v>
      </c>
      <c r="I256" s="265"/>
      <c r="J256" s="261"/>
      <c r="K256" s="261"/>
      <c r="L256" s="266"/>
      <c r="M256" s="267"/>
      <c r="N256" s="268"/>
      <c r="O256" s="268"/>
      <c r="P256" s="268"/>
      <c r="Q256" s="268"/>
      <c r="R256" s="268"/>
      <c r="S256" s="268"/>
      <c r="T256" s="269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70" t="s">
        <v>446</v>
      </c>
      <c r="AU256" s="270" t="s">
        <v>83</v>
      </c>
      <c r="AV256" s="15" t="s">
        <v>438</v>
      </c>
      <c r="AW256" s="15" t="s">
        <v>35</v>
      </c>
      <c r="AX256" s="15" t="s">
        <v>81</v>
      </c>
      <c r="AY256" s="270" t="s">
        <v>426</v>
      </c>
    </row>
    <row r="257" s="2" customFormat="1" ht="66.75" customHeight="1">
      <c r="A257" s="42"/>
      <c r="B257" s="43"/>
      <c r="C257" s="220" t="s">
        <v>726</v>
      </c>
      <c r="D257" s="220" t="s">
        <v>433</v>
      </c>
      <c r="E257" s="221" t="s">
        <v>727</v>
      </c>
      <c r="F257" s="222" t="s">
        <v>728</v>
      </c>
      <c r="G257" s="223" t="s">
        <v>504</v>
      </c>
      <c r="H257" s="224">
        <v>254.40600000000001</v>
      </c>
      <c r="I257" s="225"/>
      <c r="J257" s="226">
        <f>ROUND(I257*H257,2)</f>
        <v>0</v>
      </c>
      <c r="K257" s="222" t="s">
        <v>437</v>
      </c>
      <c r="L257" s="48"/>
      <c r="M257" s="227" t="s">
        <v>28</v>
      </c>
      <c r="N257" s="228" t="s">
        <v>45</v>
      </c>
      <c r="O257" s="88"/>
      <c r="P257" s="229">
        <f>O257*H257</f>
        <v>0</v>
      </c>
      <c r="Q257" s="229">
        <v>0</v>
      </c>
      <c r="R257" s="229">
        <f>Q257*H257</f>
        <v>0</v>
      </c>
      <c r="S257" s="229">
        <v>0</v>
      </c>
      <c r="T257" s="230">
        <f>S257*H257</f>
        <v>0</v>
      </c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R257" s="231" t="s">
        <v>438</v>
      </c>
      <c r="AT257" s="231" t="s">
        <v>433</v>
      </c>
      <c r="AU257" s="231" t="s">
        <v>83</v>
      </c>
      <c r="AY257" s="21" t="s">
        <v>426</v>
      </c>
      <c r="BE257" s="232">
        <f>IF(N257="základní",J257,0)</f>
        <v>0</v>
      </c>
      <c r="BF257" s="232">
        <f>IF(N257="snížená",J257,0)</f>
        <v>0</v>
      </c>
      <c r="BG257" s="232">
        <f>IF(N257="zákl. přenesená",J257,0)</f>
        <v>0</v>
      </c>
      <c r="BH257" s="232">
        <f>IF(N257="sníž. přenesená",J257,0)</f>
        <v>0</v>
      </c>
      <c r="BI257" s="232">
        <f>IF(N257="nulová",J257,0)</f>
        <v>0</v>
      </c>
      <c r="BJ257" s="21" t="s">
        <v>81</v>
      </c>
      <c r="BK257" s="232">
        <f>ROUND(I257*H257,2)</f>
        <v>0</v>
      </c>
      <c r="BL257" s="21" t="s">
        <v>438</v>
      </c>
      <c r="BM257" s="231" t="s">
        <v>729</v>
      </c>
    </row>
    <row r="258" s="2" customFormat="1">
      <c r="A258" s="42"/>
      <c r="B258" s="43"/>
      <c r="C258" s="44"/>
      <c r="D258" s="233" t="s">
        <v>442</v>
      </c>
      <c r="E258" s="44"/>
      <c r="F258" s="234" t="s">
        <v>730</v>
      </c>
      <c r="G258" s="44"/>
      <c r="H258" s="44"/>
      <c r="I258" s="235"/>
      <c r="J258" s="44"/>
      <c r="K258" s="44"/>
      <c r="L258" s="48"/>
      <c r="M258" s="236"/>
      <c r="N258" s="237"/>
      <c r="O258" s="88"/>
      <c r="P258" s="88"/>
      <c r="Q258" s="88"/>
      <c r="R258" s="88"/>
      <c r="S258" s="88"/>
      <c r="T258" s="89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T258" s="21" t="s">
        <v>442</v>
      </c>
      <c r="AU258" s="21" t="s">
        <v>83</v>
      </c>
    </row>
    <row r="259" s="13" customFormat="1">
      <c r="A259" s="13"/>
      <c r="B259" s="238"/>
      <c r="C259" s="239"/>
      <c r="D259" s="240" t="s">
        <v>446</v>
      </c>
      <c r="E259" s="241" t="s">
        <v>28</v>
      </c>
      <c r="F259" s="242" t="s">
        <v>731</v>
      </c>
      <c r="G259" s="239"/>
      <c r="H259" s="243">
        <v>254.40600000000001</v>
      </c>
      <c r="I259" s="244"/>
      <c r="J259" s="239"/>
      <c r="K259" s="239"/>
      <c r="L259" s="245"/>
      <c r="M259" s="246"/>
      <c r="N259" s="247"/>
      <c r="O259" s="247"/>
      <c r="P259" s="247"/>
      <c r="Q259" s="247"/>
      <c r="R259" s="247"/>
      <c r="S259" s="247"/>
      <c r="T259" s="248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9" t="s">
        <v>446</v>
      </c>
      <c r="AU259" s="249" t="s">
        <v>83</v>
      </c>
      <c r="AV259" s="13" t="s">
        <v>83</v>
      </c>
      <c r="AW259" s="13" t="s">
        <v>35</v>
      </c>
      <c r="AX259" s="13" t="s">
        <v>81</v>
      </c>
      <c r="AY259" s="249" t="s">
        <v>426</v>
      </c>
    </row>
    <row r="260" s="2" customFormat="1" ht="37.8" customHeight="1">
      <c r="A260" s="42"/>
      <c r="B260" s="43"/>
      <c r="C260" s="220" t="s">
        <v>732</v>
      </c>
      <c r="D260" s="220" t="s">
        <v>433</v>
      </c>
      <c r="E260" s="221" t="s">
        <v>733</v>
      </c>
      <c r="F260" s="222" t="s">
        <v>734</v>
      </c>
      <c r="G260" s="223" t="s">
        <v>504</v>
      </c>
      <c r="H260" s="224">
        <v>13.27</v>
      </c>
      <c r="I260" s="225"/>
      <c r="J260" s="226">
        <f>ROUND(I260*H260,2)</f>
        <v>0</v>
      </c>
      <c r="K260" s="222" t="s">
        <v>437</v>
      </c>
      <c r="L260" s="48"/>
      <c r="M260" s="227" t="s">
        <v>28</v>
      </c>
      <c r="N260" s="228" t="s">
        <v>45</v>
      </c>
      <c r="O260" s="88"/>
      <c r="P260" s="229">
        <f>O260*H260</f>
        <v>0</v>
      </c>
      <c r="Q260" s="229">
        <v>0</v>
      </c>
      <c r="R260" s="229">
        <f>Q260*H260</f>
        <v>0</v>
      </c>
      <c r="S260" s="229">
        <v>0</v>
      </c>
      <c r="T260" s="230">
        <f>S260*H260</f>
        <v>0</v>
      </c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R260" s="231" t="s">
        <v>438</v>
      </c>
      <c r="AT260" s="231" t="s">
        <v>433</v>
      </c>
      <c r="AU260" s="231" t="s">
        <v>83</v>
      </c>
      <c r="AY260" s="21" t="s">
        <v>426</v>
      </c>
      <c r="BE260" s="232">
        <f>IF(N260="základní",J260,0)</f>
        <v>0</v>
      </c>
      <c r="BF260" s="232">
        <f>IF(N260="snížená",J260,0)</f>
        <v>0</v>
      </c>
      <c r="BG260" s="232">
        <f>IF(N260="zákl. přenesená",J260,0)</f>
        <v>0</v>
      </c>
      <c r="BH260" s="232">
        <f>IF(N260="sníž. přenesená",J260,0)</f>
        <v>0</v>
      </c>
      <c r="BI260" s="232">
        <f>IF(N260="nulová",J260,0)</f>
        <v>0</v>
      </c>
      <c r="BJ260" s="21" t="s">
        <v>81</v>
      </c>
      <c r="BK260" s="232">
        <f>ROUND(I260*H260,2)</f>
        <v>0</v>
      </c>
      <c r="BL260" s="21" t="s">
        <v>438</v>
      </c>
      <c r="BM260" s="231" t="s">
        <v>735</v>
      </c>
    </row>
    <row r="261" s="2" customFormat="1">
      <c r="A261" s="42"/>
      <c r="B261" s="43"/>
      <c r="C261" s="44"/>
      <c r="D261" s="233" t="s">
        <v>442</v>
      </c>
      <c r="E261" s="44"/>
      <c r="F261" s="234" t="s">
        <v>736</v>
      </c>
      <c r="G261" s="44"/>
      <c r="H261" s="44"/>
      <c r="I261" s="235"/>
      <c r="J261" s="44"/>
      <c r="K261" s="44"/>
      <c r="L261" s="48"/>
      <c r="M261" s="236"/>
      <c r="N261" s="237"/>
      <c r="O261" s="88"/>
      <c r="P261" s="88"/>
      <c r="Q261" s="88"/>
      <c r="R261" s="88"/>
      <c r="S261" s="88"/>
      <c r="T261" s="89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T261" s="21" t="s">
        <v>442</v>
      </c>
      <c r="AU261" s="21" t="s">
        <v>83</v>
      </c>
    </row>
    <row r="262" s="13" customFormat="1">
      <c r="A262" s="13"/>
      <c r="B262" s="238"/>
      <c r="C262" s="239"/>
      <c r="D262" s="240" t="s">
        <v>446</v>
      </c>
      <c r="E262" s="241" t="s">
        <v>28</v>
      </c>
      <c r="F262" s="242" t="s">
        <v>600</v>
      </c>
      <c r="G262" s="239"/>
      <c r="H262" s="243">
        <v>13.27</v>
      </c>
      <c r="I262" s="244"/>
      <c r="J262" s="239"/>
      <c r="K262" s="239"/>
      <c r="L262" s="245"/>
      <c r="M262" s="246"/>
      <c r="N262" s="247"/>
      <c r="O262" s="247"/>
      <c r="P262" s="247"/>
      <c r="Q262" s="247"/>
      <c r="R262" s="247"/>
      <c r="S262" s="247"/>
      <c r="T262" s="248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9" t="s">
        <v>446</v>
      </c>
      <c r="AU262" s="249" t="s">
        <v>83</v>
      </c>
      <c r="AV262" s="13" t="s">
        <v>83</v>
      </c>
      <c r="AW262" s="13" t="s">
        <v>35</v>
      </c>
      <c r="AX262" s="13" t="s">
        <v>81</v>
      </c>
      <c r="AY262" s="249" t="s">
        <v>426</v>
      </c>
    </row>
    <row r="263" s="2" customFormat="1" ht="44.25" customHeight="1">
      <c r="A263" s="42"/>
      <c r="B263" s="43"/>
      <c r="C263" s="220" t="s">
        <v>737</v>
      </c>
      <c r="D263" s="220" t="s">
        <v>433</v>
      </c>
      <c r="E263" s="221" t="s">
        <v>738</v>
      </c>
      <c r="F263" s="222" t="s">
        <v>739</v>
      </c>
      <c r="G263" s="223" t="s">
        <v>740</v>
      </c>
      <c r="H263" s="224">
        <v>197.71199999999999</v>
      </c>
      <c r="I263" s="225"/>
      <c r="J263" s="226">
        <f>ROUND(I263*H263,2)</f>
        <v>0</v>
      </c>
      <c r="K263" s="222" t="s">
        <v>437</v>
      </c>
      <c r="L263" s="48"/>
      <c r="M263" s="227" t="s">
        <v>28</v>
      </c>
      <c r="N263" s="228" t="s">
        <v>45</v>
      </c>
      <c r="O263" s="88"/>
      <c r="P263" s="229">
        <f>O263*H263</f>
        <v>0</v>
      </c>
      <c r="Q263" s="229">
        <v>0</v>
      </c>
      <c r="R263" s="229">
        <f>Q263*H263</f>
        <v>0</v>
      </c>
      <c r="S263" s="229">
        <v>0</v>
      </c>
      <c r="T263" s="230">
        <f>S263*H263</f>
        <v>0</v>
      </c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R263" s="231" t="s">
        <v>438</v>
      </c>
      <c r="AT263" s="231" t="s">
        <v>433</v>
      </c>
      <c r="AU263" s="231" t="s">
        <v>83</v>
      </c>
      <c r="AY263" s="21" t="s">
        <v>426</v>
      </c>
      <c r="BE263" s="232">
        <f>IF(N263="základní",J263,0)</f>
        <v>0</v>
      </c>
      <c r="BF263" s="232">
        <f>IF(N263="snížená",J263,0)</f>
        <v>0</v>
      </c>
      <c r="BG263" s="232">
        <f>IF(N263="zákl. přenesená",J263,0)</f>
        <v>0</v>
      </c>
      <c r="BH263" s="232">
        <f>IF(N263="sníž. přenesená",J263,0)</f>
        <v>0</v>
      </c>
      <c r="BI263" s="232">
        <f>IF(N263="nulová",J263,0)</f>
        <v>0</v>
      </c>
      <c r="BJ263" s="21" t="s">
        <v>81</v>
      </c>
      <c r="BK263" s="232">
        <f>ROUND(I263*H263,2)</f>
        <v>0</v>
      </c>
      <c r="BL263" s="21" t="s">
        <v>438</v>
      </c>
      <c r="BM263" s="231" t="s">
        <v>741</v>
      </c>
    </row>
    <row r="264" s="2" customFormat="1">
      <c r="A264" s="42"/>
      <c r="B264" s="43"/>
      <c r="C264" s="44"/>
      <c r="D264" s="233" t="s">
        <v>442</v>
      </c>
      <c r="E264" s="44"/>
      <c r="F264" s="234" t="s">
        <v>742</v>
      </c>
      <c r="G264" s="44"/>
      <c r="H264" s="44"/>
      <c r="I264" s="235"/>
      <c r="J264" s="44"/>
      <c r="K264" s="44"/>
      <c r="L264" s="48"/>
      <c r="M264" s="236"/>
      <c r="N264" s="237"/>
      <c r="O264" s="88"/>
      <c r="P264" s="88"/>
      <c r="Q264" s="88"/>
      <c r="R264" s="88"/>
      <c r="S264" s="88"/>
      <c r="T264" s="89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T264" s="21" t="s">
        <v>442</v>
      </c>
      <c r="AU264" s="21" t="s">
        <v>83</v>
      </c>
    </row>
    <row r="265" s="13" customFormat="1">
      <c r="A265" s="13"/>
      <c r="B265" s="238"/>
      <c r="C265" s="239"/>
      <c r="D265" s="240" t="s">
        <v>446</v>
      </c>
      <c r="E265" s="241" t="s">
        <v>28</v>
      </c>
      <c r="F265" s="242" t="s">
        <v>743</v>
      </c>
      <c r="G265" s="239"/>
      <c r="H265" s="243">
        <v>45.067999999999998</v>
      </c>
      <c r="I265" s="244"/>
      <c r="J265" s="239"/>
      <c r="K265" s="239"/>
      <c r="L265" s="245"/>
      <c r="M265" s="246"/>
      <c r="N265" s="247"/>
      <c r="O265" s="247"/>
      <c r="P265" s="247"/>
      <c r="Q265" s="247"/>
      <c r="R265" s="247"/>
      <c r="S265" s="247"/>
      <c r="T265" s="248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9" t="s">
        <v>446</v>
      </c>
      <c r="AU265" s="249" t="s">
        <v>83</v>
      </c>
      <c r="AV265" s="13" t="s">
        <v>83</v>
      </c>
      <c r="AW265" s="13" t="s">
        <v>35</v>
      </c>
      <c r="AX265" s="13" t="s">
        <v>74</v>
      </c>
      <c r="AY265" s="249" t="s">
        <v>426</v>
      </c>
    </row>
    <row r="266" s="13" customFormat="1">
      <c r="A266" s="13"/>
      <c r="B266" s="238"/>
      <c r="C266" s="239"/>
      <c r="D266" s="240" t="s">
        <v>446</v>
      </c>
      <c r="E266" s="241" t="s">
        <v>28</v>
      </c>
      <c r="F266" s="242" t="s">
        <v>744</v>
      </c>
      <c r="G266" s="239"/>
      <c r="H266" s="243">
        <v>152.64400000000001</v>
      </c>
      <c r="I266" s="244"/>
      <c r="J266" s="239"/>
      <c r="K266" s="239"/>
      <c r="L266" s="245"/>
      <c r="M266" s="246"/>
      <c r="N266" s="247"/>
      <c r="O266" s="247"/>
      <c r="P266" s="247"/>
      <c r="Q266" s="247"/>
      <c r="R266" s="247"/>
      <c r="S266" s="247"/>
      <c r="T266" s="248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9" t="s">
        <v>446</v>
      </c>
      <c r="AU266" s="249" t="s">
        <v>83</v>
      </c>
      <c r="AV266" s="13" t="s">
        <v>83</v>
      </c>
      <c r="AW266" s="13" t="s">
        <v>35</v>
      </c>
      <c r="AX266" s="13" t="s">
        <v>74</v>
      </c>
      <c r="AY266" s="249" t="s">
        <v>426</v>
      </c>
    </row>
    <row r="267" s="15" customFormat="1">
      <c r="A267" s="15"/>
      <c r="B267" s="260"/>
      <c r="C267" s="261"/>
      <c r="D267" s="240" t="s">
        <v>446</v>
      </c>
      <c r="E267" s="262" t="s">
        <v>28</v>
      </c>
      <c r="F267" s="263" t="s">
        <v>466</v>
      </c>
      <c r="G267" s="261"/>
      <c r="H267" s="264">
        <v>197.71199999999999</v>
      </c>
      <c r="I267" s="265"/>
      <c r="J267" s="261"/>
      <c r="K267" s="261"/>
      <c r="L267" s="266"/>
      <c r="M267" s="267"/>
      <c r="N267" s="268"/>
      <c r="O267" s="268"/>
      <c r="P267" s="268"/>
      <c r="Q267" s="268"/>
      <c r="R267" s="268"/>
      <c r="S267" s="268"/>
      <c r="T267" s="269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T267" s="270" t="s">
        <v>446</v>
      </c>
      <c r="AU267" s="270" t="s">
        <v>83</v>
      </c>
      <c r="AV267" s="15" t="s">
        <v>438</v>
      </c>
      <c r="AW267" s="15" t="s">
        <v>35</v>
      </c>
      <c r="AX267" s="15" t="s">
        <v>81</v>
      </c>
      <c r="AY267" s="270" t="s">
        <v>426</v>
      </c>
    </row>
    <row r="268" s="2" customFormat="1" ht="37.8" customHeight="1">
      <c r="A268" s="42"/>
      <c r="B268" s="43"/>
      <c r="C268" s="220" t="s">
        <v>305</v>
      </c>
      <c r="D268" s="220" t="s">
        <v>433</v>
      </c>
      <c r="E268" s="221" t="s">
        <v>745</v>
      </c>
      <c r="F268" s="222" t="s">
        <v>746</v>
      </c>
      <c r="G268" s="223" t="s">
        <v>504</v>
      </c>
      <c r="H268" s="224">
        <v>109.84</v>
      </c>
      <c r="I268" s="225"/>
      <c r="J268" s="226">
        <f>ROUND(I268*H268,2)</f>
        <v>0</v>
      </c>
      <c r="K268" s="222" t="s">
        <v>437</v>
      </c>
      <c r="L268" s="48"/>
      <c r="M268" s="227" t="s">
        <v>28</v>
      </c>
      <c r="N268" s="228" t="s">
        <v>45</v>
      </c>
      <c r="O268" s="88"/>
      <c r="P268" s="229">
        <f>O268*H268</f>
        <v>0</v>
      </c>
      <c r="Q268" s="229">
        <v>0</v>
      </c>
      <c r="R268" s="229">
        <f>Q268*H268</f>
        <v>0</v>
      </c>
      <c r="S268" s="229">
        <v>0</v>
      </c>
      <c r="T268" s="230">
        <f>S268*H268</f>
        <v>0</v>
      </c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R268" s="231" t="s">
        <v>438</v>
      </c>
      <c r="AT268" s="231" t="s">
        <v>433</v>
      </c>
      <c r="AU268" s="231" t="s">
        <v>83</v>
      </c>
      <c r="AY268" s="21" t="s">
        <v>426</v>
      </c>
      <c r="BE268" s="232">
        <f>IF(N268="základní",J268,0)</f>
        <v>0</v>
      </c>
      <c r="BF268" s="232">
        <f>IF(N268="snížená",J268,0)</f>
        <v>0</v>
      </c>
      <c r="BG268" s="232">
        <f>IF(N268="zákl. přenesená",J268,0)</f>
        <v>0</v>
      </c>
      <c r="BH268" s="232">
        <f>IF(N268="sníž. přenesená",J268,0)</f>
        <v>0</v>
      </c>
      <c r="BI268" s="232">
        <f>IF(N268="nulová",J268,0)</f>
        <v>0</v>
      </c>
      <c r="BJ268" s="21" t="s">
        <v>81</v>
      </c>
      <c r="BK268" s="232">
        <f>ROUND(I268*H268,2)</f>
        <v>0</v>
      </c>
      <c r="BL268" s="21" t="s">
        <v>438</v>
      </c>
      <c r="BM268" s="231" t="s">
        <v>747</v>
      </c>
    </row>
    <row r="269" s="2" customFormat="1">
      <c r="A269" s="42"/>
      <c r="B269" s="43"/>
      <c r="C269" s="44"/>
      <c r="D269" s="233" t="s">
        <v>442</v>
      </c>
      <c r="E269" s="44"/>
      <c r="F269" s="234" t="s">
        <v>748</v>
      </c>
      <c r="G269" s="44"/>
      <c r="H269" s="44"/>
      <c r="I269" s="235"/>
      <c r="J269" s="44"/>
      <c r="K269" s="44"/>
      <c r="L269" s="48"/>
      <c r="M269" s="236"/>
      <c r="N269" s="237"/>
      <c r="O269" s="88"/>
      <c r="P269" s="88"/>
      <c r="Q269" s="88"/>
      <c r="R269" s="88"/>
      <c r="S269" s="88"/>
      <c r="T269" s="89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T269" s="21" t="s">
        <v>442</v>
      </c>
      <c r="AU269" s="21" t="s">
        <v>83</v>
      </c>
    </row>
    <row r="270" s="13" customFormat="1">
      <c r="A270" s="13"/>
      <c r="B270" s="238"/>
      <c r="C270" s="239"/>
      <c r="D270" s="240" t="s">
        <v>446</v>
      </c>
      <c r="E270" s="241" t="s">
        <v>28</v>
      </c>
      <c r="F270" s="242" t="s">
        <v>594</v>
      </c>
      <c r="G270" s="239"/>
      <c r="H270" s="243">
        <v>25.038</v>
      </c>
      <c r="I270" s="244"/>
      <c r="J270" s="239"/>
      <c r="K270" s="239"/>
      <c r="L270" s="245"/>
      <c r="M270" s="246"/>
      <c r="N270" s="247"/>
      <c r="O270" s="247"/>
      <c r="P270" s="247"/>
      <c r="Q270" s="247"/>
      <c r="R270" s="247"/>
      <c r="S270" s="247"/>
      <c r="T270" s="248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9" t="s">
        <v>446</v>
      </c>
      <c r="AU270" s="249" t="s">
        <v>83</v>
      </c>
      <c r="AV270" s="13" t="s">
        <v>83</v>
      </c>
      <c r="AW270" s="13" t="s">
        <v>35</v>
      </c>
      <c r="AX270" s="13" t="s">
        <v>74</v>
      </c>
      <c r="AY270" s="249" t="s">
        <v>426</v>
      </c>
    </row>
    <row r="271" s="13" customFormat="1">
      <c r="A271" s="13"/>
      <c r="B271" s="238"/>
      <c r="C271" s="239"/>
      <c r="D271" s="240" t="s">
        <v>446</v>
      </c>
      <c r="E271" s="241" t="s">
        <v>28</v>
      </c>
      <c r="F271" s="242" t="s">
        <v>597</v>
      </c>
      <c r="G271" s="239"/>
      <c r="H271" s="243">
        <v>84.802000000000007</v>
      </c>
      <c r="I271" s="244"/>
      <c r="J271" s="239"/>
      <c r="K271" s="239"/>
      <c r="L271" s="245"/>
      <c r="M271" s="246"/>
      <c r="N271" s="247"/>
      <c r="O271" s="247"/>
      <c r="P271" s="247"/>
      <c r="Q271" s="247"/>
      <c r="R271" s="247"/>
      <c r="S271" s="247"/>
      <c r="T271" s="248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9" t="s">
        <v>446</v>
      </c>
      <c r="AU271" s="249" t="s">
        <v>83</v>
      </c>
      <c r="AV271" s="13" t="s">
        <v>83</v>
      </c>
      <c r="AW271" s="13" t="s">
        <v>35</v>
      </c>
      <c r="AX271" s="13" t="s">
        <v>74</v>
      </c>
      <c r="AY271" s="249" t="s">
        <v>426</v>
      </c>
    </row>
    <row r="272" s="15" customFormat="1">
      <c r="A272" s="15"/>
      <c r="B272" s="260"/>
      <c r="C272" s="261"/>
      <c r="D272" s="240" t="s">
        <v>446</v>
      </c>
      <c r="E272" s="262" t="s">
        <v>28</v>
      </c>
      <c r="F272" s="263" t="s">
        <v>466</v>
      </c>
      <c r="G272" s="261"/>
      <c r="H272" s="264">
        <v>109.84</v>
      </c>
      <c r="I272" s="265"/>
      <c r="J272" s="261"/>
      <c r="K272" s="261"/>
      <c r="L272" s="266"/>
      <c r="M272" s="267"/>
      <c r="N272" s="268"/>
      <c r="O272" s="268"/>
      <c r="P272" s="268"/>
      <c r="Q272" s="268"/>
      <c r="R272" s="268"/>
      <c r="S272" s="268"/>
      <c r="T272" s="269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70" t="s">
        <v>446</v>
      </c>
      <c r="AU272" s="270" t="s">
        <v>83</v>
      </c>
      <c r="AV272" s="15" t="s">
        <v>438</v>
      </c>
      <c r="AW272" s="15" t="s">
        <v>35</v>
      </c>
      <c r="AX272" s="15" t="s">
        <v>81</v>
      </c>
      <c r="AY272" s="270" t="s">
        <v>426</v>
      </c>
    </row>
    <row r="273" s="2" customFormat="1" ht="44.25" customHeight="1">
      <c r="A273" s="42"/>
      <c r="B273" s="43"/>
      <c r="C273" s="220" t="s">
        <v>749</v>
      </c>
      <c r="D273" s="220" t="s">
        <v>433</v>
      </c>
      <c r="E273" s="221" t="s">
        <v>750</v>
      </c>
      <c r="F273" s="222" t="s">
        <v>751</v>
      </c>
      <c r="G273" s="223" t="s">
        <v>504</v>
      </c>
      <c r="H273" s="224">
        <v>13.199999999999999</v>
      </c>
      <c r="I273" s="225"/>
      <c r="J273" s="226">
        <f>ROUND(I273*H273,2)</f>
        <v>0</v>
      </c>
      <c r="K273" s="222" t="s">
        <v>437</v>
      </c>
      <c r="L273" s="48"/>
      <c r="M273" s="227" t="s">
        <v>28</v>
      </c>
      <c r="N273" s="228" t="s">
        <v>45</v>
      </c>
      <c r="O273" s="88"/>
      <c r="P273" s="229">
        <f>O273*H273</f>
        <v>0</v>
      </c>
      <c r="Q273" s="229">
        <v>0</v>
      </c>
      <c r="R273" s="229">
        <f>Q273*H273</f>
        <v>0</v>
      </c>
      <c r="S273" s="229">
        <v>0</v>
      </c>
      <c r="T273" s="230">
        <f>S273*H273</f>
        <v>0</v>
      </c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R273" s="231" t="s">
        <v>438</v>
      </c>
      <c r="AT273" s="231" t="s">
        <v>433</v>
      </c>
      <c r="AU273" s="231" t="s">
        <v>83</v>
      </c>
      <c r="AY273" s="21" t="s">
        <v>426</v>
      </c>
      <c r="BE273" s="232">
        <f>IF(N273="základní",J273,0)</f>
        <v>0</v>
      </c>
      <c r="BF273" s="232">
        <f>IF(N273="snížená",J273,0)</f>
        <v>0</v>
      </c>
      <c r="BG273" s="232">
        <f>IF(N273="zákl. přenesená",J273,0)</f>
        <v>0</v>
      </c>
      <c r="BH273" s="232">
        <f>IF(N273="sníž. přenesená",J273,0)</f>
        <v>0</v>
      </c>
      <c r="BI273" s="232">
        <f>IF(N273="nulová",J273,0)</f>
        <v>0</v>
      </c>
      <c r="BJ273" s="21" t="s">
        <v>81</v>
      </c>
      <c r="BK273" s="232">
        <f>ROUND(I273*H273,2)</f>
        <v>0</v>
      </c>
      <c r="BL273" s="21" t="s">
        <v>438</v>
      </c>
      <c r="BM273" s="231" t="s">
        <v>752</v>
      </c>
    </row>
    <row r="274" s="2" customFormat="1">
      <c r="A274" s="42"/>
      <c r="B274" s="43"/>
      <c r="C274" s="44"/>
      <c r="D274" s="233" t="s">
        <v>442</v>
      </c>
      <c r="E274" s="44"/>
      <c r="F274" s="234" t="s">
        <v>753</v>
      </c>
      <c r="G274" s="44"/>
      <c r="H274" s="44"/>
      <c r="I274" s="235"/>
      <c r="J274" s="44"/>
      <c r="K274" s="44"/>
      <c r="L274" s="48"/>
      <c r="M274" s="236"/>
      <c r="N274" s="237"/>
      <c r="O274" s="88"/>
      <c r="P274" s="88"/>
      <c r="Q274" s="88"/>
      <c r="R274" s="88"/>
      <c r="S274" s="88"/>
      <c r="T274" s="89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T274" s="21" t="s">
        <v>442</v>
      </c>
      <c r="AU274" s="21" t="s">
        <v>83</v>
      </c>
    </row>
    <row r="275" s="14" customFormat="1">
      <c r="A275" s="14"/>
      <c r="B275" s="250"/>
      <c r="C275" s="251"/>
      <c r="D275" s="240" t="s">
        <v>446</v>
      </c>
      <c r="E275" s="252" t="s">
        <v>28</v>
      </c>
      <c r="F275" s="253" t="s">
        <v>460</v>
      </c>
      <c r="G275" s="251"/>
      <c r="H275" s="252" t="s">
        <v>28</v>
      </c>
      <c r="I275" s="254"/>
      <c r="J275" s="251"/>
      <c r="K275" s="251"/>
      <c r="L275" s="255"/>
      <c r="M275" s="256"/>
      <c r="N275" s="257"/>
      <c r="O275" s="257"/>
      <c r="P275" s="257"/>
      <c r="Q275" s="257"/>
      <c r="R275" s="257"/>
      <c r="S275" s="257"/>
      <c r="T275" s="258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9" t="s">
        <v>446</v>
      </c>
      <c r="AU275" s="259" t="s">
        <v>83</v>
      </c>
      <c r="AV275" s="14" t="s">
        <v>81</v>
      </c>
      <c r="AW275" s="14" t="s">
        <v>35</v>
      </c>
      <c r="AX275" s="14" t="s">
        <v>74</v>
      </c>
      <c r="AY275" s="259" t="s">
        <v>426</v>
      </c>
    </row>
    <row r="276" s="13" customFormat="1">
      <c r="A276" s="13"/>
      <c r="B276" s="238"/>
      <c r="C276" s="239"/>
      <c r="D276" s="240" t="s">
        <v>446</v>
      </c>
      <c r="E276" s="241" t="s">
        <v>28</v>
      </c>
      <c r="F276" s="242" t="s">
        <v>754</v>
      </c>
      <c r="G276" s="239"/>
      <c r="H276" s="243">
        <v>13.199999999999999</v>
      </c>
      <c r="I276" s="244"/>
      <c r="J276" s="239"/>
      <c r="K276" s="239"/>
      <c r="L276" s="245"/>
      <c r="M276" s="246"/>
      <c r="N276" s="247"/>
      <c r="O276" s="247"/>
      <c r="P276" s="247"/>
      <c r="Q276" s="247"/>
      <c r="R276" s="247"/>
      <c r="S276" s="247"/>
      <c r="T276" s="248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9" t="s">
        <v>446</v>
      </c>
      <c r="AU276" s="249" t="s">
        <v>83</v>
      </c>
      <c r="AV276" s="13" t="s">
        <v>83</v>
      </c>
      <c r="AW276" s="13" t="s">
        <v>35</v>
      </c>
      <c r="AX276" s="13" t="s">
        <v>74</v>
      </c>
      <c r="AY276" s="249" t="s">
        <v>426</v>
      </c>
    </row>
    <row r="277" s="15" customFormat="1">
      <c r="A277" s="15"/>
      <c r="B277" s="260"/>
      <c r="C277" s="261"/>
      <c r="D277" s="240" t="s">
        <v>446</v>
      </c>
      <c r="E277" s="262" t="s">
        <v>625</v>
      </c>
      <c r="F277" s="263" t="s">
        <v>466</v>
      </c>
      <c r="G277" s="261"/>
      <c r="H277" s="264">
        <v>13.199999999999999</v>
      </c>
      <c r="I277" s="265"/>
      <c r="J277" s="261"/>
      <c r="K277" s="261"/>
      <c r="L277" s="266"/>
      <c r="M277" s="267"/>
      <c r="N277" s="268"/>
      <c r="O277" s="268"/>
      <c r="P277" s="268"/>
      <c r="Q277" s="268"/>
      <c r="R277" s="268"/>
      <c r="S277" s="268"/>
      <c r="T277" s="269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70" t="s">
        <v>446</v>
      </c>
      <c r="AU277" s="270" t="s">
        <v>83</v>
      </c>
      <c r="AV277" s="15" t="s">
        <v>438</v>
      </c>
      <c r="AW277" s="15" t="s">
        <v>35</v>
      </c>
      <c r="AX277" s="15" t="s">
        <v>81</v>
      </c>
      <c r="AY277" s="270" t="s">
        <v>426</v>
      </c>
    </row>
    <row r="278" s="2" customFormat="1" ht="44.25" customHeight="1">
      <c r="A278" s="42"/>
      <c r="B278" s="43"/>
      <c r="C278" s="220" t="s">
        <v>223</v>
      </c>
      <c r="D278" s="220" t="s">
        <v>433</v>
      </c>
      <c r="E278" s="221" t="s">
        <v>755</v>
      </c>
      <c r="F278" s="222" t="s">
        <v>756</v>
      </c>
      <c r="G278" s="223" t="s">
        <v>504</v>
      </c>
      <c r="H278" s="224">
        <v>10.23</v>
      </c>
      <c r="I278" s="225"/>
      <c r="J278" s="226">
        <f>ROUND(I278*H278,2)</f>
        <v>0</v>
      </c>
      <c r="K278" s="222" t="s">
        <v>437</v>
      </c>
      <c r="L278" s="48"/>
      <c r="M278" s="227" t="s">
        <v>28</v>
      </c>
      <c r="N278" s="228" t="s">
        <v>45</v>
      </c>
      <c r="O278" s="88"/>
      <c r="P278" s="229">
        <f>O278*H278</f>
        <v>0</v>
      </c>
      <c r="Q278" s="229">
        <v>0</v>
      </c>
      <c r="R278" s="229">
        <f>Q278*H278</f>
        <v>0</v>
      </c>
      <c r="S278" s="229">
        <v>0</v>
      </c>
      <c r="T278" s="230">
        <f>S278*H278</f>
        <v>0</v>
      </c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R278" s="231" t="s">
        <v>438</v>
      </c>
      <c r="AT278" s="231" t="s">
        <v>433</v>
      </c>
      <c r="AU278" s="231" t="s">
        <v>83</v>
      </c>
      <c r="AY278" s="21" t="s">
        <v>426</v>
      </c>
      <c r="BE278" s="232">
        <f>IF(N278="základní",J278,0)</f>
        <v>0</v>
      </c>
      <c r="BF278" s="232">
        <f>IF(N278="snížená",J278,0)</f>
        <v>0</v>
      </c>
      <c r="BG278" s="232">
        <f>IF(N278="zákl. přenesená",J278,0)</f>
        <v>0</v>
      </c>
      <c r="BH278" s="232">
        <f>IF(N278="sníž. přenesená",J278,0)</f>
        <v>0</v>
      </c>
      <c r="BI278" s="232">
        <f>IF(N278="nulová",J278,0)</f>
        <v>0</v>
      </c>
      <c r="BJ278" s="21" t="s">
        <v>81</v>
      </c>
      <c r="BK278" s="232">
        <f>ROUND(I278*H278,2)</f>
        <v>0</v>
      </c>
      <c r="BL278" s="21" t="s">
        <v>438</v>
      </c>
      <c r="BM278" s="231" t="s">
        <v>757</v>
      </c>
    </row>
    <row r="279" s="2" customFormat="1">
      <c r="A279" s="42"/>
      <c r="B279" s="43"/>
      <c r="C279" s="44"/>
      <c r="D279" s="233" t="s">
        <v>442</v>
      </c>
      <c r="E279" s="44"/>
      <c r="F279" s="234" t="s">
        <v>758</v>
      </c>
      <c r="G279" s="44"/>
      <c r="H279" s="44"/>
      <c r="I279" s="235"/>
      <c r="J279" s="44"/>
      <c r="K279" s="44"/>
      <c r="L279" s="48"/>
      <c r="M279" s="236"/>
      <c r="N279" s="237"/>
      <c r="O279" s="88"/>
      <c r="P279" s="88"/>
      <c r="Q279" s="88"/>
      <c r="R279" s="88"/>
      <c r="S279" s="88"/>
      <c r="T279" s="89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T279" s="21" t="s">
        <v>442</v>
      </c>
      <c r="AU279" s="21" t="s">
        <v>83</v>
      </c>
    </row>
    <row r="280" s="14" customFormat="1">
      <c r="A280" s="14"/>
      <c r="B280" s="250"/>
      <c r="C280" s="251"/>
      <c r="D280" s="240" t="s">
        <v>446</v>
      </c>
      <c r="E280" s="252" t="s">
        <v>28</v>
      </c>
      <c r="F280" s="253" t="s">
        <v>460</v>
      </c>
      <c r="G280" s="251"/>
      <c r="H280" s="252" t="s">
        <v>28</v>
      </c>
      <c r="I280" s="254"/>
      <c r="J280" s="251"/>
      <c r="K280" s="251"/>
      <c r="L280" s="255"/>
      <c r="M280" s="256"/>
      <c r="N280" s="257"/>
      <c r="O280" s="257"/>
      <c r="P280" s="257"/>
      <c r="Q280" s="257"/>
      <c r="R280" s="257"/>
      <c r="S280" s="257"/>
      <c r="T280" s="258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9" t="s">
        <v>446</v>
      </c>
      <c r="AU280" s="259" t="s">
        <v>83</v>
      </c>
      <c r="AV280" s="14" t="s">
        <v>81</v>
      </c>
      <c r="AW280" s="14" t="s">
        <v>35</v>
      </c>
      <c r="AX280" s="14" t="s">
        <v>74</v>
      </c>
      <c r="AY280" s="259" t="s">
        <v>426</v>
      </c>
    </row>
    <row r="281" s="13" customFormat="1">
      <c r="A281" s="13"/>
      <c r="B281" s="238"/>
      <c r="C281" s="239"/>
      <c r="D281" s="240" t="s">
        <v>446</v>
      </c>
      <c r="E281" s="241" t="s">
        <v>28</v>
      </c>
      <c r="F281" s="242" t="s">
        <v>662</v>
      </c>
      <c r="G281" s="239"/>
      <c r="H281" s="243">
        <v>15.810000000000001</v>
      </c>
      <c r="I281" s="244"/>
      <c r="J281" s="239"/>
      <c r="K281" s="239"/>
      <c r="L281" s="245"/>
      <c r="M281" s="246"/>
      <c r="N281" s="247"/>
      <c r="O281" s="247"/>
      <c r="P281" s="247"/>
      <c r="Q281" s="247"/>
      <c r="R281" s="247"/>
      <c r="S281" s="247"/>
      <c r="T281" s="248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9" t="s">
        <v>446</v>
      </c>
      <c r="AU281" s="249" t="s">
        <v>83</v>
      </c>
      <c r="AV281" s="13" t="s">
        <v>83</v>
      </c>
      <c r="AW281" s="13" t="s">
        <v>35</v>
      </c>
      <c r="AX281" s="13" t="s">
        <v>74</v>
      </c>
      <c r="AY281" s="249" t="s">
        <v>426</v>
      </c>
    </row>
    <row r="282" s="13" customFormat="1">
      <c r="A282" s="13"/>
      <c r="B282" s="238"/>
      <c r="C282" s="239"/>
      <c r="D282" s="240" t="s">
        <v>446</v>
      </c>
      <c r="E282" s="241" t="s">
        <v>28</v>
      </c>
      <c r="F282" s="242" t="s">
        <v>759</v>
      </c>
      <c r="G282" s="239"/>
      <c r="H282" s="243">
        <v>-4.1849999999999996</v>
      </c>
      <c r="I282" s="244"/>
      <c r="J282" s="239"/>
      <c r="K282" s="239"/>
      <c r="L282" s="245"/>
      <c r="M282" s="246"/>
      <c r="N282" s="247"/>
      <c r="O282" s="247"/>
      <c r="P282" s="247"/>
      <c r="Q282" s="247"/>
      <c r="R282" s="247"/>
      <c r="S282" s="247"/>
      <c r="T282" s="248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9" t="s">
        <v>446</v>
      </c>
      <c r="AU282" s="249" t="s">
        <v>83</v>
      </c>
      <c r="AV282" s="13" t="s">
        <v>83</v>
      </c>
      <c r="AW282" s="13" t="s">
        <v>35</v>
      </c>
      <c r="AX282" s="13" t="s">
        <v>74</v>
      </c>
      <c r="AY282" s="249" t="s">
        <v>426</v>
      </c>
    </row>
    <row r="283" s="13" customFormat="1">
      <c r="A283" s="13"/>
      <c r="B283" s="238"/>
      <c r="C283" s="239"/>
      <c r="D283" s="240" t="s">
        <v>446</v>
      </c>
      <c r="E283" s="241" t="s">
        <v>28</v>
      </c>
      <c r="F283" s="242" t="s">
        <v>760</v>
      </c>
      <c r="G283" s="239"/>
      <c r="H283" s="243">
        <v>-1.395</v>
      </c>
      <c r="I283" s="244"/>
      <c r="J283" s="239"/>
      <c r="K283" s="239"/>
      <c r="L283" s="245"/>
      <c r="M283" s="246"/>
      <c r="N283" s="247"/>
      <c r="O283" s="247"/>
      <c r="P283" s="247"/>
      <c r="Q283" s="247"/>
      <c r="R283" s="247"/>
      <c r="S283" s="247"/>
      <c r="T283" s="248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9" t="s">
        <v>446</v>
      </c>
      <c r="AU283" s="249" t="s">
        <v>83</v>
      </c>
      <c r="AV283" s="13" t="s">
        <v>83</v>
      </c>
      <c r="AW283" s="13" t="s">
        <v>35</v>
      </c>
      <c r="AX283" s="13" t="s">
        <v>74</v>
      </c>
      <c r="AY283" s="249" t="s">
        <v>426</v>
      </c>
    </row>
    <row r="284" s="15" customFormat="1">
      <c r="A284" s="15"/>
      <c r="B284" s="260"/>
      <c r="C284" s="261"/>
      <c r="D284" s="240" t="s">
        <v>446</v>
      </c>
      <c r="E284" s="262" t="s">
        <v>623</v>
      </c>
      <c r="F284" s="263" t="s">
        <v>466</v>
      </c>
      <c r="G284" s="261"/>
      <c r="H284" s="264">
        <v>10.23</v>
      </c>
      <c r="I284" s="265"/>
      <c r="J284" s="261"/>
      <c r="K284" s="261"/>
      <c r="L284" s="266"/>
      <c r="M284" s="267"/>
      <c r="N284" s="268"/>
      <c r="O284" s="268"/>
      <c r="P284" s="268"/>
      <c r="Q284" s="268"/>
      <c r="R284" s="268"/>
      <c r="S284" s="268"/>
      <c r="T284" s="269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70" t="s">
        <v>446</v>
      </c>
      <c r="AU284" s="270" t="s">
        <v>83</v>
      </c>
      <c r="AV284" s="15" t="s">
        <v>438</v>
      </c>
      <c r="AW284" s="15" t="s">
        <v>35</v>
      </c>
      <c r="AX284" s="15" t="s">
        <v>81</v>
      </c>
      <c r="AY284" s="270" t="s">
        <v>426</v>
      </c>
    </row>
    <row r="285" s="2" customFormat="1" ht="44.25" customHeight="1">
      <c r="A285" s="42"/>
      <c r="B285" s="43"/>
      <c r="C285" s="220" t="s">
        <v>761</v>
      </c>
      <c r="D285" s="220" t="s">
        <v>433</v>
      </c>
      <c r="E285" s="221" t="s">
        <v>762</v>
      </c>
      <c r="F285" s="222" t="s">
        <v>763</v>
      </c>
      <c r="G285" s="223" t="s">
        <v>504</v>
      </c>
      <c r="H285" s="224">
        <v>79.087999999999994</v>
      </c>
      <c r="I285" s="225"/>
      <c r="J285" s="226">
        <f>ROUND(I285*H285,2)</f>
        <v>0</v>
      </c>
      <c r="K285" s="222" t="s">
        <v>437</v>
      </c>
      <c r="L285" s="48"/>
      <c r="M285" s="227" t="s">
        <v>28</v>
      </c>
      <c r="N285" s="228" t="s">
        <v>45</v>
      </c>
      <c r="O285" s="88"/>
      <c r="P285" s="229">
        <f>O285*H285</f>
        <v>0</v>
      </c>
      <c r="Q285" s="229">
        <v>0</v>
      </c>
      <c r="R285" s="229">
        <f>Q285*H285</f>
        <v>0</v>
      </c>
      <c r="S285" s="229">
        <v>0</v>
      </c>
      <c r="T285" s="230">
        <f>S285*H285</f>
        <v>0</v>
      </c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R285" s="231" t="s">
        <v>438</v>
      </c>
      <c r="AT285" s="231" t="s">
        <v>433</v>
      </c>
      <c r="AU285" s="231" t="s">
        <v>83</v>
      </c>
      <c r="AY285" s="21" t="s">
        <v>426</v>
      </c>
      <c r="BE285" s="232">
        <f>IF(N285="základní",J285,0)</f>
        <v>0</v>
      </c>
      <c r="BF285" s="232">
        <f>IF(N285="snížená",J285,0)</f>
        <v>0</v>
      </c>
      <c r="BG285" s="232">
        <f>IF(N285="zákl. přenesená",J285,0)</f>
        <v>0</v>
      </c>
      <c r="BH285" s="232">
        <f>IF(N285="sníž. přenesená",J285,0)</f>
        <v>0</v>
      </c>
      <c r="BI285" s="232">
        <f>IF(N285="nulová",J285,0)</f>
        <v>0</v>
      </c>
      <c r="BJ285" s="21" t="s">
        <v>81</v>
      </c>
      <c r="BK285" s="232">
        <f>ROUND(I285*H285,2)</f>
        <v>0</v>
      </c>
      <c r="BL285" s="21" t="s">
        <v>438</v>
      </c>
      <c r="BM285" s="231" t="s">
        <v>764</v>
      </c>
    </row>
    <row r="286" s="2" customFormat="1">
      <c r="A286" s="42"/>
      <c r="B286" s="43"/>
      <c r="C286" s="44"/>
      <c r="D286" s="233" t="s">
        <v>442</v>
      </c>
      <c r="E286" s="44"/>
      <c r="F286" s="234" t="s">
        <v>765</v>
      </c>
      <c r="G286" s="44"/>
      <c r="H286" s="44"/>
      <c r="I286" s="235"/>
      <c r="J286" s="44"/>
      <c r="K286" s="44"/>
      <c r="L286" s="48"/>
      <c r="M286" s="236"/>
      <c r="N286" s="237"/>
      <c r="O286" s="88"/>
      <c r="P286" s="88"/>
      <c r="Q286" s="88"/>
      <c r="R286" s="88"/>
      <c r="S286" s="88"/>
      <c r="T286" s="89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T286" s="21" t="s">
        <v>442</v>
      </c>
      <c r="AU286" s="21" t="s">
        <v>83</v>
      </c>
    </row>
    <row r="287" s="14" customFormat="1">
      <c r="A287" s="14"/>
      <c r="B287" s="250"/>
      <c r="C287" s="251"/>
      <c r="D287" s="240" t="s">
        <v>446</v>
      </c>
      <c r="E287" s="252" t="s">
        <v>28</v>
      </c>
      <c r="F287" s="253" t="s">
        <v>460</v>
      </c>
      <c r="G287" s="251"/>
      <c r="H287" s="252" t="s">
        <v>28</v>
      </c>
      <c r="I287" s="254"/>
      <c r="J287" s="251"/>
      <c r="K287" s="251"/>
      <c r="L287" s="255"/>
      <c r="M287" s="256"/>
      <c r="N287" s="257"/>
      <c r="O287" s="257"/>
      <c r="P287" s="257"/>
      <c r="Q287" s="257"/>
      <c r="R287" s="257"/>
      <c r="S287" s="257"/>
      <c r="T287" s="258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9" t="s">
        <v>446</v>
      </c>
      <c r="AU287" s="259" t="s">
        <v>83</v>
      </c>
      <c r="AV287" s="14" t="s">
        <v>81</v>
      </c>
      <c r="AW287" s="14" t="s">
        <v>35</v>
      </c>
      <c r="AX287" s="14" t="s">
        <v>74</v>
      </c>
      <c r="AY287" s="259" t="s">
        <v>426</v>
      </c>
    </row>
    <row r="288" s="13" customFormat="1">
      <c r="A288" s="13"/>
      <c r="B288" s="238"/>
      <c r="C288" s="239"/>
      <c r="D288" s="240" t="s">
        <v>446</v>
      </c>
      <c r="E288" s="241" t="s">
        <v>28</v>
      </c>
      <c r="F288" s="242" t="s">
        <v>766</v>
      </c>
      <c r="G288" s="239"/>
      <c r="H288" s="243">
        <v>44.954999999999998</v>
      </c>
      <c r="I288" s="244"/>
      <c r="J288" s="239"/>
      <c r="K288" s="239"/>
      <c r="L288" s="245"/>
      <c r="M288" s="246"/>
      <c r="N288" s="247"/>
      <c r="O288" s="247"/>
      <c r="P288" s="247"/>
      <c r="Q288" s="247"/>
      <c r="R288" s="247"/>
      <c r="S288" s="247"/>
      <c r="T288" s="248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9" t="s">
        <v>446</v>
      </c>
      <c r="AU288" s="249" t="s">
        <v>83</v>
      </c>
      <c r="AV288" s="13" t="s">
        <v>83</v>
      </c>
      <c r="AW288" s="13" t="s">
        <v>35</v>
      </c>
      <c r="AX288" s="13" t="s">
        <v>74</v>
      </c>
      <c r="AY288" s="249" t="s">
        <v>426</v>
      </c>
    </row>
    <row r="289" s="13" customFormat="1">
      <c r="A289" s="13"/>
      <c r="B289" s="238"/>
      <c r="C289" s="239"/>
      <c r="D289" s="240" t="s">
        <v>446</v>
      </c>
      <c r="E289" s="241" t="s">
        <v>28</v>
      </c>
      <c r="F289" s="242" t="s">
        <v>767</v>
      </c>
      <c r="G289" s="239"/>
      <c r="H289" s="243">
        <v>34.133000000000003</v>
      </c>
      <c r="I289" s="244"/>
      <c r="J289" s="239"/>
      <c r="K289" s="239"/>
      <c r="L289" s="245"/>
      <c r="M289" s="246"/>
      <c r="N289" s="247"/>
      <c r="O289" s="247"/>
      <c r="P289" s="247"/>
      <c r="Q289" s="247"/>
      <c r="R289" s="247"/>
      <c r="S289" s="247"/>
      <c r="T289" s="248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9" t="s">
        <v>446</v>
      </c>
      <c r="AU289" s="249" t="s">
        <v>83</v>
      </c>
      <c r="AV289" s="13" t="s">
        <v>83</v>
      </c>
      <c r="AW289" s="13" t="s">
        <v>35</v>
      </c>
      <c r="AX289" s="13" t="s">
        <v>74</v>
      </c>
      <c r="AY289" s="249" t="s">
        <v>426</v>
      </c>
    </row>
    <row r="290" s="15" customFormat="1">
      <c r="A290" s="15"/>
      <c r="B290" s="260"/>
      <c r="C290" s="261"/>
      <c r="D290" s="240" t="s">
        <v>446</v>
      </c>
      <c r="E290" s="262" t="s">
        <v>768</v>
      </c>
      <c r="F290" s="263" t="s">
        <v>466</v>
      </c>
      <c r="G290" s="261"/>
      <c r="H290" s="264">
        <v>79.087999999999994</v>
      </c>
      <c r="I290" s="265"/>
      <c r="J290" s="261"/>
      <c r="K290" s="261"/>
      <c r="L290" s="266"/>
      <c r="M290" s="267"/>
      <c r="N290" s="268"/>
      <c r="O290" s="268"/>
      <c r="P290" s="268"/>
      <c r="Q290" s="268"/>
      <c r="R290" s="268"/>
      <c r="S290" s="268"/>
      <c r="T290" s="269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T290" s="270" t="s">
        <v>446</v>
      </c>
      <c r="AU290" s="270" t="s">
        <v>83</v>
      </c>
      <c r="AV290" s="15" t="s">
        <v>438</v>
      </c>
      <c r="AW290" s="15" t="s">
        <v>35</v>
      </c>
      <c r="AX290" s="15" t="s">
        <v>81</v>
      </c>
      <c r="AY290" s="270" t="s">
        <v>426</v>
      </c>
    </row>
    <row r="291" s="2" customFormat="1" ht="66.75" customHeight="1">
      <c r="A291" s="42"/>
      <c r="B291" s="43"/>
      <c r="C291" s="220" t="s">
        <v>769</v>
      </c>
      <c r="D291" s="220" t="s">
        <v>433</v>
      </c>
      <c r="E291" s="221" t="s">
        <v>770</v>
      </c>
      <c r="F291" s="222" t="s">
        <v>771</v>
      </c>
      <c r="G291" s="223" t="s">
        <v>504</v>
      </c>
      <c r="H291" s="224">
        <v>4.1849999999999996</v>
      </c>
      <c r="I291" s="225"/>
      <c r="J291" s="226">
        <f>ROUND(I291*H291,2)</f>
        <v>0</v>
      </c>
      <c r="K291" s="222" t="s">
        <v>437</v>
      </c>
      <c r="L291" s="48"/>
      <c r="M291" s="227" t="s">
        <v>28</v>
      </c>
      <c r="N291" s="228" t="s">
        <v>45</v>
      </c>
      <c r="O291" s="88"/>
      <c r="P291" s="229">
        <f>O291*H291</f>
        <v>0</v>
      </c>
      <c r="Q291" s="229">
        <v>0</v>
      </c>
      <c r="R291" s="229">
        <f>Q291*H291</f>
        <v>0</v>
      </c>
      <c r="S291" s="229">
        <v>0</v>
      </c>
      <c r="T291" s="230">
        <f>S291*H291</f>
        <v>0</v>
      </c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R291" s="231" t="s">
        <v>438</v>
      </c>
      <c r="AT291" s="231" t="s">
        <v>433</v>
      </c>
      <c r="AU291" s="231" t="s">
        <v>83</v>
      </c>
      <c r="AY291" s="21" t="s">
        <v>426</v>
      </c>
      <c r="BE291" s="232">
        <f>IF(N291="základní",J291,0)</f>
        <v>0</v>
      </c>
      <c r="BF291" s="232">
        <f>IF(N291="snížená",J291,0)</f>
        <v>0</v>
      </c>
      <c r="BG291" s="232">
        <f>IF(N291="zákl. přenesená",J291,0)</f>
        <v>0</v>
      </c>
      <c r="BH291" s="232">
        <f>IF(N291="sníž. přenesená",J291,0)</f>
        <v>0</v>
      </c>
      <c r="BI291" s="232">
        <f>IF(N291="nulová",J291,0)</f>
        <v>0</v>
      </c>
      <c r="BJ291" s="21" t="s">
        <v>81</v>
      </c>
      <c r="BK291" s="232">
        <f>ROUND(I291*H291,2)</f>
        <v>0</v>
      </c>
      <c r="BL291" s="21" t="s">
        <v>438</v>
      </c>
      <c r="BM291" s="231" t="s">
        <v>772</v>
      </c>
    </row>
    <row r="292" s="2" customFormat="1">
      <c r="A292" s="42"/>
      <c r="B292" s="43"/>
      <c r="C292" s="44"/>
      <c r="D292" s="233" t="s">
        <v>442</v>
      </c>
      <c r="E292" s="44"/>
      <c r="F292" s="234" t="s">
        <v>773</v>
      </c>
      <c r="G292" s="44"/>
      <c r="H292" s="44"/>
      <c r="I292" s="235"/>
      <c r="J292" s="44"/>
      <c r="K292" s="44"/>
      <c r="L292" s="48"/>
      <c r="M292" s="236"/>
      <c r="N292" s="237"/>
      <c r="O292" s="88"/>
      <c r="P292" s="88"/>
      <c r="Q292" s="88"/>
      <c r="R292" s="88"/>
      <c r="S292" s="88"/>
      <c r="T292" s="89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T292" s="21" t="s">
        <v>442</v>
      </c>
      <c r="AU292" s="21" t="s">
        <v>83</v>
      </c>
    </row>
    <row r="293" s="14" customFormat="1">
      <c r="A293" s="14"/>
      <c r="B293" s="250"/>
      <c r="C293" s="251"/>
      <c r="D293" s="240" t="s">
        <v>446</v>
      </c>
      <c r="E293" s="252" t="s">
        <v>28</v>
      </c>
      <c r="F293" s="253" t="s">
        <v>460</v>
      </c>
      <c r="G293" s="251"/>
      <c r="H293" s="252" t="s">
        <v>28</v>
      </c>
      <c r="I293" s="254"/>
      <c r="J293" s="251"/>
      <c r="K293" s="251"/>
      <c r="L293" s="255"/>
      <c r="M293" s="256"/>
      <c r="N293" s="257"/>
      <c r="O293" s="257"/>
      <c r="P293" s="257"/>
      <c r="Q293" s="257"/>
      <c r="R293" s="257"/>
      <c r="S293" s="257"/>
      <c r="T293" s="258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9" t="s">
        <v>446</v>
      </c>
      <c r="AU293" s="259" t="s">
        <v>83</v>
      </c>
      <c r="AV293" s="14" t="s">
        <v>81</v>
      </c>
      <c r="AW293" s="14" t="s">
        <v>35</v>
      </c>
      <c r="AX293" s="14" t="s">
        <v>74</v>
      </c>
      <c r="AY293" s="259" t="s">
        <v>426</v>
      </c>
    </row>
    <row r="294" s="13" customFormat="1">
      <c r="A294" s="13"/>
      <c r="B294" s="238"/>
      <c r="C294" s="239"/>
      <c r="D294" s="240" t="s">
        <v>446</v>
      </c>
      <c r="E294" s="241" t="s">
        <v>28</v>
      </c>
      <c r="F294" s="242" t="s">
        <v>774</v>
      </c>
      <c r="G294" s="239"/>
      <c r="H294" s="243">
        <v>4.1849999999999996</v>
      </c>
      <c r="I294" s="244"/>
      <c r="J294" s="239"/>
      <c r="K294" s="239"/>
      <c r="L294" s="245"/>
      <c r="M294" s="246"/>
      <c r="N294" s="247"/>
      <c r="O294" s="247"/>
      <c r="P294" s="247"/>
      <c r="Q294" s="247"/>
      <c r="R294" s="247"/>
      <c r="S294" s="247"/>
      <c r="T294" s="248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9" t="s">
        <v>446</v>
      </c>
      <c r="AU294" s="249" t="s">
        <v>83</v>
      </c>
      <c r="AV294" s="13" t="s">
        <v>83</v>
      </c>
      <c r="AW294" s="13" t="s">
        <v>35</v>
      </c>
      <c r="AX294" s="13" t="s">
        <v>74</v>
      </c>
      <c r="AY294" s="249" t="s">
        <v>426</v>
      </c>
    </row>
    <row r="295" s="15" customFormat="1">
      <c r="A295" s="15"/>
      <c r="B295" s="260"/>
      <c r="C295" s="261"/>
      <c r="D295" s="240" t="s">
        <v>446</v>
      </c>
      <c r="E295" s="262" t="s">
        <v>322</v>
      </c>
      <c r="F295" s="263" t="s">
        <v>466</v>
      </c>
      <c r="G295" s="261"/>
      <c r="H295" s="264">
        <v>4.1849999999999996</v>
      </c>
      <c r="I295" s="265"/>
      <c r="J295" s="261"/>
      <c r="K295" s="261"/>
      <c r="L295" s="266"/>
      <c r="M295" s="267"/>
      <c r="N295" s="268"/>
      <c r="O295" s="268"/>
      <c r="P295" s="268"/>
      <c r="Q295" s="268"/>
      <c r="R295" s="268"/>
      <c r="S295" s="268"/>
      <c r="T295" s="269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70" t="s">
        <v>446</v>
      </c>
      <c r="AU295" s="270" t="s">
        <v>83</v>
      </c>
      <c r="AV295" s="15" t="s">
        <v>438</v>
      </c>
      <c r="AW295" s="15" t="s">
        <v>35</v>
      </c>
      <c r="AX295" s="15" t="s">
        <v>81</v>
      </c>
      <c r="AY295" s="270" t="s">
        <v>426</v>
      </c>
    </row>
    <row r="296" s="2" customFormat="1" ht="16.5" customHeight="1">
      <c r="A296" s="42"/>
      <c r="B296" s="43"/>
      <c r="C296" s="271" t="s">
        <v>775</v>
      </c>
      <c r="D296" s="271" t="s">
        <v>776</v>
      </c>
      <c r="E296" s="272" t="s">
        <v>777</v>
      </c>
      <c r="F296" s="273" t="s">
        <v>778</v>
      </c>
      <c r="G296" s="274" t="s">
        <v>740</v>
      </c>
      <c r="H296" s="275">
        <v>8.3699999999999992</v>
      </c>
      <c r="I296" s="276"/>
      <c r="J296" s="277">
        <f>ROUND(I296*H296,2)</f>
        <v>0</v>
      </c>
      <c r="K296" s="273" t="s">
        <v>437</v>
      </c>
      <c r="L296" s="278"/>
      <c r="M296" s="279" t="s">
        <v>28</v>
      </c>
      <c r="N296" s="280" t="s">
        <v>45</v>
      </c>
      <c r="O296" s="88"/>
      <c r="P296" s="229">
        <f>O296*H296</f>
        <v>0</v>
      </c>
      <c r="Q296" s="229">
        <v>1</v>
      </c>
      <c r="R296" s="229">
        <f>Q296*H296</f>
        <v>8.3699999999999992</v>
      </c>
      <c r="S296" s="229">
        <v>0</v>
      </c>
      <c r="T296" s="230">
        <f>S296*H296</f>
        <v>0</v>
      </c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R296" s="231" t="s">
        <v>491</v>
      </c>
      <c r="AT296" s="231" t="s">
        <v>776</v>
      </c>
      <c r="AU296" s="231" t="s">
        <v>83</v>
      </c>
      <c r="AY296" s="21" t="s">
        <v>426</v>
      </c>
      <c r="BE296" s="232">
        <f>IF(N296="základní",J296,0)</f>
        <v>0</v>
      </c>
      <c r="BF296" s="232">
        <f>IF(N296="snížená",J296,0)</f>
        <v>0</v>
      </c>
      <c r="BG296" s="232">
        <f>IF(N296="zákl. přenesená",J296,0)</f>
        <v>0</v>
      </c>
      <c r="BH296" s="232">
        <f>IF(N296="sníž. přenesená",J296,0)</f>
        <v>0</v>
      </c>
      <c r="BI296" s="232">
        <f>IF(N296="nulová",J296,0)</f>
        <v>0</v>
      </c>
      <c r="BJ296" s="21" t="s">
        <v>81</v>
      </c>
      <c r="BK296" s="232">
        <f>ROUND(I296*H296,2)</f>
        <v>0</v>
      </c>
      <c r="BL296" s="21" t="s">
        <v>438</v>
      </c>
      <c r="BM296" s="231" t="s">
        <v>779</v>
      </c>
    </row>
    <row r="297" s="13" customFormat="1">
      <c r="A297" s="13"/>
      <c r="B297" s="238"/>
      <c r="C297" s="239"/>
      <c r="D297" s="240" t="s">
        <v>446</v>
      </c>
      <c r="E297" s="241" t="s">
        <v>28</v>
      </c>
      <c r="F297" s="242" t="s">
        <v>780</v>
      </c>
      <c r="G297" s="239"/>
      <c r="H297" s="243">
        <v>8.3699999999999992</v>
      </c>
      <c r="I297" s="244"/>
      <c r="J297" s="239"/>
      <c r="K297" s="239"/>
      <c r="L297" s="245"/>
      <c r="M297" s="246"/>
      <c r="N297" s="247"/>
      <c r="O297" s="247"/>
      <c r="P297" s="247"/>
      <c r="Q297" s="247"/>
      <c r="R297" s="247"/>
      <c r="S297" s="247"/>
      <c r="T297" s="248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9" t="s">
        <v>446</v>
      </c>
      <c r="AU297" s="249" t="s">
        <v>83</v>
      </c>
      <c r="AV297" s="13" t="s">
        <v>83</v>
      </c>
      <c r="AW297" s="13" t="s">
        <v>35</v>
      </c>
      <c r="AX297" s="13" t="s">
        <v>81</v>
      </c>
      <c r="AY297" s="249" t="s">
        <v>426</v>
      </c>
    </row>
    <row r="298" s="2" customFormat="1" ht="37.8" customHeight="1">
      <c r="A298" s="42"/>
      <c r="B298" s="43"/>
      <c r="C298" s="220" t="s">
        <v>781</v>
      </c>
      <c r="D298" s="220" t="s">
        <v>433</v>
      </c>
      <c r="E298" s="221" t="s">
        <v>782</v>
      </c>
      <c r="F298" s="222" t="s">
        <v>783</v>
      </c>
      <c r="G298" s="223" t="s">
        <v>436</v>
      </c>
      <c r="H298" s="224">
        <v>28.699999999999999</v>
      </c>
      <c r="I298" s="225"/>
      <c r="J298" s="226">
        <f>ROUND(I298*H298,2)</f>
        <v>0</v>
      </c>
      <c r="K298" s="222" t="s">
        <v>28</v>
      </c>
      <c r="L298" s="48"/>
      <c r="M298" s="227" t="s">
        <v>28</v>
      </c>
      <c r="N298" s="228" t="s">
        <v>45</v>
      </c>
      <c r="O298" s="88"/>
      <c r="P298" s="229">
        <f>O298*H298</f>
        <v>0</v>
      </c>
      <c r="Q298" s="229">
        <v>0</v>
      </c>
      <c r="R298" s="229">
        <f>Q298*H298</f>
        <v>0</v>
      </c>
      <c r="S298" s="229">
        <v>0</v>
      </c>
      <c r="T298" s="230">
        <f>S298*H298</f>
        <v>0</v>
      </c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R298" s="231" t="s">
        <v>438</v>
      </c>
      <c r="AT298" s="231" t="s">
        <v>433</v>
      </c>
      <c r="AU298" s="231" t="s">
        <v>83</v>
      </c>
      <c r="AY298" s="21" t="s">
        <v>426</v>
      </c>
      <c r="BE298" s="232">
        <f>IF(N298="základní",J298,0)</f>
        <v>0</v>
      </c>
      <c r="BF298" s="232">
        <f>IF(N298="snížená",J298,0)</f>
        <v>0</v>
      </c>
      <c r="BG298" s="232">
        <f>IF(N298="zákl. přenesená",J298,0)</f>
        <v>0</v>
      </c>
      <c r="BH298" s="232">
        <f>IF(N298="sníž. přenesená",J298,0)</f>
        <v>0</v>
      </c>
      <c r="BI298" s="232">
        <f>IF(N298="nulová",J298,0)</f>
        <v>0</v>
      </c>
      <c r="BJ298" s="21" t="s">
        <v>81</v>
      </c>
      <c r="BK298" s="232">
        <f>ROUND(I298*H298,2)</f>
        <v>0</v>
      </c>
      <c r="BL298" s="21" t="s">
        <v>438</v>
      </c>
      <c r="BM298" s="231" t="s">
        <v>784</v>
      </c>
    </row>
    <row r="299" s="14" customFormat="1">
      <c r="A299" s="14"/>
      <c r="B299" s="250"/>
      <c r="C299" s="251"/>
      <c r="D299" s="240" t="s">
        <v>446</v>
      </c>
      <c r="E299" s="252" t="s">
        <v>28</v>
      </c>
      <c r="F299" s="253" t="s">
        <v>460</v>
      </c>
      <c r="G299" s="251"/>
      <c r="H299" s="252" t="s">
        <v>28</v>
      </c>
      <c r="I299" s="254"/>
      <c r="J299" s="251"/>
      <c r="K299" s="251"/>
      <c r="L299" s="255"/>
      <c r="M299" s="256"/>
      <c r="N299" s="257"/>
      <c r="O299" s="257"/>
      <c r="P299" s="257"/>
      <c r="Q299" s="257"/>
      <c r="R299" s="257"/>
      <c r="S299" s="257"/>
      <c r="T299" s="258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9" t="s">
        <v>446</v>
      </c>
      <c r="AU299" s="259" t="s">
        <v>83</v>
      </c>
      <c r="AV299" s="14" t="s">
        <v>81</v>
      </c>
      <c r="AW299" s="14" t="s">
        <v>35</v>
      </c>
      <c r="AX299" s="14" t="s">
        <v>74</v>
      </c>
      <c r="AY299" s="259" t="s">
        <v>426</v>
      </c>
    </row>
    <row r="300" s="13" customFormat="1">
      <c r="A300" s="13"/>
      <c r="B300" s="238"/>
      <c r="C300" s="239"/>
      <c r="D300" s="240" t="s">
        <v>446</v>
      </c>
      <c r="E300" s="241" t="s">
        <v>28</v>
      </c>
      <c r="F300" s="242" t="s">
        <v>785</v>
      </c>
      <c r="G300" s="239"/>
      <c r="H300" s="243">
        <v>28.699999999999999</v>
      </c>
      <c r="I300" s="244"/>
      <c r="J300" s="239"/>
      <c r="K300" s="239"/>
      <c r="L300" s="245"/>
      <c r="M300" s="246"/>
      <c r="N300" s="247"/>
      <c r="O300" s="247"/>
      <c r="P300" s="247"/>
      <c r="Q300" s="247"/>
      <c r="R300" s="247"/>
      <c r="S300" s="247"/>
      <c r="T300" s="248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9" t="s">
        <v>446</v>
      </c>
      <c r="AU300" s="249" t="s">
        <v>83</v>
      </c>
      <c r="AV300" s="13" t="s">
        <v>83</v>
      </c>
      <c r="AW300" s="13" t="s">
        <v>35</v>
      </c>
      <c r="AX300" s="13" t="s">
        <v>81</v>
      </c>
      <c r="AY300" s="249" t="s">
        <v>426</v>
      </c>
    </row>
    <row r="301" s="12" customFormat="1" ht="22.8" customHeight="1">
      <c r="A301" s="12"/>
      <c r="B301" s="204"/>
      <c r="C301" s="205"/>
      <c r="D301" s="206" t="s">
        <v>73</v>
      </c>
      <c r="E301" s="218" t="s">
        <v>83</v>
      </c>
      <c r="F301" s="218" t="s">
        <v>786</v>
      </c>
      <c r="G301" s="205"/>
      <c r="H301" s="205"/>
      <c r="I301" s="208"/>
      <c r="J301" s="219">
        <f>BK301</f>
        <v>0</v>
      </c>
      <c r="K301" s="205"/>
      <c r="L301" s="210"/>
      <c r="M301" s="211"/>
      <c r="N301" s="212"/>
      <c r="O301" s="212"/>
      <c r="P301" s="213">
        <f>SUM(P302:P362)</f>
        <v>0</v>
      </c>
      <c r="Q301" s="212"/>
      <c r="R301" s="213">
        <f>SUM(R302:R362)</f>
        <v>43.076287650000005</v>
      </c>
      <c r="S301" s="212"/>
      <c r="T301" s="214">
        <f>SUM(T302:T362)</f>
        <v>0</v>
      </c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R301" s="215" t="s">
        <v>81</v>
      </c>
      <c r="AT301" s="216" t="s">
        <v>73</v>
      </c>
      <c r="AU301" s="216" t="s">
        <v>81</v>
      </c>
      <c r="AY301" s="215" t="s">
        <v>426</v>
      </c>
      <c r="BK301" s="217">
        <f>SUM(BK302:BK362)</f>
        <v>0</v>
      </c>
    </row>
    <row r="302" s="2" customFormat="1" ht="24.15" customHeight="1">
      <c r="A302" s="42"/>
      <c r="B302" s="43"/>
      <c r="C302" s="220" t="s">
        <v>787</v>
      </c>
      <c r="D302" s="220" t="s">
        <v>433</v>
      </c>
      <c r="E302" s="221" t="s">
        <v>788</v>
      </c>
      <c r="F302" s="222" t="s">
        <v>789</v>
      </c>
      <c r="G302" s="223" t="s">
        <v>504</v>
      </c>
      <c r="H302" s="224">
        <v>1.4270000000000001</v>
      </c>
      <c r="I302" s="225"/>
      <c r="J302" s="226">
        <f>ROUND(I302*H302,2)</f>
        <v>0</v>
      </c>
      <c r="K302" s="222" t="s">
        <v>437</v>
      </c>
      <c r="L302" s="48"/>
      <c r="M302" s="227" t="s">
        <v>28</v>
      </c>
      <c r="N302" s="228" t="s">
        <v>45</v>
      </c>
      <c r="O302" s="88"/>
      <c r="P302" s="229">
        <f>O302*H302</f>
        <v>0</v>
      </c>
      <c r="Q302" s="229">
        <v>2.3010199999999998</v>
      </c>
      <c r="R302" s="229">
        <f>Q302*H302</f>
        <v>3.2835555400000001</v>
      </c>
      <c r="S302" s="229">
        <v>0</v>
      </c>
      <c r="T302" s="230">
        <f>S302*H302</f>
        <v>0</v>
      </c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R302" s="231" t="s">
        <v>438</v>
      </c>
      <c r="AT302" s="231" t="s">
        <v>433</v>
      </c>
      <c r="AU302" s="231" t="s">
        <v>83</v>
      </c>
      <c r="AY302" s="21" t="s">
        <v>426</v>
      </c>
      <c r="BE302" s="232">
        <f>IF(N302="základní",J302,0)</f>
        <v>0</v>
      </c>
      <c r="BF302" s="232">
        <f>IF(N302="snížená",J302,0)</f>
        <v>0</v>
      </c>
      <c r="BG302" s="232">
        <f>IF(N302="zákl. přenesená",J302,0)</f>
        <v>0</v>
      </c>
      <c r="BH302" s="232">
        <f>IF(N302="sníž. přenesená",J302,0)</f>
        <v>0</v>
      </c>
      <c r="BI302" s="232">
        <f>IF(N302="nulová",J302,0)</f>
        <v>0</v>
      </c>
      <c r="BJ302" s="21" t="s">
        <v>81</v>
      </c>
      <c r="BK302" s="232">
        <f>ROUND(I302*H302,2)</f>
        <v>0</v>
      </c>
      <c r="BL302" s="21" t="s">
        <v>438</v>
      </c>
      <c r="BM302" s="231" t="s">
        <v>790</v>
      </c>
    </row>
    <row r="303" s="2" customFormat="1">
      <c r="A303" s="42"/>
      <c r="B303" s="43"/>
      <c r="C303" s="44"/>
      <c r="D303" s="233" t="s">
        <v>442</v>
      </c>
      <c r="E303" s="44"/>
      <c r="F303" s="234" t="s">
        <v>791</v>
      </c>
      <c r="G303" s="44"/>
      <c r="H303" s="44"/>
      <c r="I303" s="235"/>
      <c r="J303" s="44"/>
      <c r="K303" s="44"/>
      <c r="L303" s="48"/>
      <c r="M303" s="236"/>
      <c r="N303" s="237"/>
      <c r="O303" s="88"/>
      <c r="P303" s="88"/>
      <c r="Q303" s="88"/>
      <c r="R303" s="88"/>
      <c r="S303" s="88"/>
      <c r="T303" s="89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T303" s="21" t="s">
        <v>442</v>
      </c>
      <c r="AU303" s="21" t="s">
        <v>83</v>
      </c>
    </row>
    <row r="304" s="14" customFormat="1">
      <c r="A304" s="14"/>
      <c r="B304" s="250"/>
      <c r="C304" s="251"/>
      <c r="D304" s="240" t="s">
        <v>446</v>
      </c>
      <c r="E304" s="252" t="s">
        <v>28</v>
      </c>
      <c r="F304" s="253" t="s">
        <v>460</v>
      </c>
      <c r="G304" s="251"/>
      <c r="H304" s="252" t="s">
        <v>28</v>
      </c>
      <c r="I304" s="254"/>
      <c r="J304" s="251"/>
      <c r="K304" s="251"/>
      <c r="L304" s="255"/>
      <c r="M304" s="256"/>
      <c r="N304" s="257"/>
      <c r="O304" s="257"/>
      <c r="P304" s="257"/>
      <c r="Q304" s="257"/>
      <c r="R304" s="257"/>
      <c r="S304" s="257"/>
      <c r="T304" s="258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9" t="s">
        <v>446</v>
      </c>
      <c r="AU304" s="259" t="s">
        <v>83</v>
      </c>
      <c r="AV304" s="14" t="s">
        <v>81</v>
      </c>
      <c r="AW304" s="14" t="s">
        <v>35</v>
      </c>
      <c r="AX304" s="14" t="s">
        <v>74</v>
      </c>
      <c r="AY304" s="259" t="s">
        <v>426</v>
      </c>
    </row>
    <row r="305" s="14" customFormat="1">
      <c r="A305" s="14"/>
      <c r="B305" s="250"/>
      <c r="C305" s="251"/>
      <c r="D305" s="240" t="s">
        <v>446</v>
      </c>
      <c r="E305" s="252" t="s">
        <v>28</v>
      </c>
      <c r="F305" s="253" t="s">
        <v>792</v>
      </c>
      <c r="G305" s="251"/>
      <c r="H305" s="252" t="s">
        <v>28</v>
      </c>
      <c r="I305" s="254"/>
      <c r="J305" s="251"/>
      <c r="K305" s="251"/>
      <c r="L305" s="255"/>
      <c r="M305" s="256"/>
      <c r="N305" s="257"/>
      <c r="O305" s="257"/>
      <c r="P305" s="257"/>
      <c r="Q305" s="257"/>
      <c r="R305" s="257"/>
      <c r="S305" s="257"/>
      <c r="T305" s="258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9" t="s">
        <v>446</v>
      </c>
      <c r="AU305" s="259" t="s">
        <v>83</v>
      </c>
      <c r="AV305" s="14" t="s">
        <v>81</v>
      </c>
      <c r="AW305" s="14" t="s">
        <v>35</v>
      </c>
      <c r="AX305" s="14" t="s">
        <v>74</v>
      </c>
      <c r="AY305" s="259" t="s">
        <v>426</v>
      </c>
    </row>
    <row r="306" s="13" customFormat="1">
      <c r="A306" s="13"/>
      <c r="B306" s="238"/>
      <c r="C306" s="239"/>
      <c r="D306" s="240" t="s">
        <v>446</v>
      </c>
      <c r="E306" s="241" t="s">
        <v>28</v>
      </c>
      <c r="F306" s="242" t="s">
        <v>793</v>
      </c>
      <c r="G306" s="239"/>
      <c r="H306" s="243">
        <v>1.4270000000000001</v>
      </c>
      <c r="I306" s="244"/>
      <c r="J306" s="239"/>
      <c r="K306" s="239"/>
      <c r="L306" s="245"/>
      <c r="M306" s="246"/>
      <c r="N306" s="247"/>
      <c r="O306" s="247"/>
      <c r="P306" s="247"/>
      <c r="Q306" s="247"/>
      <c r="R306" s="247"/>
      <c r="S306" s="247"/>
      <c r="T306" s="248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9" t="s">
        <v>446</v>
      </c>
      <c r="AU306" s="249" t="s">
        <v>83</v>
      </c>
      <c r="AV306" s="13" t="s">
        <v>83</v>
      </c>
      <c r="AW306" s="13" t="s">
        <v>35</v>
      </c>
      <c r="AX306" s="13" t="s">
        <v>81</v>
      </c>
      <c r="AY306" s="249" t="s">
        <v>426</v>
      </c>
    </row>
    <row r="307" s="2" customFormat="1" ht="33" customHeight="1">
      <c r="A307" s="42"/>
      <c r="B307" s="43"/>
      <c r="C307" s="220" t="s">
        <v>794</v>
      </c>
      <c r="D307" s="220" t="s">
        <v>433</v>
      </c>
      <c r="E307" s="221" t="s">
        <v>795</v>
      </c>
      <c r="F307" s="222" t="s">
        <v>796</v>
      </c>
      <c r="G307" s="223" t="s">
        <v>504</v>
      </c>
      <c r="H307" s="224">
        <v>3.0960000000000001</v>
      </c>
      <c r="I307" s="225"/>
      <c r="J307" s="226">
        <f>ROUND(I307*H307,2)</f>
        <v>0</v>
      </c>
      <c r="K307" s="222" t="s">
        <v>437</v>
      </c>
      <c r="L307" s="48"/>
      <c r="M307" s="227" t="s">
        <v>28</v>
      </c>
      <c r="N307" s="228" t="s">
        <v>45</v>
      </c>
      <c r="O307" s="88"/>
      <c r="P307" s="229">
        <f>O307*H307</f>
        <v>0</v>
      </c>
      <c r="Q307" s="229">
        <v>2.5018699999999998</v>
      </c>
      <c r="R307" s="229">
        <f>Q307*H307</f>
        <v>7.7457895199999998</v>
      </c>
      <c r="S307" s="229">
        <v>0</v>
      </c>
      <c r="T307" s="230">
        <f>S307*H307</f>
        <v>0</v>
      </c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R307" s="231" t="s">
        <v>438</v>
      </c>
      <c r="AT307" s="231" t="s">
        <v>433</v>
      </c>
      <c r="AU307" s="231" t="s">
        <v>83</v>
      </c>
      <c r="AY307" s="21" t="s">
        <v>426</v>
      </c>
      <c r="BE307" s="232">
        <f>IF(N307="základní",J307,0)</f>
        <v>0</v>
      </c>
      <c r="BF307" s="232">
        <f>IF(N307="snížená",J307,0)</f>
        <v>0</v>
      </c>
      <c r="BG307" s="232">
        <f>IF(N307="zákl. přenesená",J307,0)</f>
        <v>0</v>
      </c>
      <c r="BH307" s="232">
        <f>IF(N307="sníž. přenesená",J307,0)</f>
        <v>0</v>
      </c>
      <c r="BI307" s="232">
        <f>IF(N307="nulová",J307,0)</f>
        <v>0</v>
      </c>
      <c r="BJ307" s="21" t="s">
        <v>81</v>
      </c>
      <c r="BK307" s="232">
        <f>ROUND(I307*H307,2)</f>
        <v>0</v>
      </c>
      <c r="BL307" s="21" t="s">
        <v>438</v>
      </c>
      <c r="BM307" s="231" t="s">
        <v>797</v>
      </c>
    </row>
    <row r="308" s="2" customFormat="1">
      <c r="A308" s="42"/>
      <c r="B308" s="43"/>
      <c r="C308" s="44"/>
      <c r="D308" s="233" t="s">
        <v>442</v>
      </c>
      <c r="E308" s="44"/>
      <c r="F308" s="234" t="s">
        <v>798</v>
      </c>
      <c r="G308" s="44"/>
      <c r="H308" s="44"/>
      <c r="I308" s="235"/>
      <c r="J308" s="44"/>
      <c r="K308" s="44"/>
      <c r="L308" s="48"/>
      <c r="M308" s="236"/>
      <c r="N308" s="237"/>
      <c r="O308" s="88"/>
      <c r="P308" s="88"/>
      <c r="Q308" s="88"/>
      <c r="R308" s="88"/>
      <c r="S308" s="88"/>
      <c r="T308" s="89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T308" s="21" t="s">
        <v>442</v>
      </c>
      <c r="AU308" s="21" t="s">
        <v>83</v>
      </c>
    </row>
    <row r="309" s="14" customFormat="1">
      <c r="A309" s="14"/>
      <c r="B309" s="250"/>
      <c r="C309" s="251"/>
      <c r="D309" s="240" t="s">
        <v>446</v>
      </c>
      <c r="E309" s="252" t="s">
        <v>28</v>
      </c>
      <c r="F309" s="253" t="s">
        <v>460</v>
      </c>
      <c r="G309" s="251"/>
      <c r="H309" s="252" t="s">
        <v>28</v>
      </c>
      <c r="I309" s="254"/>
      <c r="J309" s="251"/>
      <c r="K309" s="251"/>
      <c r="L309" s="255"/>
      <c r="M309" s="256"/>
      <c r="N309" s="257"/>
      <c r="O309" s="257"/>
      <c r="P309" s="257"/>
      <c r="Q309" s="257"/>
      <c r="R309" s="257"/>
      <c r="S309" s="257"/>
      <c r="T309" s="258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9" t="s">
        <v>446</v>
      </c>
      <c r="AU309" s="259" t="s">
        <v>83</v>
      </c>
      <c r="AV309" s="14" t="s">
        <v>81</v>
      </c>
      <c r="AW309" s="14" t="s">
        <v>35</v>
      </c>
      <c r="AX309" s="14" t="s">
        <v>74</v>
      </c>
      <c r="AY309" s="259" t="s">
        <v>426</v>
      </c>
    </row>
    <row r="310" s="14" customFormat="1">
      <c r="A310" s="14"/>
      <c r="B310" s="250"/>
      <c r="C310" s="251"/>
      <c r="D310" s="240" t="s">
        <v>446</v>
      </c>
      <c r="E310" s="252" t="s">
        <v>28</v>
      </c>
      <c r="F310" s="253" t="s">
        <v>792</v>
      </c>
      <c r="G310" s="251"/>
      <c r="H310" s="252" t="s">
        <v>28</v>
      </c>
      <c r="I310" s="254"/>
      <c r="J310" s="251"/>
      <c r="K310" s="251"/>
      <c r="L310" s="255"/>
      <c r="M310" s="256"/>
      <c r="N310" s="257"/>
      <c r="O310" s="257"/>
      <c r="P310" s="257"/>
      <c r="Q310" s="257"/>
      <c r="R310" s="257"/>
      <c r="S310" s="257"/>
      <c r="T310" s="258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9" t="s">
        <v>446</v>
      </c>
      <c r="AU310" s="259" t="s">
        <v>83</v>
      </c>
      <c r="AV310" s="14" t="s">
        <v>81</v>
      </c>
      <c r="AW310" s="14" t="s">
        <v>35</v>
      </c>
      <c r="AX310" s="14" t="s">
        <v>74</v>
      </c>
      <c r="AY310" s="259" t="s">
        <v>426</v>
      </c>
    </row>
    <row r="311" s="13" customFormat="1">
      <c r="A311" s="13"/>
      <c r="B311" s="238"/>
      <c r="C311" s="239"/>
      <c r="D311" s="240" t="s">
        <v>446</v>
      </c>
      <c r="E311" s="241" t="s">
        <v>28</v>
      </c>
      <c r="F311" s="242" t="s">
        <v>799</v>
      </c>
      <c r="G311" s="239"/>
      <c r="H311" s="243">
        <v>3.0960000000000001</v>
      </c>
      <c r="I311" s="244"/>
      <c r="J311" s="239"/>
      <c r="K311" s="239"/>
      <c r="L311" s="245"/>
      <c r="M311" s="246"/>
      <c r="N311" s="247"/>
      <c r="O311" s="247"/>
      <c r="P311" s="247"/>
      <c r="Q311" s="247"/>
      <c r="R311" s="247"/>
      <c r="S311" s="247"/>
      <c r="T311" s="248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9" t="s">
        <v>446</v>
      </c>
      <c r="AU311" s="249" t="s">
        <v>83</v>
      </c>
      <c r="AV311" s="13" t="s">
        <v>83</v>
      </c>
      <c r="AW311" s="13" t="s">
        <v>35</v>
      </c>
      <c r="AX311" s="13" t="s">
        <v>81</v>
      </c>
      <c r="AY311" s="249" t="s">
        <v>426</v>
      </c>
    </row>
    <row r="312" s="2" customFormat="1" ht="16.5" customHeight="1">
      <c r="A312" s="42"/>
      <c r="B312" s="43"/>
      <c r="C312" s="220" t="s">
        <v>800</v>
      </c>
      <c r="D312" s="220" t="s">
        <v>433</v>
      </c>
      <c r="E312" s="221" t="s">
        <v>801</v>
      </c>
      <c r="F312" s="222" t="s">
        <v>802</v>
      </c>
      <c r="G312" s="223" t="s">
        <v>436</v>
      </c>
      <c r="H312" s="224">
        <v>4.2400000000000002</v>
      </c>
      <c r="I312" s="225"/>
      <c r="J312" s="226">
        <f>ROUND(I312*H312,2)</f>
        <v>0</v>
      </c>
      <c r="K312" s="222" t="s">
        <v>437</v>
      </c>
      <c r="L312" s="48"/>
      <c r="M312" s="227" t="s">
        <v>28</v>
      </c>
      <c r="N312" s="228" t="s">
        <v>45</v>
      </c>
      <c r="O312" s="88"/>
      <c r="P312" s="229">
        <f>O312*H312</f>
        <v>0</v>
      </c>
      <c r="Q312" s="229">
        <v>0.00247</v>
      </c>
      <c r="R312" s="229">
        <f>Q312*H312</f>
        <v>0.010472800000000001</v>
      </c>
      <c r="S312" s="229">
        <v>0</v>
      </c>
      <c r="T312" s="230">
        <f>S312*H312</f>
        <v>0</v>
      </c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R312" s="231" t="s">
        <v>438</v>
      </c>
      <c r="AT312" s="231" t="s">
        <v>433</v>
      </c>
      <c r="AU312" s="231" t="s">
        <v>83</v>
      </c>
      <c r="AY312" s="21" t="s">
        <v>426</v>
      </c>
      <c r="BE312" s="232">
        <f>IF(N312="základní",J312,0)</f>
        <v>0</v>
      </c>
      <c r="BF312" s="232">
        <f>IF(N312="snížená",J312,0)</f>
        <v>0</v>
      </c>
      <c r="BG312" s="232">
        <f>IF(N312="zákl. přenesená",J312,0)</f>
        <v>0</v>
      </c>
      <c r="BH312" s="232">
        <f>IF(N312="sníž. přenesená",J312,0)</f>
        <v>0</v>
      </c>
      <c r="BI312" s="232">
        <f>IF(N312="nulová",J312,0)</f>
        <v>0</v>
      </c>
      <c r="BJ312" s="21" t="s">
        <v>81</v>
      </c>
      <c r="BK312" s="232">
        <f>ROUND(I312*H312,2)</f>
        <v>0</v>
      </c>
      <c r="BL312" s="21" t="s">
        <v>438</v>
      </c>
      <c r="BM312" s="231" t="s">
        <v>803</v>
      </c>
    </row>
    <row r="313" s="2" customFormat="1">
      <c r="A313" s="42"/>
      <c r="B313" s="43"/>
      <c r="C313" s="44"/>
      <c r="D313" s="233" t="s">
        <v>442</v>
      </c>
      <c r="E313" s="44"/>
      <c r="F313" s="234" t="s">
        <v>804</v>
      </c>
      <c r="G313" s="44"/>
      <c r="H313" s="44"/>
      <c r="I313" s="235"/>
      <c r="J313" s="44"/>
      <c r="K313" s="44"/>
      <c r="L313" s="48"/>
      <c r="M313" s="236"/>
      <c r="N313" s="237"/>
      <c r="O313" s="88"/>
      <c r="P313" s="88"/>
      <c r="Q313" s="88"/>
      <c r="R313" s="88"/>
      <c r="S313" s="88"/>
      <c r="T313" s="89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T313" s="21" t="s">
        <v>442</v>
      </c>
      <c r="AU313" s="21" t="s">
        <v>83</v>
      </c>
    </row>
    <row r="314" s="14" customFormat="1">
      <c r="A314" s="14"/>
      <c r="B314" s="250"/>
      <c r="C314" s="251"/>
      <c r="D314" s="240" t="s">
        <v>446</v>
      </c>
      <c r="E314" s="252" t="s">
        <v>28</v>
      </c>
      <c r="F314" s="253" t="s">
        <v>460</v>
      </c>
      <c r="G314" s="251"/>
      <c r="H314" s="252" t="s">
        <v>28</v>
      </c>
      <c r="I314" s="254"/>
      <c r="J314" s="251"/>
      <c r="K314" s="251"/>
      <c r="L314" s="255"/>
      <c r="M314" s="256"/>
      <c r="N314" s="257"/>
      <c r="O314" s="257"/>
      <c r="P314" s="257"/>
      <c r="Q314" s="257"/>
      <c r="R314" s="257"/>
      <c r="S314" s="257"/>
      <c r="T314" s="258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9" t="s">
        <v>446</v>
      </c>
      <c r="AU314" s="259" t="s">
        <v>83</v>
      </c>
      <c r="AV314" s="14" t="s">
        <v>81</v>
      </c>
      <c r="AW314" s="14" t="s">
        <v>35</v>
      </c>
      <c r="AX314" s="14" t="s">
        <v>74</v>
      </c>
      <c r="AY314" s="259" t="s">
        <v>426</v>
      </c>
    </row>
    <row r="315" s="14" customFormat="1">
      <c r="A315" s="14"/>
      <c r="B315" s="250"/>
      <c r="C315" s="251"/>
      <c r="D315" s="240" t="s">
        <v>446</v>
      </c>
      <c r="E315" s="252" t="s">
        <v>28</v>
      </c>
      <c r="F315" s="253" t="s">
        <v>792</v>
      </c>
      <c r="G315" s="251"/>
      <c r="H315" s="252" t="s">
        <v>28</v>
      </c>
      <c r="I315" s="254"/>
      <c r="J315" s="251"/>
      <c r="K315" s="251"/>
      <c r="L315" s="255"/>
      <c r="M315" s="256"/>
      <c r="N315" s="257"/>
      <c r="O315" s="257"/>
      <c r="P315" s="257"/>
      <c r="Q315" s="257"/>
      <c r="R315" s="257"/>
      <c r="S315" s="257"/>
      <c r="T315" s="258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9" t="s">
        <v>446</v>
      </c>
      <c r="AU315" s="259" t="s">
        <v>83</v>
      </c>
      <c r="AV315" s="14" t="s">
        <v>81</v>
      </c>
      <c r="AW315" s="14" t="s">
        <v>35</v>
      </c>
      <c r="AX315" s="14" t="s">
        <v>74</v>
      </c>
      <c r="AY315" s="259" t="s">
        <v>426</v>
      </c>
    </row>
    <row r="316" s="13" customFormat="1">
      <c r="A316" s="13"/>
      <c r="B316" s="238"/>
      <c r="C316" s="239"/>
      <c r="D316" s="240" t="s">
        <v>446</v>
      </c>
      <c r="E316" s="241" t="s">
        <v>28</v>
      </c>
      <c r="F316" s="242" t="s">
        <v>805</v>
      </c>
      <c r="G316" s="239"/>
      <c r="H316" s="243">
        <v>1.1950000000000001</v>
      </c>
      <c r="I316" s="244"/>
      <c r="J316" s="239"/>
      <c r="K316" s="239"/>
      <c r="L316" s="245"/>
      <c r="M316" s="246"/>
      <c r="N316" s="247"/>
      <c r="O316" s="247"/>
      <c r="P316" s="247"/>
      <c r="Q316" s="247"/>
      <c r="R316" s="247"/>
      <c r="S316" s="247"/>
      <c r="T316" s="248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9" t="s">
        <v>446</v>
      </c>
      <c r="AU316" s="249" t="s">
        <v>83</v>
      </c>
      <c r="AV316" s="13" t="s">
        <v>83</v>
      </c>
      <c r="AW316" s="13" t="s">
        <v>35</v>
      </c>
      <c r="AX316" s="13" t="s">
        <v>74</v>
      </c>
      <c r="AY316" s="249" t="s">
        <v>426</v>
      </c>
    </row>
    <row r="317" s="13" customFormat="1">
      <c r="A317" s="13"/>
      <c r="B317" s="238"/>
      <c r="C317" s="239"/>
      <c r="D317" s="240" t="s">
        <v>446</v>
      </c>
      <c r="E317" s="241" t="s">
        <v>28</v>
      </c>
      <c r="F317" s="242" t="s">
        <v>806</v>
      </c>
      <c r="G317" s="239"/>
      <c r="H317" s="243">
        <v>3.0449999999999999</v>
      </c>
      <c r="I317" s="244"/>
      <c r="J317" s="239"/>
      <c r="K317" s="239"/>
      <c r="L317" s="245"/>
      <c r="M317" s="246"/>
      <c r="N317" s="247"/>
      <c r="O317" s="247"/>
      <c r="P317" s="247"/>
      <c r="Q317" s="247"/>
      <c r="R317" s="247"/>
      <c r="S317" s="247"/>
      <c r="T317" s="248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9" t="s">
        <v>446</v>
      </c>
      <c r="AU317" s="249" t="s">
        <v>83</v>
      </c>
      <c r="AV317" s="13" t="s">
        <v>83</v>
      </c>
      <c r="AW317" s="13" t="s">
        <v>35</v>
      </c>
      <c r="AX317" s="13" t="s">
        <v>74</v>
      </c>
      <c r="AY317" s="249" t="s">
        <v>426</v>
      </c>
    </row>
    <row r="318" s="15" customFormat="1">
      <c r="A318" s="15"/>
      <c r="B318" s="260"/>
      <c r="C318" s="261"/>
      <c r="D318" s="240" t="s">
        <v>446</v>
      </c>
      <c r="E318" s="262" t="s">
        <v>28</v>
      </c>
      <c r="F318" s="263" t="s">
        <v>466</v>
      </c>
      <c r="G318" s="261"/>
      <c r="H318" s="264">
        <v>4.2400000000000002</v>
      </c>
      <c r="I318" s="265"/>
      <c r="J318" s="261"/>
      <c r="K318" s="261"/>
      <c r="L318" s="266"/>
      <c r="M318" s="267"/>
      <c r="N318" s="268"/>
      <c r="O318" s="268"/>
      <c r="P318" s="268"/>
      <c r="Q318" s="268"/>
      <c r="R318" s="268"/>
      <c r="S318" s="268"/>
      <c r="T318" s="269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70" t="s">
        <v>446</v>
      </c>
      <c r="AU318" s="270" t="s">
        <v>83</v>
      </c>
      <c r="AV318" s="15" t="s">
        <v>438</v>
      </c>
      <c r="AW318" s="15" t="s">
        <v>35</v>
      </c>
      <c r="AX318" s="15" t="s">
        <v>81</v>
      </c>
      <c r="AY318" s="270" t="s">
        <v>426</v>
      </c>
    </row>
    <row r="319" s="2" customFormat="1" ht="16.5" customHeight="1">
      <c r="A319" s="42"/>
      <c r="B319" s="43"/>
      <c r="C319" s="220" t="s">
        <v>807</v>
      </c>
      <c r="D319" s="220" t="s">
        <v>433</v>
      </c>
      <c r="E319" s="221" t="s">
        <v>808</v>
      </c>
      <c r="F319" s="222" t="s">
        <v>809</v>
      </c>
      <c r="G319" s="223" t="s">
        <v>436</v>
      </c>
      <c r="H319" s="224">
        <v>4.2400000000000002</v>
      </c>
      <c r="I319" s="225"/>
      <c r="J319" s="226">
        <f>ROUND(I319*H319,2)</f>
        <v>0</v>
      </c>
      <c r="K319" s="222" t="s">
        <v>437</v>
      </c>
      <c r="L319" s="48"/>
      <c r="M319" s="227" t="s">
        <v>28</v>
      </c>
      <c r="N319" s="228" t="s">
        <v>45</v>
      </c>
      <c r="O319" s="88"/>
      <c r="P319" s="229">
        <f>O319*H319</f>
        <v>0</v>
      </c>
      <c r="Q319" s="229">
        <v>0</v>
      </c>
      <c r="R319" s="229">
        <f>Q319*H319</f>
        <v>0</v>
      </c>
      <c r="S319" s="229">
        <v>0</v>
      </c>
      <c r="T319" s="230">
        <f>S319*H319</f>
        <v>0</v>
      </c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R319" s="231" t="s">
        <v>438</v>
      </c>
      <c r="AT319" s="231" t="s">
        <v>433</v>
      </c>
      <c r="AU319" s="231" t="s">
        <v>83</v>
      </c>
      <c r="AY319" s="21" t="s">
        <v>426</v>
      </c>
      <c r="BE319" s="232">
        <f>IF(N319="základní",J319,0)</f>
        <v>0</v>
      </c>
      <c r="BF319" s="232">
        <f>IF(N319="snížená",J319,0)</f>
        <v>0</v>
      </c>
      <c r="BG319" s="232">
        <f>IF(N319="zákl. přenesená",J319,0)</f>
        <v>0</v>
      </c>
      <c r="BH319" s="232">
        <f>IF(N319="sníž. přenesená",J319,0)</f>
        <v>0</v>
      </c>
      <c r="BI319" s="232">
        <f>IF(N319="nulová",J319,0)</f>
        <v>0</v>
      </c>
      <c r="BJ319" s="21" t="s">
        <v>81</v>
      </c>
      <c r="BK319" s="232">
        <f>ROUND(I319*H319,2)</f>
        <v>0</v>
      </c>
      <c r="BL319" s="21" t="s">
        <v>438</v>
      </c>
      <c r="BM319" s="231" t="s">
        <v>810</v>
      </c>
    </row>
    <row r="320" s="2" customFormat="1">
      <c r="A320" s="42"/>
      <c r="B320" s="43"/>
      <c r="C320" s="44"/>
      <c r="D320" s="233" t="s">
        <v>442</v>
      </c>
      <c r="E320" s="44"/>
      <c r="F320" s="234" t="s">
        <v>811</v>
      </c>
      <c r="G320" s="44"/>
      <c r="H320" s="44"/>
      <c r="I320" s="235"/>
      <c r="J320" s="44"/>
      <c r="K320" s="44"/>
      <c r="L320" s="48"/>
      <c r="M320" s="236"/>
      <c r="N320" s="237"/>
      <c r="O320" s="88"/>
      <c r="P320" s="88"/>
      <c r="Q320" s="88"/>
      <c r="R320" s="88"/>
      <c r="S320" s="88"/>
      <c r="T320" s="89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T320" s="21" t="s">
        <v>442</v>
      </c>
      <c r="AU320" s="21" t="s">
        <v>83</v>
      </c>
    </row>
    <row r="321" s="14" customFormat="1">
      <c r="A321" s="14"/>
      <c r="B321" s="250"/>
      <c r="C321" s="251"/>
      <c r="D321" s="240" t="s">
        <v>446</v>
      </c>
      <c r="E321" s="252" t="s">
        <v>28</v>
      </c>
      <c r="F321" s="253" t="s">
        <v>460</v>
      </c>
      <c r="G321" s="251"/>
      <c r="H321" s="252" t="s">
        <v>28</v>
      </c>
      <c r="I321" s="254"/>
      <c r="J321" s="251"/>
      <c r="K321" s="251"/>
      <c r="L321" s="255"/>
      <c r="M321" s="256"/>
      <c r="N321" s="257"/>
      <c r="O321" s="257"/>
      <c r="P321" s="257"/>
      <c r="Q321" s="257"/>
      <c r="R321" s="257"/>
      <c r="S321" s="257"/>
      <c r="T321" s="258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9" t="s">
        <v>446</v>
      </c>
      <c r="AU321" s="259" t="s">
        <v>83</v>
      </c>
      <c r="AV321" s="14" t="s">
        <v>81</v>
      </c>
      <c r="AW321" s="14" t="s">
        <v>35</v>
      </c>
      <c r="AX321" s="14" t="s">
        <v>74</v>
      </c>
      <c r="AY321" s="259" t="s">
        <v>426</v>
      </c>
    </row>
    <row r="322" s="14" customFormat="1">
      <c r="A322" s="14"/>
      <c r="B322" s="250"/>
      <c r="C322" s="251"/>
      <c r="D322" s="240" t="s">
        <v>446</v>
      </c>
      <c r="E322" s="252" t="s">
        <v>28</v>
      </c>
      <c r="F322" s="253" t="s">
        <v>792</v>
      </c>
      <c r="G322" s="251"/>
      <c r="H322" s="252" t="s">
        <v>28</v>
      </c>
      <c r="I322" s="254"/>
      <c r="J322" s="251"/>
      <c r="K322" s="251"/>
      <c r="L322" s="255"/>
      <c r="M322" s="256"/>
      <c r="N322" s="257"/>
      <c r="O322" s="257"/>
      <c r="P322" s="257"/>
      <c r="Q322" s="257"/>
      <c r="R322" s="257"/>
      <c r="S322" s="257"/>
      <c r="T322" s="258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9" t="s">
        <v>446</v>
      </c>
      <c r="AU322" s="259" t="s">
        <v>83</v>
      </c>
      <c r="AV322" s="14" t="s">
        <v>81</v>
      </c>
      <c r="AW322" s="14" t="s">
        <v>35</v>
      </c>
      <c r="AX322" s="14" t="s">
        <v>74</v>
      </c>
      <c r="AY322" s="259" t="s">
        <v>426</v>
      </c>
    </row>
    <row r="323" s="13" customFormat="1">
      <c r="A323" s="13"/>
      <c r="B323" s="238"/>
      <c r="C323" s="239"/>
      <c r="D323" s="240" t="s">
        <v>446</v>
      </c>
      <c r="E323" s="241" t="s">
        <v>28</v>
      </c>
      <c r="F323" s="242" t="s">
        <v>805</v>
      </c>
      <c r="G323" s="239"/>
      <c r="H323" s="243">
        <v>1.1950000000000001</v>
      </c>
      <c r="I323" s="244"/>
      <c r="J323" s="239"/>
      <c r="K323" s="239"/>
      <c r="L323" s="245"/>
      <c r="M323" s="246"/>
      <c r="N323" s="247"/>
      <c r="O323" s="247"/>
      <c r="P323" s="247"/>
      <c r="Q323" s="247"/>
      <c r="R323" s="247"/>
      <c r="S323" s="247"/>
      <c r="T323" s="248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9" t="s">
        <v>446</v>
      </c>
      <c r="AU323" s="249" t="s">
        <v>83</v>
      </c>
      <c r="AV323" s="13" t="s">
        <v>83</v>
      </c>
      <c r="AW323" s="13" t="s">
        <v>35</v>
      </c>
      <c r="AX323" s="13" t="s">
        <v>74</v>
      </c>
      <c r="AY323" s="249" t="s">
        <v>426</v>
      </c>
    </row>
    <row r="324" s="13" customFormat="1">
      <c r="A324" s="13"/>
      <c r="B324" s="238"/>
      <c r="C324" s="239"/>
      <c r="D324" s="240" t="s">
        <v>446</v>
      </c>
      <c r="E324" s="241" t="s">
        <v>28</v>
      </c>
      <c r="F324" s="242" t="s">
        <v>806</v>
      </c>
      <c r="G324" s="239"/>
      <c r="H324" s="243">
        <v>3.0449999999999999</v>
      </c>
      <c r="I324" s="244"/>
      <c r="J324" s="239"/>
      <c r="K324" s="239"/>
      <c r="L324" s="245"/>
      <c r="M324" s="246"/>
      <c r="N324" s="247"/>
      <c r="O324" s="247"/>
      <c r="P324" s="247"/>
      <c r="Q324" s="247"/>
      <c r="R324" s="247"/>
      <c r="S324" s="247"/>
      <c r="T324" s="248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9" t="s">
        <v>446</v>
      </c>
      <c r="AU324" s="249" t="s">
        <v>83</v>
      </c>
      <c r="AV324" s="13" t="s">
        <v>83</v>
      </c>
      <c r="AW324" s="13" t="s">
        <v>35</v>
      </c>
      <c r="AX324" s="13" t="s">
        <v>74</v>
      </c>
      <c r="AY324" s="249" t="s">
        <v>426</v>
      </c>
    </row>
    <row r="325" s="15" customFormat="1">
      <c r="A325" s="15"/>
      <c r="B325" s="260"/>
      <c r="C325" s="261"/>
      <c r="D325" s="240" t="s">
        <v>446</v>
      </c>
      <c r="E325" s="262" t="s">
        <v>28</v>
      </c>
      <c r="F325" s="263" t="s">
        <v>466</v>
      </c>
      <c r="G325" s="261"/>
      <c r="H325" s="264">
        <v>4.2400000000000002</v>
      </c>
      <c r="I325" s="265"/>
      <c r="J325" s="261"/>
      <c r="K325" s="261"/>
      <c r="L325" s="266"/>
      <c r="M325" s="267"/>
      <c r="N325" s="268"/>
      <c r="O325" s="268"/>
      <c r="P325" s="268"/>
      <c r="Q325" s="268"/>
      <c r="R325" s="268"/>
      <c r="S325" s="268"/>
      <c r="T325" s="269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70" t="s">
        <v>446</v>
      </c>
      <c r="AU325" s="270" t="s">
        <v>83</v>
      </c>
      <c r="AV325" s="15" t="s">
        <v>438</v>
      </c>
      <c r="AW325" s="15" t="s">
        <v>35</v>
      </c>
      <c r="AX325" s="15" t="s">
        <v>81</v>
      </c>
      <c r="AY325" s="270" t="s">
        <v>426</v>
      </c>
    </row>
    <row r="326" s="2" customFormat="1" ht="24.15" customHeight="1">
      <c r="A326" s="42"/>
      <c r="B326" s="43"/>
      <c r="C326" s="220" t="s">
        <v>812</v>
      </c>
      <c r="D326" s="220" t="s">
        <v>433</v>
      </c>
      <c r="E326" s="221" t="s">
        <v>813</v>
      </c>
      <c r="F326" s="222" t="s">
        <v>814</v>
      </c>
      <c r="G326" s="223" t="s">
        <v>740</v>
      </c>
      <c r="H326" s="224">
        <v>0.249</v>
      </c>
      <c r="I326" s="225"/>
      <c r="J326" s="226">
        <f>ROUND(I326*H326,2)</f>
        <v>0</v>
      </c>
      <c r="K326" s="222" t="s">
        <v>437</v>
      </c>
      <c r="L326" s="48"/>
      <c r="M326" s="227" t="s">
        <v>28</v>
      </c>
      <c r="N326" s="228" t="s">
        <v>45</v>
      </c>
      <c r="O326" s="88"/>
      <c r="P326" s="229">
        <f>O326*H326</f>
        <v>0</v>
      </c>
      <c r="Q326" s="229">
        <v>1.06277</v>
      </c>
      <c r="R326" s="229">
        <f>Q326*H326</f>
        <v>0.26462973000000001</v>
      </c>
      <c r="S326" s="229">
        <v>0</v>
      </c>
      <c r="T326" s="230">
        <f>S326*H326</f>
        <v>0</v>
      </c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R326" s="231" t="s">
        <v>438</v>
      </c>
      <c r="AT326" s="231" t="s">
        <v>433</v>
      </c>
      <c r="AU326" s="231" t="s">
        <v>83</v>
      </c>
      <c r="AY326" s="21" t="s">
        <v>426</v>
      </c>
      <c r="BE326" s="232">
        <f>IF(N326="základní",J326,0)</f>
        <v>0</v>
      </c>
      <c r="BF326" s="232">
        <f>IF(N326="snížená",J326,0)</f>
        <v>0</v>
      </c>
      <c r="BG326" s="232">
        <f>IF(N326="zákl. přenesená",J326,0)</f>
        <v>0</v>
      </c>
      <c r="BH326" s="232">
        <f>IF(N326="sníž. přenesená",J326,0)</f>
        <v>0</v>
      </c>
      <c r="BI326" s="232">
        <f>IF(N326="nulová",J326,0)</f>
        <v>0</v>
      </c>
      <c r="BJ326" s="21" t="s">
        <v>81</v>
      </c>
      <c r="BK326" s="232">
        <f>ROUND(I326*H326,2)</f>
        <v>0</v>
      </c>
      <c r="BL326" s="21" t="s">
        <v>438</v>
      </c>
      <c r="BM326" s="231" t="s">
        <v>815</v>
      </c>
    </row>
    <row r="327" s="2" customFormat="1">
      <c r="A327" s="42"/>
      <c r="B327" s="43"/>
      <c r="C327" s="44"/>
      <c r="D327" s="233" t="s">
        <v>442</v>
      </c>
      <c r="E327" s="44"/>
      <c r="F327" s="234" t="s">
        <v>816</v>
      </c>
      <c r="G327" s="44"/>
      <c r="H327" s="44"/>
      <c r="I327" s="235"/>
      <c r="J327" s="44"/>
      <c r="K327" s="44"/>
      <c r="L327" s="48"/>
      <c r="M327" s="236"/>
      <c r="N327" s="237"/>
      <c r="O327" s="88"/>
      <c r="P327" s="88"/>
      <c r="Q327" s="88"/>
      <c r="R327" s="88"/>
      <c r="S327" s="88"/>
      <c r="T327" s="89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T327" s="21" t="s">
        <v>442</v>
      </c>
      <c r="AU327" s="21" t="s">
        <v>83</v>
      </c>
    </row>
    <row r="328" s="14" customFormat="1">
      <c r="A328" s="14"/>
      <c r="B328" s="250"/>
      <c r="C328" s="251"/>
      <c r="D328" s="240" t="s">
        <v>446</v>
      </c>
      <c r="E328" s="252" t="s">
        <v>28</v>
      </c>
      <c r="F328" s="253" t="s">
        <v>460</v>
      </c>
      <c r="G328" s="251"/>
      <c r="H328" s="252" t="s">
        <v>28</v>
      </c>
      <c r="I328" s="254"/>
      <c r="J328" s="251"/>
      <c r="K328" s="251"/>
      <c r="L328" s="255"/>
      <c r="M328" s="256"/>
      <c r="N328" s="257"/>
      <c r="O328" s="257"/>
      <c r="P328" s="257"/>
      <c r="Q328" s="257"/>
      <c r="R328" s="257"/>
      <c r="S328" s="257"/>
      <c r="T328" s="258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9" t="s">
        <v>446</v>
      </c>
      <c r="AU328" s="259" t="s">
        <v>83</v>
      </c>
      <c r="AV328" s="14" t="s">
        <v>81</v>
      </c>
      <c r="AW328" s="14" t="s">
        <v>35</v>
      </c>
      <c r="AX328" s="14" t="s">
        <v>74</v>
      </c>
      <c r="AY328" s="259" t="s">
        <v>426</v>
      </c>
    </row>
    <row r="329" s="14" customFormat="1">
      <c r="A329" s="14"/>
      <c r="B329" s="250"/>
      <c r="C329" s="251"/>
      <c r="D329" s="240" t="s">
        <v>446</v>
      </c>
      <c r="E329" s="252" t="s">
        <v>28</v>
      </c>
      <c r="F329" s="253" t="s">
        <v>792</v>
      </c>
      <c r="G329" s="251"/>
      <c r="H329" s="252" t="s">
        <v>28</v>
      </c>
      <c r="I329" s="254"/>
      <c r="J329" s="251"/>
      <c r="K329" s="251"/>
      <c r="L329" s="255"/>
      <c r="M329" s="256"/>
      <c r="N329" s="257"/>
      <c r="O329" s="257"/>
      <c r="P329" s="257"/>
      <c r="Q329" s="257"/>
      <c r="R329" s="257"/>
      <c r="S329" s="257"/>
      <c r="T329" s="258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9" t="s">
        <v>446</v>
      </c>
      <c r="AU329" s="259" t="s">
        <v>83</v>
      </c>
      <c r="AV329" s="14" t="s">
        <v>81</v>
      </c>
      <c r="AW329" s="14" t="s">
        <v>35</v>
      </c>
      <c r="AX329" s="14" t="s">
        <v>74</v>
      </c>
      <c r="AY329" s="259" t="s">
        <v>426</v>
      </c>
    </row>
    <row r="330" s="13" customFormat="1">
      <c r="A330" s="13"/>
      <c r="B330" s="238"/>
      <c r="C330" s="239"/>
      <c r="D330" s="240" t="s">
        <v>446</v>
      </c>
      <c r="E330" s="241" t="s">
        <v>28</v>
      </c>
      <c r="F330" s="242" t="s">
        <v>817</v>
      </c>
      <c r="G330" s="239"/>
      <c r="H330" s="243">
        <v>0.249</v>
      </c>
      <c r="I330" s="244"/>
      <c r="J330" s="239"/>
      <c r="K330" s="239"/>
      <c r="L330" s="245"/>
      <c r="M330" s="246"/>
      <c r="N330" s="247"/>
      <c r="O330" s="247"/>
      <c r="P330" s="247"/>
      <c r="Q330" s="247"/>
      <c r="R330" s="247"/>
      <c r="S330" s="247"/>
      <c r="T330" s="248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9" t="s">
        <v>446</v>
      </c>
      <c r="AU330" s="249" t="s">
        <v>83</v>
      </c>
      <c r="AV330" s="13" t="s">
        <v>83</v>
      </c>
      <c r="AW330" s="13" t="s">
        <v>35</v>
      </c>
      <c r="AX330" s="13" t="s">
        <v>81</v>
      </c>
      <c r="AY330" s="249" t="s">
        <v>426</v>
      </c>
    </row>
    <row r="331" s="2" customFormat="1" ht="16.5" customHeight="1">
      <c r="A331" s="42"/>
      <c r="B331" s="43"/>
      <c r="C331" s="220" t="s">
        <v>818</v>
      </c>
      <c r="D331" s="220" t="s">
        <v>433</v>
      </c>
      <c r="E331" s="221" t="s">
        <v>819</v>
      </c>
      <c r="F331" s="222" t="s">
        <v>820</v>
      </c>
      <c r="G331" s="223" t="s">
        <v>436</v>
      </c>
      <c r="H331" s="224">
        <v>1.95</v>
      </c>
      <c r="I331" s="225"/>
      <c r="J331" s="226">
        <f>ROUND(I331*H331,2)</f>
        <v>0</v>
      </c>
      <c r="K331" s="222" t="s">
        <v>437</v>
      </c>
      <c r="L331" s="48"/>
      <c r="M331" s="227" t="s">
        <v>28</v>
      </c>
      <c r="N331" s="228" t="s">
        <v>45</v>
      </c>
      <c r="O331" s="88"/>
      <c r="P331" s="229">
        <f>O331*H331</f>
        <v>0</v>
      </c>
      <c r="Q331" s="229">
        <v>0.0026900000000000001</v>
      </c>
      <c r="R331" s="229">
        <f>Q331*H331</f>
        <v>0.0052455000000000002</v>
      </c>
      <c r="S331" s="229">
        <v>0</v>
      </c>
      <c r="T331" s="230">
        <f>S331*H331</f>
        <v>0</v>
      </c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R331" s="231" t="s">
        <v>438</v>
      </c>
      <c r="AT331" s="231" t="s">
        <v>433</v>
      </c>
      <c r="AU331" s="231" t="s">
        <v>83</v>
      </c>
      <c r="AY331" s="21" t="s">
        <v>426</v>
      </c>
      <c r="BE331" s="232">
        <f>IF(N331="základní",J331,0)</f>
        <v>0</v>
      </c>
      <c r="BF331" s="232">
        <f>IF(N331="snížená",J331,0)</f>
        <v>0</v>
      </c>
      <c r="BG331" s="232">
        <f>IF(N331="zákl. přenesená",J331,0)</f>
        <v>0</v>
      </c>
      <c r="BH331" s="232">
        <f>IF(N331="sníž. přenesená",J331,0)</f>
        <v>0</v>
      </c>
      <c r="BI331" s="232">
        <f>IF(N331="nulová",J331,0)</f>
        <v>0</v>
      </c>
      <c r="BJ331" s="21" t="s">
        <v>81</v>
      </c>
      <c r="BK331" s="232">
        <f>ROUND(I331*H331,2)</f>
        <v>0</v>
      </c>
      <c r="BL331" s="21" t="s">
        <v>438</v>
      </c>
      <c r="BM331" s="231" t="s">
        <v>821</v>
      </c>
    </row>
    <row r="332" s="2" customFormat="1">
      <c r="A332" s="42"/>
      <c r="B332" s="43"/>
      <c r="C332" s="44"/>
      <c r="D332" s="233" t="s">
        <v>442</v>
      </c>
      <c r="E332" s="44"/>
      <c r="F332" s="234" t="s">
        <v>822</v>
      </c>
      <c r="G332" s="44"/>
      <c r="H332" s="44"/>
      <c r="I332" s="235"/>
      <c r="J332" s="44"/>
      <c r="K332" s="44"/>
      <c r="L332" s="48"/>
      <c r="M332" s="236"/>
      <c r="N332" s="237"/>
      <c r="O332" s="88"/>
      <c r="P332" s="88"/>
      <c r="Q332" s="88"/>
      <c r="R332" s="88"/>
      <c r="S332" s="88"/>
      <c r="T332" s="89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T332" s="21" t="s">
        <v>442</v>
      </c>
      <c r="AU332" s="21" t="s">
        <v>83</v>
      </c>
    </row>
    <row r="333" s="14" customFormat="1">
      <c r="A333" s="14"/>
      <c r="B333" s="250"/>
      <c r="C333" s="251"/>
      <c r="D333" s="240" t="s">
        <v>446</v>
      </c>
      <c r="E333" s="252" t="s">
        <v>28</v>
      </c>
      <c r="F333" s="253" t="s">
        <v>460</v>
      </c>
      <c r="G333" s="251"/>
      <c r="H333" s="252" t="s">
        <v>28</v>
      </c>
      <c r="I333" s="254"/>
      <c r="J333" s="251"/>
      <c r="K333" s="251"/>
      <c r="L333" s="255"/>
      <c r="M333" s="256"/>
      <c r="N333" s="257"/>
      <c r="O333" s="257"/>
      <c r="P333" s="257"/>
      <c r="Q333" s="257"/>
      <c r="R333" s="257"/>
      <c r="S333" s="257"/>
      <c r="T333" s="258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9" t="s">
        <v>446</v>
      </c>
      <c r="AU333" s="259" t="s">
        <v>83</v>
      </c>
      <c r="AV333" s="14" t="s">
        <v>81</v>
      </c>
      <c r="AW333" s="14" t="s">
        <v>35</v>
      </c>
      <c r="AX333" s="14" t="s">
        <v>74</v>
      </c>
      <c r="AY333" s="259" t="s">
        <v>426</v>
      </c>
    </row>
    <row r="334" s="14" customFormat="1">
      <c r="A334" s="14"/>
      <c r="B334" s="250"/>
      <c r="C334" s="251"/>
      <c r="D334" s="240" t="s">
        <v>446</v>
      </c>
      <c r="E334" s="252" t="s">
        <v>28</v>
      </c>
      <c r="F334" s="253" t="s">
        <v>792</v>
      </c>
      <c r="G334" s="251"/>
      <c r="H334" s="252" t="s">
        <v>28</v>
      </c>
      <c r="I334" s="254"/>
      <c r="J334" s="251"/>
      <c r="K334" s="251"/>
      <c r="L334" s="255"/>
      <c r="M334" s="256"/>
      <c r="N334" s="257"/>
      <c r="O334" s="257"/>
      <c r="P334" s="257"/>
      <c r="Q334" s="257"/>
      <c r="R334" s="257"/>
      <c r="S334" s="257"/>
      <c r="T334" s="258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9" t="s">
        <v>446</v>
      </c>
      <c r="AU334" s="259" t="s">
        <v>83</v>
      </c>
      <c r="AV334" s="14" t="s">
        <v>81</v>
      </c>
      <c r="AW334" s="14" t="s">
        <v>35</v>
      </c>
      <c r="AX334" s="14" t="s">
        <v>74</v>
      </c>
      <c r="AY334" s="259" t="s">
        <v>426</v>
      </c>
    </row>
    <row r="335" s="13" customFormat="1">
      <c r="A335" s="13"/>
      <c r="B335" s="238"/>
      <c r="C335" s="239"/>
      <c r="D335" s="240" t="s">
        <v>446</v>
      </c>
      <c r="E335" s="241" t="s">
        <v>28</v>
      </c>
      <c r="F335" s="242" t="s">
        <v>823</v>
      </c>
      <c r="G335" s="239"/>
      <c r="H335" s="243">
        <v>1.95</v>
      </c>
      <c r="I335" s="244"/>
      <c r="J335" s="239"/>
      <c r="K335" s="239"/>
      <c r="L335" s="245"/>
      <c r="M335" s="246"/>
      <c r="N335" s="247"/>
      <c r="O335" s="247"/>
      <c r="P335" s="247"/>
      <c r="Q335" s="247"/>
      <c r="R335" s="247"/>
      <c r="S335" s="247"/>
      <c r="T335" s="248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9" t="s">
        <v>446</v>
      </c>
      <c r="AU335" s="249" t="s">
        <v>83</v>
      </c>
      <c r="AV335" s="13" t="s">
        <v>83</v>
      </c>
      <c r="AW335" s="13" t="s">
        <v>35</v>
      </c>
      <c r="AX335" s="13" t="s">
        <v>81</v>
      </c>
      <c r="AY335" s="249" t="s">
        <v>426</v>
      </c>
    </row>
    <row r="336" s="2" customFormat="1" ht="16.5" customHeight="1">
      <c r="A336" s="42"/>
      <c r="B336" s="43"/>
      <c r="C336" s="220" t="s">
        <v>824</v>
      </c>
      <c r="D336" s="220" t="s">
        <v>433</v>
      </c>
      <c r="E336" s="221" t="s">
        <v>825</v>
      </c>
      <c r="F336" s="222" t="s">
        <v>826</v>
      </c>
      <c r="G336" s="223" t="s">
        <v>436</v>
      </c>
      <c r="H336" s="224">
        <v>1.95</v>
      </c>
      <c r="I336" s="225"/>
      <c r="J336" s="226">
        <f>ROUND(I336*H336,2)</f>
        <v>0</v>
      </c>
      <c r="K336" s="222" t="s">
        <v>437</v>
      </c>
      <c r="L336" s="48"/>
      <c r="M336" s="227" t="s">
        <v>28</v>
      </c>
      <c r="N336" s="228" t="s">
        <v>45</v>
      </c>
      <c r="O336" s="88"/>
      <c r="P336" s="229">
        <f>O336*H336</f>
        <v>0</v>
      </c>
      <c r="Q336" s="229">
        <v>0</v>
      </c>
      <c r="R336" s="229">
        <f>Q336*H336</f>
        <v>0</v>
      </c>
      <c r="S336" s="229">
        <v>0</v>
      </c>
      <c r="T336" s="230">
        <f>S336*H336</f>
        <v>0</v>
      </c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R336" s="231" t="s">
        <v>438</v>
      </c>
      <c r="AT336" s="231" t="s">
        <v>433</v>
      </c>
      <c r="AU336" s="231" t="s">
        <v>83</v>
      </c>
      <c r="AY336" s="21" t="s">
        <v>426</v>
      </c>
      <c r="BE336" s="232">
        <f>IF(N336="základní",J336,0)</f>
        <v>0</v>
      </c>
      <c r="BF336" s="232">
        <f>IF(N336="snížená",J336,0)</f>
        <v>0</v>
      </c>
      <c r="BG336" s="232">
        <f>IF(N336="zákl. přenesená",J336,0)</f>
        <v>0</v>
      </c>
      <c r="BH336" s="232">
        <f>IF(N336="sníž. přenesená",J336,0)</f>
        <v>0</v>
      </c>
      <c r="BI336" s="232">
        <f>IF(N336="nulová",J336,0)</f>
        <v>0</v>
      </c>
      <c r="BJ336" s="21" t="s">
        <v>81</v>
      </c>
      <c r="BK336" s="232">
        <f>ROUND(I336*H336,2)</f>
        <v>0</v>
      </c>
      <c r="BL336" s="21" t="s">
        <v>438</v>
      </c>
      <c r="BM336" s="231" t="s">
        <v>827</v>
      </c>
    </row>
    <row r="337" s="2" customFormat="1">
      <c r="A337" s="42"/>
      <c r="B337" s="43"/>
      <c r="C337" s="44"/>
      <c r="D337" s="233" t="s">
        <v>442</v>
      </c>
      <c r="E337" s="44"/>
      <c r="F337" s="234" t="s">
        <v>828</v>
      </c>
      <c r="G337" s="44"/>
      <c r="H337" s="44"/>
      <c r="I337" s="235"/>
      <c r="J337" s="44"/>
      <c r="K337" s="44"/>
      <c r="L337" s="48"/>
      <c r="M337" s="236"/>
      <c r="N337" s="237"/>
      <c r="O337" s="88"/>
      <c r="P337" s="88"/>
      <c r="Q337" s="88"/>
      <c r="R337" s="88"/>
      <c r="S337" s="88"/>
      <c r="T337" s="89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T337" s="21" t="s">
        <v>442</v>
      </c>
      <c r="AU337" s="21" t="s">
        <v>83</v>
      </c>
    </row>
    <row r="338" s="14" customFormat="1">
      <c r="A338" s="14"/>
      <c r="B338" s="250"/>
      <c r="C338" s="251"/>
      <c r="D338" s="240" t="s">
        <v>446</v>
      </c>
      <c r="E338" s="252" t="s">
        <v>28</v>
      </c>
      <c r="F338" s="253" t="s">
        <v>460</v>
      </c>
      <c r="G338" s="251"/>
      <c r="H338" s="252" t="s">
        <v>28</v>
      </c>
      <c r="I338" s="254"/>
      <c r="J338" s="251"/>
      <c r="K338" s="251"/>
      <c r="L338" s="255"/>
      <c r="M338" s="256"/>
      <c r="N338" s="257"/>
      <c r="O338" s="257"/>
      <c r="P338" s="257"/>
      <c r="Q338" s="257"/>
      <c r="R338" s="257"/>
      <c r="S338" s="257"/>
      <c r="T338" s="258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9" t="s">
        <v>446</v>
      </c>
      <c r="AU338" s="259" t="s">
        <v>83</v>
      </c>
      <c r="AV338" s="14" t="s">
        <v>81</v>
      </c>
      <c r="AW338" s="14" t="s">
        <v>35</v>
      </c>
      <c r="AX338" s="14" t="s">
        <v>74</v>
      </c>
      <c r="AY338" s="259" t="s">
        <v>426</v>
      </c>
    </row>
    <row r="339" s="14" customFormat="1">
      <c r="A339" s="14"/>
      <c r="B339" s="250"/>
      <c r="C339" s="251"/>
      <c r="D339" s="240" t="s">
        <v>446</v>
      </c>
      <c r="E339" s="252" t="s">
        <v>28</v>
      </c>
      <c r="F339" s="253" t="s">
        <v>792</v>
      </c>
      <c r="G339" s="251"/>
      <c r="H339" s="252" t="s">
        <v>28</v>
      </c>
      <c r="I339" s="254"/>
      <c r="J339" s="251"/>
      <c r="K339" s="251"/>
      <c r="L339" s="255"/>
      <c r="M339" s="256"/>
      <c r="N339" s="257"/>
      <c r="O339" s="257"/>
      <c r="P339" s="257"/>
      <c r="Q339" s="257"/>
      <c r="R339" s="257"/>
      <c r="S339" s="257"/>
      <c r="T339" s="258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9" t="s">
        <v>446</v>
      </c>
      <c r="AU339" s="259" t="s">
        <v>83</v>
      </c>
      <c r="AV339" s="14" t="s">
        <v>81</v>
      </c>
      <c r="AW339" s="14" t="s">
        <v>35</v>
      </c>
      <c r="AX339" s="14" t="s">
        <v>74</v>
      </c>
      <c r="AY339" s="259" t="s">
        <v>426</v>
      </c>
    </row>
    <row r="340" s="13" customFormat="1">
      <c r="A340" s="13"/>
      <c r="B340" s="238"/>
      <c r="C340" s="239"/>
      <c r="D340" s="240" t="s">
        <v>446</v>
      </c>
      <c r="E340" s="241" t="s">
        <v>28</v>
      </c>
      <c r="F340" s="242" t="s">
        <v>823</v>
      </c>
      <c r="G340" s="239"/>
      <c r="H340" s="243">
        <v>1.95</v>
      </c>
      <c r="I340" s="244"/>
      <c r="J340" s="239"/>
      <c r="K340" s="239"/>
      <c r="L340" s="245"/>
      <c r="M340" s="246"/>
      <c r="N340" s="247"/>
      <c r="O340" s="247"/>
      <c r="P340" s="247"/>
      <c r="Q340" s="247"/>
      <c r="R340" s="247"/>
      <c r="S340" s="247"/>
      <c r="T340" s="248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9" t="s">
        <v>446</v>
      </c>
      <c r="AU340" s="249" t="s">
        <v>83</v>
      </c>
      <c r="AV340" s="13" t="s">
        <v>83</v>
      </c>
      <c r="AW340" s="13" t="s">
        <v>35</v>
      </c>
      <c r="AX340" s="13" t="s">
        <v>81</v>
      </c>
      <c r="AY340" s="249" t="s">
        <v>426</v>
      </c>
    </row>
    <row r="341" s="2" customFormat="1" ht="44.25" customHeight="1">
      <c r="A341" s="42"/>
      <c r="B341" s="43"/>
      <c r="C341" s="220" t="s">
        <v>829</v>
      </c>
      <c r="D341" s="220" t="s">
        <v>433</v>
      </c>
      <c r="E341" s="221" t="s">
        <v>830</v>
      </c>
      <c r="F341" s="222" t="s">
        <v>831</v>
      </c>
      <c r="G341" s="223" t="s">
        <v>436</v>
      </c>
      <c r="H341" s="224">
        <v>5.3899999999999997</v>
      </c>
      <c r="I341" s="225"/>
      <c r="J341" s="226">
        <f>ROUND(I341*H341,2)</f>
        <v>0</v>
      </c>
      <c r="K341" s="222" t="s">
        <v>437</v>
      </c>
      <c r="L341" s="48"/>
      <c r="M341" s="227" t="s">
        <v>28</v>
      </c>
      <c r="N341" s="228" t="s">
        <v>45</v>
      </c>
      <c r="O341" s="88"/>
      <c r="P341" s="229">
        <f>O341*H341</f>
        <v>0</v>
      </c>
      <c r="Q341" s="229">
        <v>0.45195000000000002</v>
      </c>
      <c r="R341" s="229">
        <f>Q341*H341</f>
        <v>2.4360105000000001</v>
      </c>
      <c r="S341" s="229">
        <v>0</v>
      </c>
      <c r="T341" s="230">
        <f>S341*H341</f>
        <v>0</v>
      </c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R341" s="231" t="s">
        <v>438</v>
      </c>
      <c r="AT341" s="231" t="s">
        <v>433</v>
      </c>
      <c r="AU341" s="231" t="s">
        <v>83</v>
      </c>
      <c r="AY341" s="21" t="s">
        <v>426</v>
      </c>
      <c r="BE341" s="232">
        <f>IF(N341="základní",J341,0)</f>
        <v>0</v>
      </c>
      <c r="BF341" s="232">
        <f>IF(N341="snížená",J341,0)</f>
        <v>0</v>
      </c>
      <c r="BG341" s="232">
        <f>IF(N341="zákl. přenesená",J341,0)</f>
        <v>0</v>
      </c>
      <c r="BH341" s="232">
        <f>IF(N341="sníž. přenesená",J341,0)</f>
        <v>0</v>
      </c>
      <c r="BI341" s="232">
        <f>IF(N341="nulová",J341,0)</f>
        <v>0</v>
      </c>
      <c r="BJ341" s="21" t="s">
        <v>81</v>
      </c>
      <c r="BK341" s="232">
        <f>ROUND(I341*H341,2)</f>
        <v>0</v>
      </c>
      <c r="BL341" s="21" t="s">
        <v>438</v>
      </c>
      <c r="BM341" s="231" t="s">
        <v>832</v>
      </c>
    </row>
    <row r="342" s="2" customFormat="1">
      <c r="A342" s="42"/>
      <c r="B342" s="43"/>
      <c r="C342" s="44"/>
      <c r="D342" s="233" t="s">
        <v>442</v>
      </c>
      <c r="E342" s="44"/>
      <c r="F342" s="234" t="s">
        <v>833</v>
      </c>
      <c r="G342" s="44"/>
      <c r="H342" s="44"/>
      <c r="I342" s="235"/>
      <c r="J342" s="44"/>
      <c r="K342" s="44"/>
      <c r="L342" s="48"/>
      <c r="M342" s="236"/>
      <c r="N342" s="237"/>
      <c r="O342" s="88"/>
      <c r="P342" s="88"/>
      <c r="Q342" s="88"/>
      <c r="R342" s="88"/>
      <c r="S342" s="88"/>
      <c r="T342" s="89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T342" s="21" t="s">
        <v>442</v>
      </c>
      <c r="AU342" s="21" t="s">
        <v>83</v>
      </c>
    </row>
    <row r="343" s="14" customFormat="1">
      <c r="A343" s="14"/>
      <c r="B343" s="250"/>
      <c r="C343" s="251"/>
      <c r="D343" s="240" t="s">
        <v>446</v>
      </c>
      <c r="E343" s="252" t="s">
        <v>28</v>
      </c>
      <c r="F343" s="253" t="s">
        <v>460</v>
      </c>
      <c r="G343" s="251"/>
      <c r="H343" s="252" t="s">
        <v>28</v>
      </c>
      <c r="I343" s="254"/>
      <c r="J343" s="251"/>
      <c r="K343" s="251"/>
      <c r="L343" s="255"/>
      <c r="M343" s="256"/>
      <c r="N343" s="257"/>
      <c r="O343" s="257"/>
      <c r="P343" s="257"/>
      <c r="Q343" s="257"/>
      <c r="R343" s="257"/>
      <c r="S343" s="257"/>
      <c r="T343" s="258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9" t="s">
        <v>446</v>
      </c>
      <c r="AU343" s="259" t="s">
        <v>83</v>
      </c>
      <c r="AV343" s="14" t="s">
        <v>81</v>
      </c>
      <c r="AW343" s="14" t="s">
        <v>35</v>
      </c>
      <c r="AX343" s="14" t="s">
        <v>74</v>
      </c>
      <c r="AY343" s="259" t="s">
        <v>426</v>
      </c>
    </row>
    <row r="344" s="14" customFormat="1">
      <c r="A344" s="14"/>
      <c r="B344" s="250"/>
      <c r="C344" s="251"/>
      <c r="D344" s="240" t="s">
        <v>446</v>
      </c>
      <c r="E344" s="252" t="s">
        <v>28</v>
      </c>
      <c r="F344" s="253" t="s">
        <v>792</v>
      </c>
      <c r="G344" s="251"/>
      <c r="H344" s="252" t="s">
        <v>28</v>
      </c>
      <c r="I344" s="254"/>
      <c r="J344" s="251"/>
      <c r="K344" s="251"/>
      <c r="L344" s="255"/>
      <c r="M344" s="256"/>
      <c r="N344" s="257"/>
      <c r="O344" s="257"/>
      <c r="P344" s="257"/>
      <c r="Q344" s="257"/>
      <c r="R344" s="257"/>
      <c r="S344" s="257"/>
      <c r="T344" s="258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9" t="s">
        <v>446</v>
      </c>
      <c r="AU344" s="259" t="s">
        <v>83</v>
      </c>
      <c r="AV344" s="14" t="s">
        <v>81</v>
      </c>
      <c r="AW344" s="14" t="s">
        <v>35</v>
      </c>
      <c r="AX344" s="14" t="s">
        <v>74</v>
      </c>
      <c r="AY344" s="259" t="s">
        <v>426</v>
      </c>
    </row>
    <row r="345" s="13" customFormat="1">
      <c r="A345" s="13"/>
      <c r="B345" s="238"/>
      <c r="C345" s="239"/>
      <c r="D345" s="240" t="s">
        <v>446</v>
      </c>
      <c r="E345" s="241" t="s">
        <v>834</v>
      </c>
      <c r="F345" s="242" t="s">
        <v>835</v>
      </c>
      <c r="G345" s="239"/>
      <c r="H345" s="243">
        <v>5.3899999999999997</v>
      </c>
      <c r="I345" s="244"/>
      <c r="J345" s="239"/>
      <c r="K345" s="239"/>
      <c r="L345" s="245"/>
      <c r="M345" s="246"/>
      <c r="N345" s="247"/>
      <c r="O345" s="247"/>
      <c r="P345" s="247"/>
      <c r="Q345" s="247"/>
      <c r="R345" s="247"/>
      <c r="S345" s="247"/>
      <c r="T345" s="248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9" t="s">
        <v>446</v>
      </c>
      <c r="AU345" s="249" t="s">
        <v>83</v>
      </c>
      <c r="AV345" s="13" t="s">
        <v>83</v>
      </c>
      <c r="AW345" s="13" t="s">
        <v>35</v>
      </c>
      <c r="AX345" s="13" t="s">
        <v>81</v>
      </c>
      <c r="AY345" s="249" t="s">
        <v>426</v>
      </c>
    </row>
    <row r="346" s="2" customFormat="1" ht="44.25" customHeight="1">
      <c r="A346" s="42"/>
      <c r="B346" s="43"/>
      <c r="C346" s="220" t="s">
        <v>420</v>
      </c>
      <c r="D346" s="220" t="s">
        <v>433</v>
      </c>
      <c r="E346" s="221" t="s">
        <v>836</v>
      </c>
      <c r="F346" s="222" t="s">
        <v>837</v>
      </c>
      <c r="G346" s="223" t="s">
        <v>436</v>
      </c>
      <c r="H346" s="224">
        <v>32.920000000000002</v>
      </c>
      <c r="I346" s="225"/>
      <c r="J346" s="226">
        <f>ROUND(I346*H346,2)</f>
        <v>0</v>
      </c>
      <c r="K346" s="222" t="s">
        <v>437</v>
      </c>
      <c r="L346" s="48"/>
      <c r="M346" s="227" t="s">
        <v>28</v>
      </c>
      <c r="N346" s="228" t="s">
        <v>45</v>
      </c>
      <c r="O346" s="88"/>
      <c r="P346" s="229">
        <f>O346*H346</f>
        <v>0</v>
      </c>
      <c r="Q346" s="229">
        <v>0.71545999999999998</v>
      </c>
      <c r="R346" s="229">
        <f>Q346*H346</f>
        <v>23.552943200000001</v>
      </c>
      <c r="S346" s="229">
        <v>0</v>
      </c>
      <c r="T346" s="230">
        <f>S346*H346</f>
        <v>0</v>
      </c>
      <c r="U346" s="42"/>
      <c r="V346" s="42"/>
      <c r="W346" s="42"/>
      <c r="X346" s="42"/>
      <c r="Y346" s="42"/>
      <c r="Z346" s="42"/>
      <c r="AA346" s="42"/>
      <c r="AB346" s="42"/>
      <c r="AC346" s="42"/>
      <c r="AD346" s="42"/>
      <c r="AE346" s="42"/>
      <c r="AR346" s="231" t="s">
        <v>438</v>
      </c>
      <c r="AT346" s="231" t="s">
        <v>433</v>
      </c>
      <c r="AU346" s="231" t="s">
        <v>83</v>
      </c>
      <c r="AY346" s="21" t="s">
        <v>426</v>
      </c>
      <c r="BE346" s="232">
        <f>IF(N346="základní",J346,0)</f>
        <v>0</v>
      </c>
      <c r="BF346" s="232">
        <f>IF(N346="snížená",J346,0)</f>
        <v>0</v>
      </c>
      <c r="BG346" s="232">
        <f>IF(N346="zákl. přenesená",J346,0)</f>
        <v>0</v>
      </c>
      <c r="BH346" s="232">
        <f>IF(N346="sníž. přenesená",J346,0)</f>
        <v>0</v>
      </c>
      <c r="BI346" s="232">
        <f>IF(N346="nulová",J346,0)</f>
        <v>0</v>
      </c>
      <c r="BJ346" s="21" t="s">
        <v>81</v>
      </c>
      <c r="BK346" s="232">
        <f>ROUND(I346*H346,2)</f>
        <v>0</v>
      </c>
      <c r="BL346" s="21" t="s">
        <v>438</v>
      </c>
      <c r="BM346" s="231" t="s">
        <v>838</v>
      </c>
    </row>
    <row r="347" s="2" customFormat="1">
      <c r="A347" s="42"/>
      <c r="B347" s="43"/>
      <c r="C347" s="44"/>
      <c r="D347" s="233" t="s">
        <v>442</v>
      </c>
      <c r="E347" s="44"/>
      <c r="F347" s="234" t="s">
        <v>839</v>
      </c>
      <c r="G347" s="44"/>
      <c r="H347" s="44"/>
      <c r="I347" s="235"/>
      <c r="J347" s="44"/>
      <c r="K347" s="44"/>
      <c r="L347" s="48"/>
      <c r="M347" s="236"/>
      <c r="N347" s="237"/>
      <c r="O347" s="88"/>
      <c r="P347" s="88"/>
      <c r="Q347" s="88"/>
      <c r="R347" s="88"/>
      <c r="S347" s="88"/>
      <c r="T347" s="89"/>
      <c r="U347" s="42"/>
      <c r="V347" s="42"/>
      <c r="W347" s="42"/>
      <c r="X347" s="42"/>
      <c r="Y347" s="42"/>
      <c r="Z347" s="42"/>
      <c r="AA347" s="42"/>
      <c r="AB347" s="42"/>
      <c r="AC347" s="42"/>
      <c r="AD347" s="42"/>
      <c r="AE347" s="42"/>
      <c r="AT347" s="21" t="s">
        <v>442</v>
      </c>
      <c r="AU347" s="21" t="s">
        <v>83</v>
      </c>
    </row>
    <row r="348" s="14" customFormat="1">
      <c r="A348" s="14"/>
      <c r="B348" s="250"/>
      <c r="C348" s="251"/>
      <c r="D348" s="240" t="s">
        <v>446</v>
      </c>
      <c r="E348" s="252" t="s">
        <v>28</v>
      </c>
      <c r="F348" s="253" t="s">
        <v>460</v>
      </c>
      <c r="G348" s="251"/>
      <c r="H348" s="252" t="s">
        <v>28</v>
      </c>
      <c r="I348" s="254"/>
      <c r="J348" s="251"/>
      <c r="K348" s="251"/>
      <c r="L348" s="255"/>
      <c r="M348" s="256"/>
      <c r="N348" s="257"/>
      <c r="O348" s="257"/>
      <c r="P348" s="257"/>
      <c r="Q348" s="257"/>
      <c r="R348" s="257"/>
      <c r="S348" s="257"/>
      <c r="T348" s="258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9" t="s">
        <v>446</v>
      </c>
      <c r="AU348" s="259" t="s">
        <v>83</v>
      </c>
      <c r="AV348" s="14" t="s">
        <v>81</v>
      </c>
      <c r="AW348" s="14" t="s">
        <v>35</v>
      </c>
      <c r="AX348" s="14" t="s">
        <v>74</v>
      </c>
      <c r="AY348" s="259" t="s">
        <v>426</v>
      </c>
    </row>
    <row r="349" s="14" customFormat="1">
      <c r="A349" s="14"/>
      <c r="B349" s="250"/>
      <c r="C349" s="251"/>
      <c r="D349" s="240" t="s">
        <v>446</v>
      </c>
      <c r="E349" s="252" t="s">
        <v>28</v>
      </c>
      <c r="F349" s="253" t="s">
        <v>792</v>
      </c>
      <c r="G349" s="251"/>
      <c r="H349" s="252" t="s">
        <v>28</v>
      </c>
      <c r="I349" s="254"/>
      <c r="J349" s="251"/>
      <c r="K349" s="251"/>
      <c r="L349" s="255"/>
      <c r="M349" s="256"/>
      <c r="N349" s="257"/>
      <c r="O349" s="257"/>
      <c r="P349" s="257"/>
      <c r="Q349" s="257"/>
      <c r="R349" s="257"/>
      <c r="S349" s="257"/>
      <c r="T349" s="258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9" t="s">
        <v>446</v>
      </c>
      <c r="AU349" s="259" t="s">
        <v>83</v>
      </c>
      <c r="AV349" s="14" t="s">
        <v>81</v>
      </c>
      <c r="AW349" s="14" t="s">
        <v>35</v>
      </c>
      <c r="AX349" s="14" t="s">
        <v>74</v>
      </c>
      <c r="AY349" s="259" t="s">
        <v>426</v>
      </c>
    </row>
    <row r="350" s="13" customFormat="1">
      <c r="A350" s="13"/>
      <c r="B350" s="238"/>
      <c r="C350" s="239"/>
      <c r="D350" s="240" t="s">
        <v>446</v>
      </c>
      <c r="E350" s="241" t="s">
        <v>840</v>
      </c>
      <c r="F350" s="242" t="s">
        <v>841</v>
      </c>
      <c r="G350" s="239"/>
      <c r="H350" s="243">
        <v>32.920000000000002</v>
      </c>
      <c r="I350" s="244"/>
      <c r="J350" s="239"/>
      <c r="K350" s="239"/>
      <c r="L350" s="245"/>
      <c r="M350" s="246"/>
      <c r="N350" s="247"/>
      <c r="O350" s="247"/>
      <c r="P350" s="247"/>
      <c r="Q350" s="247"/>
      <c r="R350" s="247"/>
      <c r="S350" s="247"/>
      <c r="T350" s="248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9" t="s">
        <v>446</v>
      </c>
      <c r="AU350" s="249" t="s">
        <v>83</v>
      </c>
      <c r="AV350" s="13" t="s">
        <v>83</v>
      </c>
      <c r="AW350" s="13" t="s">
        <v>35</v>
      </c>
      <c r="AX350" s="13" t="s">
        <v>81</v>
      </c>
      <c r="AY350" s="249" t="s">
        <v>426</v>
      </c>
    </row>
    <row r="351" s="2" customFormat="1" ht="37.8" customHeight="1">
      <c r="A351" s="42"/>
      <c r="B351" s="43"/>
      <c r="C351" s="220" t="s">
        <v>842</v>
      </c>
      <c r="D351" s="220" t="s">
        <v>433</v>
      </c>
      <c r="E351" s="221" t="s">
        <v>843</v>
      </c>
      <c r="F351" s="222" t="s">
        <v>844</v>
      </c>
      <c r="G351" s="223" t="s">
        <v>504</v>
      </c>
      <c r="H351" s="224">
        <v>2.0179999999999998</v>
      </c>
      <c r="I351" s="225"/>
      <c r="J351" s="226">
        <f>ROUND(I351*H351,2)</f>
        <v>0</v>
      </c>
      <c r="K351" s="222" t="s">
        <v>437</v>
      </c>
      <c r="L351" s="48"/>
      <c r="M351" s="227" t="s">
        <v>28</v>
      </c>
      <c r="N351" s="228" t="s">
        <v>45</v>
      </c>
      <c r="O351" s="88"/>
      <c r="P351" s="229">
        <f>O351*H351</f>
        <v>0</v>
      </c>
      <c r="Q351" s="229">
        <v>2.5018699999999998</v>
      </c>
      <c r="R351" s="229">
        <f>Q351*H351</f>
        <v>5.0487736599999993</v>
      </c>
      <c r="S351" s="229">
        <v>0</v>
      </c>
      <c r="T351" s="230">
        <f>S351*H351</f>
        <v>0</v>
      </c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R351" s="231" t="s">
        <v>438</v>
      </c>
      <c r="AT351" s="231" t="s">
        <v>433</v>
      </c>
      <c r="AU351" s="231" t="s">
        <v>83</v>
      </c>
      <c r="AY351" s="21" t="s">
        <v>426</v>
      </c>
      <c r="BE351" s="232">
        <f>IF(N351="základní",J351,0)</f>
        <v>0</v>
      </c>
      <c r="BF351" s="232">
        <f>IF(N351="snížená",J351,0)</f>
        <v>0</v>
      </c>
      <c r="BG351" s="232">
        <f>IF(N351="zákl. přenesená",J351,0)</f>
        <v>0</v>
      </c>
      <c r="BH351" s="232">
        <f>IF(N351="sníž. přenesená",J351,0)</f>
        <v>0</v>
      </c>
      <c r="BI351" s="232">
        <f>IF(N351="nulová",J351,0)</f>
        <v>0</v>
      </c>
      <c r="BJ351" s="21" t="s">
        <v>81</v>
      </c>
      <c r="BK351" s="232">
        <f>ROUND(I351*H351,2)</f>
        <v>0</v>
      </c>
      <c r="BL351" s="21" t="s">
        <v>438</v>
      </c>
      <c r="BM351" s="231" t="s">
        <v>845</v>
      </c>
    </row>
    <row r="352" s="2" customFormat="1">
      <c r="A352" s="42"/>
      <c r="B352" s="43"/>
      <c r="C352" s="44"/>
      <c r="D352" s="233" t="s">
        <v>442</v>
      </c>
      <c r="E352" s="44"/>
      <c r="F352" s="234" t="s">
        <v>846</v>
      </c>
      <c r="G352" s="44"/>
      <c r="H352" s="44"/>
      <c r="I352" s="235"/>
      <c r="J352" s="44"/>
      <c r="K352" s="44"/>
      <c r="L352" s="48"/>
      <c r="M352" s="236"/>
      <c r="N352" s="237"/>
      <c r="O352" s="88"/>
      <c r="P352" s="88"/>
      <c r="Q352" s="88"/>
      <c r="R352" s="88"/>
      <c r="S352" s="88"/>
      <c r="T352" s="89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T352" s="21" t="s">
        <v>442</v>
      </c>
      <c r="AU352" s="21" t="s">
        <v>83</v>
      </c>
    </row>
    <row r="353" s="14" customFormat="1">
      <c r="A353" s="14"/>
      <c r="B353" s="250"/>
      <c r="C353" s="251"/>
      <c r="D353" s="240" t="s">
        <v>446</v>
      </c>
      <c r="E353" s="252" t="s">
        <v>28</v>
      </c>
      <c r="F353" s="253" t="s">
        <v>460</v>
      </c>
      <c r="G353" s="251"/>
      <c r="H353" s="252" t="s">
        <v>28</v>
      </c>
      <c r="I353" s="254"/>
      <c r="J353" s="251"/>
      <c r="K353" s="251"/>
      <c r="L353" s="255"/>
      <c r="M353" s="256"/>
      <c r="N353" s="257"/>
      <c r="O353" s="257"/>
      <c r="P353" s="257"/>
      <c r="Q353" s="257"/>
      <c r="R353" s="257"/>
      <c r="S353" s="257"/>
      <c r="T353" s="258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9" t="s">
        <v>446</v>
      </c>
      <c r="AU353" s="259" t="s">
        <v>83</v>
      </c>
      <c r="AV353" s="14" t="s">
        <v>81</v>
      </c>
      <c r="AW353" s="14" t="s">
        <v>35</v>
      </c>
      <c r="AX353" s="14" t="s">
        <v>74</v>
      </c>
      <c r="AY353" s="259" t="s">
        <v>426</v>
      </c>
    </row>
    <row r="354" s="14" customFormat="1">
      <c r="A354" s="14"/>
      <c r="B354" s="250"/>
      <c r="C354" s="251"/>
      <c r="D354" s="240" t="s">
        <v>446</v>
      </c>
      <c r="E354" s="252" t="s">
        <v>28</v>
      </c>
      <c r="F354" s="253" t="s">
        <v>792</v>
      </c>
      <c r="G354" s="251"/>
      <c r="H354" s="252" t="s">
        <v>28</v>
      </c>
      <c r="I354" s="254"/>
      <c r="J354" s="251"/>
      <c r="K354" s="251"/>
      <c r="L354" s="255"/>
      <c r="M354" s="256"/>
      <c r="N354" s="257"/>
      <c r="O354" s="257"/>
      <c r="P354" s="257"/>
      <c r="Q354" s="257"/>
      <c r="R354" s="257"/>
      <c r="S354" s="257"/>
      <c r="T354" s="258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9" t="s">
        <v>446</v>
      </c>
      <c r="AU354" s="259" t="s">
        <v>83</v>
      </c>
      <c r="AV354" s="14" t="s">
        <v>81</v>
      </c>
      <c r="AW354" s="14" t="s">
        <v>35</v>
      </c>
      <c r="AX354" s="14" t="s">
        <v>74</v>
      </c>
      <c r="AY354" s="259" t="s">
        <v>426</v>
      </c>
    </row>
    <row r="355" s="13" customFormat="1">
      <c r="A355" s="13"/>
      <c r="B355" s="238"/>
      <c r="C355" s="239"/>
      <c r="D355" s="240" t="s">
        <v>446</v>
      </c>
      <c r="E355" s="241" t="s">
        <v>28</v>
      </c>
      <c r="F355" s="242" t="s">
        <v>847</v>
      </c>
      <c r="G355" s="239"/>
      <c r="H355" s="243">
        <v>2.0179999999999998</v>
      </c>
      <c r="I355" s="244"/>
      <c r="J355" s="239"/>
      <c r="K355" s="239"/>
      <c r="L355" s="245"/>
      <c r="M355" s="246"/>
      <c r="N355" s="247"/>
      <c r="O355" s="247"/>
      <c r="P355" s="247"/>
      <c r="Q355" s="247"/>
      <c r="R355" s="247"/>
      <c r="S355" s="247"/>
      <c r="T355" s="248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9" t="s">
        <v>446</v>
      </c>
      <c r="AU355" s="249" t="s">
        <v>83</v>
      </c>
      <c r="AV355" s="13" t="s">
        <v>83</v>
      </c>
      <c r="AW355" s="13" t="s">
        <v>35</v>
      </c>
      <c r="AX355" s="13" t="s">
        <v>81</v>
      </c>
      <c r="AY355" s="249" t="s">
        <v>426</v>
      </c>
    </row>
    <row r="356" s="2" customFormat="1" ht="55.5" customHeight="1">
      <c r="A356" s="42"/>
      <c r="B356" s="43"/>
      <c r="C356" s="220" t="s">
        <v>848</v>
      </c>
      <c r="D356" s="220" t="s">
        <v>433</v>
      </c>
      <c r="E356" s="221" t="s">
        <v>849</v>
      </c>
      <c r="F356" s="222" t="s">
        <v>850</v>
      </c>
      <c r="G356" s="223" t="s">
        <v>740</v>
      </c>
      <c r="H356" s="224">
        <v>0.68799999999999994</v>
      </c>
      <c r="I356" s="225"/>
      <c r="J356" s="226">
        <f>ROUND(I356*H356,2)</f>
        <v>0</v>
      </c>
      <c r="K356" s="222" t="s">
        <v>437</v>
      </c>
      <c r="L356" s="48"/>
      <c r="M356" s="227" t="s">
        <v>28</v>
      </c>
      <c r="N356" s="228" t="s">
        <v>45</v>
      </c>
      <c r="O356" s="88"/>
      <c r="P356" s="229">
        <f>O356*H356</f>
        <v>0</v>
      </c>
      <c r="Q356" s="229">
        <v>1.0593999999999999</v>
      </c>
      <c r="R356" s="229">
        <f>Q356*H356</f>
        <v>0.72886719999999983</v>
      </c>
      <c r="S356" s="229">
        <v>0</v>
      </c>
      <c r="T356" s="230">
        <f>S356*H356</f>
        <v>0</v>
      </c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R356" s="231" t="s">
        <v>438</v>
      </c>
      <c r="AT356" s="231" t="s">
        <v>433</v>
      </c>
      <c r="AU356" s="231" t="s">
        <v>83</v>
      </c>
      <c r="AY356" s="21" t="s">
        <v>426</v>
      </c>
      <c r="BE356" s="232">
        <f>IF(N356="základní",J356,0)</f>
        <v>0</v>
      </c>
      <c r="BF356" s="232">
        <f>IF(N356="snížená",J356,0)</f>
        <v>0</v>
      </c>
      <c r="BG356" s="232">
        <f>IF(N356="zákl. přenesená",J356,0)</f>
        <v>0</v>
      </c>
      <c r="BH356" s="232">
        <f>IF(N356="sníž. přenesená",J356,0)</f>
        <v>0</v>
      </c>
      <c r="BI356" s="232">
        <f>IF(N356="nulová",J356,0)</f>
        <v>0</v>
      </c>
      <c r="BJ356" s="21" t="s">
        <v>81</v>
      </c>
      <c r="BK356" s="232">
        <f>ROUND(I356*H356,2)</f>
        <v>0</v>
      </c>
      <c r="BL356" s="21" t="s">
        <v>438</v>
      </c>
      <c r="BM356" s="231" t="s">
        <v>851</v>
      </c>
    </row>
    <row r="357" s="2" customFormat="1">
      <c r="A357" s="42"/>
      <c r="B357" s="43"/>
      <c r="C357" s="44"/>
      <c r="D357" s="233" t="s">
        <v>442</v>
      </c>
      <c r="E357" s="44"/>
      <c r="F357" s="234" t="s">
        <v>852</v>
      </c>
      <c r="G357" s="44"/>
      <c r="H357" s="44"/>
      <c r="I357" s="235"/>
      <c r="J357" s="44"/>
      <c r="K357" s="44"/>
      <c r="L357" s="48"/>
      <c r="M357" s="236"/>
      <c r="N357" s="237"/>
      <c r="O357" s="88"/>
      <c r="P357" s="88"/>
      <c r="Q357" s="88"/>
      <c r="R357" s="88"/>
      <c r="S357" s="88"/>
      <c r="T357" s="89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T357" s="21" t="s">
        <v>442</v>
      </c>
      <c r="AU357" s="21" t="s">
        <v>83</v>
      </c>
    </row>
    <row r="358" s="14" customFormat="1">
      <c r="A358" s="14"/>
      <c r="B358" s="250"/>
      <c r="C358" s="251"/>
      <c r="D358" s="240" t="s">
        <v>446</v>
      </c>
      <c r="E358" s="252" t="s">
        <v>28</v>
      </c>
      <c r="F358" s="253" t="s">
        <v>460</v>
      </c>
      <c r="G358" s="251"/>
      <c r="H358" s="252" t="s">
        <v>28</v>
      </c>
      <c r="I358" s="254"/>
      <c r="J358" s="251"/>
      <c r="K358" s="251"/>
      <c r="L358" s="255"/>
      <c r="M358" s="256"/>
      <c r="N358" s="257"/>
      <c r="O358" s="257"/>
      <c r="P358" s="257"/>
      <c r="Q358" s="257"/>
      <c r="R358" s="257"/>
      <c r="S358" s="257"/>
      <c r="T358" s="258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9" t="s">
        <v>446</v>
      </c>
      <c r="AU358" s="259" t="s">
        <v>83</v>
      </c>
      <c r="AV358" s="14" t="s">
        <v>81</v>
      </c>
      <c r="AW358" s="14" t="s">
        <v>35</v>
      </c>
      <c r="AX358" s="14" t="s">
        <v>74</v>
      </c>
      <c r="AY358" s="259" t="s">
        <v>426</v>
      </c>
    </row>
    <row r="359" s="14" customFormat="1">
      <c r="A359" s="14"/>
      <c r="B359" s="250"/>
      <c r="C359" s="251"/>
      <c r="D359" s="240" t="s">
        <v>446</v>
      </c>
      <c r="E359" s="252" t="s">
        <v>28</v>
      </c>
      <c r="F359" s="253" t="s">
        <v>792</v>
      </c>
      <c r="G359" s="251"/>
      <c r="H359" s="252" t="s">
        <v>28</v>
      </c>
      <c r="I359" s="254"/>
      <c r="J359" s="251"/>
      <c r="K359" s="251"/>
      <c r="L359" s="255"/>
      <c r="M359" s="256"/>
      <c r="N359" s="257"/>
      <c r="O359" s="257"/>
      <c r="P359" s="257"/>
      <c r="Q359" s="257"/>
      <c r="R359" s="257"/>
      <c r="S359" s="257"/>
      <c r="T359" s="258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9" t="s">
        <v>446</v>
      </c>
      <c r="AU359" s="259" t="s">
        <v>83</v>
      </c>
      <c r="AV359" s="14" t="s">
        <v>81</v>
      </c>
      <c r="AW359" s="14" t="s">
        <v>35</v>
      </c>
      <c r="AX359" s="14" t="s">
        <v>74</v>
      </c>
      <c r="AY359" s="259" t="s">
        <v>426</v>
      </c>
    </row>
    <row r="360" s="13" customFormat="1">
      <c r="A360" s="13"/>
      <c r="B360" s="238"/>
      <c r="C360" s="239"/>
      <c r="D360" s="240" t="s">
        <v>446</v>
      </c>
      <c r="E360" s="241" t="s">
        <v>28</v>
      </c>
      <c r="F360" s="242" t="s">
        <v>853</v>
      </c>
      <c r="G360" s="239"/>
      <c r="H360" s="243">
        <v>0.089999999999999997</v>
      </c>
      <c r="I360" s="244"/>
      <c r="J360" s="239"/>
      <c r="K360" s="239"/>
      <c r="L360" s="245"/>
      <c r="M360" s="246"/>
      <c r="N360" s="247"/>
      <c r="O360" s="247"/>
      <c r="P360" s="247"/>
      <c r="Q360" s="247"/>
      <c r="R360" s="247"/>
      <c r="S360" s="247"/>
      <c r="T360" s="248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9" t="s">
        <v>446</v>
      </c>
      <c r="AU360" s="249" t="s">
        <v>83</v>
      </c>
      <c r="AV360" s="13" t="s">
        <v>83</v>
      </c>
      <c r="AW360" s="13" t="s">
        <v>35</v>
      </c>
      <c r="AX360" s="13" t="s">
        <v>74</v>
      </c>
      <c r="AY360" s="249" t="s">
        <v>426</v>
      </c>
    </row>
    <row r="361" s="13" customFormat="1">
      <c r="A361" s="13"/>
      <c r="B361" s="238"/>
      <c r="C361" s="239"/>
      <c r="D361" s="240" t="s">
        <v>446</v>
      </c>
      <c r="E361" s="241" t="s">
        <v>28</v>
      </c>
      <c r="F361" s="242" t="s">
        <v>854</v>
      </c>
      <c r="G361" s="239"/>
      <c r="H361" s="243">
        <v>0.59799999999999998</v>
      </c>
      <c r="I361" s="244"/>
      <c r="J361" s="239"/>
      <c r="K361" s="239"/>
      <c r="L361" s="245"/>
      <c r="M361" s="246"/>
      <c r="N361" s="247"/>
      <c r="O361" s="247"/>
      <c r="P361" s="247"/>
      <c r="Q361" s="247"/>
      <c r="R361" s="247"/>
      <c r="S361" s="247"/>
      <c r="T361" s="248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9" t="s">
        <v>446</v>
      </c>
      <c r="AU361" s="249" t="s">
        <v>83</v>
      </c>
      <c r="AV361" s="13" t="s">
        <v>83</v>
      </c>
      <c r="AW361" s="13" t="s">
        <v>35</v>
      </c>
      <c r="AX361" s="13" t="s">
        <v>74</v>
      </c>
      <c r="AY361" s="249" t="s">
        <v>426</v>
      </c>
    </row>
    <row r="362" s="15" customFormat="1">
      <c r="A362" s="15"/>
      <c r="B362" s="260"/>
      <c r="C362" s="261"/>
      <c r="D362" s="240" t="s">
        <v>446</v>
      </c>
      <c r="E362" s="262" t="s">
        <v>28</v>
      </c>
      <c r="F362" s="263" t="s">
        <v>466</v>
      </c>
      <c r="G362" s="261"/>
      <c r="H362" s="264">
        <v>0.68799999999999994</v>
      </c>
      <c r="I362" s="265"/>
      <c r="J362" s="261"/>
      <c r="K362" s="261"/>
      <c r="L362" s="266"/>
      <c r="M362" s="267"/>
      <c r="N362" s="268"/>
      <c r="O362" s="268"/>
      <c r="P362" s="268"/>
      <c r="Q362" s="268"/>
      <c r="R362" s="268"/>
      <c r="S362" s="268"/>
      <c r="T362" s="269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T362" s="270" t="s">
        <v>446</v>
      </c>
      <c r="AU362" s="270" t="s">
        <v>83</v>
      </c>
      <c r="AV362" s="15" t="s">
        <v>438</v>
      </c>
      <c r="AW362" s="15" t="s">
        <v>35</v>
      </c>
      <c r="AX362" s="15" t="s">
        <v>81</v>
      </c>
      <c r="AY362" s="270" t="s">
        <v>426</v>
      </c>
    </row>
    <row r="363" s="12" customFormat="1" ht="22.8" customHeight="1">
      <c r="A363" s="12"/>
      <c r="B363" s="204"/>
      <c r="C363" s="205"/>
      <c r="D363" s="206" t="s">
        <v>73</v>
      </c>
      <c r="E363" s="218" t="s">
        <v>469</v>
      </c>
      <c r="F363" s="218" t="s">
        <v>855</v>
      </c>
      <c r="G363" s="205"/>
      <c r="H363" s="205"/>
      <c r="I363" s="208"/>
      <c r="J363" s="219">
        <f>BK363</f>
        <v>0</v>
      </c>
      <c r="K363" s="205"/>
      <c r="L363" s="210"/>
      <c r="M363" s="211"/>
      <c r="N363" s="212"/>
      <c r="O363" s="212"/>
      <c r="P363" s="213">
        <f>SUM(P364:P486)</f>
        <v>0</v>
      </c>
      <c r="Q363" s="212"/>
      <c r="R363" s="213">
        <f>SUM(R364:R486)</f>
        <v>58.562459680000003</v>
      </c>
      <c r="S363" s="212"/>
      <c r="T363" s="214">
        <f>SUM(T364:T486)</f>
        <v>0</v>
      </c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R363" s="215" t="s">
        <v>81</v>
      </c>
      <c r="AT363" s="216" t="s">
        <v>73</v>
      </c>
      <c r="AU363" s="216" t="s">
        <v>81</v>
      </c>
      <c r="AY363" s="215" t="s">
        <v>426</v>
      </c>
      <c r="BK363" s="217">
        <f>SUM(BK364:BK486)</f>
        <v>0</v>
      </c>
    </row>
    <row r="364" s="2" customFormat="1" ht="37.8" customHeight="1">
      <c r="A364" s="42"/>
      <c r="B364" s="43"/>
      <c r="C364" s="220" t="s">
        <v>856</v>
      </c>
      <c r="D364" s="220" t="s">
        <v>433</v>
      </c>
      <c r="E364" s="221" t="s">
        <v>857</v>
      </c>
      <c r="F364" s="222" t="s">
        <v>858</v>
      </c>
      <c r="G364" s="223" t="s">
        <v>859</v>
      </c>
      <c r="H364" s="224">
        <v>8</v>
      </c>
      <c r="I364" s="225"/>
      <c r="J364" s="226">
        <f>ROUND(I364*H364,2)</f>
        <v>0</v>
      </c>
      <c r="K364" s="222" t="s">
        <v>437</v>
      </c>
      <c r="L364" s="48"/>
      <c r="M364" s="227" t="s">
        <v>28</v>
      </c>
      <c r="N364" s="228" t="s">
        <v>45</v>
      </c>
      <c r="O364" s="88"/>
      <c r="P364" s="229">
        <f>O364*H364</f>
        <v>0</v>
      </c>
      <c r="Q364" s="229">
        <v>0.048430000000000001</v>
      </c>
      <c r="R364" s="229">
        <f>Q364*H364</f>
        <v>0.38744000000000001</v>
      </c>
      <c r="S364" s="229">
        <v>0</v>
      </c>
      <c r="T364" s="230">
        <f>S364*H364</f>
        <v>0</v>
      </c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R364" s="231" t="s">
        <v>438</v>
      </c>
      <c r="AT364" s="231" t="s">
        <v>433</v>
      </c>
      <c r="AU364" s="231" t="s">
        <v>83</v>
      </c>
      <c r="AY364" s="21" t="s">
        <v>426</v>
      </c>
      <c r="BE364" s="232">
        <f>IF(N364="základní",J364,0)</f>
        <v>0</v>
      </c>
      <c r="BF364" s="232">
        <f>IF(N364="snížená",J364,0)</f>
        <v>0</v>
      </c>
      <c r="BG364" s="232">
        <f>IF(N364="zákl. přenesená",J364,0)</f>
        <v>0</v>
      </c>
      <c r="BH364" s="232">
        <f>IF(N364="sníž. přenesená",J364,0)</f>
        <v>0</v>
      </c>
      <c r="BI364" s="232">
        <f>IF(N364="nulová",J364,0)</f>
        <v>0</v>
      </c>
      <c r="BJ364" s="21" t="s">
        <v>81</v>
      </c>
      <c r="BK364" s="232">
        <f>ROUND(I364*H364,2)</f>
        <v>0</v>
      </c>
      <c r="BL364" s="21" t="s">
        <v>438</v>
      </c>
      <c r="BM364" s="231" t="s">
        <v>860</v>
      </c>
    </row>
    <row r="365" s="2" customFormat="1">
      <c r="A365" s="42"/>
      <c r="B365" s="43"/>
      <c r="C365" s="44"/>
      <c r="D365" s="233" t="s">
        <v>442</v>
      </c>
      <c r="E365" s="44"/>
      <c r="F365" s="234" t="s">
        <v>861</v>
      </c>
      <c r="G365" s="44"/>
      <c r="H365" s="44"/>
      <c r="I365" s="235"/>
      <c r="J365" s="44"/>
      <c r="K365" s="44"/>
      <c r="L365" s="48"/>
      <c r="M365" s="236"/>
      <c r="N365" s="237"/>
      <c r="O365" s="88"/>
      <c r="P365" s="88"/>
      <c r="Q365" s="88"/>
      <c r="R365" s="88"/>
      <c r="S365" s="88"/>
      <c r="T365" s="89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T365" s="21" t="s">
        <v>442</v>
      </c>
      <c r="AU365" s="21" t="s">
        <v>83</v>
      </c>
    </row>
    <row r="366" s="14" customFormat="1">
      <c r="A366" s="14"/>
      <c r="B366" s="250"/>
      <c r="C366" s="251"/>
      <c r="D366" s="240" t="s">
        <v>446</v>
      </c>
      <c r="E366" s="252" t="s">
        <v>28</v>
      </c>
      <c r="F366" s="253" t="s">
        <v>460</v>
      </c>
      <c r="G366" s="251"/>
      <c r="H366" s="252" t="s">
        <v>28</v>
      </c>
      <c r="I366" s="254"/>
      <c r="J366" s="251"/>
      <c r="K366" s="251"/>
      <c r="L366" s="255"/>
      <c r="M366" s="256"/>
      <c r="N366" s="257"/>
      <c r="O366" s="257"/>
      <c r="P366" s="257"/>
      <c r="Q366" s="257"/>
      <c r="R366" s="257"/>
      <c r="S366" s="257"/>
      <c r="T366" s="258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9" t="s">
        <v>446</v>
      </c>
      <c r="AU366" s="259" t="s">
        <v>83</v>
      </c>
      <c r="AV366" s="14" t="s">
        <v>81</v>
      </c>
      <c r="AW366" s="14" t="s">
        <v>35</v>
      </c>
      <c r="AX366" s="14" t="s">
        <v>74</v>
      </c>
      <c r="AY366" s="259" t="s">
        <v>426</v>
      </c>
    </row>
    <row r="367" s="13" customFormat="1">
      <c r="A367" s="13"/>
      <c r="B367" s="238"/>
      <c r="C367" s="239"/>
      <c r="D367" s="240" t="s">
        <v>446</v>
      </c>
      <c r="E367" s="241" t="s">
        <v>28</v>
      </c>
      <c r="F367" s="242" t="s">
        <v>469</v>
      </c>
      <c r="G367" s="239"/>
      <c r="H367" s="243">
        <v>3</v>
      </c>
      <c r="I367" s="244"/>
      <c r="J367" s="239"/>
      <c r="K367" s="239"/>
      <c r="L367" s="245"/>
      <c r="M367" s="246"/>
      <c r="N367" s="247"/>
      <c r="O367" s="247"/>
      <c r="P367" s="247"/>
      <c r="Q367" s="247"/>
      <c r="R367" s="247"/>
      <c r="S367" s="247"/>
      <c r="T367" s="248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9" t="s">
        <v>446</v>
      </c>
      <c r="AU367" s="249" t="s">
        <v>83</v>
      </c>
      <c r="AV367" s="13" t="s">
        <v>83</v>
      </c>
      <c r="AW367" s="13" t="s">
        <v>35</v>
      </c>
      <c r="AX367" s="13" t="s">
        <v>74</v>
      </c>
      <c r="AY367" s="249" t="s">
        <v>426</v>
      </c>
    </row>
    <row r="368" s="14" customFormat="1">
      <c r="A368" s="14"/>
      <c r="B368" s="250"/>
      <c r="C368" s="251"/>
      <c r="D368" s="240" t="s">
        <v>446</v>
      </c>
      <c r="E368" s="252" t="s">
        <v>28</v>
      </c>
      <c r="F368" s="253" t="s">
        <v>862</v>
      </c>
      <c r="G368" s="251"/>
      <c r="H368" s="252" t="s">
        <v>28</v>
      </c>
      <c r="I368" s="254"/>
      <c r="J368" s="251"/>
      <c r="K368" s="251"/>
      <c r="L368" s="255"/>
      <c r="M368" s="256"/>
      <c r="N368" s="257"/>
      <c r="O368" s="257"/>
      <c r="P368" s="257"/>
      <c r="Q368" s="257"/>
      <c r="R368" s="257"/>
      <c r="S368" s="257"/>
      <c r="T368" s="258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9" t="s">
        <v>446</v>
      </c>
      <c r="AU368" s="259" t="s">
        <v>83</v>
      </c>
      <c r="AV368" s="14" t="s">
        <v>81</v>
      </c>
      <c r="AW368" s="14" t="s">
        <v>35</v>
      </c>
      <c r="AX368" s="14" t="s">
        <v>74</v>
      </c>
      <c r="AY368" s="259" t="s">
        <v>426</v>
      </c>
    </row>
    <row r="369" s="13" customFormat="1">
      <c r="A369" s="13"/>
      <c r="B369" s="238"/>
      <c r="C369" s="239"/>
      <c r="D369" s="240" t="s">
        <v>446</v>
      </c>
      <c r="E369" s="241" t="s">
        <v>28</v>
      </c>
      <c r="F369" s="242" t="s">
        <v>469</v>
      </c>
      <c r="G369" s="239"/>
      <c r="H369" s="243">
        <v>3</v>
      </c>
      <c r="I369" s="244"/>
      <c r="J369" s="239"/>
      <c r="K369" s="239"/>
      <c r="L369" s="245"/>
      <c r="M369" s="246"/>
      <c r="N369" s="247"/>
      <c r="O369" s="247"/>
      <c r="P369" s="247"/>
      <c r="Q369" s="247"/>
      <c r="R369" s="247"/>
      <c r="S369" s="247"/>
      <c r="T369" s="248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9" t="s">
        <v>446</v>
      </c>
      <c r="AU369" s="249" t="s">
        <v>83</v>
      </c>
      <c r="AV369" s="13" t="s">
        <v>83</v>
      </c>
      <c r="AW369" s="13" t="s">
        <v>35</v>
      </c>
      <c r="AX369" s="13" t="s">
        <v>74</v>
      </c>
      <c r="AY369" s="249" t="s">
        <v>426</v>
      </c>
    </row>
    <row r="370" s="14" customFormat="1">
      <c r="A370" s="14"/>
      <c r="B370" s="250"/>
      <c r="C370" s="251"/>
      <c r="D370" s="240" t="s">
        <v>446</v>
      </c>
      <c r="E370" s="252" t="s">
        <v>28</v>
      </c>
      <c r="F370" s="253" t="s">
        <v>863</v>
      </c>
      <c r="G370" s="251"/>
      <c r="H370" s="252" t="s">
        <v>28</v>
      </c>
      <c r="I370" s="254"/>
      <c r="J370" s="251"/>
      <c r="K370" s="251"/>
      <c r="L370" s="255"/>
      <c r="M370" s="256"/>
      <c r="N370" s="257"/>
      <c r="O370" s="257"/>
      <c r="P370" s="257"/>
      <c r="Q370" s="257"/>
      <c r="R370" s="257"/>
      <c r="S370" s="257"/>
      <c r="T370" s="258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9" t="s">
        <v>446</v>
      </c>
      <c r="AU370" s="259" t="s">
        <v>83</v>
      </c>
      <c r="AV370" s="14" t="s">
        <v>81</v>
      </c>
      <c r="AW370" s="14" t="s">
        <v>35</v>
      </c>
      <c r="AX370" s="14" t="s">
        <v>74</v>
      </c>
      <c r="AY370" s="259" t="s">
        <v>426</v>
      </c>
    </row>
    <row r="371" s="13" customFormat="1">
      <c r="A371" s="13"/>
      <c r="B371" s="238"/>
      <c r="C371" s="239"/>
      <c r="D371" s="240" t="s">
        <v>446</v>
      </c>
      <c r="E371" s="241" t="s">
        <v>28</v>
      </c>
      <c r="F371" s="242" t="s">
        <v>83</v>
      </c>
      <c r="G371" s="239"/>
      <c r="H371" s="243">
        <v>2</v>
      </c>
      <c r="I371" s="244"/>
      <c r="J371" s="239"/>
      <c r="K371" s="239"/>
      <c r="L371" s="245"/>
      <c r="M371" s="246"/>
      <c r="N371" s="247"/>
      <c r="O371" s="247"/>
      <c r="P371" s="247"/>
      <c r="Q371" s="247"/>
      <c r="R371" s="247"/>
      <c r="S371" s="247"/>
      <c r="T371" s="248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9" t="s">
        <v>446</v>
      </c>
      <c r="AU371" s="249" t="s">
        <v>83</v>
      </c>
      <c r="AV371" s="13" t="s">
        <v>83</v>
      </c>
      <c r="AW371" s="13" t="s">
        <v>35</v>
      </c>
      <c r="AX371" s="13" t="s">
        <v>74</v>
      </c>
      <c r="AY371" s="249" t="s">
        <v>426</v>
      </c>
    </row>
    <row r="372" s="15" customFormat="1">
      <c r="A372" s="15"/>
      <c r="B372" s="260"/>
      <c r="C372" s="261"/>
      <c r="D372" s="240" t="s">
        <v>446</v>
      </c>
      <c r="E372" s="262" t="s">
        <v>28</v>
      </c>
      <c r="F372" s="263" t="s">
        <v>466</v>
      </c>
      <c r="G372" s="261"/>
      <c r="H372" s="264">
        <v>8</v>
      </c>
      <c r="I372" s="265"/>
      <c r="J372" s="261"/>
      <c r="K372" s="261"/>
      <c r="L372" s="266"/>
      <c r="M372" s="267"/>
      <c r="N372" s="268"/>
      <c r="O372" s="268"/>
      <c r="P372" s="268"/>
      <c r="Q372" s="268"/>
      <c r="R372" s="268"/>
      <c r="S372" s="268"/>
      <c r="T372" s="269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70" t="s">
        <v>446</v>
      </c>
      <c r="AU372" s="270" t="s">
        <v>83</v>
      </c>
      <c r="AV372" s="15" t="s">
        <v>438</v>
      </c>
      <c r="AW372" s="15" t="s">
        <v>35</v>
      </c>
      <c r="AX372" s="15" t="s">
        <v>81</v>
      </c>
      <c r="AY372" s="270" t="s">
        <v>426</v>
      </c>
    </row>
    <row r="373" s="2" customFormat="1" ht="37.8" customHeight="1">
      <c r="A373" s="42"/>
      <c r="B373" s="43"/>
      <c r="C373" s="220" t="s">
        <v>864</v>
      </c>
      <c r="D373" s="220" t="s">
        <v>433</v>
      </c>
      <c r="E373" s="221" t="s">
        <v>865</v>
      </c>
      <c r="F373" s="222" t="s">
        <v>866</v>
      </c>
      <c r="G373" s="223" t="s">
        <v>504</v>
      </c>
      <c r="H373" s="224">
        <v>4.077</v>
      </c>
      <c r="I373" s="225"/>
      <c r="J373" s="226">
        <f>ROUND(I373*H373,2)</f>
        <v>0</v>
      </c>
      <c r="K373" s="222" t="s">
        <v>437</v>
      </c>
      <c r="L373" s="48"/>
      <c r="M373" s="227" t="s">
        <v>28</v>
      </c>
      <c r="N373" s="228" t="s">
        <v>45</v>
      </c>
      <c r="O373" s="88"/>
      <c r="P373" s="229">
        <f>O373*H373</f>
        <v>0</v>
      </c>
      <c r="Q373" s="229">
        <v>1.8775</v>
      </c>
      <c r="R373" s="229">
        <f>Q373*H373</f>
        <v>7.6545674999999997</v>
      </c>
      <c r="S373" s="229">
        <v>0</v>
      </c>
      <c r="T373" s="230">
        <f>S373*H373</f>
        <v>0</v>
      </c>
      <c r="U373" s="42"/>
      <c r="V373" s="42"/>
      <c r="W373" s="42"/>
      <c r="X373" s="42"/>
      <c r="Y373" s="42"/>
      <c r="Z373" s="42"/>
      <c r="AA373" s="42"/>
      <c r="AB373" s="42"/>
      <c r="AC373" s="42"/>
      <c r="AD373" s="42"/>
      <c r="AE373" s="42"/>
      <c r="AR373" s="231" t="s">
        <v>438</v>
      </c>
      <c r="AT373" s="231" t="s">
        <v>433</v>
      </c>
      <c r="AU373" s="231" t="s">
        <v>83</v>
      </c>
      <c r="AY373" s="21" t="s">
        <v>426</v>
      </c>
      <c r="BE373" s="232">
        <f>IF(N373="základní",J373,0)</f>
        <v>0</v>
      </c>
      <c r="BF373" s="232">
        <f>IF(N373="snížená",J373,0)</f>
        <v>0</v>
      </c>
      <c r="BG373" s="232">
        <f>IF(N373="zákl. přenesená",J373,0)</f>
        <v>0</v>
      </c>
      <c r="BH373" s="232">
        <f>IF(N373="sníž. přenesená",J373,0)</f>
        <v>0</v>
      </c>
      <c r="BI373" s="232">
        <f>IF(N373="nulová",J373,0)</f>
        <v>0</v>
      </c>
      <c r="BJ373" s="21" t="s">
        <v>81</v>
      </c>
      <c r="BK373" s="232">
        <f>ROUND(I373*H373,2)</f>
        <v>0</v>
      </c>
      <c r="BL373" s="21" t="s">
        <v>438</v>
      </c>
      <c r="BM373" s="231" t="s">
        <v>867</v>
      </c>
    </row>
    <row r="374" s="2" customFormat="1">
      <c r="A374" s="42"/>
      <c r="B374" s="43"/>
      <c r="C374" s="44"/>
      <c r="D374" s="233" t="s">
        <v>442</v>
      </c>
      <c r="E374" s="44"/>
      <c r="F374" s="234" t="s">
        <v>868</v>
      </c>
      <c r="G374" s="44"/>
      <c r="H374" s="44"/>
      <c r="I374" s="235"/>
      <c r="J374" s="44"/>
      <c r="K374" s="44"/>
      <c r="L374" s="48"/>
      <c r="M374" s="236"/>
      <c r="N374" s="237"/>
      <c r="O374" s="88"/>
      <c r="P374" s="88"/>
      <c r="Q374" s="88"/>
      <c r="R374" s="88"/>
      <c r="S374" s="88"/>
      <c r="T374" s="89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T374" s="21" t="s">
        <v>442</v>
      </c>
      <c r="AU374" s="21" t="s">
        <v>83</v>
      </c>
    </row>
    <row r="375" s="14" customFormat="1">
      <c r="A375" s="14"/>
      <c r="B375" s="250"/>
      <c r="C375" s="251"/>
      <c r="D375" s="240" t="s">
        <v>446</v>
      </c>
      <c r="E375" s="252" t="s">
        <v>28</v>
      </c>
      <c r="F375" s="253" t="s">
        <v>460</v>
      </c>
      <c r="G375" s="251"/>
      <c r="H375" s="252" t="s">
        <v>28</v>
      </c>
      <c r="I375" s="254"/>
      <c r="J375" s="251"/>
      <c r="K375" s="251"/>
      <c r="L375" s="255"/>
      <c r="M375" s="256"/>
      <c r="N375" s="257"/>
      <c r="O375" s="257"/>
      <c r="P375" s="257"/>
      <c r="Q375" s="257"/>
      <c r="R375" s="257"/>
      <c r="S375" s="257"/>
      <c r="T375" s="258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9" t="s">
        <v>446</v>
      </c>
      <c r="AU375" s="259" t="s">
        <v>83</v>
      </c>
      <c r="AV375" s="14" t="s">
        <v>81</v>
      </c>
      <c r="AW375" s="14" t="s">
        <v>35</v>
      </c>
      <c r="AX375" s="14" t="s">
        <v>74</v>
      </c>
      <c r="AY375" s="259" t="s">
        <v>426</v>
      </c>
    </row>
    <row r="376" s="13" customFormat="1">
      <c r="A376" s="13"/>
      <c r="B376" s="238"/>
      <c r="C376" s="239"/>
      <c r="D376" s="240" t="s">
        <v>446</v>
      </c>
      <c r="E376" s="241" t="s">
        <v>28</v>
      </c>
      <c r="F376" s="242" t="s">
        <v>869</v>
      </c>
      <c r="G376" s="239"/>
      <c r="H376" s="243">
        <v>0.71999999999999997</v>
      </c>
      <c r="I376" s="244"/>
      <c r="J376" s="239"/>
      <c r="K376" s="239"/>
      <c r="L376" s="245"/>
      <c r="M376" s="246"/>
      <c r="N376" s="247"/>
      <c r="O376" s="247"/>
      <c r="P376" s="247"/>
      <c r="Q376" s="247"/>
      <c r="R376" s="247"/>
      <c r="S376" s="247"/>
      <c r="T376" s="248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9" t="s">
        <v>446</v>
      </c>
      <c r="AU376" s="249" t="s">
        <v>83</v>
      </c>
      <c r="AV376" s="13" t="s">
        <v>83</v>
      </c>
      <c r="AW376" s="13" t="s">
        <v>35</v>
      </c>
      <c r="AX376" s="13" t="s">
        <v>74</v>
      </c>
      <c r="AY376" s="249" t="s">
        <v>426</v>
      </c>
    </row>
    <row r="377" s="14" customFormat="1">
      <c r="A377" s="14"/>
      <c r="B377" s="250"/>
      <c r="C377" s="251"/>
      <c r="D377" s="240" t="s">
        <v>446</v>
      </c>
      <c r="E377" s="252" t="s">
        <v>28</v>
      </c>
      <c r="F377" s="253" t="s">
        <v>862</v>
      </c>
      <c r="G377" s="251"/>
      <c r="H377" s="252" t="s">
        <v>28</v>
      </c>
      <c r="I377" s="254"/>
      <c r="J377" s="251"/>
      <c r="K377" s="251"/>
      <c r="L377" s="255"/>
      <c r="M377" s="256"/>
      <c r="N377" s="257"/>
      <c r="O377" s="257"/>
      <c r="P377" s="257"/>
      <c r="Q377" s="257"/>
      <c r="R377" s="257"/>
      <c r="S377" s="257"/>
      <c r="T377" s="258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9" t="s">
        <v>446</v>
      </c>
      <c r="AU377" s="259" t="s">
        <v>83</v>
      </c>
      <c r="AV377" s="14" t="s">
        <v>81</v>
      </c>
      <c r="AW377" s="14" t="s">
        <v>35</v>
      </c>
      <c r="AX377" s="14" t="s">
        <v>74</v>
      </c>
      <c r="AY377" s="259" t="s">
        <v>426</v>
      </c>
    </row>
    <row r="378" s="13" customFormat="1">
      <c r="A378" s="13"/>
      <c r="B378" s="238"/>
      <c r="C378" s="239"/>
      <c r="D378" s="240" t="s">
        <v>446</v>
      </c>
      <c r="E378" s="241" t="s">
        <v>28</v>
      </c>
      <c r="F378" s="242" t="s">
        <v>870</v>
      </c>
      <c r="G378" s="239"/>
      <c r="H378" s="243">
        <v>1.069</v>
      </c>
      <c r="I378" s="244"/>
      <c r="J378" s="239"/>
      <c r="K378" s="239"/>
      <c r="L378" s="245"/>
      <c r="M378" s="246"/>
      <c r="N378" s="247"/>
      <c r="O378" s="247"/>
      <c r="P378" s="247"/>
      <c r="Q378" s="247"/>
      <c r="R378" s="247"/>
      <c r="S378" s="247"/>
      <c r="T378" s="248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9" t="s">
        <v>446</v>
      </c>
      <c r="AU378" s="249" t="s">
        <v>83</v>
      </c>
      <c r="AV378" s="13" t="s">
        <v>83</v>
      </c>
      <c r="AW378" s="13" t="s">
        <v>35</v>
      </c>
      <c r="AX378" s="13" t="s">
        <v>74</v>
      </c>
      <c r="AY378" s="249" t="s">
        <v>426</v>
      </c>
    </row>
    <row r="379" s="14" customFormat="1">
      <c r="A379" s="14"/>
      <c r="B379" s="250"/>
      <c r="C379" s="251"/>
      <c r="D379" s="240" t="s">
        <v>446</v>
      </c>
      <c r="E379" s="252" t="s">
        <v>28</v>
      </c>
      <c r="F379" s="253" t="s">
        <v>871</v>
      </c>
      <c r="G379" s="251"/>
      <c r="H379" s="252" t="s">
        <v>28</v>
      </c>
      <c r="I379" s="254"/>
      <c r="J379" s="251"/>
      <c r="K379" s="251"/>
      <c r="L379" s="255"/>
      <c r="M379" s="256"/>
      <c r="N379" s="257"/>
      <c r="O379" s="257"/>
      <c r="P379" s="257"/>
      <c r="Q379" s="257"/>
      <c r="R379" s="257"/>
      <c r="S379" s="257"/>
      <c r="T379" s="258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9" t="s">
        <v>446</v>
      </c>
      <c r="AU379" s="259" t="s">
        <v>83</v>
      </c>
      <c r="AV379" s="14" t="s">
        <v>81</v>
      </c>
      <c r="AW379" s="14" t="s">
        <v>35</v>
      </c>
      <c r="AX379" s="14" t="s">
        <v>74</v>
      </c>
      <c r="AY379" s="259" t="s">
        <v>426</v>
      </c>
    </row>
    <row r="380" s="13" customFormat="1">
      <c r="A380" s="13"/>
      <c r="B380" s="238"/>
      <c r="C380" s="239"/>
      <c r="D380" s="240" t="s">
        <v>446</v>
      </c>
      <c r="E380" s="241" t="s">
        <v>28</v>
      </c>
      <c r="F380" s="242" t="s">
        <v>870</v>
      </c>
      <c r="G380" s="239"/>
      <c r="H380" s="243">
        <v>1.069</v>
      </c>
      <c r="I380" s="244"/>
      <c r="J380" s="239"/>
      <c r="K380" s="239"/>
      <c r="L380" s="245"/>
      <c r="M380" s="246"/>
      <c r="N380" s="247"/>
      <c r="O380" s="247"/>
      <c r="P380" s="247"/>
      <c r="Q380" s="247"/>
      <c r="R380" s="247"/>
      <c r="S380" s="247"/>
      <c r="T380" s="248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9" t="s">
        <v>446</v>
      </c>
      <c r="AU380" s="249" t="s">
        <v>83</v>
      </c>
      <c r="AV380" s="13" t="s">
        <v>83</v>
      </c>
      <c r="AW380" s="13" t="s">
        <v>35</v>
      </c>
      <c r="AX380" s="13" t="s">
        <v>74</v>
      </c>
      <c r="AY380" s="249" t="s">
        <v>426</v>
      </c>
    </row>
    <row r="381" s="14" customFormat="1">
      <c r="A381" s="14"/>
      <c r="B381" s="250"/>
      <c r="C381" s="251"/>
      <c r="D381" s="240" t="s">
        <v>446</v>
      </c>
      <c r="E381" s="252" t="s">
        <v>28</v>
      </c>
      <c r="F381" s="253" t="s">
        <v>872</v>
      </c>
      <c r="G381" s="251"/>
      <c r="H381" s="252" t="s">
        <v>28</v>
      </c>
      <c r="I381" s="254"/>
      <c r="J381" s="251"/>
      <c r="K381" s="251"/>
      <c r="L381" s="255"/>
      <c r="M381" s="256"/>
      <c r="N381" s="257"/>
      <c r="O381" s="257"/>
      <c r="P381" s="257"/>
      <c r="Q381" s="257"/>
      <c r="R381" s="257"/>
      <c r="S381" s="257"/>
      <c r="T381" s="258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9" t="s">
        <v>446</v>
      </c>
      <c r="AU381" s="259" t="s">
        <v>83</v>
      </c>
      <c r="AV381" s="14" t="s">
        <v>81</v>
      </c>
      <c r="AW381" s="14" t="s">
        <v>35</v>
      </c>
      <c r="AX381" s="14" t="s">
        <v>74</v>
      </c>
      <c r="AY381" s="259" t="s">
        <v>426</v>
      </c>
    </row>
    <row r="382" s="13" customFormat="1">
      <c r="A382" s="13"/>
      <c r="B382" s="238"/>
      <c r="C382" s="239"/>
      <c r="D382" s="240" t="s">
        <v>446</v>
      </c>
      <c r="E382" s="241" t="s">
        <v>28</v>
      </c>
      <c r="F382" s="242" t="s">
        <v>873</v>
      </c>
      <c r="G382" s="239"/>
      <c r="H382" s="243">
        <v>1.2190000000000001</v>
      </c>
      <c r="I382" s="244"/>
      <c r="J382" s="239"/>
      <c r="K382" s="239"/>
      <c r="L382" s="245"/>
      <c r="M382" s="246"/>
      <c r="N382" s="247"/>
      <c r="O382" s="247"/>
      <c r="P382" s="247"/>
      <c r="Q382" s="247"/>
      <c r="R382" s="247"/>
      <c r="S382" s="247"/>
      <c r="T382" s="248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9" t="s">
        <v>446</v>
      </c>
      <c r="AU382" s="249" t="s">
        <v>83</v>
      </c>
      <c r="AV382" s="13" t="s">
        <v>83</v>
      </c>
      <c r="AW382" s="13" t="s">
        <v>35</v>
      </c>
      <c r="AX382" s="13" t="s">
        <v>74</v>
      </c>
      <c r="AY382" s="249" t="s">
        <v>426</v>
      </c>
    </row>
    <row r="383" s="15" customFormat="1">
      <c r="A383" s="15"/>
      <c r="B383" s="260"/>
      <c r="C383" s="261"/>
      <c r="D383" s="240" t="s">
        <v>446</v>
      </c>
      <c r="E383" s="262" t="s">
        <v>28</v>
      </c>
      <c r="F383" s="263" t="s">
        <v>466</v>
      </c>
      <c r="G383" s="261"/>
      <c r="H383" s="264">
        <v>4.077</v>
      </c>
      <c r="I383" s="265"/>
      <c r="J383" s="261"/>
      <c r="K383" s="261"/>
      <c r="L383" s="266"/>
      <c r="M383" s="267"/>
      <c r="N383" s="268"/>
      <c r="O383" s="268"/>
      <c r="P383" s="268"/>
      <c r="Q383" s="268"/>
      <c r="R383" s="268"/>
      <c r="S383" s="268"/>
      <c r="T383" s="269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T383" s="270" t="s">
        <v>446</v>
      </c>
      <c r="AU383" s="270" t="s">
        <v>83</v>
      </c>
      <c r="AV383" s="15" t="s">
        <v>438</v>
      </c>
      <c r="AW383" s="15" t="s">
        <v>35</v>
      </c>
      <c r="AX383" s="15" t="s">
        <v>81</v>
      </c>
      <c r="AY383" s="270" t="s">
        <v>426</v>
      </c>
    </row>
    <row r="384" s="2" customFormat="1" ht="37.8" customHeight="1">
      <c r="A384" s="42"/>
      <c r="B384" s="43"/>
      <c r="C384" s="220" t="s">
        <v>874</v>
      </c>
      <c r="D384" s="220" t="s">
        <v>433</v>
      </c>
      <c r="E384" s="221" t="s">
        <v>875</v>
      </c>
      <c r="F384" s="222" t="s">
        <v>876</v>
      </c>
      <c r="G384" s="223" t="s">
        <v>504</v>
      </c>
      <c r="H384" s="224">
        <v>4.548</v>
      </c>
      <c r="I384" s="225"/>
      <c r="J384" s="226">
        <f>ROUND(I384*H384,2)</f>
        <v>0</v>
      </c>
      <c r="K384" s="222" t="s">
        <v>437</v>
      </c>
      <c r="L384" s="48"/>
      <c r="M384" s="227" t="s">
        <v>28</v>
      </c>
      <c r="N384" s="228" t="s">
        <v>45</v>
      </c>
      <c r="O384" s="88"/>
      <c r="P384" s="229">
        <f>O384*H384</f>
        <v>0</v>
      </c>
      <c r="Q384" s="229">
        <v>1.8775</v>
      </c>
      <c r="R384" s="229">
        <f>Q384*H384</f>
        <v>8.5388699999999993</v>
      </c>
      <c r="S384" s="229">
        <v>0</v>
      </c>
      <c r="T384" s="230">
        <f>S384*H384</f>
        <v>0</v>
      </c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R384" s="231" t="s">
        <v>438</v>
      </c>
      <c r="AT384" s="231" t="s">
        <v>433</v>
      </c>
      <c r="AU384" s="231" t="s">
        <v>83</v>
      </c>
      <c r="AY384" s="21" t="s">
        <v>426</v>
      </c>
      <c r="BE384" s="232">
        <f>IF(N384="základní",J384,0)</f>
        <v>0</v>
      </c>
      <c r="BF384" s="232">
        <f>IF(N384="snížená",J384,0)</f>
        <v>0</v>
      </c>
      <c r="BG384" s="232">
        <f>IF(N384="zákl. přenesená",J384,0)</f>
        <v>0</v>
      </c>
      <c r="BH384" s="232">
        <f>IF(N384="sníž. přenesená",J384,0)</f>
        <v>0</v>
      </c>
      <c r="BI384" s="232">
        <f>IF(N384="nulová",J384,0)</f>
        <v>0</v>
      </c>
      <c r="BJ384" s="21" t="s">
        <v>81</v>
      </c>
      <c r="BK384" s="232">
        <f>ROUND(I384*H384,2)</f>
        <v>0</v>
      </c>
      <c r="BL384" s="21" t="s">
        <v>438</v>
      </c>
      <c r="BM384" s="231" t="s">
        <v>877</v>
      </c>
    </row>
    <row r="385" s="2" customFormat="1">
      <c r="A385" s="42"/>
      <c r="B385" s="43"/>
      <c r="C385" s="44"/>
      <c r="D385" s="233" t="s">
        <v>442</v>
      </c>
      <c r="E385" s="44"/>
      <c r="F385" s="234" t="s">
        <v>878</v>
      </c>
      <c r="G385" s="44"/>
      <c r="H385" s="44"/>
      <c r="I385" s="235"/>
      <c r="J385" s="44"/>
      <c r="K385" s="44"/>
      <c r="L385" s="48"/>
      <c r="M385" s="236"/>
      <c r="N385" s="237"/>
      <c r="O385" s="88"/>
      <c r="P385" s="88"/>
      <c r="Q385" s="88"/>
      <c r="R385" s="88"/>
      <c r="S385" s="88"/>
      <c r="T385" s="89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T385" s="21" t="s">
        <v>442</v>
      </c>
      <c r="AU385" s="21" t="s">
        <v>83</v>
      </c>
    </row>
    <row r="386" s="14" customFormat="1">
      <c r="A386" s="14"/>
      <c r="B386" s="250"/>
      <c r="C386" s="251"/>
      <c r="D386" s="240" t="s">
        <v>446</v>
      </c>
      <c r="E386" s="252" t="s">
        <v>28</v>
      </c>
      <c r="F386" s="253" t="s">
        <v>862</v>
      </c>
      <c r="G386" s="251"/>
      <c r="H386" s="252" t="s">
        <v>28</v>
      </c>
      <c r="I386" s="254"/>
      <c r="J386" s="251"/>
      <c r="K386" s="251"/>
      <c r="L386" s="255"/>
      <c r="M386" s="256"/>
      <c r="N386" s="257"/>
      <c r="O386" s="257"/>
      <c r="P386" s="257"/>
      <c r="Q386" s="257"/>
      <c r="R386" s="257"/>
      <c r="S386" s="257"/>
      <c r="T386" s="258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9" t="s">
        <v>446</v>
      </c>
      <c r="AU386" s="259" t="s">
        <v>83</v>
      </c>
      <c r="AV386" s="14" t="s">
        <v>81</v>
      </c>
      <c r="AW386" s="14" t="s">
        <v>35</v>
      </c>
      <c r="AX386" s="14" t="s">
        <v>74</v>
      </c>
      <c r="AY386" s="259" t="s">
        <v>426</v>
      </c>
    </row>
    <row r="387" s="13" customFormat="1">
      <c r="A387" s="13"/>
      <c r="B387" s="238"/>
      <c r="C387" s="239"/>
      <c r="D387" s="240" t="s">
        <v>446</v>
      </c>
      <c r="E387" s="241" t="s">
        <v>28</v>
      </c>
      <c r="F387" s="242" t="s">
        <v>879</v>
      </c>
      <c r="G387" s="239"/>
      <c r="H387" s="243">
        <v>1.516</v>
      </c>
      <c r="I387" s="244"/>
      <c r="J387" s="239"/>
      <c r="K387" s="239"/>
      <c r="L387" s="245"/>
      <c r="M387" s="246"/>
      <c r="N387" s="247"/>
      <c r="O387" s="247"/>
      <c r="P387" s="247"/>
      <c r="Q387" s="247"/>
      <c r="R387" s="247"/>
      <c r="S387" s="247"/>
      <c r="T387" s="248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9" t="s">
        <v>446</v>
      </c>
      <c r="AU387" s="249" t="s">
        <v>83</v>
      </c>
      <c r="AV387" s="13" t="s">
        <v>83</v>
      </c>
      <c r="AW387" s="13" t="s">
        <v>35</v>
      </c>
      <c r="AX387" s="13" t="s">
        <v>74</v>
      </c>
      <c r="AY387" s="249" t="s">
        <v>426</v>
      </c>
    </row>
    <row r="388" s="14" customFormat="1">
      <c r="A388" s="14"/>
      <c r="B388" s="250"/>
      <c r="C388" s="251"/>
      <c r="D388" s="240" t="s">
        <v>446</v>
      </c>
      <c r="E388" s="252" t="s">
        <v>28</v>
      </c>
      <c r="F388" s="253" t="s">
        <v>871</v>
      </c>
      <c r="G388" s="251"/>
      <c r="H388" s="252" t="s">
        <v>28</v>
      </c>
      <c r="I388" s="254"/>
      <c r="J388" s="251"/>
      <c r="K388" s="251"/>
      <c r="L388" s="255"/>
      <c r="M388" s="256"/>
      <c r="N388" s="257"/>
      <c r="O388" s="257"/>
      <c r="P388" s="257"/>
      <c r="Q388" s="257"/>
      <c r="R388" s="257"/>
      <c r="S388" s="257"/>
      <c r="T388" s="258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9" t="s">
        <v>446</v>
      </c>
      <c r="AU388" s="259" t="s">
        <v>83</v>
      </c>
      <c r="AV388" s="14" t="s">
        <v>81</v>
      </c>
      <c r="AW388" s="14" t="s">
        <v>35</v>
      </c>
      <c r="AX388" s="14" t="s">
        <v>74</v>
      </c>
      <c r="AY388" s="259" t="s">
        <v>426</v>
      </c>
    </row>
    <row r="389" s="13" customFormat="1">
      <c r="A389" s="13"/>
      <c r="B389" s="238"/>
      <c r="C389" s="239"/>
      <c r="D389" s="240" t="s">
        <v>446</v>
      </c>
      <c r="E389" s="241" t="s">
        <v>28</v>
      </c>
      <c r="F389" s="242" t="s">
        <v>879</v>
      </c>
      <c r="G389" s="239"/>
      <c r="H389" s="243">
        <v>1.516</v>
      </c>
      <c r="I389" s="244"/>
      <c r="J389" s="239"/>
      <c r="K389" s="239"/>
      <c r="L389" s="245"/>
      <c r="M389" s="246"/>
      <c r="N389" s="247"/>
      <c r="O389" s="247"/>
      <c r="P389" s="247"/>
      <c r="Q389" s="247"/>
      <c r="R389" s="247"/>
      <c r="S389" s="247"/>
      <c r="T389" s="248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9" t="s">
        <v>446</v>
      </c>
      <c r="AU389" s="249" t="s">
        <v>83</v>
      </c>
      <c r="AV389" s="13" t="s">
        <v>83</v>
      </c>
      <c r="AW389" s="13" t="s">
        <v>35</v>
      </c>
      <c r="AX389" s="13" t="s">
        <v>74</v>
      </c>
      <c r="AY389" s="249" t="s">
        <v>426</v>
      </c>
    </row>
    <row r="390" s="14" customFormat="1">
      <c r="A390" s="14"/>
      <c r="B390" s="250"/>
      <c r="C390" s="251"/>
      <c r="D390" s="240" t="s">
        <v>446</v>
      </c>
      <c r="E390" s="252" t="s">
        <v>28</v>
      </c>
      <c r="F390" s="253" t="s">
        <v>872</v>
      </c>
      <c r="G390" s="251"/>
      <c r="H390" s="252" t="s">
        <v>28</v>
      </c>
      <c r="I390" s="254"/>
      <c r="J390" s="251"/>
      <c r="K390" s="251"/>
      <c r="L390" s="255"/>
      <c r="M390" s="256"/>
      <c r="N390" s="257"/>
      <c r="O390" s="257"/>
      <c r="P390" s="257"/>
      <c r="Q390" s="257"/>
      <c r="R390" s="257"/>
      <c r="S390" s="257"/>
      <c r="T390" s="258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9" t="s">
        <v>446</v>
      </c>
      <c r="AU390" s="259" t="s">
        <v>83</v>
      </c>
      <c r="AV390" s="14" t="s">
        <v>81</v>
      </c>
      <c r="AW390" s="14" t="s">
        <v>35</v>
      </c>
      <c r="AX390" s="14" t="s">
        <v>74</v>
      </c>
      <c r="AY390" s="259" t="s">
        <v>426</v>
      </c>
    </row>
    <row r="391" s="13" customFormat="1">
      <c r="A391" s="13"/>
      <c r="B391" s="238"/>
      <c r="C391" s="239"/>
      <c r="D391" s="240" t="s">
        <v>446</v>
      </c>
      <c r="E391" s="241" t="s">
        <v>28</v>
      </c>
      <c r="F391" s="242" t="s">
        <v>879</v>
      </c>
      <c r="G391" s="239"/>
      <c r="H391" s="243">
        <v>1.516</v>
      </c>
      <c r="I391" s="244"/>
      <c r="J391" s="239"/>
      <c r="K391" s="239"/>
      <c r="L391" s="245"/>
      <c r="M391" s="246"/>
      <c r="N391" s="247"/>
      <c r="O391" s="247"/>
      <c r="P391" s="247"/>
      <c r="Q391" s="247"/>
      <c r="R391" s="247"/>
      <c r="S391" s="247"/>
      <c r="T391" s="248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9" t="s">
        <v>446</v>
      </c>
      <c r="AU391" s="249" t="s">
        <v>83</v>
      </c>
      <c r="AV391" s="13" t="s">
        <v>83</v>
      </c>
      <c r="AW391" s="13" t="s">
        <v>35</v>
      </c>
      <c r="AX391" s="13" t="s">
        <v>74</v>
      </c>
      <c r="AY391" s="249" t="s">
        <v>426</v>
      </c>
    </row>
    <row r="392" s="15" customFormat="1">
      <c r="A392" s="15"/>
      <c r="B392" s="260"/>
      <c r="C392" s="261"/>
      <c r="D392" s="240" t="s">
        <v>446</v>
      </c>
      <c r="E392" s="262" t="s">
        <v>28</v>
      </c>
      <c r="F392" s="263" t="s">
        <v>466</v>
      </c>
      <c r="G392" s="261"/>
      <c r="H392" s="264">
        <v>4.548</v>
      </c>
      <c r="I392" s="265"/>
      <c r="J392" s="261"/>
      <c r="K392" s="261"/>
      <c r="L392" s="266"/>
      <c r="M392" s="267"/>
      <c r="N392" s="268"/>
      <c r="O392" s="268"/>
      <c r="P392" s="268"/>
      <c r="Q392" s="268"/>
      <c r="R392" s="268"/>
      <c r="S392" s="268"/>
      <c r="T392" s="269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T392" s="270" t="s">
        <v>446</v>
      </c>
      <c r="AU392" s="270" t="s">
        <v>83</v>
      </c>
      <c r="AV392" s="15" t="s">
        <v>438</v>
      </c>
      <c r="AW392" s="15" t="s">
        <v>35</v>
      </c>
      <c r="AX392" s="15" t="s">
        <v>81</v>
      </c>
      <c r="AY392" s="270" t="s">
        <v>426</v>
      </c>
    </row>
    <row r="393" s="2" customFormat="1" ht="37.8" customHeight="1">
      <c r="A393" s="42"/>
      <c r="B393" s="43"/>
      <c r="C393" s="220" t="s">
        <v>880</v>
      </c>
      <c r="D393" s="220" t="s">
        <v>433</v>
      </c>
      <c r="E393" s="221" t="s">
        <v>881</v>
      </c>
      <c r="F393" s="222" t="s">
        <v>882</v>
      </c>
      <c r="G393" s="223" t="s">
        <v>436</v>
      </c>
      <c r="H393" s="224">
        <v>25.5</v>
      </c>
      <c r="I393" s="225"/>
      <c r="J393" s="226">
        <f>ROUND(I393*H393,2)</f>
        <v>0</v>
      </c>
      <c r="K393" s="222" t="s">
        <v>437</v>
      </c>
      <c r="L393" s="48"/>
      <c r="M393" s="227" t="s">
        <v>28</v>
      </c>
      <c r="N393" s="228" t="s">
        <v>45</v>
      </c>
      <c r="O393" s="88"/>
      <c r="P393" s="229">
        <f>O393*H393</f>
        <v>0</v>
      </c>
      <c r="Q393" s="229">
        <v>0.45195000000000002</v>
      </c>
      <c r="R393" s="229">
        <f>Q393*H393</f>
        <v>11.524725</v>
      </c>
      <c r="S393" s="229">
        <v>0</v>
      </c>
      <c r="T393" s="230">
        <f>S393*H393</f>
        <v>0</v>
      </c>
      <c r="U393" s="42"/>
      <c r="V393" s="42"/>
      <c r="W393" s="42"/>
      <c r="X393" s="42"/>
      <c r="Y393" s="42"/>
      <c r="Z393" s="42"/>
      <c r="AA393" s="42"/>
      <c r="AB393" s="42"/>
      <c r="AC393" s="42"/>
      <c r="AD393" s="42"/>
      <c r="AE393" s="42"/>
      <c r="AR393" s="231" t="s">
        <v>438</v>
      </c>
      <c r="AT393" s="231" t="s">
        <v>433</v>
      </c>
      <c r="AU393" s="231" t="s">
        <v>83</v>
      </c>
      <c r="AY393" s="21" t="s">
        <v>426</v>
      </c>
      <c r="BE393" s="232">
        <f>IF(N393="základní",J393,0)</f>
        <v>0</v>
      </c>
      <c r="BF393" s="232">
        <f>IF(N393="snížená",J393,0)</f>
        <v>0</v>
      </c>
      <c r="BG393" s="232">
        <f>IF(N393="zákl. přenesená",J393,0)</f>
        <v>0</v>
      </c>
      <c r="BH393" s="232">
        <f>IF(N393="sníž. přenesená",J393,0)</f>
        <v>0</v>
      </c>
      <c r="BI393" s="232">
        <f>IF(N393="nulová",J393,0)</f>
        <v>0</v>
      </c>
      <c r="BJ393" s="21" t="s">
        <v>81</v>
      </c>
      <c r="BK393" s="232">
        <f>ROUND(I393*H393,2)</f>
        <v>0</v>
      </c>
      <c r="BL393" s="21" t="s">
        <v>438</v>
      </c>
      <c r="BM393" s="231" t="s">
        <v>883</v>
      </c>
    </row>
    <row r="394" s="2" customFormat="1">
      <c r="A394" s="42"/>
      <c r="B394" s="43"/>
      <c r="C394" s="44"/>
      <c r="D394" s="233" t="s">
        <v>442</v>
      </c>
      <c r="E394" s="44"/>
      <c r="F394" s="234" t="s">
        <v>884</v>
      </c>
      <c r="G394" s="44"/>
      <c r="H394" s="44"/>
      <c r="I394" s="235"/>
      <c r="J394" s="44"/>
      <c r="K394" s="44"/>
      <c r="L394" s="48"/>
      <c r="M394" s="236"/>
      <c r="N394" s="237"/>
      <c r="O394" s="88"/>
      <c r="P394" s="88"/>
      <c r="Q394" s="88"/>
      <c r="R394" s="88"/>
      <c r="S394" s="88"/>
      <c r="T394" s="89"/>
      <c r="U394" s="42"/>
      <c r="V394" s="42"/>
      <c r="W394" s="42"/>
      <c r="X394" s="42"/>
      <c r="Y394" s="42"/>
      <c r="Z394" s="42"/>
      <c r="AA394" s="42"/>
      <c r="AB394" s="42"/>
      <c r="AC394" s="42"/>
      <c r="AD394" s="42"/>
      <c r="AE394" s="42"/>
      <c r="AT394" s="21" t="s">
        <v>442</v>
      </c>
      <c r="AU394" s="21" t="s">
        <v>83</v>
      </c>
    </row>
    <row r="395" s="14" customFormat="1">
      <c r="A395" s="14"/>
      <c r="B395" s="250"/>
      <c r="C395" s="251"/>
      <c r="D395" s="240" t="s">
        <v>446</v>
      </c>
      <c r="E395" s="252" t="s">
        <v>28</v>
      </c>
      <c r="F395" s="253" t="s">
        <v>885</v>
      </c>
      <c r="G395" s="251"/>
      <c r="H395" s="252" t="s">
        <v>28</v>
      </c>
      <c r="I395" s="254"/>
      <c r="J395" s="251"/>
      <c r="K395" s="251"/>
      <c r="L395" s="255"/>
      <c r="M395" s="256"/>
      <c r="N395" s="257"/>
      <c r="O395" s="257"/>
      <c r="P395" s="257"/>
      <c r="Q395" s="257"/>
      <c r="R395" s="257"/>
      <c r="S395" s="257"/>
      <c r="T395" s="258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9" t="s">
        <v>446</v>
      </c>
      <c r="AU395" s="259" t="s">
        <v>83</v>
      </c>
      <c r="AV395" s="14" t="s">
        <v>81</v>
      </c>
      <c r="AW395" s="14" t="s">
        <v>35</v>
      </c>
      <c r="AX395" s="14" t="s">
        <v>74</v>
      </c>
      <c r="AY395" s="259" t="s">
        <v>426</v>
      </c>
    </row>
    <row r="396" s="13" customFormat="1">
      <c r="A396" s="13"/>
      <c r="B396" s="238"/>
      <c r="C396" s="239"/>
      <c r="D396" s="240" t="s">
        <v>446</v>
      </c>
      <c r="E396" s="241" t="s">
        <v>28</v>
      </c>
      <c r="F396" s="242" t="s">
        <v>886</v>
      </c>
      <c r="G396" s="239"/>
      <c r="H396" s="243">
        <v>25.5</v>
      </c>
      <c r="I396" s="244"/>
      <c r="J396" s="239"/>
      <c r="K396" s="239"/>
      <c r="L396" s="245"/>
      <c r="M396" s="246"/>
      <c r="N396" s="247"/>
      <c r="O396" s="247"/>
      <c r="P396" s="247"/>
      <c r="Q396" s="247"/>
      <c r="R396" s="247"/>
      <c r="S396" s="247"/>
      <c r="T396" s="248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9" t="s">
        <v>446</v>
      </c>
      <c r="AU396" s="249" t="s">
        <v>83</v>
      </c>
      <c r="AV396" s="13" t="s">
        <v>83</v>
      </c>
      <c r="AW396" s="13" t="s">
        <v>35</v>
      </c>
      <c r="AX396" s="13" t="s">
        <v>81</v>
      </c>
      <c r="AY396" s="249" t="s">
        <v>426</v>
      </c>
    </row>
    <row r="397" s="2" customFormat="1" ht="24.15" customHeight="1">
      <c r="A397" s="42"/>
      <c r="B397" s="43"/>
      <c r="C397" s="220" t="s">
        <v>887</v>
      </c>
      <c r="D397" s="220" t="s">
        <v>433</v>
      </c>
      <c r="E397" s="221" t="s">
        <v>888</v>
      </c>
      <c r="F397" s="222" t="s">
        <v>889</v>
      </c>
      <c r="G397" s="223" t="s">
        <v>504</v>
      </c>
      <c r="H397" s="224">
        <v>2.649</v>
      </c>
      <c r="I397" s="225"/>
      <c r="J397" s="226">
        <f>ROUND(I397*H397,2)</f>
        <v>0</v>
      </c>
      <c r="K397" s="222" t="s">
        <v>437</v>
      </c>
      <c r="L397" s="48"/>
      <c r="M397" s="227" t="s">
        <v>28</v>
      </c>
      <c r="N397" s="228" t="s">
        <v>45</v>
      </c>
      <c r="O397" s="88"/>
      <c r="P397" s="229">
        <f>O397*H397</f>
        <v>0</v>
      </c>
      <c r="Q397" s="229">
        <v>1.80972</v>
      </c>
      <c r="R397" s="229">
        <f>Q397*H397</f>
        <v>4.7939482800000004</v>
      </c>
      <c r="S397" s="229">
        <v>0</v>
      </c>
      <c r="T397" s="230">
        <f>S397*H397</f>
        <v>0</v>
      </c>
      <c r="U397" s="42"/>
      <c r="V397" s="42"/>
      <c r="W397" s="42"/>
      <c r="X397" s="42"/>
      <c r="Y397" s="42"/>
      <c r="Z397" s="42"/>
      <c r="AA397" s="42"/>
      <c r="AB397" s="42"/>
      <c r="AC397" s="42"/>
      <c r="AD397" s="42"/>
      <c r="AE397" s="42"/>
      <c r="AR397" s="231" t="s">
        <v>438</v>
      </c>
      <c r="AT397" s="231" t="s">
        <v>433</v>
      </c>
      <c r="AU397" s="231" t="s">
        <v>83</v>
      </c>
      <c r="AY397" s="21" t="s">
        <v>426</v>
      </c>
      <c r="BE397" s="232">
        <f>IF(N397="základní",J397,0)</f>
        <v>0</v>
      </c>
      <c r="BF397" s="232">
        <f>IF(N397="snížená",J397,0)</f>
        <v>0</v>
      </c>
      <c r="BG397" s="232">
        <f>IF(N397="zákl. přenesená",J397,0)</f>
        <v>0</v>
      </c>
      <c r="BH397" s="232">
        <f>IF(N397="sníž. přenesená",J397,0)</f>
        <v>0</v>
      </c>
      <c r="BI397" s="232">
        <f>IF(N397="nulová",J397,0)</f>
        <v>0</v>
      </c>
      <c r="BJ397" s="21" t="s">
        <v>81</v>
      </c>
      <c r="BK397" s="232">
        <f>ROUND(I397*H397,2)</f>
        <v>0</v>
      </c>
      <c r="BL397" s="21" t="s">
        <v>438</v>
      </c>
      <c r="BM397" s="231" t="s">
        <v>890</v>
      </c>
    </row>
    <row r="398" s="2" customFormat="1">
      <c r="A398" s="42"/>
      <c r="B398" s="43"/>
      <c r="C398" s="44"/>
      <c r="D398" s="233" t="s">
        <v>442</v>
      </c>
      <c r="E398" s="44"/>
      <c r="F398" s="234" t="s">
        <v>891</v>
      </c>
      <c r="G398" s="44"/>
      <c r="H398" s="44"/>
      <c r="I398" s="235"/>
      <c r="J398" s="44"/>
      <c r="K398" s="44"/>
      <c r="L398" s="48"/>
      <c r="M398" s="236"/>
      <c r="N398" s="237"/>
      <c r="O398" s="88"/>
      <c r="P398" s="88"/>
      <c r="Q398" s="88"/>
      <c r="R398" s="88"/>
      <c r="S398" s="88"/>
      <c r="T398" s="89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T398" s="21" t="s">
        <v>442</v>
      </c>
      <c r="AU398" s="21" t="s">
        <v>83</v>
      </c>
    </row>
    <row r="399" s="14" customFormat="1">
      <c r="A399" s="14"/>
      <c r="B399" s="250"/>
      <c r="C399" s="251"/>
      <c r="D399" s="240" t="s">
        <v>446</v>
      </c>
      <c r="E399" s="252" t="s">
        <v>28</v>
      </c>
      <c r="F399" s="253" t="s">
        <v>892</v>
      </c>
      <c r="G399" s="251"/>
      <c r="H399" s="252" t="s">
        <v>28</v>
      </c>
      <c r="I399" s="254"/>
      <c r="J399" s="251"/>
      <c r="K399" s="251"/>
      <c r="L399" s="255"/>
      <c r="M399" s="256"/>
      <c r="N399" s="257"/>
      <c r="O399" s="257"/>
      <c r="P399" s="257"/>
      <c r="Q399" s="257"/>
      <c r="R399" s="257"/>
      <c r="S399" s="257"/>
      <c r="T399" s="258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9" t="s">
        <v>446</v>
      </c>
      <c r="AU399" s="259" t="s">
        <v>83</v>
      </c>
      <c r="AV399" s="14" t="s">
        <v>81</v>
      </c>
      <c r="AW399" s="14" t="s">
        <v>35</v>
      </c>
      <c r="AX399" s="14" t="s">
        <v>74</v>
      </c>
      <c r="AY399" s="259" t="s">
        <v>426</v>
      </c>
    </row>
    <row r="400" s="13" customFormat="1">
      <c r="A400" s="13"/>
      <c r="B400" s="238"/>
      <c r="C400" s="239"/>
      <c r="D400" s="240" t="s">
        <v>446</v>
      </c>
      <c r="E400" s="241" t="s">
        <v>28</v>
      </c>
      <c r="F400" s="242" t="s">
        <v>893</v>
      </c>
      <c r="G400" s="239"/>
      <c r="H400" s="243">
        <v>0.84599999999999997</v>
      </c>
      <c r="I400" s="244"/>
      <c r="J400" s="239"/>
      <c r="K400" s="239"/>
      <c r="L400" s="245"/>
      <c r="M400" s="246"/>
      <c r="N400" s="247"/>
      <c r="O400" s="247"/>
      <c r="P400" s="247"/>
      <c r="Q400" s="247"/>
      <c r="R400" s="247"/>
      <c r="S400" s="247"/>
      <c r="T400" s="248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9" t="s">
        <v>446</v>
      </c>
      <c r="AU400" s="249" t="s">
        <v>83</v>
      </c>
      <c r="AV400" s="13" t="s">
        <v>83</v>
      </c>
      <c r="AW400" s="13" t="s">
        <v>35</v>
      </c>
      <c r="AX400" s="13" t="s">
        <v>74</v>
      </c>
      <c r="AY400" s="249" t="s">
        <v>426</v>
      </c>
    </row>
    <row r="401" s="13" customFormat="1">
      <c r="A401" s="13"/>
      <c r="B401" s="238"/>
      <c r="C401" s="239"/>
      <c r="D401" s="240" t="s">
        <v>446</v>
      </c>
      <c r="E401" s="241" t="s">
        <v>28</v>
      </c>
      <c r="F401" s="242" t="s">
        <v>894</v>
      </c>
      <c r="G401" s="239"/>
      <c r="H401" s="243">
        <v>1.8029999999999999</v>
      </c>
      <c r="I401" s="244"/>
      <c r="J401" s="239"/>
      <c r="K401" s="239"/>
      <c r="L401" s="245"/>
      <c r="M401" s="246"/>
      <c r="N401" s="247"/>
      <c r="O401" s="247"/>
      <c r="P401" s="247"/>
      <c r="Q401" s="247"/>
      <c r="R401" s="247"/>
      <c r="S401" s="247"/>
      <c r="T401" s="248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9" t="s">
        <v>446</v>
      </c>
      <c r="AU401" s="249" t="s">
        <v>83</v>
      </c>
      <c r="AV401" s="13" t="s">
        <v>83</v>
      </c>
      <c r="AW401" s="13" t="s">
        <v>35</v>
      </c>
      <c r="AX401" s="13" t="s">
        <v>74</v>
      </c>
      <c r="AY401" s="249" t="s">
        <v>426</v>
      </c>
    </row>
    <row r="402" s="15" customFormat="1">
      <c r="A402" s="15"/>
      <c r="B402" s="260"/>
      <c r="C402" s="261"/>
      <c r="D402" s="240" t="s">
        <v>446</v>
      </c>
      <c r="E402" s="262" t="s">
        <v>28</v>
      </c>
      <c r="F402" s="263" t="s">
        <v>466</v>
      </c>
      <c r="G402" s="261"/>
      <c r="H402" s="264">
        <v>2.649</v>
      </c>
      <c r="I402" s="265"/>
      <c r="J402" s="261"/>
      <c r="K402" s="261"/>
      <c r="L402" s="266"/>
      <c r="M402" s="267"/>
      <c r="N402" s="268"/>
      <c r="O402" s="268"/>
      <c r="P402" s="268"/>
      <c r="Q402" s="268"/>
      <c r="R402" s="268"/>
      <c r="S402" s="268"/>
      <c r="T402" s="269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T402" s="270" t="s">
        <v>446</v>
      </c>
      <c r="AU402" s="270" t="s">
        <v>83</v>
      </c>
      <c r="AV402" s="15" t="s">
        <v>438</v>
      </c>
      <c r="AW402" s="15" t="s">
        <v>35</v>
      </c>
      <c r="AX402" s="15" t="s">
        <v>81</v>
      </c>
      <c r="AY402" s="270" t="s">
        <v>426</v>
      </c>
    </row>
    <row r="403" s="2" customFormat="1" ht="44.25" customHeight="1">
      <c r="A403" s="42"/>
      <c r="B403" s="43"/>
      <c r="C403" s="220" t="s">
        <v>895</v>
      </c>
      <c r="D403" s="220" t="s">
        <v>433</v>
      </c>
      <c r="E403" s="221" t="s">
        <v>896</v>
      </c>
      <c r="F403" s="222" t="s">
        <v>897</v>
      </c>
      <c r="G403" s="223" t="s">
        <v>436</v>
      </c>
      <c r="H403" s="224">
        <v>10.449999999999999</v>
      </c>
      <c r="I403" s="225"/>
      <c r="J403" s="226">
        <f>ROUND(I403*H403,2)</f>
        <v>0</v>
      </c>
      <c r="K403" s="222" t="s">
        <v>28</v>
      </c>
      <c r="L403" s="48"/>
      <c r="M403" s="227" t="s">
        <v>28</v>
      </c>
      <c r="N403" s="228" t="s">
        <v>45</v>
      </c>
      <c r="O403" s="88"/>
      <c r="P403" s="229">
        <f>O403*H403</f>
        <v>0</v>
      </c>
      <c r="Q403" s="229">
        <v>0.32644000000000001</v>
      </c>
      <c r="R403" s="229">
        <f>Q403*H403</f>
        <v>3.4112979999999999</v>
      </c>
      <c r="S403" s="229">
        <v>0</v>
      </c>
      <c r="T403" s="230">
        <f>S403*H403</f>
        <v>0</v>
      </c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R403" s="231" t="s">
        <v>438</v>
      </c>
      <c r="AT403" s="231" t="s">
        <v>433</v>
      </c>
      <c r="AU403" s="231" t="s">
        <v>83</v>
      </c>
      <c r="AY403" s="21" t="s">
        <v>426</v>
      </c>
      <c r="BE403" s="232">
        <f>IF(N403="základní",J403,0)</f>
        <v>0</v>
      </c>
      <c r="BF403" s="232">
        <f>IF(N403="snížená",J403,0)</f>
        <v>0</v>
      </c>
      <c r="BG403" s="232">
        <f>IF(N403="zákl. přenesená",J403,0)</f>
        <v>0</v>
      </c>
      <c r="BH403" s="232">
        <f>IF(N403="sníž. přenesená",J403,0)</f>
        <v>0</v>
      </c>
      <c r="BI403" s="232">
        <f>IF(N403="nulová",J403,0)</f>
        <v>0</v>
      </c>
      <c r="BJ403" s="21" t="s">
        <v>81</v>
      </c>
      <c r="BK403" s="232">
        <f>ROUND(I403*H403,2)</f>
        <v>0</v>
      </c>
      <c r="BL403" s="21" t="s">
        <v>438</v>
      </c>
      <c r="BM403" s="231" t="s">
        <v>898</v>
      </c>
    </row>
    <row r="404" s="14" customFormat="1">
      <c r="A404" s="14"/>
      <c r="B404" s="250"/>
      <c r="C404" s="251"/>
      <c r="D404" s="240" t="s">
        <v>446</v>
      </c>
      <c r="E404" s="252" t="s">
        <v>28</v>
      </c>
      <c r="F404" s="253" t="s">
        <v>899</v>
      </c>
      <c r="G404" s="251"/>
      <c r="H404" s="252" t="s">
        <v>28</v>
      </c>
      <c r="I404" s="254"/>
      <c r="J404" s="251"/>
      <c r="K404" s="251"/>
      <c r="L404" s="255"/>
      <c r="M404" s="256"/>
      <c r="N404" s="257"/>
      <c r="O404" s="257"/>
      <c r="P404" s="257"/>
      <c r="Q404" s="257"/>
      <c r="R404" s="257"/>
      <c r="S404" s="257"/>
      <c r="T404" s="258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9" t="s">
        <v>446</v>
      </c>
      <c r="AU404" s="259" t="s">
        <v>83</v>
      </c>
      <c r="AV404" s="14" t="s">
        <v>81</v>
      </c>
      <c r="AW404" s="14" t="s">
        <v>35</v>
      </c>
      <c r="AX404" s="14" t="s">
        <v>74</v>
      </c>
      <c r="AY404" s="259" t="s">
        <v>426</v>
      </c>
    </row>
    <row r="405" s="14" customFormat="1">
      <c r="A405" s="14"/>
      <c r="B405" s="250"/>
      <c r="C405" s="251"/>
      <c r="D405" s="240" t="s">
        <v>446</v>
      </c>
      <c r="E405" s="252" t="s">
        <v>28</v>
      </c>
      <c r="F405" s="253" t="s">
        <v>863</v>
      </c>
      <c r="G405" s="251"/>
      <c r="H405" s="252" t="s">
        <v>28</v>
      </c>
      <c r="I405" s="254"/>
      <c r="J405" s="251"/>
      <c r="K405" s="251"/>
      <c r="L405" s="255"/>
      <c r="M405" s="256"/>
      <c r="N405" s="257"/>
      <c r="O405" s="257"/>
      <c r="P405" s="257"/>
      <c r="Q405" s="257"/>
      <c r="R405" s="257"/>
      <c r="S405" s="257"/>
      <c r="T405" s="258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9" t="s">
        <v>446</v>
      </c>
      <c r="AU405" s="259" t="s">
        <v>83</v>
      </c>
      <c r="AV405" s="14" t="s">
        <v>81</v>
      </c>
      <c r="AW405" s="14" t="s">
        <v>35</v>
      </c>
      <c r="AX405" s="14" t="s">
        <v>74</v>
      </c>
      <c r="AY405" s="259" t="s">
        <v>426</v>
      </c>
    </row>
    <row r="406" s="13" customFormat="1">
      <c r="A406" s="13"/>
      <c r="B406" s="238"/>
      <c r="C406" s="239"/>
      <c r="D406" s="240" t="s">
        <v>446</v>
      </c>
      <c r="E406" s="241" t="s">
        <v>28</v>
      </c>
      <c r="F406" s="242" t="s">
        <v>900</v>
      </c>
      <c r="G406" s="239"/>
      <c r="H406" s="243">
        <v>14.4</v>
      </c>
      <c r="I406" s="244"/>
      <c r="J406" s="239"/>
      <c r="K406" s="239"/>
      <c r="L406" s="245"/>
      <c r="M406" s="246"/>
      <c r="N406" s="247"/>
      <c r="O406" s="247"/>
      <c r="P406" s="247"/>
      <c r="Q406" s="247"/>
      <c r="R406" s="247"/>
      <c r="S406" s="247"/>
      <c r="T406" s="248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9" t="s">
        <v>446</v>
      </c>
      <c r="AU406" s="249" t="s">
        <v>83</v>
      </c>
      <c r="AV406" s="13" t="s">
        <v>83</v>
      </c>
      <c r="AW406" s="13" t="s">
        <v>35</v>
      </c>
      <c r="AX406" s="13" t="s">
        <v>74</v>
      </c>
      <c r="AY406" s="249" t="s">
        <v>426</v>
      </c>
    </row>
    <row r="407" s="13" customFormat="1">
      <c r="A407" s="13"/>
      <c r="B407" s="238"/>
      <c r="C407" s="239"/>
      <c r="D407" s="240" t="s">
        <v>446</v>
      </c>
      <c r="E407" s="241" t="s">
        <v>28</v>
      </c>
      <c r="F407" s="242" t="s">
        <v>901</v>
      </c>
      <c r="G407" s="239"/>
      <c r="H407" s="243">
        <v>-3.9500000000000002</v>
      </c>
      <c r="I407" s="244"/>
      <c r="J407" s="239"/>
      <c r="K407" s="239"/>
      <c r="L407" s="245"/>
      <c r="M407" s="246"/>
      <c r="N407" s="247"/>
      <c r="O407" s="247"/>
      <c r="P407" s="247"/>
      <c r="Q407" s="247"/>
      <c r="R407" s="247"/>
      <c r="S407" s="247"/>
      <c r="T407" s="248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9" t="s">
        <v>446</v>
      </c>
      <c r="AU407" s="249" t="s">
        <v>83</v>
      </c>
      <c r="AV407" s="13" t="s">
        <v>83</v>
      </c>
      <c r="AW407" s="13" t="s">
        <v>35</v>
      </c>
      <c r="AX407" s="13" t="s">
        <v>74</v>
      </c>
      <c r="AY407" s="249" t="s">
        <v>426</v>
      </c>
    </row>
    <row r="408" s="15" customFormat="1">
      <c r="A408" s="15"/>
      <c r="B408" s="260"/>
      <c r="C408" s="261"/>
      <c r="D408" s="240" t="s">
        <v>446</v>
      </c>
      <c r="E408" s="262" t="s">
        <v>28</v>
      </c>
      <c r="F408" s="263" t="s">
        <v>466</v>
      </c>
      <c r="G408" s="261"/>
      <c r="H408" s="264">
        <v>10.449999999999999</v>
      </c>
      <c r="I408" s="265"/>
      <c r="J408" s="261"/>
      <c r="K408" s="261"/>
      <c r="L408" s="266"/>
      <c r="M408" s="267"/>
      <c r="N408" s="268"/>
      <c r="O408" s="268"/>
      <c r="P408" s="268"/>
      <c r="Q408" s="268"/>
      <c r="R408" s="268"/>
      <c r="S408" s="268"/>
      <c r="T408" s="269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T408" s="270" t="s">
        <v>446</v>
      </c>
      <c r="AU408" s="270" t="s">
        <v>83</v>
      </c>
      <c r="AV408" s="15" t="s">
        <v>438</v>
      </c>
      <c r="AW408" s="15" t="s">
        <v>35</v>
      </c>
      <c r="AX408" s="15" t="s">
        <v>81</v>
      </c>
      <c r="AY408" s="270" t="s">
        <v>426</v>
      </c>
    </row>
    <row r="409" s="2" customFormat="1" ht="62.7" customHeight="1">
      <c r="A409" s="42"/>
      <c r="B409" s="43"/>
      <c r="C409" s="220" t="s">
        <v>902</v>
      </c>
      <c r="D409" s="220" t="s">
        <v>433</v>
      </c>
      <c r="E409" s="221" t="s">
        <v>903</v>
      </c>
      <c r="F409" s="222" t="s">
        <v>904</v>
      </c>
      <c r="G409" s="223" t="s">
        <v>436</v>
      </c>
      <c r="H409" s="224">
        <v>31.32</v>
      </c>
      <c r="I409" s="225"/>
      <c r="J409" s="226">
        <f>ROUND(I409*H409,2)</f>
        <v>0</v>
      </c>
      <c r="K409" s="222" t="s">
        <v>28</v>
      </c>
      <c r="L409" s="48"/>
      <c r="M409" s="227" t="s">
        <v>28</v>
      </c>
      <c r="N409" s="228" t="s">
        <v>45</v>
      </c>
      <c r="O409" s="88"/>
      <c r="P409" s="229">
        <f>O409*H409</f>
        <v>0</v>
      </c>
      <c r="Q409" s="229">
        <v>0.25523000000000001</v>
      </c>
      <c r="R409" s="229">
        <f>Q409*H409</f>
        <v>7.9938036000000006</v>
      </c>
      <c r="S409" s="229">
        <v>0</v>
      </c>
      <c r="T409" s="230">
        <f>S409*H409</f>
        <v>0</v>
      </c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R409" s="231" t="s">
        <v>438</v>
      </c>
      <c r="AT409" s="231" t="s">
        <v>433</v>
      </c>
      <c r="AU409" s="231" t="s">
        <v>83</v>
      </c>
      <c r="AY409" s="21" t="s">
        <v>426</v>
      </c>
      <c r="BE409" s="232">
        <f>IF(N409="základní",J409,0)</f>
        <v>0</v>
      </c>
      <c r="BF409" s="232">
        <f>IF(N409="snížená",J409,0)</f>
        <v>0</v>
      </c>
      <c r="BG409" s="232">
        <f>IF(N409="zákl. přenesená",J409,0)</f>
        <v>0</v>
      </c>
      <c r="BH409" s="232">
        <f>IF(N409="sníž. přenesená",J409,0)</f>
        <v>0</v>
      </c>
      <c r="BI409" s="232">
        <f>IF(N409="nulová",J409,0)</f>
        <v>0</v>
      </c>
      <c r="BJ409" s="21" t="s">
        <v>81</v>
      </c>
      <c r="BK409" s="232">
        <f>ROUND(I409*H409,2)</f>
        <v>0</v>
      </c>
      <c r="BL409" s="21" t="s">
        <v>438</v>
      </c>
      <c r="BM409" s="231" t="s">
        <v>905</v>
      </c>
    </row>
    <row r="410" s="14" customFormat="1">
      <c r="A410" s="14"/>
      <c r="B410" s="250"/>
      <c r="C410" s="251"/>
      <c r="D410" s="240" t="s">
        <v>446</v>
      </c>
      <c r="E410" s="252" t="s">
        <v>28</v>
      </c>
      <c r="F410" s="253" t="s">
        <v>899</v>
      </c>
      <c r="G410" s="251"/>
      <c r="H410" s="252" t="s">
        <v>28</v>
      </c>
      <c r="I410" s="254"/>
      <c r="J410" s="251"/>
      <c r="K410" s="251"/>
      <c r="L410" s="255"/>
      <c r="M410" s="256"/>
      <c r="N410" s="257"/>
      <c r="O410" s="257"/>
      <c r="P410" s="257"/>
      <c r="Q410" s="257"/>
      <c r="R410" s="257"/>
      <c r="S410" s="257"/>
      <c r="T410" s="258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9" t="s">
        <v>446</v>
      </c>
      <c r="AU410" s="259" t="s">
        <v>83</v>
      </c>
      <c r="AV410" s="14" t="s">
        <v>81</v>
      </c>
      <c r="AW410" s="14" t="s">
        <v>35</v>
      </c>
      <c r="AX410" s="14" t="s">
        <v>74</v>
      </c>
      <c r="AY410" s="259" t="s">
        <v>426</v>
      </c>
    </row>
    <row r="411" s="14" customFormat="1">
      <c r="A411" s="14"/>
      <c r="B411" s="250"/>
      <c r="C411" s="251"/>
      <c r="D411" s="240" t="s">
        <v>446</v>
      </c>
      <c r="E411" s="252" t="s">
        <v>28</v>
      </c>
      <c r="F411" s="253" t="s">
        <v>863</v>
      </c>
      <c r="G411" s="251"/>
      <c r="H411" s="252" t="s">
        <v>28</v>
      </c>
      <c r="I411" s="254"/>
      <c r="J411" s="251"/>
      <c r="K411" s="251"/>
      <c r="L411" s="255"/>
      <c r="M411" s="256"/>
      <c r="N411" s="257"/>
      <c r="O411" s="257"/>
      <c r="P411" s="257"/>
      <c r="Q411" s="257"/>
      <c r="R411" s="257"/>
      <c r="S411" s="257"/>
      <c r="T411" s="258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9" t="s">
        <v>446</v>
      </c>
      <c r="AU411" s="259" t="s">
        <v>83</v>
      </c>
      <c r="AV411" s="14" t="s">
        <v>81</v>
      </c>
      <c r="AW411" s="14" t="s">
        <v>35</v>
      </c>
      <c r="AX411" s="14" t="s">
        <v>74</v>
      </c>
      <c r="AY411" s="259" t="s">
        <v>426</v>
      </c>
    </row>
    <row r="412" s="13" customFormat="1">
      <c r="A412" s="13"/>
      <c r="B412" s="238"/>
      <c r="C412" s="239"/>
      <c r="D412" s="240" t="s">
        <v>446</v>
      </c>
      <c r="E412" s="241" t="s">
        <v>28</v>
      </c>
      <c r="F412" s="242" t="s">
        <v>906</v>
      </c>
      <c r="G412" s="239"/>
      <c r="H412" s="243">
        <v>31.32</v>
      </c>
      <c r="I412" s="244"/>
      <c r="J412" s="239"/>
      <c r="K412" s="239"/>
      <c r="L412" s="245"/>
      <c r="M412" s="246"/>
      <c r="N412" s="247"/>
      <c r="O412" s="247"/>
      <c r="P412" s="247"/>
      <c r="Q412" s="247"/>
      <c r="R412" s="247"/>
      <c r="S412" s="247"/>
      <c r="T412" s="248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9" t="s">
        <v>446</v>
      </c>
      <c r="AU412" s="249" t="s">
        <v>83</v>
      </c>
      <c r="AV412" s="13" t="s">
        <v>83</v>
      </c>
      <c r="AW412" s="13" t="s">
        <v>35</v>
      </c>
      <c r="AX412" s="13" t="s">
        <v>81</v>
      </c>
      <c r="AY412" s="249" t="s">
        <v>426</v>
      </c>
    </row>
    <row r="413" s="2" customFormat="1" ht="37.8" customHeight="1">
      <c r="A413" s="42"/>
      <c r="B413" s="43"/>
      <c r="C413" s="220" t="s">
        <v>907</v>
      </c>
      <c r="D413" s="220" t="s">
        <v>433</v>
      </c>
      <c r="E413" s="221" t="s">
        <v>908</v>
      </c>
      <c r="F413" s="222" t="s">
        <v>909</v>
      </c>
      <c r="G413" s="223" t="s">
        <v>740</v>
      </c>
      <c r="H413" s="224">
        <v>0.11600000000000001</v>
      </c>
      <c r="I413" s="225"/>
      <c r="J413" s="226">
        <f>ROUND(I413*H413,2)</f>
        <v>0</v>
      </c>
      <c r="K413" s="222" t="s">
        <v>437</v>
      </c>
      <c r="L413" s="48"/>
      <c r="M413" s="227" t="s">
        <v>28</v>
      </c>
      <c r="N413" s="228" t="s">
        <v>45</v>
      </c>
      <c r="O413" s="88"/>
      <c r="P413" s="229">
        <f>O413*H413</f>
        <v>0</v>
      </c>
      <c r="Q413" s="229">
        <v>1.04922</v>
      </c>
      <c r="R413" s="229">
        <f>Q413*H413</f>
        <v>0.12170952000000002</v>
      </c>
      <c r="S413" s="229">
        <v>0</v>
      </c>
      <c r="T413" s="230">
        <f>S413*H413</f>
        <v>0</v>
      </c>
      <c r="U413" s="42"/>
      <c r="V413" s="42"/>
      <c r="W413" s="42"/>
      <c r="X413" s="42"/>
      <c r="Y413" s="42"/>
      <c r="Z413" s="42"/>
      <c r="AA413" s="42"/>
      <c r="AB413" s="42"/>
      <c r="AC413" s="42"/>
      <c r="AD413" s="42"/>
      <c r="AE413" s="42"/>
      <c r="AR413" s="231" t="s">
        <v>438</v>
      </c>
      <c r="AT413" s="231" t="s">
        <v>433</v>
      </c>
      <c r="AU413" s="231" t="s">
        <v>83</v>
      </c>
      <c r="AY413" s="21" t="s">
        <v>426</v>
      </c>
      <c r="BE413" s="232">
        <f>IF(N413="základní",J413,0)</f>
        <v>0</v>
      </c>
      <c r="BF413" s="232">
        <f>IF(N413="snížená",J413,0)</f>
        <v>0</v>
      </c>
      <c r="BG413" s="232">
        <f>IF(N413="zákl. přenesená",J413,0)</f>
        <v>0</v>
      </c>
      <c r="BH413" s="232">
        <f>IF(N413="sníž. přenesená",J413,0)</f>
        <v>0</v>
      </c>
      <c r="BI413" s="232">
        <f>IF(N413="nulová",J413,0)</f>
        <v>0</v>
      </c>
      <c r="BJ413" s="21" t="s">
        <v>81</v>
      </c>
      <c r="BK413" s="232">
        <f>ROUND(I413*H413,2)</f>
        <v>0</v>
      </c>
      <c r="BL413" s="21" t="s">
        <v>438</v>
      </c>
      <c r="BM413" s="231" t="s">
        <v>910</v>
      </c>
    </row>
    <row r="414" s="2" customFormat="1">
      <c r="A414" s="42"/>
      <c r="B414" s="43"/>
      <c r="C414" s="44"/>
      <c r="D414" s="233" t="s">
        <v>442</v>
      </c>
      <c r="E414" s="44"/>
      <c r="F414" s="234" t="s">
        <v>911</v>
      </c>
      <c r="G414" s="44"/>
      <c r="H414" s="44"/>
      <c r="I414" s="235"/>
      <c r="J414" s="44"/>
      <c r="K414" s="44"/>
      <c r="L414" s="48"/>
      <c r="M414" s="236"/>
      <c r="N414" s="237"/>
      <c r="O414" s="88"/>
      <c r="P414" s="88"/>
      <c r="Q414" s="88"/>
      <c r="R414" s="88"/>
      <c r="S414" s="88"/>
      <c r="T414" s="89"/>
      <c r="U414" s="42"/>
      <c r="V414" s="42"/>
      <c r="W414" s="42"/>
      <c r="X414" s="42"/>
      <c r="Y414" s="42"/>
      <c r="Z414" s="42"/>
      <c r="AA414" s="42"/>
      <c r="AB414" s="42"/>
      <c r="AC414" s="42"/>
      <c r="AD414" s="42"/>
      <c r="AE414" s="42"/>
      <c r="AT414" s="21" t="s">
        <v>442</v>
      </c>
      <c r="AU414" s="21" t="s">
        <v>83</v>
      </c>
    </row>
    <row r="415" s="14" customFormat="1">
      <c r="A415" s="14"/>
      <c r="B415" s="250"/>
      <c r="C415" s="251"/>
      <c r="D415" s="240" t="s">
        <v>446</v>
      </c>
      <c r="E415" s="252" t="s">
        <v>28</v>
      </c>
      <c r="F415" s="253" t="s">
        <v>885</v>
      </c>
      <c r="G415" s="251"/>
      <c r="H415" s="252" t="s">
        <v>28</v>
      </c>
      <c r="I415" s="254"/>
      <c r="J415" s="251"/>
      <c r="K415" s="251"/>
      <c r="L415" s="255"/>
      <c r="M415" s="256"/>
      <c r="N415" s="257"/>
      <c r="O415" s="257"/>
      <c r="P415" s="257"/>
      <c r="Q415" s="257"/>
      <c r="R415" s="257"/>
      <c r="S415" s="257"/>
      <c r="T415" s="258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9" t="s">
        <v>446</v>
      </c>
      <c r="AU415" s="259" t="s">
        <v>83</v>
      </c>
      <c r="AV415" s="14" t="s">
        <v>81</v>
      </c>
      <c r="AW415" s="14" t="s">
        <v>35</v>
      </c>
      <c r="AX415" s="14" t="s">
        <v>74</v>
      </c>
      <c r="AY415" s="259" t="s">
        <v>426</v>
      </c>
    </row>
    <row r="416" s="13" customFormat="1">
      <c r="A416" s="13"/>
      <c r="B416" s="238"/>
      <c r="C416" s="239"/>
      <c r="D416" s="240" t="s">
        <v>446</v>
      </c>
      <c r="E416" s="241" t="s">
        <v>28</v>
      </c>
      <c r="F416" s="242" t="s">
        <v>912</v>
      </c>
      <c r="G416" s="239"/>
      <c r="H416" s="243">
        <v>0.11600000000000001</v>
      </c>
      <c r="I416" s="244"/>
      <c r="J416" s="239"/>
      <c r="K416" s="239"/>
      <c r="L416" s="245"/>
      <c r="M416" s="246"/>
      <c r="N416" s="247"/>
      <c r="O416" s="247"/>
      <c r="P416" s="247"/>
      <c r="Q416" s="247"/>
      <c r="R416" s="247"/>
      <c r="S416" s="247"/>
      <c r="T416" s="248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9" t="s">
        <v>446</v>
      </c>
      <c r="AU416" s="249" t="s">
        <v>83</v>
      </c>
      <c r="AV416" s="13" t="s">
        <v>83</v>
      </c>
      <c r="AW416" s="13" t="s">
        <v>35</v>
      </c>
      <c r="AX416" s="13" t="s">
        <v>81</v>
      </c>
      <c r="AY416" s="249" t="s">
        <v>426</v>
      </c>
    </row>
    <row r="417" s="2" customFormat="1" ht="21.75" customHeight="1">
      <c r="A417" s="42"/>
      <c r="B417" s="43"/>
      <c r="C417" s="220" t="s">
        <v>913</v>
      </c>
      <c r="D417" s="220" t="s">
        <v>433</v>
      </c>
      <c r="E417" s="221" t="s">
        <v>914</v>
      </c>
      <c r="F417" s="222" t="s">
        <v>915</v>
      </c>
      <c r="G417" s="223" t="s">
        <v>859</v>
      </c>
      <c r="H417" s="224">
        <v>12</v>
      </c>
      <c r="I417" s="225"/>
      <c r="J417" s="226">
        <f>ROUND(I417*H417,2)</f>
        <v>0</v>
      </c>
      <c r="K417" s="222" t="s">
        <v>437</v>
      </c>
      <c r="L417" s="48"/>
      <c r="M417" s="227" t="s">
        <v>28</v>
      </c>
      <c r="N417" s="228" t="s">
        <v>45</v>
      </c>
      <c r="O417" s="88"/>
      <c r="P417" s="229">
        <f>O417*H417</f>
        <v>0</v>
      </c>
      <c r="Q417" s="229">
        <v>0.0068799999999999998</v>
      </c>
      <c r="R417" s="229">
        <f>Q417*H417</f>
        <v>0.082559999999999994</v>
      </c>
      <c r="S417" s="229">
        <v>0</v>
      </c>
      <c r="T417" s="230">
        <f>S417*H417</f>
        <v>0</v>
      </c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2"/>
      <c r="AR417" s="231" t="s">
        <v>438</v>
      </c>
      <c r="AT417" s="231" t="s">
        <v>433</v>
      </c>
      <c r="AU417" s="231" t="s">
        <v>83</v>
      </c>
      <c r="AY417" s="21" t="s">
        <v>426</v>
      </c>
      <c r="BE417" s="232">
        <f>IF(N417="základní",J417,0)</f>
        <v>0</v>
      </c>
      <c r="BF417" s="232">
        <f>IF(N417="snížená",J417,0)</f>
        <v>0</v>
      </c>
      <c r="BG417" s="232">
        <f>IF(N417="zákl. přenesená",J417,0)</f>
        <v>0</v>
      </c>
      <c r="BH417" s="232">
        <f>IF(N417="sníž. přenesená",J417,0)</f>
        <v>0</v>
      </c>
      <c r="BI417" s="232">
        <f>IF(N417="nulová",J417,0)</f>
        <v>0</v>
      </c>
      <c r="BJ417" s="21" t="s">
        <v>81</v>
      </c>
      <c r="BK417" s="232">
        <f>ROUND(I417*H417,2)</f>
        <v>0</v>
      </c>
      <c r="BL417" s="21" t="s">
        <v>438</v>
      </c>
      <c r="BM417" s="231" t="s">
        <v>916</v>
      </c>
    </row>
    <row r="418" s="2" customFormat="1">
      <c r="A418" s="42"/>
      <c r="B418" s="43"/>
      <c r="C418" s="44"/>
      <c r="D418" s="233" t="s">
        <v>442</v>
      </c>
      <c r="E418" s="44"/>
      <c r="F418" s="234" t="s">
        <v>917</v>
      </c>
      <c r="G418" s="44"/>
      <c r="H418" s="44"/>
      <c r="I418" s="235"/>
      <c r="J418" s="44"/>
      <c r="K418" s="44"/>
      <c r="L418" s="48"/>
      <c r="M418" s="236"/>
      <c r="N418" s="237"/>
      <c r="O418" s="88"/>
      <c r="P418" s="88"/>
      <c r="Q418" s="88"/>
      <c r="R418" s="88"/>
      <c r="S418" s="88"/>
      <c r="T418" s="89"/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T418" s="21" t="s">
        <v>442</v>
      </c>
      <c r="AU418" s="21" t="s">
        <v>83</v>
      </c>
    </row>
    <row r="419" s="14" customFormat="1">
      <c r="A419" s="14"/>
      <c r="B419" s="250"/>
      <c r="C419" s="251"/>
      <c r="D419" s="240" t="s">
        <v>446</v>
      </c>
      <c r="E419" s="252" t="s">
        <v>28</v>
      </c>
      <c r="F419" s="253" t="s">
        <v>862</v>
      </c>
      <c r="G419" s="251"/>
      <c r="H419" s="252" t="s">
        <v>28</v>
      </c>
      <c r="I419" s="254"/>
      <c r="J419" s="251"/>
      <c r="K419" s="251"/>
      <c r="L419" s="255"/>
      <c r="M419" s="256"/>
      <c r="N419" s="257"/>
      <c r="O419" s="257"/>
      <c r="P419" s="257"/>
      <c r="Q419" s="257"/>
      <c r="R419" s="257"/>
      <c r="S419" s="257"/>
      <c r="T419" s="258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9" t="s">
        <v>446</v>
      </c>
      <c r="AU419" s="259" t="s">
        <v>83</v>
      </c>
      <c r="AV419" s="14" t="s">
        <v>81</v>
      </c>
      <c r="AW419" s="14" t="s">
        <v>35</v>
      </c>
      <c r="AX419" s="14" t="s">
        <v>74</v>
      </c>
      <c r="AY419" s="259" t="s">
        <v>426</v>
      </c>
    </row>
    <row r="420" s="13" customFormat="1">
      <c r="A420" s="13"/>
      <c r="B420" s="238"/>
      <c r="C420" s="239"/>
      <c r="D420" s="240" t="s">
        <v>446</v>
      </c>
      <c r="E420" s="241" t="s">
        <v>28</v>
      </c>
      <c r="F420" s="242" t="s">
        <v>438</v>
      </c>
      <c r="G420" s="239"/>
      <c r="H420" s="243">
        <v>4</v>
      </c>
      <c r="I420" s="244"/>
      <c r="J420" s="239"/>
      <c r="K420" s="239"/>
      <c r="L420" s="245"/>
      <c r="M420" s="246"/>
      <c r="N420" s="247"/>
      <c r="O420" s="247"/>
      <c r="P420" s="247"/>
      <c r="Q420" s="247"/>
      <c r="R420" s="247"/>
      <c r="S420" s="247"/>
      <c r="T420" s="248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9" t="s">
        <v>446</v>
      </c>
      <c r="AU420" s="249" t="s">
        <v>83</v>
      </c>
      <c r="AV420" s="13" t="s">
        <v>83</v>
      </c>
      <c r="AW420" s="13" t="s">
        <v>35</v>
      </c>
      <c r="AX420" s="13" t="s">
        <v>74</v>
      </c>
      <c r="AY420" s="249" t="s">
        <v>426</v>
      </c>
    </row>
    <row r="421" s="14" customFormat="1">
      <c r="A421" s="14"/>
      <c r="B421" s="250"/>
      <c r="C421" s="251"/>
      <c r="D421" s="240" t="s">
        <v>446</v>
      </c>
      <c r="E421" s="252" t="s">
        <v>28</v>
      </c>
      <c r="F421" s="253" t="s">
        <v>871</v>
      </c>
      <c r="G421" s="251"/>
      <c r="H421" s="252" t="s">
        <v>28</v>
      </c>
      <c r="I421" s="254"/>
      <c r="J421" s="251"/>
      <c r="K421" s="251"/>
      <c r="L421" s="255"/>
      <c r="M421" s="256"/>
      <c r="N421" s="257"/>
      <c r="O421" s="257"/>
      <c r="P421" s="257"/>
      <c r="Q421" s="257"/>
      <c r="R421" s="257"/>
      <c r="S421" s="257"/>
      <c r="T421" s="258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9" t="s">
        <v>446</v>
      </c>
      <c r="AU421" s="259" t="s">
        <v>83</v>
      </c>
      <c r="AV421" s="14" t="s">
        <v>81</v>
      </c>
      <c r="AW421" s="14" t="s">
        <v>35</v>
      </c>
      <c r="AX421" s="14" t="s">
        <v>74</v>
      </c>
      <c r="AY421" s="259" t="s">
        <v>426</v>
      </c>
    </row>
    <row r="422" s="13" customFormat="1">
      <c r="A422" s="13"/>
      <c r="B422" s="238"/>
      <c r="C422" s="239"/>
      <c r="D422" s="240" t="s">
        <v>446</v>
      </c>
      <c r="E422" s="241" t="s">
        <v>28</v>
      </c>
      <c r="F422" s="242" t="s">
        <v>438</v>
      </c>
      <c r="G422" s="239"/>
      <c r="H422" s="243">
        <v>4</v>
      </c>
      <c r="I422" s="244"/>
      <c r="J422" s="239"/>
      <c r="K422" s="239"/>
      <c r="L422" s="245"/>
      <c r="M422" s="246"/>
      <c r="N422" s="247"/>
      <c r="O422" s="247"/>
      <c r="P422" s="247"/>
      <c r="Q422" s="247"/>
      <c r="R422" s="247"/>
      <c r="S422" s="247"/>
      <c r="T422" s="248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9" t="s">
        <v>446</v>
      </c>
      <c r="AU422" s="249" t="s">
        <v>83</v>
      </c>
      <c r="AV422" s="13" t="s">
        <v>83</v>
      </c>
      <c r="AW422" s="13" t="s">
        <v>35</v>
      </c>
      <c r="AX422" s="13" t="s">
        <v>74</v>
      </c>
      <c r="AY422" s="249" t="s">
        <v>426</v>
      </c>
    </row>
    <row r="423" s="14" customFormat="1">
      <c r="A423" s="14"/>
      <c r="B423" s="250"/>
      <c r="C423" s="251"/>
      <c r="D423" s="240" t="s">
        <v>446</v>
      </c>
      <c r="E423" s="252" t="s">
        <v>28</v>
      </c>
      <c r="F423" s="253" t="s">
        <v>872</v>
      </c>
      <c r="G423" s="251"/>
      <c r="H423" s="252" t="s">
        <v>28</v>
      </c>
      <c r="I423" s="254"/>
      <c r="J423" s="251"/>
      <c r="K423" s="251"/>
      <c r="L423" s="255"/>
      <c r="M423" s="256"/>
      <c r="N423" s="257"/>
      <c r="O423" s="257"/>
      <c r="P423" s="257"/>
      <c r="Q423" s="257"/>
      <c r="R423" s="257"/>
      <c r="S423" s="257"/>
      <c r="T423" s="258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9" t="s">
        <v>446</v>
      </c>
      <c r="AU423" s="259" t="s">
        <v>83</v>
      </c>
      <c r="AV423" s="14" t="s">
        <v>81</v>
      </c>
      <c r="AW423" s="14" t="s">
        <v>35</v>
      </c>
      <c r="AX423" s="14" t="s">
        <v>74</v>
      </c>
      <c r="AY423" s="259" t="s">
        <v>426</v>
      </c>
    </row>
    <row r="424" s="13" customFormat="1">
      <c r="A424" s="13"/>
      <c r="B424" s="238"/>
      <c r="C424" s="239"/>
      <c r="D424" s="240" t="s">
        <v>446</v>
      </c>
      <c r="E424" s="241" t="s">
        <v>28</v>
      </c>
      <c r="F424" s="242" t="s">
        <v>438</v>
      </c>
      <c r="G424" s="239"/>
      <c r="H424" s="243">
        <v>4</v>
      </c>
      <c r="I424" s="244"/>
      <c r="J424" s="239"/>
      <c r="K424" s="239"/>
      <c r="L424" s="245"/>
      <c r="M424" s="246"/>
      <c r="N424" s="247"/>
      <c r="O424" s="247"/>
      <c r="P424" s="247"/>
      <c r="Q424" s="247"/>
      <c r="R424" s="247"/>
      <c r="S424" s="247"/>
      <c r="T424" s="248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9" t="s">
        <v>446</v>
      </c>
      <c r="AU424" s="249" t="s">
        <v>83</v>
      </c>
      <c r="AV424" s="13" t="s">
        <v>83</v>
      </c>
      <c r="AW424" s="13" t="s">
        <v>35</v>
      </c>
      <c r="AX424" s="13" t="s">
        <v>74</v>
      </c>
      <c r="AY424" s="249" t="s">
        <v>426</v>
      </c>
    </row>
    <row r="425" s="15" customFormat="1">
      <c r="A425" s="15"/>
      <c r="B425" s="260"/>
      <c r="C425" s="261"/>
      <c r="D425" s="240" t="s">
        <v>446</v>
      </c>
      <c r="E425" s="262" t="s">
        <v>28</v>
      </c>
      <c r="F425" s="263" t="s">
        <v>466</v>
      </c>
      <c r="G425" s="261"/>
      <c r="H425" s="264">
        <v>12</v>
      </c>
      <c r="I425" s="265"/>
      <c r="J425" s="261"/>
      <c r="K425" s="261"/>
      <c r="L425" s="266"/>
      <c r="M425" s="267"/>
      <c r="N425" s="268"/>
      <c r="O425" s="268"/>
      <c r="P425" s="268"/>
      <c r="Q425" s="268"/>
      <c r="R425" s="268"/>
      <c r="S425" s="268"/>
      <c r="T425" s="269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T425" s="270" t="s">
        <v>446</v>
      </c>
      <c r="AU425" s="270" t="s">
        <v>83</v>
      </c>
      <c r="AV425" s="15" t="s">
        <v>438</v>
      </c>
      <c r="AW425" s="15" t="s">
        <v>35</v>
      </c>
      <c r="AX425" s="15" t="s">
        <v>81</v>
      </c>
      <c r="AY425" s="270" t="s">
        <v>426</v>
      </c>
    </row>
    <row r="426" s="2" customFormat="1" ht="16.5" customHeight="1">
      <c r="A426" s="42"/>
      <c r="B426" s="43"/>
      <c r="C426" s="271" t="s">
        <v>918</v>
      </c>
      <c r="D426" s="271" t="s">
        <v>776</v>
      </c>
      <c r="E426" s="272" t="s">
        <v>919</v>
      </c>
      <c r="F426" s="273" t="s">
        <v>920</v>
      </c>
      <c r="G426" s="274" t="s">
        <v>859</v>
      </c>
      <c r="H426" s="275">
        <v>12</v>
      </c>
      <c r="I426" s="276"/>
      <c r="J426" s="277">
        <f>ROUND(I426*H426,2)</f>
        <v>0</v>
      </c>
      <c r="K426" s="273" t="s">
        <v>437</v>
      </c>
      <c r="L426" s="278"/>
      <c r="M426" s="279" t="s">
        <v>28</v>
      </c>
      <c r="N426" s="280" t="s">
        <v>45</v>
      </c>
      <c r="O426" s="88"/>
      <c r="P426" s="229">
        <f>O426*H426</f>
        <v>0</v>
      </c>
      <c r="Q426" s="229">
        <v>0.070000000000000007</v>
      </c>
      <c r="R426" s="229">
        <f>Q426*H426</f>
        <v>0.84000000000000008</v>
      </c>
      <c r="S426" s="229">
        <v>0</v>
      </c>
      <c r="T426" s="230">
        <f>S426*H426</f>
        <v>0</v>
      </c>
      <c r="U426" s="42"/>
      <c r="V426" s="42"/>
      <c r="W426" s="42"/>
      <c r="X426" s="42"/>
      <c r="Y426" s="42"/>
      <c r="Z426" s="42"/>
      <c r="AA426" s="42"/>
      <c r="AB426" s="42"/>
      <c r="AC426" s="42"/>
      <c r="AD426" s="42"/>
      <c r="AE426" s="42"/>
      <c r="AR426" s="231" t="s">
        <v>491</v>
      </c>
      <c r="AT426" s="231" t="s">
        <v>776</v>
      </c>
      <c r="AU426" s="231" t="s">
        <v>83</v>
      </c>
      <c r="AY426" s="21" t="s">
        <v>426</v>
      </c>
      <c r="BE426" s="232">
        <f>IF(N426="základní",J426,0)</f>
        <v>0</v>
      </c>
      <c r="BF426" s="232">
        <f>IF(N426="snížená",J426,0)</f>
        <v>0</v>
      </c>
      <c r="BG426" s="232">
        <f>IF(N426="zákl. přenesená",J426,0)</f>
        <v>0</v>
      </c>
      <c r="BH426" s="232">
        <f>IF(N426="sníž. přenesená",J426,0)</f>
        <v>0</v>
      </c>
      <c r="BI426" s="232">
        <f>IF(N426="nulová",J426,0)</f>
        <v>0</v>
      </c>
      <c r="BJ426" s="21" t="s">
        <v>81</v>
      </c>
      <c r="BK426" s="232">
        <f>ROUND(I426*H426,2)</f>
        <v>0</v>
      </c>
      <c r="BL426" s="21" t="s">
        <v>438</v>
      </c>
      <c r="BM426" s="231" t="s">
        <v>921</v>
      </c>
    </row>
    <row r="427" s="14" customFormat="1">
      <c r="A427" s="14"/>
      <c r="B427" s="250"/>
      <c r="C427" s="251"/>
      <c r="D427" s="240" t="s">
        <v>446</v>
      </c>
      <c r="E427" s="252" t="s">
        <v>28</v>
      </c>
      <c r="F427" s="253" t="s">
        <v>862</v>
      </c>
      <c r="G427" s="251"/>
      <c r="H427" s="252" t="s">
        <v>28</v>
      </c>
      <c r="I427" s="254"/>
      <c r="J427" s="251"/>
      <c r="K427" s="251"/>
      <c r="L427" s="255"/>
      <c r="M427" s="256"/>
      <c r="N427" s="257"/>
      <c r="O427" s="257"/>
      <c r="P427" s="257"/>
      <c r="Q427" s="257"/>
      <c r="R427" s="257"/>
      <c r="S427" s="257"/>
      <c r="T427" s="258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9" t="s">
        <v>446</v>
      </c>
      <c r="AU427" s="259" t="s">
        <v>83</v>
      </c>
      <c r="AV427" s="14" t="s">
        <v>81</v>
      </c>
      <c r="AW427" s="14" t="s">
        <v>35</v>
      </c>
      <c r="AX427" s="14" t="s">
        <v>74</v>
      </c>
      <c r="AY427" s="259" t="s">
        <v>426</v>
      </c>
    </row>
    <row r="428" s="13" customFormat="1">
      <c r="A428" s="13"/>
      <c r="B428" s="238"/>
      <c r="C428" s="239"/>
      <c r="D428" s="240" t="s">
        <v>446</v>
      </c>
      <c r="E428" s="241" t="s">
        <v>28</v>
      </c>
      <c r="F428" s="242" t="s">
        <v>438</v>
      </c>
      <c r="G428" s="239"/>
      <c r="H428" s="243">
        <v>4</v>
      </c>
      <c r="I428" s="244"/>
      <c r="J428" s="239"/>
      <c r="K428" s="239"/>
      <c r="L428" s="245"/>
      <c r="M428" s="246"/>
      <c r="N428" s="247"/>
      <c r="O428" s="247"/>
      <c r="P428" s="247"/>
      <c r="Q428" s="247"/>
      <c r="R428" s="247"/>
      <c r="S428" s="247"/>
      <c r="T428" s="248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9" t="s">
        <v>446</v>
      </c>
      <c r="AU428" s="249" t="s">
        <v>83</v>
      </c>
      <c r="AV428" s="13" t="s">
        <v>83</v>
      </c>
      <c r="AW428" s="13" t="s">
        <v>35</v>
      </c>
      <c r="AX428" s="13" t="s">
        <v>74</v>
      </c>
      <c r="AY428" s="249" t="s">
        <v>426</v>
      </c>
    </row>
    <row r="429" s="14" customFormat="1">
      <c r="A429" s="14"/>
      <c r="B429" s="250"/>
      <c r="C429" s="251"/>
      <c r="D429" s="240" t="s">
        <v>446</v>
      </c>
      <c r="E429" s="252" t="s">
        <v>28</v>
      </c>
      <c r="F429" s="253" t="s">
        <v>871</v>
      </c>
      <c r="G429" s="251"/>
      <c r="H429" s="252" t="s">
        <v>28</v>
      </c>
      <c r="I429" s="254"/>
      <c r="J429" s="251"/>
      <c r="K429" s="251"/>
      <c r="L429" s="255"/>
      <c r="M429" s="256"/>
      <c r="N429" s="257"/>
      <c r="O429" s="257"/>
      <c r="P429" s="257"/>
      <c r="Q429" s="257"/>
      <c r="R429" s="257"/>
      <c r="S429" s="257"/>
      <c r="T429" s="258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9" t="s">
        <v>446</v>
      </c>
      <c r="AU429" s="259" t="s">
        <v>83</v>
      </c>
      <c r="AV429" s="14" t="s">
        <v>81</v>
      </c>
      <c r="AW429" s="14" t="s">
        <v>35</v>
      </c>
      <c r="AX429" s="14" t="s">
        <v>74</v>
      </c>
      <c r="AY429" s="259" t="s">
        <v>426</v>
      </c>
    </row>
    <row r="430" s="13" customFormat="1">
      <c r="A430" s="13"/>
      <c r="B430" s="238"/>
      <c r="C430" s="239"/>
      <c r="D430" s="240" t="s">
        <v>446</v>
      </c>
      <c r="E430" s="241" t="s">
        <v>28</v>
      </c>
      <c r="F430" s="242" t="s">
        <v>438</v>
      </c>
      <c r="G430" s="239"/>
      <c r="H430" s="243">
        <v>4</v>
      </c>
      <c r="I430" s="244"/>
      <c r="J430" s="239"/>
      <c r="K430" s="239"/>
      <c r="L430" s="245"/>
      <c r="M430" s="246"/>
      <c r="N430" s="247"/>
      <c r="O430" s="247"/>
      <c r="P430" s="247"/>
      <c r="Q430" s="247"/>
      <c r="R430" s="247"/>
      <c r="S430" s="247"/>
      <c r="T430" s="248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9" t="s">
        <v>446</v>
      </c>
      <c r="AU430" s="249" t="s">
        <v>83</v>
      </c>
      <c r="AV430" s="13" t="s">
        <v>83</v>
      </c>
      <c r="AW430" s="13" t="s">
        <v>35</v>
      </c>
      <c r="AX430" s="13" t="s">
        <v>74</v>
      </c>
      <c r="AY430" s="249" t="s">
        <v>426</v>
      </c>
    </row>
    <row r="431" s="14" customFormat="1">
      <c r="A431" s="14"/>
      <c r="B431" s="250"/>
      <c r="C431" s="251"/>
      <c r="D431" s="240" t="s">
        <v>446</v>
      </c>
      <c r="E431" s="252" t="s">
        <v>28</v>
      </c>
      <c r="F431" s="253" t="s">
        <v>872</v>
      </c>
      <c r="G431" s="251"/>
      <c r="H431" s="252" t="s">
        <v>28</v>
      </c>
      <c r="I431" s="254"/>
      <c r="J431" s="251"/>
      <c r="K431" s="251"/>
      <c r="L431" s="255"/>
      <c r="M431" s="256"/>
      <c r="N431" s="257"/>
      <c r="O431" s="257"/>
      <c r="P431" s="257"/>
      <c r="Q431" s="257"/>
      <c r="R431" s="257"/>
      <c r="S431" s="257"/>
      <c r="T431" s="258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9" t="s">
        <v>446</v>
      </c>
      <c r="AU431" s="259" t="s">
        <v>83</v>
      </c>
      <c r="AV431" s="14" t="s">
        <v>81</v>
      </c>
      <c r="AW431" s="14" t="s">
        <v>35</v>
      </c>
      <c r="AX431" s="14" t="s">
        <v>74</v>
      </c>
      <c r="AY431" s="259" t="s">
        <v>426</v>
      </c>
    </row>
    <row r="432" s="13" customFormat="1">
      <c r="A432" s="13"/>
      <c r="B432" s="238"/>
      <c r="C432" s="239"/>
      <c r="D432" s="240" t="s">
        <v>446</v>
      </c>
      <c r="E432" s="241" t="s">
        <v>28</v>
      </c>
      <c r="F432" s="242" t="s">
        <v>438</v>
      </c>
      <c r="G432" s="239"/>
      <c r="H432" s="243">
        <v>4</v>
      </c>
      <c r="I432" s="244"/>
      <c r="J432" s="239"/>
      <c r="K432" s="239"/>
      <c r="L432" s="245"/>
      <c r="M432" s="246"/>
      <c r="N432" s="247"/>
      <c r="O432" s="247"/>
      <c r="P432" s="247"/>
      <c r="Q432" s="247"/>
      <c r="R432" s="247"/>
      <c r="S432" s="247"/>
      <c r="T432" s="248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9" t="s">
        <v>446</v>
      </c>
      <c r="AU432" s="249" t="s">
        <v>83</v>
      </c>
      <c r="AV432" s="13" t="s">
        <v>83</v>
      </c>
      <c r="AW432" s="13" t="s">
        <v>35</v>
      </c>
      <c r="AX432" s="13" t="s">
        <v>74</v>
      </c>
      <c r="AY432" s="249" t="s">
        <v>426</v>
      </c>
    </row>
    <row r="433" s="15" customFormat="1">
      <c r="A433" s="15"/>
      <c r="B433" s="260"/>
      <c r="C433" s="261"/>
      <c r="D433" s="240" t="s">
        <v>446</v>
      </c>
      <c r="E433" s="262" t="s">
        <v>28</v>
      </c>
      <c r="F433" s="263" t="s">
        <v>466</v>
      </c>
      <c r="G433" s="261"/>
      <c r="H433" s="264">
        <v>12</v>
      </c>
      <c r="I433" s="265"/>
      <c r="J433" s="261"/>
      <c r="K433" s="261"/>
      <c r="L433" s="266"/>
      <c r="M433" s="267"/>
      <c r="N433" s="268"/>
      <c r="O433" s="268"/>
      <c r="P433" s="268"/>
      <c r="Q433" s="268"/>
      <c r="R433" s="268"/>
      <c r="S433" s="268"/>
      <c r="T433" s="269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T433" s="270" t="s">
        <v>446</v>
      </c>
      <c r="AU433" s="270" t="s">
        <v>83</v>
      </c>
      <c r="AV433" s="15" t="s">
        <v>438</v>
      </c>
      <c r="AW433" s="15" t="s">
        <v>35</v>
      </c>
      <c r="AX433" s="15" t="s">
        <v>81</v>
      </c>
      <c r="AY433" s="270" t="s">
        <v>426</v>
      </c>
    </row>
    <row r="434" s="2" customFormat="1" ht="44.25" customHeight="1">
      <c r="A434" s="42"/>
      <c r="B434" s="43"/>
      <c r="C434" s="220" t="s">
        <v>922</v>
      </c>
      <c r="D434" s="220" t="s">
        <v>433</v>
      </c>
      <c r="E434" s="221" t="s">
        <v>923</v>
      </c>
      <c r="F434" s="222" t="s">
        <v>924</v>
      </c>
      <c r="G434" s="223" t="s">
        <v>859</v>
      </c>
      <c r="H434" s="224">
        <v>1</v>
      </c>
      <c r="I434" s="225"/>
      <c r="J434" s="226">
        <f>ROUND(I434*H434,2)</f>
        <v>0</v>
      </c>
      <c r="K434" s="222" t="s">
        <v>437</v>
      </c>
      <c r="L434" s="48"/>
      <c r="M434" s="227" t="s">
        <v>28</v>
      </c>
      <c r="N434" s="228" t="s">
        <v>45</v>
      </c>
      <c r="O434" s="88"/>
      <c r="P434" s="229">
        <f>O434*H434</f>
        <v>0</v>
      </c>
      <c r="Q434" s="229">
        <v>0.065350000000000005</v>
      </c>
      <c r="R434" s="229">
        <f>Q434*H434</f>
        <v>0.065350000000000005</v>
      </c>
      <c r="S434" s="229">
        <v>0</v>
      </c>
      <c r="T434" s="230">
        <f>S434*H434</f>
        <v>0</v>
      </c>
      <c r="U434" s="42"/>
      <c r="V434" s="42"/>
      <c r="W434" s="42"/>
      <c r="X434" s="42"/>
      <c r="Y434" s="42"/>
      <c r="Z434" s="42"/>
      <c r="AA434" s="42"/>
      <c r="AB434" s="42"/>
      <c r="AC434" s="42"/>
      <c r="AD434" s="42"/>
      <c r="AE434" s="42"/>
      <c r="AR434" s="231" t="s">
        <v>438</v>
      </c>
      <c r="AT434" s="231" t="s">
        <v>433</v>
      </c>
      <c r="AU434" s="231" t="s">
        <v>83</v>
      </c>
      <c r="AY434" s="21" t="s">
        <v>426</v>
      </c>
      <c r="BE434" s="232">
        <f>IF(N434="základní",J434,0)</f>
        <v>0</v>
      </c>
      <c r="BF434" s="232">
        <f>IF(N434="snížená",J434,0)</f>
        <v>0</v>
      </c>
      <c r="BG434" s="232">
        <f>IF(N434="zákl. přenesená",J434,0)</f>
        <v>0</v>
      </c>
      <c r="BH434" s="232">
        <f>IF(N434="sníž. přenesená",J434,0)</f>
        <v>0</v>
      </c>
      <c r="BI434" s="232">
        <f>IF(N434="nulová",J434,0)</f>
        <v>0</v>
      </c>
      <c r="BJ434" s="21" t="s">
        <v>81</v>
      </c>
      <c r="BK434" s="232">
        <f>ROUND(I434*H434,2)</f>
        <v>0</v>
      </c>
      <c r="BL434" s="21" t="s">
        <v>438</v>
      </c>
      <c r="BM434" s="231" t="s">
        <v>925</v>
      </c>
    </row>
    <row r="435" s="2" customFormat="1">
      <c r="A435" s="42"/>
      <c r="B435" s="43"/>
      <c r="C435" s="44"/>
      <c r="D435" s="233" t="s">
        <v>442</v>
      </c>
      <c r="E435" s="44"/>
      <c r="F435" s="234" t="s">
        <v>926</v>
      </c>
      <c r="G435" s="44"/>
      <c r="H435" s="44"/>
      <c r="I435" s="235"/>
      <c r="J435" s="44"/>
      <c r="K435" s="44"/>
      <c r="L435" s="48"/>
      <c r="M435" s="236"/>
      <c r="N435" s="237"/>
      <c r="O435" s="88"/>
      <c r="P435" s="88"/>
      <c r="Q435" s="88"/>
      <c r="R435" s="88"/>
      <c r="S435" s="88"/>
      <c r="T435" s="89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T435" s="21" t="s">
        <v>442</v>
      </c>
      <c r="AU435" s="21" t="s">
        <v>83</v>
      </c>
    </row>
    <row r="436" s="14" customFormat="1">
      <c r="A436" s="14"/>
      <c r="B436" s="250"/>
      <c r="C436" s="251"/>
      <c r="D436" s="240" t="s">
        <v>446</v>
      </c>
      <c r="E436" s="252" t="s">
        <v>28</v>
      </c>
      <c r="F436" s="253" t="s">
        <v>460</v>
      </c>
      <c r="G436" s="251"/>
      <c r="H436" s="252" t="s">
        <v>28</v>
      </c>
      <c r="I436" s="254"/>
      <c r="J436" s="251"/>
      <c r="K436" s="251"/>
      <c r="L436" s="255"/>
      <c r="M436" s="256"/>
      <c r="N436" s="257"/>
      <c r="O436" s="257"/>
      <c r="P436" s="257"/>
      <c r="Q436" s="257"/>
      <c r="R436" s="257"/>
      <c r="S436" s="257"/>
      <c r="T436" s="258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9" t="s">
        <v>446</v>
      </c>
      <c r="AU436" s="259" t="s">
        <v>83</v>
      </c>
      <c r="AV436" s="14" t="s">
        <v>81</v>
      </c>
      <c r="AW436" s="14" t="s">
        <v>35</v>
      </c>
      <c r="AX436" s="14" t="s">
        <v>74</v>
      </c>
      <c r="AY436" s="259" t="s">
        <v>426</v>
      </c>
    </row>
    <row r="437" s="13" customFormat="1">
      <c r="A437" s="13"/>
      <c r="B437" s="238"/>
      <c r="C437" s="239"/>
      <c r="D437" s="240" t="s">
        <v>446</v>
      </c>
      <c r="E437" s="241" t="s">
        <v>28</v>
      </c>
      <c r="F437" s="242" t="s">
        <v>81</v>
      </c>
      <c r="G437" s="239"/>
      <c r="H437" s="243">
        <v>1</v>
      </c>
      <c r="I437" s="244"/>
      <c r="J437" s="239"/>
      <c r="K437" s="239"/>
      <c r="L437" s="245"/>
      <c r="M437" s="246"/>
      <c r="N437" s="247"/>
      <c r="O437" s="247"/>
      <c r="P437" s="247"/>
      <c r="Q437" s="247"/>
      <c r="R437" s="247"/>
      <c r="S437" s="247"/>
      <c r="T437" s="248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9" t="s">
        <v>446</v>
      </c>
      <c r="AU437" s="249" t="s">
        <v>83</v>
      </c>
      <c r="AV437" s="13" t="s">
        <v>83</v>
      </c>
      <c r="AW437" s="13" t="s">
        <v>35</v>
      </c>
      <c r="AX437" s="13" t="s">
        <v>81</v>
      </c>
      <c r="AY437" s="249" t="s">
        <v>426</v>
      </c>
    </row>
    <row r="438" s="2" customFormat="1" ht="24.15" customHeight="1">
      <c r="A438" s="42"/>
      <c r="B438" s="43"/>
      <c r="C438" s="220" t="s">
        <v>927</v>
      </c>
      <c r="D438" s="220" t="s">
        <v>433</v>
      </c>
      <c r="E438" s="221" t="s">
        <v>928</v>
      </c>
      <c r="F438" s="222" t="s">
        <v>929</v>
      </c>
      <c r="G438" s="223" t="s">
        <v>504</v>
      </c>
      <c r="H438" s="224">
        <v>0.59999999999999998</v>
      </c>
      <c r="I438" s="225"/>
      <c r="J438" s="226">
        <f>ROUND(I438*H438,2)</f>
        <v>0</v>
      </c>
      <c r="K438" s="222" t="s">
        <v>437</v>
      </c>
      <c r="L438" s="48"/>
      <c r="M438" s="227" t="s">
        <v>28</v>
      </c>
      <c r="N438" s="228" t="s">
        <v>45</v>
      </c>
      <c r="O438" s="88"/>
      <c r="P438" s="229">
        <f>O438*H438</f>
        <v>0</v>
      </c>
      <c r="Q438" s="229">
        <v>1.94302</v>
      </c>
      <c r="R438" s="229">
        <f>Q438*H438</f>
        <v>1.1658119999999999</v>
      </c>
      <c r="S438" s="229">
        <v>0</v>
      </c>
      <c r="T438" s="230">
        <f>S438*H438</f>
        <v>0</v>
      </c>
      <c r="U438" s="42"/>
      <c r="V438" s="42"/>
      <c r="W438" s="42"/>
      <c r="X438" s="42"/>
      <c r="Y438" s="42"/>
      <c r="Z438" s="42"/>
      <c r="AA438" s="42"/>
      <c r="AB438" s="42"/>
      <c r="AC438" s="42"/>
      <c r="AD438" s="42"/>
      <c r="AE438" s="42"/>
      <c r="AR438" s="231" t="s">
        <v>438</v>
      </c>
      <c r="AT438" s="231" t="s">
        <v>433</v>
      </c>
      <c r="AU438" s="231" t="s">
        <v>83</v>
      </c>
      <c r="AY438" s="21" t="s">
        <v>426</v>
      </c>
      <c r="BE438" s="232">
        <f>IF(N438="základní",J438,0)</f>
        <v>0</v>
      </c>
      <c r="BF438" s="232">
        <f>IF(N438="snížená",J438,0)</f>
        <v>0</v>
      </c>
      <c r="BG438" s="232">
        <f>IF(N438="zákl. přenesená",J438,0)</f>
        <v>0</v>
      </c>
      <c r="BH438" s="232">
        <f>IF(N438="sníž. přenesená",J438,0)</f>
        <v>0</v>
      </c>
      <c r="BI438" s="232">
        <f>IF(N438="nulová",J438,0)</f>
        <v>0</v>
      </c>
      <c r="BJ438" s="21" t="s">
        <v>81</v>
      </c>
      <c r="BK438" s="232">
        <f>ROUND(I438*H438,2)</f>
        <v>0</v>
      </c>
      <c r="BL438" s="21" t="s">
        <v>438</v>
      </c>
      <c r="BM438" s="231" t="s">
        <v>930</v>
      </c>
    </row>
    <row r="439" s="2" customFormat="1">
      <c r="A439" s="42"/>
      <c r="B439" s="43"/>
      <c r="C439" s="44"/>
      <c r="D439" s="233" t="s">
        <v>442</v>
      </c>
      <c r="E439" s="44"/>
      <c r="F439" s="234" t="s">
        <v>931</v>
      </c>
      <c r="G439" s="44"/>
      <c r="H439" s="44"/>
      <c r="I439" s="235"/>
      <c r="J439" s="44"/>
      <c r="K439" s="44"/>
      <c r="L439" s="48"/>
      <c r="M439" s="236"/>
      <c r="N439" s="237"/>
      <c r="O439" s="88"/>
      <c r="P439" s="88"/>
      <c r="Q439" s="88"/>
      <c r="R439" s="88"/>
      <c r="S439" s="88"/>
      <c r="T439" s="89"/>
      <c r="U439" s="42"/>
      <c r="V439" s="42"/>
      <c r="W439" s="42"/>
      <c r="X439" s="42"/>
      <c r="Y439" s="42"/>
      <c r="Z439" s="42"/>
      <c r="AA439" s="42"/>
      <c r="AB439" s="42"/>
      <c r="AC439" s="42"/>
      <c r="AD439" s="42"/>
      <c r="AE439" s="42"/>
      <c r="AT439" s="21" t="s">
        <v>442</v>
      </c>
      <c r="AU439" s="21" t="s">
        <v>83</v>
      </c>
    </row>
    <row r="440" s="14" customFormat="1">
      <c r="A440" s="14"/>
      <c r="B440" s="250"/>
      <c r="C440" s="251"/>
      <c r="D440" s="240" t="s">
        <v>446</v>
      </c>
      <c r="E440" s="252" t="s">
        <v>28</v>
      </c>
      <c r="F440" s="253" t="s">
        <v>460</v>
      </c>
      <c r="G440" s="251"/>
      <c r="H440" s="252" t="s">
        <v>28</v>
      </c>
      <c r="I440" s="254"/>
      <c r="J440" s="251"/>
      <c r="K440" s="251"/>
      <c r="L440" s="255"/>
      <c r="M440" s="256"/>
      <c r="N440" s="257"/>
      <c r="O440" s="257"/>
      <c r="P440" s="257"/>
      <c r="Q440" s="257"/>
      <c r="R440" s="257"/>
      <c r="S440" s="257"/>
      <c r="T440" s="258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9" t="s">
        <v>446</v>
      </c>
      <c r="AU440" s="259" t="s">
        <v>83</v>
      </c>
      <c r="AV440" s="14" t="s">
        <v>81</v>
      </c>
      <c r="AW440" s="14" t="s">
        <v>35</v>
      </c>
      <c r="AX440" s="14" t="s">
        <v>74</v>
      </c>
      <c r="AY440" s="259" t="s">
        <v>426</v>
      </c>
    </row>
    <row r="441" s="13" customFormat="1">
      <c r="A441" s="13"/>
      <c r="B441" s="238"/>
      <c r="C441" s="239"/>
      <c r="D441" s="240" t="s">
        <v>446</v>
      </c>
      <c r="E441" s="241" t="s">
        <v>28</v>
      </c>
      <c r="F441" s="242" t="s">
        <v>932</v>
      </c>
      <c r="G441" s="239"/>
      <c r="H441" s="243">
        <v>0.59999999999999998</v>
      </c>
      <c r="I441" s="244"/>
      <c r="J441" s="239"/>
      <c r="K441" s="239"/>
      <c r="L441" s="245"/>
      <c r="M441" s="246"/>
      <c r="N441" s="247"/>
      <c r="O441" s="247"/>
      <c r="P441" s="247"/>
      <c r="Q441" s="247"/>
      <c r="R441" s="247"/>
      <c r="S441" s="247"/>
      <c r="T441" s="248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9" t="s">
        <v>446</v>
      </c>
      <c r="AU441" s="249" t="s">
        <v>83</v>
      </c>
      <c r="AV441" s="13" t="s">
        <v>83</v>
      </c>
      <c r="AW441" s="13" t="s">
        <v>35</v>
      </c>
      <c r="AX441" s="13" t="s">
        <v>81</v>
      </c>
      <c r="AY441" s="249" t="s">
        <v>426</v>
      </c>
    </row>
    <row r="442" s="2" customFormat="1" ht="33" customHeight="1">
      <c r="A442" s="42"/>
      <c r="B442" s="43"/>
      <c r="C442" s="220" t="s">
        <v>933</v>
      </c>
      <c r="D442" s="220" t="s">
        <v>433</v>
      </c>
      <c r="E442" s="221" t="s">
        <v>934</v>
      </c>
      <c r="F442" s="222" t="s">
        <v>935</v>
      </c>
      <c r="G442" s="223" t="s">
        <v>740</v>
      </c>
      <c r="H442" s="224">
        <v>0.13800000000000001</v>
      </c>
      <c r="I442" s="225"/>
      <c r="J442" s="226">
        <f>ROUND(I442*H442,2)</f>
        <v>0</v>
      </c>
      <c r="K442" s="222" t="s">
        <v>437</v>
      </c>
      <c r="L442" s="48"/>
      <c r="M442" s="227" t="s">
        <v>28</v>
      </c>
      <c r="N442" s="228" t="s">
        <v>45</v>
      </c>
      <c r="O442" s="88"/>
      <c r="P442" s="229">
        <f>O442*H442</f>
        <v>0</v>
      </c>
      <c r="Q442" s="229">
        <v>1.0900000000000001</v>
      </c>
      <c r="R442" s="229">
        <f>Q442*H442</f>
        <v>0.15042000000000003</v>
      </c>
      <c r="S442" s="229">
        <v>0</v>
      </c>
      <c r="T442" s="230">
        <f>S442*H442</f>
        <v>0</v>
      </c>
      <c r="U442" s="42"/>
      <c r="V442" s="42"/>
      <c r="W442" s="42"/>
      <c r="X442" s="42"/>
      <c r="Y442" s="42"/>
      <c r="Z442" s="42"/>
      <c r="AA442" s="42"/>
      <c r="AB442" s="42"/>
      <c r="AC442" s="42"/>
      <c r="AD442" s="42"/>
      <c r="AE442" s="42"/>
      <c r="AR442" s="231" t="s">
        <v>438</v>
      </c>
      <c r="AT442" s="231" t="s">
        <v>433</v>
      </c>
      <c r="AU442" s="231" t="s">
        <v>83</v>
      </c>
      <c r="AY442" s="21" t="s">
        <v>426</v>
      </c>
      <c r="BE442" s="232">
        <f>IF(N442="základní",J442,0)</f>
        <v>0</v>
      </c>
      <c r="BF442" s="232">
        <f>IF(N442="snížená",J442,0)</f>
        <v>0</v>
      </c>
      <c r="BG442" s="232">
        <f>IF(N442="zákl. přenesená",J442,0)</f>
        <v>0</v>
      </c>
      <c r="BH442" s="232">
        <f>IF(N442="sníž. přenesená",J442,0)</f>
        <v>0</v>
      </c>
      <c r="BI442" s="232">
        <f>IF(N442="nulová",J442,0)</f>
        <v>0</v>
      </c>
      <c r="BJ442" s="21" t="s">
        <v>81</v>
      </c>
      <c r="BK442" s="232">
        <f>ROUND(I442*H442,2)</f>
        <v>0</v>
      </c>
      <c r="BL442" s="21" t="s">
        <v>438</v>
      </c>
      <c r="BM442" s="231" t="s">
        <v>936</v>
      </c>
    </row>
    <row r="443" s="2" customFormat="1">
      <c r="A443" s="42"/>
      <c r="B443" s="43"/>
      <c r="C443" s="44"/>
      <c r="D443" s="233" t="s">
        <v>442</v>
      </c>
      <c r="E443" s="44"/>
      <c r="F443" s="234" t="s">
        <v>937</v>
      </c>
      <c r="G443" s="44"/>
      <c r="H443" s="44"/>
      <c r="I443" s="235"/>
      <c r="J443" s="44"/>
      <c r="K443" s="44"/>
      <c r="L443" s="48"/>
      <c r="M443" s="236"/>
      <c r="N443" s="237"/>
      <c r="O443" s="88"/>
      <c r="P443" s="88"/>
      <c r="Q443" s="88"/>
      <c r="R443" s="88"/>
      <c r="S443" s="88"/>
      <c r="T443" s="89"/>
      <c r="U443" s="42"/>
      <c r="V443" s="42"/>
      <c r="W443" s="42"/>
      <c r="X443" s="42"/>
      <c r="Y443" s="42"/>
      <c r="Z443" s="42"/>
      <c r="AA443" s="42"/>
      <c r="AB443" s="42"/>
      <c r="AC443" s="42"/>
      <c r="AD443" s="42"/>
      <c r="AE443" s="42"/>
      <c r="AT443" s="21" t="s">
        <v>442</v>
      </c>
      <c r="AU443" s="21" t="s">
        <v>83</v>
      </c>
    </row>
    <row r="444" s="14" customFormat="1">
      <c r="A444" s="14"/>
      <c r="B444" s="250"/>
      <c r="C444" s="251"/>
      <c r="D444" s="240" t="s">
        <v>446</v>
      </c>
      <c r="E444" s="252" t="s">
        <v>28</v>
      </c>
      <c r="F444" s="253" t="s">
        <v>460</v>
      </c>
      <c r="G444" s="251"/>
      <c r="H444" s="252" t="s">
        <v>28</v>
      </c>
      <c r="I444" s="254"/>
      <c r="J444" s="251"/>
      <c r="K444" s="251"/>
      <c r="L444" s="255"/>
      <c r="M444" s="256"/>
      <c r="N444" s="257"/>
      <c r="O444" s="257"/>
      <c r="P444" s="257"/>
      <c r="Q444" s="257"/>
      <c r="R444" s="257"/>
      <c r="S444" s="257"/>
      <c r="T444" s="258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9" t="s">
        <v>446</v>
      </c>
      <c r="AU444" s="259" t="s">
        <v>83</v>
      </c>
      <c r="AV444" s="14" t="s">
        <v>81</v>
      </c>
      <c r="AW444" s="14" t="s">
        <v>35</v>
      </c>
      <c r="AX444" s="14" t="s">
        <v>74</v>
      </c>
      <c r="AY444" s="259" t="s">
        <v>426</v>
      </c>
    </row>
    <row r="445" s="13" customFormat="1">
      <c r="A445" s="13"/>
      <c r="B445" s="238"/>
      <c r="C445" s="239"/>
      <c r="D445" s="240" t="s">
        <v>446</v>
      </c>
      <c r="E445" s="241" t="s">
        <v>28</v>
      </c>
      <c r="F445" s="242" t="s">
        <v>938</v>
      </c>
      <c r="G445" s="239"/>
      <c r="H445" s="243">
        <v>0.13800000000000001</v>
      </c>
      <c r="I445" s="244"/>
      <c r="J445" s="239"/>
      <c r="K445" s="239"/>
      <c r="L445" s="245"/>
      <c r="M445" s="246"/>
      <c r="N445" s="247"/>
      <c r="O445" s="247"/>
      <c r="P445" s="247"/>
      <c r="Q445" s="247"/>
      <c r="R445" s="247"/>
      <c r="S445" s="247"/>
      <c r="T445" s="248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9" t="s">
        <v>446</v>
      </c>
      <c r="AU445" s="249" t="s">
        <v>83</v>
      </c>
      <c r="AV445" s="13" t="s">
        <v>83</v>
      </c>
      <c r="AW445" s="13" t="s">
        <v>35</v>
      </c>
      <c r="AX445" s="13" t="s">
        <v>81</v>
      </c>
      <c r="AY445" s="249" t="s">
        <v>426</v>
      </c>
    </row>
    <row r="446" s="2" customFormat="1" ht="37.8" customHeight="1">
      <c r="A446" s="42"/>
      <c r="B446" s="43"/>
      <c r="C446" s="220" t="s">
        <v>939</v>
      </c>
      <c r="D446" s="220" t="s">
        <v>433</v>
      </c>
      <c r="E446" s="221" t="s">
        <v>940</v>
      </c>
      <c r="F446" s="222" t="s">
        <v>941</v>
      </c>
      <c r="G446" s="223" t="s">
        <v>436</v>
      </c>
      <c r="H446" s="224">
        <v>16.149999999999999</v>
      </c>
      <c r="I446" s="225"/>
      <c r="J446" s="226">
        <f>ROUND(I446*H446,2)</f>
        <v>0</v>
      </c>
      <c r="K446" s="222" t="s">
        <v>437</v>
      </c>
      <c r="L446" s="48"/>
      <c r="M446" s="227" t="s">
        <v>28</v>
      </c>
      <c r="N446" s="228" t="s">
        <v>45</v>
      </c>
      <c r="O446" s="88"/>
      <c r="P446" s="229">
        <f>O446*H446</f>
        <v>0</v>
      </c>
      <c r="Q446" s="229">
        <v>0.066879999999999995</v>
      </c>
      <c r="R446" s="229">
        <f>Q446*H446</f>
        <v>1.0801119999999997</v>
      </c>
      <c r="S446" s="229">
        <v>0</v>
      </c>
      <c r="T446" s="230">
        <f>S446*H446</f>
        <v>0</v>
      </c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R446" s="231" t="s">
        <v>438</v>
      </c>
      <c r="AT446" s="231" t="s">
        <v>433</v>
      </c>
      <c r="AU446" s="231" t="s">
        <v>83</v>
      </c>
      <c r="AY446" s="21" t="s">
        <v>426</v>
      </c>
      <c r="BE446" s="232">
        <f>IF(N446="základní",J446,0)</f>
        <v>0</v>
      </c>
      <c r="BF446" s="232">
        <f>IF(N446="snížená",J446,0)</f>
        <v>0</v>
      </c>
      <c r="BG446" s="232">
        <f>IF(N446="zákl. přenesená",J446,0)</f>
        <v>0</v>
      </c>
      <c r="BH446" s="232">
        <f>IF(N446="sníž. přenesená",J446,0)</f>
        <v>0</v>
      </c>
      <c r="BI446" s="232">
        <f>IF(N446="nulová",J446,0)</f>
        <v>0</v>
      </c>
      <c r="BJ446" s="21" t="s">
        <v>81</v>
      </c>
      <c r="BK446" s="232">
        <f>ROUND(I446*H446,2)</f>
        <v>0</v>
      </c>
      <c r="BL446" s="21" t="s">
        <v>438</v>
      </c>
      <c r="BM446" s="231" t="s">
        <v>942</v>
      </c>
    </row>
    <row r="447" s="2" customFormat="1">
      <c r="A447" s="42"/>
      <c r="B447" s="43"/>
      <c r="C447" s="44"/>
      <c r="D447" s="233" t="s">
        <v>442</v>
      </c>
      <c r="E447" s="44"/>
      <c r="F447" s="234" t="s">
        <v>943</v>
      </c>
      <c r="G447" s="44"/>
      <c r="H447" s="44"/>
      <c r="I447" s="235"/>
      <c r="J447" s="44"/>
      <c r="K447" s="44"/>
      <c r="L447" s="48"/>
      <c r="M447" s="236"/>
      <c r="N447" s="237"/>
      <c r="O447" s="88"/>
      <c r="P447" s="88"/>
      <c r="Q447" s="88"/>
      <c r="R447" s="88"/>
      <c r="S447" s="88"/>
      <c r="T447" s="89"/>
      <c r="U447" s="42"/>
      <c r="V447" s="42"/>
      <c r="W447" s="42"/>
      <c r="X447" s="42"/>
      <c r="Y447" s="42"/>
      <c r="Z447" s="42"/>
      <c r="AA447" s="42"/>
      <c r="AB447" s="42"/>
      <c r="AC447" s="42"/>
      <c r="AD447" s="42"/>
      <c r="AE447" s="42"/>
      <c r="AT447" s="21" t="s">
        <v>442</v>
      </c>
      <c r="AU447" s="21" t="s">
        <v>83</v>
      </c>
    </row>
    <row r="448" s="14" customFormat="1">
      <c r="A448" s="14"/>
      <c r="B448" s="250"/>
      <c r="C448" s="251"/>
      <c r="D448" s="240" t="s">
        <v>446</v>
      </c>
      <c r="E448" s="252" t="s">
        <v>28</v>
      </c>
      <c r="F448" s="253" t="s">
        <v>460</v>
      </c>
      <c r="G448" s="251"/>
      <c r="H448" s="252" t="s">
        <v>28</v>
      </c>
      <c r="I448" s="254"/>
      <c r="J448" s="251"/>
      <c r="K448" s="251"/>
      <c r="L448" s="255"/>
      <c r="M448" s="256"/>
      <c r="N448" s="257"/>
      <c r="O448" s="257"/>
      <c r="P448" s="257"/>
      <c r="Q448" s="257"/>
      <c r="R448" s="257"/>
      <c r="S448" s="257"/>
      <c r="T448" s="258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9" t="s">
        <v>446</v>
      </c>
      <c r="AU448" s="259" t="s">
        <v>83</v>
      </c>
      <c r="AV448" s="14" t="s">
        <v>81</v>
      </c>
      <c r="AW448" s="14" t="s">
        <v>35</v>
      </c>
      <c r="AX448" s="14" t="s">
        <v>74</v>
      </c>
      <c r="AY448" s="259" t="s">
        <v>426</v>
      </c>
    </row>
    <row r="449" s="13" customFormat="1">
      <c r="A449" s="13"/>
      <c r="B449" s="238"/>
      <c r="C449" s="239"/>
      <c r="D449" s="240" t="s">
        <v>446</v>
      </c>
      <c r="E449" s="241" t="s">
        <v>28</v>
      </c>
      <c r="F449" s="242" t="s">
        <v>944</v>
      </c>
      <c r="G449" s="239"/>
      <c r="H449" s="243">
        <v>20.550000000000001</v>
      </c>
      <c r="I449" s="244"/>
      <c r="J449" s="239"/>
      <c r="K449" s="239"/>
      <c r="L449" s="245"/>
      <c r="M449" s="246"/>
      <c r="N449" s="247"/>
      <c r="O449" s="247"/>
      <c r="P449" s="247"/>
      <c r="Q449" s="247"/>
      <c r="R449" s="247"/>
      <c r="S449" s="247"/>
      <c r="T449" s="248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9" t="s">
        <v>446</v>
      </c>
      <c r="AU449" s="249" t="s">
        <v>83</v>
      </c>
      <c r="AV449" s="13" t="s">
        <v>83</v>
      </c>
      <c r="AW449" s="13" t="s">
        <v>35</v>
      </c>
      <c r="AX449" s="13" t="s">
        <v>74</v>
      </c>
      <c r="AY449" s="249" t="s">
        <v>426</v>
      </c>
    </row>
    <row r="450" s="13" customFormat="1">
      <c r="A450" s="13"/>
      <c r="B450" s="238"/>
      <c r="C450" s="239"/>
      <c r="D450" s="240" t="s">
        <v>446</v>
      </c>
      <c r="E450" s="241" t="s">
        <v>28</v>
      </c>
      <c r="F450" s="242" t="s">
        <v>945</v>
      </c>
      <c r="G450" s="239"/>
      <c r="H450" s="243">
        <v>-4.4000000000000004</v>
      </c>
      <c r="I450" s="244"/>
      <c r="J450" s="239"/>
      <c r="K450" s="239"/>
      <c r="L450" s="245"/>
      <c r="M450" s="246"/>
      <c r="N450" s="247"/>
      <c r="O450" s="247"/>
      <c r="P450" s="247"/>
      <c r="Q450" s="247"/>
      <c r="R450" s="247"/>
      <c r="S450" s="247"/>
      <c r="T450" s="248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9" t="s">
        <v>446</v>
      </c>
      <c r="AU450" s="249" t="s">
        <v>83</v>
      </c>
      <c r="AV450" s="13" t="s">
        <v>83</v>
      </c>
      <c r="AW450" s="13" t="s">
        <v>35</v>
      </c>
      <c r="AX450" s="13" t="s">
        <v>74</v>
      </c>
      <c r="AY450" s="249" t="s">
        <v>426</v>
      </c>
    </row>
    <row r="451" s="15" customFormat="1">
      <c r="A451" s="15"/>
      <c r="B451" s="260"/>
      <c r="C451" s="261"/>
      <c r="D451" s="240" t="s">
        <v>446</v>
      </c>
      <c r="E451" s="262" t="s">
        <v>28</v>
      </c>
      <c r="F451" s="263" t="s">
        <v>466</v>
      </c>
      <c r="G451" s="261"/>
      <c r="H451" s="264">
        <v>16.149999999999999</v>
      </c>
      <c r="I451" s="265"/>
      <c r="J451" s="261"/>
      <c r="K451" s="261"/>
      <c r="L451" s="266"/>
      <c r="M451" s="267"/>
      <c r="N451" s="268"/>
      <c r="O451" s="268"/>
      <c r="P451" s="268"/>
      <c r="Q451" s="268"/>
      <c r="R451" s="268"/>
      <c r="S451" s="268"/>
      <c r="T451" s="269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T451" s="270" t="s">
        <v>446</v>
      </c>
      <c r="AU451" s="270" t="s">
        <v>83</v>
      </c>
      <c r="AV451" s="15" t="s">
        <v>438</v>
      </c>
      <c r="AW451" s="15" t="s">
        <v>35</v>
      </c>
      <c r="AX451" s="15" t="s">
        <v>81</v>
      </c>
      <c r="AY451" s="270" t="s">
        <v>426</v>
      </c>
    </row>
    <row r="452" s="2" customFormat="1" ht="24.15" customHeight="1">
      <c r="A452" s="42"/>
      <c r="B452" s="43"/>
      <c r="C452" s="220" t="s">
        <v>946</v>
      </c>
      <c r="D452" s="220" t="s">
        <v>433</v>
      </c>
      <c r="E452" s="221" t="s">
        <v>947</v>
      </c>
      <c r="F452" s="222" t="s">
        <v>948</v>
      </c>
      <c r="G452" s="223" t="s">
        <v>949</v>
      </c>
      <c r="H452" s="224">
        <v>6.8499999999999996</v>
      </c>
      <c r="I452" s="225"/>
      <c r="J452" s="226">
        <f>ROUND(I452*H452,2)</f>
        <v>0</v>
      </c>
      <c r="K452" s="222" t="s">
        <v>437</v>
      </c>
      <c r="L452" s="48"/>
      <c r="M452" s="227" t="s">
        <v>28</v>
      </c>
      <c r="N452" s="228" t="s">
        <v>45</v>
      </c>
      <c r="O452" s="88"/>
      <c r="P452" s="229">
        <f>O452*H452</f>
        <v>0</v>
      </c>
      <c r="Q452" s="229">
        <v>0.00012</v>
      </c>
      <c r="R452" s="229">
        <f>Q452*H452</f>
        <v>0.00082200000000000003</v>
      </c>
      <c r="S452" s="229">
        <v>0</v>
      </c>
      <c r="T452" s="230">
        <f>S452*H452</f>
        <v>0</v>
      </c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R452" s="231" t="s">
        <v>438</v>
      </c>
      <c r="AT452" s="231" t="s">
        <v>433</v>
      </c>
      <c r="AU452" s="231" t="s">
        <v>83</v>
      </c>
      <c r="AY452" s="21" t="s">
        <v>426</v>
      </c>
      <c r="BE452" s="232">
        <f>IF(N452="základní",J452,0)</f>
        <v>0</v>
      </c>
      <c r="BF452" s="232">
        <f>IF(N452="snížená",J452,0)</f>
        <v>0</v>
      </c>
      <c r="BG452" s="232">
        <f>IF(N452="zákl. přenesená",J452,0)</f>
        <v>0</v>
      </c>
      <c r="BH452" s="232">
        <f>IF(N452="sníž. přenesená",J452,0)</f>
        <v>0</v>
      </c>
      <c r="BI452" s="232">
        <f>IF(N452="nulová",J452,0)</f>
        <v>0</v>
      </c>
      <c r="BJ452" s="21" t="s">
        <v>81</v>
      </c>
      <c r="BK452" s="232">
        <f>ROUND(I452*H452,2)</f>
        <v>0</v>
      </c>
      <c r="BL452" s="21" t="s">
        <v>438</v>
      </c>
      <c r="BM452" s="231" t="s">
        <v>950</v>
      </c>
    </row>
    <row r="453" s="2" customFormat="1">
      <c r="A453" s="42"/>
      <c r="B453" s="43"/>
      <c r="C453" s="44"/>
      <c r="D453" s="233" t="s">
        <v>442</v>
      </c>
      <c r="E453" s="44"/>
      <c r="F453" s="234" t="s">
        <v>951</v>
      </c>
      <c r="G453" s="44"/>
      <c r="H453" s="44"/>
      <c r="I453" s="235"/>
      <c r="J453" s="44"/>
      <c r="K453" s="44"/>
      <c r="L453" s="48"/>
      <c r="M453" s="236"/>
      <c r="N453" s="237"/>
      <c r="O453" s="88"/>
      <c r="P453" s="88"/>
      <c r="Q453" s="88"/>
      <c r="R453" s="88"/>
      <c r="S453" s="88"/>
      <c r="T453" s="89"/>
      <c r="U453" s="42"/>
      <c r="V453" s="42"/>
      <c r="W453" s="42"/>
      <c r="X453" s="42"/>
      <c r="Y453" s="42"/>
      <c r="Z453" s="42"/>
      <c r="AA453" s="42"/>
      <c r="AB453" s="42"/>
      <c r="AC453" s="42"/>
      <c r="AD453" s="42"/>
      <c r="AE453" s="42"/>
      <c r="AT453" s="21" t="s">
        <v>442</v>
      </c>
      <c r="AU453" s="21" t="s">
        <v>83</v>
      </c>
    </row>
    <row r="454" s="14" customFormat="1">
      <c r="A454" s="14"/>
      <c r="B454" s="250"/>
      <c r="C454" s="251"/>
      <c r="D454" s="240" t="s">
        <v>446</v>
      </c>
      <c r="E454" s="252" t="s">
        <v>28</v>
      </c>
      <c r="F454" s="253" t="s">
        <v>460</v>
      </c>
      <c r="G454" s="251"/>
      <c r="H454" s="252" t="s">
        <v>28</v>
      </c>
      <c r="I454" s="254"/>
      <c r="J454" s="251"/>
      <c r="K454" s="251"/>
      <c r="L454" s="255"/>
      <c r="M454" s="256"/>
      <c r="N454" s="257"/>
      <c r="O454" s="257"/>
      <c r="P454" s="257"/>
      <c r="Q454" s="257"/>
      <c r="R454" s="257"/>
      <c r="S454" s="257"/>
      <c r="T454" s="258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9" t="s">
        <v>446</v>
      </c>
      <c r="AU454" s="259" t="s">
        <v>83</v>
      </c>
      <c r="AV454" s="14" t="s">
        <v>81</v>
      </c>
      <c r="AW454" s="14" t="s">
        <v>35</v>
      </c>
      <c r="AX454" s="14" t="s">
        <v>74</v>
      </c>
      <c r="AY454" s="259" t="s">
        <v>426</v>
      </c>
    </row>
    <row r="455" s="13" customFormat="1">
      <c r="A455" s="13"/>
      <c r="B455" s="238"/>
      <c r="C455" s="239"/>
      <c r="D455" s="240" t="s">
        <v>446</v>
      </c>
      <c r="E455" s="241" t="s">
        <v>28</v>
      </c>
      <c r="F455" s="242" t="s">
        <v>952</v>
      </c>
      <c r="G455" s="239"/>
      <c r="H455" s="243">
        <v>6.8499999999999996</v>
      </c>
      <c r="I455" s="244"/>
      <c r="J455" s="239"/>
      <c r="K455" s="239"/>
      <c r="L455" s="245"/>
      <c r="M455" s="246"/>
      <c r="N455" s="247"/>
      <c r="O455" s="247"/>
      <c r="P455" s="247"/>
      <c r="Q455" s="247"/>
      <c r="R455" s="247"/>
      <c r="S455" s="247"/>
      <c r="T455" s="248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9" t="s">
        <v>446</v>
      </c>
      <c r="AU455" s="249" t="s">
        <v>83</v>
      </c>
      <c r="AV455" s="13" t="s">
        <v>83</v>
      </c>
      <c r="AW455" s="13" t="s">
        <v>35</v>
      </c>
      <c r="AX455" s="13" t="s">
        <v>81</v>
      </c>
      <c r="AY455" s="249" t="s">
        <v>426</v>
      </c>
    </row>
    <row r="456" s="2" customFormat="1" ht="24.15" customHeight="1">
      <c r="A456" s="42"/>
      <c r="B456" s="43"/>
      <c r="C456" s="220" t="s">
        <v>953</v>
      </c>
      <c r="D456" s="220" t="s">
        <v>433</v>
      </c>
      <c r="E456" s="221" t="s">
        <v>954</v>
      </c>
      <c r="F456" s="222" t="s">
        <v>955</v>
      </c>
      <c r="G456" s="223" t="s">
        <v>949</v>
      </c>
      <c r="H456" s="224">
        <v>6</v>
      </c>
      <c r="I456" s="225"/>
      <c r="J456" s="226">
        <f>ROUND(I456*H456,2)</f>
        <v>0</v>
      </c>
      <c r="K456" s="222" t="s">
        <v>437</v>
      </c>
      <c r="L456" s="48"/>
      <c r="M456" s="227" t="s">
        <v>28</v>
      </c>
      <c r="N456" s="228" t="s">
        <v>45</v>
      </c>
      <c r="O456" s="88"/>
      <c r="P456" s="229">
        <f>O456*H456</f>
        <v>0</v>
      </c>
      <c r="Q456" s="229">
        <v>0.00020000000000000001</v>
      </c>
      <c r="R456" s="229">
        <f>Q456*H456</f>
        <v>0.0012000000000000001</v>
      </c>
      <c r="S456" s="229">
        <v>0</v>
      </c>
      <c r="T456" s="230">
        <f>S456*H456</f>
        <v>0</v>
      </c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R456" s="231" t="s">
        <v>438</v>
      </c>
      <c r="AT456" s="231" t="s">
        <v>433</v>
      </c>
      <c r="AU456" s="231" t="s">
        <v>83</v>
      </c>
      <c r="AY456" s="21" t="s">
        <v>426</v>
      </c>
      <c r="BE456" s="232">
        <f>IF(N456="základní",J456,0)</f>
        <v>0</v>
      </c>
      <c r="BF456" s="232">
        <f>IF(N456="snížená",J456,0)</f>
        <v>0</v>
      </c>
      <c r="BG456" s="232">
        <f>IF(N456="zákl. přenesená",J456,0)</f>
        <v>0</v>
      </c>
      <c r="BH456" s="232">
        <f>IF(N456="sníž. přenesená",J456,0)</f>
        <v>0</v>
      </c>
      <c r="BI456" s="232">
        <f>IF(N456="nulová",J456,0)</f>
        <v>0</v>
      </c>
      <c r="BJ456" s="21" t="s">
        <v>81</v>
      </c>
      <c r="BK456" s="232">
        <f>ROUND(I456*H456,2)</f>
        <v>0</v>
      </c>
      <c r="BL456" s="21" t="s">
        <v>438</v>
      </c>
      <c r="BM456" s="231" t="s">
        <v>956</v>
      </c>
    </row>
    <row r="457" s="2" customFormat="1">
      <c r="A457" s="42"/>
      <c r="B457" s="43"/>
      <c r="C457" s="44"/>
      <c r="D457" s="233" t="s">
        <v>442</v>
      </c>
      <c r="E457" s="44"/>
      <c r="F457" s="234" t="s">
        <v>957</v>
      </c>
      <c r="G457" s="44"/>
      <c r="H457" s="44"/>
      <c r="I457" s="235"/>
      <c r="J457" s="44"/>
      <c r="K457" s="44"/>
      <c r="L457" s="48"/>
      <c r="M457" s="236"/>
      <c r="N457" s="237"/>
      <c r="O457" s="88"/>
      <c r="P457" s="88"/>
      <c r="Q457" s="88"/>
      <c r="R457" s="88"/>
      <c r="S457" s="88"/>
      <c r="T457" s="89"/>
      <c r="U457" s="42"/>
      <c r="V457" s="42"/>
      <c r="W457" s="42"/>
      <c r="X457" s="42"/>
      <c r="Y457" s="42"/>
      <c r="Z457" s="42"/>
      <c r="AA457" s="42"/>
      <c r="AB457" s="42"/>
      <c r="AC457" s="42"/>
      <c r="AD457" s="42"/>
      <c r="AE457" s="42"/>
      <c r="AT457" s="21" t="s">
        <v>442</v>
      </c>
      <c r="AU457" s="21" t="s">
        <v>83</v>
      </c>
    </row>
    <row r="458" s="14" customFormat="1">
      <c r="A458" s="14"/>
      <c r="B458" s="250"/>
      <c r="C458" s="251"/>
      <c r="D458" s="240" t="s">
        <v>446</v>
      </c>
      <c r="E458" s="252" t="s">
        <v>28</v>
      </c>
      <c r="F458" s="253" t="s">
        <v>460</v>
      </c>
      <c r="G458" s="251"/>
      <c r="H458" s="252" t="s">
        <v>28</v>
      </c>
      <c r="I458" s="254"/>
      <c r="J458" s="251"/>
      <c r="K458" s="251"/>
      <c r="L458" s="255"/>
      <c r="M458" s="256"/>
      <c r="N458" s="257"/>
      <c r="O458" s="257"/>
      <c r="P458" s="257"/>
      <c r="Q458" s="257"/>
      <c r="R458" s="257"/>
      <c r="S458" s="257"/>
      <c r="T458" s="258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9" t="s">
        <v>446</v>
      </c>
      <c r="AU458" s="259" t="s">
        <v>83</v>
      </c>
      <c r="AV458" s="14" t="s">
        <v>81</v>
      </c>
      <c r="AW458" s="14" t="s">
        <v>35</v>
      </c>
      <c r="AX458" s="14" t="s">
        <v>74</v>
      </c>
      <c r="AY458" s="259" t="s">
        <v>426</v>
      </c>
    </row>
    <row r="459" s="13" customFormat="1">
      <c r="A459" s="13"/>
      <c r="B459" s="238"/>
      <c r="C459" s="239"/>
      <c r="D459" s="240" t="s">
        <v>446</v>
      </c>
      <c r="E459" s="241" t="s">
        <v>28</v>
      </c>
      <c r="F459" s="242" t="s">
        <v>958</v>
      </c>
      <c r="G459" s="239"/>
      <c r="H459" s="243">
        <v>6</v>
      </c>
      <c r="I459" s="244"/>
      <c r="J459" s="239"/>
      <c r="K459" s="239"/>
      <c r="L459" s="245"/>
      <c r="M459" s="246"/>
      <c r="N459" s="247"/>
      <c r="O459" s="247"/>
      <c r="P459" s="247"/>
      <c r="Q459" s="247"/>
      <c r="R459" s="247"/>
      <c r="S459" s="247"/>
      <c r="T459" s="248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9" t="s">
        <v>446</v>
      </c>
      <c r="AU459" s="249" t="s">
        <v>83</v>
      </c>
      <c r="AV459" s="13" t="s">
        <v>83</v>
      </c>
      <c r="AW459" s="13" t="s">
        <v>35</v>
      </c>
      <c r="AX459" s="13" t="s">
        <v>81</v>
      </c>
      <c r="AY459" s="249" t="s">
        <v>426</v>
      </c>
    </row>
    <row r="460" s="2" customFormat="1" ht="24.15" customHeight="1">
      <c r="A460" s="42"/>
      <c r="B460" s="43"/>
      <c r="C460" s="220" t="s">
        <v>959</v>
      </c>
      <c r="D460" s="220" t="s">
        <v>433</v>
      </c>
      <c r="E460" s="221" t="s">
        <v>960</v>
      </c>
      <c r="F460" s="222" t="s">
        <v>961</v>
      </c>
      <c r="G460" s="223" t="s">
        <v>949</v>
      </c>
      <c r="H460" s="224">
        <v>21.600000000000001</v>
      </c>
      <c r="I460" s="225"/>
      <c r="J460" s="226">
        <f>ROUND(I460*H460,2)</f>
        <v>0</v>
      </c>
      <c r="K460" s="222" t="s">
        <v>28</v>
      </c>
      <c r="L460" s="48"/>
      <c r="M460" s="227" t="s">
        <v>28</v>
      </c>
      <c r="N460" s="228" t="s">
        <v>45</v>
      </c>
      <c r="O460" s="88"/>
      <c r="P460" s="229">
        <f>O460*H460</f>
        <v>0</v>
      </c>
      <c r="Q460" s="229">
        <v>0.00012999999999999999</v>
      </c>
      <c r="R460" s="229">
        <f>Q460*H460</f>
        <v>0.0028079999999999997</v>
      </c>
      <c r="S460" s="229">
        <v>0</v>
      </c>
      <c r="T460" s="230">
        <f>S460*H460</f>
        <v>0</v>
      </c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R460" s="231" t="s">
        <v>438</v>
      </c>
      <c r="AT460" s="231" t="s">
        <v>433</v>
      </c>
      <c r="AU460" s="231" t="s">
        <v>83</v>
      </c>
      <c r="AY460" s="21" t="s">
        <v>426</v>
      </c>
      <c r="BE460" s="232">
        <f>IF(N460="základní",J460,0)</f>
        <v>0</v>
      </c>
      <c r="BF460" s="232">
        <f>IF(N460="snížená",J460,0)</f>
        <v>0</v>
      </c>
      <c r="BG460" s="232">
        <f>IF(N460="zákl. přenesená",J460,0)</f>
        <v>0</v>
      </c>
      <c r="BH460" s="232">
        <f>IF(N460="sníž. přenesená",J460,0)</f>
        <v>0</v>
      </c>
      <c r="BI460" s="232">
        <f>IF(N460="nulová",J460,0)</f>
        <v>0</v>
      </c>
      <c r="BJ460" s="21" t="s">
        <v>81</v>
      </c>
      <c r="BK460" s="232">
        <f>ROUND(I460*H460,2)</f>
        <v>0</v>
      </c>
      <c r="BL460" s="21" t="s">
        <v>438</v>
      </c>
      <c r="BM460" s="231" t="s">
        <v>962</v>
      </c>
    </row>
    <row r="461" s="14" customFormat="1">
      <c r="A461" s="14"/>
      <c r="B461" s="250"/>
      <c r="C461" s="251"/>
      <c r="D461" s="240" t="s">
        <v>446</v>
      </c>
      <c r="E461" s="252" t="s">
        <v>28</v>
      </c>
      <c r="F461" s="253" t="s">
        <v>862</v>
      </c>
      <c r="G461" s="251"/>
      <c r="H461" s="252" t="s">
        <v>28</v>
      </c>
      <c r="I461" s="254"/>
      <c r="J461" s="251"/>
      <c r="K461" s="251"/>
      <c r="L461" s="255"/>
      <c r="M461" s="256"/>
      <c r="N461" s="257"/>
      <c r="O461" s="257"/>
      <c r="P461" s="257"/>
      <c r="Q461" s="257"/>
      <c r="R461" s="257"/>
      <c r="S461" s="257"/>
      <c r="T461" s="258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9" t="s">
        <v>446</v>
      </c>
      <c r="AU461" s="259" t="s">
        <v>83</v>
      </c>
      <c r="AV461" s="14" t="s">
        <v>81</v>
      </c>
      <c r="AW461" s="14" t="s">
        <v>35</v>
      </c>
      <c r="AX461" s="14" t="s">
        <v>74</v>
      </c>
      <c r="AY461" s="259" t="s">
        <v>426</v>
      </c>
    </row>
    <row r="462" s="13" customFormat="1">
      <c r="A462" s="13"/>
      <c r="B462" s="238"/>
      <c r="C462" s="239"/>
      <c r="D462" s="240" t="s">
        <v>446</v>
      </c>
      <c r="E462" s="241" t="s">
        <v>28</v>
      </c>
      <c r="F462" s="242" t="s">
        <v>963</v>
      </c>
      <c r="G462" s="239"/>
      <c r="H462" s="243">
        <v>7.2000000000000002</v>
      </c>
      <c r="I462" s="244"/>
      <c r="J462" s="239"/>
      <c r="K462" s="239"/>
      <c r="L462" s="245"/>
      <c r="M462" s="246"/>
      <c r="N462" s="247"/>
      <c r="O462" s="247"/>
      <c r="P462" s="247"/>
      <c r="Q462" s="247"/>
      <c r="R462" s="247"/>
      <c r="S462" s="247"/>
      <c r="T462" s="248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49" t="s">
        <v>446</v>
      </c>
      <c r="AU462" s="249" t="s">
        <v>83</v>
      </c>
      <c r="AV462" s="13" t="s">
        <v>83</v>
      </c>
      <c r="AW462" s="13" t="s">
        <v>35</v>
      </c>
      <c r="AX462" s="13" t="s">
        <v>74</v>
      </c>
      <c r="AY462" s="249" t="s">
        <v>426</v>
      </c>
    </row>
    <row r="463" s="14" customFormat="1">
      <c r="A463" s="14"/>
      <c r="B463" s="250"/>
      <c r="C463" s="251"/>
      <c r="D463" s="240" t="s">
        <v>446</v>
      </c>
      <c r="E463" s="252" t="s">
        <v>28</v>
      </c>
      <c r="F463" s="253" t="s">
        <v>871</v>
      </c>
      <c r="G463" s="251"/>
      <c r="H463" s="252" t="s">
        <v>28</v>
      </c>
      <c r="I463" s="254"/>
      <c r="J463" s="251"/>
      <c r="K463" s="251"/>
      <c r="L463" s="255"/>
      <c r="M463" s="256"/>
      <c r="N463" s="257"/>
      <c r="O463" s="257"/>
      <c r="P463" s="257"/>
      <c r="Q463" s="257"/>
      <c r="R463" s="257"/>
      <c r="S463" s="257"/>
      <c r="T463" s="258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9" t="s">
        <v>446</v>
      </c>
      <c r="AU463" s="259" t="s">
        <v>83</v>
      </c>
      <c r="AV463" s="14" t="s">
        <v>81</v>
      </c>
      <c r="AW463" s="14" t="s">
        <v>35</v>
      </c>
      <c r="AX463" s="14" t="s">
        <v>74</v>
      </c>
      <c r="AY463" s="259" t="s">
        <v>426</v>
      </c>
    </row>
    <row r="464" s="13" customFormat="1">
      <c r="A464" s="13"/>
      <c r="B464" s="238"/>
      <c r="C464" s="239"/>
      <c r="D464" s="240" t="s">
        <v>446</v>
      </c>
      <c r="E464" s="241" t="s">
        <v>28</v>
      </c>
      <c r="F464" s="242" t="s">
        <v>963</v>
      </c>
      <c r="G464" s="239"/>
      <c r="H464" s="243">
        <v>7.2000000000000002</v>
      </c>
      <c r="I464" s="244"/>
      <c r="J464" s="239"/>
      <c r="K464" s="239"/>
      <c r="L464" s="245"/>
      <c r="M464" s="246"/>
      <c r="N464" s="247"/>
      <c r="O464" s="247"/>
      <c r="P464" s="247"/>
      <c r="Q464" s="247"/>
      <c r="R464" s="247"/>
      <c r="S464" s="247"/>
      <c r="T464" s="248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9" t="s">
        <v>446</v>
      </c>
      <c r="AU464" s="249" t="s">
        <v>83</v>
      </c>
      <c r="AV464" s="13" t="s">
        <v>83</v>
      </c>
      <c r="AW464" s="13" t="s">
        <v>35</v>
      </c>
      <c r="AX464" s="13" t="s">
        <v>74</v>
      </c>
      <c r="AY464" s="249" t="s">
        <v>426</v>
      </c>
    </row>
    <row r="465" s="14" customFormat="1">
      <c r="A465" s="14"/>
      <c r="B465" s="250"/>
      <c r="C465" s="251"/>
      <c r="D465" s="240" t="s">
        <v>446</v>
      </c>
      <c r="E465" s="252" t="s">
        <v>28</v>
      </c>
      <c r="F465" s="253" t="s">
        <v>872</v>
      </c>
      <c r="G465" s="251"/>
      <c r="H465" s="252" t="s">
        <v>28</v>
      </c>
      <c r="I465" s="254"/>
      <c r="J465" s="251"/>
      <c r="K465" s="251"/>
      <c r="L465" s="255"/>
      <c r="M465" s="256"/>
      <c r="N465" s="257"/>
      <c r="O465" s="257"/>
      <c r="P465" s="257"/>
      <c r="Q465" s="257"/>
      <c r="R465" s="257"/>
      <c r="S465" s="257"/>
      <c r="T465" s="258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59" t="s">
        <v>446</v>
      </c>
      <c r="AU465" s="259" t="s">
        <v>83</v>
      </c>
      <c r="AV465" s="14" t="s">
        <v>81</v>
      </c>
      <c r="AW465" s="14" t="s">
        <v>35</v>
      </c>
      <c r="AX465" s="14" t="s">
        <v>74</v>
      </c>
      <c r="AY465" s="259" t="s">
        <v>426</v>
      </c>
    </row>
    <row r="466" s="13" customFormat="1">
      <c r="A466" s="13"/>
      <c r="B466" s="238"/>
      <c r="C466" s="239"/>
      <c r="D466" s="240" t="s">
        <v>446</v>
      </c>
      <c r="E466" s="241" t="s">
        <v>28</v>
      </c>
      <c r="F466" s="242" t="s">
        <v>963</v>
      </c>
      <c r="G466" s="239"/>
      <c r="H466" s="243">
        <v>7.2000000000000002</v>
      </c>
      <c r="I466" s="244"/>
      <c r="J466" s="239"/>
      <c r="K466" s="239"/>
      <c r="L466" s="245"/>
      <c r="M466" s="246"/>
      <c r="N466" s="247"/>
      <c r="O466" s="247"/>
      <c r="P466" s="247"/>
      <c r="Q466" s="247"/>
      <c r="R466" s="247"/>
      <c r="S466" s="247"/>
      <c r="T466" s="248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9" t="s">
        <v>446</v>
      </c>
      <c r="AU466" s="249" t="s">
        <v>83</v>
      </c>
      <c r="AV466" s="13" t="s">
        <v>83</v>
      </c>
      <c r="AW466" s="13" t="s">
        <v>35</v>
      </c>
      <c r="AX466" s="13" t="s">
        <v>74</v>
      </c>
      <c r="AY466" s="249" t="s">
        <v>426</v>
      </c>
    </row>
    <row r="467" s="15" customFormat="1">
      <c r="A467" s="15"/>
      <c r="B467" s="260"/>
      <c r="C467" s="261"/>
      <c r="D467" s="240" t="s">
        <v>446</v>
      </c>
      <c r="E467" s="262" t="s">
        <v>28</v>
      </c>
      <c r="F467" s="263" t="s">
        <v>466</v>
      </c>
      <c r="G467" s="261"/>
      <c r="H467" s="264">
        <v>21.600000000000001</v>
      </c>
      <c r="I467" s="265"/>
      <c r="J467" s="261"/>
      <c r="K467" s="261"/>
      <c r="L467" s="266"/>
      <c r="M467" s="267"/>
      <c r="N467" s="268"/>
      <c r="O467" s="268"/>
      <c r="P467" s="268"/>
      <c r="Q467" s="268"/>
      <c r="R467" s="268"/>
      <c r="S467" s="268"/>
      <c r="T467" s="269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T467" s="270" t="s">
        <v>446</v>
      </c>
      <c r="AU467" s="270" t="s">
        <v>83</v>
      </c>
      <c r="AV467" s="15" t="s">
        <v>438</v>
      </c>
      <c r="AW467" s="15" t="s">
        <v>35</v>
      </c>
      <c r="AX467" s="15" t="s">
        <v>81</v>
      </c>
      <c r="AY467" s="270" t="s">
        <v>426</v>
      </c>
    </row>
    <row r="468" s="2" customFormat="1" ht="24.15" customHeight="1">
      <c r="A468" s="42"/>
      <c r="B468" s="43"/>
      <c r="C468" s="220" t="s">
        <v>964</v>
      </c>
      <c r="D468" s="220" t="s">
        <v>433</v>
      </c>
      <c r="E468" s="221" t="s">
        <v>965</v>
      </c>
      <c r="F468" s="222" t="s">
        <v>966</v>
      </c>
      <c r="G468" s="223" t="s">
        <v>949</v>
      </c>
      <c r="H468" s="224">
        <v>5.4000000000000004</v>
      </c>
      <c r="I468" s="225"/>
      <c r="J468" s="226">
        <f>ROUND(I468*H468,2)</f>
        <v>0</v>
      </c>
      <c r="K468" s="222" t="s">
        <v>28</v>
      </c>
      <c r="L468" s="48"/>
      <c r="M468" s="227" t="s">
        <v>28</v>
      </c>
      <c r="N468" s="228" t="s">
        <v>45</v>
      </c>
      <c r="O468" s="88"/>
      <c r="P468" s="229">
        <f>O468*H468</f>
        <v>0</v>
      </c>
      <c r="Q468" s="229">
        <v>0.00012999999999999999</v>
      </c>
      <c r="R468" s="229">
        <f>Q468*H468</f>
        <v>0.00070199999999999993</v>
      </c>
      <c r="S468" s="229">
        <v>0</v>
      </c>
      <c r="T468" s="230">
        <f>S468*H468</f>
        <v>0</v>
      </c>
      <c r="U468" s="42"/>
      <c r="V468" s="42"/>
      <c r="W468" s="42"/>
      <c r="X468" s="42"/>
      <c r="Y468" s="42"/>
      <c r="Z468" s="42"/>
      <c r="AA468" s="42"/>
      <c r="AB468" s="42"/>
      <c r="AC468" s="42"/>
      <c r="AD468" s="42"/>
      <c r="AE468" s="42"/>
      <c r="AR468" s="231" t="s">
        <v>438</v>
      </c>
      <c r="AT468" s="231" t="s">
        <v>433</v>
      </c>
      <c r="AU468" s="231" t="s">
        <v>83</v>
      </c>
      <c r="AY468" s="21" t="s">
        <v>426</v>
      </c>
      <c r="BE468" s="232">
        <f>IF(N468="základní",J468,0)</f>
        <v>0</v>
      </c>
      <c r="BF468" s="232">
        <f>IF(N468="snížená",J468,0)</f>
        <v>0</v>
      </c>
      <c r="BG468" s="232">
        <f>IF(N468="zákl. přenesená",J468,0)</f>
        <v>0</v>
      </c>
      <c r="BH468" s="232">
        <f>IF(N468="sníž. přenesená",J468,0)</f>
        <v>0</v>
      </c>
      <c r="BI468" s="232">
        <f>IF(N468="nulová",J468,0)</f>
        <v>0</v>
      </c>
      <c r="BJ468" s="21" t="s">
        <v>81</v>
      </c>
      <c r="BK468" s="232">
        <f>ROUND(I468*H468,2)</f>
        <v>0</v>
      </c>
      <c r="BL468" s="21" t="s">
        <v>438</v>
      </c>
      <c r="BM468" s="231" t="s">
        <v>967</v>
      </c>
    </row>
    <row r="469" s="14" customFormat="1">
      <c r="A469" s="14"/>
      <c r="B469" s="250"/>
      <c r="C469" s="251"/>
      <c r="D469" s="240" t="s">
        <v>446</v>
      </c>
      <c r="E469" s="252" t="s">
        <v>28</v>
      </c>
      <c r="F469" s="253" t="s">
        <v>863</v>
      </c>
      <c r="G469" s="251"/>
      <c r="H469" s="252" t="s">
        <v>28</v>
      </c>
      <c r="I469" s="254"/>
      <c r="J469" s="251"/>
      <c r="K469" s="251"/>
      <c r="L469" s="255"/>
      <c r="M469" s="256"/>
      <c r="N469" s="257"/>
      <c r="O469" s="257"/>
      <c r="P469" s="257"/>
      <c r="Q469" s="257"/>
      <c r="R469" s="257"/>
      <c r="S469" s="257"/>
      <c r="T469" s="258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9" t="s">
        <v>446</v>
      </c>
      <c r="AU469" s="259" t="s">
        <v>83</v>
      </c>
      <c r="AV469" s="14" t="s">
        <v>81</v>
      </c>
      <c r="AW469" s="14" t="s">
        <v>35</v>
      </c>
      <c r="AX469" s="14" t="s">
        <v>74</v>
      </c>
      <c r="AY469" s="259" t="s">
        <v>426</v>
      </c>
    </row>
    <row r="470" s="13" customFormat="1">
      <c r="A470" s="13"/>
      <c r="B470" s="238"/>
      <c r="C470" s="239"/>
      <c r="D470" s="240" t="s">
        <v>446</v>
      </c>
      <c r="E470" s="241" t="s">
        <v>28</v>
      </c>
      <c r="F470" s="242" t="s">
        <v>968</v>
      </c>
      <c r="G470" s="239"/>
      <c r="H470" s="243">
        <v>5.4000000000000004</v>
      </c>
      <c r="I470" s="244"/>
      <c r="J470" s="239"/>
      <c r="K470" s="239"/>
      <c r="L470" s="245"/>
      <c r="M470" s="246"/>
      <c r="N470" s="247"/>
      <c r="O470" s="247"/>
      <c r="P470" s="247"/>
      <c r="Q470" s="247"/>
      <c r="R470" s="247"/>
      <c r="S470" s="247"/>
      <c r="T470" s="248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9" t="s">
        <v>446</v>
      </c>
      <c r="AU470" s="249" t="s">
        <v>83</v>
      </c>
      <c r="AV470" s="13" t="s">
        <v>83</v>
      </c>
      <c r="AW470" s="13" t="s">
        <v>35</v>
      </c>
      <c r="AX470" s="13" t="s">
        <v>81</v>
      </c>
      <c r="AY470" s="249" t="s">
        <v>426</v>
      </c>
    </row>
    <row r="471" s="2" customFormat="1" ht="37.8" customHeight="1">
      <c r="A471" s="42"/>
      <c r="B471" s="43"/>
      <c r="C471" s="220" t="s">
        <v>969</v>
      </c>
      <c r="D471" s="220" t="s">
        <v>433</v>
      </c>
      <c r="E471" s="221" t="s">
        <v>970</v>
      </c>
      <c r="F471" s="222" t="s">
        <v>971</v>
      </c>
      <c r="G471" s="223" t="s">
        <v>436</v>
      </c>
      <c r="H471" s="224">
        <v>0.44800000000000001</v>
      </c>
      <c r="I471" s="225"/>
      <c r="J471" s="226">
        <f>ROUND(I471*H471,2)</f>
        <v>0</v>
      </c>
      <c r="K471" s="222" t="s">
        <v>437</v>
      </c>
      <c r="L471" s="48"/>
      <c r="M471" s="227" t="s">
        <v>28</v>
      </c>
      <c r="N471" s="228" t="s">
        <v>45</v>
      </c>
      <c r="O471" s="88"/>
      <c r="P471" s="229">
        <f>O471*H471</f>
        <v>0</v>
      </c>
      <c r="Q471" s="229">
        <v>0.17818000000000001</v>
      </c>
      <c r="R471" s="229">
        <f>Q471*H471</f>
        <v>0.079824640000000002</v>
      </c>
      <c r="S471" s="229">
        <v>0</v>
      </c>
      <c r="T471" s="230">
        <f>S471*H471</f>
        <v>0</v>
      </c>
      <c r="U471" s="42"/>
      <c r="V471" s="42"/>
      <c r="W471" s="42"/>
      <c r="X471" s="42"/>
      <c r="Y471" s="42"/>
      <c r="Z471" s="42"/>
      <c r="AA471" s="42"/>
      <c r="AB471" s="42"/>
      <c r="AC471" s="42"/>
      <c r="AD471" s="42"/>
      <c r="AE471" s="42"/>
      <c r="AR471" s="231" t="s">
        <v>438</v>
      </c>
      <c r="AT471" s="231" t="s">
        <v>433</v>
      </c>
      <c r="AU471" s="231" t="s">
        <v>83</v>
      </c>
      <c r="AY471" s="21" t="s">
        <v>426</v>
      </c>
      <c r="BE471" s="232">
        <f>IF(N471="základní",J471,0)</f>
        <v>0</v>
      </c>
      <c r="BF471" s="232">
        <f>IF(N471="snížená",J471,0)</f>
        <v>0</v>
      </c>
      <c r="BG471" s="232">
        <f>IF(N471="zákl. přenesená",J471,0)</f>
        <v>0</v>
      </c>
      <c r="BH471" s="232">
        <f>IF(N471="sníž. přenesená",J471,0)</f>
        <v>0</v>
      </c>
      <c r="BI471" s="232">
        <f>IF(N471="nulová",J471,0)</f>
        <v>0</v>
      </c>
      <c r="BJ471" s="21" t="s">
        <v>81</v>
      </c>
      <c r="BK471" s="232">
        <f>ROUND(I471*H471,2)</f>
        <v>0</v>
      </c>
      <c r="BL471" s="21" t="s">
        <v>438</v>
      </c>
      <c r="BM471" s="231" t="s">
        <v>972</v>
      </c>
    </row>
    <row r="472" s="2" customFormat="1">
      <c r="A472" s="42"/>
      <c r="B472" s="43"/>
      <c r="C472" s="44"/>
      <c r="D472" s="233" t="s">
        <v>442</v>
      </c>
      <c r="E472" s="44"/>
      <c r="F472" s="234" t="s">
        <v>973</v>
      </c>
      <c r="G472" s="44"/>
      <c r="H472" s="44"/>
      <c r="I472" s="235"/>
      <c r="J472" s="44"/>
      <c r="K472" s="44"/>
      <c r="L472" s="48"/>
      <c r="M472" s="236"/>
      <c r="N472" s="237"/>
      <c r="O472" s="88"/>
      <c r="P472" s="88"/>
      <c r="Q472" s="88"/>
      <c r="R472" s="88"/>
      <c r="S472" s="88"/>
      <c r="T472" s="89"/>
      <c r="U472" s="42"/>
      <c r="V472" s="42"/>
      <c r="W472" s="42"/>
      <c r="X472" s="42"/>
      <c r="Y472" s="42"/>
      <c r="Z472" s="42"/>
      <c r="AA472" s="42"/>
      <c r="AB472" s="42"/>
      <c r="AC472" s="42"/>
      <c r="AD472" s="42"/>
      <c r="AE472" s="42"/>
      <c r="AT472" s="21" t="s">
        <v>442</v>
      </c>
      <c r="AU472" s="21" t="s">
        <v>83</v>
      </c>
    </row>
    <row r="473" s="14" customFormat="1">
      <c r="A473" s="14"/>
      <c r="B473" s="250"/>
      <c r="C473" s="251"/>
      <c r="D473" s="240" t="s">
        <v>446</v>
      </c>
      <c r="E473" s="252" t="s">
        <v>28</v>
      </c>
      <c r="F473" s="253" t="s">
        <v>460</v>
      </c>
      <c r="G473" s="251"/>
      <c r="H473" s="252" t="s">
        <v>28</v>
      </c>
      <c r="I473" s="254"/>
      <c r="J473" s="251"/>
      <c r="K473" s="251"/>
      <c r="L473" s="255"/>
      <c r="M473" s="256"/>
      <c r="N473" s="257"/>
      <c r="O473" s="257"/>
      <c r="P473" s="257"/>
      <c r="Q473" s="257"/>
      <c r="R473" s="257"/>
      <c r="S473" s="257"/>
      <c r="T473" s="258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9" t="s">
        <v>446</v>
      </c>
      <c r="AU473" s="259" t="s">
        <v>83</v>
      </c>
      <c r="AV473" s="14" t="s">
        <v>81</v>
      </c>
      <c r="AW473" s="14" t="s">
        <v>35</v>
      </c>
      <c r="AX473" s="14" t="s">
        <v>74</v>
      </c>
      <c r="AY473" s="259" t="s">
        <v>426</v>
      </c>
    </row>
    <row r="474" s="13" customFormat="1">
      <c r="A474" s="13"/>
      <c r="B474" s="238"/>
      <c r="C474" s="239"/>
      <c r="D474" s="240" t="s">
        <v>446</v>
      </c>
      <c r="E474" s="241" t="s">
        <v>28</v>
      </c>
      <c r="F474" s="242" t="s">
        <v>974</v>
      </c>
      <c r="G474" s="239"/>
      <c r="H474" s="243">
        <v>0.44800000000000001</v>
      </c>
      <c r="I474" s="244"/>
      <c r="J474" s="239"/>
      <c r="K474" s="239"/>
      <c r="L474" s="245"/>
      <c r="M474" s="246"/>
      <c r="N474" s="247"/>
      <c r="O474" s="247"/>
      <c r="P474" s="247"/>
      <c r="Q474" s="247"/>
      <c r="R474" s="247"/>
      <c r="S474" s="247"/>
      <c r="T474" s="248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9" t="s">
        <v>446</v>
      </c>
      <c r="AU474" s="249" t="s">
        <v>83</v>
      </c>
      <c r="AV474" s="13" t="s">
        <v>83</v>
      </c>
      <c r="AW474" s="13" t="s">
        <v>35</v>
      </c>
      <c r="AX474" s="13" t="s">
        <v>81</v>
      </c>
      <c r="AY474" s="249" t="s">
        <v>426</v>
      </c>
    </row>
    <row r="475" s="2" customFormat="1" ht="66.75" customHeight="1">
      <c r="A475" s="42"/>
      <c r="B475" s="43"/>
      <c r="C475" s="220" t="s">
        <v>975</v>
      </c>
      <c r="D475" s="220" t="s">
        <v>433</v>
      </c>
      <c r="E475" s="221" t="s">
        <v>976</v>
      </c>
      <c r="F475" s="222" t="s">
        <v>977</v>
      </c>
      <c r="G475" s="223" t="s">
        <v>436</v>
      </c>
      <c r="H475" s="224">
        <v>30.062999999999999</v>
      </c>
      <c r="I475" s="225"/>
      <c r="J475" s="226">
        <f>ROUND(I475*H475,2)</f>
        <v>0</v>
      </c>
      <c r="K475" s="222" t="s">
        <v>437</v>
      </c>
      <c r="L475" s="48"/>
      <c r="M475" s="227" t="s">
        <v>28</v>
      </c>
      <c r="N475" s="228" t="s">
        <v>45</v>
      </c>
      <c r="O475" s="88"/>
      <c r="P475" s="229">
        <f>O475*H475</f>
        <v>0</v>
      </c>
      <c r="Q475" s="229">
        <v>0.29330000000000001</v>
      </c>
      <c r="R475" s="229">
        <f>Q475*H475</f>
        <v>8.8174779000000001</v>
      </c>
      <c r="S475" s="229">
        <v>0</v>
      </c>
      <c r="T475" s="230">
        <f>S475*H475</f>
        <v>0</v>
      </c>
      <c r="U475" s="42"/>
      <c r="V475" s="42"/>
      <c r="W475" s="42"/>
      <c r="X475" s="42"/>
      <c r="Y475" s="42"/>
      <c r="Z475" s="42"/>
      <c r="AA475" s="42"/>
      <c r="AB475" s="42"/>
      <c r="AC475" s="42"/>
      <c r="AD475" s="42"/>
      <c r="AE475" s="42"/>
      <c r="AR475" s="231" t="s">
        <v>438</v>
      </c>
      <c r="AT475" s="231" t="s">
        <v>433</v>
      </c>
      <c r="AU475" s="231" t="s">
        <v>83</v>
      </c>
      <c r="AY475" s="21" t="s">
        <v>426</v>
      </c>
      <c r="BE475" s="232">
        <f>IF(N475="základní",J475,0)</f>
        <v>0</v>
      </c>
      <c r="BF475" s="232">
        <f>IF(N475="snížená",J475,0)</f>
        <v>0</v>
      </c>
      <c r="BG475" s="232">
        <f>IF(N475="zákl. přenesená",J475,0)</f>
        <v>0</v>
      </c>
      <c r="BH475" s="232">
        <f>IF(N475="sníž. přenesená",J475,0)</f>
        <v>0</v>
      </c>
      <c r="BI475" s="232">
        <f>IF(N475="nulová",J475,0)</f>
        <v>0</v>
      </c>
      <c r="BJ475" s="21" t="s">
        <v>81</v>
      </c>
      <c r="BK475" s="232">
        <f>ROUND(I475*H475,2)</f>
        <v>0</v>
      </c>
      <c r="BL475" s="21" t="s">
        <v>438</v>
      </c>
      <c r="BM475" s="231" t="s">
        <v>978</v>
      </c>
    </row>
    <row r="476" s="2" customFormat="1">
      <c r="A476" s="42"/>
      <c r="B476" s="43"/>
      <c r="C476" s="44"/>
      <c r="D476" s="233" t="s">
        <v>442</v>
      </c>
      <c r="E476" s="44"/>
      <c r="F476" s="234" t="s">
        <v>979</v>
      </c>
      <c r="G476" s="44"/>
      <c r="H476" s="44"/>
      <c r="I476" s="235"/>
      <c r="J476" s="44"/>
      <c r="K476" s="44"/>
      <c r="L476" s="48"/>
      <c r="M476" s="236"/>
      <c r="N476" s="237"/>
      <c r="O476" s="88"/>
      <c r="P476" s="88"/>
      <c r="Q476" s="88"/>
      <c r="R476" s="88"/>
      <c r="S476" s="88"/>
      <c r="T476" s="89"/>
      <c r="U476" s="42"/>
      <c r="V476" s="42"/>
      <c r="W476" s="42"/>
      <c r="X476" s="42"/>
      <c r="Y476" s="42"/>
      <c r="Z476" s="42"/>
      <c r="AA476" s="42"/>
      <c r="AB476" s="42"/>
      <c r="AC476" s="42"/>
      <c r="AD476" s="42"/>
      <c r="AE476" s="42"/>
      <c r="AT476" s="21" t="s">
        <v>442</v>
      </c>
      <c r="AU476" s="21" t="s">
        <v>83</v>
      </c>
    </row>
    <row r="477" s="14" customFormat="1">
      <c r="A477" s="14"/>
      <c r="B477" s="250"/>
      <c r="C477" s="251"/>
      <c r="D477" s="240" t="s">
        <v>446</v>
      </c>
      <c r="E477" s="252" t="s">
        <v>28</v>
      </c>
      <c r="F477" s="253" t="s">
        <v>460</v>
      </c>
      <c r="G477" s="251"/>
      <c r="H477" s="252" t="s">
        <v>28</v>
      </c>
      <c r="I477" s="254"/>
      <c r="J477" s="251"/>
      <c r="K477" s="251"/>
      <c r="L477" s="255"/>
      <c r="M477" s="256"/>
      <c r="N477" s="257"/>
      <c r="O477" s="257"/>
      <c r="P477" s="257"/>
      <c r="Q477" s="257"/>
      <c r="R477" s="257"/>
      <c r="S477" s="257"/>
      <c r="T477" s="258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9" t="s">
        <v>446</v>
      </c>
      <c r="AU477" s="259" t="s">
        <v>83</v>
      </c>
      <c r="AV477" s="14" t="s">
        <v>81</v>
      </c>
      <c r="AW477" s="14" t="s">
        <v>35</v>
      </c>
      <c r="AX477" s="14" t="s">
        <v>74</v>
      </c>
      <c r="AY477" s="259" t="s">
        <v>426</v>
      </c>
    </row>
    <row r="478" s="13" customFormat="1">
      <c r="A478" s="13"/>
      <c r="B478" s="238"/>
      <c r="C478" s="239"/>
      <c r="D478" s="240" t="s">
        <v>446</v>
      </c>
      <c r="E478" s="241" t="s">
        <v>28</v>
      </c>
      <c r="F478" s="242" t="s">
        <v>980</v>
      </c>
      <c r="G478" s="239"/>
      <c r="H478" s="243">
        <v>30.062999999999999</v>
      </c>
      <c r="I478" s="244"/>
      <c r="J478" s="239"/>
      <c r="K478" s="239"/>
      <c r="L478" s="245"/>
      <c r="M478" s="246"/>
      <c r="N478" s="247"/>
      <c r="O478" s="247"/>
      <c r="P478" s="247"/>
      <c r="Q478" s="247"/>
      <c r="R478" s="247"/>
      <c r="S478" s="247"/>
      <c r="T478" s="248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9" t="s">
        <v>446</v>
      </c>
      <c r="AU478" s="249" t="s">
        <v>83</v>
      </c>
      <c r="AV478" s="13" t="s">
        <v>83</v>
      </c>
      <c r="AW478" s="13" t="s">
        <v>35</v>
      </c>
      <c r="AX478" s="13" t="s">
        <v>74</v>
      </c>
      <c r="AY478" s="249" t="s">
        <v>426</v>
      </c>
    </row>
    <row r="479" s="15" customFormat="1">
      <c r="A479" s="15"/>
      <c r="B479" s="260"/>
      <c r="C479" s="261"/>
      <c r="D479" s="240" t="s">
        <v>446</v>
      </c>
      <c r="E479" s="262" t="s">
        <v>630</v>
      </c>
      <c r="F479" s="263" t="s">
        <v>466</v>
      </c>
      <c r="G479" s="261"/>
      <c r="H479" s="264">
        <v>30.062999999999999</v>
      </c>
      <c r="I479" s="265"/>
      <c r="J479" s="261"/>
      <c r="K479" s="261"/>
      <c r="L479" s="266"/>
      <c r="M479" s="267"/>
      <c r="N479" s="268"/>
      <c r="O479" s="268"/>
      <c r="P479" s="268"/>
      <c r="Q479" s="268"/>
      <c r="R479" s="268"/>
      <c r="S479" s="268"/>
      <c r="T479" s="269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T479" s="270" t="s">
        <v>446</v>
      </c>
      <c r="AU479" s="270" t="s">
        <v>83</v>
      </c>
      <c r="AV479" s="15" t="s">
        <v>438</v>
      </c>
      <c r="AW479" s="15" t="s">
        <v>35</v>
      </c>
      <c r="AX479" s="15" t="s">
        <v>81</v>
      </c>
      <c r="AY479" s="270" t="s">
        <v>426</v>
      </c>
    </row>
    <row r="480" s="2" customFormat="1" ht="66.75" customHeight="1">
      <c r="A480" s="42"/>
      <c r="B480" s="43"/>
      <c r="C480" s="220" t="s">
        <v>981</v>
      </c>
      <c r="D480" s="220" t="s">
        <v>433</v>
      </c>
      <c r="E480" s="221" t="s">
        <v>982</v>
      </c>
      <c r="F480" s="222" t="s">
        <v>983</v>
      </c>
      <c r="G480" s="223" t="s">
        <v>436</v>
      </c>
      <c r="H480" s="224">
        <v>30.062999999999999</v>
      </c>
      <c r="I480" s="225"/>
      <c r="J480" s="226">
        <f>ROUND(I480*H480,2)</f>
        <v>0</v>
      </c>
      <c r="K480" s="222" t="s">
        <v>437</v>
      </c>
      <c r="L480" s="48"/>
      <c r="M480" s="227" t="s">
        <v>28</v>
      </c>
      <c r="N480" s="228" t="s">
        <v>45</v>
      </c>
      <c r="O480" s="88"/>
      <c r="P480" s="229">
        <f>O480*H480</f>
        <v>0</v>
      </c>
      <c r="Q480" s="229">
        <v>0.058500000000000003</v>
      </c>
      <c r="R480" s="229">
        <f>Q480*H480</f>
        <v>1.7586855000000001</v>
      </c>
      <c r="S480" s="229">
        <v>0</v>
      </c>
      <c r="T480" s="230">
        <f>S480*H480</f>
        <v>0</v>
      </c>
      <c r="U480" s="42"/>
      <c r="V480" s="42"/>
      <c r="W480" s="42"/>
      <c r="X480" s="42"/>
      <c r="Y480" s="42"/>
      <c r="Z480" s="42"/>
      <c r="AA480" s="42"/>
      <c r="AB480" s="42"/>
      <c r="AC480" s="42"/>
      <c r="AD480" s="42"/>
      <c r="AE480" s="42"/>
      <c r="AR480" s="231" t="s">
        <v>438</v>
      </c>
      <c r="AT480" s="231" t="s">
        <v>433</v>
      </c>
      <c r="AU480" s="231" t="s">
        <v>83</v>
      </c>
      <c r="AY480" s="21" t="s">
        <v>426</v>
      </c>
      <c r="BE480" s="232">
        <f>IF(N480="základní",J480,0)</f>
        <v>0</v>
      </c>
      <c r="BF480" s="232">
        <f>IF(N480="snížená",J480,0)</f>
        <v>0</v>
      </c>
      <c r="BG480" s="232">
        <f>IF(N480="zákl. přenesená",J480,0)</f>
        <v>0</v>
      </c>
      <c r="BH480" s="232">
        <f>IF(N480="sníž. přenesená",J480,0)</f>
        <v>0</v>
      </c>
      <c r="BI480" s="232">
        <f>IF(N480="nulová",J480,0)</f>
        <v>0</v>
      </c>
      <c r="BJ480" s="21" t="s">
        <v>81</v>
      </c>
      <c r="BK480" s="232">
        <f>ROUND(I480*H480,2)</f>
        <v>0</v>
      </c>
      <c r="BL480" s="21" t="s">
        <v>438</v>
      </c>
      <c r="BM480" s="231" t="s">
        <v>984</v>
      </c>
    </row>
    <row r="481" s="2" customFormat="1">
      <c r="A481" s="42"/>
      <c r="B481" s="43"/>
      <c r="C481" s="44"/>
      <c r="D481" s="233" t="s">
        <v>442</v>
      </c>
      <c r="E481" s="44"/>
      <c r="F481" s="234" t="s">
        <v>985</v>
      </c>
      <c r="G481" s="44"/>
      <c r="H481" s="44"/>
      <c r="I481" s="235"/>
      <c r="J481" s="44"/>
      <c r="K481" s="44"/>
      <c r="L481" s="48"/>
      <c r="M481" s="236"/>
      <c r="N481" s="237"/>
      <c r="O481" s="88"/>
      <c r="P481" s="88"/>
      <c r="Q481" s="88"/>
      <c r="R481" s="88"/>
      <c r="S481" s="88"/>
      <c r="T481" s="89"/>
      <c r="U481" s="42"/>
      <c r="V481" s="42"/>
      <c r="W481" s="42"/>
      <c r="X481" s="42"/>
      <c r="Y481" s="42"/>
      <c r="Z481" s="42"/>
      <c r="AA481" s="42"/>
      <c r="AB481" s="42"/>
      <c r="AC481" s="42"/>
      <c r="AD481" s="42"/>
      <c r="AE481" s="42"/>
      <c r="AT481" s="21" t="s">
        <v>442</v>
      </c>
      <c r="AU481" s="21" t="s">
        <v>83</v>
      </c>
    </row>
    <row r="482" s="13" customFormat="1">
      <c r="A482" s="13"/>
      <c r="B482" s="238"/>
      <c r="C482" s="239"/>
      <c r="D482" s="240" t="s">
        <v>446</v>
      </c>
      <c r="E482" s="241" t="s">
        <v>28</v>
      </c>
      <c r="F482" s="242" t="s">
        <v>630</v>
      </c>
      <c r="G482" s="239"/>
      <c r="H482" s="243">
        <v>30.062999999999999</v>
      </c>
      <c r="I482" s="244"/>
      <c r="J482" s="239"/>
      <c r="K482" s="239"/>
      <c r="L482" s="245"/>
      <c r="M482" s="246"/>
      <c r="N482" s="247"/>
      <c r="O482" s="247"/>
      <c r="P482" s="247"/>
      <c r="Q482" s="247"/>
      <c r="R482" s="247"/>
      <c r="S482" s="247"/>
      <c r="T482" s="248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9" t="s">
        <v>446</v>
      </c>
      <c r="AU482" s="249" t="s">
        <v>83</v>
      </c>
      <c r="AV482" s="13" t="s">
        <v>83</v>
      </c>
      <c r="AW482" s="13" t="s">
        <v>35</v>
      </c>
      <c r="AX482" s="13" t="s">
        <v>81</v>
      </c>
      <c r="AY482" s="249" t="s">
        <v>426</v>
      </c>
    </row>
    <row r="483" s="2" customFormat="1" ht="37.8" customHeight="1">
      <c r="A483" s="42"/>
      <c r="B483" s="43"/>
      <c r="C483" s="220" t="s">
        <v>986</v>
      </c>
      <c r="D483" s="220" t="s">
        <v>433</v>
      </c>
      <c r="E483" s="221" t="s">
        <v>987</v>
      </c>
      <c r="F483" s="222" t="s">
        <v>988</v>
      </c>
      <c r="G483" s="223" t="s">
        <v>436</v>
      </c>
      <c r="H483" s="224">
        <v>0.33800000000000002</v>
      </c>
      <c r="I483" s="225"/>
      <c r="J483" s="226">
        <f>ROUND(I483*H483,2)</f>
        <v>0</v>
      </c>
      <c r="K483" s="222" t="s">
        <v>437</v>
      </c>
      <c r="L483" s="48"/>
      <c r="M483" s="227" t="s">
        <v>28</v>
      </c>
      <c r="N483" s="228" t="s">
        <v>45</v>
      </c>
      <c r="O483" s="88"/>
      <c r="P483" s="229">
        <f>O483*H483</f>
        <v>0</v>
      </c>
      <c r="Q483" s="229">
        <v>0.26723000000000002</v>
      </c>
      <c r="R483" s="229">
        <f>Q483*H483</f>
        <v>0.090323740000000013</v>
      </c>
      <c r="S483" s="229">
        <v>0</v>
      </c>
      <c r="T483" s="230">
        <f>S483*H483</f>
        <v>0</v>
      </c>
      <c r="U483" s="42"/>
      <c r="V483" s="42"/>
      <c r="W483" s="42"/>
      <c r="X483" s="42"/>
      <c r="Y483" s="42"/>
      <c r="Z483" s="42"/>
      <c r="AA483" s="42"/>
      <c r="AB483" s="42"/>
      <c r="AC483" s="42"/>
      <c r="AD483" s="42"/>
      <c r="AE483" s="42"/>
      <c r="AR483" s="231" t="s">
        <v>438</v>
      </c>
      <c r="AT483" s="231" t="s">
        <v>433</v>
      </c>
      <c r="AU483" s="231" t="s">
        <v>83</v>
      </c>
      <c r="AY483" s="21" t="s">
        <v>426</v>
      </c>
      <c r="BE483" s="232">
        <f>IF(N483="základní",J483,0)</f>
        <v>0</v>
      </c>
      <c r="BF483" s="232">
        <f>IF(N483="snížená",J483,0)</f>
        <v>0</v>
      </c>
      <c r="BG483" s="232">
        <f>IF(N483="zákl. přenesená",J483,0)</f>
        <v>0</v>
      </c>
      <c r="BH483" s="232">
        <f>IF(N483="sníž. přenesená",J483,0)</f>
        <v>0</v>
      </c>
      <c r="BI483" s="232">
        <f>IF(N483="nulová",J483,0)</f>
        <v>0</v>
      </c>
      <c r="BJ483" s="21" t="s">
        <v>81</v>
      </c>
      <c r="BK483" s="232">
        <f>ROUND(I483*H483,2)</f>
        <v>0</v>
      </c>
      <c r="BL483" s="21" t="s">
        <v>438</v>
      </c>
      <c r="BM483" s="231" t="s">
        <v>989</v>
      </c>
    </row>
    <row r="484" s="2" customFormat="1">
      <c r="A484" s="42"/>
      <c r="B484" s="43"/>
      <c r="C484" s="44"/>
      <c r="D484" s="233" t="s">
        <v>442</v>
      </c>
      <c r="E484" s="44"/>
      <c r="F484" s="234" t="s">
        <v>990</v>
      </c>
      <c r="G484" s="44"/>
      <c r="H484" s="44"/>
      <c r="I484" s="235"/>
      <c r="J484" s="44"/>
      <c r="K484" s="44"/>
      <c r="L484" s="48"/>
      <c r="M484" s="236"/>
      <c r="N484" s="237"/>
      <c r="O484" s="88"/>
      <c r="P484" s="88"/>
      <c r="Q484" s="88"/>
      <c r="R484" s="88"/>
      <c r="S484" s="88"/>
      <c r="T484" s="89"/>
      <c r="U484" s="42"/>
      <c r="V484" s="42"/>
      <c r="W484" s="42"/>
      <c r="X484" s="42"/>
      <c r="Y484" s="42"/>
      <c r="Z484" s="42"/>
      <c r="AA484" s="42"/>
      <c r="AB484" s="42"/>
      <c r="AC484" s="42"/>
      <c r="AD484" s="42"/>
      <c r="AE484" s="42"/>
      <c r="AT484" s="21" t="s">
        <v>442</v>
      </c>
      <c r="AU484" s="21" t="s">
        <v>83</v>
      </c>
    </row>
    <row r="485" s="14" customFormat="1">
      <c r="A485" s="14"/>
      <c r="B485" s="250"/>
      <c r="C485" s="251"/>
      <c r="D485" s="240" t="s">
        <v>446</v>
      </c>
      <c r="E485" s="252" t="s">
        <v>28</v>
      </c>
      <c r="F485" s="253" t="s">
        <v>460</v>
      </c>
      <c r="G485" s="251"/>
      <c r="H485" s="252" t="s">
        <v>28</v>
      </c>
      <c r="I485" s="254"/>
      <c r="J485" s="251"/>
      <c r="K485" s="251"/>
      <c r="L485" s="255"/>
      <c r="M485" s="256"/>
      <c r="N485" s="257"/>
      <c r="O485" s="257"/>
      <c r="P485" s="257"/>
      <c r="Q485" s="257"/>
      <c r="R485" s="257"/>
      <c r="S485" s="257"/>
      <c r="T485" s="258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9" t="s">
        <v>446</v>
      </c>
      <c r="AU485" s="259" t="s">
        <v>83</v>
      </c>
      <c r="AV485" s="14" t="s">
        <v>81</v>
      </c>
      <c r="AW485" s="14" t="s">
        <v>35</v>
      </c>
      <c r="AX485" s="14" t="s">
        <v>74</v>
      </c>
      <c r="AY485" s="259" t="s">
        <v>426</v>
      </c>
    </row>
    <row r="486" s="13" customFormat="1">
      <c r="A486" s="13"/>
      <c r="B486" s="238"/>
      <c r="C486" s="239"/>
      <c r="D486" s="240" t="s">
        <v>446</v>
      </c>
      <c r="E486" s="241" t="s">
        <v>28</v>
      </c>
      <c r="F486" s="242" t="s">
        <v>991</v>
      </c>
      <c r="G486" s="239"/>
      <c r="H486" s="243">
        <v>0.33800000000000002</v>
      </c>
      <c r="I486" s="244"/>
      <c r="J486" s="239"/>
      <c r="K486" s="239"/>
      <c r="L486" s="245"/>
      <c r="M486" s="246"/>
      <c r="N486" s="247"/>
      <c r="O486" s="247"/>
      <c r="P486" s="247"/>
      <c r="Q486" s="247"/>
      <c r="R486" s="247"/>
      <c r="S486" s="247"/>
      <c r="T486" s="248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9" t="s">
        <v>446</v>
      </c>
      <c r="AU486" s="249" t="s">
        <v>83</v>
      </c>
      <c r="AV486" s="13" t="s">
        <v>83</v>
      </c>
      <c r="AW486" s="13" t="s">
        <v>35</v>
      </c>
      <c r="AX486" s="13" t="s">
        <v>81</v>
      </c>
      <c r="AY486" s="249" t="s">
        <v>426</v>
      </c>
    </row>
    <row r="487" s="12" customFormat="1" ht="22.8" customHeight="1">
      <c r="A487" s="12"/>
      <c r="B487" s="204"/>
      <c r="C487" s="205"/>
      <c r="D487" s="206" t="s">
        <v>73</v>
      </c>
      <c r="E487" s="218" t="s">
        <v>438</v>
      </c>
      <c r="F487" s="218" t="s">
        <v>992</v>
      </c>
      <c r="G487" s="205"/>
      <c r="H487" s="205"/>
      <c r="I487" s="208"/>
      <c r="J487" s="219">
        <f>BK487</f>
        <v>0</v>
      </c>
      <c r="K487" s="205"/>
      <c r="L487" s="210"/>
      <c r="M487" s="211"/>
      <c r="N487" s="212"/>
      <c r="O487" s="212"/>
      <c r="P487" s="213">
        <f>SUM(P488:P651)</f>
        <v>0</v>
      </c>
      <c r="Q487" s="212"/>
      <c r="R487" s="213">
        <f>SUM(R488:R651)</f>
        <v>30.576334730000003</v>
      </c>
      <c r="S487" s="212"/>
      <c r="T487" s="214">
        <f>SUM(T488:T651)</f>
        <v>0</v>
      </c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R487" s="215" t="s">
        <v>81</v>
      </c>
      <c r="AT487" s="216" t="s">
        <v>73</v>
      </c>
      <c r="AU487" s="216" t="s">
        <v>81</v>
      </c>
      <c r="AY487" s="215" t="s">
        <v>426</v>
      </c>
      <c r="BK487" s="217">
        <f>SUM(BK488:BK651)</f>
        <v>0</v>
      </c>
    </row>
    <row r="488" s="2" customFormat="1" ht="49.05" customHeight="1">
      <c r="A488" s="42"/>
      <c r="B488" s="43"/>
      <c r="C488" s="220" t="s">
        <v>993</v>
      </c>
      <c r="D488" s="220" t="s">
        <v>433</v>
      </c>
      <c r="E488" s="221" t="s">
        <v>994</v>
      </c>
      <c r="F488" s="222" t="s">
        <v>995</v>
      </c>
      <c r="G488" s="223" t="s">
        <v>504</v>
      </c>
      <c r="H488" s="224">
        <v>0.54000000000000004</v>
      </c>
      <c r="I488" s="225"/>
      <c r="J488" s="226">
        <f>ROUND(I488*H488,2)</f>
        <v>0</v>
      </c>
      <c r="K488" s="222" t="s">
        <v>437</v>
      </c>
      <c r="L488" s="48"/>
      <c r="M488" s="227" t="s">
        <v>28</v>
      </c>
      <c r="N488" s="228" t="s">
        <v>45</v>
      </c>
      <c r="O488" s="88"/>
      <c r="P488" s="229">
        <f>O488*H488</f>
        <v>0</v>
      </c>
      <c r="Q488" s="229">
        <v>2.5020099999999998</v>
      </c>
      <c r="R488" s="229">
        <f>Q488*H488</f>
        <v>1.3510854000000001</v>
      </c>
      <c r="S488" s="229">
        <v>0</v>
      </c>
      <c r="T488" s="230">
        <f>S488*H488</f>
        <v>0</v>
      </c>
      <c r="U488" s="42"/>
      <c r="V488" s="42"/>
      <c r="W488" s="42"/>
      <c r="X488" s="42"/>
      <c r="Y488" s="42"/>
      <c r="Z488" s="42"/>
      <c r="AA488" s="42"/>
      <c r="AB488" s="42"/>
      <c r="AC488" s="42"/>
      <c r="AD488" s="42"/>
      <c r="AE488" s="42"/>
      <c r="AR488" s="231" t="s">
        <v>438</v>
      </c>
      <c r="AT488" s="231" t="s">
        <v>433</v>
      </c>
      <c r="AU488" s="231" t="s">
        <v>83</v>
      </c>
      <c r="AY488" s="21" t="s">
        <v>426</v>
      </c>
      <c r="BE488" s="232">
        <f>IF(N488="základní",J488,0)</f>
        <v>0</v>
      </c>
      <c r="BF488" s="232">
        <f>IF(N488="snížená",J488,0)</f>
        <v>0</v>
      </c>
      <c r="BG488" s="232">
        <f>IF(N488="zákl. přenesená",J488,0)</f>
        <v>0</v>
      </c>
      <c r="BH488" s="232">
        <f>IF(N488="sníž. přenesená",J488,0)</f>
        <v>0</v>
      </c>
      <c r="BI488" s="232">
        <f>IF(N488="nulová",J488,0)</f>
        <v>0</v>
      </c>
      <c r="BJ488" s="21" t="s">
        <v>81</v>
      </c>
      <c r="BK488" s="232">
        <f>ROUND(I488*H488,2)</f>
        <v>0</v>
      </c>
      <c r="BL488" s="21" t="s">
        <v>438</v>
      </c>
      <c r="BM488" s="231" t="s">
        <v>996</v>
      </c>
    </row>
    <row r="489" s="2" customFormat="1">
      <c r="A489" s="42"/>
      <c r="B489" s="43"/>
      <c r="C489" s="44"/>
      <c r="D489" s="233" t="s">
        <v>442</v>
      </c>
      <c r="E489" s="44"/>
      <c r="F489" s="234" t="s">
        <v>997</v>
      </c>
      <c r="G489" s="44"/>
      <c r="H489" s="44"/>
      <c r="I489" s="235"/>
      <c r="J489" s="44"/>
      <c r="K489" s="44"/>
      <c r="L489" s="48"/>
      <c r="M489" s="236"/>
      <c r="N489" s="237"/>
      <c r="O489" s="88"/>
      <c r="P489" s="88"/>
      <c r="Q489" s="88"/>
      <c r="R489" s="88"/>
      <c r="S489" s="88"/>
      <c r="T489" s="89"/>
      <c r="U489" s="42"/>
      <c r="V489" s="42"/>
      <c r="W489" s="42"/>
      <c r="X489" s="42"/>
      <c r="Y489" s="42"/>
      <c r="Z489" s="42"/>
      <c r="AA489" s="42"/>
      <c r="AB489" s="42"/>
      <c r="AC489" s="42"/>
      <c r="AD489" s="42"/>
      <c r="AE489" s="42"/>
      <c r="AT489" s="21" t="s">
        <v>442</v>
      </c>
      <c r="AU489" s="21" t="s">
        <v>83</v>
      </c>
    </row>
    <row r="490" s="14" customFormat="1">
      <c r="A490" s="14"/>
      <c r="B490" s="250"/>
      <c r="C490" s="251"/>
      <c r="D490" s="240" t="s">
        <v>446</v>
      </c>
      <c r="E490" s="252" t="s">
        <v>28</v>
      </c>
      <c r="F490" s="253" t="s">
        <v>885</v>
      </c>
      <c r="G490" s="251"/>
      <c r="H490" s="252" t="s">
        <v>28</v>
      </c>
      <c r="I490" s="254"/>
      <c r="J490" s="251"/>
      <c r="K490" s="251"/>
      <c r="L490" s="255"/>
      <c r="M490" s="256"/>
      <c r="N490" s="257"/>
      <c r="O490" s="257"/>
      <c r="P490" s="257"/>
      <c r="Q490" s="257"/>
      <c r="R490" s="257"/>
      <c r="S490" s="257"/>
      <c r="T490" s="258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59" t="s">
        <v>446</v>
      </c>
      <c r="AU490" s="259" t="s">
        <v>83</v>
      </c>
      <c r="AV490" s="14" t="s">
        <v>81</v>
      </c>
      <c r="AW490" s="14" t="s">
        <v>35</v>
      </c>
      <c r="AX490" s="14" t="s">
        <v>74</v>
      </c>
      <c r="AY490" s="259" t="s">
        <v>426</v>
      </c>
    </row>
    <row r="491" s="13" customFormat="1">
      <c r="A491" s="13"/>
      <c r="B491" s="238"/>
      <c r="C491" s="239"/>
      <c r="D491" s="240" t="s">
        <v>446</v>
      </c>
      <c r="E491" s="241" t="s">
        <v>28</v>
      </c>
      <c r="F491" s="242" t="s">
        <v>998</v>
      </c>
      <c r="G491" s="239"/>
      <c r="H491" s="243">
        <v>0.54000000000000004</v>
      </c>
      <c r="I491" s="244"/>
      <c r="J491" s="239"/>
      <c r="K491" s="239"/>
      <c r="L491" s="245"/>
      <c r="M491" s="246"/>
      <c r="N491" s="247"/>
      <c r="O491" s="247"/>
      <c r="P491" s="247"/>
      <c r="Q491" s="247"/>
      <c r="R491" s="247"/>
      <c r="S491" s="247"/>
      <c r="T491" s="248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9" t="s">
        <v>446</v>
      </c>
      <c r="AU491" s="249" t="s">
        <v>83</v>
      </c>
      <c r="AV491" s="13" t="s">
        <v>83</v>
      </c>
      <c r="AW491" s="13" t="s">
        <v>35</v>
      </c>
      <c r="AX491" s="13" t="s">
        <v>81</v>
      </c>
      <c r="AY491" s="249" t="s">
        <v>426</v>
      </c>
    </row>
    <row r="492" s="2" customFormat="1" ht="101.25" customHeight="1">
      <c r="A492" s="42"/>
      <c r="B492" s="43"/>
      <c r="C492" s="220" t="s">
        <v>999</v>
      </c>
      <c r="D492" s="220" t="s">
        <v>433</v>
      </c>
      <c r="E492" s="221" t="s">
        <v>1000</v>
      </c>
      <c r="F492" s="222" t="s">
        <v>1001</v>
      </c>
      <c r="G492" s="223" t="s">
        <v>436</v>
      </c>
      <c r="H492" s="224">
        <v>5.4000000000000004</v>
      </c>
      <c r="I492" s="225"/>
      <c r="J492" s="226">
        <f>ROUND(I492*H492,2)</f>
        <v>0</v>
      </c>
      <c r="K492" s="222" t="s">
        <v>437</v>
      </c>
      <c r="L492" s="48"/>
      <c r="M492" s="227" t="s">
        <v>28</v>
      </c>
      <c r="N492" s="228" t="s">
        <v>45</v>
      </c>
      <c r="O492" s="88"/>
      <c r="P492" s="229">
        <f>O492*H492</f>
        <v>0</v>
      </c>
      <c r="Q492" s="229">
        <v>0.0081200000000000005</v>
      </c>
      <c r="R492" s="229">
        <f>Q492*H492</f>
        <v>0.043848000000000005</v>
      </c>
      <c r="S492" s="229">
        <v>0</v>
      </c>
      <c r="T492" s="230">
        <f>S492*H492</f>
        <v>0</v>
      </c>
      <c r="U492" s="42"/>
      <c r="V492" s="42"/>
      <c r="W492" s="42"/>
      <c r="X492" s="42"/>
      <c r="Y492" s="42"/>
      <c r="Z492" s="42"/>
      <c r="AA492" s="42"/>
      <c r="AB492" s="42"/>
      <c r="AC492" s="42"/>
      <c r="AD492" s="42"/>
      <c r="AE492" s="42"/>
      <c r="AR492" s="231" t="s">
        <v>438</v>
      </c>
      <c r="AT492" s="231" t="s">
        <v>433</v>
      </c>
      <c r="AU492" s="231" t="s">
        <v>83</v>
      </c>
      <c r="AY492" s="21" t="s">
        <v>426</v>
      </c>
      <c r="BE492" s="232">
        <f>IF(N492="základní",J492,0)</f>
        <v>0</v>
      </c>
      <c r="BF492" s="232">
        <f>IF(N492="snížená",J492,0)</f>
        <v>0</v>
      </c>
      <c r="BG492" s="232">
        <f>IF(N492="zákl. přenesená",J492,0)</f>
        <v>0</v>
      </c>
      <c r="BH492" s="232">
        <f>IF(N492="sníž. přenesená",J492,0)</f>
        <v>0</v>
      </c>
      <c r="BI492" s="232">
        <f>IF(N492="nulová",J492,0)</f>
        <v>0</v>
      </c>
      <c r="BJ492" s="21" t="s">
        <v>81</v>
      </c>
      <c r="BK492" s="232">
        <f>ROUND(I492*H492,2)</f>
        <v>0</v>
      </c>
      <c r="BL492" s="21" t="s">
        <v>438</v>
      </c>
      <c r="BM492" s="231" t="s">
        <v>1002</v>
      </c>
    </row>
    <row r="493" s="2" customFormat="1">
      <c r="A493" s="42"/>
      <c r="B493" s="43"/>
      <c r="C493" s="44"/>
      <c r="D493" s="233" t="s">
        <v>442</v>
      </c>
      <c r="E493" s="44"/>
      <c r="F493" s="234" t="s">
        <v>1003</v>
      </c>
      <c r="G493" s="44"/>
      <c r="H493" s="44"/>
      <c r="I493" s="235"/>
      <c r="J493" s="44"/>
      <c r="K493" s="44"/>
      <c r="L493" s="48"/>
      <c r="M493" s="236"/>
      <c r="N493" s="237"/>
      <c r="O493" s="88"/>
      <c r="P493" s="88"/>
      <c r="Q493" s="88"/>
      <c r="R493" s="88"/>
      <c r="S493" s="88"/>
      <c r="T493" s="89"/>
      <c r="U493" s="42"/>
      <c r="V493" s="42"/>
      <c r="W493" s="42"/>
      <c r="X493" s="42"/>
      <c r="Y493" s="42"/>
      <c r="Z493" s="42"/>
      <c r="AA493" s="42"/>
      <c r="AB493" s="42"/>
      <c r="AC493" s="42"/>
      <c r="AD493" s="42"/>
      <c r="AE493" s="42"/>
      <c r="AT493" s="21" t="s">
        <v>442</v>
      </c>
      <c r="AU493" s="21" t="s">
        <v>83</v>
      </c>
    </row>
    <row r="494" s="14" customFormat="1">
      <c r="A494" s="14"/>
      <c r="B494" s="250"/>
      <c r="C494" s="251"/>
      <c r="D494" s="240" t="s">
        <v>446</v>
      </c>
      <c r="E494" s="252" t="s">
        <v>28</v>
      </c>
      <c r="F494" s="253" t="s">
        <v>885</v>
      </c>
      <c r="G494" s="251"/>
      <c r="H494" s="252" t="s">
        <v>28</v>
      </c>
      <c r="I494" s="254"/>
      <c r="J494" s="251"/>
      <c r="K494" s="251"/>
      <c r="L494" s="255"/>
      <c r="M494" s="256"/>
      <c r="N494" s="257"/>
      <c r="O494" s="257"/>
      <c r="P494" s="257"/>
      <c r="Q494" s="257"/>
      <c r="R494" s="257"/>
      <c r="S494" s="257"/>
      <c r="T494" s="258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9" t="s">
        <v>446</v>
      </c>
      <c r="AU494" s="259" t="s">
        <v>83</v>
      </c>
      <c r="AV494" s="14" t="s">
        <v>81</v>
      </c>
      <c r="AW494" s="14" t="s">
        <v>35</v>
      </c>
      <c r="AX494" s="14" t="s">
        <v>74</v>
      </c>
      <c r="AY494" s="259" t="s">
        <v>426</v>
      </c>
    </row>
    <row r="495" s="13" customFormat="1">
      <c r="A495" s="13"/>
      <c r="B495" s="238"/>
      <c r="C495" s="239"/>
      <c r="D495" s="240" t="s">
        <v>446</v>
      </c>
      <c r="E495" s="241" t="s">
        <v>28</v>
      </c>
      <c r="F495" s="242" t="s">
        <v>1004</v>
      </c>
      <c r="G495" s="239"/>
      <c r="H495" s="243">
        <v>5.4000000000000004</v>
      </c>
      <c r="I495" s="244"/>
      <c r="J495" s="239"/>
      <c r="K495" s="239"/>
      <c r="L495" s="245"/>
      <c r="M495" s="246"/>
      <c r="N495" s="247"/>
      <c r="O495" s="247"/>
      <c r="P495" s="247"/>
      <c r="Q495" s="247"/>
      <c r="R495" s="247"/>
      <c r="S495" s="247"/>
      <c r="T495" s="248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9" t="s">
        <v>446</v>
      </c>
      <c r="AU495" s="249" t="s">
        <v>83</v>
      </c>
      <c r="AV495" s="13" t="s">
        <v>83</v>
      </c>
      <c r="AW495" s="13" t="s">
        <v>35</v>
      </c>
      <c r="AX495" s="13" t="s">
        <v>74</v>
      </c>
      <c r="AY495" s="249" t="s">
        <v>426</v>
      </c>
    </row>
    <row r="496" s="15" customFormat="1">
      <c r="A496" s="15"/>
      <c r="B496" s="260"/>
      <c r="C496" s="261"/>
      <c r="D496" s="240" t="s">
        <v>446</v>
      </c>
      <c r="E496" s="262" t="s">
        <v>150</v>
      </c>
      <c r="F496" s="263" t="s">
        <v>466</v>
      </c>
      <c r="G496" s="261"/>
      <c r="H496" s="264">
        <v>5.4000000000000004</v>
      </c>
      <c r="I496" s="265"/>
      <c r="J496" s="261"/>
      <c r="K496" s="261"/>
      <c r="L496" s="266"/>
      <c r="M496" s="267"/>
      <c r="N496" s="268"/>
      <c r="O496" s="268"/>
      <c r="P496" s="268"/>
      <c r="Q496" s="268"/>
      <c r="R496" s="268"/>
      <c r="S496" s="268"/>
      <c r="T496" s="269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T496" s="270" t="s">
        <v>446</v>
      </c>
      <c r="AU496" s="270" t="s">
        <v>83</v>
      </c>
      <c r="AV496" s="15" t="s">
        <v>438</v>
      </c>
      <c r="AW496" s="15" t="s">
        <v>35</v>
      </c>
      <c r="AX496" s="15" t="s">
        <v>81</v>
      </c>
      <c r="AY496" s="270" t="s">
        <v>426</v>
      </c>
    </row>
    <row r="497" s="2" customFormat="1" ht="37.8" customHeight="1">
      <c r="A497" s="42"/>
      <c r="B497" s="43"/>
      <c r="C497" s="220" t="s">
        <v>1005</v>
      </c>
      <c r="D497" s="220" t="s">
        <v>433</v>
      </c>
      <c r="E497" s="221" t="s">
        <v>1006</v>
      </c>
      <c r="F497" s="222" t="s">
        <v>1007</v>
      </c>
      <c r="G497" s="223" t="s">
        <v>436</v>
      </c>
      <c r="H497" s="224">
        <v>5.4000000000000004</v>
      </c>
      <c r="I497" s="225"/>
      <c r="J497" s="226">
        <f>ROUND(I497*H497,2)</f>
        <v>0</v>
      </c>
      <c r="K497" s="222" t="s">
        <v>437</v>
      </c>
      <c r="L497" s="48"/>
      <c r="M497" s="227" t="s">
        <v>28</v>
      </c>
      <c r="N497" s="228" t="s">
        <v>45</v>
      </c>
      <c r="O497" s="88"/>
      <c r="P497" s="229">
        <f>O497*H497</f>
        <v>0</v>
      </c>
      <c r="Q497" s="229">
        <v>0.00080999999999999996</v>
      </c>
      <c r="R497" s="229">
        <f>Q497*H497</f>
        <v>0.0043740000000000003</v>
      </c>
      <c r="S497" s="229">
        <v>0</v>
      </c>
      <c r="T497" s="230">
        <f>S497*H497</f>
        <v>0</v>
      </c>
      <c r="U497" s="42"/>
      <c r="V497" s="42"/>
      <c r="W497" s="42"/>
      <c r="X497" s="42"/>
      <c r="Y497" s="42"/>
      <c r="Z497" s="42"/>
      <c r="AA497" s="42"/>
      <c r="AB497" s="42"/>
      <c r="AC497" s="42"/>
      <c r="AD497" s="42"/>
      <c r="AE497" s="42"/>
      <c r="AR497" s="231" t="s">
        <v>438</v>
      </c>
      <c r="AT497" s="231" t="s">
        <v>433</v>
      </c>
      <c r="AU497" s="231" t="s">
        <v>83</v>
      </c>
      <c r="AY497" s="21" t="s">
        <v>426</v>
      </c>
      <c r="BE497" s="232">
        <f>IF(N497="základní",J497,0)</f>
        <v>0</v>
      </c>
      <c r="BF497" s="232">
        <f>IF(N497="snížená",J497,0)</f>
        <v>0</v>
      </c>
      <c r="BG497" s="232">
        <f>IF(N497="zákl. přenesená",J497,0)</f>
        <v>0</v>
      </c>
      <c r="BH497" s="232">
        <f>IF(N497="sníž. přenesená",J497,0)</f>
        <v>0</v>
      </c>
      <c r="BI497" s="232">
        <f>IF(N497="nulová",J497,0)</f>
        <v>0</v>
      </c>
      <c r="BJ497" s="21" t="s">
        <v>81</v>
      </c>
      <c r="BK497" s="232">
        <f>ROUND(I497*H497,2)</f>
        <v>0</v>
      </c>
      <c r="BL497" s="21" t="s">
        <v>438</v>
      </c>
      <c r="BM497" s="231" t="s">
        <v>1008</v>
      </c>
    </row>
    <row r="498" s="2" customFormat="1">
      <c r="A498" s="42"/>
      <c r="B498" s="43"/>
      <c r="C498" s="44"/>
      <c r="D498" s="233" t="s">
        <v>442</v>
      </c>
      <c r="E498" s="44"/>
      <c r="F498" s="234" t="s">
        <v>1009</v>
      </c>
      <c r="G498" s="44"/>
      <c r="H498" s="44"/>
      <c r="I498" s="235"/>
      <c r="J498" s="44"/>
      <c r="K498" s="44"/>
      <c r="L498" s="48"/>
      <c r="M498" s="236"/>
      <c r="N498" s="237"/>
      <c r="O498" s="88"/>
      <c r="P498" s="88"/>
      <c r="Q498" s="88"/>
      <c r="R498" s="88"/>
      <c r="S498" s="88"/>
      <c r="T498" s="89"/>
      <c r="U498" s="42"/>
      <c r="V498" s="42"/>
      <c r="W498" s="42"/>
      <c r="X498" s="42"/>
      <c r="Y498" s="42"/>
      <c r="Z498" s="42"/>
      <c r="AA498" s="42"/>
      <c r="AB498" s="42"/>
      <c r="AC498" s="42"/>
      <c r="AD498" s="42"/>
      <c r="AE498" s="42"/>
      <c r="AT498" s="21" t="s">
        <v>442</v>
      </c>
      <c r="AU498" s="21" t="s">
        <v>83</v>
      </c>
    </row>
    <row r="499" s="13" customFormat="1">
      <c r="A499" s="13"/>
      <c r="B499" s="238"/>
      <c r="C499" s="239"/>
      <c r="D499" s="240" t="s">
        <v>446</v>
      </c>
      <c r="E499" s="241" t="s">
        <v>28</v>
      </c>
      <c r="F499" s="242" t="s">
        <v>150</v>
      </c>
      <c r="G499" s="239"/>
      <c r="H499" s="243">
        <v>5.4000000000000004</v>
      </c>
      <c r="I499" s="244"/>
      <c r="J499" s="239"/>
      <c r="K499" s="239"/>
      <c r="L499" s="245"/>
      <c r="M499" s="246"/>
      <c r="N499" s="247"/>
      <c r="O499" s="247"/>
      <c r="P499" s="247"/>
      <c r="Q499" s="247"/>
      <c r="R499" s="247"/>
      <c r="S499" s="247"/>
      <c r="T499" s="248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9" t="s">
        <v>446</v>
      </c>
      <c r="AU499" s="249" t="s">
        <v>83</v>
      </c>
      <c r="AV499" s="13" t="s">
        <v>83</v>
      </c>
      <c r="AW499" s="13" t="s">
        <v>35</v>
      </c>
      <c r="AX499" s="13" t="s">
        <v>81</v>
      </c>
      <c r="AY499" s="249" t="s">
        <v>426</v>
      </c>
    </row>
    <row r="500" s="2" customFormat="1" ht="37.8" customHeight="1">
      <c r="A500" s="42"/>
      <c r="B500" s="43"/>
      <c r="C500" s="220" t="s">
        <v>1010</v>
      </c>
      <c r="D500" s="220" t="s">
        <v>433</v>
      </c>
      <c r="E500" s="221" t="s">
        <v>1011</v>
      </c>
      <c r="F500" s="222" t="s">
        <v>1012</v>
      </c>
      <c r="G500" s="223" t="s">
        <v>436</v>
      </c>
      <c r="H500" s="224">
        <v>5.4000000000000004</v>
      </c>
      <c r="I500" s="225"/>
      <c r="J500" s="226">
        <f>ROUND(I500*H500,2)</f>
        <v>0</v>
      </c>
      <c r="K500" s="222" t="s">
        <v>437</v>
      </c>
      <c r="L500" s="48"/>
      <c r="M500" s="227" t="s">
        <v>28</v>
      </c>
      <c r="N500" s="228" t="s">
        <v>45</v>
      </c>
      <c r="O500" s="88"/>
      <c r="P500" s="229">
        <f>O500*H500</f>
        <v>0</v>
      </c>
      <c r="Q500" s="229">
        <v>0</v>
      </c>
      <c r="R500" s="229">
        <f>Q500*H500</f>
        <v>0</v>
      </c>
      <c r="S500" s="229">
        <v>0</v>
      </c>
      <c r="T500" s="230">
        <f>S500*H500</f>
        <v>0</v>
      </c>
      <c r="U500" s="42"/>
      <c r="V500" s="42"/>
      <c r="W500" s="42"/>
      <c r="X500" s="42"/>
      <c r="Y500" s="42"/>
      <c r="Z500" s="42"/>
      <c r="AA500" s="42"/>
      <c r="AB500" s="42"/>
      <c r="AC500" s="42"/>
      <c r="AD500" s="42"/>
      <c r="AE500" s="42"/>
      <c r="AR500" s="231" t="s">
        <v>438</v>
      </c>
      <c r="AT500" s="231" t="s">
        <v>433</v>
      </c>
      <c r="AU500" s="231" t="s">
        <v>83</v>
      </c>
      <c r="AY500" s="21" t="s">
        <v>426</v>
      </c>
      <c r="BE500" s="232">
        <f>IF(N500="základní",J500,0)</f>
        <v>0</v>
      </c>
      <c r="BF500" s="232">
        <f>IF(N500="snížená",J500,0)</f>
        <v>0</v>
      </c>
      <c r="BG500" s="232">
        <f>IF(N500="zákl. přenesená",J500,0)</f>
        <v>0</v>
      </c>
      <c r="BH500" s="232">
        <f>IF(N500="sníž. přenesená",J500,0)</f>
        <v>0</v>
      </c>
      <c r="BI500" s="232">
        <f>IF(N500="nulová",J500,0)</f>
        <v>0</v>
      </c>
      <c r="BJ500" s="21" t="s">
        <v>81</v>
      </c>
      <c r="BK500" s="232">
        <f>ROUND(I500*H500,2)</f>
        <v>0</v>
      </c>
      <c r="BL500" s="21" t="s">
        <v>438</v>
      </c>
      <c r="BM500" s="231" t="s">
        <v>1013</v>
      </c>
    </row>
    <row r="501" s="2" customFormat="1">
      <c r="A501" s="42"/>
      <c r="B501" s="43"/>
      <c r="C501" s="44"/>
      <c r="D501" s="233" t="s">
        <v>442</v>
      </c>
      <c r="E501" s="44"/>
      <c r="F501" s="234" t="s">
        <v>1014</v>
      </c>
      <c r="G501" s="44"/>
      <c r="H501" s="44"/>
      <c r="I501" s="235"/>
      <c r="J501" s="44"/>
      <c r="K501" s="44"/>
      <c r="L501" s="48"/>
      <c r="M501" s="236"/>
      <c r="N501" s="237"/>
      <c r="O501" s="88"/>
      <c r="P501" s="88"/>
      <c r="Q501" s="88"/>
      <c r="R501" s="88"/>
      <c r="S501" s="88"/>
      <c r="T501" s="89"/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2"/>
      <c r="AT501" s="21" t="s">
        <v>442</v>
      </c>
      <c r="AU501" s="21" t="s">
        <v>83</v>
      </c>
    </row>
    <row r="502" s="13" customFormat="1">
      <c r="A502" s="13"/>
      <c r="B502" s="238"/>
      <c r="C502" s="239"/>
      <c r="D502" s="240" t="s">
        <v>446</v>
      </c>
      <c r="E502" s="241" t="s">
        <v>28</v>
      </c>
      <c r="F502" s="242" t="s">
        <v>150</v>
      </c>
      <c r="G502" s="239"/>
      <c r="H502" s="243">
        <v>5.4000000000000004</v>
      </c>
      <c r="I502" s="244"/>
      <c r="J502" s="239"/>
      <c r="K502" s="239"/>
      <c r="L502" s="245"/>
      <c r="M502" s="246"/>
      <c r="N502" s="247"/>
      <c r="O502" s="247"/>
      <c r="P502" s="247"/>
      <c r="Q502" s="247"/>
      <c r="R502" s="247"/>
      <c r="S502" s="247"/>
      <c r="T502" s="248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9" t="s">
        <v>446</v>
      </c>
      <c r="AU502" s="249" t="s">
        <v>83</v>
      </c>
      <c r="AV502" s="13" t="s">
        <v>83</v>
      </c>
      <c r="AW502" s="13" t="s">
        <v>35</v>
      </c>
      <c r="AX502" s="13" t="s">
        <v>81</v>
      </c>
      <c r="AY502" s="249" t="s">
        <v>426</v>
      </c>
    </row>
    <row r="503" s="2" customFormat="1" ht="78" customHeight="1">
      <c r="A503" s="42"/>
      <c r="B503" s="43"/>
      <c r="C503" s="220" t="s">
        <v>1015</v>
      </c>
      <c r="D503" s="220" t="s">
        <v>433</v>
      </c>
      <c r="E503" s="221" t="s">
        <v>1016</v>
      </c>
      <c r="F503" s="222" t="s">
        <v>1017</v>
      </c>
      <c r="G503" s="223" t="s">
        <v>740</v>
      </c>
      <c r="H503" s="224">
        <v>0.035000000000000003</v>
      </c>
      <c r="I503" s="225"/>
      <c r="J503" s="226">
        <f>ROUND(I503*H503,2)</f>
        <v>0</v>
      </c>
      <c r="K503" s="222" t="s">
        <v>437</v>
      </c>
      <c r="L503" s="48"/>
      <c r="M503" s="227" t="s">
        <v>28</v>
      </c>
      <c r="N503" s="228" t="s">
        <v>45</v>
      </c>
      <c r="O503" s="88"/>
      <c r="P503" s="229">
        <f>O503*H503</f>
        <v>0</v>
      </c>
      <c r="Q503" s="229">
        <v>1.06277</v>
      </c>
      <c r="R503" s="229">
        <f>Q503*H503</f>
        <v>0.037196950000000006</v>
      </c>
      <c r="S503" s="229">
        <v>0</v>
      </c>
      <c r="T503" s="230">
        <f>S503*H503</f>
        <v>0</v>
      </c>
      <c r="U503" s="42"/>
      <c r="V503" s="42"/>
      <c r="W503" s="42"/>
      <c r="X503" s="42"/>
      <c r="Y503" s="42"/>
      <c r="Z503" s="42"/>
      <c r="AA503" s="42"/>
      <c r="AB503" s="42"/>
      <c r="AC503" s="42"/>
      <c r="AD503" s="42"/>
      <c r="AE503" s="42"/>
      <c r="AR503" s="231" t="s">
        <v>438</v>
      </c>
      <c r="AT503" s="231" t="s">
        <v>433</v>
      </c>
      <c r="AU503" s="231" t="s">
        <v>83</v>
      </c>
      <c r="AY503" s="21" t="s">
        <v>426</v>
      </c>
      <c r="BE503" s="232">
        <f>IF(N503="základní",J503,0)</f>
        <v>0</v>
      </c>
      <c r="BF503" s="232">
        <f>IF(N503="snížená",J503,0)</f>
        <v>0</v>
      </c>
      <c r="BG503" s="232">
        <f>IF(N503="zákl. přenesená",J503,0)</f>
        <v>0</v>
      </c>
      <c r="BH503" s="232">
        <f>IF(N503="sníž. přenesená",J503,0)</f>
        <v>0</v>
      </c>
      <c r="BI503" s="232">
        <f>IF(N503="nulová",J503,0)</f>
        <v>0</v>
      </c>
      <c r="BJ503" s="21" t="s">
        <v>81</v>
      </c>
      <c r="BK503" s="232">
        <f>ROUND(I503*H503,2)</f>
        <v>0</v>
      </c>
      <c r="BL503" s="21" t="s">
        <v>438</v>
      </c>
      <c r="BM503" s="231" t="s">
        <v>1018</v>
      </c>
    </row>
    <row r="504" s="2" customFormat="1">
      <c r="A504" s="42"/>
      <c r="B504" s="43"/>
      <c r="C504" s="44"/>
      <c r="D504" s="233" t="s">
        <v>442</v>
      </c>
      <c r="E504" s="44"/>
      <c r="F504" s="234" t="s">
        <v>1019</v>
      </c>
      <c r="G504" s="44"/>
      <c r="H504" s="44"/>
      <c r="I504" s="235"/>
      <c r="J504" s="44"/>
      <c r="K504" s="44"/>
      <c r="L504" s="48"/>
      <c r="M504" s="236"/>
      <c r="N504" s="237"/>
      <c r="O504" s="88"/>
      <c r="P504" s="88"/>
      <c r="Q504" s="88"/>
      <c r="R504" s="88"/>
      <c r="S504" s="88"/>
      <c r="T504" s="89"/>
      <c r="U504" s="42"/>
      <c r="V504" s="42"/>
      <c r="W504" s="42"/>
      <c r="X504" s="42"/>
      <c r="Y504" s="42"/>
      <c r="Z504" s="42"/>
      <c r="AA504" s="42"/>
      <c r="AB504" s="42"/>
      <c r="AC504" s="42"/>
      <c r="AD504" s="42"/>
      <c r="AE504" s="42"/>
      <c r="AT504" s="21" t="s">
        <v>442</v>
      </c>
      <c r="AU504" s="21" t="s">
        <v>83</v>
      </c>
    </row>
    <row r="505" s="13" customFormat="1">
      <c r="A505" s="13"/>
      <c r="B505" s="238"/>
      <c r="C505" s="239"/>
      <c r="D505" s="240" t="s">
        <v>446</v>
      </c>
      <c r="E505" s="241" t="s">
        <v>28</v>
      </c>
      <c r="F505" s="242" t="s">
        <v>1020</v>
      </c>
      <c r="G505" s="239"/>
      <c r="H505" s="243">
        <v>0.035000000000000003</v>
      </c>
      <c r="I505" s="244"/>
      <c r="J505" s="239"/>
      <c r="K505" s="239"/>
      <c r="L505" s="245"/>
      <c r="M505" s="246"/>
      <c r="N505" s="247"/>
      <c r="O505" s="247"/>
      <c r="P505" s="247"/>
      <c r="Q505" s="247"/>
      <c r="R505" s="247"/>
      <c r="S505" s="247"/>
      <c r="T505" s="248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9" t="s">
        <v>446</v>
      </c>
      <c r="AU505" s="249" t="s">
        <v>83</v>
      </c>
      <c r="AV505" s="13" t="s">
        <v>83</v>
      </c>
      <c r="AW505" s="13" t="s">
        <v>35</v>
      </c>
      <c r="AX505" s="13" t="s">
        <v>81</v>
      </c>
      <c r="AY505" s="249" t="s">
        <v>426</v>
      </c>
    </row>
    <row r="506" s="2" customFormat="1" ht="37.8" customHeight="1">
      <c r="A506" s="42"/>
      <c r="B506" s="43"/>
      <c r="C506" s="220" t="s">
        <v>530</v>
      </c>
      <c r="D506" s="220" t="s">
        <v>433</v>
      </c>
      <c r="E506" s="221" t="s">
        <v>1021</v>
      </c>
      <c r="F506" s="222" t="s">
        <v>1022</v>
      </c>
      <c r="G506" s="223" t="s">
        <v>436</v>
      </c>
      <c r="H506" s="224">
        <v>0.96999999999999997</v>
      </c>
      <c r="I506" s="225"/>
      <c r="J506" s="226">
        <f>ROUND(I506*H506,2)</f>
        <v>0</v>
      </c>
      <c r="K506" s="222" t="s">
        <v>437</v>
      </c>
      <c r="L506" s="48"/>
      <c r="M506" s="227" t="s">
        <v>28</v>
      </c>
      <c r="N506" s="228" t="s">
        <v>45</v>
      </c>
      <c r="O506" s="88"/>
      <c r="P506" s="229">
        <f>O506*H506</f>
        <v>0</v>
      </c>
      <c r="Q506" s="229">
        <v>0.0046499999999999996</v>
      </c>
      <c r="R506" s="229">
        <f>Q506*H506</f>
        <v>0.0045104999999999998</v>
      </c>
      <c r="S506" s="229">
        <v>0</v>
      </c>
      <c r="T506" s="230">
        <f>S506*H506</f>
        <v>0</v>
      </c>
      <c r="U506" s="42"/>
      <c r="V506" s="42"/>
      <c r="W506" s="42"/>
      <c r="X506" s="42"/>
      <c r="Y506" s="42"/>
      <c r="Z506" s="42"/>
      <c r="AA506" s="42"/>
      <c r="AB506" s="42"/>
      <c r="AC506" s="42"/>
      <c r="AD506" s="42"/>
      <c r="AE506" s="42"/>
      <c r="AR506" s="231" t="s">
        <v>438</v>
      </c>
      <c r="AT506" s="231" t="s">
        <v>433</v>
      </c>
      <c r="AU506" s="231" t="s">
        <v>83</v>
      </c>
      <c r="AY506" s="21" t="s">
        <v>426</v>
      </c>
      <c r="BE506" s="232">
        <f>IF(N506="základní",J506,0)</f>
        <v>0</v>
      </c>
      <c r="BF506" s="232">
        <f>IF(N506="snížená",J506,0)</f>
        <v>0</v>
      </c>
      <c r="BG506" s="232">
        <f>IF(N506="zákl. přenesená",J506,0)</f>
        <v>0</v>
      </c>
      <c r="BH506" s="232">
        <f>IF(N506="sníž. přenesená",J506,0)</f>
        <v>0</v>
      </c>
      <c r="BI506" s="232">
        <f>IF(N506="nulová",J506,0)</f>
        <v>0</v>
      </c>
      <c r="BJ506" s="21" t="s">
        <v>81</v>
      </c>
      <c r="BK506" s="232">
        <f>ROUND(I506*H506,2)</f>
        <v>0</v>
      </c>
      <c r="BL506" s="21" t="s">
        <v>438</v>
      </c>
      <c r="BM506" s="231" t="s">
        <v>1023</v>
      </c>
    </row>
    <row r="507" s="2" customFormat="1">
      <c r="A507" s="42"/>
      <c r="B507" s="43"/>
      <c r="C507" s="44"/>
      <c r="D507" s="233" t="s">
        <v>442</v>
      </c>
      <c r="E507" s="44"/>
      <c r="F507" s="234" t="s">
        <v>1024</v>
      </c>
      <c r="G507" s="44"/>
      <c r="H507" s="44"/>
      <c r="I507" s="235"/>
      <c r="J507" s="44"/>
      <c r="K507" s="44"/>
      <c r="L507" s="48"/>
      <c r="M507" s="236"/>
      <c r="N507" s="237"/>
      <c r="O507" s="88"/>
      <c r="P507" s="88"/>
      <c r="Q507" s="88"/>
      <c r="R507" s="88"/>
      <c r="S507" s="88"/>
      <c r="T507" s="89"/>
      <c r="U507" s="42"/>
      <c r="V507" s="42"/>
      <c r="W507" s="42"/>
      <c r="X507" s="42"/>
      <c r="Y507" s="42"/>
      <c r="Z507" s="42"/>
      <c r="AA507" s="42"/>
      <c r="AB507" s="42"/>
      <c r="AC507" s="42"/>
      <c r="AD507" s="42"/>
      <c r="AE507" s="42"/>
      <c r="AT507" s="21" t="s">
        <v>442</v>
      </c>
      <c r="AU507" s="21" t="s">
        <v>83</v>
      </c>
    </row>
    <row r="508" s="14" customFormat="1">
      <c r="A508" s="14"/>
      <c r="B508" s="250"/>
      <c r="C508" s="251"/>
      <c r="D508" s="240" t="s">
        <v>446</v>
      </c>
      <c r="E508" s="252" t="s">
        <v>28</v>
      </c>
      <c r="F508" s="253" t="s">
        <v>460</v>
      </c>
      <c r="G508" s="251"/>
      <c r="H508" s="252" t="s">
        <v>28</v>
      </c>
      <c r="I508" s="254"/>
      <c r="J508" s="251"/>
      <c r="K508" s="251"/>
      <c r="L508" s="255"/>
      <c r="M508" s="256"/>
      <c r="N508" s="257"/>
      <c r="O508" s="257"/>
      <c r="P508" s="257"/>
      <c r="Q508" s="257"/>
      <c r="R508" s="257"/>
      <c r="S508" s="257"/>
      <c r="T508" s="258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59" t="s">
        <v>446</v>
      </c>
      <c r="AU508" s="259" t="s">
        <v>83</v>
      </c>
      <c r="AV508" s="14" t="s">
        <v>81</v>
      </c>
      <c r="AW508" s="14" t="s">
        <v>35</v>
      </c>
      <c r="AX508" s="14" t="s">
        <v>74</v>
      </c>
      <c r="AY508" s="259" t="s">
        <v>426</v>
      </c>
    </row>
    <row r="509" s="14" customFormat="1">
      <c r="A509" s="14"/>
      <c r="B509" s="250"/>
      <c r="C509" s="251"/>
      <c r="D509" s="240" t="s">
        <v>446</v>
      </c>
      <c r="E509" s="252" t="s">
        <v>28</v>
      </c>
      <c r="F509" s="253" t="s">
        <v>792</v>
      </c>
      <c r="G509" s="251"/>
      <c r="H509" s="252" t="s">
        <v>28</v>
      </c>
      <c r="I509" s="254"/>
      <c r="J509" s="251"/>
      <c r="K509" s="251"/>
      <c r="L509" s="255"/>
      <c r="M509" s="256"/>
      <c r="N509" s="257"/>
      <c r="O509" s="257"/>
      <c r="P509" s="257"/>
      <c r="Q509" s="257"/>
      <c r="R509" s="257"/>
      <c r="S509" s="257"/>
      <c r="T509" s="258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9" t="s">
        <v>446</v>
      </c>
      <c r="AU509" s="259" t="s">
        <v>83</v>
      </c>
      <c r="AV509" s="14" t="s">
        <v>81</v>
      </c>
      <c r="AW509" s="14" t="s">
        <v>35</v>
      </c>
      <c r="AX509" s="14" t="s">
        <v>74</v>
      </c>
      <c r="AY509" s="259" t="s">
        <v>426</v>
      </c>
    </row>
    <row r="510" s="13" customFormat="1">
      <c r="A510" s="13"/>
      <c r="B510" s="238"/>
      <c r="C510" s="239"/>
      <c r="D510" s="240" t="s">
        <v>446</v>
      </c>
      <c r="E510" s="241" t="s">
        <v>28</v>
      </c>
      <c r="F510" s="242" t="s">
        <v>1025</v>
      </c>
      <c r="G510" s="239"/>
      <c r="H510" s="243">
        <v>0.23999999999999999</v>
      </c>
      <c r="I510" s="244"/>
      <c r="J510" s="239"/>
      <c r="K510" s="239"/>
      <c r="L510" s="245"/>
      <c r="M510" s="246"/>
      <c r="N510" s="247"/>
      <c r="O510" s="247"/>
      <c r="P510" s="247"/>
      <c r="Q510" s="247"/>
      <c r="R510" s="247"/>
      <c r="S510" s="247"/>
      <c r="T510" s="248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9" t="s">
        <v>446</v>
      </c>
      <c r="AU510" s="249" t="s">
        <v>83</v>
      </c>
      <c r="AV510" s="13" t="s">
        <v>83</v>
      </c>
      <c r="AW510" s="13" t="s">
        <v>35</v>
      </c>
      <c r="AX510" s="13" t="s">
        <v>74</v>
      </c>
      <c r="AY510" s="249" t="s">
        <v>426</v>
      </c>
    </row>
    <row r="511" s="14" customFormat="1">
      <c r="A511" s="14"/>
      <c r="B511" s="250"/>
      <c r="C511" s="251"/>
      <c r="D511" s="240" t="s">
        <v>446</v>
      </c>
      <c r="E511" s="252" t="s">
        <v>28</v>
      </c>
      <c r="F511" s="253" t="s">
        <v>863</v>
      </c>
      <c r="G511" s="251"/>
      <c r="H511" s="252" t="s">
        <v>28</v>
      </c>
      <c r="I511" s="254"/>
      <c r="J511" s="251"/>
      <c r="K511" s="251"/>
      <c r="L511" s="255"/>
      <c r="M511" s="256"/>
      <c r="N511" s="257"/>
      <c r="O511" s="257"/>
      <c r="P511" s="257"/>
      <c r="Q511" s="257"/>
      <c r="R511" s="257"/>
      <c r="S511" s="257"/>
      <c r="T511" s="258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9" t="s">
        <v>446</v>
      </c>
      <c r="AU511" s="259" t="s">
        <v>83</v>
      </c>
      <c r="AV511" s="14" t="s">
        <v>81</v>
      </c>
      <c r="AW511" s="14" t="s">
        <v>35</v>
      </c>
      <c r="AX511" s="14" t="s">
        <v>74</v>
      </c>
      <c r="AY511" s="259" t="s">
        <v>426</v>
      </c>
    </row>
    <row r="512" s="13" customFormat="1">
      <c r="A512" s="13"/>
      <c r="B512" s="238"/>
      <c r="C512" s="239"/>
      <c r="D512" s="240" t="s">
        <v>446</v>
      </c>
      <c r="E512" s="241" t="s">
        <v>28</v>
      </c>
      <c r="F512" s="242" t="s">
        <v>1026</v>
      </c>
      <c r="G512" s="239"/>
      <c r="H512" s="243">
        <v>0.72999999999999998</v>
      </c>
      <c r="I512" s="244"/>
      <c r="J512" s="239"/>
      <c r="K512" s="239"/>
      <c r="L512" s="245"/>
      <c r="M512" s="246"/>
      <c r="N512" s="247"/>
      <c r="O512" s="247"/>
      <c r="P512" s="247"/>
      <c r="Q512" s="247"/>
      <c r="R512" s="247"/>
      <c r="S512" s="247"/>
      <c r="T512" s="248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9" t="s">
        <v>446</v>
      </c>
      <c r="AU512" s="249" t="s">
        <v>83</v>
      </c>
      <c r="AV512" s="13" t="s">
        <v>83</v>
      </c>
      <c r="AW512" s="13" t="s">
        <v>35</v>
      </c>
      <c r="AX512" s="13" t="s">
        <v>74</v>
      </c>
      <c r="AY512" s="249" t="s">
        <v>426</v>
      </c>
    </row>
    <row r="513" s="15" customFormat="1">
      <c r="A513" s="15"/>
      <c r="B513" s="260"/>
      <c r="C513" s="261"/>
      <c r="D513" s="240" t="s">
        <v>446</v>
      </c>
      <c r="E513" s="262" t="s">
        <v>28</v>
      </c>
      <c r="F513" s="263" t="s">
        <v>466</v>
      </c>
      <c r="G513" s="261"/>
      <c r="H513" s="264">
        <v>0.96999999999999997</v>
      </c>
      <c r="I513" s="265"/>
      <c r="J513" s="261"/>
      <c r="K513" s="261"/>
      <c r="L513" s="266"/>
      <c r="M513" s="267"/>
      <c r="N513" s="268"/>
      <c r="O513" s="268"/>
      <c r="P513" s="268"/>
      <c r="Q513" s="268"/>
      <c r="R513" s="268"/>
      <c r="S513" s="268"/>
      <c r="T513" s="269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T513" s="270" t="s">
        <v>446</v>
      </c>
      <c r="AU513" s="270" t="s">
        <v>83</v>
      </c>
      <c r="AV513" s="15" t="s">
        <v>438</v>
      </c>
      <c r="AW513" s="15" t="s">
        <v>35</v>
      </c>
      <c r="AX513" s="15" t="s">
        <v>81</v>
      </c>
      <c r="AY513" s="270" t="s">
        <v>426</v>
      </c>
    </row>
    <row r="514" s="2" customFormat="1" ht="37.8" customHeight="1">
      <c r="A514" s="42"/>
      <c r="B514" s="43"/>
      <c r="C514" s="220" t="s">
        <v>1027</v>
      </c>
      <c r="D514" s="220" t="s">
        <v>433</v>
      </c>
      <c r="E514" s="221" t="s">
        <v>1028</v>
      </c>
      <c r="F514" s="222" t="s">
        <v>1029</v>
      </c>
      <c r="G514" s="223" t="s">
        <v>436</v>
      </c>
      <c r="H514" s="224">
        <v>0.96999999999999997</v>
      </c>
      <c r="I514" s="225"/>
      <c r="J514" s="226">
        <f>ROUND(I514*H514,2)</f>
        <v>0</v>
      </c>
      <c r="K514" s="222" t="s">
        <v>437</v>
      </c>
      <c r="L514" s="48"/>
      <c r="M514" s="227" t="s">
        <v>28</v>
      </c>
      <c r="N514" s="228" t="s">
        <v>45</v>
      </c>
      <c r="O514" s="88"/>
      <c r="P514" s="229">
        <f>O514*H514</f>
        <v>0</v>
      </c>
      <c r="Q514" s="229">
        <v>0</v>
      </c>
      <c r="R514" s="229">
        <f>Q514*H514</f>
        <v>0</v>
      </c>
      <c r="S514" s="229">
        <v>0</v>
      </c>
      <c r="T514" s="230">
        <f>S514*H514</f>
        <v>0</v>
      </c>
      <c r="U514" s="42"/>
      <c r="V514" s="42"/>
      <c r="W514" s="42"/>
      <c r="X514" s="42"/>
      <c r="Y514" s="42"/>
      <c r="Z514" s="42"/>
      <c r="AA514" s="42"/>
      <c r="AB514" s="42"/>
      <c r="AC514" s="42"/>
      <c r="AD514" s="42"/>
      <c r="AE514" s="42"/>
      <c r="AR514" s="231" t="s">
        <v>438</v>
      </c>
      <c r="AT514" s="231" t="s">
        <v>433</v>
      </c>
      <c r="AU514" s="231" t="s">
        <v>83</v>
      </c>
      <c r="AY514" s="21" t="s">
        <v>426</v>
      </c>
      <c r="BE514" s="232">
        <f>IF(N514="základní",J514,0)</f>
        <v>0</v>
      </c>
      <c r="BF514" s="232">
        <f>IF(N514="snížená",J514,0)</f>
        <v>0</v>
      </c>
      <c r="BG514" s="232">
        <f>IF(N514="zákl. přenesená",J514,0)</f>
        <v>0</v>
      </c>
      <c r="BH514" s="232">
        <f>IF(N514="sníž. přenesená",J514,0)</f>
        <v>0</v>
      </c>
      <c r="BI514" s="232">
        <f>IF(N514="nulová",J514,0)</f>
        <v>0</v>
      </c>
      <c r="BJ514" s="21" t="s">
        <v>81</v>
      </c>
      <c r="BK514" s="232">
        <f>ROUND(I514*H514,2)</f>
        <v>0</v>
      </c>
      <c r="BL514" s="21" t="s">
        <v>438</v>
      </c>
      <c r="BM514" s="231" t="s">
        <v>1030</v>
      </c>
    </row>
    <row r="515" s="2" customFormat="1">
      <c r="A515" s="42"/>
      <c r="B515" s="43"/>
      <c r="C515" s="44"/>
      <c r="D515" s="233" t="s">
        <v>442</v>
      </c>
      <c r="E515" s="44"/>
      <c r="F515" s="234" t="s">
        <v>1031</v>
      </c>
      <c r="G515" s="44"/>
      <c r="H515" s="44"/>
      <c r="I515" s="235"/>
      <c r="J515" s="44"/>
      <c r="K515" s="44"/>
      <c r="L515" s="48"/>
      <c r="M515" s="236"/>
      <c r="N515" s="237"/>
      <c r="O515" s="88"/>
      <c r="P515" s="88"/>
      <c r="Q515" s="88"/>
      <c r="R515" s="88"/>
      <c r="S515" s="88"/>
      <c r="T515" s="89"/>
      <c r="U515" s="42"/>
      <c r="V515" s="42"/>
      <c r="W515" s="42"/>
      <c r="X515" s="42"/>
      <c r="Y515" s="42"/>
      <c r="Z515" s="42"/>
      <c r="AA515" s="42"/>
      <c r="AB515" s="42"/>
      <c r="AC515" s="42"/>
      <c r="AD515" s="42"/>
      <c r="AE515" s="42"/>
      <c r="AT515" s="21" t="s">
        <v>442</v>
      </c>
      <c r="AU515" s="21" t="s">
        <v>83</v>
      </c>
    </row>
    <row r="516" s="14" customFormat="1">
      <c r="A516" s="14"/>
      <c r="B516" s="250"/>
      <c r="C516" s="251"/>
      <c r="D516" s="240" t="s">
        <v>446</v>
      </c>
      <c r="E516" s="252" t="s">
        <v>28</v>
      </c>
      <c r="F516" s="253" t="s">
        <v>460</v>
      </c>
      <c r="G516" s="251"/>
      <c r="H516" s="252" t="s">
        <v>28</v>
      </c>
      <c r="I516" s="254"/>
      <c r="J516" s="251"/>
      <c r="K516" s="251"/>
      <c r="L516" s="255"/>
      <c r="M516" s="256"/>
      <c r="N516" s="257"/>
      <c r="O516" s="257"/>
      <c r="P516" s="257"/>
      <c r="Q516" s="257"/>
      <c r="R516" s="257"/>
      <c r="S516" s="257"/>
      <c r="T516" s="258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9" t="s">
        <v>446</v>
      </c>
      <c r="AU516" s="259" t="s">
        <v>83</v>
      </c>
      <c r="AV516" s="14" t="s">
        <v>81</v>
      </c>
      <c r="AW516" s="14" t="s">
        <v>35</v>
      </c>
      <c r="AX516" s="14" t="s">
        <v>74</v>
      </c>
      <c r="AY516" s="259" t="s">
        <v>426</v>
      </c>
    </row>
    <row r="517" s="14" customFormat="1">
      <c r="A517" s="14"/>
      <c r="B517" s="250"/>
      <c r="C517" s="251"/>
      <c r="D517" s="240" t="s">
        <v>446</v>
      </c>
      <c r="E517" s="252" t="s">
        <v>28</v>
      </c>
      <c r="F517" s="253" t="s">
        <v>792</v>
      </c>
      <c r="G517" s="251"/>
      <c r="H517" s="252" t="s">
        <v>28</v>
      </c>
      <c r="I517" s="254"/>
      <c r="J517" s="251"/>
      <c r="K517" s="251"/>
      <c r="L517" s="255"/>
      <c r="M517" s="256"/>
      <c r="N517" s="257"/>
      <c r="O517" s="257"/>
      <c r="P517" s="257"/>
      <c r="Q517" s="257"/>
      <c r="R517" s="257"/>
      <c r="S517" s="257"/>
      <c r="T517" s="258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9" t="s">
        <v>446</v>
      </c>
      <c r="AU517" s="259" t="s">
        <v>83</v>
      </c>
      <c r="AV517" s="14" t="s">
        <v>81</v>
      </c>
      <c r="AW517" s="14" t="s">
        <v>35</v>
      </c>
      <c r="AX517" s="14" t="s">
        <v>74</v>
      </c>
      <c r="AY517" s="259" t="s">
        <v>426</v>
      </c>
    </row>
    <row r="518" s="13" customFormat="1">
      <c r="A518" s="13"/>
      <c r="B518" s="238"/>
      <c r="C518" s="239"/>
      <c r="D518" s="240" t="s">
        <v>446</v>
      </c>
      <c r="E518" s="241" t="s">
        <v>28</v>
      </c>
      <c r="F518" s="242" t="s">
        <v>1025</v>
      </c>
      <c r="G518" s="239"/>
      <c r="H518" s="243">
        <v>0.23999999999999999</v>
      </c>
      <c r="I518" s="244"/>
      <c r="J518" s="239"/>
      <c r="K518" s="239"/>
      <c r="L518" s="245"/>
      <c r="M518" s="246"/>
      <c r="N518" s="247"/>
      <c r="O518" s="247"/>
      <c r="P518" s="247"/>
      <c r="Q518" s="247"/>
      <c r="R518" s="247"/>
      <c r="S518" s="247"/>
      <c r="T518" s="248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9" t="s">
        <v>446</v>
      </c>
      <c r="AU518" s="249" t="s">
        <v>83</v>
      </c>
      <c r="AV518" s="13" t="s">
        <v>83</v>
      </c>
      <c r="AW518" s="13" t="s">
        <v>35</v>
      </c>
      <c r="AX518" s="13" t="s">
        <v>74</v>
      </c>
      <c r="AY518" s="249" t="s">
        <v>426</v>
      </c>
    </row>
    <row r="519" s="14" customFormat="1">
      <c r="A519" s="14"/>
      <c r="B519" s="250"/>
      <c r="C519" s="251"/>
      <c r="D519" s="240" t="s">
        <v>446</v>
      </c>
      <c r="E519" s="252" t="s">
        <v>28</v>
      </c>
      <c r="F519" s="253" t="s">
        <v>863</v>
      </c>
      <c r="G519" s="251"/>
      <c r="H519" s="252" t="s">
        <v>28</v>
      </c>
      <c r="I519" s="254"/>
      <c r="J519" s="251"/>
      <c r="K519" s="251"/>
      <c r="L519" s="255"/>
      <c r="M519" s="256"/>
      <c r="N519" s="257"/>
      <c r="O519" s="257"/>
      <c r="P519" s="257"/>
      <c r="Q519" s="257"/>
      <c r="R519" s="257"/>
      <c r="S519" s="257"/>
      <c r="T519" s="258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9" t="s">
        <v>446</v>
      </c>
      <c r="AU519" s="259" t="s">
        <v>83</v>
      </c>
      <c r="AV519" s="14" t="s">
        <v>81</v>
      </c>
      <c r="AW519" s="14" t="s">
        <v>35</v>
      </c>
      <c r="AX519" s="14" t="s">
        <v>74</v>
      </c>
      <c r="AY519" s="259" t="s">
        <v>426</v>
      </c>
    </row>
    <row r="520" s="13" customFormat="1">
      <c r="A520" s="13"/>
      <c r="B520" s="238"/>
      <c r="C520" s="239"/>
      <c r="D520" s="240" t="s">
        <v>446</v>
      </c>
      <c r="E520" s="241" t="s">
        <v>28</v>
      </c>
      <c r="F520" s="242" t="s">
        <v>1026</v>
      </c>
      <c r="G520" s="239"/>
      <c r="H520" s="243">
        <v>0.72999999999999998</v>
      </c>
      <c r="I520" s="244"/>
      <c r="J520" s="239"/>
      <c r="K520" s="239"/>
      <c r="L520" s="245"/>
      <c r="M520" s="246"/>
      <c r="N520" s="247"/>
      <c r="O520" s="247"/>
      <c r="P520" s="247"/>
      <c r="Q520" s="247"/>
      <c r="R520" s="247"/>
      <c r="S520" s="247"/>
      <c r="T520" s="248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9" t="s">
        <v>446</v>
      </c>
      <c r="AU520" s="249" t="s">
        <v>83</v>
      </c>
      <c r="AV520" s="13" t="s">
        <v>83</v>
      </c>
      <c r="AW520" s="13" t="s">
        <v>35</v>
      </c>
      <c r="AX520" s="13" t="s">
        <v>74</v>
      </c>
      <c r="AY520" s="249" t="s">
        <v>426</v>
      </c>
    </row>
    <row r="521" s="15" customFormat="1">
      <c r="A521" s="15"/>
      <c r="B521" s="260"/>
      <c r="C521" s="261"/>
      <c r="D521" s="240" t="s">
        <v>446</v>
      </c>
      <c r="E521" s="262" t="s">
        <v>28</v>
      </c>
      <c r="F521" s="263" t="s">
        <v>466</v>
      </c>
      <c r="G521" s="261"/>
      <c r="H521" s="264">
        <v>0.96999999999999997</v>
      </c>
      <c r="I521" s="265"/>
      <c r="J521" s="261"/>
      <c r="K521" s="261"/>
      <c r="L521" s="266"/>
      <c r="M521" s="267"/>
      <c r="N521" s="268"/>
      <c r="O521" s="268"/>
      <c r="P521" s="268"/>
      <c r="Q521" s="268"/>
      <c r="R521" s="268"/>
      <c r="S521" s="268"/>
      <c r="T521" s="269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T521" s="270" t="s">
        <v>446</v>
      </c>
      <c r="AU521" s="270" t="s">
        <v>83</v>
      </c>
      <c r="AV521" s="15" t="s">
        <v>438</v>
      </c>
      <c r="AW521" s="15" t="s">
        <v>35</v>
      </c>
      <c r="AX521" s="15" t="s">
        <v>81</v>
      </c>
      <c r="AY521" s="270" t="s">
        <v>426</v>
      </c>
    </row>
    <row r="522" s="2" customFormat="1" ht="37.8" customHeight="1">
      <c r="A522" s="42"/>
      <c r="B522" s="43"/>
      <c r="C522" s="220" t="s">
        <v>1032</v>
      </c>
      <c r="D522" s="220" t="s">
        <v>433</v>
      </c>
      <c r="E522" s="221" t="s">
        <v>1033</v>
      </c>
      <c r="F522" s="222" t="s">
        <v>1034</v>
      </c>
      <c r="G522" s="223" t="s">
        <v>436</v>
      </c>
      <c r="H522" s="224">
        <v>0.96999999999999997</v>
      </c>
      <c r="I522" s="225"/>
      <c r="J522" s="226">
        <f>ROUND(I522*H522,2)</f>
        <v>0</v>
      </c>
      <c r="K522" s="222" t="s">
        <v>437</v>
      </c>
      <c r="L522" s="48"/>
      <c r="M522" s="227" t="s">
        <v>28</v>
      </c>
      <c r="N522" s="228" t="s">
        <v>45</v>
      </c>
      <c r="O522" s="88"/>
      <c r="P522" s="229">
        <f>O522*H522</f>
        <v>0</v>
      </c>
      <c r="Q522" s="229">
        <v>0.0016100000000000001</v>
      </c>
      <c r="R522" s="229">
        <f>Q522*H522</f>
        <v>0.0015617000000000001</v>
      </c>
      <c r="S522" s="229">
        <v>0</v>
      </c>
      <c r="T522" s="230">
        <f>S522*H522</f>
        <v>0</v>
      </c>
      <c r="U522" s="42"/>
      <c r="V522" s="42"/>
      <c r="W522" s="42"/>
      <c r="X522" s="42"/>
      <c r="Y522" s="42"/>
      <c r="Z522" s="42"/>
      <c r="AA522" s="42"/>
      <c r="AB522" s="42"/>
      <c r="AC522" s="42"/>
      <c r="AD522" s="42"/>
      <c r="AE522" s="42"/>
      <c r="AR522" s="231" t="s">
        <v>438</v>
      </c>
      <c r="AT522" s="231" t="s">
        <v>433</v>
      </c>
      <c r="AU522" s="231" t="s">
        <v>83</v>
      </c>
      <c r="AY522" s="21" t="s">
        <v>426</v>
      </c>
      <c r="BE522" s="232">
        <f>IF(N522="základní",J522,0)</f>
        <v>0</v>
      </c>
      <c r="BF522" s="232">
        <f>IF(N522="snížená",J522,0)</f>
        <v>0</v>
      </c>
      <c r="BG522" s="232">
        <f>IF(N522="zákl. přenesená",J522,0)</f>
        <v>0</v>
      </c>
      <c r="BH522" s="232">
        <f>IF(N522="sníž. přenesená",J522,0)</f>
        <v>0</v>
      </c>
      <c r="BI522" s="232">
        <f>IF(N522="nulová",J522,0)</f>
        <v>0</v>
      </c>
      <c r="BJ522" s="21" t="s">
        <v>81</v>
      </c>
      <c r="BK522" s="232">
        <f>ROUND(I522*H522,2)</f>
        <v>0</v>
      </c>
      <c r="BL522" s="21" t="s">
        <v>438</v>
      </c>
      <c r="BM522" s="231" t="s">
        <v>1035</v>
      </c>
    </row>
    <row r="523" s="2" customFormat="1">
      <c r="A523" s="42"/>
      <c r="B523" s="43"/>
      <c r="C523" s="44"/>
      <c r="D523" s="233" t="s">
        <v>442</v>
      </c>
      <c r="E523" s="44"/>
      <c r="F523" s="234" t="s">
        <v>1036</v>
      </c>
      <c r="G523" s="44"/>
      <c r="H523" s="44"/>
      <c r="I523" s="235"/>
      <c r="J523" s="44"/>
      <c r="K523" s="44"/>
      <c r="L523" s="48"/>
      <c r="M523" s="236"/>
      <c r="N523" s="237"/>
      <c r="O523" s="88"/>
      <c r="P523" s="88"/>
      <c r="Q523" s="88"/>
      <c r="R523" s="88"/>
      <c r="S523" s="88"/>
      <c r="T523" s="89"/>
      <c r="U523" s="42"/>
      <c r="V523" s="42"/>
      <c r="W523" s="42"/>
      <c r="X523" s="42"/>
      <c r="Y523" s="42"/>
      <c r="Z523" s="42"/>
      <c r="AA523" s="42"/>
      <c r="AB523" s="42"/>
      <c r="AC523" s="42"/>
      <c r="AD523" s="42"/>
      <c r="AE523" s="42"/>
      <c r="AT523" s="21" t="s">
        <v>442</v>
      </c>
      <c r="AU523" s="21" t="s">
        <v>83</v>
      </c>
    </row>
    <row r="524" s="14" customFormat="1">
      <c r="A524" s="14"/>
      <c r="B524" s="250"/>
      <c r="C524" s="251"/>
      <c r="D524" s="240" t="s">
        <v>446</v>
      </c>
      <c r="E524" s="252" t="s">
        <v>28</v>
      </c>
      <c r="F524" s="253" t="s">
        <v>460</v>
      </c>
      <c r="G524" s="251"/>
      <c r="H524" s="252" t="s">
        <v>28</v>
      </c>
      <c r="I524" s="254"/>
      <c r="J524" s="251"/>
      <c r="K524" s="251"/>
      <c r="L524" s="255"/>
      <c r="M524" s="256"/>
      <c r="N524" s="257"/>
      <c r="O524" s="257"/>
      <c r="P524" s="257"/>
      <c r="Q524" s="257"/>
      <c r="R524" s="257"/>
      <c r="S524" s="257"/>
      <c r="T524" s="258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59" t="s">
        <v>446</v>
      </c>
      <c r="AU524" s="259" t="s">
        <v>83</v>
      </c>
      <c r="AV524" s="14" t="s">
        <v>81</v>
      </c>
      <c r="AW524" s="14" t="s">
        <v>35</v>
      </c>
      <c r="AX524" s="14" t="s">
        <v>74</v>
      </c>
      <c r="AY524" s="259" t="s">
        <v>426</v>
      </c>
    </row>
    <row r="525" s="14" customFormat="1">
      <c r="A525" s="14"/>
      <c r="B525" s="250"/>
      <c r="C525" s="251"/>
      <c r="D525" s="240" t="s">
        <v>446</v>
      </c>
      <c r="E525" s="252" t="s">
        <v>28</v>
      </c>
      <c r="F525" s="253" t="s">
        <v>792</v>
      </c>
      <c r="G525" s="251"/>
      <c r="H525" s="252" t="s">
        <v>28</v>
      </c>
      <c r="I525" s="254"/>
      <c r="J525" s="251"/>
      <c r="K525" s="251"/>
      <c r="L525" s="255"/>
      <c r="M525" s="256"/>
      <c r="N525" s="257"/>
      <c r="O525" s="257"/>
      <c r="P525" s="257"/>
      <c r="Q525" s="257"/>
      <c r="R525" s="257"/>
      <c r="S525" s="257"/>
      <c r="T525" s="258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9" t="s">
        <v>446</v>
      </c>
      <c r="AU525" s="259" t="s">
        <v>83</v>
      </c>
      <c r="AV525" s="14" t="s">
        <v>81</v>
      </c>
      <c r="AW525" s="14" t="s">
        <v>35</v>
      </c>
      <c r="AX525" s="14" t="s">
        <v>74</v>
      </c>
      <c r="AY525" s="259" t="s">
        <v>426</v>
      </c>
    </row>
    <row r="526" s="13" customFormat="1">
      <c r="A526" s="13"/>
      <c r="B526" s="238"/>
      <c r="C526" s="239"/>
      <c r="D526" s="240" t="s">
        <v>446</v>
      </c>
      <c r="E526" s="241" t="s">
        <v>28</v>
      </c>
      <c r="F526" s="242" t="s">
        <v>1025</v>
      </c>
      <c r="G526" s="239"/>
      <c r="H526" s="243">
        <v>0.23999999999999999</v>
      </c>
      <c r="I526" s="244"/>
      <c r="J526" s="239"/>
      <c r="K526" s="239"/>
      <c r="L526" s="245"/>
      <c r="M526" s="246"/>
      <c r="N526" s="247"/>
      <c r="O526" s="247"/>
      <c r="P526" s="247"/>
      <c r="Q526" s="247"/>
      <c r="R526" s="247"/>
      <c r="S526" s="247"/>
      <c r="T526" s="248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9" t="s">
        <v>446</v>
      </c>
      <c r="AU526" s="249" t="s">
        <v>83</v>
      </c>
      <c r="AV526" s="13" t="s">
        <v>83</v>
      </c>
      <c r="AW526" s="13" t="s">
        <v>35</v>
      </c>
      <c r="AX526" s="13" t="s">
        <v>74</v>
      </c>
      <c r="AY526" s="249" t="s">
        <v>426</v>
      </c>
    </row>
    <row r="527" s="14" customFormat="1">
      <c r="A527" s="14"/>
      <c r="B527" s="250"/>
      <c r="C527" s="251"/>
      <c r="D527" s="240" t="s">
        <v>446</v>
      </c>
      <c r="E527" s="252" t="s">
        <v>28</v>
      </c>
      <c r="F527" s="253" t="s">
        <v>863</v>
      </c>
      <c r="G527" s="251"/>
      <c r="H527" s="252" t="s">
        <v>28</v>
      </c>
      <c r="I527" s="254"/>
      <c r="J527" s="251"/>
      <c r="K527" s="251"/>
      <c r="L527" s="255"/>
      <c r="M527" s="256"/>
      <c r="N527" s="257"/>
      <c r="O527" s="257"/>
      <c r="P527" s="257"/>
      <c r="Q527" s="257"/>
      <c r="R527" s="257"/>
      <c r="S527" s="257"/>
      <c r="T527" s="258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9" t="s">
        <v>446</v>
      </c>
      <c r="AU527" s="259" t="s">
        <v>83</v>
      </c>
      <c r="AV527" s="14" t="s">
        <v>81</v>
      </c>
      <c r="AW527" s="14" t="s">
        <v>35</v>
      </c>
      <c r="AX527" s="14" t="s">
        <v>74</v>
      </c>
      <c r="AY527" s="259" t="s">
        <v>426</v>
      </c>
    </row>
    <row r="528" s="13" customFormat="1">
      <c r="A528" s="13"/>
      <c r="B528" s="238"/>
      <c r="C528" s="239"/>
      <c r="D528" s="240" t="s">
        <v>446</v>
      </c>
      <c r="E528" s="241" t="s">
        <v>28</v>
      </c>
      <c r="F528" s="242" t="s">
        <v>1026</v>
      </c>
      <c r="G528" s="239"/>
      <c r="H528" s="243">
        <v>0.72999999999999998</v>
      </c>
      <c r="I528" s="244"/>
      <c r="J528" s="239"/>
      <c r="K528" s="239"/>
      <c r="L528" s="245"/>
      <c r="M528" s="246"/>
      <c r="N528" s="247"/>
      <c r="O528" s="247"/>
      <c r="P528" s="247"/>
      <c r="Q528" s="247"/>
      <c r="R528" s="247"/>
      <c r="S528" s="247"/>
      <c r="T528" s="248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9" t="s">
        <v>446</v>
      </c>
      <c r="AU528" s="249" t="s">
        <v>83</v>
      </c>
      <c r="AV528" s="13" t="s">
        <v>83</v>
      </c>
      <c r="AW528" s="13" t="s">
        <v>35</v>
      </c>
      <c r="AX528" s="13" t="s">
        <v>74</v>
      </c>
      <c r="AY528" s="249" t="s">
        <v>426</v>
      </c>
    </row>
    <row r="529" s="15" customFormat="1">
      <c r="A529" s="15"/>
      <c r="B529" s="260"/>
      <c r="C529" s="261"/>
      <c r="D529" s="240" t="s">
        <v>446</v>
      </c>
      <c r="E529" s="262" t="s">
        <v>28</v>
      </c>
      <c r="F529" s="263" t="s">
        <v>466</v>
      </c>
      <c r="G529" s="261"/>
      <c r="H529" s="264">
        <v>0.96999999999999997</v>
      </c>
      <c r="I529" s="265"/>
      <c r="J529" s="261"/>
      <c r="K529" s="261"/>
      <c r="L529" s="266"/>
      <c r="M529" s="267"/>
      <c r="N529" s="268"/>
      <c r="O529" s="268"/>
      <c r="P529" s="268"/>
      <c r="Q529" s="268"/>
      <c r="R529" s="268"/>
      <c r="S529" s="268"/>
      <c r="T529" s="269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T529" s="270" t="s">
        <v>446</v>
      </c>
      <c r="AU529" s="270" t="s">
        <v>83</v>
      </c>
      <c r="AV529" s="15" t="s">
        <v>438</v>
      </c>
      <c r="AW529" s="15" t="s">
        <v>35</v>
      </c>
      <c r="AX529" s="15" t="s">
        <v>81</v>
      </c>
      <c r="AY529" s="270" t="s">
        <v>426</v>
      </c>
    </row>
    <row r="530" s="2" customFormat="1" ht="37.8" customHeight="1">
      <c r="A530" s="42"/>
      <c r="B530" s="43"/>
      <c r="C530" s="220" t="s">
        <v>1037</v>
      </c>
      <c r="D530" s="220" t="s">
        <v>433</v>
      </c>
      <c r="E530" s="221" t="s">
        <v>1038</v>
      </c>
      <c r="F530" s="222" t="s">
        <v>1039</v>
      </c>
      <c r="G530" s="223" t="s">
        <v>436</v>
      </c>
      <c r="H530" s="224">
        <v>0.96999999999999997</v>
      </c>
      <c r="I530" s="225"/>
      <c r="J530" s="226">
        <f>ROUND(I530*H530,2)</f>
        <v>0</v>
      </c>
      <c r="K530" s="222" t="s">
        <v>437</v>
      </c>
      <c r="L530" s="48"/>
      <c r="M530" s="227" t="s">
        <v>28</v>
      </c>
      <c r="N530" s="228" t="s">
        <v>45</v>
      </c>
      <c r="O530" s="88"/>
      <c r="P530" s="229">
        <f>O530*H530</f>
        <v>0</v>
      </c>
      <c r="Q530" s="229">
        <v>0</v>
      </c>
      <c r="R530" s="229">
        <f>Q530*H530</f>
        <v>0</v>
      </c>
      <c r="S530" s="229">
        <v>0</v>
      </c>
      <c r="T530" s="230">
        <f>S530*H530</f>
        <v>0</v>
      </c>
      <c r="U530" s="42"/>
      <c r="V530" s="42"/>
      <c r="W530" s="42"/>
      <c r="X530" s="42"/>
      <c r="Y530" s="42"/>
      <c r="Z530" s="42"/>
      <c r="AA530" s="42"/>
      <c r="AB530" s="42"/>
      <c r="AC530" s="42"/>
      <c r="AD530" s="42"/>
      <c r="AE530" s="42"/>
      <c r="AR530" s="231" t="s">
        <v>438</v>
      </c>
      <c r="AT530" s="231" t="s">
        <v>433</v>
      </c>
      <c r="AU530" s="231" t="s">
        <v>83</v>
      </c>
      <c r="AY530" s="21" t="s">
        <v>426</v>
      </c>
      <c r="BE530" s="232">
        <f>IF(N530="základní",J530,0)</f>
        <v>0</v>
      </c>
      <c r="BF530" s="232">
        <f>IF(N530="snížená",J530,0)</f>
        <v>0</v>
      </c>
      <c r="BG530" s="232">
        <f>IF(N530="zákl. přenesená",J530,0)</f>
        <v>0</v>
      </c>
      <c r="BH530" s="232">
        <f>IF(N530="sníž. přenesená",J530,0)</f>
        <v>0</v>
      </c>
      <c r="BI530" s="232">
        <f>IF(N530="nulová",J530,0)</f>
        <v>0</v>
      </c>
      <c r="BJ530" s="21" t="s">
        <v>81</v>
      </c>
      <c r="BK530" s="232">
        <f>ROUND(I530*H530,2)</f>
        <v>0</v>
      </c>
      <c r="BL530" s="21" t="s">
        <v>438</v>
      </c>
      <c r="BM530" s="231" t="s">
        <v>1040</v>
      </c>
    </row>
    <row r="531" s="2" customFormat="1">
      <c r="A531" s="42"/>
      <c r="B531" s="43"/>
      <c r="C531" s="44"/>
      <c r="D531" s="233" t="s">
        <v>442</v>
      </c>
      <c r="E531" s="44"/>
      <c r="F531" s="234" t="s">
        <v>1041</v>
      </c>
      <c r="G531" s="44"/>
      <c r="H531" s="44"/>
      <c r="I531" s="235"/>
      <c r="J531" s="44"/>
      <c r="K531" s="44"/>
      <c r="L531" s="48"/>
      <c r="M531" s="236"/>
      <c r="N531" s="237"/>
      <c r="O531" s="88"/>
      <c r="P531" s="88"/>
      <c r="Q531" s="88"/>
      <c r="R531" s="88"/>
      <c r="S531" s="88"/>
      <c r="T531" s="89"/>
      <c r="U531" s="42"/>
      <c r="V531" s="42"/>
      <c r="W531" s="42"/>
      <c r="X531" s="42"/>
      <c r="Y531" s="42"/>
      <c r="Z531" s="42"/>
      <c r="AA531" s="42"/>
      <c r="AB531" s="42"/>
      <c r="AC531" s="42"/>
      <c r="AD531" s="42"/>
      <c r="AE531" s="42"/>
      <c r="AT531" s="21" t="s">
        <v>442</v>
      </c>
      <c r="AU531" s="21" t="s">
        <v>83</v>
      </c>
    </row>
    <row r="532" s="14" customFormat="1">
      <c r="A532" s="14"/>
      <c r="B532" s="250"/>
      <c r="C532" s="251"/>
      <c r="D532" s="240" t="s">
        <v>446</v>
      </c>
      <c r="E532" s="252" t="s">
        <v>28</v>
      </c>
      <c r="F532" s="253" t="s">
        <v>460</v>
      </c>
      <c r="G532" s="251"/>
      <c r="H532" s="252" t="s">
        <v>28</v>
      </c>
      <c r="I532" s="254"/>
      <c r="J532" s="251"/>
      <c r="K532" s="251"/>
      <c r="L532" s="255"/>
      <c r="M532" s="256"/>
      <c r="N532" s="257"/>
      <c r="O532" s="257"/>
      <c r="P532" s="257"/>
      <c r="Q532" s="257"/>
      <c r="R532" s="257"/>
      <c r="S532" s="257"/>
      <c r="T532" s="258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9" t="s">
        <v>446</v>
      </c>
      <c r="AU532" s="259" t="s">
        <v>83</v>
      </c>
      <c r="AV532" s="14" t="s">
        <v>81</v>
      </c>
      <c r="AW532" s="14" t="s">
        <v>35</v>
      </c>
      <c r="AX532" s="14" t="s">
        <v>74</v>
      </c>
      <c r="AY532" s="259" t="s">
        <v>426</v>
      </c>
    </row>
    <row r="533" s="14" customFormat="1">
      <c r="A533" s="14"/>
      <c r="B533" s="250"/>
      <c r="C533" s="251"/>
      <c r="D533" s="240" t="s">
        <v>446</v>
      </c>
      <c r="E533" s="252" t="s">
        <v>28</v>
      </c>
      <c r="F533" s="253" t="s">
        <v>792</v>
      </c>
      <c r="G533" s="251"/>
      <c r="H533" s="252" t="s">
        <v>28</v>
      </c>
      <c r="I533" s="254"/>
      <c r="J533" s="251"/>
      <c r="K533" s="251"/>
      <c r="L533" s="255"/>
      <c r="M533" s="256"/>
      <c r="N533" s="257"/>
      <c r="O533" s="257"/>
      <c r="P533" s="257"/>
      <c r="Q533" s="257"/>
      <c r="R533" s="257"/>
      <c r="S533" s="257"/>
      <c r="T533" s="258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9" t="s">
        <v>446</v>
      </c>
      <c r="AU533" s="259" t="s">
        <v>83</v>
      </c>
      <c r="AV533" s="14" t="s">
        <v>81</v>
      </c>
      <c r="AW533" s="14" t="s">
        <v>35</v>
      </c>
      <c r="AX533" s="14" t="s">
        <v>74</v>
      </c>
      <c r="AY533" s="259" t="s">
        <v>426</v>
      </c>
    </row>
    <row r="534" s="13" customFormat="1">
      <c r="A534" s="13"/>
      <c r="B534" s="238"/>
      <c r="C534" s="239"/>
      <c r="D534" s="240" t="s">
        <v>446</v>
      </c>
      <c r="E534" s="241" t="s">
        <v>28</v>
      </c>
      <c r="F534" s="242" t="s">
        <v>1025</v>
      </c>
      <c r="G534" s="239"/>
      <c r="H534" s="243">
        <v>0.23999999999999999</v>
      </c>
      <c r="I534" s="244"/>
      <c r="J534" s="239"/>
      <c r="K534" s="239"/>
      <c r="L534" s="245"/>
      <c r="M534" s="246"/>
      <c r="N534" s="247"/>
      <c r="O534" s="247"/>
      <c r="P534" s="247"/>
      <c r="Q534" s="247"/>
      <c r="R534" s="247"/>
      <c r="S534" s="247"/>
      <c r="T534" s="248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9" t="s">
        <v>446</v>
      </c>
      <c r="AU534" s="249" t="s">
        <v>83</v>
      </c>
      <c r="AV534" s="13" t="s">
        <v>83</v>
      </c>
      <c r="AW534" s="13" t="s">
        <v>35</v>
      </c>
      <c r="AX534" s="13" t="s">
        <v>74</v>
      </c>
      <c r="AY534" s="249" t="s">
        <v>426</v>
      </c>
    </row>
    <row r="535" s="14" customFormat="1">
      <c r="A535" s="14"/>
      <c r="B535" s="250"/>
      <c r="C535" s="251"/>
      <c r="D535" s="240" t="s">
        <v>446</v>
      </c>
      <c r="E535" s="252" t="s">
        <v>28</v>
      </c>
      <c r="F535" s="253" t="s">
        <v>863</v>
      </c>
      <c r="G535" s="251"/>
      <c r="H535" s="252" t="s">
        <v>28</v>
      </c>
      <c r="I535" s="254"/>
      <c r="J535" s="251"/>
      <c r="K535" s="251"/>
      <c r="L535" s="255"/>
      <c r="M535" s="256"/>
      <c r="N535" s="257"/>
      <c r="O535" s="257"/>
      <c r="P535" s="257"/>
      <c r="Q535" s="257"/>
      <c r="R535" s="257"/>
      <c r="S535" s="257"/>
      <c r="T535" s="258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9" t="s">
        <v>446</v>
      </c>
      <c r="AU535" s="259" t="s">
        <v>83</v>
      </c>
      <c r="AV535" s="14" t="s">
        <v>81</v>
      </c>
      <c r="AW535" s="14" t="s">
        <v>35</v>
      </c>
      <c r="AX535" s="14" t="s">
        <v>74</v>
      </c>
      <c r="AY535" s="259" t="s">
        <v>426</v>
      </c>
    </row>
    <row r="536" s="13" customFormat="1">
      <c r="A536" s="13"/>
      <c r="B536" s="238"/>
      <c r="C536" s="239"/>
      <c r="D536" s="240" t="s">
        <v>446</v>
      </c>
      <c r="E536" s="241" t="s">
        <v>28</v>
      </c>
      <c r="F536" s="242" t="s">
        <v>1026</v>
      </c>
      <c r="G536" s="239"/>
      <c r="H536" s="243">
        <v>0.72999999999999998</v>
      </c>
      <c r="I536" s="244"/>
      <c r="J536" s="239"/>
      <c r="K536" s="239"/>
      <c r="L536" s="245"/>
      <c r="M536" s="246"/>
      <c r="N536" s="247"/>
      <c r="O536" s="247"/>
      <c r="P536" s="247"/>
      <c r="Q536" s="247"/>
      <c r="R536" s="247"/>
      <c r="S536" s="247"/>
      <c r="T536" s="248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9" t="s">
        <v>446</v>
      </c>
      <c r="AU536" s="249" t="s">
        <v>83</v>
      </c>
      <c r="AV536" s="13" t="s">
        <v>83</v>
      </c>
      <c r="AW536" s="13" t="s">
        <v>35</v>
      </c>
      <c r="AX536" s="13" t="s">
        <v>74</v>
      </c>
      <c r="AY536" s="249" t="s">
        <v>426</v>
      </c>
    </row>
    <row r="537" s="15" customFormat="1">
      <c r="A537" s="15"/>
      <c r="B537" s="260"/>
      <c r="C537" s="261"/>
      <c r="D537" s="240" t="s">
        <v>446</v>
      </c>
      <c r="E537" s="262" t="s">
        <v>28</v>
      </c>
      <c r="F537" s="263" t="s">
        <v>466</v>
      </c>
      <c r="G537" s="261"/>
      <c r="H537" s="264">
        <v>0.96999999999999997</v>
      </c>
      <c r="I537" s="265"/>
      <c r="J537" s="261"/>
      <c r="K537" s="261"/>
      <c r="L537" s="266"/>
      <c r="M537" s="267"/>
      <c r="N537" s="268"/>
      <c r="O537" s="268"/>
      <c r="P537" s="268"/>
      <c r="Q537" s="268"/>
      <c r="R537" s="268"/>
      <c r="S537" s="268"/>
      <c r="T537" s="269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T537" s="270" t="s">
        <v>446</v>
      </c>
      <c r="AU537" s="270" t="s">
        <v>83</v>
      </c>
      <c r="AV537" s="15" t="s">
        <v>438</v>
      </c>
      <c r="AW537" s="15" t="s">
        <v>35</v>
      </c>
      <c r="AX537" s="15" t="s">
        <v>81</v>
      </c>
      <c r="AY537" s="270" t="s">
        <v>426</v>
      </c>
    </row>
    <row r="538" s="2" customFormat="1" ht="37.8" customHeight="1">
      <c r="A538" s="42"/>
      <c r="B538" s="43"/>
      <c r="C538" s="220" t="s">
        <v>1042</v>
      </c>
      <c r="D538" s="220" t="s">
        <v>433</v>
      </c>
      <c r="E538" s="221" t="s">
        <v>1043</v>
      </c>
      <c r="F538" s="222" t="s">
        <v>1044</v>
      </c>
      <c r="G538" s="223" t="s">
        <v>740</v>
      </c>
      <c r="H538" s="224">
        <v>0.77300000000000002</v>
      </c>
      <c r="I538" s="225"/>
      <c r="J538" s="226">
        <f>ROUND(I538*H538,2)</f>
        <v>0</v>
      </c>
      <c r="K538" s="222" t="s">
        <v>437</v>
      </c>
      <c r="L538" s="48"/>
      <c r="M538" s="227" t="s">
        <v>28</v>
      </c>
      <c r="N538" s="228" t="s">
        <v>45</v>
      </c>
      <c r="O538" s="88"/>
      <c r="P538" s="229">
        <f>O538*H538</f>
        <v>0</v>
      </c>
      <c r="Q538" s="229">
        <v>0.019539999999999998</v>
      </c>
      <c r="R538" s="229">
        <f>Q538*H538</f>
        <v>0.015104419999999999</v>
      </c>
      <c r="S538" s="229">
        <v>0</v>
      </c>
      <c r="T538" s="230">
        <f>S538*H538</f>
        <v>0</v>
      </c>
      <c r="U538" s="42"/>
      <c r="V538" s="42"/>
      <c r="W538" s="42"/>
      <c r="X538" s="42"/>
      <c r="Y538" s="42"/>
      <c r="Z538" s="42"/>
      <c r="AA538" s="42"/>
      <c r="AB538" s="42"/>
      <c r="AC538" s="42"/>
      <c r="AD538" s="42"/>
      <c r="AE538" s="42"/>
      <c r="AR538" s="231" t="s">
        <v>438</v>
      </c>
      <c r="AT538" s="231" t="s">
        <v>433</v>
      </c>
      <c r="AU538" s="231" t="s">
        <v>83</v>
      </c>
      <c r="AY538" s="21" t="s">
        <v>426</v>
      </c>
      <c r="BE538" s="232">
        <f>IF(N538="základní",J538,0)</f>
        <v>0</v>
      </c>
      <c r="BF538" s="232">
        <f>IF(N538="snížená",J538,0)</f>
        <v>0</v>
      </c>
      <c r="BG538" s="232">
        <f>IF(N538="zákl. přenesená",J538,0)</f>
        <v>0</v>
      </c>
      <c r="BH538" s="232">
        <f>IF(N538="sníž. přenesená",J538,0)</f>
        <v>0</v>
      </c>
      <c r="BI538" s="232">
        <f>IF(N538="nulová",J538,0)</f>
        <v>0</v>
      </c>
      <c r="BJ538" s="21" t="s">
        <v>81</v>
      </c>
      <c r="BK538" s="232">
        <f>ROUND(I538*H538,2)</f>
        <v>0</v>
      </c>
      <c r="BL538" s="21" t="s">
        <v>438</v>
      </c>
      <c r="BM538" s="231" t="s">
        <v>1045</v>
      </c>
    </row>
    <row r="539" s="2" customFormat="1">
      <c r="A539" s="42"/>
      <c r="B539" s="43"/>
      <c r="C539" s="44"/>
      <c r="D539" s="233" t="s">
        <v>442</v>
      </c>
      <c r="E539" s="44"/>
      <c r="F539" s="234" t="s">
        <v>1046</v>
      </c>
      <c r="G539" s="44"/>
      <c r="H539" s="44"/>
      <c r="I539" s="235"/>
      <c r="J539" s="44"/>
      <c r="K539" s="44"/>
      <c r="L539" s="48"/>
      <c r="M539" s="236"/>
      <c r="N539" s="237"/>
      <c r="O539" s="88"/>
      <c r="P539" s="88"/>
      <c r="Q539" s="88"/>
      <c r="R539" s="88"/>
      <c r="S539" s="88"/>
      <c r="T539" s="89"/>
      <c r="U539" s="42"/>
      <c r="V539" s="42"/>
      <c r="W539" s="42"/>
      <c r="X539" s="42"/>
      <c r="Y539" s="42"/>
      <c r="Z539" s="42"/>
      <c r="AA539" s="42"/>
      <c r="AB539" s="42"/>
      <c r="AC539" s="42"/>
      <c r="AD539" s="42"/>
      <c r="AE539" s="42"/>
      <c r="AT539" s="21" t="s">
        <v>442</v>
      </c>
      <c r="AU539" s="21" t="s">
        <v>83</v>
      </c>
    </row>
    <row r="540" s="14" customFormat="1">
      <c r="A540" s="14"/>
      <c r="B540" s="250"/>
      <c r="C540" s="251"/>
      <c r="D540" s="240" t="s">
        <v>446</v>
      </c>
      <c r="E540" s="252" t="s">
        <v>28</v>
      </c>
      <c r="F540" s="253" t="s">
        <v>885</v>
      </c>
      <c r="G540" s="251"/>
      <c r="H540" s="252" t="s">
        <v>28</v>
      </c>
      <c r="I540" s="254"/>
      <c r="J540" s="251"/>
      <c r="K540" s="251"/>
      <c r="L540" s="255"/>
      <c r="M540" s="256"/>
      <c r="N540" s="257"/>
      <c r="O540" s="257"/>
      <c r="P540" s="257"/>
      <c r="Q540" s="257"/>
      <c r="R540" s="257"/>
      <c r="S540" s="257"/>
      <c r="T540" s="258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59" t="s">
        <v>446</v>
      </c>
      <c r="AU540" s="259" t="s">
        <v>83</v>
      </c>
      <c r="AV540" s="14" t="s">
        <v>81</v>
      </c>
      <c r="AW540" s="14" t="s">
        <v>35</v>
      </c>
      <c r="AX540" s="14" t="s">
        <v>74</v>
      </c>
      <c r="AY540" s="259" t="s">
        <v>426</v>
      </c>
    </row>
    <row r="541" s="13" customFormat="1">
      <c r="A541" s="13"/>
      <c r="B541" s="238"/>
      <c r="C541" s="239"/>
      <c r="D541" s="240" t="s">
        <v>446</v>
      </c>
      <c r="E541" s="241" t="s">
        <v>28</v>
      </c>
      <c r="F541" s="242" t="s">
        <v>1047</v>
      </c>
      <c r="G541" s="239"/>
      <c r="H541" s="243">
        <v>0.77300000000000002</v>
      </c>
      <c r="I541" s="244"/>
      <c r="J541" s="239"/>
      <c r="K541" s="239"/>
      <c r="L541" s="245"/>
      <c r="M541" s="246"/>
      <c r="N541" s="247"/>
      <c r="O541" s="247"/>
      <c r="P541" s="247"/>
      <c r="Q541" s="247"/>
      <c r="R541" s="247"/>
      <c r="S541" s="247"/>
      <c r="T541" s="248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9" t="s">
        <v>446</v>
      </c>
      <c r="AU541" s="249" t="s">
        <v>83</v>
      </c>
      <c r="AV541" s="13" t="s">
        <v>83</v>
      </c>
      <c r="AW541" s="13" t="s">
        <v>35</v>
      </c>
      <c r="AX541" s="13" t="s">
        <v>81</v>
      </c>
      <c r="AY541" s="249" t="s">
        <v>426</v>
      </c>
    </row>
    <row r="542" s="2" customFormat="1" ht="37.8" customHeight="1">
      <c r="A542" s="42"/>
      <c r="B542" s="43"/>
      <c r="C542" s="220" t="s">
        <v>1048</v>
      </c>
      <c r="D542" s="220" t="s">
        <v>433</v>
      </c>
      <c r="E542" s="221" t="s">
        <v>1049</v>
      </c>
      <c r="F542" s="222" t="s">
        <v>1050</v>
      </c>
      <c r="G542" s="223" t="s">
        <v>740</v>
      </c>
      <c r="H542" s="224">
        <v>2.6520000000000001</v>
      </c>
      <c r="I542" s="225"/>
      <c r="J542" s="226">
        <f>ROUND(I542*H542,2)</f>
        <v>0</v>
      </c>
      <c r="K542" s="222" t="s">
        <v>437</v>
      </c>
      <c r="L542" s="48"/>
      <c r="M542" s="227" t="s">
        <v>28</v>
      </c>
      <c r="N542" s="228" t="s">
        <v>45</v>
      </c>
      <c r="O542" s="88"/>
      <c r="P542" s="229">
        <f>O542*H542</f>
        <v>0</v>
      </c>
      <c r="Q542" s="229">
        <v>0.017090000000000001</v>
      </c>
      <c r="R542" s="229">
        <f>Q542*H542</f>
        <v>0.045322680000000004</v>
      </c>
      <c r="S542" s="229">
        <v>0</v>
      </c>
      <c r="T542" s="230">
        <f>S542*H542</f>
        <v>0</v>
      </c>
      <c r="U542" s="42"/>
      <c r="V542" s="42"/>
      <c r="W542" s="42"/>
      <c r="X542" s="42"/>
      <c r="Y542" s="42"/>
      <c r="Z542" s="42"/>
      <c r="AA542" s="42"/>
      <c r="AB542" s="42"/>
      <c r="AC542" s="42"/>
      <c r="AD542" s="42"/>
      <c r="AE542" s="42"/>
      <c r="AR542" s="231" t="s">
        <v>438</v>
      </c>
      <c r="AT542" s="231" t="s">
        <v>433</v>
      </c>
      <c r="AU542" s="231" t="s">
        <v>83</v>
      </c>
      <c r="AY542" s="21" t="s">
        <v>426</v>
      </c>
      <c r="BE542" s="232">
        <f>IF(N542="základní",J542,0)</f>
        <v>0</v>
      </c>
      <c r="BF542" s="232">
        <f>IF(N542="snížená",J542,0)</f>
        <v>0</v>
      </c>
      <c r="BG542" s="232">
        <f>IF(N542="zákl. přenesená",J542,0)</f>
        <v>0</v>
      </c>
      <c r="BH542" s="232">
        <f>IF(N542="sníž. přenesená",J542,0)</f>
        <v>0</v>
      </c>
      <c r="BI542" s="232">
        <f>IF(N542="nulová",J542,0)</f>
        <v>0</v>
      </c>
      <c r="BJ542" s="21" t="s">
        <v>81</v>
      </c>
      <c r="BK542" s="232">
        <f>ROUND(I542*H542,2)</f>
        <v>0</v>
      </c>
      <c r="BL542" s="21" t="s">
        <v>438</v>
      </c>
      <c r="BM542" s="231" t="s">
        <v>1051</v>
      </c>
    </row>
    <row r="543" s="2" customFormat="1">
      <c r="A543" s="42"/>
      <c r="B543" s="43"/>
      <c r="C543" s="44"/>
      <c r="D543" s="233" t="s">
        <v>442</v>
      </c>
      <c r="E543" s="44"/>
      <c r="F543" s="234" t="s">
        <v>1052</v>
      </c>
      <c r="G543" s="44"/>
      <c r="H543" s="44"/>
      <c r="I543" s="235"/>
      <c r="J543" s="44"/>
      <c r="K543" s="44"/>
      <c r="L543" s="48"/>
      <c r="M543" s="236"/>
      <c r="N543" s="237"/>
      <c r="O543" s="88"/>
      <c r="P543" s="88"/>
      <c r="Q543" s="88"/>
      <c r="R543" s="88"/>
      <c r="S543" s="88"/>
      <c r="T543" s="89"/>
      <c r="U543" s="42"/>
      <c r="V543" s="42"/>
      <c r="W543" s="42"/>
      <c r="X543" s="42"/>
      <c r="Y543" s="42"/>
      <c r="Z543" s="42"/>
      <c r="AA543" s="42"/>
      <c r="AB543" s="42"/>
      <c r="AC543" s="42"/>
      <c r="AD543" s="42"/>
      <c r="AE543" s="42"/>
      <c r="AT543" s="21" t="s">
        <v>442</v>
      </c>
      <c r="AU543" s="21" t="s">
        <v>83</v>
      </c>
    </row>
    <row r="544" s="14" customFormat="1">
      <c r="A544" s="14"/>
      <c r="B544" s="250"/>
      <c r="C544" s="251"/>
      <c r="D544" s="240" t="s">
        <v>446</v>
      </c>
      <c r="E544" s="252" t="s">
        <v>28</v>
      </c>
      <c r="F544" s="253" t="s">
        <v>885</v>
      </c>
      <c r="G544" s="251"/>
      <c r="H544" s="252" t="s">
        <v>28</v>
      </c>
      <c r="I544" s="254"/>
      <c r="J544" s="251"/>
      <c r="K544" s="251"/>
      <c r="L544" s="255"/>
      <c r="M544" s="256"/>
      <c r="N544" s="257"/>
      <c r="O544" s="257"/>
      <c r="P544" s="257"/>
      <c r="Q544" s="257"/>
      <c r="R544" s="257"/>
      <c r="S544" s="257"/>
      <c r="T544" s="258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9" t="s">
        <v>446</v>
      </c>
      <c r="AU544" s="259" t="s">
        <v>83</v>
      </c>
      <c r="AV544" s="14" t="s">
        <v>81</v>
      </c>
      <c r="AW544" s="14" t="s">
        <v>35</v>
      </c>
      <c r="AX544" s="14" t="s">
        <v>74</v>
      </c>
      <c r="AY544" s="259" t="s">
        <v>426</v>
      </c>
    </row>
    <row r="545" s="13" customFormat="1">
      <c r="A545" s="13"/>
      <c r="B545" s="238"/>
      <c r="C545" s="239"/>
      <c r="D545" s="240" t="s">
        <v>446</v>
      </c>
      <c r="E545" s="241" t="s">
        <v>28</v>
      </c>
      <c r="F545" s="242" t="s">
        <v>1053</v>
      </c>
      <c r="G545" s="239"/>
      <c r="H545" s="243">
        <v>0.44700000000000001</v>
      </c>
      <c r="I545" s="244"/>
      <c r="J545" s="239"/>
      <c r="K545" s="239"/>
      <c r="L545" s="245"/>
      <c r="M545" s="246"/>
      <c r="N545" s="247"/>
      <c r="O545" s="247"/>
      <c r="P545" s="247"/>
      <c r="Q545" s="247"/>
      <c r="R545" s="247"/>
      <c r="S545" s="247"/>
      <c r="T545" s="248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9" t="s">
        <v>446</v>
      </c>
      <c r="AU545" s="249" t="s">
        <v>83</v>
      </c>
      <c r="AV545" s="13" t="s">
        <v>83</v>
      </c>
      <c r="AW545" s="13" t="s">
        <v>35</v>
      </c>
      <c r="AX545" s="13" t="s">
        <v>74</v>
      </c>
      <c r="AY545" s="249" t="s">
        <v>426</v>
      </c>
    </row>
    <row r="546" s="13" customFormat="1">
      <c r="A546" s="13"/>
      <c r="B546" s="238"/>
      <c r="C546" s="239"/>
      <c r="D546" s="240" t="s">
        <v>446</v>
      </c>
      <c r="E546" s="241" t="s">
        <v>28</v>
      </c>
      <c r="F546" s="242" t="s">
        <v>1054</v>
      </c>
      <c r="G546" s="239"/>
      <c r="H546" s="243">
        <v>1.8839999999999999</v>
      </c>
      <c r="I546" s="244"/>
      <c r="J546" s="239"/>
      <c r="K546" s="239"/>
      <c r="L546" s="245"/>
      <c r="M546" s="246"/>
      <c r="N546" s="247"/>
      <c r="O546" s="247"/>
      <c r="P546" s="247"/>
      <c r="Q546" s="247"/>
      <c r="R546" s="247"/>
      <c r="S546" s="247"/>
      <c r="T546" s="248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9" t="s">
        <v>446</v>
      </c>
      <c r="AU546" s="249" t="s">
        <v>83</v>
      </c>
      <c r="AV546" s="13" t="s">
        <v>83</v>
      </c>
      <c r="AW546" s="13" t="s">
        <v>35</v>
      </c>
      <c r="AX546" s="13" t="s">
        <v>74</v>
      </c>
      <c r="AY546" s="249" t="s">
        <v>426</v>
      </c>
    </row>
    <row r="547" s="13" customFormat="1">
      <c r="A547" s="13"/>
      <c r="B547" s="238"/>
      <c r="C547" s="239"/>
      <c r="D547" s="240" t="s">
        <v>446</v>
      </c>
      <c r="E547" s="241" t="s">
        <v>28</v>
      </c>
      <c r="F547" s="242" t="s">
        <v>1055</v>
      </c>
      <c r="G547" s="239"/>
      <c r="H547" s="243">
        <v>0.32100000000000001</v>
      </c>
      <c r="I547" s="244"/>
      <c r="J547" s="239"/>
      <c r="K547" s="239"/>
      <c r="L547" s="245"/>
      <c r="M547" s="246"/>
      <c r="N547" s="247"/>
      <c r="O547" s="247"/>
      <c r="P547" s="247"/>
      <c r="Q547" s="247"/>
      <c r="R547" s="247"/>
      <c r="S547" s="247"/>
      <c r="T547" s="248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9" t="s">
        <v>446</v>
      </c>
      <c r="AU547" s="249" t="s">
        <v>83</v>
      </c>
      <c r="AV547" s="13" t="s">
        <v>83</v>
      </c>
      <c r="AW547" s="13" t="s">
        <v>35</v>
      </c>
      <c r="AX547" s="13" t="s">
        <v>74</v>
      </c>
      <c r="AY547" s="249" t="s">
        <v>426</v>
      </c>
    </row>
    <row r="548" s="15" customFormat="1">
      <c r="A548" s="15"/>
      <c r="B548" s="260"/>
      <c r="C548" s="261"/>
      <c r="D548" s="240" t="s">
        <v>446</v>
      </c>
      <c r="E548" s="262" t="s">
        <v>28</v>
      </c>
      <c r="F548" s="263" t="s">
        <v>466</v>
      </c>
      <c r="G548" s="261"/>
      <c r="H548" s="264">
        <v>2.6520000000000001</v>
      </c>
      <c r="I548" s="265"/>
      <c r="J548" s="261"/>
      <c r="K548" s="261"/>
      <c r="L548" s="266"/>
      <c r="M548" s="267"/>
      <c r="N548" s="268"/>
      <c r="O548" s="268"/>
      <c r="P548" s="268"/>
      <c r="Q548" s="268"/>
      <c r="R548" s="268"/>
      <c r="S548" s="268"/>
      <c r="T548" s="269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T548" s="270" t="s">
        <v>446</v>
      </c>
      <c r="AU548" s="270" t="s">
        <v>83</v>
      </c>
      <c r="AV548" s="15" t="s">
        <v>438</v>
      </c>
      <c r="AW548" s="15" t="s">
        <v>35</v>
      </c>
      <c r="AX548" s="15" t="s">
        <v>81</v>
      </c>
      <c r="AY548" s="270" t="s">
        <v>426</v>
      </c>
    </row>
    <row r="549" s="2" customFormat="1" ht="37.8" customHeight="1">
      <c r="A549" s="42"/>
      <c r="B549" s="43"/>
      <c r="C549" s="220" t="s">
        <v>1056</v>
      </c>
      <c r="D549" s="220" t="s">
        <v>433</v>
      </c>
      <c r="E549" s="221" t="s">
        <v>1057</v>
      </c>
      <c r="F549" s="222" t="s">
        <v>1058</v>
      </c>
      <c r="G549" s="223" t="s">
        <v>740</v>
      </c>
      <c r="H549" s="224">
        <v>0.89400000000000002</v>
      </c>
      <c r="I549" s="225"/>
      <c r="J549" s="226">
        <f>ROUND(I549*H549,2)</f>
        <v>0</v>
      </c>
      <c r="K549" s="222" t="s">
        <v>437</v>
      </c>
      <c r="L549" s="48"/>
      <c r="M549" s="227" t="s">
        <v>28</v>
      </c>
      <c r="N549" s="228" t="s">
        <v>45</v>
      </c>
      <c r="O549" s="88"/>
      <c r="P549" s="229">
        <f>O549*H549</f>
        <v>0</v>
      </c>
      <c r="Q549" s="229">
        <v>0.01221</v>
      </c>
      <c r="R549" s="229">
        <f>Q549*H549</f>
        <v>0.01091574</v>
      </c>
      <c r="S549" s="229">
        <v>0</v>
      </c>
      <c r="T549" s="230">
        <f>S549*H549</f>
        <v>0</v>
      </c>
      <c r="U549" s="42"/>
      <c r="V549" s="42"/>
      <c r="W549" s="42"/>
      <c r="X549" s="42"/>
      <c r="Y549" s="42"/>
      <c r="Z549" s="42"/>
      <c r="AA549" s="42"/>
      <c r="AB549" s="42"/>
      <c r="AC549" s="42"/>
      <c r="AD549" s="42"/>
      <c r="AE549" s="42"/>
      <c r="AR549" s="231" t="s">
        <v>438</v>
      </c>
      <c r="AT549" s="231" t="s">
        <v>433</v>
      </c>
      <c r="AU549" s="231" t="s">
        <v>83</v>
      </c>
      <c r="AY549" s="21" t="s">
        <v>426</v>
      </c>
      <c r="BE549" s="232">
        <f>IF(N549="základní",J549,0)</f>
        <v>0</v>
      </c>
      <c r="BF549" s="232">
        <f>IF(N549="snížená",J549,0)</f>
        <v>0</v>
      </c>
      <c r="BG549" s="232">
        <f>IF(N549="zákl. přenesená",J549,0)</f>
        <v>0</v>
      </c>
      <c r="BH549" s="232">
        <f>IF(N549="sníž. přenesená",J549,0)</f>
        <v>0</v>
      </c>
      <c r="BI549" s="232">
        <f>IF(N549="nulová",J549,0)</f>
        <v>0</v>
      </c>
      <c r="BJ549" s="21" t="s">
        <v>81</v>
      </c>
      <c r="BK549" s="232">
        <f>ROUND(I549*H549,2)</f>
        <v>0</v>
      </c>
      <c r="BL549" s="21" t="s">
        <v>438</v>
      </c>
      <c r="BM549" s="231" t="s">
        <v>1059</v>
      </c>
    </row>
    <row r="550" s="2" customFormat="1">
      <c r="A550" s="42"/>
      <c r="B550" s="43"/>
      <c r="C550" s="44"/>
      <c r="D550" s="233" t="s">
        <v>442</v>
      </c>
      <c r="E550" s="44"/>
      <c r="F550" s="234" t="s">
        <v>1060</v>
      </c>
      <c r="G550" s="44"/>
      <c r="H550" s="44"/>
      <c r="I550" s="235"/>
      <c r="J550" s="44"/>
      <c r="K550" s="44"/>
      <c r="L550" s="48"/>
      <c r="M550" s="236"/>
      <c r="N550" s="237"/>
      <c r="O550" s="88"/>
      <c r="P550" s="88"/>
      <c r="Q550" s="88"/>
      <c r="R550" s="88"/>
      <c r="S550" s="88"/>
      <c r="T550" s="89"/>
      <c r="U550" s="42"/>
      <c r="V550" s="42"/>
      <c r="W550" s="42"/>
      <c r="X550" s="42"/>
      <c r="Y550" s="42"/>
      <c r="Z550" s="42"/>
      <c r="AA550" s="42"/>
      <c r="AB550" s="42"/>
      <c r="AC550" s="42"/>
      <c r="AD550" s="42"/>
      <c r="AE550" s="42"/>
      <c r="AT550" s="21" t="s">
        <v>442</v>
      </c>
      <c r="AU550" s="21" t="s">
        <v>83</v>
      </c>
    </row>
    <row r="551" s="14" customFormat="1">
      <c r="A551" s="14"/>
      <c r="B551" s="250"/>
      <c r="C551" s="251"/>
      <c r="D551" s="240" t="s">
        <v>446</v>
      </c>
      <c r="E551" s="252" t="s">
        <v>28</v>
      </c>
      <c r="F551" s="253" t="s">
        <v>885</v>
      </c>
      <c r="G551" s="251"/>
      <c r="H551" s="252" t="s">
        <v>28</v>
      </c>
      <c r="I551" s="254"/>
      <c r="J551" s="251"/>
      <c r="K551" s="251"/>
      <c r="L551" s="255"/>
      <c r="M551" s="256"/>
      <c r="N551" s="257"/>
      <c r="O551" s="257"/>
      <c r="P551" s="257"/>
      <c r="Q551" s="257"/>
      <c r="R551" s="257"/>
      <c r="S551" s="257"/>
      <c r="T551" s="258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59" t="s">
        <v>446</v>
      </c>
      <c r="AU551" s="259" t="s">
        <v>83</v>
      </c>
      <c r="AV551" s="14" t="s">
        <v>81</v>
      </c>
      <c r="AW551" s="14" t="s">
        <v>35</v>
      </c>
      <c r="AX551" s="14" t="s">
        <v>74</v>
      </c>
      <c r="AY551" s="259" t="s">
        <v>426</v>
      </c>
    </row>
    <row r="552" s="13" customFormat="1">
      <c r="A552" s="13"/>
      <c r="B552" s="238"/>
      <c r="C552" s="239"/>
      <c r="D552" s="240" t="s">
        <v>446</v>
      </c>
      <c r="E552" s="241" t="s">
        <v>28</v>
      </c>
      <c r="F552" s="242" t="s">
        <v>1061</v>
      </c>
      <c r="G552" s="239"/>
      <c r="H552" s="243">
        <v>0.61199999999999999</v>
      </c>
      <c r="I552" s="244"/>
      <c r="J552" s="239"/>
      <c r="K552" s="239"/>
      <c r="L552" s="245"/>
      <c r="M552" s="246"/>
      <c r="N552" s="247"/>
      <c r="O552" s="247"/>
      <c r="P552" s="247"/>
      <c r="Q552" s="247"/>
      <c r="R552" s="247"/>
      <c r="S552" s="247"/>
      <c r="T552" s="248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9" t="s">
        <v>446</v>
      </c>
      <c r="AU552" s="249" t="s">
        <v>83</v>
      </c>
      <c r="AV552" s="13" t="s">
        <v>83</v>
      </c>
      <c r="AW552" s="13" t="s">
        <v>35</v>
      </c>
      <c r="AX552" s="13" t="s">
        <v>74</v>
      </c>
      <c r="AY552" s="249" t="s">
        <v>426</v>
      </c>
    </row>
    <row r="553" s="13" customFormat="1">
      <c r="A553" s="13"/>
      <c r="B553" s="238"/>
      <c r="C553" s="239"/>
      <c r="D553" s="240" t="s">
        <v>446</v>
      </c>
      <c r="E553" s="241" t="s">
        <v>28</v>
      </c>
      <c r="F553" s="242" t="s">
        <v>1062</v>
      </c>
      <c r="G553" s="239"/>
      <c r="H553" s="243">
        <v>0.28199999999999997</v>
      </c>
      <c r="I553" s="244"/>
      <c r="J553" s="239"/>
      <c r="K553" s="239"/>
      <c r="L553" s="245"/>
      <c r="M553" s="246"/>
      <c r="N553" s="247"/>
      <c r="O553" s="247"/>
      <c r="P553" s="247"/>
      <c r="Q553" s="247"/>
      <c r="R553" s="247"/>
      <c r="S553" s="247"/>
      <c r="T553" s="248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9" t="s">
        <v>446</v>
      </c>
      <c r="AU553" s="249" t="s">
        <v>83</v>
      </c>
      <c r="AV553" s="13" t="s">
        <v>83</v>
      </c>
      <c r="AW553" s="13" t="s">
        <v>35</v>
      </c>
      <c r="AX553" s="13" t="s">
        <v>74</v>
      </c>
      <c r="AY553" s="249" t="s">
        <v>426</v>
      </c>
    </row>
    <row r="554" s="15" customFormat="1">
      <c r="A554" s="15"/>
      <c r="B554" s="260"/>
      <c r="C554" s="261"/>
      <c r="D554" s="240" t="s">
        <v>446</v>
      </c>
      <c r="E554" s="262" t="s">
        <v>28</v>
      </c>
      <c r="F554" s="263" t="s">
        <v>466</v>
      </c>
      <c r="G554" s="261"/>
      <c r="H554" s="264">
        <v>0.89400000000000002</v>
      </c>
      <c r="I554" s="265"/>
      <c r="J554" s="261"/>
      <c r="K554" s="261"/>
      <c r="L554" s="266"/>
      <c r="M554" s="267"/>
      <c r="N554" s="268"/>
      <c r="O554" s="268"/>
      <c r="P554" s="268"/>
      <c r="Q554" s="268"/>
      <c r="R554" s="268"/>
      <c r="S554" s="268"/>
      <c r="T554" s="269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T554" s="270" t="s">
        <v>446</v>
      </c>
      <c r="AU554" s="270" t="s">
        <v>83</v>
      </c>
      <c r="AV554" s="15" t="s">
        <v>438</v>
      </c>
      <c r="AW554" s="15" t="s">
        <v>35</v>
      </c>
      <c r="AX554" s="15" t="s">
        <v>81</v>
      </c>
      <c r="AY554" s="270" t="s">
        <v>426</v>
      </c>
    </row>
    <row r="555" s="2" customFormat="1" ht="33" customHeight="1">
      <c r="A555" s="42"/>
      <c r="B555" s="43"/>
      <c r="C555" s="220" t="s">
        <v>1063</v>
      </c>
      <c r="D555" s="220" t="s">
        <v>433</v>
      </c>
      <c r="E555" s="221" t="s">
        <v>1064</v>
      </c>
      <c r="F555" s="222" t="s">
        <v>1065</v>
      </c>
      <c r="G555" s="223" t="s">
        <v>740</v>
      </c>
      <c r="H555" s="224">
        <v>3.5910000000000002</v>
      </c>
      <c r="I555" s="225"/>
      <c r="J555" s="226">
        <f>ROUND(I555*H555,2)</f>
        <v>0</v>
      </c>
      <c r="K555" s="222" t="s">
        <v>437</v>
      </c>
      <c r="L555" s="48"/>
      <c r="M555" s="227" t="s">
        <v>28</v>
      </c>
      <c r="N555" s="228" t="s">
        <v>45</v>
      </c>
      <c r="O555" s="88"/>
      <c r="P555" s="229">
        <f>O555*H555</f>
        <v>0</v>
      </c>
      <c r="Q555" s="229">
        <v>0.01221</v>
      </c>
      <c r="R555" s="229">
        <f>Q555*H555</f>
        <v>0.043846110000000001</v>
      </c>
      <c r="S555" s="229">
        <v>0</v>
      </c>
      <c r="T555" s="230">
        <f>S555*H555</f>
        <v>0</v>
      </c>
      <c r="U555" s="42"/>
      <c r="V555" s="42"/>
      <c r="W555" s="42"/>
      <c r="X555" s="42"/>
      <c r="Y555" s="42"/>
      <c r="Z555" s="42"/>
      <c r="AA555" s="42"/>
      <c r="AB555" s="42"/>
      <c r="AC555" s="42"/>
      <c r="AD555" s="42"/>
      <c r="AE555" s="42"/>
      <c r="AR555" s="231" t="s">
        <v>438</v>
      </c>
      <c r="AT555" s="231" t="s">
        <v>433</v>
      </c>
      <c r="AU555" s="231" t="s">
        <v>83</v>
      </c>
      <c r="AY555" s="21" t="s">
        <v>426</v>
      </c>
      <c r="BE555" s="232">
        <f>IF(N555="základní",J555,0)</f>
        <v>0</v>
      </c>
      <c r="BF555" s="232">
        <f>IF(N555="snížená",J555,0)</f>
        <v>0</v>
      </c>
      <c r="BG555" s="232">
        <f>IF(N555="zákl. přenesená",J555,0)</f>
        <v>0</v>
      </c>
      <c r="BH555" s="232">
        <f>IF(N555="sníž. přenesená",J555,0)</f>
        <v>0</v>
      </c>
      <c r="BI555" s="232">
        <f>IF(N555="nulová",J555,0)</f>
        <v>0</v>
      </c>
      <c r="BJ555" s="21" t="s">
        <v>81</v>
      </c>
      <c r="BK555" s="232">
        <f>ROUND(I555*H555,2)</f>
        <v>0</v>
      </c>
      <c r="BL555" s="21" t="s">
        <v>438</v>
      </c>
      <c r="BM555" s="231" t="s">
        <v>1066</v>
      </c>
    </row>
    <row r="556" s="2" customFormat="1">
      <c r="A556" s="42"/>
      <c r="B556" s="43"/>
      <c r="C556" s="44"/>
      <c r="D556" s="233" t="s">
        <v>442</v>
      </c>
      <c r="E556" s="44"/>
      <c r="F556" s="234" t="s">
        <v>1067</v>
      </c>
      <c r="G556" s="44"/>
      <c r="H556" s="44"/>
      <c r="I556" s="235"/>
      <c r="J556" s="44"/>
      <c r="K556" s="44"/>
      <c r="L556" s="48"/>
      <c r="M556" s="236"/>
      <c r="N556" s="237"/>
      <c r="O556" s="88"/>
      <c r="P556" s="88"/>
      <c r="Q556" s="88"/>
      <c r="R556" s="88"/>
      <c r="S556" s="88"/>
      <c r="T556" s="89"/>
      <c r="U556" s="42"/>
      <c r="V556" s="42"/>
      <c r="W556" s="42"/>
      <c r="X556" s="42"/>
      <c r="Y556" s="42"/>
      <c r="Z556" s="42"/>
      <c r="AA556" s="42"/>
      <c r="AB556" s="42"/>
      <c r="AC556" s="42"/>
      <c r="AD556" s="42"/>
      <c r="AE556" s="42"/>
      <c r="AT556" s="21" t="s">
        <v>442</v>
      </c>
      <c r="AU556" s="21" t="s">
        <v>83</v>
      </c>
    </row>
    <row r="557" s="14" customFormat="1">
      <c r="A557" s="14"/>
      <c r="B557" s="250"/>
      <c r="C557" s="251"/>
      <c r="D557" s="240" t="s">
        <v>446</v>
      </c>
      <c r="E557" s="252" t="s">
        <v>28</v>
      </c>
      <c r="F557" s="253" t="s">
        <v>885</v>
      </c>
      <c r="G557" s="251"/>
      <c r="H557" s="252" t="s">
        <v>28</v>
      </c>
      <c r="I557" s="254"/>
      <c r="J557" s="251"/>
      <c r="K557" s="251"/>
      <c r="L557" s="255"/>
      <c r="M557" s="256"/>
      <c r="N557" s="257"/>
      <c r="O557" s="257"/>
      <c r="P557" s="257"/>
      <c r="Q557" s="257"/>
      <c r="R557" s="257"/>
      <c r="S557" s="257"/>
      <c r="T557" s="258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9" t="s">
        <v>446</v>
      </c>
      <c r="AU557" s="259" t="s">
        <v>83</v>
      </c>
      <c r="AV557" s="14" t="s">
        <v>81</v>
      </c>
      <c r="AW557" s="14" t="s">
        <v>35</v>
      </c>
      <c r="AX557" s="14" t="s">
        <v>74</v>
      </c>
      <c r="AY557" s="259" t="s">
        <v>426</v>
      </c>
    </row>
    <row r="558" s="13" customFormat="1">
      <c r="A558" s="13"/>
      <c r="B558" s="238"/>
      <c r="C558" s="239"/>
      <c r="D558" s="240" t="s">
        <v>446</v>
      </c>
      <c r="E558" s="241" t="s">
        <v>28</v>
      </c>
      <c r="F558" s="242" t="s">
        <v>1068</v>
      </c>
      <c r="G558" s="239"/>
      <c r="H558" s="243">
        <v>3.5910000000000002</v>
      </c>
      <c r="I558" s="244"/>
      <c r="J558" s="239"/>
      <c r="K558" s="239"/>
      <c r="L558" s="245"/>
      <c r="M558" s="246"/>
      <c r="N558" s="247"/>
      <c r="O558" s="247"/>
      <c r="P558" s="247"/>
      <c r="Q558" s="247"/>
      <c r="R558" s="247"/>
      <c r="S558" s="247"/>
      <c r="T558" s="248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9" t="s">
        <v>446</v>
      </c>
      <c r="AU558" s="249" t="s">
        <v>83</v>
      </c>
      <c r="AV558" s="13" t="s">
        <v>83</v>
      </c>
      <c r="AW558" s="13" t="s">
        <v>35</v>
      </c>
      <c r="AX558" s="13" t="s">
        <v>81</v>
      </c>
      <c r="AY558" s="249" t="s">
        <v>426</v>
      </c>
    </row>
    <row r="559" s="2" customFormat="1" ht="24.15" customHeight="1">
      <c r="A559" s="42"/>
      <c r="B559" s="43"/>
      <c r="C559" s="220" t="s">
        <v>1069</v>
      </c>
      <c r="D559" s="220" t="s">
        <v>433</v>
      </c>
      <c r="E559" s="221" t="s">
        <v>1070</v>
      </c>
      <c r="F559" s="222" t="s">
        <v>1071</v>
      </c>
      <c r="G559" s="223" t="s">
        <v>740</v>
      </c>
      <c r="H559" s="224">
        <v>12.603999999999999</v>
      </c>
      <c r="I559" s="225"/>
      <c r="J559" s="226">
        <f>ROUND(I559*H559,2)</f>
        <v>0</v>
      </c>
      <c r="K559" s="222" t="s">
        <v>437</v>
      </c>
      <c r="L559" s="48"/>
      <c r="M559" s="227" t="s">
        <v>28</v>
      </c>
      <c r="N559" s="228" t="s">
        <v>45</v>
      </c>
      <c r="O559" s="88"/>
      <c r="P559" s="229">
        <f>O559*H559</f>
        <v>0</v>
      </c>
      <c r="Q559" s="229">
        <v>0.0085500000000000003</v>
      </c>
      <c r="R559" s="229">
        <f>Q559*H559</f>
        <v>0.10776419999999999</v>
      </c>
      <c r="S559" s="229">
        <v>0</v>
      </c>
      <c r="T559" s="230">
        <f>S559*H559</f>
        <v>0</v>
      </c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R559" s="231" t="s">
        <v>438</v>
      </c>
      <c r="AT559" s="231" t="s">
        <v>433</v>
      </c>
      <c r="AU559" s="231" t="s">
        <v>83</v>
      </c>
      <c r="AY559" s="21" t="s">
        <v>426</v>
      </c>
      <c r="BE559" s="232">
        <f>IF(N559="základní",J559,0)</f>
        <v>0</v>
      </c>
      <c r="BF559" s="232">
        <f>IF(N559="snížená",J559,0)</f>
        <v>0</v>
      </c>
      <c r="BG559" s="232">
        <f>IF(N559="zákl. přenesená",J559,0)</f>
        <v>0</v>
      </c>
      <c r="BH559" s="232">
        <f>IF(N559="sníž. přenesená",J559,0)</f>
        <v>0</v>
      </c>
      <c r="BI559" s="232">
        <f>IF(N559="nulová",J559,0)</f>
        <v>0</v>
      </c>
      <c r="BJ559" s="21" t="s">
        <v>81</v>
      </c>
      <c r="BK559" s="232">
        <f>ROUND(I559*H559,2)</f>
        <v>0</v>
      </c>
      <c r="BL559" s="21" t="s">
        <v>438</v>
      </c>
      <c r="BM559" s="231" t="s">
        <v>1072</v>
      </c>
    </row>
    <row r="560" s="2" customFormat="1">
      <c r="A560" s="42"/>
      <c r="B560" s="43"/>
      <c r="C560" s="44"/>
      <c r="D560" s="233" t="s">
        <v>442</v>
      </c>
      <c r="E560" s="44"/>
      <c r="F560" s="234" t="s">
        <v>1073</v>
      </c>
      <c r="G560" s="44"/>
      <c r="H560" s="44"/>
      <c r="I560" s="235"/>
      <c r="J560" s="44"/>
      <c r="K560" s="44"/>
      <c r="L560" s="48"/>
      <c r="M560" s="236"/>
      <c r="N560" s="237"/>
      <c r="O560" s="88"/>
      <c r="P560" s="88"/>
      <c r="Q560" s="88"/>
      <c r="R560" s="88"/>
      <c r="S560" s="88"/>
      <c r="T560" s="89"/>
      <c r="U560" s="42"/>
      <c r="V560" s="42"/>
      <c r="W560" s="42"/>
      <c r="X560" s="42"/>
      <c r="Y560" s="42"/>
      <c r="Z560" s="42"/>
      <c r="AA560" s="42"/>
      <c r="AB560" s="42"/>
      <c r="AC560" s="42"/>
      <c r="AD560" s="42"/>
      <c r="AE560" s="42"/>
      <c r="AT560" s="21" t="s">
        <v>442</v>
      </c>
      <c r="AU560" s="21" t="s">
        <v>83</v>
      </c>
    </row>
    <row r="561" s="14" customFormat="1">
      <c r="A561" s="14"/>
      <c r="B561" s="250"/>
      <c r="C561" s="251"/>
      <c r="D561" s="240" t="s">
        <v>446</v>
      </c>
      <c r="E561" s="252" t="s">
        <v>28</v>
      </c>
      <c r="F561" s="253" t="s">
        <v>885</v>
      </c>
      <c r="G561" s="251"/>
      <c r="H561" s="252" t="s">
        <v>28</v>
      </c>
      <c r="I561" s="254"/>
      <c r="J561" s="251"/>
      <c r="K561" s="251"/>
      <c r="L561" s="255"/>
      <c r="M561" s="256"/>
      <c r="N561" s="257"/>
      <c r="O561" s="257"/>
      <c r="P561" s="257"/>
      <c r="Q561" s="257"/>
      <c r="R561" s="257"/>
      <c r="S561" s="257"/>
      <c r="T561" s="258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9" t="s">
        <v>446</v>
      </c>
      <c r="AU561" s="259" t="s">
        <v>83</v>
      </c>
      <c r="AV561" s="14" t="s">
        <v>81</v>
      </c>
      <c r="AW561" s="14" t="s">
        <v>35</v>
      </c>
      <c r="AX561" s="14" t="s">
        <v>74</v>
      </c>
      <c r="AY561" s="259" t="s">
        <v>426</v>
      </c>
    </row>
    <row r="562" s="13" customFormat="1">
      <c r="A562" s="13"/>
      <c r="B562" s="238"/>
      <c r="C562" s="239"/>
      <c r="D562" s="240" t="s">
        <v>446</v>
      </c>
      <c r="E562" s="241" t="s">
        <v>28</v>
      </c>
      <c r="F562" s="242" t="s">
        <v>1074</v>
      </c>
      <c r="G562" s="239"/>
      <c r="H562" s="243">
        <v>12.130000000000001</v>
      </c>
      <c r="I562" s="244"/>
      <c r="J562" s="239"/>
      <c r="K562" s="239"/>
      <c r="L562" s="245"/>
      <c r="M562" s="246"/>
      <c r="N562" s="247"/>
      <c r="O562" s="247"/>
      <c r="P562" s="247"/>
      <c r="Q562" s="247"/>
      <c r="R562" s="247"/>
      <c r="S562" s="247"/>
      <c r="T562" s="248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9" t="s">
        <v>446</v>
      </c>
      <c r="AU562" s="249" t="s">
        <v>83</v>
      </c>
      <c r="AV562" s="13" t="s">
        <v>83</v>
      </c>
      <c r="AW562" s="13" t="s">
        <v>35</v>
      </c>
      <c r="AX562" s="13" t="s">
        <v>74</v>
      </c>
      <c r="AY562" s="249" t="s">
        <v>426</v>
      </c>
    </row>
    <row r="563" s="13" customFormat="1">
      <c r="A563" s="13"/>
      <c r="B563" s="238"/>
      <c r="C563" s="239"/>
      <c r="D563" s="240" t="s">
        <v>446</v>
      </c>
      <c r="E563" s="241" t="s">
        <v>28</v>
      </c>
      <c r="F563" s="242" t="s">
        <v>1075</v>
      </c>
      <c r="G563" s="239"/>
      <c r="H563" s="243">
        <v>0.47399999999999998</v>
      </c>
      <c r="I563" s="244"/>
      <c r="J563" s="239"/>
      <c r="K563" s="239"/>
      <c r="L563" s="245"/>
      <c r="M563" s="246"/>
      <c r="N563" s="247"/>
      <c r="O563" s="247"/>
      <c r="P563" s="247"/>
      <c r="Q563" s="247"/>
      <c r="R563" s="247"/>
      <c r="S563" s="247"/>
      <c r="T563" s="248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9" t="s">
        <v>446</v>
      </c>
      <c r="AU563" s="249" t="s">
        <v>83</v>
      </c>
      <c r="AV563" s="13" t="s">
        <v>83</v>
      </c>
      <c r="AW563" s="13" t="s">
        <v>35</v>
      </c>
      <c r="AX563" s="13" t="s">
        <v>74</v>
      </c>
      <c r="AY563" s="249" t="s">
        <v>426</v>
      </c>
    </row>
    <row r="564" s="15" customFormat="1">
      <c r="A564" s="15"/>
      <c r="B564" s="260"/>
      <c r="C564" s="261"/>
      <c r="D564" s="240" t="s">
        <v>446</v>
      </c>
      <c r="E564" s="262" t="s">
        <v>28</v>
      </c>
      <c r="F564" s="263" t="s">
        <v>466</v>
      </c>
      <c r="G564" s="261"/>
      <c r="H564" s="264">
        <v>12.603999999999999</v>
      </c>
      <c r="I564" s="265"/>
      <c r="J564" s="261"/>
      <c r="K564" s="261"/>
      <c r="L564" s="266"/>
      <c r="M564" s="267"/>
      <c r="N564" s="268"/>
      <c r="O564" s="268"/>
      <c r="P564" s="268"/>
      <c r="Q564" s="268"/>
      <c r="R564" s="268"/>
      <c r="S564" s="268"/>
      <c r="T564" s="269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T564" s="270" t="s">
        <v>446</v>
      </c>
      <c r="AU564" s="270" t="s">
        <v>83</v>
      </c>
      <c r="AV564" s="15" t="s">
        <v>438</v>
      </c>
      <c r="AW564" s="15" t="s">
        <v>35</v>
      </c>
      <c r="AX564" s="15" t="s">
        <v>81</v>
      </c>
      <c r="AY564" s="270" t="s">
        <v>426</v>
      </c>
    </row>
    <row r="565" s="2" customFormat="1" ht="24.15" customHeight="1">
      <c r="A565" s="42"/>
      <c r="B565" s="43"/>
      <c r="C565" s="220" t="s">
        <v>1076</v>
      </c>
      <c r="D565" s="220" t="s">
        <v>433</v>
      </c>
      <c r="E565" s="221" t="s">
        <v>1077</v>
      </c>
      <c r="F565" s="222" t="s">
        <v>1078</v>
      </c>
      <c r="G565" s="223" t="s">
        <v>504</v>
      </c>
      <c r="H565" s="224">
        <v>0.68700000000000006</v>
      </c>
      <c r="I565" s="225"/>
      <c r="J565" s="226">
        <f>ROUND(I565*H565,2)</f>
        <v>0</v>
      </c>
      <c r="K565" s="222" t="s">
        <v>437</v>
      </c>
      <c r="L565" s="48"/>
      <c r="M565" s="227" t="s">
        <v>28</v>
      </c>
      <c r="N565" s="228" t="s">
        <v>45</v>
      </c>
      <c r="O565" s="88"/>
      <c r="P565" s="229">
        <f>O565*H565</f>
        <v>0</v>
      </c>
      <c r="Q565" s="229">
        <v>2.5019800000000001</v>
      </c>
      <c r="R565" s="229">
        <f>Q565*H565</f>
        <v>1.7188602600000003</v>
      </c>
      <c r="S565" s="229">
        <v>0</v>
      </c>
      <c r="T565" s="230">
        <f>S565*H565</f>
        <v>0</v>
      </c>
      <c r="U565" s="42"/>
      <c r="V565" s="42"/>
      <c r="W565" s="42"/>
      <c r="X565" s="42"/>
      <c r="Y565" s="42"/>
      <c r="Z565" s="42"/>
      <c r="AA565" s="42"/>
      <c r="AB565" s="42"/>
      <c r="AC565" s="42"/>
      <c r="AD565" s="42"/>
      <c r="AE565" s="42"/>
      <c r="AR565" s="231" t="s">
        <v>438</v>
      </c>
      <c r="AT565" s="231" t="s">
        <v>433</v>
      </c>
      <c r="AU565" s="231" t="s">
        <v>83</v>
      </c>
      <c r="AY565" s="21" t="s">
        <v>426</v>
      </c>
      <c r="BE565" s="232">
        <f>IF(N565="základní",J565,0)</f>
        <v>0</v>
      </c>
      <c r="BF565" s="232">
        <f>IF(N565="snížená",J565,0)</f>
        <v>0</v>
      </c>
      <c r="BG565" s="232">
        <f>IF(N565="zákl. přenesená",J565,0)</f>
        <v>0</v>
      </c>
      <c r="BH565" s="232">
        <f>IF(N565="sníž. přenesená",J565,0)</f>
        <v>0</v>
      </c>
      <c r="BI565" s="232">
        <f>IF(N565="nulová",J565,0)</f>
        <v>0</v>
      </c>
      <c r="BJ565" s="21" t="s">
        <v>81</v>
      </c>
      <c r="BK565" s="232">
        <f>ROUND(I565*H565,2)</f>
        <v>0</v>
      </c>
      <c r="BL565" s="21" t="s">
        <v>438</v>
      </c>
      <c r="BM565" s="231" t="s">
        <v>1079</v>
      </c>
    </row>
    <row r="566" s="2" customFormat="1">
      <c r="A566" s="42"/>
      <c r="B566" s="43"/>
      <c r="C566" s="44"/>
      <c r="D566" s="233" t="s">
        <v>442</v>
      </c>
      <c r="E566" s="44"/>
      <c r="F566" s="234" t="s">
        <v>1080</v>
      </c>
      <c r="G566" s="44"/>
      <c r="H566" s="44"/>
      <c r="I566" s="235"/>
      <c r="J566" s="44"/>
      <c r="K566" s="44"/>
      <c r="L566" s="48"/>
      <c r="M566" s="236"/>
      <c r="N566" s="237"/>
      <c r="O566" s="88"/>
      <c r="P566" s="88"/>
      <c r="Q566" s="88"/>
      <c r="R566" s="88"/>
      <c r="S566" s="88"/>
      <c r="T566" s="89"/>
      <c r="U566" s="42"/>
      <c r="V566" s="42"/>
      <c r="W566" s="42"/>
      <c r="X566" s="42"/>
      <c r="Y566" s="42"/>
      <c r="Z566" s="42"/>
      <c r="AA566" s="42"/>
      <c r="AB566" s="42"/>
      <c r="AC566" s="42"/>
      <c r="AD566" s="42"/>
      <c r="AE566" s="42"/>
      <c r="AT566" s="21" t="s">
        <v>442</v>
      </c>
      <c r="AU566" s="21" t="s">
        <v>83</v>
      </c>
    </row>
    <row r="567" s="14" customFormat="1">
      <c r="A567" s="14"/>
      <c r="B567" s="250"/>
      <c r="C567" s="251"/>
      <c r="D567" s="240" t="s">
        <v>446</v>
      </c>
      <c r="E567" s="252" t="s">
        <v>28</v>
      </c>
      <c r="F567" s="253" t="s">
        <v>460</v>
      </c>
      <c r="G567" s="251"/>
      <c r="H567" s="252" t="s">
        <v>28</v>
      </c>
      <c r="I567" s="254"/>
      <c r="J567" s="251"/>
      <c r="K567" s="251"/>
      <c r="L567" s="255"/>
      <c r="M567" s="256"/>
      <c r="N567" s="257"/>
      <c r="O567" s="257"/>
      <c r="P567" s="257"/>
      <c r="Q567" s="257"/>
      <c r="R567" s="257"/>
      <c r="S567" s="257"/>
      <c r="T567" s="258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9" t="s">
        <v>446</v>
      </c>
      <c r="AU567" s="259" t="s">
        <v>83</v>
      </c>
      <c r="AV567" s="14" t="s">
        <v>81</v>
      </c>
      <c r="AW567" s="14" t="s">
        <v>35</v>
      </c>
      <c r="AX567" s="14" t="s">
        <v>74</v>
      </c>
      <c r="AY567" s="259" t="s">
        <v>426</v>
      </c>
    </row>
    <row r="568" s="14" customFormat="1">
      <c r="A568" s="14"/>
      <c r="B568" s="250"/>
      <c r="C568" s="251"/>
      <c r="D568" s="240" t="s">
        <v>446</v>
      </c>
      <c r="E568" s="252" t="s">
        <v>28</v>
      </c>
      <c r="F568" s="253" t="s">
        <v>792</v>
      </c>
      <c r="G568" s="251"/>
      <c r="H568" s="252" t="s">
        <v>28</v>
      </c>
      <c r="I568" s="254"/>
      <c r="J568" s="251"/>
      <c r="K568" s="251"/>
      <c r="L568" s="255"/>
      <c r="M568" s="256"/>
      <c r="N568" s="257"/>
      <c r="O568" s="257"/>
      <c r="P568" s="257"/>
      <c r="Q568" s="257"/>
      <c r="R568" s="257"/>
      <c r="S568" s="257"/>
      <c r="T568" s="258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59" t="s">
        <v>446</v>
      </c>
      <c r="AU568" s="259" t="s">
        <v>83</v>
      </c>
      <c r="AV568" s="14" t="s">
        <v>81</v>
      </c>
      <c r="AW568" s="14" t="s">
        <v>35</v>
      </c>
      <c r="AX568" s="14" t="s">
        <v>74</v>
      </c>
      <c r="AY568" s="259" t="s">
        <v>426</v>
      </c>
    </row>
    <row r="569" s="13" customFormat="1">
      <c r="A569" s="13"/>
      <c r="B569" s="238"/>
      <c r="C569" s="239"/>
      <c r="D569" s="240" t="s">
        <v>446</v>
      </c>
      <c r="E569" s="241" t="s">
        <v>28</v>
      </c>
      <c r="F569" s="242" t="s">
        <v>1081</v>
      </c>
      <c r="G569" s="239"/>
      <c r="H569" s="243">
        <v>0.111</v>
      </c>
      <c r="I569" s="244"/>
      <c r="J569" s="239"/>
      <c r="K569" s="239"/>
      <c r="L569" s="245"/>
      <c r="M569" s="246"/>
      <c r="N569" s="247"/>
      <c r="O569" s="247"/>
      <c r="P569" s="247"/>
      <c r="Q569" s="247"/>
      <c r="R569" s="247"/>
      <c r="S569" s="247"/>
      <c r="T569" s="248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9" t="s">
        <v>446</v>
      </c>
      <c r="AU569" s="249" t="s">
        <v>83</v>
      </c>
      <c r="AV569" s="13" t="s">
        <v>83</v>
      </c>
      <c r="AW569" s="13" t="s">
        <v>35</v>
      </c>
      <c r="AX569" s="13" t="s">
        <v>74</v>
      </c>
      <c r="AY569" s="249" t="s">
        <v>426</v>
      </c>
    </row>
    <row r="570" s="14" customFormat="1">
      <c r="A570" s="14"/>
      <c r="B570" s="250"/>
      <c r="C570" s="251"/>
      <c r="D570" s="240" t="s">
        <v>446</v>
      </c>
      <c r="E570" s="252" t="s">
        <v>28</v>
      </c>
      <c r="F570" s="253" t="s">
        <v>863</v>
      </c>
      <c r="G570" s="251"/>
      <c r="H570" s="252" t="s">
        <v>28</v>
      </c>
      <c r="I570" s="254"/>
      <c r="J570" s="251"/>
      <c r="K570" s="251"/>
      <c r="L570" s="255"/>
      <c r="M570" s="256"/>
      <c r="N570" s="257"/>
      <c r="O570" s="257"/>
      <c r="P570" s="257"/>
      <c r="Q570" s="257"/>
      <c r="R570" s="257"/>
      <c r="S570" s="257"/>
      <c r="T570" s="258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59" t="s">
        <v>446</v>
      </c>
      <c r="AU570" s="259" t="s">
        <v>83</v>
      </c>
      <c r="AV570" s="14" t="s">
        <v>81</v>
      </c>
      <c r="AW570" s="14" t="s">
        <v>35</v>
      </c>
      <c r="AX570" s="14" t="s">
        <v>74</v>
      </c>
      <c r="AY570" s="259" t="s">
        <v>426</v>
      </c>
    </row>
    <row r="571" s="13" customFormat="1">
      <c r="A571" s="13"/>
      <c r="B571" s="238"/>
      <c r="C571" s="239"/>
      <c r="D571" s="240" t="s">
        <v>446</v>
      </c>
      <c r="E571" s="241" t="s">
        <v>28</v>
      </c>
      <c r="F571" s="242" t="s">
        <v>1082</v>
      </c>
      <c r="G571" s="239"/>
      <c r="H571" s="243">
        <v>0.57599999999999996</v>
      </c>
      <c r="I571" s="244"/>
      <c r="J571" s="239"/>
      <c r="K571" s="239"/>
      <c r="L571" s="245"/>
      <c r="M571" s="246"/>
      <c r="N571" s="247"/>
      <c r="O571" s="247"/>
      <c r="P571" s="247"/>
      <c r="Q571" s="247"/>
      <c r="R571" s="247"/>
      <c r="S571" s="247"/>
      <c r="T571" s="248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9" t="s">
        <v>446</v>
      </c>
      <c r="AU571" s="249" t="s">
        <v>83</v>
      </c>
      <c r="AV571" s="13" t="s">
        <v>83</v>
      </c>
      <c r="AW571" s="13" t="s">
        <v>35</v>
      </c>
      <c r="AX571" s="13" t="s">
        <v>74</v>
      </c>
      <c r="AY571" s="249" t="s">
        <v>426</v>
      </c>
    </row>
    <row r="572" s="15" customFormat="1">
      <c r="A572" s="15"/>
      <c r="B572" s="260"/>
      <c r="C572" s="261"/>
      <c r="D572" s="240" t="s">
        <v>446</v>
      </c>
      <c r="E572" s="262" t="s">
        <v>28</v>
      </c>
      <c r="F572" s="263" t="s">
        <v>466</v>
      </c>
      <c r="G572" s="261"/>
      <c r="H572" s="264">
        <v>0.68700000000000006</v>
      </c>
      <c r="I572" s="265"/>
      <c r="J572" s="261"/>
      <c r="K572" s="261"/>
      <c r="L572" s="266"/>
      <c r="M572" s="267"/>
      <c r="N572" s="268"/>
      <c r="O572" s="268"/>
      <c r="P572" s="268"/>
      <c r="Q572" s="268"/>
      <c r="R572" s="268"/>
      <c r="S572" s="268"/>
      <c r="T572" s="269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T572" s="270" t="s">
        <v>446</v>
      </c>
      <c r="AU572" s="270" t="s">
        <v>83</v>
      </c>
      <c r="AV572" s="15" t="s">
        <v>438</v>
      </c>
      <c r="AW572" s="15" t="s">
        <v>35</v>
      </c>
      <c r="AX572" s="15" t="s">
        <v>81</v>
      </c>
      <c r="AY572" s="270" t="s">
        <v>426</v>
      </c>
    </row>
    <row r="573" s="2" customFormat="1" ht="33" customHeight="1">
      <c r="A573" s="42"/>
      <c r="B573" s="43"/>
      <c r="C573" s="220" t="s">
        <v>1083</v>
      </c>
      <c r="D573" s="220" t="s">
        <v>433</v>
      </c>
      <c r="E573" s="221" t="s">
        <v>1084</v>
      </c>
      <c r="F573" s="222" t="s">
        <v>1085</v>
      </c>
      <c r="G573" s="223" t="s">
        <v>504</v>
      </c>
      <c r="H573" s="224">
        <v>1.996</v>
      </c>
      <c r="I573" s="225"/>
      <c r="J573" s="226">
        <f>ROUND(I573*H573,2)</f>
        <v>0</v>
      </c>
      <c r="K573" s="222" t="s">
        <v>28</v>
      </c>
      <c r="L573" s="48"/>
      <c r="M573" s="227" t="s">
        <v>28</v>
      </c>
      <c r="N573" s="228" t="s">
        <v>45</v>
      </c>
      <c r="O573" s="88"/>
      <c r="P573" s="229">
        <f>O573*H573</f>
        <v>0</v>
      </c>
      <c r="Q573" s="229">
        <v>2.5019800000000001</v>
      </c>
      <c r="R573" s="229">
        <f>Q573*H573</f>
        <v>4.9939520800000006</v>
      </c>
      <c r="S573" s="229">
        <v>0</v>
      </c>
      <c r="T573" s="230">
        <f>S573*H573</f>
        <v>0</v>
      </c>
      <c r="U573" s="42"/>
      <c r="V573" s="42"/>
      <c r="W573" s="42"/>
      <c r="X573" s="42"/>
      <c r="Y573" s="42"/>
      <c r="Z573" s="42"/>
      <c r="AA573" s="42"/>
      <c r="AB573" s="42"/>
      <c r="AC573" s="42"/>
      <c r="AD573" s="42"/>
      <c r="AE573" s="42"/>
      <c r="AR573" s="231" t="s">
        <v>438</v>
      </c>
      <c r="AT573" s="231" t="s">
        <v>433</v>
      </c>
      <c r="AU573" s="231" t="s">
        <v>83</v>
      </c>
      <c r="AY573" s="21" t="s">
        <v>426</v>
      </c>
      <c r="BE573" s="232">
        <f>IF(N573="základní",J573,0)</f>
        <v>0</v>
      </c>
      <c r="BF573" s="232">
        <f>IF(N573="snížená",J573,0)</f>
        <v>0</v>
      </c>
      <c r="BG573" s="232">
        <f>IF(N573="zákl. přenesená",J573,0)</f>
        <v>0</v>
      </c>
      <c r="BH573" s="232">
        <f>IF(N573="sníž. přenesená",J573,0)</f>
        <v>0</v>
      </c>
      <c r="BI573" s="232">
        <f>IF(N573="nulová",J573,0)</f>
        <v>0</v>
      </c>
      <c r="BJ573" s="21" t="s">
        <v>81</v>
      </c>
      <c r="BK573" s="232">
        <f>ROUND(I573*H573,2)</f>
        <v>0</v>
      </c>
      <c r="BL573" s="21" t="s">
        <v>438</v>
      </c>
      <c r="BM573" s="231" t="s">
        <v>1086</v>
      </c>
    </row>
    <row r="574" s="14" customFormat="1">
      <c r="A574" s="14"/>
      <c r="B574" s="250"/>
      <c r="C574" s="251"/>
      <c r="D574" s="240" t="s">
        <v>446</v>
      </c>
      <c r="E574" s="252" t="s">
        <v>28</v>
      </c>
      <c r="F574" s="253" t="s">
        <v>892</v>
      </c>
      <c r="G574" s="251"/>
      <c r="H574" s="252" t="s">
        <v>28</v>
      </c>
      <c r="I574" s="254"/>
      <c r="J574" s="251"/>
      <c r="K574" s="251"/>
      <c r="L574" s="255"/>
      <c r="M574" s="256"/>
      <c r="N574" s="257"/>
      <c r="O574" s="257"/>
      <c r="P574" s="257"/>
      <c r="Q574" s="257"/>
      <c r="R574" s="257"/>
      <c r="S574" s="257"/>
      <c r="T574" s="258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9" t="s">
        <v>446</v>
      </c>
      <c r="AU574" s="259" t="s">
        <v>83</v>
      </c>
      <c r="AV574" s="14" t="s">
        <v>81</v>
      </c>
      <c r="AW574" s="14" t="s">
        <v>35</v>
      </c>
      <c r="AX574" s="14" t="s">
        <v>74</v>
      </c>
      <c r="AY574" s="259" t="s">
        <v>426</v>
      </c>
    </row>
    <row r="575" s="13" customFormat="1">
      <c r="A575" s="13"/>
      <c r="B575" s="238"/>
      <c r="C575" s="239"/>
      <c r="D575" s="240" t="s">
        <v>446</v>
      </c>
      <c r="E575" s="241" t="s">
        <v>28</v>
      </c>
      <c r="F575" s="242" t="s">
        <v>1087</v>
      </c>
      <c r="G575" s="239"/>
      <c r="H575" s="243">
        <v>0.41799999999999998</v>
      </c>
      <c r="I575" s="244"/>
      <c r="J575" s="239"/>
      <c r="K575" s="239"/>
      <c r="L575" s="245"/>
      <c r="M575" s="246"/>
      <c r="N575" s="247"/>
      <c r="O575" s="247"/>
      <c r="P575" s="247"/>
      <c r="Q575" s="247"/>
      <c r="R575" s="247"/>
      <c r="S575" s="247"/>
      <c r="T575" s="248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9" t="s">
        <v>446</v>
      </c>
      <c r="AU575" s="249" t="s">
        <v>83</v>
      </c>
      <c r="AV575" s="13" t="s">
        <v>83</v>
      </c>
      <c r="AW575" s="13" t="s">
        <v>35</v>
      </c>
      <c r="AX575" s="13" t="s">
        <v>74</v>
      </c>
      <c r="AY575" s="249" t="s">
        <v>426</v>
      </c>
    </row>
    <row r="576" s="13" customFormat="1">
      <c r="A576" s="13"/>
      <c r="B576" s="238"/>
      <c r="C576" s="239"/>
      <c r="D576" s="240" t="s">
        <v>446</v>
      </c>
      <c r="E576" s="241" t="s">
        <v>28</v>
      </c>
      <c r="F576" s="242" t="s">
        <v>1088</v>
      </c>
      <c r="G576" s="239"/>
      <c r="H576" s="243">
        <v>0.51600000000000001</v>
      </c>
      <c r="I576" s="244"/>
      <c r="J576" s="239"/>
      <c r="K576" s="239"/>
      <c r="L576" s="245"/>
      <c r="M576" s="246"/>
      <c r="N576" s="247"/>
      <c r="O576" s="247"/>
      <c r="P576" s="247"/>
      <c r="Q576" s="247"/>
      <c r="R576" s="247"/>
      <c r="S576" s="247"/>
      <c r="T576" s="248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9" t="s">
        <v>446</v>
      </c>
      <c r="AU576" s="249" t="s">
        <v>83</v>
      </c>
      <c r="AV576" s="13" t="s">
        <v>83</v>
      </c>
      <c r="AW576" s="13" t="s">
        <v>35</v>
      </c>
      <c r="AX576" s="13" t="s">
        <v>74</v>
      </c>
      <c r="AY576" s="249" t="s">
        <v>426</v>
      </c>
    </row>
    <row r="577" s="13" customFormat="1">
      <c r="A577" s="13"/>
      <c r="B577" s="238"/>
      <c r="C577" s="239"/>
      <c r="D577" s="240" t="s">
        <v>446</v>
      </c>
      <c r="E577" s="241" t="s">
        <v>28</v>
      </c>
      <c r="F577" s="242" t="s">
        <v>1089</v>
      </c>
      <c r="G577" s="239"/>
      <c r="H577" s="243">
        <v>0.60399999999999998</v>
      </c>
      <c r="I577" s="244"/>
      <c r="J577" s="239"/>
      <c r="K577" s="239"/>
      <c r="L577" s="245"/>
      <c r="M577" s="246"/>
      <c r="N577" s="247"/>
      <c r="O577" s="247"/>
      <c r="P577" s="247"/>
      <c r="Q577" s="247"/>
      <c r="R577" s="247"/>
      <c r="S577" s="247"/>
      <c r="T577" s="248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49" t="s">
        <v>446</v>
      </c>
      <c r="AU577" s="249" t="s">
        <v>83</v>
      </c>
      <c r="AV577" s="13" t="s">
        <v>83</v>
      </c>
      <c r="AW577" s="13" t="s">
        <v>35</v>
      </c>
      <c r="AX577" s="13" t="s">
        <v>74</v>
      </c>
      <c r="AY577" s="249" t="s">
        <v>426</v>
      </c>
    </row>
    <row r="578" s="13" customFormat="1">
      <c r="A578" s="13"/>
      <c r="B578" s="238"/>
      <c r="C578" s="239"/>
      <c r="D578" s="240" t="s">
        <v>446</v>
      </c>
      <c r="E578" s="241" t="s">
        <v>28</v>
      </c>
      <c r="F578" s="242" t="s">
        <v>1090</v>
      </c>
      <c r="G578" s="239"/>
      <c r="H578" s="243">
        <v>0.45800000000000002</v>
      </c>
      <c r="I578" s="244"/>
      <c r="J578" s="239"/>
      <c r="K578" s="239"/>
      <c r="L578" s="245"/>
      <c r="M578" s="246"/>
      <c r="N578" s="247"/>
      <c r="O578" s="247"/>
      <c r="P578" s="247"/>
      <c r="Q578" s="247"/>
      <c r="R578" s="247"/>
      <c r="S578" s="247"/>
      <c r="T578" s="248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49" t="s">
        <v>446</v>
      </c>
      <c r="AU578" s="249" t="s">
        <v>83</v>
      </c>
      <c r="AV578" s="13" t="s">
        <v>83</v>
      </c>
      <c r="AW578" s="13" t="s">
        <v>35</v>
      </c>
      <c r="AX578" s="13" t="s">
        <v>74</v>
      </c>
      <c r="AY578" s="249" t="s">
        <v>426</v>
      </c>
    </row>
    <row r="579" s="15" customFormat="1">
      <c r="A579" s="15"/>
      <c r="B579" s="260"/>
      <c r="C579" s="261"/>
      <c r="D579" s="240" t="s">
        <v>446</v>
      </c>
      <c r="E579" s="262" t="s">
        <v>28</v>
      </c>
      <c r="F579" s="263" t="s">
        <v>466</v>
      </c>
      <c r="G579" s="261"/>
      <c r="H579" s="264">
        <v>1.996</v>
      </c>
      <c r="I579" s="265"/>
      <c r="J579" s="261"/>
      <c r="K579" s="261"/>
      <c r="L579" s="266"/>
      <c r="M579" s="267"/>
      <c r="N579" s="268"/>
      <c r="O579" s="268"/>
      <c r="P579" s="268"/>
      <c r="Q579" s="268"/>
      <c r="R579" s="268"/>
      <c r="S579" s="268"/>
      <c r="T579" s="269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T579" s="270" t="s">
        <v>446</v>
      </c>
      <c r="AU579" s="270" t="s">
        <v>83</v>
      </c>
      <c r="AV579" s="15" t="s">
        <v>438</v>
      </c>
      <c r="AW579" s="15" t="s">
        <v>35</v>
      </c>
      <c r="AX579" s="15" t="s">
        <v>81</v>
      </c>
      <c r="AY579" s="270" t="s">
        <v>426</v>
      </c>
    </row>
    <row r="580" s="2" customFormat="1" ht="24.15" customHeight="1">
      <c r="A580" s="42"/>
      <c r="B580" s="43"/>
      <c r="C580" s="220" t="s">
        <v>1091</v>
      </c>
      <c r="D580" s="220" t="s">
        <v>433</v>
      </c>
      <c r="E580" s="221" t="s">
        <v>1092</v>
      </c>
      <c r="F580" s="222" t="s">
        <v>1093</v>
      </c>
      <c r="G580" s="223" t="s">
        <v>436</v>
      </c>
      <c r="H580" s="224">
        <v>17.452999999999999</v>
      </c>
      <c r="I580" s="225"/>
      <c r="J580" s="226">
        <f>ROUND(I580*H580,2)</f>
        <v>0</v>
      </c>
      <c r="K580" s="222" t="s">
        <v>437</v>
      </c>
      <c r="L580" s="48"/>
      <c r="M580" s="227" t="s">
        <v>28</v>
      </c>
      <c r="N580" s="228" t="s">
        <v>45</v>
      </c>
      <c r="O580" s="88"/>
      <c r="P580" s="229">
        <f>O580*H580</f>
        <v>0</v>
      </c>
      <c r="Q580" s="229">
        <v>0.0057600000000000004</v>
      </c>
      <c r="R580" s="229">
        <f>Q580*H580</f>
        <v>0.10052928</v>
      </c>
      <c r="S580" s="229">
        <v>0</v>
      </c>
      <c r="T580" s="230">
        <f>S580*H580</f>
        <v>0</v>
      </c>
      <c r="U580" s="42"/>
      <c r="V580" s="42"/>
      <c r="W580" s="42"/>
      <c r="X580" s="42"/>
      <c r="Y580" s="42"/>
      <c r="Z580" s="42"/>
      <c r="AA580" s="42"/>
      <c r="AB580" s="42"/>
      <c r="AC580" s="42"/>
      <c r="AD580" s="42"/>
      <c r="AE580" s="42"/>
      <c r="AR580" s="231" t="s">
        <v>438</v>
      </c>
      <c r="AT580" s="231" t="s">
        <v>433</v>
      </c>
      <c r="AU580" s="231" t="s">
        <v>83</v>
      </c>
      <c r="AY580" s="21" t="s">
        <v>426</v>
      </c>
      <c r="BE580" s="232">
        <f>IF(N580="základní",J580,0)</f>
        <v>0</v>
      </c>
      <c r="BF580" s="232">
        <f>IF(N580="snížená",J580,0)</f>
        <v>0</v>
      </c>
      <c r="BG580" s="232">
        <f>IF(N580="zákl. přenesená",J580,0)</f>
        <v>0</v>
      </c>
      <c r="BH580" s="232">
        <f>IF(N580="sníž. přenesená",J580,0)</f>
        <v>0</v>
      </c>
      <c r="BI580" s="232">
        <f>IF(N580="nulová",J580,0)</f>
        <v>0</v>
      </c>
      <c r="BJ580" s="21" t="s">
        <v>81</v>
      </c>
      <c r="BK580" s="232">
        <f>ROUND(I580*H580,2)</f>
        <v>0</v>
      </c>
      <c r="BL580" s="21" t="s">
        <v>438</v>
      </c>
      <c r="BM580" s="231" t="s">
        <v>1094</v>
      </c>
    </row>
    <row r="581" s="2" customFormat="1">
      <c r="A581" s="42"/>
      <c r="B581" s="43"/>
      <c r="C581" s="44"/>
      <c r="D581" s="233" t="s">
        <v>442</v>
      </c>
      <c r="E581" s="44"/>
      <c r="F581" s="234" t="s">
        <v>1095</v>
      </c>
      <c r="G581" s="44"/>
      <c r="H581" s="44"/>
      <c r="I581" s="235"/>
      <c r="J581" s="44"/>
      <c r="K581" s="44"/>
      <c r="L581" s="48"/>
      <c r="M581" s="236"/>
      <c r="N581" s="237"/>
      <c r="O581" s="88"/>
      <c r="P581" s="88"/>
      <c r="Q581" s="88"/>
      <c r="R581" s="88"/>
      <c r="S581" s="88"/>
      <c r="T581" s="89"/>
      <c r="U581" s="42"/>
      <c r="V581" s="42"/>
      <c r="W581" s="42"/>
      <c r="X581" s="42"/>
      <c r="Y581" s="42"/>
      <c r="Z581" s="42"/>
      <c r="AA581" s="42"/>
      <c r="AB581" s="42"/>
      <c r="AC581" s="42"/>
      <c r="AD581" s="42"/>
      <c r="AE581" s="42"/>
      <c r="AT581" s="21" t="s">
        <v>442</v>
      </c>
      <c r="AU581" s="21" t="s">
        <v>83</v>
      </c>
    </row>
    <row r="582" s="14" customFormat="1">
      <c r="A582" s="14"/>
      <c r="B582" s="250"/>
      <c r="C582" s="251"/>
      <c r="D582" s="240" t="s">
        <v>446</v>
      </c>
      <c r="E582" s="252" t="s">
        <v>28</v>
      </c>
      <c r="F582" s="253" t="s">
        <v>460</v>
      </c>
      <c r="G582" s="251"/>
      <c r="H582" s="252" t="s">
        <v>28</v>
      </c>
      <c r="I582" s="254"/>
      <c r="J582" s="251"/>
      <c r="K582" s="251"/>
      <c r="L582" s="255"/>
      <c r="M582" s="256"/>
      <c r="N582" s="257"/>
      <c r="O582" s="257"/>
      <c r="P582" s="257"/>
      <c r="Q582" s="257"/>
      <c r="R582" s="257"/>
      <c r="S582" s="257"/>
      <c r="T582" s="258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59" t="s">
        <v>446</v>
      </c>
      <c r="AU582" s="259" t="s">
        <v>83</v>
      </c>
      <c r="AV582" s="14" t="s">
        <v>81</v>
      </c>
      <c r="AW582" s="14" t="s">
        <v>35</v>
      </c>
      <c r="AX582" s="14" t="s">
        <v>74</v>
      </c>
      <c r="AY582" s="259" t="s">
        <v>426</v>
      </c>
    </row>
    <row r="583" s="14" customFormat="1">
      <c r="A583" s="14"/>
      <c r="B583" s="250"/>
      <c r="C583" s="251"/>
      <c r="D583" s="240" t="s">
        <v>446</v>
      </c>
      <c r="E583" s="252" t="s">
        <v>28</v>
      </c>
      <c r="F583" s="253" t="s">
        <v>792</v>
      </c>
      <c r="G583" s="251"/>
      <c r="H583" s="252" t="s">
        <v>28</v>
      </c>
      <c r="I583" s="254"/>
      <c r="J583" s="251"/>
      <c r="K583" s="251"/>
      <c r="L583" s="255"/>
      <c r="M583" s="256"/>
      <c r="N583" s="257"/>
      <c r="O583" s="257"/>
      <c r="P583" s="257"/>
      <c r="Q583" s="257"/>
      <c r="R583" s="257"/>
      <c r="S583" s="257"/>
      <c r="T583" s="258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59" t="s">
        <v>446</v>
      </c>
      <c r="AU583" s="259" t="s">
        <v>83</v>
      </c>
      <c r="AV583" s="14" t="s">
        <v>81</v>
      </c>
      <c r="AW583" s="14" t="s">
        <v>35</v>
      </c>
      <c r="AX583" s="14" t="s">
        <v>74</v>
      </c>
      <c r="AY583" s="259" t="s">
        <v>426</v>
      </c>
    </row>
    <row r="584" s="13" customFormat="1">
      <c r="A584" s="13"/>
      <c r="B584" s="238"/>
      <c r="C584" s="239"/>
      <c r="D584" s="240" t="s">
        <v>446</v>
      </c>
      <c r="E584" s="241" t="s">
        <v>28</v>
      </c>
      <c r="F584" s="242" t="s">
        <v>1096</v>
      </c>
      <c r="G584" s="239"/>
      <c r="H584" s="243">
        <v>1.1100000000000001</v>
      </c>
      <c r="I584" s="244"/>
      <c r="J584" s="239"/>
      <c r="K584" s="239"/>
      <c r="L584" s="245"/>
      <c r="M584" s="246"/>
      <c r="N584" s="247"/>
      <c r="O584" s="247"/>
      <c r="P584" s="247"/>
      <c r="Q584" s="247"/>
      <c r="R584" s="247"/>
      <c r="S584" s="247"/>
      <c r="T584" s="248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49" t="s">
        <v>446</v>
      </c>
      <c r="AU584" s="249" t="s">
        <v>83</v>
      </c>
      <c r="AV584" s="13" t="s">
        <v>83</v>
      </c>
      <c r="AW584" s="13" t="s">
        <v>35</v>
      </c>
      <c r="AX584" s="13" t="s">
        <v>74</v>
      </c>
      <c r="AY584" s="249" t="s">
        <v>426</v>
      </c>
    </row>
    <row r="585" s="14" customFormat="1">
      <c r="A585" s="14"/>
      <c r="B585" s="250"/>
      <c r="C585" s="251"/>
      <c r="D585" s="240" t="s">
        <v>446</v>
      </c>
      <c r="E585" s="252" t="s">
        <v>28</v>
      </c>
      <c r="F585" s="253" t="s">
        <v>863</v>
      </c>
      <c r="G585" s="251"/>
      <c r="H585" s="252" t="s">
        <v>28</v>
      </c>
      <c r="I585" s="254"/>
      <c r="J585" s="251"/>
      <c r="K585" s="251"/>
      <c r="L585" s="255"/>
      <c r="M585" s="256"/>
      <c r="N585" s="257"/>
      <c r="O585" s="257"/>
      <c r="P585" s="257"/>
      <c r="Q585" s="257"/>
      <c r="R585" s="257"/>
      <c r="S585" s="257"/>
      <c r="T585" s="258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9" t="s">
        <v>446</v>
      </c>
      <c r="AU585" s="259" t="s">
        <v>83</v>
      </c>
      <c r="AV585" s="14" t="s">
        <v>81</v>
      </c>
      <c r="AW585" s="14" t="s">
        <v>35</v>
      </c>
      <c r="AX585" s="14" t="s">
        <v>74</v>
      </c>
      <c r="AY585" s="259" t="s">
        <v>426</v>
      </c>
    </row>
    <row r="586" s="13" customFormat="1">
      <c r="A586" s="13"/>
      <c r="B586" s="238"/>
      <c r="C586" s="239"/>
      <c r="D586" s="240" t="s">
        <v>446</v>
      </c>
      <c r="E586" s="241" t="s">
        <v>28</v>
      </c>
      <c r="F586" s="242" t="s">
        <v>1097</v>
      </c>
      <c r="G586" s="239"/>
      <c r="H586" s="243">
        <v>3.1200000000000001</v>
      </c>
      <c r="I586" s="244"/>
      <c r="J586" s="239"/>
      <c r="K586" s="239"/>
      <c r="L586" s="245"/>
      <c r="M586" s="246"/>
      <c r="N586" s="247"/>
      <c r="O586" s="247"/>
      <c r="P586" s="247"/>
      <c r="Q586" s="247"/>
      <c r="R586" s="247"/>
      <c r="S586" s="247"/>
      <c r="T586" s="248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9" t="s">
        <v>446</v>
      </c>
      <c r="AU586" s="249" t="s">
        <v>83</v>
      </c>
      <c r="AV586" s="13" t="s">
        <v>83</v>
      </c>
      <c r="AW586" s="13" t="s">
        <v>35</v>
      </c>
      <c r="AX586" s="13" t="s">
        <v>74</v>
      </c>
      <c r="AY586" s="249" t="s">
        <v>426</v>
      </c>
    </row>
    <row r="587" s="14" customFormat="1">
      <c r="A587" s="14"/>
      <c r="B587" s="250"/>
      <c r="C587" s="251"/>
      <c r="D587" s="240" t="s">
        <v>446</v>
      </c>
      <c r="E587" s="252" t="s">
        <v>28</v>
      </c>
      <c r="F587" s="253" t="s">
        <v>892</v>
      </c>
      <c r="G587" s="251"/>
      <c r="H587" s="252" t="s">
        <v>28</v>
      </c>
      <c r="I587" s="254"/>
      <c r="J587" s="251"/>
      <c r="K587" s="251"/>
      <c r="L587" s="255"/>
      <c r="M587" s="256"/>
      <c r="N587" s="257"/>
      <c r="O587" s="257"/>
      <c r="P587" s="257"/>
      <c r="Q587" s="257"/>
      <c r="R587" s="257"/>
      <c r="S587" s="257"/>
      <c r="T587" s="258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59" t="s">
        <v>446</v>
      </c>
      <c r="AU587" s="259" t="s">
        <v>83</v>
      </c>
      <c r="AV587" s="14" t="s">
        <v>81</v>
      </c>
      <c r="AW587" s="14" t="s">
        <v>35</v>
      </c>
      <c r="AX587" s="14" t="s">
        <v>74</v>
      </c>
      <c r="AY587" s="259" t="s">
        <v>426</v>
      </c>
    </row>
    <row r="588" s="13" customFormat="1">
      <c r="A588" s="13"/>
      <c r="B588" s="238"/>
      <c r="C588" s="239"/>
      <c r="D588" s="240" t="s">
        <v>446</v>
      </c>
      <c r="E588" s="241" t="s">
        <v>28</v>
      </c>
      <c r="F588" s="242" t="s">
        <v>1098</v>
      </c>
      <c r="G588" s="239"/>
      <c r="H588" s="243">
        <v>2.7839999999999998</v>
      </c>
      <c r="I588" s="244"/>
      <c r="J588" s="239"/>
      <c r="K588" s="239"/>
      <c r="L588" s="245"/>
      <c r="M588" s="246"/>
      <c r="N588" s="247"/>
      <c r="O588" s="247"/>
      <c r="P588" s="247"/>
      <c r="Q588" s="247"/>
      <c r="R588" s="247"/>
      <c r="S588" s="247"/>
      <c r="T588" s="248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49" t="s">
        <v>446</v>
      </c>
      <c r="AU588" s="249" t="s">
        <v>83</v>
      </c>
      <c r="AV588" s="13" t="s">
        <v>83</v>
      </c>
      <c r="AW588" s="13" t="s">
        <v>35</v>
      </c>
      <c r="AX588" s="13" t="s">
        <v>74</v>
      </c>
      <c r="AY588" s="249" t="s">
        <v>426</v>
      </c>
    </row>
    <row r="589" s="13" customFormat="1">
      <c r="A589" s="13"/>
      <c r="B589" s="238"/>
      <c r="C589" s="239"/>
      <c r="D589" s="240" t="s">
        <v>446</v>
      </c>
      <c r="E589" s="241" t="s">
        <v>28</v>
      </c>
      <c r="F589" s="242" t="s">
        <v>1099</v>
      </c>
      <c r="G589" s="239"/>
      <c r="H589" s="243">
        <v>2.5920000000000001</v>
      </c>
      <c r="I589" s="244"/>
      <c r="J589" s="239"/>
      <c r="K589" s="239"/>
      <c r="L589" s="245"/>
      <c r="M589" s="246"/>
      <c r="N589" s="247"/>
      <c r="O589" s="247"/>
      <c r="P589" s="247"/>
      <c r="Q589" s="247"/>
      <c r="R589" s="247"/>
      <c r="S589" s="247"/>
      <c r="T589" s="248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49" t="s">
        <v>446</v>
      </c>
      <c r="AU589" s="249" t="s">
        <v>83</v>
      </c>
      <c r="AV589" s="13" t="s">
        <v>83</v>
      </c>
      <c r="AW589" s="13" t="s">
        <v>35</v>
      </c>
      <c r="AX589" s="13" t="s">
        <v>74</v>
      </c>
      <c r="AY589" s="249" t="s">
        <v>426</v>
      </c>
    </row>
    <row r="590" s="13" customFormat="1">
      <c r="A590" s="13"/>
      <c r="B590" s="238"/>
      <c r="C590" s="239"/>
      <c r="D590" s="240" t="s">
        <v>446</v>
      </c>
      <c r="E590" s="241" t="s">
        <v>28</v>
      </c>
      <c r="F590" s="242" t="s">
        <v>1100</v>
      </c>
      <c r="G590" s="239"/>
      <c r="H590" s="243">
        <v>2.923</v>
      </c>
      <c r="I590" s="244"/>
      <c r="J590" s="239"/>
      <c r="K590" s="239"/>
      <c r="L590" s="245"/>
      <c r="M590" s="246"/>
      <c r="N590" s="247"/>
      <c r="O590" s="247"/>
      <c r="P590" s="247"/>
      <c r="Q590" s="247"/>
      <c r="R590" s="247"/>
      <c r="S590" s="247"/>
      <c r="T590" s="248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9" t="s">
        <v>446</v>
      </c>
      <c r="AU590" s="249" t="s">
        <v>83</v>
      </c>
      <c r="AV590" s="13" t="s">
        <v>83</v>
      </c>
      <c r="AW590" s="13" t="s">
        <v>35</v>
      </c>
      <c r="AX590" s="13" t="s">
        <v>74</v>
      </c>
      <c r="AY590" s="249" t="s">
        <v>426</v>
      </c>
    </row>
    <row r="591" s="13" customFormat="1">
      <c r="A591" s="13"/>
      <c r="B591" s="238"/>
      <c r="C591" s="239"/>
      <c r="D591" s="240" t="s">
        <v>446</v>
      </c>
      <c r="E591" s="241" t="s">
        <v>28</v>
      </c>
      <c r="F591" s="242" t="s">
        <v>1101</v>
      </c>
      <c r="G591" s="239"/>
      <c r="H591" s="243">
        <v>3.9359999999999999</v>
      </c>
      <c r="I591" s="244"/>
      <c r="J591" s="239"/>
      <c r="K591" s="239"/>
      <c r="L591" s="245"/>
      <c r="M591" s="246"/>
      <c r="N591" s="247"/>
      <c r="O591" s="247"/>
      <c r="P591" s="247"/>
      <c r="Q591" s="247"/>
      <c r="R591" s="247"/>
      <c r="S591" s="247"/>
      <c r="T591" s="248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49" t="s">
        <v>446</v>
      </c>
      <c r="AU591" s="249" t="s">
        <v>83</v>
      </c>
      <c r="AV591" s="13" t="s">
        <v>83</v>
      </c>
      <c r="AW591" s="13" t="s">
        <v>35</v>
      </c>
      <c r="AX591" s="13" t="s">
        <v>74</v>
      </c>
      <c r="AY591" s="249" t="s">
        <v>426</v>
      </c>
    </row>
    <row r="592" s="13" customFormat="1">
      <c r="A592" s="13"/>
      <c r="B592" s="238"/>
      <c r="C592" s="239"/>
      <c r="D592" s="240" t="s">
        <v>446</v>
      </c>
      <c r="E592" s="241" t="s">
        <v>28</v>
      </c>
      <c r="F592" s="242" t="s">
        <v>1102</v>
      </c>
      <c r="G592" s="239"/>
      <c r="H592" s="243">
        <v>0.98799999999999999</v>
      </c>
      <c r="I592" s="244"/>
      <c r="J592" s="239"/>
      <c r="K592" s="239"/>
      <c r="L592" s="245"/>
      <c r="M592" s="246"/>
      <c r="N592" s="247"/>
      <c r="O592" s="247"/>
      <c r="P592" s="247"/>
      <c r="Q592" s="247"/>
      <c r="R592" s="247"/>
      <c r="S592" s="247"/>
      <c r="T592" s="248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49" t="s">
        <v>446</v>
      </c>
      <c r="AU592" s="249" t="s">
        <v>83</v>
      </c>
      <c r="AV592" s="13" t="s">
        <v>83</v>
      </c>
      <c r="AW592" s="13" t="s">
        <v>35</v>
      </c>
      <c r="AX592" s="13" t="s">
        <v>74</v>
      </c>
      <c r="AY592" s="249" t="s">
        <v>426</v>
      </c>
    </row>
    <row r="593" s="15" customFormat="1">
      <c r="A593" s="15"/>
      <c r="B593" s="260"/>
      <c r="C593" s="261"/>
      <c r="D593" s="240" t="s">
        <v>446</v>
      </c>
      <c r="E593" s="262" t="s">
        <v>28</v>
      </c>
      <c r="F593" s="263" t="s">
        <v>466</v>
      </c>
      <c r="G593" s="261"/>
      <c r="H593" s="264">
        <v>17.452999999999999</v>
      </c>
      <c r="I593" s="265"/>
      <c r="J593" s="261"/>
      <c r="K593" s="261"/>
      <c r="L593" s="266"/>
      <c r="M593" s="267"/>
      <c r="N593" s="268"/>
      <c r="O593" s="268"/>
      <c r="P593" s="268"/>
      <c r="Q593" s="268"/>
      <c r="R593" s="268"/>
      <c r="S593" s="268"/>
      <c r="T593" s="269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T593" s="270" t="s">
        <v>446</v>
      </c>
      <c r="AU593" s="270" t="s">
        <v>83</v>
      </c>
      <c r="AV593" s="15" t="s">
        <v>438</v>
      </c>
      <c r="AW593" s="15" t="s">
        <v>35</v>
      </c>
      <c r="AX593" s="15" t="s">
        <v>81</v>
      </c>
      <c r="AY593" s="270" t="s">
        <v>426</v>
      </c>
    </row>
    <row r="594" s="2" customFormat="1" ht="24.15" customHeight="1">
      <c r="A594" s="42"/>
      <c r="B594" s="43"/>
      <c r="C594" s="220" t="s">
        <v>1103</v>
      </c>
      <c r="D594" s="220" t="s">
        <v>433</v>
      </c>
      <c r="E594" s="221" t="s">
        <v>1104</v>
      </c>
      <c r="F594" s="222" t="s">
        <v>1105</v>
      </c>
      <c r="G594" s="223" t="s">
        <v>436</v>
      </c>
      <c r="H594" s="224">
        <v>17.452999999999999</v>
      </c>
      <c r="I594" s="225"/>
      <c r="J594" s="226">
        <f>ROUND(I594*H594,2)</f>
        <v>0</v>
      </c>
      <c r="K594" s="222" t="s">
        <v>437</v>
      </c>
      <c r="L594" s="48"/>
      <c r="M594" s="227" t="s">
        <v>28</v>
      </c>
      <c r="N594" s="228" t="s">
        <v>45</v>
      </c>
      <c r="O594" s="88"/>
      <c r="P594" s="229">
        <f>O594*H594</f>
        <v>0</v>
      </c>
      <c r="Q594" s="229">
        <v>0</v>
      </c>
      <c r="R594" s="229">
        <f>Q594*H594</f>
        <v>0</v>
      </c>
      <c r="S594" s="229">
        <v>0</v>
      </c>
      <c r="T594" s="230">
        <f>S594*H594</f>
        <v>0</v>
      </c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R594" s="231" t="s">
        <v>438</v>
      </c>
      <c r="AT594" s="231" t="s">
        <v>433</v>
      </c>
      <c r="AU594" s="231" t="s">
        <v>83</v>
      </c>
      <c r="AY594" s="21" t="s">
        <v>426</v>
      </c>
      <c r="BE594" s="232">
        <f>IF(N594="základní",J594,0)</f>
        <v>0</v>
      </c>
      <c r="BF594" s="232">
        <f>IF(N594="snížená",J594,0)</f>
        <v>0</v>
      </c>
      <c r="BG594" s="232">
        <f>IF(N594="zákl. přenesená",J594,0)</f>
        <v>0</v>
      </c>
      <c r="BH594" s="232">
        <f>IF(N594="sníž. přenesená",J594,0)</f>
        <v>0</v>
      </c>
      <c r="BI594" s="232">
        <f>IF(N594="nulová",J594,0)</f>
        <v>0</v>
      </c>
      <c r="BJ594" s="21" t="s">
        <v>81</v>
      </c>
      <c r="BK594" s="232">
        <f>ROUND(I594*H594,2)</f>
        <v>0</v>
      </c>
      <c r="BL594" s="21" t="s">
        <v>438</v>
      </c>
      <c r="BM594" s="231" t="s">
        <v>1106</v>
      </c>
    </row>
    <row r="595" s="2" customFormat="1">
      <c r="A595" s="42"/>
      <c r="B595" s="43"/>
      <c r="C595" s="44"/>
      <c r="D595" s="233" t="s">
        <v>442</v>
      </c>
      <c r="E595" s="44"/>
      <c r="F595" s="234" t="s">
        <v>1107</v>
      </c>
      <c r="G595" s="44"/>
      <c r="H595" s="44"/>
      <c r="I595" s="235"/>
      <c r="J595" s="44"/>
      <c r="K595" s="44"/>
      <c r="L595" s="48"/>
      <c r="M595" s="236"/>
      <c r="N595" s="237"/>
      <c r="O595" s="88"/>
      <c r="P595" s="88"/>
      <c r="Q595" s="88"/>
      <c r="R595" s="88"/>
      <c r="S595" s="88"/>
      <c r="T595" s="89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T595" s="21" t="s">
        <v>442</v>
      </c>
      <c r="AU595" s="21" t="s">
        <v>83</v>
      </c>
    </row>
    <row r="596" s="14" customFormat="1">
      <c r="A596" s="14"/>
      <c r="B596" s="250"/>
      <c r="C596" s="251"/>
      <c r="D596" s="240" t="s">
        <v>446</v>
      </c>
      <c r="E596" s="252" t="s">
        <v>28</v>
      </c>
      <c r="F596" s="253" t="s">
        <v>460</v>
      </c>
      <c r="G596" s="251"/>
      <c r="H596" s="252" t="s">
        <v>28</v>
      </c>
      <c r="I596" s="254"/>
      <c r="J596" s="251"/>
      <c r="K596" s="251"/>
      <c r="L596" s="255"/>
      <c r="M596" s="256"/>
      <c r="N596" s="257"/>
      <c r="O596" s="257"/>
      <c r="P596" s="257"/>
      <c r="Q596" s="257"/>
      <c r="R596" s="257"/>
      <c r="S596" s="257"/>
      <c r="T596" s="258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59" t="s">
        <v>446</v>
      </c>
      <c r="AU596" s="259" t="s">
        <v>83</v>
      </c>
      <c r="AV596" s="14" t="s">
        <v>81</v>
      </c>
      <c r="AW596" s="14" t="s">
        <v>35</v>
      </c>
      <c r="AX596" s="14" t="s">
        <v>74</v>
      </c>
      <c r="AY596" s="259" t="s">
        <v>426</v>
      </c>
    </row>
    <row r="597" s="14" customFormat="1">
      <c r="A597" s="14"/>
      <c r="B597" s="250"/>
      <c r="C597" s="251"/>
      <c r="D597" s="240" t="s">
        <v>446</v>
      </c>
      <c r="E597" s="252" t="s">
        <v>28</v>
      </c>
      <c r="F597" s="253" t="s">
        <v>792</v>
      </c>
      <c r="G597" s="251"/>
      <c r="H597" s="252" t="s">
        <v>28</v>
      </c>
      <c r="I597" s="254"/>
      <c r="J597" s="251"/>
      <c r="K597" s="251"/>
      <c r="L597" s="255"/>
      <c r="M597" s="256"/>
      <c r="N597" s="257"/>
      <c r="O597" s="257"/>
      <c r="P597" s="257"/>
      <c r="Q597" s="257"/>
      <c r="R597" s="257"/>
      <c r="S597" s="257"/>
      <c r="T597" s="258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9" t="s">
        <v>446</v>
      </c>
      <c r="AU597" s="259" t="s">
        <v>83</v>
      </c>
      <c r="AV597" s="14" t="s">
        <v>81</v>
      </c>
      <c r="AW597" s="14" t="s">
        <v>35</v>
      </c>
      <c r="AX597" s="14" t="s">
        <v>74</v>
      </c>
      <c r="AY597" s="259" t="s">
        <v>426</v>
      </c>
    </row>
    <row r="598" s="13" customFormat="1">
      <c r="A598" s="13"/>
      <c r="B598" s="238"/>
      <c r="C598" s="239"/>
      <c r="D598" s="240" t="s">
        <v>446</v>
      </c>
      <c r="E598" s="241" t="s">
        <v>28</v>
      </c>
      <c r="F598" s="242" t="s">
        <v>1096</v>
      </c>
      <c r="G598" s="239"/>
      <c r="H598" s="243">
        <v>1.1100000000000001</v>
      </c>
      <c r="I598" s="244"/>
      <c r="J598" s="239"/>
      <c r="K598" s="239"/>
      <c r="L598" s="245"/>
      <c r="M598" s="246"/>
      <c r="N598" s="247"/>
      <c r="O598" s="247"/>
      <c r="P598" s="247"/>
      <c r="Q598" s="247"/>
      <c r="R598" s="247"/>
      <c r="S598" s="247"/>
      <c r="T598" s="248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49" t="s">
        <v>446</v>
      </c>
      <c r="AU598" s="249" t="s">
        <v>83</v>
      </c>
      <c r="AV598" s="13" t="s">
        <v>83</v>
      </c>
      <c r="AW598" s="13" t="s">
        <v>35</v>
      </c>
      <c r="AX598" s="13" t="s">
        <v>74</v>
      </c>
      <c r="AY598" s="249" t="s">
        <v>426</v>
      </c>
    </row>
    <row r="599" s="14" customFormat="1">
      <c r="A599" s="14"/>
      <c r="B599" s="250"/>
      <c r="C599" s="251"/>
      <c r="D599" s="240" t="s">
        <v>446</v>
      </c>
      <c r="E599" s="252" t="s">
        <v>28</v>
      </c>
      <c r="F599" s="253" t="s">
        <v>863</v>
      </c>
      <c r="G599" s="251"/>
      <c r="H599" s="252" t="s">
        <v>28</v>
      </c>
      <c r="I599" s="254"/>
      <c r="J599" s="251"/>
      <c r="K599" s="251"/>
      <c r="L599" s="255"/>
      <c r="M599" s="256"/>
      <c r="N599" s="257"/>
      <c r="O599" s="257"/>
      <c r="P599" s="257"/>
      <c r="Q599" s="257"/>
      <c r="R599" s="257"/>
      <c r="S599" s="257"/>
      <c r="T599" s="258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59" t="s">
        <v>446</v>
      </c>
      <c r="AU599" s="259" t="s">
        <v>83</v>
      </c>
      <c r="AV599" s="14" t="s">
        <v>81</v>
      </c>
      <c r="AW599" s="14" t="s">
        <v>35</v>
      </c>
      <c r="AX599" s="14" t="s">
        <v>74</v>
      </c>
      <c r="AY599" s="259" t="s">
        <v>426</v>
      </c>
    </row>
    <row r="600" s="13" customFormat="1">
      <c r="A600" s="13"/>
      <c r="B600" s="238"/>
      <c r="C600" s="239"/>
      <c r="D600" s="240" t="s">
        <v>446</v>
      </c>
      <c r="E600" s="241" t="s">
        <v>28</v>
      </c>
      <c r="F600" s="242" t="s">
        <v>1097</v>
      </c>
      <c r="G600" s="239"/>
      <c r="H600" s="243">
        <v>3.1200000000000001</v>
      </c>
      <c r="I600" s="244"/>
      <c r="J600" s="239"/>
      <c r="K600" s="239"/>
      <c r="L600" s="245"/>
      <c r="M600" s="246"/>
      <c r="N600" s="247"/>
      <c r="O600" s="247"/>
      <c r="P600" s="247"/>
      <c r="Q600" s="247"/>
      <c r="R600" s="247"/>
      <c r="S600" s="247"/>
      <c r="T600" s="248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49" t="s">
        <v>446</v>
      </c>
      <c r="AU600" s="249" t="s">
        <v>83</v>
      </c>
      <c r="AV600" s="13" t="s">
        <v>83</v>
      </c>
      <c r="AW600" s="13" t="s">
        <v>35</v>
      </c>
      <c r="AX600" s="13" t="s">
        <v>74</v>
      </c>
      <c r="AY600" s="249" t="s">
        <v>426</v>
      </c>
    </row>
    <row r="601" s="14" customFormat="1">
      <c r="A601" s="14"/>
      <c r="B601" s="250"/>
      <c r="C601" s="251"/>
      <c r="D601" s="240" t="s">
        <v>446</v>
      </c>
      <c r="E601" s="252" t="s">
        <v>28</v>
      </c>
      <c r="F601" s="253" t="s">
        <v>892</v>
      </c>
      <c r="G601" s="251"/>
      <c r="H601" s="252" t="s">
        <v>28</v>
      </c>
      <c r="I601" s="254"/>
      <c r="J601" s="251"/>
      <c r="K601" s="251"/>
      <c r="L601" s="255"/>
      <c r="M601" s="256"/>
      <c r="N601" s="257"/>
      <c r="O601" s="257"/>
      <c r="P601" s="257"/>
      <c r="Q601" s="257"/>
      <c r="R601" s="257"/>
      <c r="S601" s="257"/>
      <c r="T601" s="258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59" t="s">
        <v>446</v>
      </c>
      <c r="AU601" s="259" t="s">
        <v>83</v>
      </c>
      <c r="AV601" s="14" t="s">
        <v>81</v>
      </c>
      <c r="AW601" s="14" t="s">
        <v>35</v>
      </c>
      <c r="AX601" s="14" t="s">
        <v>74</v>
      </c>
      <c r="AY601" s="259" t="s">
        <v>426</v>
      </c>
    </row>
    <row r="602" s="13" customFormat="1">
      <c r="A602" s="13"/>
      <c r="B602" s="238"/>
      <c r="C602" s="239"/>
      <c r="D602" s="240" t="s">
        <v>446</v>
      </c>
      <c r="E602" s="241" t="s">
        <v>28</v>
      </c>
      <c r="F602" s="242" t="s">
        <v>1098</v>
      </c>
      <c r="G602" s="239"/>
      <c r="H602" s="243">
        <v>2.7839999999999998</v>
      </c>
      <c r="I602" s="244"/>
      <c r="J602" s="239"/>
      <c r="K602" s="239"/>
      <c r="L602" s="245"/>
      <c r="M602" s="246"/>
      <c r="N602" s="247"/>
      <c r="O602" s="247"/>
      <c r="P602" s="247"/>
      <c r="Q602" s="247"/>
      <c r="R602" s="247"/>
      <c r="S602" s="247"/>
      <c r="T602" s="248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49" t="s">
        <v>446</v>
      </c>
      <c r="AU602" s="249" t="s">
        <v>83</v>
      </c>
      <c r="AV602" s="13" t="s">
        <v>83</v>
      </c>
      <c r="AW602" s="13" t="s">
        <v>35</v>
      </c>
      <c r="AX602" s="13" t="s">
        <v>74</v>
      </c>
      <c r="AY602" s="249" t="s">
        <v>426</v>
      </c>
    </row>
    <row r="603" s="13" customFormat="1">
      <c r="A603" s="13"/>
      <c r="B603" s="238"/>
      <c r="C603" s="239"/>
      <c r="D603" s="240" t="s">
        <v>446</v>
      </c>
      <c r="E603" s="241" t="s">
        <v>28</v>
      </c>
      <c r="F603" s="242" t="s">
        <v>1099</v>
      </c>
      <c r="G603" s="239"/>
      <c r="H603" s="243">
        <v>2.5920000000000001</v>
      </c>
      <c r="I603" s="244"/>
      <c r="J603" s="239"/>
      <c r="K603" s="239"/>
      <c r="L603" s="245"/>
      <c r="M603" s="246"/>
      <c r="N603" s="247"/>
      <c r="O603" s="247"/>
      <c r="P603" s="247"/>
      <c r="Q603" s="247"/>
      <c r="R603" s="247"/>
      <c r="S603" s="247"/>
      <c r="T603" s="248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49" t="s">
        <v>446</v>
      </c>
      <c r="AU603" s="249" t="s">
        <v>83</v>
      </c>
      <c r="AV603" s="13" t="s">
        <v>83</v>
      </c>
      <c r="AW603" s="13" t="s">
        <v>35</v>
      </c>
      <c r="AX603" s="13" t="s">
        <v>74</v>
      </c>
      <c r="AY603" s="249" t="s">
        <v>426</v>
      </c>
    </row>
    <row r="604" s="13" customFormat="1">
      <c r="A604" s="13"/>
      <c r="B604" s="238"/>
      <c r="C604" s="239"/>
      <c r="D604" s="240" t="s">
        <v>446</v>
      </c>
      <c r="E604" s="241" t="s">
        <v>28</v>
      </c>
      <c r="F604" s="242" t="s">
        <v>1100</v>
      </c>
      <c r="G604" s="239"/>
      <c r="H604" s="243">
        <v>2.923</v>
      </c>
      <c r="I604" s="244"/>
      <c r="J604" s="239"/>
      <c r="K604" s="239"/>
      <c r="L604" s="245"/>
      <c r="M604" s="246"/>
      <c r="N604" s="247"/>
      <c r="O604" s="247"/>
      <c r="P604" s="247"/>
      <c r="Q604" s="247"/>
      <c r="R604" s="247"/>
      <c r="S604" s="247"/>
      <c r="T604" s="248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9" t="s">
        <v>446</v>
      </c>
      <c r="AU604" s="249" t="s">
        <v>83</v>
      </c>
      <c r="AV604" s="13" t="s">
        <v>83</v>
      </c>
      <c r="AW604" s="13" t="s">
        <v>35</v>
      </c>
      <c r="AX604" s="13" t="s">
        <v>74</v>
      </c>
      <c r="AY604" s="249" t="s">
        <v>426</v>
      </c>
    </row>
    <row r="605" s="13" customFormat="1">
      <c r="A605" s="13"/>
      <c r="B605" s="238"/>
      <c r="C605" s="239"/>
      <c r="D605" s="240" t="s">
        <v>446</v>
      </c>
      <c r="E605" s="241" t="s">
        <v>28</v>
      </c>
      <c r="F605" s="242" t="s">
        <v>1101</v>
      </c>
      <c r="G605" s="239"/>
      <c r="H605" s="243">
        <v>3.9359999999999999</v>
      </c>
      <c r="I605" s="244"/>
      <c r="J605" s="239"/>
      <c r="K605" s="239"/>
      <c r="L605" s="245"/>
      <c r="M605" s="246"/>
      <c r="N605" s="247"/>
      <c r="O605" s="247"/>
      <c r="P605" s="247"/>
      <c r="Q605" s="247"/>
      <c r="R605" s="247"/>
      <c r="S605" s="247"/>
      <c r="T605" s="248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49" t="s">
        <v>446</v>
      </c>
      <c r="AU605" s="249" t="s">
        <v>83</v>
      </c>
      <c r="AV605" s="13" t="s">
        <v>83</v>
      </c>
      <c r="AW605" s="13" t="s">
        <v>35</v>
      </c>
      <c r="AX605" s="13" t="s">
        <v>74</v>
      </c>
      <c r="AY605" s="249" t="s">
        <v>426</v>
      </c>
    </row>
    <row r="606" s="13" customFormat="1">
      <c r="A606" s="13"/>
      <c r="B606" s="238"/>
      <c r="C606" s="239"/>
      <c r="D606" s="240" t="s">
        <v>446</v>
      </c>
      <c r="E606" s="241" t="s">
        <v>28</v>
      </c>
      <c r="F606" s="242" t="s">
        <v>1102</v>
      </c>
      <c r="G606" s="239"/>
      <c r="H606" s="243">
        <v>0.98799999999999999</v>
      </c>
      <c r="I606" s="244"/>
      <c r="J606" s="239"/>
      <c r="K606" s="239"/>
      <c r="L606" s="245"/>
      <c r="M606" s="246"/>
      <c r="N606" s="247"/>
      <c r="O606" s="247"/>
      <c r="P606" s="247"/>
      <c r="Q606" s="247"/>
      <c r="R606" s="247"/>
      <c r="S606" s="247"/>
      <c r="T606" s="248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49" t="s">
        <v>446</v>
      </c>
      <c r="AU606" s="249" t="s">
        <v>83</v>
      </c>
      <c r="AV606" s="13" t="s">
        <v>83</v>
      </c>
      <c r="AW606" s="13" t="s">
        <v>35</v>
      </c>
      <c r="AX606" s="13" t="s">
        <v>74</v>
      </c>
      <c r="AY606" s="249" t="s">
        <v>426</v>
      </c>
    </row>
    <row r="607" s="15" customFormat="1">
      <c r="A607" s="15"/>
      <c r="B607" s="260"/>
      <c r="C607" s="261"/>
      <c r="D607" s="240" t="s">
        <v>446</v>
      </c>
      <c r="E607" s="262" t="s">
        <v>28</v>
      </c>
      <c r="F607" s="263" t="s">
        <v>466</v>
      </c>
      <c r="G607" s="261"/>
      <c r="H607" s="264">
        <v>17.452999999999999</v>
      </c>
      <c r="I607" s="265"/>
      <c r="J607" s="261"/>
      <c r="K607" s="261"/>
      <c r="L607" s="266"/>
      <c r="M607" s="267"/>
      <c r="N607" s="268"/>
      <c r="O607" s="268"/>
      <c r="P607" s="268"/>
      <c r="Q607" s="268"/>
      <c r="R607" s="268"/>
      <c r="S607" s="268"/>
      <c r="T607" s="269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T607" s="270" t="s">
        <v>446</v>
      </c>
      <c r="AU607" s="270" t="s">
        <v>83</v>
      </c>
      <c r="AV607" s="15" t="s">
        <v>438</v>
      </c>
      <c r="AW607" s="15" t="s">
        <v>35</v>
      </c>
      <c r="AX607" s="15" t="s">
        <v>81</v>
      </c>
      <c r="AY607" s="270" t="s">
        <v>426</v>
      </c>
    </row>
    <row r="608" s="2" customFormat="1" ht="24.15" customHeight="1">
      <c r="A608" s="42"/>
      <c r="B608" s="43"/>
      <c r="C608" s="220" t="s">
        <v>1108</v>
      </c>
      <c r="D608" s="220" t="s">
        <v>433</v>
      </c>
      <c r="E608" s="221" t="s">
        <v>1109</v>
      </c>
      <c r="F608" s="222" t="s">
        <v>1110</v>
      </c>
      <c r="G608" s="223" t="s">
        <v>740</v>
      </c>
      <c r="H608" s="224">
        <v>0.044999999999999998</v>
      </c>
      <c r="I608" s="225"/>
      <c r="J608" s="226">
        <f>ROUND(I608*H608,2)</f>
        <v>0</v>
      </c>
      <c r="K608" s="222" t="s">
        <v>437</v>
      </c>
      <c r="L608" s="48"/>
      <c r="M608" s="227" t="s">
        <v>28</v>
      </c>
      <c r="N608" s="228" t="s">
        <v>45</v>
      </c>
      <c r="O608" s="88"/>
      <c r="P608" s="229">
        <f>O608*H608</f>
        <v>0</v>
      </c>
      <c r="Q608" s="229">
        <v>1.05291</v>
      </c>
      <c r="R608" s="229">
        <f>Q608*H608</f>
        <v>0.047380949999999998</v>
      </c>
      <c r="S608" s="229">
        <v>0</v>
      </c>
      <c r="T608" s="230">
        <f>S608*H608</f>
        <v>0</v>
      </c>
      <c r="U608" s="42"/>
      <c r="V608" s="42"/>
      <c r="W608" s="42"/>
      <c r="X608" s="42"/>
      <c r="Y608" s="42"/>
      <c r="Z608" s="42"/>
      <c r="AA608" s="42"/>
      <c r="AB608" s="42"/>
      <c r="AC608" s="42"/>
      <c r="AD608" s="42"/>
      <c r="AE608" s="42"/>
      <c r="AR608" s="231" t="s">
        <v>438</v>
      </c>
      <c r="AT608" s="231" t="s">
        <v>433</v>
      </c>
      <c r="AU608" s="231" t="s">
        <v>83</v>
      </c>
      <c r="AY608" s="21" t="s">
        <v>426</v>
      </c>
      <c r="BE608" s="232">
        <f>IF(N608="základní",J608,0)</f>
        <v>0</v>
      </c>
      <c r="BF608" s="232">
        <f>IF(N608="snížená",J608,0)</f>
        <v>0</v>
      </c>
      <c r="BG608" s="232">
        <f>IF(N608="zákl. přenesená",J608,0)</f>
        <v>0</v>
      </c>
      <c r="BH608" s="232">
        <f>IF(N608="sníž. přenesená",J608,0)</f>
        <v>0</v>
      </c>
      <c r="BI608" s="232">
        <f>IF(N608="nulová",J608,0)</f>
        <v>0</v>
      </c>
      <c r="BJ608" s="21" t="s">
        <v>81</v>
      </c>
      <c r="BK608" s="232">
        <f>ROUND(I608*H608,2)</f>
        <v>0</v>
      </c>
      <c r="BL608" s="21" t="s">
        <v>438</v>
      </c>
      <c r="BM608" s="231" t="s">
        <v>1111</v>
      </c>
    </row>
    <row r="609" s="2" customFormat="1">
      <c r="A609" s="42"/>
      <c r="B609" s="43"/>
      <c r="C609" s="44"/>
      <c r="D609" s="233" t="s">
        <v>442</v>
      </c>
      <c r="E609" s="44"/>
      <c r="F609" s="234" t="s">
        <v>1112</v>
      </c>
      <c r="G609" s="44"/>
      <c r="H609" s="44"/>
      <c r="I609" s="235"/>
      <c r="J609" s="44"/>
      <c r="K609" s="44"/>
      <c r="L609" s="48"/>
      <c r="M609" s="236"/>
      <c r="N609" s="237"/>
      <c r="O609" s="88"/>
      <c r="P609" s="88"/>
      <c r="Q609" s="88"/>
      <c r="R609" s="88"/>
      <c r="S609" s="88"/>
      <c r="T609" s="89"/>
      <c r="U609" s="42"/>
      <c r="V609" s="42"/>
      <c r="W609" s="42"/>
      <c r="X609" s="42"/>
      <c r="Y609" s="42"/>
      <c r="Z609" s="42"/>
      <c r="AA609" s="42"/>
      <c r="AB609" s="42"/>
      <c r="AC609" s="42"/>
      <c r="AD609" s="42"/>
      <c r="AE609" s="42"/>
      <c r="AT609" s="21" t="s">
        <v>442</v>
      </c>
      <c r="AU609" s="21" t="s">
        <v>83</v>
      </c>
    </row>
    <row r="610" s="14" customFormat="1">
      <c r="A610" s="14"/>
      <c r="B610" s="250"/>
      <c r="C610" s="251"/>
      <c r="D610" s="240" t="s">
        <v>446</v>
      </c>
      <c r="E610" s="252" t="s">
        <v>28</v>
      </c>
      <c r="F610" s="253" t="s">
        <v>460</v>
      </c>
      <c r="G610" s="251"/>
      <c r="H610" s="252" t="s">
        <v>28</v>
      </c>
      <c r="I610" s="254"/>
      <c r="J610" s="251"/>
      <c r="K610" s="251"/>
      <c r="L610" s="255"/>
      <c r="M610" s="256"/>
      <c r="N610" s="257"/>
      <c r="O610" s="257"/>
      <c r="P610" s="257"/>
      <c r="Q610" s="257"/>
      <c r="R610" s="257"/>
      <c r="S610" s="257"/>
      <c r="T610" s="258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59" t="s">
        <v>446</v>
      </c>
      <c r="AU610" s="259" t="s">
        <v>83</v>
      </c>
      <c r="AV610" s="14" t="s">
        <v>81</v>
      </c>
      <c r="AW610" s="14" t="s">
        <v>35</v>
      </c>
      <c r="AX610" s="14" t="s">
        <v>74</v>
      </c>
      <c r="AY610" s="259" t="s">
        <v>426</v>
      </c>
    </row>
    <row r="611" s="14" customFormat="1">
      <c r="A611" s="14"/>
      <c r="B611" s="250"/>
      <c r="C611" s="251"/>
      <c r="D611" s="240" t="s">
        <v>446</v>
      </c>
      <c r="E611" s="252" t="s">
        <v>28</v>
      </c>
      <c r="F611" s="253" t="s">
        <v>792</v>
      </c>
      <c r="G611" s="251"/>
      <c r="H611" s="252" t="s">
        <v>28</v>
      </c>
      <c r="I611" s="254"/>
      <c r="J611" s="251"/>
      <c r="K611" s="251"/>
      <c r="L611" s="255"/>
      <c r="M611" s="256"/>
      <c r="N611" s="257"/>
      <c r="O611" s="257"/>
      <c r="P611" s="257"/>
      <c r="Q611" s="257"/>
      <c r="R611" s="257"/>
      <c r="S611" s="257"/>
      <c r="T611" s="258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9" t="s">
        <v>446</v>
      </c>
      <c r="AU611" s="259" t="s">
        <v>83</v>
      </c>
      <c r="AV611" s="14" t="s">
        <v>81</v>
      </c>
      <c r="AW611" s="14" t="s">
        <v>35</v>
      </c>
      <c r="AX611" s="14" t="s">
        <v>74</v>
      </c>
      <c r="AY611" s="259" t="s">
        <v>426</v>
      </c>
    </row>
    <row r="612" s="13" customFormat="1">
      <c r="A612" s="13"/>
      <c r="B612" s="238"/>
      <c r="C612" s="239"/>
      <c r="D612" s="240" t="s">
        <v>446</v>
      </c>
      <c r="E612" s="241" t="s">
        <v>28</v>
      </c>
      <c r="F612" s="242" t="s">
        <v>1113</v>
      </c>
      <c r="G612" s="239"/>
      <c r="H612" s="243">
        <v>0.010999999999999999</v>
      </c>
      <c r="I612" s="244"/>
      <c r="J612" s="239"/>
      <c r="K612" s="239"/>
      <c r="L612" s="245"/>
      <c r="M612" s="246"/>
      <c r="N612" s="247"/>
      <c r="O612" s="247"/>
      <c r="P612" s="247"/>
      <c r="Q612" s="247"/>
      <c r="R612" s="247"/>
      <c r="S612" s="247"/>
      <c r="T612" s="248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49" t="s">
        <v>446</v>
      </c>
      <c r="AU612" s="249" t="s">
        <v>83</v>
      </c>
      <c r="AV612" s="13" t="s">
        <v>83</v>
      </c>
      <c r="AW612" s="13" t="s">
        <v>35</v>
      </c>
      <c r="AX612" s="13" t="s">
        <v>74</v>
      </c>
      <c r="AY612" s="249" t="s">
        <v>426</v>
      </c>
    </row>
    <row r="613" s="13" customFormat="1">
      <c r="A613" s="13"/>
      <c r="B613" s="238"/>
      <c r="C613" s="239"/>
      <c r="D613" s="240" t="s">
        <v>446</v>
      </c>
      <c r="E613" s="241" t="s">
        <v>28</v>
      </c>
      <c r="F613" s="242" t="s">
        <v>1114</v>
      </c>
      <c r="G613" s="239"/>
      <c r="H613" s="243">
        <v>0.002</v>
      </c>
      <c r="I613" s="244"/>
      <c r="J613" s="239"/>
      <c r="K613" s="239"/>
      <c r="L613" s="245"/>
      <c r="M613" s="246"/>
      <c r="N613" s="247"/>
      <c r="O613" s="247"/>
      <c r="P613" s="247"/>
      <c r="Q613" s="247"/>
      <c r="R613" s="247"/>
      <c r="S613" s="247"/>
      <c r="T613" s="248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49" t="s">
        <v>446</v>
      </c>
      <c r="AU613" s="249" t="s">
        <v>83</v>
      </c>
      <c r="AV613" s="13" t="s">
        <v>83</v>
      </c>
      <c r="AW613" s="13" t="s">
        <v>35</v>
      </c>
      <c r="AX613" s="13" t="s">
        <v>74</v>
      </c>
      <c r="AY613" s="249" t="s">
        <v>426</v>
      </c>
    </row>
    <row r="614" s="14" customFormat="1">
      <c r="A614" s="14"/>
      <c r="B614" s="250"/>
      <c r="C614" s="251"/>
      <c r="D614" s="240" t="s">
        <v>446</v>
      </c>
      <c r="E614" s="252" t="s">
        <v>28</v>
      </c>
      <c r="F614" s="253" t="s">
        <v>863</v>
      </c>
      <c r="G614" s="251"/>
      <c r="H614" s="252" t="s">
        <v>28</v>
      </c>
      <c r="I614" s="254"/>
      <c r="J614" s="251"/>
      <c r="K614" s="251"/>
      <c r="L614" s="255"/>
      <c r="M614" s="256"/>
      <c r="N614" s="257"/>
      <c r="O614" s="257"/>
      <c r="P614" s="257"/>
      <c r="Q614" s="257"/>
      <c r="R614" s="257"/>
      <c r="S614" s="257"/>
      <c r="T614" s="258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59" t="s">
        <v>446</v>
      </c>
      <c r="AU614" s="259" t="s">
        <v>83</v>
      </c>
      <c r="AV614" s="14" t="s">
        <v>81</v>
      </c>
      <c r="AW614" s="14" t="s">
        <v>35</v>
      </c>
      <c r="AX614" s="14" t="s">
        <v>74</v>
      </c>
      <c r="AY614" s="259" t="s">
        <v>426</v>
      </c>
    </row>
    <row r="615" s="13" customFormat="1">
      <c r="A615" s="13"/>
      <c r="B615" s="238"/>
      <c r="C615" s="239"/>
      <c r="D615" s="240" t="s">
        <v>446</v>
      </c>
      <c r="E615" s="241" t="s">
        <v>28</v>
      </c>
      <c r="F615" s="242" t="s">
        <v>1115</v>
      </c>
      <c r="G615" s="239"/>
      <c r="H615" s="243">
        <v>0.032000000000000001</v>
      </c>
      <c r="I615" s="244"/>
      <c r="J615" s="239"/>
      <c r="K615" s="239"/>
      <c r="L615" s="245"/>
      <c r="M615" s="246"/>
      <c r="N615" s="247"/>
      <c r="O615" s="247"/>
      <c r="P615" s="247"/>
      <c r="Q615" s="247"/>
      <c r="R615" s="247"/>
      <c r="S615" s="247"/>
      <c r="T615" s="248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49" t="s">
        <v>446</v>
      </c>
      <c r="AU615" s="249" t="s">
        <v>83</v>
      </c>
      <c r="AV615" s="13" t="s">
        <v>83</v>
      </c>
      <c r="AW615" s="13" t="s">
        <v>35</v>
      </c>
      <c r="AX615" s="13" t="s">
        <v>74</v>
      </c>
      <c r="AY615" s="249" t="s">
        <v>426</v>
      </c>
    </row>
    <row r="616" s="15" customFormat="1">
      <c r="A616" s="15"/>
      <c r="B616" s="260"/>
      <c r="C616" s="261"/>
      <c r="D616" s="240" t="s">
        <v>446</v>
      </c>
      <c r="E616" s="262" t="s">
        <v>28</v>
      </c>
      <c r="F616" s="263" t="s">
        <v>466</v>
      </c>
      <c r="G616" s="261"/>
      <c r="H616" s="264">
        <v>0.044999999999999998</v>
      </c>
      <c r="I616" s="265"/>
      <c r="J616" s="261"/>
      <c r="K616" s="261"/>
      <c r="L616" s="266"/>
      <c r="M616" s="267"/>
      <c r="N616" s="268"/>
      <c r="O616" s="268"/>
      <c r="P616" s="268"/>
      <c r="Q616" s="268"/>
      <c r="R616" s="268"/>
      <c r="S616" s="268"/>
      <c r="T616" s="269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T616" s="270" t="s">
        <v>446</v>
      </c>
      <c r="AU616" s="270" t="s">
        <v>83</v>
      </c>
      <c r="AV616" s="15" t="s">
        <v>438</v>
      </c>
      <c r="AW616" s="15" t="s">
        <v>35</v>
      </c>
      <c r="AX616" s="15" t="s">
        <v>81</v>
      </c>
      <c r="AY616" s="270" t="s">
        <v>426</v>
      </c>
    </row>
    <row r="617" s="2" customFormat="1" ht="37.8" customHeight="1">
      <c r="A617" s="42"/>
      <c r="B617" s="43"/>
      <c r="C617" s="220" t="s">
        <v>1116</v>
      </c>
      <c r="D617" s="220" t="s">
        <v>433</v>
      </c>
      <c r="E617" s="221" t="s">
        <v>1117</v>
      </c>
      <c r="F617" s="222" t="s">
        <v>1118</v>
      </c>
      <c r="G617" s="223" t="s">
        <v>504</v>
      </c>
      <c r="H617" s="224">
        <v>7.1440000000000001</v>
      </c>
      <c r="I617" s="225"/>
      <c r="J617" s="226">
        <f>ROUND(I617*H617,2)</f>
        <v>0</v>
      </c>
      <c r="K617" s="222" t="s">
        <v>437</v>
      </c>
      <c r="L617" s="48"/>
      <c r="M617" s="227" t="s">
        <v>28</v>
      </c>
      <c r="N617" s="228" t="s">
        <v>45</v>
      </c>
      <c r="O617" s="88"/>
      <c r="P617" s="229">
        <f>O617*H617</f>
        <v>0</v>
      </c>
      <c r="Q617" s="229">
        <v>2.5019499999999999</v>
      </c>
      <c r="R617" s="229">
        <f>Q617*H617</f>
        <v>17.8739308</v>
      </c>
      <c r="S617" s="229">
        <v>0</v>
      </c>
      <c r="T617" s="230">
        <f>S617*H617</f>
        <v>0</v>
      </c>
      <c r="U617" s="42"/>
      <c r="V617" s="42"/>
      <c r="W617" s="42"/>
      <c r="X617" s="42"/>
      <c r="Y617" s="42"/>
      <c r="Z617" s="42"/>
      <c r="AA617" s="42"/>
      <c r="AB617" s="42"/>
      <c r="AC617" s="42"/>
      <c r="AD617" s="42"/>
      <c r="AE617" s="42"/>
      <c r="AR617" s="231" t="s">
        <v>438</v>
      </c>
      <c r="AT617" s="231" t="s">
        <v>433</v>
      </c>
      <c r="AU617" s="231" t="s">
        <v>83</v>
      </c>
      <c r="AY617" s="21" t="s">
        <v>426</v>
      </c>
      <c r="BE617" s="232">
        <f>IF(N617="základní",J617,0)</f>
        <v>0</v>
      </c>
      <c r="BF617" s="232">
        <f>IF(N617="snížená",J617,0)</f>
        <v>0</v>
      </c>
      <c r="BG617" s="232">
        <f>IF(N617="zákl. přenesená",J617,0)</f>
        <v>0</v>
      </c>
      <c r="BH617" s="232">
        <f>IF(N617="sníž. přenesená",J617,0)</f>
        <v>0</v>
      </c>
      <c r="BI617" s="232">
        <f>IF(N617="nulová",J617,0)</f>
        <v>0</v>
      </c>
      <c r="BJ617" s="21" t="s">
        <v>81</v>
      </c>
      <c r="BK617" s="232">
        <f>ROUND(I617*H617,2)</f>
        <v>0</v>
      </c>
      <c r="BL617" s="21" t="s">
        <v>438</v>
      </c>
      <c r="BM617" s="231" t="s">
        <v>1119</v>
      </c>
    </row>
    <row r="618" s="2" customFormat="1">
      <c r="A618" s="42"/>
      <c r="B618" s="43"/>
      <c r="C618" s="44"/>
      <c r="D618" s="233" t="s">
        <v>442</v>
      </c>
      <c r="E618" s="44"/>
      <c r="F618" s="234" t="s">
        <v>1120</v>
      </c>
      <c r="G618" s="44"/>
      <c r="H618" s="44"/>
      <c r="I618" s="235"/>
      <c r="J618" s="44"/>
      <c r="K618" s="44"/>
      <c r="L618" s="48"/>
      <c r="M618" s="236"/>
      <c r="N618" s="237"/>
      <c r="O618" s="88"/>
      <c r="P618" s="88"/>
      <c r="Q618" s="88"/>
      <c r="R618" s="88"/>
      <c r="S618" s="88"/>
      <c r="T618" s="89"/>
      <c r="U618" s="42"/>
      <c r="V618" s="42"/>
      <c r="W618" s="42"/>
      <c r="X618" s="42"/>
      <c r="Y618" s="42"/>
      <c r="Z618" s="42"/>
      <c r="AA618" s="42"/>
      <c r="AB618" s="42"/>
      <c r="AC618" s="42"/>
      <c r="AD618" s="42"/>
      <c r="AE618" s="42"/>
      <c r="AT618" s="21" t="s">
        <v>442</v>
      </c>
      <c r="AU618" s="21" t="s">
        <v>83</v>
      </c>
    </row>
    <row r="619" s="14" customFormat="1">
      <c r="A619" s="14"/>
      <c r="B619" s="250"/>
      <c r="C619" s="251"/>
      <c r="D619" s="240" t="s">
        <v>446</v>
      </c>
      <c r="E619" s="252" t="s">
        <v>28</v>
      </c>
      <c r="F619" s="253" t="s">
        <v>892</v>
      </c>
      <c r="G619" s="251"/>
      <c r="H619" s="252" t="s">
        <v>28</v>
      </c>
      <c r="I619" s="254"/>
      <c r="J619" s="251"/>
      <c r="K619" s="251"/>
      <c r="L619" s="255"/>
      <c r="M619" s="256"/>
      <c r="N619" s="257"/>
      <c r="O619" s="257"/>
      <c r="P619" s="257"/>
      <c r="Q619" s="257"/>
      <c r="R619" s="257"/>
      <c r="S619" s="257"/>
      <c r="T619" s="258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59" t="s">
        <v>446</v>
      </c>
      <c r="AU619" s="259" t="s">
        <v>83</v>
      </c>
      <c r="AV619" s="14" t="s">
        <v>81</v>
      </c>
      <c r="AW619" s="14" t="s">
        <v>35</v>
      </c>
      <c r="AX619" s="14" t="s">
        <v>74</v>
      </c>
      <c r="AY619" s="259" t="s">
        <v>426</v>
      </c>
    </row>
    <row r="620" s="13" customFormat="1">
      <c r="A620" s="13"/>
      <c r="B620" s="238"/>
      <c r="C620" s="239"/>
      <c r="D620" s="240" t="s">
        <v>446</v>
      </c>
      <c r="E620" s="241" t="s">
        <v>28</v>
      </c>
      <c r="F620" s="242" t="s">
        <v>1121</v>
      </c>
      <c r="G620" s="239"/>
      <c r="H620" s="243">
        <v>5.7759999999999998</v>
      </c>
      <c r="I620" s="244"/>
      <c r="J620" s="239"/>
      <c r="K620" s="239"/>
      <c r="L620" s="245"/>
      <c r="M620" s="246"/>
      <c r="N620" s="247"/>
      <c r="O620" s="247"/>
      <c r="P620" s="247"/>
      <c r="Q620" s="247"/>
      <c r="R620" s="247"/>
      <c r="S620" s="247"/>
      <c r="T620" s="248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49" t="s">
        <v>446</v>
      </c>
      <c r="AU620" s="249" t="s">
        <v>83</v>
      </c>
      <c r="AV620" s="13" t="s">
        <v>83</v>
      </c>
      <c r="AW620" s="13" t="s">
        <v>35</v>
      </c>
      <c r="AX620" s="13" t="s">
        <v>74</v>
      </c>
      <c r="AY620" s="249" t="s">
        <v>426</v>
      </c>
    </row>
    <row r="621" s="13" customFormat="1">
      <c r="A621" s="13"/>
      <c r="B621" s="238"/>
      <c r="C621" s="239"/>
      <c r="D621" s="240" t="s">
        <v>446</v>
      </c>
      <c r="E621" s="241" t="s">
        <v>28</v>
      </c>
      <c r="F621" s="242" t="s">
        <v>1122</v>
      </c>
      <c r="G621" s="239"/>
      <c r="H621" s="243">
        <v>1.3680000000000001</v>
      </c>
      <c r="I621" s="244"/>
      <c r="J621" s="239"/>
      <c r="K621" s="239"/>
      <c r="L621" s="245"/>
      <c r="M621" s="246"/>
      <c r="N621" s="247"/>
      <c r="O621" s="247"/>
      <c r="P621" s="247"/>
      <c r="Q621" s="247"/>
      <c r="R621" s="247"/>
      <c r="S621" s="247"/>
      <c r="T621" s="248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49" t="s">
        <v>446</v>
      </c>
      <c r="AU621" s="249" t="s">
        <v>83</v>
      </c>
      <c r="AV621" s="13" t="s">
        <v>83</v>
      </c>
      <c r="AW621" s="13" t="s">
        <v>35</v>
      </c>
      <c r="AX621" s="13" t="s">
        <v>74</v>
      </c>
      <c r="AY621" s="249" t="s">
        <v>426</v>
      </c>
    </row>
    <row r="622" s="15" customFormat="1">
      <c r="A622" s="15"/>
      <c r="B622" s="260"/>
      <c r="C622" s="261"/>
      <c r="D622" s="240" t="s">
        <v>446</v>
      </c>
      <c r="E622" s="262" t="s">
        <v>28</v>
      </c>
      <c r="F622" s="263" t="s">
        <v>466</v>
      </c>
      <c r="G622" s="261"/>
      <c r="H622" s="264">
        <v>7.1440000000000001</v>
      </c>
      <c r="I622" s="265"/>
      <c r="J622" s="261"/>
      <c r="K622" s="261"/>
      <c r="L622" s="266"/>
      <c r="M622" s="267"/>
      <c r="N622" s="268"/>
      <c r="O622" s="268"/>
      <c r="P622" s="268"/>
      <c r="Q622" s="268"/>
      <c r="R622" s="268"/>
      <c r="S622" s="268"/>
      <c r="T622" s="269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T622" s="270" t="s">
        <v>446</v>
      </c>
      <c r="AU622" s="270" t="s">
        <v>83</v>
      </c>
      <c r="AV622" s="15" t="s">
        <v>438</v>
      </c>
      <c r="AW622" s="15" t="s">
        <v>35</v>
      </c>
      <c r="AX622" s="15" t="s">
        <v>81</v>
      </c>
      <c r="AY622" s="270" t="s">
        <v>426</v>
      </c>
    </row>
    <row r="623" s="2" customFormat="1" ht="37.8" customHeight="1">
      <c r="A623" s="42"/>
      <c r="B623" s="43"/>
      <c r="C623" s="220" t="s">
        <v>1123</v>
      </c>
      <c r="D623" s="220" t="s">
        <v>433</v>
      </c>
      <c r="E623" s="221" t="s">
        <v>1124</v>
      </c>
      <c r="F623" s="222" t="s">
        <v>1125</v>
      </c>
      <c r="G623" s="223" t="s">
        <v>740</v>
      </c>
      <c r="H623" s="224">
        <v>0.24199999999999999</v>
      </c>
      <c r="I623" s="225"/>
      <c r="J623" s="226">
        <f>ROUND(I623*H623,2)</f>
        <v>0</v>
      </c>
      <c r="K623" s="222" t="s">
        <v>437</v>
      </c>
      <c r="L623" s="48"/>
      <c r="M623" s="227" t="s">
        <v>28</v>
      </c>
      <c r="N623" s="228" t="s">
        <v>45</v>
      </c>
      <c r="O623" s="88"/>
      <c r="P623" s="229">
        <f>O623*H623</f>
        <v>0</v>
      </c>
      <c r="Q623" s="229">
        <v>1.06277</v>
      </c>
      <c r="R623" s="229">
        <f>Q623*H623</f>
        <v>0.25719034000000002</v>
      </c>
      <c r="S623" s="229">
        <v>0</v>
      </c>
      <c r="T623" s="230">
        <f>S623*H623</f>
        <v>0</v>
      </c>
      <c r="U623" s="42"/>
      <c r="V623" s="42"/>
      <c r="W623" s="42"/>
      <c r="X623" s="42"/>
      <c r="Y623" s="42"/>
      <c r="Z623" s="42"/>
      <c r="AA623" s="42"/>
      <c r="AB623" s="42"/>
      <c r="AC623" s="42"/>
      <c r="AD623" s="42"/>
      <c r="AE623" s="42"/>
      <c r="AR623" s="231" t="s">
        <v>438</v>
      </c>
      <c r="AT623" s="231" t="s">
        <v>433</v>
      </c>
      <c r="AU623" s="231" t="s">
        <v>83</v>
      </c>
      <c r="AY623" s="21" t="s">
        <v>426</v>
      </c>
      <c r="BE623" s="232">
        <f>IF(N623="základní",J623,0)</f>
        <v>0</v>
      </c>
      <c r="BF623" s="232">
        <f>IF(N623="snížená",J623,0)</f>
        <v>0</v>
      </c>
      <c r="BG623" s="232">
        <f>IF(N623="zákl. přenesená",J623,0)</f>
        <v>0</v>
      </c>
      <c r="BH623" s="232">
        <f>IF(N623="sníž. přenesená",J623,0)</f>
        <v>0</v>
      </c>
      <c r="BI623" s="232">
        <f>IF(N623="nulová",J623,0)</f>
        <v>0</v>
      </c>
      <c r="BJ623" s="21" t="s">
        <v>81</v>
      </c>
      <c r="BK623" s="232">
        <f>ROUND(I623*H623,2)</f>
        <v>0</v>
      </c>
      <c r="BL623" s="21" t="s">
        <v>438</v>
      </c>
      <c r="BM623" s="231" t="s">
        <v>1126</v>
      </c>
    </row>
    <row r="624" s="2" customFormat="1">
      <c r="A624" s="42"/>
      <c r="B624" s="43"/>
      <c r="C624" s="44"/>
      <c r="D624" s="233" t="s">
        <v>442</v>
      </c>
      <c r="E624" s="44"/>
      <c r="F624" s="234" t="s">
        <v>1127</v>
      </c>
      <c r="G624" s="44"/>
      <c r="H624" s="44"/>
      <c r="I624" s="235"/>
      <c r="J624" s="44"/>
      <c r="K624" s="44"/>
      <c r="L624" s="48"/>
      <c r="M624" s="236"/>
      <c r="N624" s="237"/>
      <c r="O624" s="88"/>
      <c r="P624" s="88"/>
      <c r="Q624" s="88"/>
      <c r="R624" s="88"/>
      <c r="S624" s="88"/>
      <c r="T624" s="89"/>
      <c r="U624" s="42"/>
      <c r="V624" s="42"/>
      <c r="W624" s="42"/>
      <c r="X624" s="42"/>
      <c r="Y624" s="42"/>
      <c r="Z624" s="42"/>
      <c r="AA624" s="42"/>
      <c r="AB624" s="42"/>
      <c r="AC624" s="42"/>
      <c r="AD624" s="42"/>
      <c r="AE624" s="42"/>
      <c r="AT624" s="21" t="s">
        <v>442</v>
      </c>
      <c r="AU624" s="21" t="s">
        <v>83</v>
      </c>
    </row>
    <row r="625" s="14" customFormat="1">
      <c r="A625" s="14"/>
      <c r="B625" s="250"/>
      <c r="C625" s="251"/>
      <c r="D625" s="240" t="s">
        <v>446</v>
      </c>
      <c r="E625" s="252" t="s">
        <v>28</v>
      </c>
      <c r="F625" s="253" t="s">
        <v>892</v>
      </c>
      <c r="G625" s="251"/>
      <c r="H625" s="252" t="s">
        <v>28</v>
      </c>
      <c r="I625" s="254"/>
      <c r="J625" s="251"/>
      <c r="K625" s="251"/>
      <c r="L625" s="255"/>
      <c r="M625" s="256"/>
      <c r="N625" s="257"/>
      <c r="O625" s="257"/>
      <c r="P625" s="257"/>
      <c r="Q625" s="257"/>
      <c r="R625" s="257"/>
      <c r="S625" s="257"/>
      <c r="T625" s="258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9" t="s">
        <v>446</v>
      </c>
      <c r="AU625" s="259" t="s">
        <v>83</v>
      </c>
      <c r="AV625" s="14" t="s">
        <v>81</v>
      </c>
      <c r="AW625" s="14" t="s">
        <v>35</v>
      </c>
      <c r="AX625" s="14" t="s">
        <v>74</v>
      </c>
      <c r="AY625" s="259" t="s">
        <v>426</v>
      </c>
    </row>
    <row r="626" s="13" customFormat="1">
      <c r="A626" s="13"/>
      <c r="B626" s="238"/>
      <c r="C626" s="239"/>
      <c r="D626" s="240" t="s">
        <v>446</v>
      </c>
      <c r="E626" s="241" t="s">
        <v>28</v>
      </c>
      <c r="F626" s="242" t="s">
        <v>1128</v>
      </c>
      <c r="G626" s="239"/>
      <c r="H626" s="243">
        <v>0.24199999999999999</v>
      </c>
      <c r="I626" s="244"/>
      <c r="J626" s="239"/>
      <c r="K626" s="239"/>
      <c r="L626" s="245"/>
      <c r="M626" s="246"/>
      <c r="N626" s="247"/>
      <c r="O626" s="247"/>
      <c r="P626" s="247"/>
      <c r="Q626" s="247"/>
      <c r="R626" s="247"/>
      <c r="S626" s="247"/>
      <c r="T626" s="248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49" t="s">
        <v>446</v>
      </c>
      <c r="AU626" s="249" t="s">
        <v>83</v>
      </c>
      <c r="AV626" s="13" t="s">
        <v>83</v>
      </c>
      <c r="AW626" s="13" t="s">
        <v>35</v>
      </c>
      <c r="AX626" s="13" t="s">
        <v>81</v>
      </c>
      <c r="AY626" s="249" t="s">
        <v>426</v>
      </c>
    </row>
    <row r="627" s="2" customFormat="1" ht="37.8" customHeight="1">
      <c r="A627" s="42"/>
      <c r="B627" s="43"/>
      <c r="C627" s="220" t="s">
        <v>1129</v>
      </c>
      <c r="D627" s="220" t="s">
        <v>433</v>
      </c>
      <c r="E627" s="221" t="s">
        <v>1130</v>
      </c>
      <c r="F627" s="222" t="s">
        <v>1131</v>
      </c>
      <c r="G627" s="223" t="s">
        <v>436</v>
      </c>
      <c r="H627" s="224">
        <v>30.884</v>
      </c>
      <c r="I627" s="225"/>
      <c r="J627" s="226">
        <f>ROUND(I627*H627,2)</f>
        <v>0</v>
      </c>
      <c r="K627" s="222" t="s">
        <v>437</v>
      </c>
      <c r="L627" s="48"/>
      <c r="M627" s="227" t="s">
        <v>28</v>
      </c>
      <c r="N627" s="228" t="s">
        <v>45</v>
      </c>
      <c r="O627" s="88"/>
      <c r="P627" s="229">
        <f>O627*H627</f>
        <v>0</v>
      </c>
      <c r="Q627" s="229">
        <v>0.01282</v>
      </c>
      <c r="R627" s="229">
        <f>Q627*H627</f>
        <v>0.39593287999999999</v>
      </c>
      <c r="S627" s="229">
        <v>0</v>
      </c>
      <c r="T627" s="230">
        <f>S627*H627</f>
        <v>0</v>
      </c>
      <c r="U627" s="42"/>
      <c r="V627" s="42"/>
      <c r="W627" s="42"/>
      <c r="X627" s="42"/>
      <c r="Y627" s="42"/>
      <c r="Z627" s="42"/>
      <c r="AA627" s="42"/>
      <c r="AB627" s="42"/>
      <c r="AC627" s="42"/>
      <c r="AD627" s="42"/>
      <c r="AE627" s="42"/>
      <c r="AR627" s="231" t="s">
        <v>438</v>
      </c>
      <c r="AT627" s="231" t="s">
        <v>433</v>
      </c>
      <c r="AU627" s="231" t="s">
        <v>83</v>
      </c>
      <c r="AY627" s="21" t="s">
        <v>426</v>
      </c>
      <c r="BE627" s="232">
        <f>IF(N627="základní",J627,0)</f>
        <v>0</v>
      </c>
      <c r="BF627" s="232">
        <f>IF(N627="snížená",J627,0)</f>
        <v>0</v>
      </c>
      <c r="BG627" s="232">
        <f>IF(N627="zákl. přenesená",J627,0)</f>
        <v>0</v>
      </c>
      <c r="BH627" s="232">
        <f>IF(N627="sníž. přenesená",J627,0)</f>
        <v>0</v>
      </c>
      <c r="BI627" s="232">
        <f>IF(N627="nulová",J627,0)</f>
        <v>0</v>
      </c>
      <c r="BJ627" s="21" t="s">
        <v>81</v>
      </c>
      <c r="BK627" s="232">
        <f>ROUND(I627*H627,2)</f>
        <v>0</v>
      </c>
      <c r="BL627" s="21" t="s">
        <v>438</v>
      </c>
      <c r="BM627" s="231" t="s">
        <v>1132</v>
      </c>
    </row>
    <row r="628" s="2" customFormat="1">
      <c r="A628" s="42"/>
      <c r="B628" s="43"/>
      <c r="C628" s="44"/>
      <c r="D628" s="233" t="s">
        <v>442</v>
      </c>
      <c r="E628" s="44"/>
      <c r="F628" s="234" t="s">
        <v>1133</v>
      </c>
      <c r="G628" s="44"/>
      <c r="H628" s="44"/>
      <c r="I628" s="235"/>
      <c r="J628" s="44"/>
      <c r="K628" s="44"/>
      <c r="L628" s="48"/>
      <c r="M628" s="236"/>
      <c r="N628" s="237"/>
      <c r="O628" s="88"/>
      <c r="P628" s="88"/>
      <c r="Q628" s="88"/>
      <c r="R628" s="88"/>
      <c r="S628" s="88"/>
      <c r="T628" s="89"/>
      <c r="U628" s="42"/>
      <c r="V628" s="42"/>
      <c r="W628" s="42"/>
      <c r="X628" s="42"/>
      <c r="Y628" s="42"/>
      <c r="Z628" s="42"/>
      <c r="AA628" s="42"/>
      <c r="AB628" s="42"/>
      <c r="AC628" s="42"/>
      <c r="AD628" s="42"/>
      <c r="AE628" s="42"/>
      <c r="AT628" s="21" t="s">
        <v>442</v>
      </c>
      <c r="AU628" s="21" t="s">
        <v>83</v>
      </c>
    </row>
    <row r="629" s="14" customFormat="1">
      <c r="A629" s="14"/>
      <c r="B629" s="250"/>
      <c r="C629" s="251"/>
      <c r="D629" s="240" t="s">
        <v>446</v>
      </c>
      <c r="E629" s="252" t="s">
        <v>28</v>
      </c>
      <c r="F629" s="253" t="s">
        <v>892</v>
      </c>
      <c r="G629" s="251"/>
      <c r="H629" s="252" t="s">
        <v>28</v>
      </c>
      <c r="I629" s="254"/>
      <c r="J629" s="251"/>
      <c r="K629" s="251"/>
      <c r="L629" s="255"/>
      <c r="M629" s="256"/>
      <c r="N629" s="257"/>
      <c r="O629" s="257"/>
      <c r="P629" s="257"/>
      <c r="Q629" s="257"/>
      <c r="R629" s="257"/>
      <c r="S629" s="257"/>
      <c r="T629" s="258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59" t="s">
        <v>446</v>
      </c>
      <c r="AU629" s="259" t="s">
        <v>83</v>
      </c>
      <c r="AV629" s="14" t="s">
        <v>81</v>
      </c>
      <c r="AW629" s="14" t="s">
        <v>35</v>
      </c>
      <c r="AX629" s="14" t="s">
        <v>74</v>
      </c>
      <c r="AY629" s="259" t="s">
        <v>426</v>
      </c>
    </row>
    <row r="630" s="13" customFormat="1">
      <c r="A630" s="13"/>
      <c r="B630" s="238"/>
      <c r="C630" s="239"/>
      <c r="D630" s="240" t="s">
        <v>446</v>
      </c>
      <c r="E630" s="241" t="s">
        <v>28</v>
      </c>
      <c r="F630" s="242" t="s">
        <v>1134</v>
      </c>
      <c r="G630" s="239"/>
      <c r="H630" s="243">
        <v>30.884</v>
      </c>
      <c r="I630" s="244"/>
      <c r="J630" s="239"/>
      <c r="K630" s="239"/>
      <c r="L630" s="245"/>
      <c r="M630" s="246"/>
      <c r="N630" s="247"/>
      <c r="O630" s="247"/>
      <c r="P630" s="247"/>
      <c r="Q630" s="247"/>
      <c r="R630" s="247"/>
      <c r="S630" s="247"/>
      <c r="T630" s="248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49" t="s">
        <v>446</v>
      </c>
      <c r="AU630" s="249" t="s">
        <v>83</v>
      </c>
      <c r="AV630" s="13" t="s">
        <v>83</v>
      </c>
      <c r="AW630" s="13" t="s">
        <v>35</v>
      </c>
      <c r="AX630" s="13" t="s">
        <v>81</v>
      </c>
      <c r="AY630" s="249" t="s">
        <v>426</v>
      </c>
    </row>
    <row r="631" s="2" customFormat="1" ht="37.8" customHeight="1">
      <c r="A631" s="42"/>
      <c r="B631" s="43"/>
      <c r="C631" s="220" t="s">
        <v>1135</v>
      </c>
      <c r="D631" s="220" t="s">
        <v>433</v>
      </c>
      <c r="E631" s="221" t="s">
        <v>1136</v>
      </c>
      <c r="F631" s="222" t="s">
        <v>1137</v>
      </c>
      <c r="G631" s="223" t="s">
        <v>436</v>
      </c>
      <c r="H631" s="224">
        <v>30.884</v>
      </c>
      <c r="I631" s="225"/>
      <c r="J631" s="226">
        <f>ROUND(I631*H631,2)</f>
        <v>0</v>
      </c>
      <c r="K631" s="222" t="s">
        <v>437</v>
      </c>
      <c r="L631" s="48"/>
      <c r="M631" s="227" t="s">
        <v>28</v>
      </c>
      <c r="N631" s="228" t="s">
        <v>45</v>
      </c>
      <c r="O631" s="88"/>
      <c r="P631" s="229">
        <f>O631*H631</f>
        <v>0</v>
      </c>
      <c r="Q631" s="229">
        <v>0</v>
      </c>
      <c r="R631" s="229">
        <f>Q631*H631</f>
        <v>0</v>
      </c>
      <c r="S631" s="229">
        <v>0</v>
      </c>
      <c r="T631" s="230">
        <f>S631*H631</f>
        <v>0</v>
      </c>
      <c r="U631" s="42"/>
      <c r="V631" s="42"/>
      <c r="W631" s="42"/>
      <c r="X631" s="42"/>
      <c r="Y631" s="42"/>
      <c r="Z631" s="42"/>
      <c r="AA631" s="42"/>
      <c r="AB631" s="42"/>
      <c r="AC631" s="42"/>
      <c r="AD631" s="42"/>
      <c r="AE631" s="42"/>
      <c r="AR631" s="231" t="s">
        <v>438</v>
      </c>
      <c r="AT631" s="231" t="s">
        <v>433</v>
      </c>
      <c r="AU631" s="231" t="s">
        <v>83</v>
      </c>
      <c r="AY631" s="21" t="s">
        <v>426</v>
      </c>
      <c r="BE631" s="232">
        <f>IF(N631="základní",J631,0)</f>
        <v>0</v>
      </c>
      <c r="BF631" s="232">
        <f>IF(N631="snížená",J631,0)</f>
        <v>0</v>
      </c>
      <c r="BG631" s="232">
        <f>IF(N631="zákl. přenesená",J631,0)</f>
        <v>0</v>
      </c>
      <c r="BH631" s="232">
        <f>IF(N631="sníž. přenesená",J631,0)</f>
        <v>0</v>
      </c>
      <c r="BI631" s="232">
        <f>IF(N631="nulová",J631,0)</f>
        <v>0</v>
      </c>
      <c r="BJ631" s="21" t="s">
        <v>81</v>
      </c>
      <c r="BK631" s="232">
        <f>ROUND(I631*H631,2)</f>
        <v>0</v>
      </c>
      <c r="BL631" s="21" t="s">
        <v>438</v>
      </c>
      <c r="BM631" s="231" t="s">
        <v>1138</v>
      </c>
    </row>
    <row r="632" s="2" customFormat="1">
      <c r="A632" s="42"/>
      <c r="B632" s="43"/>
      <c r="C632" s="44"/>
      <c r="D632" s="233" t="s">
        <v>442</v>
      </c>
      <c r="E632" s="44"/>
      <c r="F632" s="234" t="s">
        <v>1139</v>
      </c>
      <c r="G632" s="44"/>
      <c r="H632" s="44"/>
      <c r="I632" s="235"/>
      <c r="J632" s="44"/>
      <c r="K632" s="44"/>
      <c r="L632" s="48"/>
      <c r="M632" s="236"/>
      <c r="N632" s="237"/>
      <c r="O632" s="88"/>
      <c r="P632" s="88"/>
      <c r="Q632" s="88"/>
      <c r="R632" s="88"/>
      <c r="S632" s="88"/>
      <c r="T632" s="89"/>
      <c r="U632" s="42"/>
      <c r="V632" s="42"/>
      <c r="W632" s="42"/>
      <c r="X632" s="42"/>
      <c r="Y632" s="42"/>
      <c r="Z632" s="42"/>
      <c r="AA632" s="42"/>
      <c r="AB632" s="42"/>
      <c r="AC632" s="42"/>
      <c r="AD632" s="42"/>
      <c r="AE632" s="42"/>
      <c r="AT632" s="21" t="s">
        <v>442</v>
      </c>
      <c r="AU632" s="21" t="s">
        <v>83</v>
      </c>
    </row>
    <row r="633" s="14" customFormat="1">
      <c r="A633" s="14"/>
      <c r="B633" s="250"/>
      <c r="C633" s="251"/>
      <c r="D633" s="240" t="s">
        <v>446</v>
      </c>
      <c r="E633" s="252" t="s">
        <v>28</v>
      </c>
      <c r="F633" s="253" t="s">
        <v>892</v>
      </c>
      <c r="G633" s="251"/>
      <c r="H633" s="252" t="s">
        <v>28</v>
      </c>
      <c r="I633" s="254"/>
      <c r="J633" s="251"/>
      <c r="K633" s="251"/>
      <c r="L633" s="255"/>
      <c r="M633" s="256"/>
      <c r="N633" s="257"/>
      <c r="O633" s="257"/>
      <c r="P633" s="257"/>
      <c r="Q633" s="257"/>
      <c r="R633" s="257"/>
      <c r="S633" s="257"/>
      <c r="T633" s="258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9" t="s">
        <v>446</v>
      </c>
      <c r="AU633" s="259" t="s">
        <v>83</v>
      </c>
      <c r="AV633" s="14" t="s">
        <v>81</v>
      </c>
      <c r="AW633" s="14" t="s">
        <v>35</v>
      </c>
      <c r="AX633" s="14" t="s">
        <v>74</v>
      </c>
      <c r="AY633" s="259" t="s">
        <v>426</v>
      </c>
    </row>
    <row r="634" s="13" customFormat="1">
      <c r="A634" s="13"/>
      <c r="B634" s="238"/>
      <c r="C634" s="239"/>
      <c r="D634" s="240" t="s">
        <v>446</v>
      </c>
      <c r="E634" s="241" t="s">
        <v>28</v>
      </c>
      <c r="F634" s="242" t="s">
        <v>1134</v>
      </c>
      <c r="G634" s="239"/>
      <c r="H634" s="243">
        <v>30.884</v>
      </c>
      <c r="I634" s="244"/>
      <c r="J634" s="239"/>
      <c r="K634" s="239"/>
      <c r="L634" s="245"/>
      <c r="M634" s="246"/>
      <c r="N634" s="247"/>
      <c r="O634" s="247"/>
      <c r="P634" s="247"/>
      <c r="Q634" s="247"/>
      <c r="R634" s="247"/>
      <c r="S634" s="247"/>
      <c r="T634" s="248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49" t="s">
        <v>446</v>
      </c>
      <c r="AU634" s="249" t="s">
        <v>83</v>
      </c>
      <c r="AV634" s="13" t="s">
        <v>83</v>
      </c>
      <c r="AW634" s="13" t="s">
        <v>35</v>
      </c>
      <c r="AX634" s="13" t="s">
        <v>81</v>
      </c>
      <c r="AY634" s="249" t="s">
        <v>426</v>
      </c>
    </row>
    <row r="635" s="2" customFormat="1" ht="33" customHeight="1">
      <c r="A635" s="42"/>
      <c r="B635" s="43"/>
      <c r="C635" s="220" t="s">
        <v>1140</v>
      </c>
      <c r="D635" s="220" t="s">
        <v>433</v>
      </c>
      <c r="E635" s="221" t="s">
        <v>1141</v>
      </c>
      <c r="F635" s="222" t="s">
        <v>1142</v>
      </c>
      <c r="G635" s="223" t="s">
        <v>436</v>
      </c>
      <c r="H635" s="224">
        <v>11.247999999999999</v>
      </c>
      <c r="I635" s="225"/>
      <c r="J635" s="226">
        <f>ROUND(I635*H635,2)</f>
        <v>0</v>
      </c>
      <c r="K635" s="222" t="s">
        <v>437</v>
      </c>
      <c r="L635" s="48"/>
      <c r="M635" s="227" t="s">
        <v>28</v>
      </c>
      <c r="N635" s="228" t="s">
        <v>45</v>
      </c>
      <c r="O635" s="88"/>
      <c r="P635" s="229">
        <f>O635*H635</f>
        <v>0</v>
      </c>
      <c r="Q635" s="229">
        <v>0.0065799999999999999</v>
      </c>
      <c r="R635" s="229">
        <f>Q635*H635</f>
        <v>0.074011839999999995</v>
      </c>
      <c r="S635" s="229">
        <v>0</v>
      </c>
      <c r="T635" s="230">
        <f>S635*H635</f>
        <v>0</v>
      </c>
      <c r="U635" s="42"/>
      <c r="V635" s="42"/>
      <c r="W635" s="42"/>
      <c r="X635" s="42"/>
      <c r="Y635" s="42"/>
      <c r="Z635" s="42"/>
      <c r="AA635" s="42"/>
      <c r="AB635" s="42"/>
      <c r="AC635" s="42"/>
      <c r="AD635" s="42"/>
      <c r="AE635" s="42"/>
      <c r="AR635" s="231" t="s">
        <v>438</v>
      </c>
      <c r="AT635" s="231" t="s">
        <v>433</v>
      </c>
      <c r="AU635" s="231" t="s">
        <v>83</v>
      </c>
      <c r="AY635" s="21" t="s">
        <v>426</v>
      </c>
      <c r="BE635" s="232">
        <f>IF(N635="základní",J635,0)</f>
        <v>0</v>
      </c>
      <c r="BF635" s="232">
        <f>IF(N635="snížená",J635,0)</f>
        <v>0</v>
      </c>
      <c r="BG635" s="232">
        <f>IF(N635="zákl. přenesená",J635,0)</f>
        <v>0</v>
      </c>
      <c r="BH635" s="232">
        <f>IF(N635="sníž. přenesená",J635,0)</f>
        <v>0</v>
      </c>
      <c r="BI635" s="232">
        <f>IF(N635="nulová",J635,0)</f>
        <v>0</v>
      </c>
      <c r="BJ635" s="21" t="s">
        <v>81</v>
      </c>
      <c r="BK635" s="232">
        <f>ROUND(I635*H635,2)</f>
        <v>0</v>
      </c>
      <c r="BL635" s="21" t="s">
        <v>438</v>
      </c>
      <c r="BM635" s="231" t="s">
        <v>1143</v>
      </c>
    </row>
    <row r="636" s="2" customFormat="1">
      <c r="A636" s="42"/>
      <c r="B636" s="43"/>
      <c r="C636" s="44"/>
      <c r="D636" s="233" t="s">
        <v>442</v>
      </c>
      <c r="E636" s="44"/>
      <c r="F636" s="234" t="s">
        <v>1144</v>
      </c>
      <c r="G636" s="44"/>
      <c r="H636" s="44"/>
      <c r="I636" s="235"/>
      <c r="J636" s="44"/>
      <c r="K636" s="44"/>
      <c r="L636" s="48"/>
      <c r="M636" s="236"/>
      <c r="N636" s="237"/>
      <c r="O636" s="88"/>
      <c r="P636" s="88"/>
      <c r="Q636" s="88"/>
      <c r="R636" s="88"/>
      <c r="S636" s="88"/>
      <c r="T636" s="89"/>
      <c r="U636" s="42"/>
      <c r="V636" s="42"/>
      <c r="W636" s="42"/>
      <c r="X636" s="42"/>
      <c r="Y636" s="42"/>
      <c r="Z636" s="42"/>
      <c r="AA636" s="42"/>
      <c r="AB636" s="42"/>
      <c r="AC636" s="42"/>
      <c r="AD636" s="42"/>
      <c r="AE636" s="42"/>
      <c r="AT636" s="21" t="s">
        <v>442</v>
      </c>
      <c r="AU636" s="21" t="s">
        <v>83</v>
      </c>
    </row>
    <row r="637" s="14" customFormat="1">
      <c r="A637" s="14"/>
      <c r="B637" s="250"/>
      <c r="C637" s="251"/>
      <c r="D637" s="240" t="s">
        <v>446</v>
      </c>
      <c r="E637" s="252" t="s">
        <v>28</v>
      </c>
      <c r="F637" s="253" t="s">
        <v>892</v>
      </c>
      <c r="G637" s="251"/>
      <c r="H637" s="252" t="s">
        <v>28</v>
      </c>
      <c r="I637" s="254"/>
      <c r="J637" s="251"/>
      <c r="K637" s="251"/>
      <c r="L637" s="255"/>
      <c r="M637" s="256"/>
      <c r="N637" s="257"/>
      <c r="O637" s="257"/>
      <c r="P637" s="257"/>
      <c r="Q637" s="257"/>
      <c r="R637" s="257"/>
      <c r="S637" s="257"/>
      <c r="T637" s="258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59" t="s">
        <v>446</v>
      </c>
      <c r="AU637" s="259" t="s">
        <v>83</v>
      </c>
      <c r="AV637" s="14" t="s">
        <v>81</v>
      </c>
      <c r="AW637" s="14" t="s">
        <v>35</v>
      </c>
      <c r="AX637" s="14" t="s">
        <v>74</v>
      </c>
      <c r="AY637" s="259" t="s">
        <v>426</v>
      </c>
    </row>
    <row r="638" s="13" customFormat="1">
      <c r="A638" s="13"/>
      <c r="B638" s="238"/>
      <c r="C638" s="239"/>
      <c r="D638" s="240" t="s">
        <v>446</v>
      </c>
      <c r="E638" s="241" t="s">
        <v>28</v>
      </c>
      <c r="F638" s="242" t="s">
        <v>1145</v>
      </c>
      <c r="G638" s="239"/>
      <c r="H638" s="243">
        <v>11.247999999999999</v>
      </c>
      <c r="I638" s="244"/>
      <c r="J638" s="239"/>
      <c r="K638" s="239"/>
      <c r="L638" s="245"/>
      <c r="M638" s="246"/>
      <c r="N638" s="247"/>
      <c r="O638" s="247"/>
      <c r="P638" s="247"/>
      <c r="Q638" s="247"/>
      <c r="R638" s="247"/>
      <c r="S638" s="247"/>
      <c r="T638" s="248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49" t="s">
        <v>446</v>
      </c>
      <c r="AU638" s="249" t="s">
        <v>83</v>
      </c>
      <c r="AV638" s="13" t="s">
        <v>83</v>
      </c>
      <c r="AW638" s="13" t="s">
        <v>35</v>
      </c>
      <c r="AX638" s="13" t="s">
        <v>81</v>
      </c>
      <c r="AY638" s="249" t="s">
        <v>426</v>
      </c>
    </row>
    <row r="639" s="2" customFormat="1" ht="33" customHeight="1">
      <c r="A639" s="42"/>
      <c r="B639" s="43"/>
      <c r="C639" s="220" t="s">
        <v>1146</v>
      </c>
      <c r="D639" s="220" t="s">
        <v>433</v>
      </c>
      <c r="E639" s="221" t="s">
        <v>1147</v>
      </c>
      <c r="F639" s="222" t="s">
        <v>1148</v>
      </c>
      <c r="G639" s="223" t="s">
        <v>436</v>
      </c>
      <c r="H639" s="224">
        <v>11.247999999999999</v>
      </c>
      <c r="I639" s="225"/>
      <c r="J639" s="226">
        <f>ROUND(I639*H639,2)</f>
        <v>0</v>
      </c>
      <c r="K639" s="222" t="s">
        <v>437</v>
      </c>
      <c r="L639" s="48"/>
      <c r="M639" s="227" t="s">
        <v>28</v>
      </c>
      <c r="N639" s="228" t="s">
        <v>45</v>
      </c>
      <c r="O639" s="88"/>
      <c r="P639" s="229">
        <f>O639*H639</f>
        <v>0</v>
      </c>
      <c r="Q639" s="229">
        <v>0</v>
      </c>
      <c r="R639" s="229">
        <f>Q639*H639</f>
        <v>0</v>
      </c>
      <c r="S639" s="229">
        <v>0</v>
      </c>
      <c r="T639" s="230">
        <f>S639*H639</f>
        <v>0</v>
      </c>
      <c r="U639" s="42"/>
      <c r="V639" s="42"/>
      <c r="W639" s="42"/>
      <c r="X639" s="42"/>
      <c r="Y639" s="42"/>
      <c r="Z639" s="42"/>
      <c r="AA639" s="42"/>
      <c r="AB639" s="42"/>
      <c r="AC639" s="42"/>
      <c r="AD639" s="42"/>
      <c r="AE639" s="42"/>
      <c r="AR639" s="231" t="s">
        <v>438</v>
      </c>
      <c r="AT639" s="231" t="s">
        <v>433</v>
      </c>
      <c r="AU639" s="231" t="s">
        <v>83</v>
      </c>
      <c r="AY639" s="21" t="s">
        <v>426</v>
      </c>
      <c r="BE639" s="232">
        <f>IF(N639="základní",J639,0)</f>
        <v>0</v>
      </c>
      <c r="BF639" s="232">
        <f>IF(N639="snížená",J639,0)</f>
        <v>0</v>
      </c>
      <c r="BG639" s="232">
        <f>IF(N639="zákl. přenesená",J639,0)</f>
        <v>0</v>
      </c>
      <c r="BH639" s="232">
        <f>IF(N639="sníž. přenesená",J639,0)</f>
        <v>0</v>
      </c>
      <c r="BI639" s="232">
        <f>IF(N639="nulová",J639,0)</f>
        <v>0</v>
      </c>
      <c r="BJ639" s="21" t="s">
        <v>81</v>
      </c>
      <c r="BK639" s="232">
        <f>ROUND(I639*H639,2)</f>
        <v>0</v>
      </c>
      <c r="BL639" s="21" t="s">
        <v>438</v>
      </c>
      <c r="BM639" s="231" t="s">
        <v>1149</v>
      </c>
    </row>
    <row r="640" s="2" customFormat="1">
      <c r="A640" s="42"/>
      <c r="B640" s="43"/>
      <c r="C640" s="44"/>
      <c r="D640" s="233" t="s">
        <v>442</v>
      </c>
      <c r="E640" s="44"/>
      <c r="F640" s="234" t="s">
        <v>1150</v>
      </c>
      <c r="G640" s="44"/>
      <c r="H640" s="44"/>
      <c r="I640" s="235"/>
      <c r="J640" s="44"/>
      <c r="K640" s="44"/>
      <c r="L640" s="48"/>
      <c r="M640" s="236"/>
      <c r="N640" s="237"/>
      <c r="O640" s="88"/>
      <c r="P640" s="88"/>
      <c r="Q640" s="88"/>
      <c r="R640" s="88"/>
      <c r="S640" s="88"/>
      <c r="T640" s="89"/>
      <c r="U640" s="42"/>
      <c r="V640" s="42"/>
      <c r="W640" s="42"/>
      <c r="X640" s="42"/>
      <c r="Y640" s="42"/>
      <c r="Z640" s="42"/>
      <c r="AA640" s="42"/>
      <c r="AB640" s="42"/>
      <c r="AC640" s="42"/>
      <c r="AD640" s="42"/>
      <c r="AE640" s="42"/>
      <c r="AT640" s="21" t="s">
        <v>442</v>
      </c>
      <c r="AU640" s="21" t="s">
        <v>83</v>
      </c>
    </row>
    <row r="641" s="14" customFormat="1">
      <c r="A641" s="14"/>
      <c r="B641" s="250"/>
      <c r="C641" s="251"/>
      <c r="D641" s="240" t="s">
        <v>446</v>
      </c>
      <c r="E641" s="252" t="s">
        <v>28</v>
      </c>
      <c r="F641" s="253" t="s">
        <v>892</v>
      </c>
      <c r="G641" s="251"/>
      <c r="H641" s="252" t="s">
        <v>28</v>
      </c>
      <c r="I641" s="254"/>
      <c r="J641" s="251"/>
      <c r="K641" s="251"/>
      <c r="L641" s="255"/>
      <c r="M641" s="256"/>
      <c r="N641" s="257"/>
      <c r="O641" s="257"/>
      <c r="P641" s="257"/>
      <c r="Q641" s="257"/>
      <c r="R641" s="257"/>
      <c r="S641" s="257"/>
      <c r="T641" s="258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59" t="s">
        <v>446</v>
      </c>
      <c r="AU641" s="259" t="s">
        <v>83</v>
      </c>
      <c r="AV641" s="14" t="s">
        <v>81</v>
      </c>
      <c r="AW641" s="14" t="s">
        <v>35</v>
      </c>
      <c r="AX641" s="14" t="s">
        <v>74</v>
      </c>
      <c r="AY641" s="259" t="s">
        <v>426</v>
      </c>
    </row>
    <row r="642" s="13" customFormat="1">
      <c r="A642" s="13"/>
      <c r="B642" s="238"/>
      <c r="C642" s="239"/>
      <c r="D642" s="240" t="s">
        <v>446</v>
      </c>
      <c r="E642" s="241" t="s">
        <v>28</v>
      </c>
      <c r="F642" s="242" t="s">
        <v>1145</v>
      </c>
      <c r="G642" s="239"/>
      <c r="H642" s="243">
        <v>11.247999999999999</v>
      </c>
      <c r="I642" s="244"/>
      <c r="J642" s="239"/>
      <c r="K642" s="239"/>
      <c r="L642" s="245"/>
      <c r="M642" s="246"/>
      <c r="N642" s="247"/>
      <c r="O642" s="247"/>
      <c r="P642" s="247"/>
      <c r="Q642" s="247"/>
      <c r="R642" s="247"/>
      <c r="S642" s="247"/>
      <c r="T642" s="248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49" t="s">
        <v>446</v>
      </c>
      <c r="AU642" s="249" t="s">
        <v>83</v>
      </c>
      <c r="AV642" s="13" t="s">
        <v>83</v>
      </c>
      <c r="AW642" s="13" t="s">
        <v>35</v>
      </c>
      <c r="AX642" s="13" t="s">
        <v>81</v>
      </c>
      <c r="AY642" s="249" t="s">
        <v>426</v>
      </c>
    </row>
    <row r="643" s="2" customFormat="1" ht="37.8" customHeight="1">
      <c r="A643" s="42"/>
      <c r="B643" s="43"/>
      <c r="C643" s="220" t="s">
        <v>1151</v>
      </c>
      <c r="D643" s="220" t="s">
        <v>433</v>
      </c>
      <c r="E643" s="221" t="s">
        <v>1152</v>
      </c>
      <c r="F643" s="222" t="s">
        <v>1153</v>
      </c>
      <c r="G643" s="223" t="s">
        <v>436</v>
      </c>
      <c r="H643" s="224">
        <v>4.4950000000000001</v>
      </c>
      <c r="I643" s="225"/>
      <c r="J643" s="226">
        <f>ROUND(I643*H643,2)</f>
        <v>0</v>
      </c>
      <c r="K643" s="222" t="s">
        <v>437</v>
      </c>
      <c r="L643" s="48"/>
      <c r="M643" s="227" t="s">
        <v>28</v>
      </c>
      <c r="N643" s="228" t="s">
        <v>45</v>
      </c>
      <c r="O643" s="88"/>
      <c r="P643" s="229">
        <f>O643*H643</f>
        <v>0</v>
      </c>
      <c r="Q643" s="229">
        <v>0.18051</v>
      </c>
      <c r="R643" s="229">
        <f>Q643*H643</f>
        <v>0.81139245000000004</v>
      </c>
      <c r="S643" s="229">
        <v>0</v>
      </c>
      <c r="T643" s="230">
        <f>S643*H643</f>
        <v>0</v>
      </c>
      <c r="U643" s="42"/>
      <c r="V643" s="42"/>
      <c r="W643" s="42"/>
      <c r="X643" s="42"/>
      <c r="Y643" s="42"/>
      <c r="Z643" s="42"/>
      <c r="AA643" s="42"/>
      <c r="AB643" s="42"/>
      <c r="AC643" s="42"/>
      <c r="AD643" s="42"/>
      <c r="AE643" s="42"/>
      <c r="AR643" s="231" t="s">
        <v>438</v>
      </c>
      <c r="AT643" s="231" t="s">
        <v>433</v>
      </c>
      <c r="AU643" s="231" t="s">
        <v>83</v>
      </c>
      <c r="AY643" s="21" t="s">
        <v>426</v>
      </c>
      <c r="BE643" s="232">
        <f>IF(N643="základní",J643,0)</f>
        <v>0</v>
      </c>
      <c r="BF643" s="232">
        <f>IF(N643="snížená",J643,0)</f>
        <v>0</v>
      </c>
      <c r="BG643" s="232">
        <f>IF(N643="zákl. přenesená",J643,0)</f>
        <v>0</v>
      </c>
      <c r="BH643" s="232">
        <f>IF(N643="sníž. přenesená",J643,0)</f>
        <v>0</v>
      </c>
      <c r="BI643" s="232">
        <f>IF(N643="nulová",J643,0)</f>
        <v>0</v>
      </c>
      <c r="BJ643" s="21" t="s">
        <v>81</v>
      </c>
      <c r="BK643" s="232">
        <f>ROUND(I643*H643,2)</f>
        <v>0</v>
      </c>
      <c r="BL643" s="21" t="s">
        <v>438</v>
      </c>
      <c r="BM643" s="231" t="s">
        <v>1154</v>
      </c>
    </row>
    <row r="644" s="2" customFormat="1">
      <c r="A644" s="42"/>
      <c r="B644" s="43"/>
      <c r="C644" s="44"/>
      <c r="D644" s="233" t="s">
        <v>442</v>
      </c>
      <c r="E644" s="44"/>
      <c r="F644" s="234" t="s">
        <v>1155</v>
      </c>
      <c r="G644" s="44"/>
      <c r="H644" s="44"/>
      <c r="I644" s="235"/>
      <c r="J644" s="44"/>
      <c r="K644" s="44"/>
      <c r="L644" s="48"/>
      <c r="M644" s="236"/>
      <c r="N644" s="237"/>
      <c r="O644" s="88"/>
      <c r="P644" s="88"/>
      <c r="Q644" s="88"/>
      <c r="R644" s="88"/>
      <c r="S644" s="88"/>
      <c r="T644" s="89"/>
      <c r="U644" s="42"/>
      <c r="V644" s="42"/>
      <c r="W644" s="42"/>
      <c r="X644" s="42"/>
      <c r="Y644" s="42"/>
      <c r="Z644" s="42"/>
      <c r="AA644" s="42"/>
      <c r="AB644" s="42"/>
      <c r="AC644" s="42"/>
      <c r="AD644" s="42"/>
      <c r="AE644" s="42"/>
      <c r="AT644" s="21" t="s">
        <v>442</v>
      </c>
      <c r="AU644" s="21" t="s">
        <v>83</v>
      </c>
    </row>
    <row r="645" s="13" customFormat="1">
      <c r="A645" s="13"/>
      <c r="B645" s="238"/>
      <c r="C645" s="239"/>
      <c r="D645" s="240" t="s">
        <v>446</v>
      </c>
      <c r="E645" s="241" t="s">
        <v>28</v>
      </c>
      <c r="F645" s="242" t="s">
        <v>181</v>
      </c>
      <c r="G645" s="239"/>
      <c r="H645" s="243">
        <v>4.4950000000000001</v>
      </c>
      <c r="I645" s="244"/>
      <c r="J645" s="239"/>
      <c r="K645" s="239"/>
      <c r="L645" s="245"/>
      <c r="M645" s="246"/>
      <c r="N645" s="247"/>
      <c r="O645" s="247"/>
      <c r="P645" s="247"/>
      <c r="Q645" s="247"/>
      <c r="R645" s="247"/>
      <c r="S645" s="247"/>
      <c r="T645" s="248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9" t="s">
        <v>446</v>
      </c>
      <c r="AU645" s="249" t="s">
        <v>83</v>
      </c>
      <c r="AV645" s="13" t="s">
        <v>83</v>
      </c>
      <c r="AW645" s="13" t="s">
        <v>35</v>
      </c>
      <c r="AX645" s="13" t="s">
        <v>81</v>
      </c>
      <c r="AY645" s="249" t="s">
        <v>426</v>
      </c>
    </row>
    <row r="646" s="2" customFormat="1" ht="24.15" customHeight="1">
      <c r="A646" s="42"/>
      <c r="B646" s="43"/>
      <c r="C646" s="220" t="s">
        <v>1156</v>
      </c>
      <c r="D646" s="220" t="s">
        <v>433</v>
      </c>
      <c r="E646" s="221" t="s">
        <v>1157</v>
      </c>
      <c r="F646" s="222" t="s">
        <v>1158</v>
      </c>
      <c r="G646" s="223" t="s">
        <v>504</v>
      </c>
      <c r="H646" s="224">
        <v>1.395</v>
      </c>
      <c r="I646" s="225"/>
      <c r="J646" s="226">
        <f>ROUND(I646*H646,2)</f>
        <v>0</v>
      </c>
      <c r="K646" s="222" t="s">
        <v>28</v>
      </c>
      <c r="L646" s="48"/>
      <c r="M646" s="227" t="s">
        <v>28</v>
      </c>
      <c r="N646" s="228" t="s">
        <v>45</v>
      </c>
      <c r="O646" s="88"/>
      <c r="P646" s="229">
        <f>O646*H646</f>
        <v>0</v>
      </c>
      <c r="Q646" s="229">
        <v>0</v>
      </c>
      <c r="R646" s="229">
        <f>Q646*H646</f>
        <v>0</v>
      </c>
      <c r="S646" s="229">
        <v>0</v>
      </c>
      <c r="T646" s="230">
        <f>S646*H646</f>
        <v>0</v>
      </c>
      <c r="U646" s="42"/>
      <c r="V646" s="42"/>
      <c r="W646" s="42"/>
      <c r="X646" s="42"/>
      <c r="Y646" s="42"/>
      <c r="Z646" s="42"/>
      <c r="AA646" s="42"/>
      <c r="AB646" s="42"/>
      <c r="AC646" s="42"/>
      <c r="AD646" s="42"/>
      <c r="AE646" s="42"/>
      <c r="AR646" s="231" t="s">
        <v>438</v>
      </c>
      <c r="AT646" s="231" t="s">
        <v>433</v>
      </c>
      <c r="AU646" s="231" t="s">
        <v>83</v>
      </c>
      <c r="AY646" s="21" t="s">
        <v>426</v>
      </c>
      <c r="BE646" s="232">
        <f>IF(N646="základní",J646,0)</f>
        <v>0</v>
      </c>
      <c r="BF646" s="232">
        <f>IF(N646="snížená",J646,0)</f>
        <v>0</v>
      </c>
      <c r="BG646" s="232">
        <f>IF(N646="zákl. přenesená",J646,0)</f>
        <v>0</v>
      </c>
      <c r="BH646" s="232">
        <f>IF(N646="sníž. přenesená",J646,0)</f>
        <v>0</v>
      </c>
      <c r="BI646" s="232">
        <f>IF(N646="nulová",J646,0)</f>
        <v>0</v>
      </c>
      <c r="BJ646" s="21" t="s">
        <v>81</v>
      </c>
      <c r="BK646" s="232">
        <f>ROUND(I646*H646,2)</f>
        <v>0</v>
      </c>
      <c r="BL646" s="21" t="s">
        <v>438</v>
      </c>
      <c r="BM646" s="231" t="s">
        <v>1159</v>
      </c>
    </row>
    <row r="647" s="13" customFormat="1">
      <c r="A647" s="13"/>
      <c r="B647" s="238"/>
      <c r="C647" s="239"/>
      <c r="D647" s="240" t="s">
        <v>446</v>
      </c>
      <c r="E647" s="241" t="s">
        <v>28</v>
      </c>
      <c r="F647" s="242" t="s">
        <v>257</v>
      </c>
      <c r="G647" s="239"/>
      <c r="H647" s="243">
        <v>1.395</v>
      </c>
      <c r="I647" s="244"/>
      <c r="J647" s="239"/>
      <c r="K647" s="239"/>
      <c r="L647" s="245"/>
      <c r="M647" s="246"/>
      <c r="N647" s="247"/>
      <c r="O647" s="247"/>
      <c r="P647" s="247"/>
      <c r="Q647" s="247"/>
      <c r="R647" s="247"/>
      <c r="S647" s="247"/>
      <c r="T647" s="248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49" t="s">
        <v>446</v>
      </c>
      <c r="AU647" s="249" t="s">
        <v>83</v>
      </c>
      <c r="AV647" s="13" t="s">
        <v>83</v>
      </c>
      <c r="AW647" s="13" t="s">
        <v>35</v>
      </c>
      <c r="AX647" s="13" t="s">
        <v>81</v>
      </c>
      <c r="AY647" s="249" t="s">
        <v>426</v>
      </c>
    </row>
    <row r="648" s="2" customFormat="1" ht="33" customHeight="1">
      <c r="A648" s="42"/>
      <c r="B648" s="43"/>
      <c r="C648" s="220" t="s">
        <v>1160</v>
      </c>
      <c r="D648" s="220" t="s">
        <v>433</v>
      </c>
      <c r="E648" s="221" t="s">
        <v>1161</v>
      </c>
      <c r="F648" s="222" t="s">
        <v>1162</v>
      </c>
      <c r="G648" s="223" t="s">
        <v>504</v>
      </c>
      <c r="H648" s="224">
        <v>1.395</v>
      </c>
      <c r="I648" s="225"/>
      <c r="J648" s="226">
        <f>ROUND(I648*H648,2)</f>
        <v>0</v>
      </c>
      <c r="K648" s="222" t="s">
        <v>28</v>
      </c>
      <c r="L648" s="48"/>
      <c r="M648" s="227" t="s">
        <v>28</v>
      </c>
      <c r="N648" s="228" t="s">
        <v>45</v>
      </c>
      <c r="O648" s="88"/>
      <c r="P648" s="229">
        <f>O648*H648</f>
        <v>0</v>
      </c>
      <c r="Q648" s="229">
        <v>1.8907700000000001</v>
      </c>
      <c r="R648" s="229">
        <f>Q648*H648</f>
        <v>2.6376241500000002</v>
      </c>
      <c r="S648" s="229">
        <v>0</v>
      </c>
      <c r="T648" s="230">
        <f>S648*H648</f>
        <v>0</v>
      </c>
      <c r="U648" s="42"/>
      <c r="V648" s="42"/>
      <c r="W648" s="42"/>
      <c r="X648" s="42"/>
      <c r="Y648" s="42"/>
      <c r="Z648" s="42"/>
      <c r="AA648" s="42"/>
      <c r="AB648" s="42"/>
      <c r="AC648" s="42"/>
      <c r="AD648" s="42"/>
      <c r="AE648" s="42"/>
      <c r="AR648" s="231" t="s">
        <v>438</v>
      </c>
      <c r="AT648" s="231" t="s">
        <v>433</v>
      </c>
      <c r="AU648" s="231" t="s">
        <v>83</v>
      </c>
      <c r="AY648" s="21" t="s">
        <v>426</v>
      </c>
      <c r="BE648" s="232">
        <f>IF(N648="základní",J648,0)</f>
        <v>0</v>
      </c>
      <c r="BF648" s="232">
        <f>IF(N648="snížená",J648,0)</f>
        <v>0</v>
      </c>
      <c r="BG648" s="232">
        <f>IF(N648="zákl. přenesená",J648,0)</f>
        <v>0</v>
      </c>
      <c r="BH648" s="232">
        <f>IF(N648="sníž. přenesená",J648,0)</f>
        <v>0</v>
      </c>
      <c r="BI648" s="232">
        <f>IF(N648="nulová",J648,0)</f>
        <v>0</v>
      </c>
      <c r="BJ648" s="21" t="s">
        <v>81</v>
      </c>
      <c r="BK648" s="232">
        <f>ROUND(I648*H648,2)</f>
        <v>0</v>
      </c>
      <c r="BL648" s="21" t="s">
        <v>438</v>
      </c>
      <c r="BM648" s="231" t="s">
        <v>1163</v>
      </c>
    </row>
    <row r="649" s="14" customFormat="1">
      <c r="A649" s="14"/>
      <c r="B649" s="250"/>
      <c r="C649" s="251"/>
      <c r="D649" s="240" t="s">
        <v>446</v>
      </c>
      <c r="E649" s="252" t="s">
        <v>28</v>
      </c>
      <c r="F649" s="253" t="s">
        <v>460</v>
      </c>
      <c r="G649" s="251"/>
      <c r="H649" s="252" t="s">
        <v>28</v>
      </c>
      <c r="I649" s="254"/>
      <c r="J649" s="251"/>
      <c r="K649" s="251"/>
      <c r="L649" s="255"/>
      <c r="M649" s="256"/>
      <c r="N649" s="257"/>
      <c r="O649" s="257"/>
      <c r="P649" s="257"/>
      <c r="Q649" s="257"/>
      <c r="R649" s="257"/>
      <c r="S649" s="257"/>
      <c r="T649" s="258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9" t="s">
        <v>446</v>
      </c>
      <c r="AU649" s="259" t="s">
        <v>83</v>
      </c>
      <c r="AV649" s="14" t="s">
        <v>81</v>
      </c>
      <c r="AW649" s="14" t="s">
        <v>35</v>
      </c>
      <c r="AX649" s="14" t="s">
        <v>74</v>
      </c>
      <c r="AY649" s="259" t="s">
        <v>426</v>
      </c>
    </row>
    <row r="650" s="13" customFormat="1">
      <c r="A650" s="13"/>
      <c r="B650" s="238"/>
      <c r="C650" s="239"/>
      <c r="D650" s="240" t="s">
        <v>446</v>
      </c>
      <c r="E650" s="241" t="s">
        <v>28</v>
      </c>
      <c r="F650" s="242" t="s">
        <v>1164</v>
      </c>
      <c r="G650" s="239"/>
      <c r="H650" s="243">
        <v>1.395</v>
      </c>
      <c r="I650" s="244"/>
      <c r="J650" s="239"/>
      <c r="K650" s="239"/>
      <c r="L650" s="245"/>
      <c r="M650" s="246"/>
      <c r="N650" s="247"/>
      <c r="O650" s="247"/>
      <c r="P650" s="247"/>
      <c r="Q650" s="247"/>
      <c r="R650" s="247"/>
      <c r="S650" s="247"/>
      <c r="T650" s="248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49" t="s">
        <v>446</v>
      </c>
      <c r="AU650" s="249" t="s">
        <v>83</v>
      </c>
      <c r="AV650" s="13" t="s">
        <v>83</v>
      </c>
      <c r="AW650" s="13" t="s">
        <v>35</v>
      </c>
      <c r="AX650" s="13" t="s">
        <v>74</v>
      </c>
      <c r="AY650" s="249" t="s">
        <v>426</v>
      </c>
    </row>
    <row r="651" s="15" customFormat="1">
      <c r="A651" s="15"/>
      <c r="B651" s="260"/>
      <c r="C651" s="261"/>
      <c r="D651" s="240" t="s">
        <v>446</v>
      </c>
      <c r="E651" s="262" t="s">
        <v>257</v>
      </c>
      <c r="F651" s="263" t="s">
        <v>466</v>
      </c>
      <c r="G651" s="261"/>
      <c r="H651" s="264">
        <v>1.395</v>
      </c>
      <c r="I651" s="265"/>
      <c r="J651" s="261"/>
      <c r="K651" s="261"/>
      <c r="L651" s="266"/>
      <c r="M651" s="267"/>
      <c r="N651" s="268"/>
      <c r="O651" s="268"/>
      <c r="P651" s="268"/>
      <c r="Q651" s="268"/>
      <c r="R651" s="268"/>
      <c r="S651" s="268"/>
      <c r="T651" s="269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T651" s="270" t="s">
        <v>446</v>
      </c>
      <c r="AU651" s="270" t="s">
        <v>83</v>
      </c>
      <c r="AV651" s="15" t="s">
        <v>438</v>
      </c>
      <c r="AW651" s="15" t="s">
        <v>35</v>
      </c>
      <c r="AX651" s="15" t="s">
        <v>81</v>
      </c>
      <c r="AY651" s="270" t="s">
        <v>426</v>
      </c>
    </row>
    <row r="652" s="12" customFormat="1" ht="22.8" customHeight="1">
      <c r="A652" s="12"/>
      <c r="B652" s="204"/>
      <c r="C652" s="205"/>
      <c r="D652" s="206" t="s">
        <v>73</v>
      </c>
      <c r="E652" s="218" t="s">
        <v>501</v>
      </c>
      <c r="F652" s="218" t="s">
        <v>1165</v>
      </c>
      <c r="G652" s="205"/>
      <c r="H652" s="205"/>
      <c r="I652" s="208"/>
      <c r="J652" s="219">
        <f>BK652</f>
        <v>0</v>
      </c>
      <c r="K652" s="205"/>
      <c r="L652" s="210"/>
      <c r="M652" s="211"/>
      <c r="N652" s="212"/>
      <c r="O652" s="212"/>
      <c r="P652" s="213">
        <f>SUM(P653:P684)</f>
        <v>0</v>
      </c>
      <c r="Q652" s="212"/>
      <c r="R652" s="213">
        <f>SUM(R653:R684)</f>
        <v>25.968694859999999</v>
      </c>
      <c r="S652" s="212"/>
      <c r="T652" s="214">
        <f>SUM(T653:T684)</f>
        <v>0</v>
      </c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R652" s="215" t="s">
        <v>81</v>
      </c>
      <c r="AT652" s="216" t="s">
        <v>73</v>
      </c>
      <c r="AU652" s="216" t="s">
        <v>81</v>
      </c>
      <c r="AY652" s="215" t="s">
        <v>426</v>
      </c>
      <c r="BK652" s="217">
        <f>SUM(BK653:BK684)</f>
        <v>0</v>
      </c>
    </row>
    <row r="653" s="2" customFormat="1" ht="44.25" customHeight="1">
      <c r="A653" s="42"/>
      <c r="B653" s="43"/>
      <c r="C653" s="220" t="s">
        <v>1166</v>
      </c>
      <c r="D653" s="220" t="s">
        <v>433</v>
      </c>
      <c r="E653" s="221" t="s">
        <v>1167</v>
      </c>
      <c r="F653" s="222" t="s">
        <v>1168</v>
      </c>
      <c r="G653" s="223" t="s">
        <v>436</v>
      </c>
      <c r="H653" s="224">
        <v>19.968</v>
      </c>
      <c r="I653" s="225"/>
      <c r="J653" s="226">
        <f>ROUND(I653*H653,2)</f>
        <v>0</v>
      </c>
      <c r="K653" s="222" t="s">
        <v>28</v>
      </c>
      <c r="L653" s="48"/>
      <c r="M653" s="227" t="s">
        <v>28</v>
      </c>
      <c r="N653" s="228" t="s">
        <v>45</v>
      </c>
      <c r="O653" s="88"/>
      <c r="P653" s="229">
        <f>O653*H653</f>
        <v>0</v>
      </c>
      <c r="Q653" s="229">
        <v>0.23000000000000001</v>
      </c>
      <c r="R653" s="229">
        <f>Q653*H653</f>
        <v>4.5926400000000003</v>
      </c>
      <c r="S653" s="229">
        <v>0</v>
      </c>
      <c r="T653" s="230">
        <f>S653*H653</f>
        <v>0</v>
      </c>
      <c r="U653" s="42"/>
      <c r="V653" s="42"/>
      <c r="W653" s="42"/>
      <c r="X653" s="42"/>
      <c r="Y653" s="42"/>
      <c r="Z653" s="42"/>
      <c r="AA653" s="42"/>
      <c r="AB653" s="42"/>
      <c r="AC653" s="42"/>
      <c r="AD653" s="42"/>
      <c r="AE653" s="42"/>
      <c r="AR653" s="231" t="s">
        <v>438</v>
      </c>
      <c r="AT653" s="231" t="s">
        <v>433</v>
      </c>
      <c r="AU653" s="231" t="s">
        <v>83</v>
      </c>
      <c r="AY653" s="21" t="s">
        <v>426</v>
      </c>
      <c r="BE653" s="232">
        <f>IF(N653="základní",J653,0)</f>
        <v>0</v>
      </c>
      <c r="BF653" s="232">
        <f>IF(N653="snížená",J653,0)</f>
        <v>0</v>
      </c>
      <c r="BG653" s="232">
        <f>IF(N653="zákl. přenesená",J653,0)</f>
        <v>0</v>
      </c>
      <c r="BH653" s="232">
        <f>IF(N653="sníž. přenesená",J653,0)</f>
        <v>0</v>
      </c>
      <c r="BI653" s="232">
        <f>IF(N653="nulová",J653,0)</f>
        <v>0</v>
      </c>
      <c r="BJ653" s="21" t="s">
        <v>81</v>
      </c>
      <c r="BK653" s="232">
        <f>ROUND(I653*H653,2)</f>
        <v>0</v>
      </c>
      <c r="BL653" s="21" t="s">
        <v>438</v>
      </c>
      <c r="BM653" s="231" t="s">
        <v>1169</v>
      </c>
    </row>
    <row r="654" s="13" customFormat="1">
      <c r="A654" s="13"/>
      <c r="B654" s="238"/>
      <c r="C654" s="239"/>
      <c r="D654" s="240" t="s">
        <v>446</v>
      </c>
      <c r="E654" s="241" t="s">
        <v>28</v>
      </c>
      <c r="F654" s="242" t="s">
        <v>145</v>
      </c>
      <c r="G654" s="239"/>
      <c r="H654" s="243">
        <v>22.754999999999999</v>
      </c>
      <c r="I654" s="244"/>
      <c r="J654" s="239"/>
      <c r="K654" s="239"/>
      <c r="L654" s="245"/>
      <c r="M654" s="246"/>
      <c r="N654" s="247"/>
      <c r="O654" s="247"/>
      <c r="P654" s="247"/>
      <c r="Q654" s="247"/>
      <c r="R654" s="247"/>
      <c r="S654" s="247"/>
      <c r="T654" s="248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49" t="s">
        <v>446</v>
      </c>
      <c r="AU654" s="249" t="s">
        <v>83</v>
      </c>
      <c r="AV654" s="13" t="s">
        <v>83</v>
      </c>
      <c r="AW654" s="13" t="s">
        <v>35</v>
      </c>
      <c r="AX654" s="13" t="s">
        <v>74</v>
      </c>
      <c r="AY654" s="249" t="s">
        <v>426</v>
      </c>
    </row>
    <row r="655" s="13" customFormat="1">
      <c r="A655" s="13"/>
      <c r="B655" s="238"/>
      <c r="C655" s="239"/>
      <c r="D655" s="240" t="s">
        <v>446</v>
      </c>
      <c r="E655" s="241" t="s">
        <v>28</v>
      </c>
      <c r="F655" s="242" t="s">
        <v>148</v>
      </c>
      <c r="G655" s="239"/>
      <c r="H655" s="243">
        <v>6.1500000000000004</v>
      </c>
      <c r="I655" s="244"/>
      <c r="J655" s="239"/>
      <c r="K655" s="239"/>
      <c r="L655" s="245"/>
      <c r="M655" s="246"/>
      <c r="N655" s="247"/>
      <c r="O655" s="247"/>
      <c r="P655" s="247"/>
      <c r="Q655" s="247"/>
      <c r="R655" s="247"/>
      <c r="S655" s="247"/>
      <c r="T655" s="248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49" t="s">
        <v>446</v>
      </c>
      <c r="AU655" s="249" t="s">
        <v>83</v>
      </c>
      <c r="AV655" s="13" t="s">
        <v>83</v>
      </c>
      <c r="AW655" s="13" t="s">
        <v>35</v>
      </c>
      <c r="AX655" s="13" t="s">
        <v>74</v>
      </c>
      <c r="AY655" s="249" t="s">
        <v>426</v>
      </c>
    </row>
    <row r="656" s="13" customFormat="1">
      <c r="A656" s="13"/>
      <c r="B656" s="238"/>
      <c r="C656" s="239"/>
      <c r="D656" s="240" t="s">
        <v>446</v>
      </c>
      <c r="E656" s="241" t="s">
        <v>28</v>
      </c>
      <c r="F656" s="242" t="s">
        <v>1170</v>
      </c>
      <c r="G656" s="239"/>
      <c r="H656" s="243">
        <v>-8.9369999999999994</v>
      </c>
      <c r="I656" s="244"/>
      <c r="J656" s="239"/>
      <c r="K656" s="239"/>
      <c r="L656" s="245"/>
      <c r="M656" s="246"/>
      <c r="N656" s="247"/>
      <c r="O656" s="247"/>
      <c r="P656" s="247"/>
      <c r="Q656" s="247"/>
      <c r="R656" s="247"/>
      <c r="S656" s="247"/>
      <c r="T656" s="248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49" t="s">
        <v>446</v>
      </c>
      <c r="AU656" s="249" t="s">
        <v>83</v>
      </c>
      <c r="AV656" s="13" t="s">
        <v>83</v>
      </c>
      <c r="AW656" s="13" t="s">
        <v>35</v>
      </c>
      <c r="AX656" s="13" t="s">
        <v>74</v>
      </c>
      <c r="AY656" s="249" t="s">
        <v>426</v>
      </c>
    </row>
    <row r="657" s="15" customFormat="1">
      <c r="A657" s="15"/>
      <c r="B657" s="260"/>
      <c r="C657" s="261"/>
      <c r="D657" s="240" t="s">
        <v>446</v>
      </c>
      <c r="E657" s="262" t="s">
        <v>499</v>
      </c>
      <c r="F657" s="263" t="s">
        <v>466</v>
      </c>
      <c r="G657" s="261"/>
      <c r="H657" s="264">
        <v>19.968</v>
      </c>
      <c r="I657" s="265"/>
      <c r="J657" s="261"/>
      <c r="K657" s="261"/>
      <c r="L657" s="266"/>
      <c r="M657" s="267"/>
      <c r="N657" s="268"/>
      <c r="O657" s="268"/>
      <c r="P657" s="268"/>
      <c r="Q657" s="268"/>
      <c r="R657" s="268"/>
      <c r="S657" s="268"/>
      <c r="T657" s="269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T657" s="270" t="s">
        <v>446</v>
      </c>
      <c r="AU657" s="270" t="s">
        <v>83</v>
      </c>
      <c r="AV657" s="15" t="s">
        <v>438</v>
      </c>
      <c r="AW657" s="15" t="s">
        <v>35</v>
      </c>
      <c r="AX657" s="15" t="s">
        <v>81</v>
      </c>
      <c r="AY657" s="270" t="s">
        <v>426</v>
      </c>
    </row>
    <row r="658" s="2" customFormat="1" ht="44.25" customHeight="1">
      <c r="A658" s="42"/>
      <c r="B658" s="43"/>
      <c r="C658" s="220" t="s">
        <v>1171</v>
      </c>
      <c r="D658" s="220" t="s">
        <v>433</v>
      </c>
      <c r="E658" s="221" t="s">
        <v>1172</v>
      </c>
      <c r="F658" s="222" t="s">
        <v>1173</v>
      </c>
      <c r="G658" s="223" t="s">
        <v>436</v>
      </c>
      <c r="H658" s="224">
        <v>19.968</v>
      </c>
      <c r="I658" s="225"/>
      <c r="J658" s="226">
        <f>ROUND(I658*H658,2)</f>
        <v>0</v>
      </c>
      <c r="K658" s="222" t="s">
        <v>28</v>
      </c>
      <c r="L658" s="48"/>
      <c r="M658" s="227" t="s">
        <v>28</v>
      </c>
      <c r="N658" s="228" t="s">
        <v>45</v>
      </c>
      <c r="O658" s="88"/>
      <c r="P658" s="229">
        <f>O658*H658</f>
        <v>0</v>
      </c>
      <c r="Q658" s="229">
        <v>0.23000000000000001</v>
      </c>
      <c r="R658" s="229">
        <f>Q658*H658</f>
        <v>4.5926400000000003</v>
      </c>
      <c r="S658" s="229">
        <v>0</v>
      </c>
      <c r="T658" s="230">
        <f>S658*H658</f>
        <v>0</v>
      </c>
      <c r="U658" s="42"/>
      <c r="V658" s="42"/>
      <c r="W658" s="42"/>
      <c r="X658" s="42"/>
      <c r="Y658" s="42"/>
      <c r="Z658" s="42"/>
      <c r="AA658" s="42"/>
      <c r="AB658" s="42"/>
      <c r="AC658" s="42"/>
      <c r="AD658" s="42"/>
      <c r="AE658" s="42"/>
      <c r="AR658" s="231" t="s">
        <v>438</v>
      </c>
      <c r="AT658" s="231" t="s">
        <v>433</v>
      </c>
      <c r="AU658" s="231" t="s">
        <v>83</v>
      </c>
      <c r="AY658" s="21" t="s">
        <v>426</v>
      </c>
      <c r="BE658" s="232">
        <f>IF(N658="základní",J658,0)</f>
        <v>0</v>
      </c>
      <c r="BF658" s="232">
        <f>IF(N658="snížená",J658,0)</f>
        <v>0</v>
      </c>
      <c r="BG658" s="232">
        <f>IF(N658="zákl. přenesená",J658,0)</f>
        <v>0</v>
      </c>
      <c r="BH658" s="232">
        <f>IF(N658="sníž. přenesená",J658,0)</f>
        <v>0</v>
      </c>
      <c r="BI658" s="232">
        <f>IF(N658="nulová",J658,0)</f>
        <v>0</v>
      </c>
      <c r="BJ658" s="21" t="s">
        <v>81</v>
      </c>
      <c r="BK658" s="232">
        <f>ROUND(I658*H658,2)</f>
        <v>0</v>
      </c>
      <c r="BL658" s="21" t="s">
        <v>438</v>
      </c>
      <c r="BM658" s="231" t="s">
        <v>1174</v>
      </c>
    </row>
    <row r="659" s="13" customFormat="1">
      <c r="A659" s="13"/>
      <c r="B659" s="238"/>
      <c r="C659" s="239"/>
      <c r="D659" s="240" t="s">
        <v>446</v>
      </c>
      <c r="E659" s="241" t="s">
        <v>28</v>
      </c>
      <c r="F659" s="242" t="s">
        <v>145</v>
      </c>
      <c r="G659" s="239"/>
      <c r="H659" s="243">
        <v>22.754999999999999</v>
      </c>
      <c r="I659" s="244"/>
      <c r="J659" s="239"/>
      <c r="K659" s="239"/>
      <c r="L659" s="245"/>
      <c r="M659" s="246"/>
      <c r="N659" s="247"/>
      <c r="O659" s="247"/>
      <c r="P659" s="247"/>
      <c r="Q659" s="247"/>
      <c r="R659" s="247"/>
      <c r="S659" s="247"/>
      <c r="T659" s="248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49" t="s">
        <v>446</v>
      </c>
      <c r="AU659" s="249" t="s">
        <v>83</v>
      </c>
      <c r="AV659" s="13" t="s">
        <v>83</v>
      </c>
      <c r="AW659" s="13" t="s">
        <v>35</v>
      </c>
      <c r="AX659" s="13" t="s">
        <v>74</v>
      </c>
      <c r="AY659" s="249" t="s">
        <v>426</v>
      </c>
    </row>
    <row r="660" s="13" customFormat="1">
      <c r="A660" s="13"/>
      <c r="B660" s="238"/>
      <c r="C660" s="239"/>
      <c r="D660" s="240" t="s">
        <v>446</v>
      </c>
      <c r="E660" s="241" t="s">
        <v>28</v>
      </c>
      <c r="F660" s="242" t="s">
        <v>148</v>
      </c>
      <c r="G660" s="239"/>
      <c r="H660" s="243">
        <v>6.1500000000000004</v>
      </c>
      <c r="I660" s="244"/>
      <c r="J660" s="239"/>
      <c r="K660" s="239"/>
      <c r="L660" s="245"/>
      <c r="M660" s="246"/>
      <c r="N660" s="247"/>
      <c r="O660" s="247"/>
      <c r="P660" s="247"/>
      <c r="Q660" s="247"/>
      <c r="R660" s="247"/>
      <c r="S660" s="247"/>
      <c r="T660" s="248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49" t="s">
        <v>446</v>
      </c>
      <c r="AU660" s="249" t="s">
        <v>83</v>
      </c>
      <c r="AV660" s="13" t="s">
        <v>83</v>
      </c>
      <c r="AW660" s="13" t="s">
        <v>35</v>
      </c>
      <c r="AX660" s="13" t="s">
        <v>74</v>
      </c>
      <c r="AY660" s="249" t="s">
        <v>426</v>
      </c>
    </row>
    <row r="661" s="13" customFormat="1">
      <c r="A661" s="13"/>
      <c r="B661" s="238"/>
      <c r="C661" s="239"/>
      <c r="D661" s="240" t="s">
        <v>446</v>
      </c>
      <c r="E661" s="241" t="s">
        <v>28</v>
      </c>
      <c r="F661" s="242" t="s">
        <v>1170</v>
      </c>
      <c r="G661" s="239"/>
      <c r="H661" s="243">
        <v>-8.9369999999999994</v>
      </c>
      <c r="I661" s="244"/>
      <c r="J661" s="239"/>
      <c r="K661" s="239"/>
      <c r="L661" s="245"/>
      <c r="M661" s="246"/>
      <c r="N661" s="247"/>
      <c r="O661" s="247"/>
      <c r="P661" s="247"/>
      <c r="Q661" s="247"/>
      <c r="R661" s="247"/>
      <c r="S661" s="247"/>
      <c r="T661" s="248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49" t="s">
        <v>446</v>
      </c>
      <c r="AU661" s="249" t="s">
        <v>83</v>
      </c>
      <c r="AV661" s="13" t="s">
        <v>83</v>
      </c>
      <c r="AW661" s="13" t="s">
        <v>35</v>
      </c>
      <c r="AX661" s="13" t="s">
        <v>74</v>
      </c>
      <c r="AY661" s="249" t="s">
        <v>426</v>
      </c>
    </row>
    <row r="662" s="15" customFormat="1">
      <c r="A662" s="15"/>
      <c r="B662" s="260"/>
      <c r="C662" s="261"/>
      <c r="D662" s="240" t="s">
        <v>446</v>
      </c>
      <c r="E662" s="262" t="s">
        <v>28</v>
      </c>
      <c r="F662" s="263" t="s">
        <v>466</v>
      </c>
      <c r="G662" s="261"/>
      <c r="H662" s="264">
        <v>19.968</v>
      </c>
      <c r="I662" s="265"/>
      <c r="J662" s="261"/>
      <c r="K662" s="261"/>
      <c r="L662" s="266"/>
      <c r="M662" s="267"/>
      <c r="N662" s="268"/>
      <c r="O662" s="268"/>
      <c r="P662" s="268"/>
      <c r="Q662" s="268"/>
      <c r="R662" s="268"/>
      <c r="S662" s="268"/>
      <c r="T662" s="269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T662" s="270" t="s">
        <v>446</v>
      </c>
      <c r="AU662" s="270" t="s">
        <v>83</v>
      </c>
      <c r="AV662" s="15" t="s">
        <v>438</v>
      </c>
      <c r="AW662" s="15" t="s">
        <v>35</v>
      </c>
      <c r="AX662" s="15" t="s">
        <v>81</v>
      </c>
      <c r="AY662" s="270" t="s">
        <v>426</v>
      </c>
    </row>
    <row r="663" s="2" customFormat="1" ht="44.25" customHeight="1">
      <c r="A663" s="42"/>
      <c r="B663" s="43"/>
      <c r="C663" s="220" t="s">
        <v>1175</v>
      </c>
      <c r="D663" s="220" t="s">
        <v>433</v>
      </c>
      <c r="E663" s="221" t="s">
        <v>1176</v>
      </c>
      <c r="F663" s="222" t="s">
        <v>1177</v>
      </c>
      <c r="G663" s="223" t="s">
        <v>436</v>
      </c>
      <c r="H663" s="224">
        <v>19.968</v>
      </c>
      <c r="I663" s="225"/>
      <c r="J663" s="226">
        <f>ROUND(I663*H663,2)</f>
        <v>0</v>
      </c>
      <c r="K663" s="222" t="s">
        <v>28</v>
      </c>
      <c r="L663" s="48"/>
      <c r="M663" s="227" t="s">
        <v>28</v>
      </c>
      <c r="N663" s="228" t="s">
        <v>45</v>
      </c>
      <c r="O663" s="88"/>
      <c r="P663" s="229">
        <f>O663*H663</f>
        <v>0</v>
      </c>
      <c r="Q663" s="229">
        <v>0.37536000000000003</v>
      </c>
      <c r="R663" s="229">
        <f>Q663*H663</f>
        <v>7.4951884800000004</v>
      </c>
      <c r="S663" s="229">
        <v>0</v>
      </c>
      <c r="T663" s="230">
        <f>S663*H663</f>
        <v>0</v>
      </c>
      <c r="U663" s="42"/>
      <c r="V663" s="42"/>
      <c r="W663" s="42"/>
      <c r="X663" s="42"/>
      <c r="Y663" s="42"/>
      <c r="Z663" s="42"/>
      <c r="AA663" s="42"/>
      <c r="AB663" s="42"/>
      <c r="AC663" s="42"/>
      <c r="AD663" s="42"/>
      <c r="AE663" s="42"/>
      <c r="AR663" s="231" t="s">
        <v>438</v>
      </c>
      <c r="AT663" s="231" t="s">
        <v>433</v>
      </c>
      <c r="AU663" s="231" t="s">
        <v>83</v>
      </c>
      <c r="AY663" s="21" t="s">
        <v>426</v>
      </c>
      <c r="BE663" s="232">
        <f>IF(N663="základní",J663,0)</f>
        <v>0</v>
      </c>
      <c r="BF663" s="232">
        <f>IF(N663="snížená",J663,0)</f>
        <v>0</v>
      </c>
      <c r="BG663" s="232">
        <f>IF(N663="zákl. přenesená",J663,0)</f>
        <v>0</v>
      </c>
      <c r="BH663" s="232">
        <f>IF(N663="sníž. přenesená",J663,0)</f>
        <v>0</v>
      </c>
      <c r="BI663" s="232">
        <f>IF(N663="nulová",J663,0)</f>
        <v>0</v>
      </c>
      <c r="BJ663" s="21" t="s">
        <v>81</v>
      </c>
      <c r="BK663" s="232">
        <f>ROUND(I663*H663,2)</f>
        <v>0</v>
      </c>
      <c r="BL663" s="21" t="s">
        <v>438</v>
      </c>
      <c r="BM663" s="231" t="s">
        <v>1178</v>
      </c>
    </row>
    <row r="664" s="13" customFormat="1">
      <c r="A664" s="13"/>
      <c r="B664" s="238"/>
      <c r="C664" s="239"/>
      <c r="D664" s="240" t="s">
        <v>446</v>
      </c>
      <c r="E664" s="241" t="s">
        <v>28</v>
      </c>
      <c r="F664" s="242" t="s">
        <v>499</v>
      </c>
      <c r="G664" s="239"/>
      <c r="H664" s="243">
        <v>19.968</v>
      </c>
      <c r="I664" s="244"/>
      <c r="J664" s="239"/>
      <c r="K664" s="239"/>
      <c r="L664" s="245"/>
      <c r="M664" s="246"/>
      <c r="N664" s="247"/>
      <c r="O664" s="247"/>
      <c r="P664" s="247"/>
      <c r="Q664" s="247"/>
      <c r="R664" s="247"/>
      <c r="S664" s="247"/>
      <c r="T664" s="248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49" t="s">
        <v>446</v>
      </c>
      <c r="AU664" s="249" t="s">
        <v>83</v>
      </c>
      <c r="AV664" s="13" t="s">
        <v>83</v>
      </c>
      <c r="AW664" s="13" t="s">
        <v>35</v>
      </c>
      <c r="AX664" s="13" t="s">
        <v>81</v>
      </c>
      <c r="AY664" s="249" t="s">
        <v>426</v>
      </c>
    </row>
    <row r="665" s="2" customFormat="1" ht="55.5" customHeight="1">
      <c r="A665" s="42"/>
      <c r="B665" s="43"/>
      <c r="C665" s="220" t="s">
        <v>1179</v>
      </c>
      <c r="D665" s="220" t="s">
        <v>433</v>
      </c>
      <c r="E665" s="221" t="s">
        <v>1180</v>
      </c>
      <c r="F665" s="222" t="s">
        <v>1181</v>
      </c>
      <c r="G665" s="223" t="s">
        <v>436</v>
      </c>
      <c r="H665" s="224">
        <v>39.936</v>
      </c>
      <c r="I665" s="225"/>
      <c r="J665" s="226">
        <f>ROUND(I665*H665,2)</f>
        <v>0</v>
      </c>
      <c r="K665" s="222" t="s">
        <v>437</v>
      </c>
      <c r="L665" s="48"/>
      <c r="M665" s="227" t="s">
        <v>28</v>
      </c>
      <c r="N665" s="228" t="s">
        <v>45</v>
      </c>
      <c r="O665" s="88"/>
      <c r="P665" s="229">
        <f>O665*H665</f>
        <v>0</v>
      </c>
      <c r="Q665" s="229">
        <v>0.13188</v>
      </c>
      <c r="R665" s="229">
        <f>Q665*H665</f>
        <v>5.2667596799999998</v>
      </c>
      <c r="S665" s="229">
        <v>0</v>
      </c>
      <c r="T665" s="230">
        <f>S665*H665</f>
        <v>0</v>
      </c>
      <c r="U665" s="42"/>
      <c r="V665" s="42"/>
      <c r="W665" s="42"/>
      <c r="X665" s="42"/>
      <c r="Y665" s="42"/>
      <c r="Z665" s="42"/>
      <c r="AA665" s="42"/>
      <c r="AB665" s="42"/>
      <c r="AC665" s="42"/>
      <c r="AD665" s="42"/>
      <c r="AE665" s="42"/>
      <c r="AR665" s="231" t="s">
        <v>438</v>
      </c>
      <c r="AT665" s="231" t="s">
        <v>433</v>
      </c>
      <c r="AU665" s="231" t="s">
        <v>83</v>
      </c>
      <c r="AY665" s="21" t="s">
        <v>426</v>
      </c>
      <c r="BE665" s="232">
        <f>IF(N665="základní",J665,0)</f>
        <v>0</v>
      </c>
      <c r="BF665" s="232">
        <f>IF(N665="snížená",J665,0)</f>
        <v>0</v>
      </c>
      <c r="BG665" s="232">
        <f>IF(N665="zákl. přenesená",J665,0)</f>
        <v>0</v>
      </c>
      <c r="BH665" s="232">
        <f>IF(N665="sníž. přenesená",J665,0)</f>
        <v>0</v>
      </c>
      <c r="BI665" s="232">
        <f>IF(N665="nulová",J665,0)</f>
        <v>0</v>
      </c>
      <c r="BJ665" s="21" t="s">
        <v>81</v>
      </c>
      <c r="BK665" s="232">
        <f>ROUND(I665*H665,2)</f>
        <v>0</v>
      </c>
      <c r="BL665" s="21" t="s">
        <v>438</v>
      </c>
      <c r="BM665" s="231" t="s">
        <v>1182</v>
      </c>
    </row>
    <row r="666" s="2" customFormat="1">
      <c r="A666" s="42"/>
      <c r="B666" s="43"/>
      <c r="C666" s="44"/>
      <c r="D666" s="233" t="s">
        <v>442</v>
      </c>
      <c r="E666" s="44"/>
      <c r="F666" s="234" t="s">
        <v>1183</v>
      </c>
      <c r="G666" s="44"/>
      <c r="H666" s="44"/>
      <c r="I666" s="235"/>
      <c r="J666" s="44"/>
      <c r="K666" s="44"/>
      <c r="L666" s="48"/>
      <c r="M666" s="236"/>
      <c r="N666" s="237"/>
      <c r="O666" s="88"/>
      <c r="P666" s="88"/>
      <c r="Q666" s="88"/>
      <c r="R666" s="88"/>
      <c r="S666" s="88"/>
      <c r="T666" s="89"/>
      <c r="U666" s="42"/>
      <c r="V666" s="42"/>
      <c r="W666" s="42"/>
      <c r="X666" s="42"/>
      <c r="Y666" s="42"/>
      <c r="Z666" s="42"/>
      <c r="AA666" s="42"/>
      <c r="AB666" s="42"/>
      <c r="AC666" s="42"/>
      <c r="AD666" s="42"/>
      <c r="AE666" s="42"/>
      <c r="AT666" s="21" t="s">
        <v>442</v>
      </c>
      <c r="AU666" s="21" t="s">
        <v>83</v>
      </c>
    </row>
    <row r="667" s="13" customFormat="1">
      <c r="A667" s="13"/>
      <c r="B667" s="238"/>
      <c r="C667" s="239"/>
      <c r="D667" s="240" t="s">
        <v>446</v>
      </c>
      <c r="E667" s="241" t="s">
        <v>28</v>
      </c>
      <c r="F667" s="242" t="s">
        <v>1184</v>
      </c>
      <c r="G667" s="239"/>
      <c r="H667" s="243">
        <v>39.936</v>
      </c>
      <c r="I667" s="244"/>
      <c r="J667" s="239"/>
      <c r="K667" s="239"/>
      <c r="L667" s="245"/>
      <c r="M667" s="246"/>
      <c r="N667" s="247"/>
      <c r="O667" s="247"/>
      <c r="P667" s="247"/>
      <c r="Q667" s="247"/>
      <c r="R667" s="247"/>
      <c r="S667" s="247"/>
      <c r="T667" s="248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49" t="s">
        <v>446</v>
      </c>
      <c r="AU667" s="249" t="s">
        <v>83</v>
      </c>
      <c r="AV667" s="13" t="s">
        <v>83</v>
      </c>
      <c r="AW667" s="13" t="s">
        <v>35</v>
      </c>
      <c r="AX667" s="13" t="s">
        <v>81</v>
      </c>
      <c r="AY667" s="249" t="s">
        <v>426</v>
      </c>
    </row>
    <row r="668" s="2" customFormat="1" ht="44.25" customHeight="1">
      <c r="A668" s="42"/>
      <c r="B668" s="43"/>
      <c r="C668" s="220" t="s">
        <v>1185</v>
      </c>
      <c r="D668" s="220" t="s">
        <v>433</v>
      </c>
      <c r="E668" s="221" t="s">
        <v>1186</v>
      </c>
      <c r="F668" s="222" t="s">
        <v>1187</v>
      </c>
      <c r="G668" s="223" t="s">
        <v>436</v>
      </c>
      <c r="H668" s="224">
        <v>19.968</v>
      </c>
      <c r="I668" s="225"/>
      <c r="J668" s="226">
        <f>ROUND(I668*H668,2)</f>
        <v>0</v>
      </c>
      <c r="K668" s="222" t="s">
        <v>437</v>
      </c>
      <c r="L668" s="48"/>
      <c r="M668" s="227" t="s">
        <v>28</v>
      </c>
      <c r="N668" s="228" t="s">
        <v>45</v>
      </c>
      <c r="O668" s="88"/>
      <c r="P668" s="229">
        <f>O668*H668</f>
        <v>0</v>
      </c>
      <c r="Q668" s="229">
        <v>0.12966</v>
      </c>
      <c r="R668" s="229">
        <f>Q668*H668</f>
        <v>2.5890508799999998</v>
      </c>
      <c r="S668" s="229">
        <v>0</v>
      </c>
      <c r="T668" s="230">
        <f>S668*H668</f>
        <v>0</v>
      </c>
      <c r="U668" s="42"/>
      <c r="V668" s="42"/>
      <c r="W668" s="42"/>
      <c r="X668" s="42"/>
      <c r="Y668" s="42"/>
      <c r="Z668" s="42"/>
      <c r="AA668" s="42"/>
      <c r="AB668" s="42"/>
      <c r="AC668" s="42"/>
      <c r="AD668" s="42"/>
      <c r="AE668" s="42"/>
      <c r="AR668" s="231" t="s">
        <v>438</v>
      </c>
      <c r="AT668" s="231" t="s">
        <v>433</v>
      </c>
      <c r="AU668" s="231" t="s">
        <v>83</v>
      </c>
      <c r="AY668" s="21" t="s">
        <v>426</v>
      </c>
      <c r="BE668" s="232">
        <f>IF(N668="základní",J668,0)</f>
        <v>0</v>
      </c>
      <c r="BF668" s="232">
        <f>IF(N668="snížená",J668,0)</f>
        <v>0</v>
      </c>
      <c r="BG668" s="232">
        <f>IF(N668="zákl. přenesená",J668,0)</f>
        <v>0</v>
      </c>
      <c r="BH668" s="232">
        <f>IF(N668="sníž. přenesená",J668,0)</f>
        <v>0</v>
      </c>
      <c r="BI668" s="232">
        <f>IF(N668="nulová",J668,0)</f>
        <v>0</v>
      </c>
      <c r="BJ668" s="21" t="s">
        <v>81</v>
      </c>
      <c r="BK668" s="232">
        <f>ROUND(I668*H668,2)</f>
        <v>0</v>
      </c>
      <c r="BL668" s="21" t="s">
        <v>438</v>
      </c>
      <c r="BM668" s="231" t="s">
        <v>1188</v>
      </c>
    </row>
    <row r="669" s="2" customFormat="1">
      <c r="A669" s="42"/>
      <c r="B669" s="43"/>
      <c r="C669" s="44"/>
      <c r="D669" s="233" t="s">
        <v>442</v>
      </c>
      <c r="E669" s="44"/>
      <c r="F669" s="234" t="s">
        <v>1189</v>
      </c>
      <c r="G669" s="44"/>
      <c r="H669" s="44"/>
      <c r="I669" s="235"/>
      <c r="J669" s="44"/>
      <c r="K669" s="44"/>
      <c r="L669" s="48"/>
      <c r="M669" s="236"/>
      <c r="N669" s="237"/>
      <c r="O669" s="88"/>
      <c r="P669" s="88"/>
      <c r="Q669" s="88"/>
      <c r="R669" s="88"/>
      <c r="S669" s="88"/>
      <c r="T669" s="89"/>
      <c r="U669" s="42"/>
      <c r="V669" s="42"/>
      <c r="W669" s="42"/>
      <c r="X669" s="42"/>
      <c r="Y669" s="42"/>
      <c r="Z669" s="42"/>
      <c r="AA669" s="42"/>
      <c r="AB669" s="42"/>
      <c r="AC669" s="42"/>
      <c r="AD669" s="42"/>
      <c r="AE669" s="42"/>
      <c r="AT669" s="21" t="s">
        <v>442</v>
      </c>
      <c r="AU669" s="21" t="s">
        <v>83</v>
      </c>
    </row>
    <row r="670" s="13" customFormat="1">
      <c r="A670" s="13"/>
      <c r="B670" s="238"/>
      <c r="C670" s="239"/>
      <c r="D670" s="240" t="s">
        <v>446</v>
      </c>
      <c r="E670" s="241" t="s">
        <v>28</v>
      </c>
      <c r="F670" s="242" t="s">
        <v>499</v>
      </c>
      <c r="G670" s="239"/>
      <c r="H670" s="243">
        <v>19.968</v>
      </c>
      <c r="I670" s="244"/>
      <c r="J670" s="239"/>
      <c r="K670" s="239"/>
      <c r="L670" s="245"/>
      <c r="M670" s="246"/>
      <c r="N670" s="247"/>
      <c r="O670" s="247"/>
      <c r="P670" s="247"/>
      <c r="Q670" s="247"/>
      <c r="R670" s="247"/>
      <c r="S670" s="247"/>
      <c r="T670" s="248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49" t="s">
        <v>446</v>
      </c>
      <c r="AU670" s="249" t="s">
        <v>83</v>
      </c>
      <c r="AV670" s="13" t="s">
        <v>83</v>
      </c>
      <c r="AW670" s="13" t="s">
        <v>35</v>
      </c>
      <c r="AX670" s="13" t="s">
        <v>81</v>
      </c>
      <c r="AY670" s="249" t="s">
        <v>426</v>
      </c>
    </row>
    <row r="671" s="2" customFormat="1" ht="24.15" customHeight="1">
      <c r="A671" s="42"/>
      <c r="B671" s="43"/>
      <c r="C671" s="220" t="s">
        <v>308</v>
      </c>
      <c r="D671" s="220" t="s">
        <v>433</v>
      </c>
      <c r="E671" s="221" t="s">
        <v>1190</v>
      </c>
      <c r="F671" s="222" t="s">
        <v>1191</v>
      </c>
      <c r="G671" s="223" t="s">
        <v>436</v>
      </c>
      <c r="H671" s="224">
        <v>19.968</v>
      </c>
      <c r="I671" s="225"/>
      <c r="J671" s="226">
        <f>ROUND(I671*H671,2)</f>
        <v>0</v>
      </c>
      <c r="K671" s="222" t="s">
        <v>437</v>
      </c>
      <c r="L671" s="48"/>
      <c r="M671" s="227" t="s">
        <v>28</v>
      </c>
      <c r="N671" s="228" t="s">
        <v>45</v>
      </c>
      <c r="O671" s="88"/>
      <c r="P671" s="229">
        <f>O671*H671</f>
        <v>0</v>
      </c>
      <c r="Q671" s="229">
        <v>0.0075300000000000002</v>
      </c>
      <c r="R671" s="229">
        <f>Q671*H671</f>
        <v>0.15035904</v>
      </c>
      <c r="S671" s="229">
        <v>0</v>
      </c>
      <c r="T671" s="230">
        <f>S671*H671</f>
        <v>0</v>
      </c>
      <c r="U671" s="42"/>
      <c r="V671" s="42"/>
      <c r="W671" s="42"/>
      <c r="X671" s="42"/>
      <c r="Y671" s="42"/>
      <c r="Z671" s="42"/>
      <c r="AA671" s="42"/>
      <c r="AB671" s="42"/>
      <c r="AC671" s="42"/>
      <c r="AD671" s="42"/>
      <c r="AE671" s="42"/>
      <c r="AR671" s="231" t="s">
        <v>438</v>
      </c>
      <c r="AT671" s="231" t="s">
        <v>433</v>
      </c>
      <c r="AU671" s="231" t="s">
        <v>83</v>
      </c>
      <c r="AY671" s="21" t="s">
        <v>426</v>
      </c>
      <c r="BE671" s="232">
        <f>IF(N671="základní",J671,0)</f>
        <v>0</v>
      </c>
      <c r="BF671" s="232">
        <f>IF(N671="snížená",J671,0)</f>
        <v>0</v>
      </c>
      <c r="BG671" s="232">
        <f>IF(N671="zákl. přenesená",J671,0)</f>
        <v>0</v>
      </c>
      <c r="BH671" s="232">
        <f>IF(N671="sníž. přenesená",J671,0)</f>
        <v>0</v>
      </c>
      <c r="BI671" s="232">
        <f>IF(N671="nulová",J671,0)</f>
        <v>0</v>
      </c>
      <c r="BJ671" s="21" t="s">
        <v>81</v>
      </c>
      <c r="BK671" s="232">
        <f>ROUND(I671*H671,2)</f>
        <v>0</v>
      </c>
      <c r="BL671" s="21" t="s">
        <v>438</v>
      </c>
      <c r="BM671" s="231" t="s">
        <v>1192</v>
      </c>
    </row>
    <row r="672" s="2" customFormat="1">
      <c r="A672" s="42"/>
      <c r="B672" s="43"/>
      <c r="C672" s="44"/>
      <c r="D672" s="233" t="s">
        <v>442</v>
      </c>
      <c r="E672" s="44"/>
      <c r="F672" s="234" t="s">
        <v>1193</v>
      </c>
      <c r="G672" s="44"/>
      <c r="H672" s="44"/>
      <c r="I672" s="235"/>
      <c r="J672" s="44"/>
      <c r="K672" s="44"/>
      <c r="L672" s="48"/>
      <c r="M672" s="236"/>
      <c r="N672" s="237"/>
      <c r="O672" s="88"/>
      <c r="P672" s="88"/>
      <c r="Q672" s="88"/>
      <c r="R672" s="88"/>
      <c r="S672" s="88"/>
      <c r="T672" s="89"/>
      <c r="U672" s="42"/>
      <c r="V672" s="42"/>
      <c r="W672" s="42"/>
      <c r="X672" s="42"/>
      <c r="Y672" s="42"/>
      <c r="Z672" s="42"/>
      <c r="AA672" s="42"/>
      <c r="AB672" s="42"/>
      <c r="AC672" s="42"/>
      <c r="AD672" s="42"/>
      <c r="AE672" s="42"/>
      <c r="AT672" s="21" t="s">
        <v>442</v>
      </c>
      <c r="AU672" s="21" t="s">
        <v>83</v>
      </c>
    </row>
    <row r="673" s="13" customFormat="1">
      <c r="A673" s="13"/>
      <c r="B673" s="238"/>
      <c r="C673" s="239"/>
      <c r="D673" s="240" t="s">
        <v>446</v>
      </c>
      <c r="E673" s="241" t="s">
        <v>28</v>
      </c>
      <c r="F673" s="242" t="s">
        <v>499</v>
      </c>
      <c r="G673" s="239"/>
      <c r="H673" s="243">
        <v>19.968</v>
      </c>
      <c r="I673" s="244"/>
      <c r="J673" s="239"/>
      <c r="K673" s="239"/>
      <c r="L673" s="245"/>
      <c r="M673" s="246"/>
      <c r="N673" s="247"/>
      <c r="O673" s="247"/>
      <c r="P673" s="247"/>
      <c r="Q673" s="247"/>
      <c r="R673" s="247"/>
      <c r="S673" s="247"/>
      <c r="T673" s="248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49" t="s">
        <v>446</v>
      </c>
      <c r="AU673" s="249" t="s">
        <v>83</v>
      </c>
      <c r="AV673" s="13" t="s">
        <v>83</v>
      </c>
      <c r="AW673" s="13" t="s">
        <v>35</v>
      </c>
      <c r="AX673" s="13" t="s">
        <v>81</v>
      </c>
      <c r="AY673" s="249" t="s">
        <v>426</v>
      </c>
    </row>
    <row r="674" s="2" customFormat="1" ht="24.15" customHeight="1">
      <c r="A674" s="42"/>
      <c r="B674" s="43"/>
      <c r="C674" s="220" t="s">
        <v>1194</v>
      </c>
      <c r="D674" s="220" t="s">
        <v>433</v>
      </c>
      <c r="E674" s="221" t="s">
        <v>1195</v>
      </c>
      <c r="F674" s="222" t="s">
        <v>1196</v>
      </c>
      <c r="G674" s="223" t="s">
        <v>436</v>
      </c>
      <c r="H674" s="224">
        <v>19.968</v>
      </c>
      <c r="I674" s="225"/>
      <c r="J674" s="226">
        <f>ROUND(I674*H674,2)</f>
        <v>0</v>
      </c>
      <c r="K674" s="222" t="s">
        <v>437</v>
      </c>
      <c r="L674" s="48"/>
      <c r="M674" s="227" t="s">
        <v>28</v>
      </c>
      <c r="N674" s="228" t="s">
        <v>45</v>
      </c>
      <c r="O674" s="88"/>
      <c r="P674" s="229">
        <f>O674*H674</f>
        <v>0</v>
      </c>
      <c r="Q674" s="229">
        <v>0.00071000000000000002</v>
      </c>
      <c r="R674" s="229">
        <f>Q674*H674</f>
        <v>0.01417728</v>
      </c>
      <c r="S674" s="229">
        <v>0</v>
      </c>
      <c r="T674" s="230">
        <f>S674*H674</f>
        <v>0</v>
      </c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R674" s="231" t="s">
        <v>438</v>
      </c>
      <c r="AT674" s="231" t="s">
        <v>433</v>
      </c>
      <c r="AU674" s="231" t="s">
        <v>83</v>
      </c>
      <c r="AY674" s="21" t="s">
        <v>426</v>
      </c>
      <c r="BE674" s="232">
        <f>IF(N674="základní",J674,0)</f>
        <v>0</v>
      </c>
      <c r="BF674" s="232">
        <f>IF(N674="snížená",J674,0)</f>
        <v>0</v>
      </c>
      <c r="BG674" s="232">
        <f>IF(N674="zákl. přenesená",J674,0)</f>
        <v>0</v>
      </c>
      <c r="BH674" s="232">
        <f>IF(N674="sníž. přenesená",J674,0)</f>
        <v>0</v>
      </c>
      <c r="BI674" s="232">
        <f>IF(N674="nulová",J674,0)</f>
        <v>0</v>
      </c>
      <c r="BJ674" s="21" t="s">
        <v>81</v>
      </c>
      <c r="BK674" s="232">
        <f>ROUND(I674*H674,2)</f>
        <v>0</v>
      </c>
      <c r="BL674" s="21" t="s">
        <v>438</v>
      </c>
      <c r="BM674" s="231" t="s">
        <v>1197</v>
      </c>
    </row>
    <row r="675" s="2" customFormat="1">
      <c r="A675" s="42"/>
      <c r="B675" s="43"/>
      <c r="C675" s="44"/>
      <c r="D675" s="233" t="s">
        <v>442</v>
      </c>
      <c r="E675" s="44"/>
      <c r="F675" s="234" t="s">
        <v>1198</v>
      </c>
      <c r="G675" s="44"/>
      <c r="H675" s="44"/>
      <c r="I675" s="235"/>
      <c r="J675" s="44"/>
      <c r="K675" s="44"/>
      <c r="L675" s="48"/>
      <c r="M675" s="236"/>
      <c r="N675" s="237"/>
      <c r="O675" s="88"/>
      <c r="P675" s="88"/>
      <c r="Q675" s="88"/>
      <c r="R675" s="88"/>
      <c r="S675" s="88"/>
      <c r="T675" s="89"/>
      <c r="U675" s="42"/>
      <c r="V675" s="42"/>
      <c r="W675" s="42"/>
      <c r="X675" s="42"/>
      <c r="Y675" s="42"/>
      <c r="Z675" s="42"/>
      <c r="AA675" s="42"/>
      <c r="AB675" s="42"/>
      <c r="AC675" s="42"/>
      <c r="AD675" s="42"/>
      <c r="AE675" s="42"/>
      <c r="AT675" s="21" t="s">
        <v>442</v>
      </c>
      <c r="AU675" s="21" t="s">
        <v>83</v>
      </c>
    </row>
    <row r="676" s="13" customFormat="1">
      <c r="A676" s="13"/>
      <c r="B676" s="238"/>
      <c r="C676" s="239"/>
      <c r="D676" s="240" t="s">
        <v>446</v>
      </c>
      <c r="E676" s="241" t="s">
        <v>28</v>
      </c>
      <c r="F676" s="242" t="s">
        <v>499</v>
      </c>
      <c r="G676" s="239"/>
      <c r="H676" s="243">
        <v>19.968</v>
      </c>
      <c r="I676" s="244"/>
      <c r="J676" s="239"/>
      <c r="K676" s="239"/>
      <c r="L676" s="245"/>
      <c r="M676" s="246"/>
      <c r="N676" s="247"/>
      <c r="O676" s="247"/>
      <c r="P676" s="247"/>
      <c r="Q676" s="247"/>
      <c r="R676" s="247"/>
      <c r="S676" s="247"/>
      <c r="T676" s="248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49" t="s">
        <v>446</v>
      </c>
      <c r="AU676" s="249" t="s">
        <v>83</v>
      </c>
      <c r="AV676" s="13" t="s">
        <v>83</v>
      </c>
      <c r="AW676" s="13" t="s">
        <v>35</v>
      </c>
      <c r="AX676" s="13" t="s">
        <v>81</v>
      </c>
      <c r="AY676" s="249" t="s">
        <v>426</v>
      </c>
    </row>
    <row r="677" s="2" customFormat="1" ht="66.75" customHeight="1">
      <c r="A677" s="42"/>
      <c r="B677" s="43"/>
      <c r="C677" s="220" t="s">
        <v>1199</v>
      </c>
      <c r="D677" s="220" t="s">
        <v>433</v>
      </c>
      <c r="E677" s="221" t="s">
        <v>1200</v>
      </c>
      <c r="F677" s="222" t="s">
        <v>1201</v>
      </c>
      <c r="G677" s="223" t="s">
        <v>436</v>
      </c>
      <c r="H677" s="224">
        <v>4.4950000000000001</v>
      </c>
      <c r="I677" s="225"/>
      <c r="J677" s="226">
        <f>ROUND(I677*H677,2)</f>
        <v>0</v>
      </c>
      <c r="K677" s="222" t="s">
        <v>437</v>
      </c>
      <c r="L677" s="48"/>
      <c r="M677" s="227" t="s">
        <v>28</v>
      </c>
      <c r="N677" s="228" t="s">
        <v>45</v>
      </c>
      <c r="O677" s="88"/>
      <c r="P677" s="229">
        <f>O677*H677</f>
        <v>0</v>
      </c>
      <c r="Q677" s="229">
        <v>0.14610000000000001</v>
      </c>
      <c r="R677" s="229">
        <f>Q677*H677</f>
        <v>0.65671950000000001</v>
      </c>
      <c r="S677" s="229">
        <v>0</v>
      </c>
      <c r="T677" s="230">
        <f>S677*H677</f>
        <v>0</v>
      </c>
      <c r="U677" s="42"/>
      <c r="V677" s="42"/>
      <c r="W677" s="42"/>
      <c r="X677" s="42"/>
      <c r="Y677" s="42"/>
      <c r="Z677" s="42"/>
      <c r="AA677" s="42"/>
      <c r="AB677" s="42"/>
      <c r="AC677" s="42"/>
      <c r="AD677" s="42"/>
      <c r="AE677" s="42"/>
      <c r="AR677" s="231" t="s">
        <v>438</v>
      </c>
      <c r="AT677" s="231" t="s">
        <v>433</v>
      </c>
      <c r="AU677" s="231" t="s">
        <v>83</v>
      </c>
      <c r="AY677" s="21" t="s">
        <v>426</v>
      </c>
      <c r="BE677" s="232">
        <f>IF(N677="základní",J677,0)</f>
        <v>0</v>
      </c>
      <c r="BF677" s="232">
        <f>IF(N677="snížená",J677,0)</f>
        <v>0</v>
      </c>
      <c r="BG677" s="232">
        <f>IF(N677="zákl. přenesená",J677,0)</f>
        <v>0</v>
      </c>
      <c r="BH677" s="232">
        <f>IF(N677="sníž. přenesená",J677,0)</f>
        <v>0</v>
      </c>
      <c r="BI677" s="232">
        <f>IF(N677="nulová",J677,0)</f>
        <v>0</v>
      </c>
      <c r="BJ677" s="21" t="s">
        <v>81</v>
      </c>
      <c r="BK677" s="232">
        <f>ROUND(I677*H677,2)</f>
        <v>0</v>
      </c>
      <c r="BL677" s="21" t="s">
        <v>438</v>
      </c>
      <c r="BM677" s="231" t="s">
        <v>1202</v>
      </c>
    </row>
    <row r="678" s="2" customFormat="1">
      <c r="A678" s="42"/>
      <c r="B678" s="43"/>
      <c r="C678" s="44"/>
      <c r="D678" s="233" t="s">
        <v>442</v>
      </c>
      <c r="E678" s="44"/>
      <c r="F678" s="234" t="s">
        <v>1203</v>
      </c>
      <c r="G678" s="44"/>
      <c r="H678" s="44"/>
      <c r="I678" s="235"/>
      <c r="J678" s="44"/>
      <c r="K678" s="44"/>
      <c r="L678" s="48"/>
      <c r="M678" s="236"/>
      <c r="N678" s="237"/>
      <c r="O678" s="88"/>
      <c r="P678" s="88"/>
      <c r="Q678" s="88"/>
      <c r="R678" s="88"/>
      <c r="S678" s="88"/>
      <c r="T678" s="89"/>
      <c r="U678" s="42"/>
      <c r="V678" s="42"/>
      <c r="W678" s="42"/>
      <c r="X678" s="42"/>
      <c r="Y678" s="42"/>
      <c r="Z678" s="42"/>
      <c r="AA678" s="42"/>
      <c r="AB678" s="42"/>
      <c r="AC678" s="42"/>
      <c r="AD678" s="42"/>
      <c r="AE678" s="42"/>
      <c r="AT678" s="21" t="s">
        <v>442</v>
      </c>
      <c r="AU678" s="21" t="s">
        <v>83</v>
      </c>
    </row>
    <row r="679" s="14" customFormat="1">
      <c r="A679" s="14"/>
      <c r="B679" s="250"/>
      <c r="C679" s="251"/>
      <c r="D679" s="240" t="s">
        <v>446</v>
      </c>
      <c r="E679" s="252" t="s">
        <v>28</v>
      </c>
      <c r="F679" s="253" t="s">
        <v>457</v>
      </c>
      <c r="G679" s="251"/>
      <c r="H679" s="252" t="s">
        <v>28</v>
      </c>
      <c r="I679" s="254"/>
      <c r="J679" s="251"/>
      <c r="K679" s="251"/>
      <c r="L679" s="255"/>
      <c r="M679" s="256"/>
      <c r="N679" s="257"/>
      <c r="O679" s="257"/>
      <c r="P679" s="257"/>
      <c r="Q679" s="257"/>
      <c r="R679" s="257"/>
      <c r="S679" s="257"/>
      <c r="T679" s="258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59" t="s">
        <v>446</v>
      </c>
      <c r="AU679" s="259" t="s">
        <v>83</v>
      </c>
      <c r="AV679" s="14" t="s">
        <v>81</v>
      </c>
      <c r="AW679" s="14" t="s">
        <v>35</v>
      </c>
      <c r="AX679" s="14" t="s">
        <v>74</v>
      </c>
      <c r="AY679" s="259" t="s">
        <v>426</v>
      </c>
    </row>
    <row r="680" s="14" customFormat="1">
      <c r="A680" s="14"/>
      <c r="B680" s="250"/>
      <c r="C680" s="251"/>
      <c r="D680" s="240" t="s">
        <v>446</v>
      </c>
      <c r="E680" s="252" t="s">
        <v>28</v>
      </c>
      <c r="F680" s="253" t="s">
        <v>862</v>
      </c>
      <c r="G680" s="251"/>
      <c r="H680" s="252" t="s">
        <v>28</v>
      </c>
      <c r="I680" s="254"/>
      <c r="J680" s="251"/>
      <c r="K680" s="251"/>
      <c r="L680" s="255"/>
      <c r="M680" s="256"/>
      <c r="N680" s="257"/>
      <c r="O680" s="257"/>
      <c r="P680" s="257"/>
      <c r="Q680" s="257"/>
      <c r="R680" s="257"/>
      <c r="S680" s="257"/>
      <c r="T680" s="258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59" t="s">
        <v>446</v>
      </c>
      <c r="AU680" s="259" t="s">
        <v>83</v>
      </c>
      <c r="AV680" s="14" t="s">
        <v>81</v>
      </c>
      <c r="AW680" s="14" t="s">
        <v>35</v>
      </c>
      <c r="AX680" s="14" t="s">
        <v>74</v>
      </c>
      <c r="AY680" s="259" t="s">
        <v>426</v>
      </c>
    </row>
    <row r="681" s="13" customFormat="1">
      <c r="A681" s="13"/>
      <c r="B681" s="238"/>
      <c r="C681" s="239"/>
      <c r="D681" s="240" t="s">
        <v>446</v>
      </c>
      <c r="E681" s="241" t="s">
        <v>28</v>
      </c>
      <c r="F681" s="242" t="s">
        <v>1204</v>
      </c>
      <c r="G681" s="239"/>
      <c r="H681" s="243">
        <v>4.4950000000000001</v>
      </c>
      <c r="I681" s="244"/>
      <c r="J681" s="239"/>
      <c r="K681" s="239"/>
      <c r="L681" s="245"/>
      <c r="M681" s="246"/>
      <c r="N681" s="247"/>
      <c r="O681" s="247"/>
      <c r="P681" s="247"/>
      <c r="Q681" s="247"/>
      <c r="R681" s="247"/>
      <c r="S681" s="247"/>
      <c r="T681" s="248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49" t="s">
        <v>446</v>
      </c>
      <c r="AU681" s="249" t="s">
        <v>83</v>
      </c>
      <c r="AV681" s="13" t="s">
        <v>83</v>
      </c>
      <c r="AW681" s="13" t="s">
        <v>35</v>
      </c>
      <c r="AX681" s="13" t="s">
        <v>74</v>
      </c>
      <c r="AY681" s="249" t="s">
        <v>426</v>
      </c>
    </row>
    <row r="682" s="15" customFormat="1">
      <c r="A682" s="15"/>
      <c r="B682" s="260"/>
      <c r="C682" s="261"/>
      <c r="D682" s="240" t="s">
        <v>446</v>
      </c>
      <c r="E682" s="262" t="s">
        <v>181</v>
      </c>
      <c r="F682" s="263" t="s">
        <v>466</v>
      </c>
      <c r="G682" s="261"/>
      <c r="H682" s="264">
        <v>4.4950000000000001</v>
      </c>
      <c r="I682" s="265"/>
      <c r="J682" s="261"/>
      <c r="K682" s="261"/>
      <c r="L682" s="266"/>
      <c r="M682" s="267"/>
      <c r="N682" s="268"/>
      <c r="O682" s="268"/>
      <c r="P682" s="268"/>
      <c r="Q682" s="268"/>
      <c r="R682" s="268"/>
      <c r="S682" s="268"/>
      <c r="T682" s="269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T682" s="270" t="s">
        <v>446</v>
      </c>
      <c r="AU682" s="270" t="s">
        <v>83</v>
      </c>
      <c r="AV682" s="15" t="s">
        <v>438</v>
      </c>
      <c r="AW682" s="15" t="s">
        <v>35</v>
      </c>
      <c r="AX682" s="15" t="s">
        <v>81</v>
      </c>
      <c r="AY682" s="270" t="s">
        <v>426</v>
      </c>
    </row>
    <row r="683" s="2" customFormat="1" ht="16.5" customHeight="1">
      <c r="A683" s="42"/>
      <c r="B683" s="43"/>
      <c r="C683" s="271" t="s">
        <v>1205</v>
      </c>
      <c r="D683" s="271" t="s">
        <v>776</v>
      </c>
      <c r="E683" s="272" t="s">
        <v>1206</v>
      </c>
      <c r="F683" s="273" t="s">
        <v>1207</v>
      </c>
      <c r="G683" s="274" t="s">
        <v>436</v>
      </c>
      <c r="H683" s="275">
        <v>4.6299999999999999</v>
      </c>
      <c r="I683" s="276"/>
      <c r="J683" s="277">
        <f>ROUND(I683*H683,2)</f>
        <v>0</v>
      </c>
      <c r="K683" s="273" t="s">
        <v>437</v>
      </c>
      <c r="L683" s="278"/>
      <c r="M683" s="279" t="s">
        <v>28</v>
      </c>
      <c r="N683" s="280" t="s">
        <v>45</v>
      </c>
      <c r="O683" s="88"/>
      <c r="P683" s="229">
        <f>O683*H683</f>
        <v>0</v>
      </c>
      <c r="Q683" s="229">
        <v>0.13200000000000001</v>
      </c>
      <c r="R683" s="229">
        <f>Q683*H683</f>
        <v>0.61116000000000004</v>
      </c>
      <c r="S683" s="229">
        <v>0</v>
      </c>
      <c r="T683" s="230">
        <f>S683*H683</f>
        <v>0</v>
      </c>
      <c r="U683" s="42"/>
      <c r="V683" s="42"/>
      <c r="W683" s="42"/>
      <c r="X683" s="42"/>
      <c r="Y683" s="42"/>
      <c r="Z683" s="42"/>
      <c r="AA683" s="42"/>
      <c r="AB683" s="42"/>
      <c r="AC683" s="42"/>
      <c r="AD683" s="42"/>
      <c r="AE683" s="42"/>
      <c r="AR683" s="231" t="s">
        <v>491</v>
      </c>
      <c r="AT683" s="231" t="s">
        <v>776</v>
      </c>
      <c r="AU683" s="231" t="s">
        <v>83</v>
      </c>
      <c r="AY683" s="21" t="s">
        <v>426</v>
      </c>
      <c r="BE683" s="232">
        <f>IF(N683="základní",J683,0)</f>
        <v>0</v>
      </c>
      <c r="BF683" s="232">
        <f>IF(N683="snížená",J683,0)</f>
        <v>0</v>
      </c>
      <c r="BG683" s="232">
        <f>IF(N683="zákl. přenesená",J683,0)</f>
        <v>0</v>
      </c>
      <c r="BH683" s="232">
        <f>IF(N683="sníž. přenesená",J683,0)</f>
        <v>0</v>
      </c>
      <c r="BI683" s="232">
        <f>IF(N683="nulová",J683,0)</f>
        <v>0</v>
      </c>
      <c r="BJ683" s="21" t="s">
        <v>81</v>
      </c>
      <c r="BK683" s="232">
        <f>ROUND(I683*H683,2)</f>
        <v>0</v>
      </c>
      <c r="BL683" s="21" t="s">
        <v>438</v>
      </c>
      <c r="BM683" s="231" t="s">
        <v>1208</v>
      </c>
    </row>
    <row r="684" s="13" customFormat="1">
      <c r="A684" s="13"/>
      <c r="B684" s="238"/>
      <c r="C684" s="239"/>
      <c r="D684" s="240" t="s">
        <v>446</v>
      </c>
      <c r="E684" s="241" t="s">
        <v>28</v>
      </c>
      <c r="F684" s="242" t="s">
        <v>1209</v>
      </c>
      <c r="G684" s="239"/>
      <c r="H684" s="243">
        <v>4.6299999999999999</v>
      </c>
      <c r="I684" s="244"/>
      <c r="J684" s="239"/>
      <c r="K684" s="239"/>
      <c r="L684" s="245"/>
      <c r="M684" s="246"/>
      <c r="N684" s="247"/>
      <c r="O684" s="247"/>
      <c r="P684" s="247"/>
      <c r="Q684" s="247"/>
      <c r="R684" s="247"/>
      <c r="S684" s="247"/>
      <c r="T684" s="248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49" t="s">
        <v>446</v>
      </c>
      <c r="AU684" s="249" t="s">
        <v>83</v>
      </c>
      <c r="AV684" s="13" t="s">
        <v>83</v>
      </c>
      <c r="AW684" s="13" t="s">
        <v>35</v>
      </c>
      <c r="AX684" s="13" t="s">
        <v>81</v>
      </c>
      <c r="AY684" s="249" t="s">
        <v>426</v>
      </c>
    </row>
    <row r="685" s="12" customFormat="1" ht="22.8" customHeight="1">
      <c r="A685" s="12"/>
      <c r="B685" s="204"/>
      <c r="C685" s="205"/>
      <c r="D685" s="206" t="s">
        <v>73</v>
      </c>
      <c r="E685" s="218" t="s">
        <v>517</v>
      </c>
      <c r="F685" s="218" t="s">
        <v>1210</v>
      </c>
      <c r="G685" s="205"/>
      <c r="H685" s="205"/>
      <c r="I685" s="208"/>
      <c r="J685" s="219">
        <f>BK685</f>
        <v>0</v>
      </c>
      <c r="K685" s="205"/>
      <c r="L685" s="210"/>
      <c r="M685" s="211"/>
      <c r="N685" s="212"/>
      <c r="O685" s="212"/>
      <c r="P685" s="213">
        <f>SUM(P686:P1021)</f>
        <v>0</v>
      </c>
      <c r="Q685" s="212"/>
      <c r="R685" s="213">
        <f>SUM(R686:R1021)</f>
        <v>42.641201360000004</v>
      </c>
      <c r="S685" s="212"/>
      <c r="T685" s="214">
        <f>SUM(T686:T1021)</f>
        <v>0</v>
      </c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R685" s="215" t="s">
        <v>81</v>
      </c>
      <c r="AT685" s="216" t="s">
        <v>73</v>
      </c>
      <c r="AU685" s="216" t="s">
        <v>81</v>
      </c>
      <c r="AY685" s="215" t="s">
        <v>426</v>
      </c>
      <c r="BK685" s="217">
        <f>SUM(BK686:BK1021)</f>
        <v>0</v>
      </c>
    </row>
    <row r="686" s="2" customFormat="1" ht="37.8" customHeight="1">
      <c r="A686" s="42"/>
      <c r="B686" s="43"/>
      <c r="C686" s="220" t="s">
        <v>1211</v>
      </c>
      <c r="D686" s="220" t="s">
        <v>433</v>
      </c>
      <c r="E686" s="221" t="s">
        <v>1212</v>
      </c>
      <c r="F686" s="222" t="s">
        <v>1213</v>
      </c>
      <c r="G686" s="223" t="s">
        <v>436</v>
      </c>
      <c r="H686" s="224">
        <v>33.271999999999998</v>
      </c>
      <c r="I686" s="225"/>
      <c r="J686" s="226">
        <f>ROUND(I686*H686,2)</f>
        <v>0</v>
      </c>
      <c r="K686" s="222" t="s">
        <v>437</v>
      </c>
      <c r="L686" s="48"/>
      <c r="M686" s="227" t="s">
        <v>28</v>
      </c>
      <c r="N686" s="228" t="s">
        <v>45</v>
      </c>
      <c r="O686" s="88"/>
      <c r="P686" s="229">
        <f>O686*H686</f>
        <v>0</v>
      </c>
      <c r="Q686" s="229">
        <v>0.00025999999999999998</v>
      </c>
      <c r="R686" s="229">
        <f>Q686*H686</f>
        <v>0.0086507199999999989</v>
      </c>
      <c r="S686" s="229">
        <v>0</v>
      </c>
      <c r="T686" s="230">
        <f>S686*H686</f>
        <v>0</v>
      </c>
      <c r="U686" s="42"/>
      <c r="V686" s="42"/>
      <c r="W686" s="42"/>
      <c r="X686" s="42"/>
      <c r="Y686" s="42"/>
      <c r="Z686" s="42"/>
      <c r="AA686" s="42"/>
      <c r="AB686" s="42"/>
      <c r="AC686" s="42"/>
      <c r="AD686" s="42"/>
      <c r="AE686" s="42"/>
      <c r="AR686" s="231" t="s">
        <v>438</v>
      </c>
      <c r="AT686" s="231" t="s">
        <v>433</v>
      </c>
      <c r="AU686" s="231" t="s">
        <v>83</v>
      </c>
      <c r="AY686" s="21" t="s">
        <v>426</v>
      </c>
      <c r="BE686" s="232">
        <f>IF(N686="základní",J686,0)</f>
        <v>0</v>
      </c>
      <c r="BF686" s="232">
        <f>IF(N686="snížená",J686,0)</f>
        <v>0</v>
      </c>
      <c r="BG686" s="232">
        <f>IF(N686="zákl. přenesená",J686,0)</f>
        <v>0</v>
      </c>
      <c r="BH686" s="232">
        <f>IF(N686="sníž. přenesená",J686,0)</f>
        <v>0</v>
      </c>
      <c r="BI686" s="232">
        <f>IF(N686="nulová",J686,0)</f>
        <v>0</v>
      </c>
      <c r="BJ686" s="21" t="s">
        <v>81</v>
      </c>
      <c r="BK686" s="232">
        <f>ROUND(I686*H686,2)</f>
        <v>0</v>
      </c>
      <c r="BL686" s="21" t="s">
        <v>438</v>
      </c>
      <c r="BM686" s="231" t="s">
        <v>1214</v>
      </c>
    </row>
    <row r="687" s="2" customFormat="1">
      <c r="A687" s="42"/>
      <c r="B687" s="43"/>
      <c r="C687" s="44"/>
      <c r="D687" s="233" t="s">
        <v>442</v>
      </c>
      <c r="E687" s="44"/>
      <c r="F687" s="234" t="s">
        <v>1215</v>
      </c>
      <c r="G687" s="44"/>
      <c r="H687" s="44"/>
      <c r="I687" s="235"/>
      <c r="J687" s="44"/>
      <c r="K687" s="44"/>
      <c r="L687" s="48"/>
      <c r="M687" s="236"/>
      <c r="N687" s="237"/>
      <c r="O687" s="88"/>
      <c r="P687" s="88"/>
      <c r="Q687" s="88"/>
      <c r="R687" s="88"/>
      <c r="S687" s="88"/>
      <c r="T687" s="89"/>
      <c r="U687" s="42"/>
      <c r="V687" s="42"/>
      <c r="W687" s="42"/>
      <c r="X687" s="42"/>
      <c r="Y687" s="42"/>
      <c r="Z687" s="42"/>
      <c r="AA687" s="42"/>
      <c r="AB687" s="42"/>
      <c r="AC687" s="42"/>
      <c r="AD687" s="42"/>
      <c r="AE687" s="42"/>
      <c r="AT687" s="21" t="s">
        <v>442</v>
      </c>
      <c r="AU687" s="21" t="s">
        <v>83</v>
      </c>
    </row>
    <row r="688" s="13" customFormat="1">
      <c r="A688" s="13"/>
      <c r="B688" s="238"/>
      <c r="C688" s="239"/>
      <c r="D688" s="240" t="s">
        <v>446</v>
      </c>
      <c r="E688" s="241" t="s">
        <v>28</v>
      </c>
      <c r="F688" s="242" t="s">
        <v>337</v>
      </c>
      <c r="G688" s="239"/>
      <c r="H688" s="243">
        <v>33.271999999999998</v>
      </c>
      <c r="I688" s="244"/>
      <c r="J688" s="239"/>
      <c r="K688" s="239"/>
      <c r="L688" s="245"/>
      <c r="M688" s="246"/>
      <c r="N688" s="247"/>
      <c r="O688" s="247"/>
      <c r="P688" s="247"/>
      <c r="Q688" s="247"/>
      <c r="R688" s="247"/>
      <c r="S688" s="247"/>
      <c r="T688" s="248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49" t="s">
        <v>446</v>
      </c>
      <c r="AU688" s="249" t="s">
        <v>83</v>
      </c>
      <c r="AV688" s="13" t="s">
        <v>83</v>
      </c>
      <c r="AW688" s="13" t="s">
        <v>35</v>
      </c>
      <c r="AX688" s="13" t="s">
        <v>81</v>
      </c>
      <c r="AY688" s="249" t="s">
        <v>426</v>
      </c>
    </row>
    <row r="689" s="2" customFormat="1" ht="37.8" customHeight="1">
      <c r="A689" s="42"/>
      <c r="B689" s="43"/>
      <c r="C689" s="220" t="s">
        <v>1216</v>
      </c>
      <c r="D689" s="220" t="s">
        <v>433</v>
      </c>
      <c r="E689" s="221" t="s">
        <v>1217</v>
      </c>
      <c r="F689" s="222" t="s">
        <v>1218</v>
      </c>
      <c r="G689" s="223" t="s">
        <v>436</v>
      </c>
      <c r="H689" s="224">
        <v>33.271999999999998</v>
      </c>
      <c r="I689" s="225"/>
      <c r="J689" s="226">
        <f>ROUND(I689*H689,2)</f>
        <v>0</v>
      </c>
      <c r="K689" s="222" t="s">
        <v>437</v>
      </c>
      <c r="L689" s="48"/>
      <c r="M689" s="227" t="s">
        <v>28</v>
      </c>
      <c r="N689" s="228" t="s">
        <v>45</v>
      </c>
      <c r="O689" s="88"/>
      <c r="P689" s="229">
        <f>O689*H689</f>
        <v>0</v>
      </c>
      <c r="Q689" s="229">
        <v>0.0043800000000000002</v>
      </c>
      <c r="R689" s="229">
        <f>Q689*H689</f>
        <v>0.14573136</v>
      </c>
      <c r="S689" s="229">
        <v>0</v>
      </c>
      <c r="T689" s="230">
        <f>S689*H689</f>
        <v>0</v>
      </c>
      <c r="U689" s="42"/>
      <c r="V689" s="42"/>
      <c r="W689" s="42"/>
      <c r="X689" s="42"/>
      <c r="Y689" s="42"/>
      <c r="Z689" s="42"/>
      <c r="AA689" s="42"/>
      <c r="AB689" s="42"/>
      <c r="AC689" s="42"/>
      <c r="AD689" s="42"/>
      <c r="AE689" s="42"/>
      <c r="AR689" s="231" t="s">
        <v>438</v>
      </c>
      <c r="AT689" s="231" t="s">
        <v>433</v>
      </c>
      <c r="AU689" s="231" t="s">
        <v>83</v>
      </c>
      <c r="AY689" s="21" t="s">
        <v>426</v>
      </c>
      <c r="BE689" s="232">
        <f>IF(N689="základní",J689,0)</f>
        <v>0</v>
      </c>
      <c r="BF689" s="232">
        <f>IF(N689="snížená",J689,0)</f>
        <v>0</v>
      </c>
      <c r="BG689" s="232">
        <f>IF(N689="zákl. přenesená",J689,0)</f>
        <v>0</v>
      </c>
      <c r="BH689" s="232">
        <f>IF(N689="sníž. přenesená",J689,0)</f>
        <v>0</v>
      </c>
      <c r="BI689" s="232">
        <f>IF(N689="nulová",J689,0)</f>
        <v>0</v>
      </c>
      <c r="BJ689" s="21" t="s">
        <v>81</v>
      </c>
      <c r="BK689" s="232">
        <f>ROUND(I689*H689,2)</f>
        <v>0</v>
      </c>
      <c r="BL689" s="21" t="s">
        <v>438</v>
      </c>
      <c r="BM689" s="231" t="s">
        <v>1219</v>
      </c>
    </row>
    <row r="690" s="2" customFormat="1">
      <c r="A690" s="42"/>
      <c r="B690" s="43"/>
      <c r="C690" s="44"/>
      <c r="D690" s="233" t="s">
        <v>442</v>
      </c>
      <c r="E690" s="44"/>
      <c r="F690" s="234" t="s">
        <v>1220</v>
      </c>
      <c r="G690" s="44"/>
      <c r="H690" s="44"/>
      <c r="I690" s="235"/>
      <c r="J690" s="44"/>
      <c r="K690" s="44"/>
      <c r="L690" s="48"/>
      <c r="M690" s="236"/>
      <c r="N690" s="237"/>
      <c r="O690" s="88"/>
      <c r="P690" s="88"/>
      <c r="Q690" s="88"/>
      <c r="R690" s="88"/>
      <c r="S690" s="88"/>
      <c r="T690" s="89"/>
      <c r="U690" s="42"/>
      <c r="V690" s="42"/>
      <c r="W690" s="42"/>
      <c r="X690" s="42"/>
      <c r="Y690" s="42"/>
      <c r="Z690" s="42"/>
      <c r="AA690" s="42"/>
      <c r="AB690" s="42"/>
      <c r="AC690" s="42"/>
      <c r="AD690" s="42"/>
      <c r="AE690" s="42"/>
      <c r="AT690" s="21" t="s">
        <v>442</v>
      </c>
      <c r="AU690" s="21" t="s">
        <v>83</v>
      </c>
    </row>
    <row r="691" s="13" customFormat="1">
      <c r="A691" s="13"/>
      <c r="B691" s="238"/>
      <c r="C691" s="239"/>
      <c r="D691" s="240" t="s">
        <v>446</v>
      </c>
      <c r="E691" s="241" t="s">
        <v>28</v>
      </c>
      <c r="F691" s="242" t="s">
        <v>337</v>
      </c>
      <c r="G691" s="239"/>
      <c r="H691" s="243">
        <v>33.271999999999998</v>
      </c>
      <c r="I691" s="244"/>
      <c r="J691" s="239"/>
      <c r="K691" s="239"/>
      <c r="L691" s="245"/>
      <c r="M691" s="246"/>
      <c r="N691" s="247"/>
      <c r="O691" s="247"/>
      <c r="P691" s="247"/>
      <c r="Q691" s="247"/>
      <c r="R691" s="247"/>
      <c r="S691" s="247"/>
      <c r="T691" s="248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49" t="s">
        <v>446</v>
      </c>
      <c r="AU691" s="249" t="s">
        <v>83</v>
      </c>
      <c r="AV691" s="13" t="s">
        <v>83</v>
      </c>
      <c r="AW691" s="13" t="s">
        <v>35</v>
      </c>
      <c r="AX691" s="13" t="s">
        <v>81</v>
      </c>
      <c r="AY691" s="249" t="s">
        <v>426</v>
      </c>
    </row>
    <row r="692" s="2" customFormat="1" ht="49.05" customHeight="1">
      <c r="A692" s="42"/>
      <c r="B692" s="43"/>
      <c r="C692" s="220" t="s">
        <v>1221</v>
      </c>
      <c r="D692" s="220" t="s">
        <v>433</v>
      </c>
      <c r="E692" s="221" t="s">
        <v>1222</v>
      </c>
      <c r="F692" s="222" t="s">
        <v>1223</v>
      </c>
      <c r="G692" s="223" t="s">
        <v>436</v>
      </c>
      <c r="H692" s="224">
        <v>33.271999999999998</v>
      </c>
      <c r="I692" s="225"/>
      <c r="J692" s="226">
        <f>ROUND(I692*H692,2)</f>
        <v>0</v>
      </c>
      <c r="K692" s="222" t="s">
        <v>437</v>
      </c>
      <c r="L692" s="48"/>
      <c r="M692" s="227" t="s">
        <v>28</v>
      </c>
      <c r="N692" s="228" t="s">
        <v>45</v>
      </c>
      <c r="O692" s="88"/>
      <c r="P692" s="229">
        <f>O692*H692</f>
        <v>0</v>
      </c>
      <c r="Q692" s="229">
        <v>0.0028400000000000001</v>
      </c>
      <c r="R692" s="229">
        <f>Q692*H692</f>
        <v>0.094492480000000004</v>
      </c>
      <c r="S692" s="229">
        <v>0</v>
      </c>
      <c r="T692" s="230">
        <f>S692*H692</f>
        <v>0</v>
      </c>
      <c r="U692" s="42"/>
      <c r="V692" s="42"/>
      <c r="W692" s="42"/>
      <c r="X692" s="42"/>
      <c r="Y692" s="42"/>
      <c r="Z692" s="42"/>
      <c r="AA692" s="42"/>
      <c r="AB692" s="42"/>
      <c r="AC692" s="42"/>
      <c r="AD692" s="42"/>
      <c r="AE692" s="42"/>
      <c r="AR692" s="231" t="s">
        <v>438</v>
      </c>
      <c r="AT692" s="231" t="s">
        <v>433</v>
      </c>
      <c r="AU692" s="231" t="s">
        <v>83</v>
      </c>
      <c r="AY692" s="21" t="s">
        <v>426</v>
      </c>
      <c r="BE692" s="232">
        <f>IF(N692="základní",J692,0)</f>
        <v>0</v>
      </c>
      <c r="BF692" s="232">
        <f>IF(N692="snížená",J692,0)</f>
        <v>0</v>
      </c>
      <c r="BG692" s="232">
        <f>IF(N692="zákl. přenesená",J692,0)</f>
        <v>0</v>
      </c>
      <c r="BH692" s="232">
        <f>IF(N692="sníž. přenesená",J692,0)</f>
        <v>0</v>
      </c>
      <c r="BI692" s="232">
        <f>IF(N692="nulová",J692,0)</f>
        <v>0</v>
      </c>
      <c r="BJ692" s="21" t="s">
        <v>81</v>
      </c>
      <c r="BK692" s="232">
        <f>ROUND(I692*H692,2)</f>
        <v>0</v>
      </c>
      <c r="BL692" s="21" t="s">
        <v>438</v>
      </c>
      <c r="BM692" s="231" t="s">
        <v>1224</v>
      </c>
    </row>
    <row r="693" s="2" customFormat="1">
      <c r="A693" s="42"/>
      <c r="B693" s="43"/>
      <c r="C693" s="44"/>
      <c r="D693" s="233" t="s">
        <v>442</v>
      </c>
      <c r="E693" s="44"/>
      <c r="F693" s="234" t="s">
        <v>1225</v>
      </c>
      <c r="G693" s="44"/>
      <c r="H693" s="44"/>
      <c r="I693" s="235"/>
      <c r="J693" s="44"/>
      <c r="K693" s="44"/>
      <c r="L693" s="48"/>
      <c r="M693" s="236"/>
      <c r="N693" s="237"/>
      <c r="O693" s="88"/>
      <c r="P693" s="88"/>
      <c r="Q693" s="88"/>
      <c r="R693" s="88"/>
      <c r="S693" s="88"/>
      <c r="T693" s="89"/>
      <c r="U693" s="42"/>
      <c r="V693" s="42"/>
      <c r="W693" s="42"/>
      <c r="X693" s="42"/>
      <c r="Y693" s="42"/>
      <c r="Z693" s="42"/>
      <c r="AA693" s="42"/>
      <c r="AB693" s="42"/>
      <c r="AC693" s="42"/>
      <c r="AD693" s="42"/>
      <c r="AE693" s="42"/>
      <c r="AT693" s="21" t="s">
        <v>442</v>
      </c>
      <c r="AU693" s="21" t="s">
        <v>83</v>
      </c>
    </row>
    <row r="694" s="14" customFormat="1">
      <c r="A694" s="14"/>
      <c r="B694" s="250"/>
      <c r="C694" s="251"/>
      <c r="D694" s="240" t="s">
        <v>446</v>
      </c>
      <c r="E694" s="252" t="s">
        <v>28</v>
      </c>
      <c r="F694" s="253" t="s">
        <v>872</v>
      </c>
      <c r="G694" s="251"/>
      <c r="H694" s="252" t="s">
        <v>28</v>
      </c>
      <c r="I694" s="254"/>
      <c r="J694" s="251"/>
      <c r="K694" s="251"/>
      <c r="L694" s="255"/>
      <c r="M694" s="256"/>
      <c r="N694" s="257"/>
      <c r="O694" s="257"/>
      <c r="P694" s="257"/>
      <c r="Q694" s="257"/>
      <c r="R694" s="257"/>
      <c r="S694" s="257"/>
      <c r="T694" s="258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59" t="s">
        <v>446</v>
      </c>
      <c r="AU694" s="259" t="s">
        <v>83</v>
      </c>
      <c r="AV694" s="14" t="s">
        <v>81</v>
      </c>
      <c r="AW694" s="14" t="s">
        <v>35</v>
      </c>
      <c r="AX694" s="14" t="s">
        <v>74</v>
      </c>
      <c r="AY694" s="259" t="s">
        <v>426</v>
      </c>
    </row>
    <row r="695" s="13" customFormat="1">
      <c r="A695" s="13"/>
      <c r="B695" s="238"/>
      <c r="C695" s="239"/>
      <c r="D695" s="240" t="s">
        <v>446</v>
      </c>
      <c r="E695" s="241" t="s">
        <v>28</v>
      </c>
      <c r="F695" s="242" t="s">
        <v>1226</v>
      </c>
      <c r="G695" s="239"/>
      <c r="H695" s="243">
        <v>33.271999999999998</v>
      </c>
      <c r="I695" s="244"/>
      <c r="J695" s="239"/>
      <c r="K695" s="239"/>
      <c r="L695" s="245"/>
      <c r="M695" s="246"/>
      <c r="N695" s="247"/>
      <c r="O695" s="247"/>
      <c r="P695" s="247"/>
      <c r="Q695" s="247"/>
      <c r="R695" s="247"/>
      <c r="S695" s="247"/>
      <c r="T695" s="248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49" t="s">
        <v>446</v>
      </c>
      <c r="AU695" s="249" t="s">
        <v>83</v>
      </c>
      <c r="AV695" s="13" t="s">
        <v>83</v>
      </c>
      <c r="AW695" s="13" t="s">
        <v>35</v>
      </c>
      <c r="AX695" s="13" t="s">
        <v>74</v>
      </c>
      <c r="AY695" s="249" t="s">
        <v>426</v>
      </c>
    </row>
    <row r="696" s="15" customFormat="1">
      <c r="A696" s="15"/>
      <c r="B696" s="260"/>
      <c r="C696" s="261"/>
      <c r="D696" s="240" t="s">
        <v>446</v>
      </c>
      <c r="E696" s="262" t="s">
        <v>337</v>
      </c>
      <c r="F696" s="263" t="s">
        <v>466</v>
      </c>
      <c r="G696" s="261"/>
      <c r="H696" s="264">
        <v>33.271999999999998</v>
      </c>
      <c r="I696" s="265"/>
      <c r="J696" s="261"/>
      <c r="K696" s="261"/>
      <c r="L696" s="266"/>
      <c r="M696" s="267"/>
      <c r="N696" s="268"/>
      <c r="O696" s="268"/>
      <c r="P696" s="268"/>
      <c r="Q696" s="268"/>
      <c r="R696" s="268"/>
      <c r="S696" s="268"/>
      <c r="T696" s="269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T696" s="270" t="s">
        <v>446</v>
      </c>
      <c r="AU696" s="270" t="s">
        <v>83</v>
      </c>
      <c r="AV696" s="15" t="s">
        <v>438</v>
      </c>
      <c r="AW696" s="15" t="s">
        <v>35</v>
      </c>
      <c r="AX696" s="15" t="s">
        <v>81</v>
      </c>
      <c r="AY696" s="270" t="s">
        <v>426</v>
      </c>
    </row>
    <row r="697" s="2" customFormat="1" ht="33" customHeight="1">
      <c r="A697" s="42"/>
      <c r="B697" s="43"/>
      <c r="C697" s="220" t="s">
        <v>1227</v>
      </c>
      <c r="D697" s="220" t="s">
        <v>433</v>
      </c>
      <c r="E697" s="221" t="s">
        <v>1228</v>
      </c>
      <c r="F697" s="222" t="s">
        <v>1229</v>
      </c>
      <c r="G697" s="223" t="s">
        <v>436</v>
      </c>
      <c r="H697" s="224">
        <v>488.56799999999998</v>
      </c>
      <c r="I697" s="225"/>
      <c r="J697" s="226">
        <f>ROUND(I697*H697,2)</f>
        <v>0</v>
      </c>
      <c r="K697" s="222" t="s">
        <v>437</v>
      </c>
      <c r="L697" s="48"/>
      <c r="M697" s="227" t="s">
        <v>28</v>
      </c>
      <c r="N697" s="228" t="s">
        <v>45</v>
      </c>
      <c r="O697" s="88"/>
      <c r="P697" s="229">
        <f>O697*H697</f>
        <v>0</v>
      </c>
      <c r="Q697" s="229">
        <v>0.0073499999999999998</v>
      </c>
      <c r="R697" s="229">
        <f>Q697*H697</f>
        <v>3.5909747999999997</v>
      </c>
      <c r="S697" s="229">
        <v>0</v>
      </c>
      <c r="T697" s="230">
        <f>S697*H697</f>
        <v>0</v>
      </c>
      <c r="U697" s="42"/>
      <c r="V697" s="42"/>
      <c r="W697" s="42"/>
      <c r="X697" s="42"/>
      <c r="Y697" s="42"/>
      <c r="Z697" s="42"/>
      <c r="AA697" s="42"/>
      <c r="AB697" s="42"/>
      <c r="AC697" s="42"/>
      <c r="AD697" s="42"/>
      <c r="AE697" s="42"/>
      <c r="AR697" s="231" t="s">
        <v>438</v>
      </c>
      <c r="AT697" s="231" t="s">
        <v>433</v>
      </c>
      <c r="AU697" s="231" t="s">
        <v>83</v>
      </c>
      <c r="AY697" s="21" t="s">
        <v>426</v>
      </c>
      <c r="BE697" s="232">
        <f>IF(N697="základní",J697,0)</f>
        <v>0</v>
      </c>
      <c r="BF697" s="232">
        <f>IF(N697="snížená",J697,0)</f>
        <v>0</v>
      </c>
      <c r="BG697" s="232">
        <f>IF(N697="zákl. přenesená",J697,0)</f>
        <v>0</v>
      </c>
      <c r="BH697" s="232">
        <f>IF(N697="sníž. přenesená",J697,0)</f>
        <v>0</v>
      </c>
      <c r="BI697" s="232">
        <f>IF(N697="nulová",J697,0)</f>
        <v>0</v>
      </c>
      <c r="BJ697" s="21" t="s">
        <v>81</v>
      </c>
      <c r="BK697" s="232">
        <f>ROUND(I697*H697,2)</f>
        <v>0</v>
      </c>
      <c r="BL697" s="21" t="s">
        <v>438</v>
      </c>
      <c r="BM697" s="231" t="s">
        <v>1230</v>
      </c>
    </row>
    <row r="698" s="2" customFormat="1">
      <c r="A698" s="42"/>
      <c r="B698" s="43"/>
      <c r="C698" s="44"/>
      <c r="D698" s="233" t="s">
        <v>442</v>
      </c>
      <c r="E698" s="44"/>
      <c r="F698" s="234" t="s">
        <v>1231</v>
      </c>
      <c r="G698" s="44"/>
      <c r="H698" s="44"/>
      <c r="I698" s="235"/>
      <c r="J698" s="44"/>
      <c r="K698" s="44"/>
      <c r="L698" s="48"/>
      <c r="M698" s="236"/>
      <c r="N698" s="237"/>
      <c r="O698" s="88"/>
      <c r="P698" s="88"/>
      <c r="Q698" s="88"/>
      <c r="R698" s="88"/>
      <c r="S698" s="88"/>
      <c r="T698" s="89"/>
      <c r="U698" s="42"/>
      <c r="V698" s="42"/>
      <c r="W698" s="42"/>
      <c r="X698" s="42"/>
      <c r="Y698" s="42"/>
      <c r="Z698" s="42"/>
      <c r="AA698" s="42"/>
      <c r="AB698" s="42"/>
      <c r="AC698" s="42"/>
      <c r="AD698" s="42"/>
      <c r="AE698" s="42"/>
      <c r="AT698" s="21" t="s">
        <v>442</v>
      </c>
      <c r="AU698" s="21" t="s">
        <v>83</v>
      </c>
    </row>
    <row r="699" s="13" customFormat="1">
      <c r="A699" s="13"/>
      <c r="B699" s="238"/>
      <c r="C699" s="239"/>
      <c r="D699" s="240" t="s">
        <v>446</v>
      </c>
      <c r="E699" s="241" t="s">
        <v>28</v>
      </c>
      <c r="F699" s="242" t="s">
        <v>169</v>
      </c>
      <c r="G699" s="239"/>
      <c r="H699" s="243">
        <v>289.80000000000001</v>
      </c>
      <c r="I699" s="244"/>
      <c r="J699" s="239"/>
      <c r="K699" s="239"/>
      <c r="L699" s="245"/>
      <c r="M699" s="246"/>
      <c r="N699" s="247"/>
      <c r="O699" s="247"/>
      <c r="P699" s="247"/>
      <c r="Q699" s="247"/>
      <c r="R699" s="247"/>
      <c r="S699" s="247"/>
      <c r="T699" s="248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49" t="s">
        <v>446</v>
      </c>
      <c r="AU699" s="249" t="s">
        <v>83</v>
      </c>
      <c r="AV699" s="13" t="s">
        <v>83</v>
      </c>
      <c r="AW699" s="13" t="s">
        <v>35</v>
      </c>
      <c r="AX699" s="13" t="s">
        <v>74</v>
      </c>
      <c r="AY699" s="249" t="s">
        <v>426</v>
      </c>
    </row>
    <row r="700" s="14" customFormat="1">
      <c r="A700" s="14"/>
      <c r="B700" s="250"/>
      <c r="C700" s="251"/>
      <c r="D700" s="240" t="s">
        <v>446</v>
      </c>
      <c r="E700" s="252" t="s">
        <v>28</v>
      </c>
      <c r="F700" s="253" t="s">
        <v>460</v>
      </c>
      <c r="G700" s="251"/>
      <c r="H700" s="252" t="s">
        <v>28</v>
      </c>
      <c r="I700" s="254"/>
      <c r="J700" s="251"/>
      <c r="K700" s="251"/>
      <c r="L700" s="255"/>
      <c r="M700" s="256"/>
      <c r="N700" s="257"/>
      <c r="O700" s="257"/>
      <c r="P700" s="257"/>
      <c r="Q700" s="257"/>
      <c r="R700" s="257"/>
      <c r="S700" s="257"/>
      <c r="T700" s="258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59" t="s">
        <v>446</v>
      </c>
      <c r="AU700" s="259" t="s">
        <v>83</v>
      </c>
      <c r="AV700" s="14" t="s">
        <v>81</v>
      </c>
      <c r="AW700" s="14" t="s">
        <v>35</v>
      </c>
      <c r="AX700" s="14" t="s">
        <v>74</v>
      </c>
      <c r="AY700" s="259" t="s">
        <v>426</v>
      </c>
    </row>
    <row r="701" s="13" customFormat="1">
      <c r="A701" s="13"/>
      <c r="B701" s="238"/>
      <c r="C701" s="239"/>
      <c r="D701" s="240" t="s">
        <v>446</v>
      </c>
      <c r="E701" s="241" t="s">
        <v>28</v>
      </c>
      <c r="F701" s="242" t="s">
        <v>1232</v>
      </c>
      <c r="G701" s="239"/>
      <c r="H701" s="243">
        <v>4.2750000000000004</v>
      </c>
      <c r="I701" s="244"/>
      <c r="J701" s="239"/>
      <c r="K701" s="239"/>
      <c r="L701" s="245"/>
      <c r="M701" s="246"/>
      <c r="N701" s="247"/>
      <c r="O701" s="247"/>
      <c r="P701" s="247"/>
      <c r="Q701" s="247"/>
      <c r="R701" s="247"/>
      <c r="S701" s="247"/>
      <c r="T701" s="248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49" t="s">
        <v>446</v>
      </c>
      <c r="AU701" s="249" t="s">
        <v>83</v>
      </c>
      <c r="AV701" s="13" t="s">
        <v>83</v>
      </c>
      <c r="AW701" s="13" t="s">
        <v>35</v>
      </c>
      <c r="AX701" s="13" t="s">
        <v>74</v>
      </c>
      <c r="AY701" s="249" t="s">
        <v>426</v>
      </c>
    </row>
    <row r="702" s="14" customFormat="1">
      <c r="A702" s="14"/>
      <c r="B702" s="250"/>
      <c r="C702" s="251"/>
      <c r="D702" s="240" t="s">
        <v>446</v>
      </c>
      <c r="E702" s="252" t="s">
        <v>28</v>
      </c>
      <c r="F702" s="253" t="s">
        <v>862</v>
      </c>
      <c r="G702" s="251"/>
      <c r="H702" s="252" t="s">
        <v>28</v>
      </c>
      <c r="I702" s="254"/>
      <c r="J702" s="251"/>
      <c r="K702" s="251"/>
      <c r="L702" s="255"/>
      <c r="M702" s="256"/>
      <c r="N702" s="257"/>
      <c r="O702" s="257"/>
      <c r="P702" s="257"/>
      <c r="Q702" s="257"/>
      <c r="R702" s="257"/>
      <c r="S702" s="257"/>
      <c r="T702" s="258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59" t="s">
        <v>446</v>
      </c>
      <c r="AU702" s="259" t="s">
        <v>83</v>
      </c>
      <c r="AV702" s="14" t="s">
        <v>81</v>
      </c>
      <c r="AW702" s="14" t="s">
        <v>35</v>
      </c>
      <c r="AX702" s="14" t="s">
        <v>74</v>
      </c>
      <c r="AY702" s="259" t="s">
        <v>426</v>
      </c>
    </row>
    <row r="703" s="13" customFormat="1">
      <c r="A703" s="13"/>
      <c r="B703" s="238"/>
      <c r="C703" s="239"/>
      <c r="D703" s="240" t="s">
        <v>446</v>
      </c>
      <c r="E703" s="241" t="s">
        <v>28</v>
      </c>
      <c r="F703" s="242" t="s">
        <v>1233</v>
      </c>
      <c r="G703" s="239"/>
      <c r="H703" s="243">
        <v>3.4199999999999999</v>
      </c>
      <c r="I703" s="244"/>
      <c r="J703" s="239"/>
      <c r="K703" s="239"/>
      <c r="L703" s="245"/>
      <c r="M703" s="246"/>
      <c r="N703" s="247"/>
      <c r="O703" s="247"/>
      <c r="P703" s="247"/>
      <c r="Q703" s="247"/>
      <c r="R703" s="247"/>
      <c r="S703" s="247"/>
      <c r="T703" s="248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49" t="s">
        <v>446</v>
      </c>
      <c r="AU703" s="249" t="s">
        <v>83</v>
      </c>
      <c r="AV703" s="13" t="s">
        <v>83</v>
      </c>
      <c r="AW703" s="13" t="s">
        <v>35</v>
      </c>
      <c r="AX703" s="13" t="s">
        <v>74</v>
      </c>
      <c r="AY703" s="249" t="s">
        <v>426</v>
      </c>
    </row>
    <row r="704" s="14" customFormat="1">
      <c r="A704" s="14"/>
      <c r="B704" s="250"/>
      <c r="C704" s="251"/>
      <c r="D704" s="240" t="s">
        <v>446</v>
      </c>
      <c r="E704" s="252" t="s">
        <v>28</v>
      </c>
      <c r="F704" s="253" t="s">
        <v>871</v>
      </c>
      <c r="G704" s="251"/>
      <c r="H704" s="252" t="s">
        <v>28</v>
      </c>
      <c r="I704" s="254"/>
      <c r="J704" s="251"/>
      <c r="K704" s="251"/>
      <c r="L704" s="255"/>
      <c r="M704" s="256"/>
      <c r="N704" s="257"/>
      <c r="O704" s="257"/>
      <c r="P704" s="257"/>
      <c r="Q704" s="257"/>
      <c r="R704" s="257"/>
      <c r="S704" s="257"/>
      <c r="T704" s="258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9" t="s">
        <v>446</v>
      </c>
      <c r="AU704" s="259" t="s">
        <v>83</v>
      </c>
      <c r="AV704" s="14" t="s">
        <v>81</v>
      </c>
      <c r="AW704" s="14" t="s">
        <v>35</v>
      </c>
      <c r="AX704" s="14" t="s">
        <v>74</v>
      </c>
      <c r="AY704" s="259" t="s">
        <v>426</v>
      </c>
    </row>
    <row r="705" s="13" customFormat="1">
      <c r="A705" s="13"/>
      <c r="B705" s="238"/>
      <c r="C705" s="239"/>
      <c r="D705" s="240" t="s">
        <v>446</v>
      </c>
      <c r="E705" s="241" t="s">
        <v>28</v>
      </c>
      <c r="F705" s="242" t="s">
        <v>1233</v>
      </c>
      <c r="G705" s="239"/>
      <c r="H705" s="243">
        <v>3.4199999999999999</v>
      </c>
      <c r="I705" s="244"/>
      <c r="J705" s="239"/>
      <c r="K705" s="239"/>
      <c r="L705" s="245"/>
      <c r="M705" s="246"/>
      <c r="N705" s="247"/>
      <c r="O705" s="247"/>
      <c r="P705" s="247"/>
      <c r="Q705" s="247"/>
      <c r="R705" s="247"/>
      <c r="S705" s="247"/>
      <c r="T705" s="248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49" t="s">
        <v>446</v>
      </c>
      <c r="AU705" s="249" t="s">
        <v>83</v>
      </c>
      <c r="AV705" s="13" t="s">
        <v>83</v>
      </c>
      <c r="AW705" s="13" t="s">
        <v>35</v>
      </c>
      <c r="AX705" s="13" t="s">
        <v>74</v>
      </c>
      <c r="AY705" s="249" t="s">
        <v>426</v>
      </c>
    </row>
    <row r="706" s="14" customFormat="1">
      <c r="A706" s="14"/>
      <c r="B706" s="250"/>
      <c r="C706" s="251"/>
      <c r="D706" s="240" t="s">
        <v>446</v>
      </c>
      <c r="E706" s="252" t="s">
        <v>28</v>
      </c>
      <c r="F706" s="253" t="s">
        <v>872</v>
      </c>
      <c r="G706" s="251"/>
      <c r="H706" s="252" t="s">
        <v>28</v>
      </c>
      <c r="I706" s="254"/>
      <c r="J706" s="251"/>
      <c r="K706" s="251"/>
      <c r="L706" s="255"/>
      <c r="M706" s="256"/>
      <c r="N706" s="257"/>
      <c r="O706" s="257"/>
      <c r="P706" s="257"/>
      <c r="Q706" s="257"/>
      <c r="R706" s="257"/>
      <c r="S706" s="257"/>
      <c r="T706" s="258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59" t="s">
        <v>446</v>
      </c>
      <c r="AU706" s="259" t="s">
        <v>83</v>
      </c>
      <c r="AV706" s="14" t="s">
        <v>81</v>
      </c>
      <c r="AW706" s="14" t="s">
        <v>35</v>
      </c>
      <c r="AX706" s="14" t="s">
        <v>74</v>
      </c>
      <c r="AY706" s="259" t="s">
        <v>426</v>
      </c>
    </row>
    <row r="707" s="13" customFormat="1">
      <c r="A707" s="13"/>
      <c r="B707" s="238"/>
      <c r="C707" s="239"/>
      <c r="D707" s="240" t="s">
        <v>446</v>
      </c>
      <c r="E707" s="241" t="s">
        <v>331</v>
      </c>
      <c r="F707" s="242" t="s">
        <v>1234</v>
      </c>
      <c r="G707" s="239"/>
      <c r="H707" s="243">
        <v>85.988</v>
      </c>
      <c r="I707" s="244"/>
      <c r="J707" s="239"/>
      <c r="K707" s="239"/>
      <c r="L707" s="245"/>
      <c r="M707" s="246"/>
      <c r="N707" s="247"/>
      <c r="O707" s="247"/>
      <c r="P707" s="247"/>
      <c r="Q707" s="247"/>
      <c r="R707" s="247"/>
      <c r="S707" s="247"/>
      <c r="T707" s="248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49" t="s">
        <v>446</v>
      </c>
      <c r="AU707" s="249" t="s">
        <v>83</v>
      </c>
      <c r="AV707" s="13" t="s">
        <v>83</v>
      </c>
      <c r="AW707" s="13" t="s">
        <v>35</v>
      </c>
      <c r="AX707" s="13" t="s">
        <v>74</v>
      </c>
      <c r="AY707" s="249" t="s">
        <v>426</v>
      </c>
    </row>
    <row r="708" s="13" customFormat="1">
      <c r="A708" s="13"/>
      <c r="B708" s="238"/>
      <c r="C708" s="239"/>
      <c r="D708" s="240" t="s">
        <v>446</v>
      </c>
      <c r="E708" s="241" t="s">
        <v>28</v>
      </c>
      <c r="F708" s="242" t="s">
        <v>1233</v>
      </c>
      <c r="G708" s="239"/>
      <c r="H708" s="243">
        <v>3.4199999999999999</v>
      </c>
      <c r="I708" s="244"/>
      <c r="J708" s="239"/>
      <c r="K708" s="239"/>
      <c r="L708" s="245"/>
      <c r="M708" s="246"/>
      <c r="N708" s="247"/>
      <c r="O708" s="247"/>
      <c r="P708" s="247"/>
      <c r="Q708" s="247"/>
      <c r="R708" s="247"/>
      <c r="S708" s="247"/>
      <c r="T708" s="248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49" t="s">
        <v>446</v>
      </c>
      <c r="AU708" s="249" t="s">
        <v>83</v>
      </c>
      <c r="AV708" s="13" t="s">
        <v>83</v>
      </c>
      <c r="AW708" s="13" t="s">
        <v>35</v>
      </c>
      <c r="AX708" s="13" t="s">
        <v>74</v>
      </c>
      <c r="AY708" s="249" t="s">
        <v>426</v>
      </c>
    </row>
    <row r="709" s="16" customFormat="1">
      <c r="A709" s="16"/>
      <c r="B709" s="281"/>
      <c r="C709" s="282"/>
      <c r="D709" s="240" t="s">
        <v>446</v>
      </c>
      <c r="E709" s="283" t="s">
        <v>28</v>
      </c>
      <c r="F709" s="284" t="s">
        <v>1235</v>
      </c>
      <c r="G709" s="282"/>
      <c r="H709" s="285">
        <v>390.32299999999998</v>
      </c>
      <c r="I709" s="286"/>
      <c r="J709" s="282"/>
      <c r="K709" s="282"/>
      <c r="L709" s="287"/>
      <c r="M709" s="288"/>
      <c r="N709" s="289"/>
      <c r="O709" s="289"/>
      <c r="P709" s="289"/>
      <c r="Q709" s="289"/>
      <c r="R709" s="289"/>
      <c r="S709" s="289"/>
      <c r="T709" s="290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T709" s="291" t="s">
        <v>446</v>
      </c>
      <c r="AU709" s="291" t="s">
        <v>83</v>
      </c>
      <c r="AV709" s="16" t="s">
        <v>469</v>
      </c>
      <c r="AW709" s="16" t="s">
        <v>35</v>
      </c>
      <c r="AX709" s="16" t="s">
        <v>74</v>
      </c>
      <c r="AY709" s="291" t="s">
        <v>426</v>
      </c>
    </row>
    <row r="710" s="14" customFormat="1">
      <c r="A710" s="14"/>
      <c r="B710" s="250"/>
      <c r="C710" s="251"/>
      <c r="D710" s="240" t="s">
        <v>446</v>
      </c>
      <c r="E710" s="252" t="s">
        <v>28</v>
      </c>
      <c r="F710" s="253" t="s">
        <v>863</v>
      </c>
      <c r="G710" s="251"/>
      <c r="H710" s="252" t="s">
        <v>28</v>
      </c>
      <c r="I710" s="254"/>
      <c r="J710" s="251"/>
      <c r="K710" s="251"/>
      <c r="L710" s="255"/>
      <c r="M710" s="256"/>
      <c r="N710" s="257"/>
      <c r="O710" s="257"/>
      <c r="P710" s="257"/>
      <c r="Q710" s="257"/>
      <c r="R710" s="257"/>
      <c r="S710" s="257"/>
      <c r="T710" s="258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59" t="s">
        <v>446</v>
      </c>
      <c r="AU710" s="259" t="s">
        <v>83</v>
      </c>
      <c r="AV710" s="14" t="s">
        <v>81</v>
      </c>
      <c r="AW710" s="14" t="s">
        <v>35</v>
      </c>
      <c r="AX710" s="14" t="s">
        <v>74</v>
      </c>
      <c r="AY710" s="259" t="s">
        <v>426</v>
      </c>
    </row>
    <row r="711" s="13" customFormat="1">
      <c r="A711" s="13"/>
      <c r="B711" s="238"/>
      <c r="C711" s="239"/>
      <c r="D711" s="240" t="s">
        <v>446</v>
      </c>
      <c r="E711" s="241" t="s">
        <v>28</v>
      </c>
      <c r="F711" s="242" t="s">
        <v>1236</v>
      </c>
      <c r="G711" s="239"/>
      <c r="H711" s="243">
        <v>10.449999999999999</v>
      </c>
      <c r="I711" s="244"/>
      <c r="J711" s="239"/>
      <c r="K711" s="239"/>
      <c r="L711" s="245"/>
      <c r="M711" s="246"/>
      <c r="N711" s="247"/>
      <c r="O711" s="247"/>
      <c r="P711" s="247"/>
      <c r="Q711" s="247"/>
      <c r="R711" s="247"/>
      <c r="S711" s="247"/>
      <c r="T711" s="248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49" t="s">
        <v>446</v>
      </c>
      <c r="AU711" s="249" t="s">
        <v>83</v>
      </c>
      <c r="AV711" s="13" t="s">
        <v>83</v>
      </c>
      <c r="AW711" s="13" t="s">
        <v>35</v>
      </c>
      <c r="AX711" s="13" t="s">
        <v>74</v>
      </c>
      <c r="AY711" s="249" t="s">
        <v>426</v>
      </c>
    </row>
    <row r="712" s="13" customFormat="1">
      <c r="A712" s="13"/>
      <c r="B712" s="238"/>
      <c r="C712" s="239"/>
      <c r="D712" s="240" t="s">
        <v>446</v>
      </c>
      <c r="E712" s="241" t="s">
        <v>28</v>
      </c>
      <c r="F712" s="242" t="s">
        <v>1237</v>
      </c>
      <c r="G712" s="239"/>
      <c r="H712" s="243">
        <v>5.4749999999999996</v>
      </c>
      <c r="I712" s="244"/>
      <c r="J712" s="239"/>
      <c r="K712" s="239"/>
      <c r="L712" s="245"/>
      <c r="M712" s="246"/>
      <c r="N712" s="247"/>
      <c r="O712" s="247"/>
      <c r="P712" s="247"/>
      <c r="Q712" s="247"/>
      <c r="R712" s="247"/>
      <c r="S712" s="247"/>
      <c r="T712" s="248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49" t="s">
        <v>446</v>
      </c>
      <c r="AU712" s="249" t="s">
        <v>83</v>
      </c>
      <c r="AV712" s="13" t="s">
        <v>83</v>
      </c>
      <c r="AW712" s="13" t="s">
        <v>35</v>
      </c>
      <c r="AX712" s="13" t="s">
        <v>74</v>
      </c>
      <c r="AY712" s="249" t="s">
        <v>426</v>
      </c>
    </row>
    <row r="713" s="13" customFormat="1">
      <c r="A713" s="13"/>
      <c r="B713" s="238"/>
      <c r="C713" s="239"/>
      <c r="D713" s="240" t="s">
        <v>446</v>
      </c>
      <c r="E713" s="241" t="s">
        <v>28</v>
      </c>
      <c r="F713" s="242" t="s">
        <v>1238</v>
      </c>
      <c r="G713" s="239"/>
      <c r="H713" s="243">
        <v>82.319999999999993</v>
      </c>
      <c r="I713" s="244"/>
      <c r="J713" s="239"/>
      <c r="K713" s="239"/>
      <c r="L713" s="245"/>
      <c r="M713" s="246"/>
      <c r="N713" s="247"/>
      <c r="O713" s="247"/>
      <c r="P713" s="247"/>
      <c r="Q713" s="247"/>
      <c r="R713" s="247"/>
      <c r="S713" s="247"/>
      <c r="T713" s="248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49" t="s">
        <v>446</v>
      </c>
      <c r="AU713" s="249" t="s">
        <v>83</v>
      </c>
      <c r="AV713" s="13" t="s">
        <v>83</v>
      </c>
      <c r="AW713" s="13" t="s">
        <v>35</v>
      </c>
      <c r="AX713" s="13" t="s">
        <v>74</v>
      </c>
      <c r="AY713" s="249" t="s">
        <v>426</v>
      </c>
    </row>
    <row r="714" s="16" customFormat="1">
      <c r="A714" s="16"/>
      <c r="B714" s="281"/>
      <c r="C714" s="282"/>
      <c r="D714" s="240" t="s">
        <v>446</v>
      </c>
      <c r="E714" s="283" t="s">
        <v>334</v>
      </c>
      <c r="F714" s="284" t="s">
        <v>1235</v>
      </c>
      <c r="G714" s="282"/>
      <c r="H714" s="285">
        <v>98.245000000000005</v>
      </c>
      <c r="I714" s="286"/>
      <c r="J714" s="282"/>
      <c r="K714" s="282"/>
      <c r="L714" s="287"/>
      <c r="M714" s="288"/>
      <c r="N714" s="289"/>
      <c r="O714" s="289"/>
      <c r="P714" s="289"/>
      <c r="Q714" s="289"/>
      <c r="R714" s="289"/>
      <c r="S714" s="289"/>
      <c r="T714" s="290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T714" s="291" t="s">
        <v>446</v>
      </c>
      <c r="AU714" s="291" t="s">
        <v>83</v>
      </c>
      <c r="AV714" s="16" t="s">
        <v>469</v>
      </c>
      <c r="AW714" s="16" t="s">
        <v>35</v>
      </c>
      <c r="AX714" s="16" t="s">
        <v>74</v>
      </c>
      <c r="AY714" s="291" t="s">
        <v>426</v>
      </c>
    </row>
    <row r="715" s="15" customFormat="1">
      <c r="A715" s="15"/>
      <c r="B715" s="260"/>
      <c r="C715" s="261"/>
      <c r="D715" s="240" t="s">
        <v>446</v>
      </c>
      <c r="E715" s="262" t="s">
        <v>328</v>
      </c>
      <c r="F715" s="263" t="s">
        <v>466</v>
      </c>
      <c r="G715" s="261"/>
      <c r="H715" s="264">
        <v>488.56799999999998</v>
      </c>
      <c r="I715" s="265"/>
      <c r="J715" s="261"/>
      <c r="K715" s="261"/>
      <c r="L715" s="266"/>
      <c r="M715" s="267"/>
      <c r="N715" s="268"/>
      <c r="O715" s="268"/>
      <c r="P715" s="268"/>
      <c r="Q715" s="268"/>
      <c r="R715" s="268"/>
      <c r="S715" s="268"/>
      <c r="T715" s="269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T715" s="270" t="s">
        <v>446</v>
      </c>
      <c r="AU715" s="270" t="s">
        <v>83</v>
      </c>
      <c r="AV715" s="15" t="s">
        <v>438</v>
      </c>
      <c r="AW715" s="15" t="s">
        <v>35</v>
      </c>
      <c r="AX715" s="15" t="s">
        <v>81</v>
      </c>
      <c r="AY715" s="270" t="s">
        <v>426</v>
      </c>
    </row>
    <row r="716" s="2" customFormat="1" ht="24.15" customHeight="1">
      <c r="A716" s="42"/>
      <c r="B716" s="43"/>
      <c r="C716" s="220" t="s">
        <v>1239</v>
      </c>
      <c r="D716" s="220" t="s">
        <v>433</v>
      </c>
      <c r="E716" s="221" t="s">
        <v>1240</v>
      </c>
      <c r="F716" s="222" t="s">
        <v>1241</v>
      </c>
      <c r="G716" s="223" t="s">
        <v>436</v>
      </c>
      <c r="H716" s="224">
        <v>61.380000000000003</v>
      </c>
      <c r="I716" s="225"/>
      <c r="J716" s="226">
        <f>ROUND(I716*H716,2)</f>
        <v>0</v>
      </c>
      <c r="K716" s="222" t="s">
        <v>437</v>
      </c>
      <c r="L716" s="48"/>
      <c r="M716" s="227" t="s">
        <v>28</v>
      </c>
      <c r="N716" s="228" t="s">
        <v>45</v>
      </c>
      <c r="O716" s="88"/>
      <c r="P716" s="229">
        <f>O716*H716</f>
        <v>0</v>
      </c>
      <c r="Q716" s="229">
        <v>0.00025999999999999998</v>
      </c>
      <c r="R716" s="229">
        <f>Q716*H716</f>
        <v>0.015958799999999999</v>
      </c>
      <c r="S716" s="229">
        <v>0</v>
      </c>
      <c r="T716" s="230">
        <f>S716*H716</f>
        <v>0</v>
      </c>
      <c r="U716" s="42"/>
      <c r="V716" s="42"/>
      <c r="W716" s="42"/>
      <c r="X716" s="42"/>
      <c r="Y716" s="42"/>
      <c r="Z716" s="42"/>
      <c r="AA716" s="42"/>
      <c r="AB716" s="42"/>
      <c r="AC716" s="42"/>
      <c r="AD716" s="42"/>
      <c r="AE716" s="42"/>
      <c r="AR716" s="231" t="s">
        <v>438</v>
      </c>
      <c r="AT716" s="231" t="s">
        <v>433</v>
      </c>
      <c r="AU716" s="231" t="s">
        <v>83</v>
      </c>
      <c r="AY716" s="21" t="s">
        <v>426</v>
      </c>
      <c r="BE716" s="232">
        <f>IF(N716="základní",J716,0)</f>
        <v>0</v>
      </c>
      <c r="BF716" s="232">
        <f>IF(N716="snížená",J716,0)</f>
        <v>0</v>
      </c>
      <c r="BG716" s="232">
        <f>IF(N716="zákl. přenesená",J716,0)</f>
        <v>0</v>
      </c>
      <c r="BH716" s="232">
        <f>IF(N716="sníž. přenesená",J716,0)</f>
        <v>0</v>
      </c>
      <c r="BI716" s="232">
        <f>IF(N716="nulová",J716,0)</f>
        <v>0</v>
      </c>
      <c r="BJ716" s="21" t="s">
        <v>81</v>
      </c>
      <c r="BK716" s="232">
        <f>ROUND(I716*H716,2)</f>
        <v>0</v>
      </c>
      <c r="BL716" s="21" t="s">
        <v>438</v>
      </c>
      <c r="BM716" s="231" t="s">
        <v>1242</v>
      </c>
    </row>
    <row r="717" s="2" customFormat="1">
      <c r="A717" s="42"/>
      <c r="B717" s="43"/>
      <c r="C717" s="44"/>
      <c r="D717" s="233" t="s">
        <v>442</v>
      </c>
      <c r="E717" s="44"/>
      <c r="F717" s="234" t="s">
        <v>1243</v>
      </c>
      <c r="G717" s="44"/>
      <c r="H717" s="44"/>
      <c r="I717" s="235"/>
      <c r="J717" s="44"/>
      <c r="K717" s="44"/>
      <c r="L717" s="48"/>
      <c r="M717" s="236"/>
      <c r="N717" s="237"/>
      <c r="O717" s="88"/>
      <c r="P717" s="88"/>
      <c r="Q717" s="88"/>
      <c r="R717" s="88"/>
      <c r="S717" s="88"/>
      <c r="T717" s="89"/>
      <c r="U717" s="42"/>
      <c r="V717" s="42"/>
      <c r="W717" s="42"/>
      <c r="X717" s="42"/>
      <c r="Y717" s="42"/>
      <c r="Z717" s="42"/>
      <c r="AA717" s="42"/>
      <c r="AB717" s="42"/>
      <c r="AC717" s="42"/>
      <c r="AD717" s="42"/>
      <c r="AE717" s="42"/>
      <c r="AT717" s="21" t="s">
        <v>442</v>
      </c>
      <c r="AU717" s="21" t="s">
        <v>83</v>
      </c>
    </row>
    <row r="718" s="13" customFormat="1">
      <c r="A718" s="13"/>
      <c r="B718" s="238"/>
      <c r="C718" s="239"/>
      <c r="D718" s="240" t="s">
        <v>446</v>
      </c>
      <c r="E718" s="241" t="s">
        <v>28</v>
      </c>
      <c r="F718" s="242" t="s">
        <v>325</v>
      </c>
      <c r="G718" s="239"/>
      <c r="H718" s="243">
        <v>24.579999999999998</v>
      </c>
      <c r="I718" s="244"/>
      <c r="J718" s="239"/>
      <c r="K718" s="239"/>
      <c r="L718" s="245"/>
      <c r="M718" s="246"/>
      <c r="N718" s="247"/>
      <c r="O718" s="247"/>
      <c r="P718" s="247"/>
      <c r="Q718" s="247"/>
      <c r="R718" s="247"/>
      <c r="S718" s="247"/>
      <c r="T718" s="248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49" t="s">
        <v>446</v>
      </c>
      <c r="AU718" s="249" t="s">
        <v>83</v>
      </c>
      <c r="AV718" s="13" t="s">
        <v>83</v>
      </c>
      <c r="AW718" s="13" t="s">
        <v>35</v>
      </c>
      <c r="AX718" s="13" t="s">
        <v>74</v>
      </c>
      <c r="AY718" s="249" t="s">
        <v>426</v>
      </c>
    </row>
    <row r="719" s="13" customFormat="1">
      <c r="A719" s="13"/>
      <c r="B719" s="238"/>
      <c r="C719" s="239"/>
      <c r="D719" s="240" t="s">
        <v>446</v>
      </c>
      <c r="E719" s="241" t="s">
        <v>28</v>
      </c>
      <c r="F719" s="242" t="s">
        <v>366</v>
      </c>
      <c r="G719" s="239"/>
      <c r="H719" s="243">
        <v>36.799999999999997</v>
      </c>
      <c r="I719" s="244"/>
      <c r="J719" s="239"/>
      <c r="K719" s="239"/>
      <c r="L719" s="245"/>
      <c r="M719" s="246"/>
      <c r="N719" s="247"/>
      <c r="O719" s="247"/>
      <c r="P719" s="247"/>
      <c r="Q719" s="247"/>
      <c r="R719" s="247"/>
      <c r="S719" s="247"/>
      <c r="T719" s="248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49" t="s">
        <v>446</v>
      </c>
      <c r="AU719" s="249" t="s">
        <v>83</v>
      </c>
      <c r="AV719" s="13" t="s">
        <v>83</v>
      </c>
      <c r="AW719" s="13" t="s">
        <v>35</v>
      </c>
      <c r="AX719" s="13" t="s">
        <v>74</v>
      </c>
      <c r="AY719" s="249" t="s">
        <v>426</v>
      </c>
    </row>
    <row r="720" s="15" customFormat="1">
      <c r="A720" s="15"/>
      <c r="B720" s="260"/>
      <c r="C720" s="261"/>
      <c r="D720" s="240" t="s">
        <v>446</v>
      </c>
      <c r="E720" s="262" t="s">
        <v>28</v>
      </c>
      <c r="F720" s="263" t="s">
        <v>466</v>
      </c>
      <c r="G720" s="261"/>
      <c r="H720" s="264">
        <v>61.380000000000003</v>
      </c>
      <c r="I720" s="265"/>
      <c r="J720" s="261"/>
      <c r="K720" s="261"/>
      <c r="L720" s="266"/>
      <c r="M720" s="267"/>
      <c r="N720" s="268"/>
      <c r="O720" s="268"/>
      <c r="P720" s="268"/>
      <c r="Q720" s="268"/>
      <c r="R720" s="268"/>
      <c r="S720" s="268"/>
      <c r="T720" s="269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T720" s="270" t="s">
        <v>446</v>
      </c>
      <c r="AU720" s="270" t="s">
        <v>83</v>
      </c>
      <c r="AV720" s="15" t="s">
        <v>438</v>
      </c>
      <c r="AW720" s="15" t="s">
        <v>35</v>
      </c>
      <c r="AX720" s="15" t="s">
        <v>81</v>
      </c>
      <c r="AY720" s="270" t="s">
        <v>426</v>
      </c>
    </row>
    <row r="721" s="2" customFormat="1" ht="21.75" customHeight="1">
      <c r="A721" s="42"/>
      <c r="B721" s="43"/>
      <c r="C721" s="220" t="s">
        <v>1244</v>
      </c>
      <c r="D721" s="220" t="s">
        <v>433</v>
      </c>
      <c r="E721" s="221" t="s">
        <v>1245</v>
      </c>
      <c r="F721" s="222" t="s">
        <v>1246</v>
      </c>
      <c r="G721" s="223" t="s">
        <v>436</v>
      </c>
      <c r="H721" s="224">
        <v>1.5</v>
      </c>
      <c r="I721" s="225"/>
      <c r="J721" s="226">
        <f>ROUND(I721*H721,2)</f>
        <v>0</v>
      </c>
      <c r="K721" s="222" t="s">
        <v>437</v>
      </c>
      <c r="L721" s="48"/>
      <c r="M721" s="227" t="s">
        <v>28</v>
      </c>
      <c r="N721" s="228" t="s">
        <v>45</v>
      </c>
      <c r="O721" s="88"/>
      <c r="P721" s="229">
        <f>O721*H721</f>
        <v>0</v>
      </c>
      <c r="Q721" s="229">
        <v>0.040000000000000001</v>
      </c>
      <c r="R721" s="229">
        <f>Q721*H721</f>
        <v>0.059999999999999998</v>
      </c>
      <c r="S721" s="229">
        <v>0</v>
      </c>
      <c r="T721" s="230">
        <f>S721*H721</f>
        <v>0</v>
      </c>
      <c r="U721" s="42"/>
      <c r="V721" s="42"/>
      <c r="W721" s="42"/>
      <c r="X721" s="42"/>
      <c r="Y721" s="42"/>
      <c r="Z721" s="42"/>
      <c r="AA721" s="42"/>
      <c r="AB721" s="42"/>
      <c r="AC721" s="42"/>
      <c r="AD721" s="42"/>
      <c r="AE721" s="42"/>
      <c r="AR721" s="231" t="s">
        <v>438</v>
      </c>
      <c r="AT721" s="231" t="s">
        <v>433</v>
      </c>
      <c r="AU721" s="231" t="s">
        <v>83</v>
      </c>
      <c r="AY721" s="21" t="s">
        <v>426</v>
      </c>
      <c r="BE721" s="232">
        <f>IF(N721="základní",J721,0)</f>
        <v>0</v>
      </c>
      <c r="BF721" s="232">
        <f>IF(N721="snížená",J721,0)</f>
        <v>0</v>
      </c>
      <c r="BG721" s="232">
        <f>IF(N721="zákl. přenesená",J721,0)</f>
        <v>0</v>
      </c>
      <c r="BH721" s="232">
        <f>IF(N721="sníž. přenesená",J721,0)</f>
        <v>0</v>
      </c>
      <c r="BI721" s="232">
        <f>IF(N721="nulová",J721,0)</f>
        <v>0</v>
      </c>
      <c r="BJ721" s="21" t="s">
        <v>81</v>
      </c>
      <c r="BK721" s="232">
        <f>ROUND(I721*H721,2)</f>
        <v>0</v>
      </c>
      <c r="BL721" s="21" t="s">
        <v>438</v>
      </c>
      <c r="BM721" s="231" t="s">
        <v>1247</v>
      </c>
    </row>
    <row r="722" s="2" customFormat="1">
      <c r="A722" s="42"/>
      <c r="B722" s="43"/>
      <c r="C722" s="44"/>
      <c r="D722" s="233" t="s">
        <v>442</v>
      </c>
      <c r="E722" s="44"/>
      <c r="F722" s="234" t="s">
        <v>1248</v>
      </c>
      <c r="G722" s="44"/>
      <c r="H722" s="44"/>
      <c r="I722" s="235"/>
      <c r="J722" s="44"/>
      <c r="K722" s="44"/>
      <c r="L722" s="48"/>
      <c r="M722" s="236"/>
      <c r="N722" s="237"/>
      <c r="O722" s="88"/>
      <c r="P722" s="88"/>
      <c r="Q722" s="88"/>
      <c r="R722" s="88"/>
      <c r="S722" s="88"/>
      <c r="T722" s="89"/>
      <c r="U722" s="42"/>
      <c r="V722" s="42"/>
      <c r="W722" s="42"/>
      <c r="X722" s="42"/>
      <c r="Y722" s="42"/>
      <c r="Z722" s="42"/>
      <c r="AA722" s="42"/>
      <c r="AB722" s="42"/>
      <c r="AC722" s="42"/>
      <c r="AD722" s="42"/>
      <c r="AE722" s="42"/>
      <c r="AT722" s="21" t="s">
        <v>442</v>
      </c>
      <c r="AU722" s="21" t="s">
        <v>83</v>
      </c>
    </row>
    <row r="723" s="14" customFormat="1">
      <c r="A723" s="14"/>
      <c r="B723" s="250"/>
      <c r="C723" s="251"/>
      <c r="D723" s="240" t="s">
        <v>446</v>
      </c>
      <c r="E723" s="252" t="s">
        <v>28</v>
      </c>
      <c r="F723" s="253" t="s">
        <v>872</v>
      </c>
      <c r="G723" s="251"/>
      <c r="H723" s="252" t="s">
        <v>28</v>
      </c>
      <c r="I723" s="254"/>
      <c r="J723" s="251"/>
      <c r="K723" s="251"/>
      <c r="L723" s="255"/>
      <c r="M723" s="256"/>
      <c r="N723" s="257"/>
      <c r="O723" s="257"/>
      <c r="P723" s="257"/>
      <c r="Q723" s="257"/>
      <c r="R723" s="257"/>
      <c r="S723" s="257"/>
      <c r="T723" s="258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59" t="s">
        <v>446</v>
      </c>
      <c r="AU723" s="259" t="s">
        <v>83</v>
      </c>
      <c r="AV723" s="14" t="s">
        <v>81</v>
      </c>
      <c r="AW723" s="14" t="s">
        <v>35</v>
      </c>
      <c r="AX723" s="14" t="s">
        <v>74</v>
      </c>
      <c r="AY723" s="259" t="s">
        <v>426</v>
      </c>
    </row>
    <row r="724" s="13" customFormat="1">
      <c r="A724" s="13"/>
      <c r="B724" s="238"/>
      <c r="C724" s="239"/>
      <c r="D724" s="240" t="s">
        <v>446</v>
      </c>
      <c r="E724" s="241" t="s">
        <v>28</v>
      </c>
      <c r="F724" s="242" t="s">
        <v>1249</v>
      </c>
      <c r="G724" s="239"/>
      <c r="H724" s="243">
        <v>1.5</v>
      </c>
      <c r="I724" s="244"/>
      <c r="J724" s="239"/>
      <c r="K724" s="239"/>
      <c r="L724" s="245"/>
      <c r="M724" s="246"/>
      <c r="N724" s="247"/>
      <c r="O724" s="247"/>
      <c r="P724" s="247"/>
      <c r="Q724" s="247"/>
      <c r="R724" s="247"/>
      <c r="S724" s="247"/>
      <c r="T724" s="248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49" t="s">
        <v>446</v>
      </c>
      <c r="AU724" s="249" t="s">
        <v>83</v>
      </c>
      <c r="AV724" s="13" t="s">
        <v>83</v>
      </c>
      <c r="AW724" s="13" t="s">
        <v>35</v>
      </c>
      <c r="AX724" s="13" t="s">
        <v>81</v>
      </c>
      <c r="AY724" s="249" t="s">
        <v>426</v>
      </c>
    </row>
    <row r="725" s="2" customFormat="1" ht="37.8" customHeight="1">
      <c r="A725" s="42"/>
      <c r="B725" s="43"/>
      <c r="C725" s="220" t="s">
        <v>1250</v>
      </c>
      <c r="D725" s="220" t="s">
        <v>433</v>
      </c>
      <c r="E725" s="221" t="s">
        <v>1251</v>
      </c>
      <c r="F725" s="222" t="s">
        <v>1252</v>
      </c>
      <c r="G725" s="223" t="s">
        <v>436</v>
      </c>
      <c r="H725" s="224">
        <v>24.579999999999998</v>
      </c>
      <c r="I725" s="225"/>
      <c r="J725" s="226">
        <f>ROUND(I725*H725,2)</f>
        <v>0</v>
      </c>
      <c r="K725" s="222" t="s">
        <v>437</v>
      </c>
      <c r="L725" s="48"/>
      <c r="M725" s="227" t="s">
        <v>28</v>
      </c>
      <c r="N725" s="228" t="s">
        <v>45</v>
      </c>
      <c r="O725" s="88"/>
      <c r="P725" s="229">
        <f>O725*H725</f>
        <v>0</v>
      </c>
      <c r="Q725" s="229">
        <v>0.0043800000000000002</v>
      </c>
      <c r="R725" s="229">
        <f>Q725*H725</f>
        <v>0.1076604</v>
      </c>
      <c r="S725" s="229">
        <v>0</v>
      </c>
      <c r="T725" s="230">
        <f>S725*H725</f>
        <v>0</v>
      </c>
      <c r="U725" s="42"/>
      <c r="V725" s="42"/>
      <c r="W725" s="42"/>
      <c r="X725" s="42"/>
      <c r="Y725" s="42"/>
      <c r="Z725" s="42"/>
      <c r="AA725" s="42"/>
      <c r="AB725" s="42"/>
      <c r="AC725" s="42"/>
      <c r="AD725" s="42"/>
      <c r="AE725" s="42"/>
      <c r="AR725" s="231" t="s">
        <v>438</v>
      </c>
      <c r="AT725" s="231" t="s">
        <v>433</v>
      </c>
      <c r="AU725" s="231" t="s">
        <v>83</v>
      </c>
      <c r="AY725" s="21" t="s">
        <v>426</v>
      </c>
      <c r="BE725" s="232">
        <f>IF(N725="základní",J725,0)</f>
        <v>0</v>
      </c>
      <c r="BF725" s="232">
        <f>IF(N725="snížená",J725,0)</f>
        <v>0</v>
      </c>
      <c r="BG725" s="232">
        <f>IF(N725="zákl. přenesená",J725,0)</f>
        <v>0</v>
      </c>
      <c r="BH725" s="232">
        <f>IF(N725="sníž. přenesená",J725,0)</f>
        <v>0</v>
      </c>
      <c r="BI725" s="232">
        <f>IF(N725="nulová",J725,0)</f>
        <v>0</v>
      </c>
      <c r="BJ725" s="21" t="s">
        <v>81</v>
      </c>
      <c r="BK725" s="232">
        <f>ROUND(I725*H725,2)</f>
        <v>0</v>
      </c>
      <c r="BL725" s="21" t="s">
        <v>438</v>
      </c>
      <c r="BM725" s="231" t="s">
        <v>1253</v>
      </c>
    </row>
    <row r="726" s="2" customFormat="1">
      <c r="A726" s="42"/>
      <c r="B726" s="43"/>
      <c r="C726" s="44"/>
      <c r="D726" s="233" t="s">
        <v>442</v>
      </c>
      <c r="E726" s="44"/>
      <c r="F726" s="234" t="s">
        <v>1254</v>
      </c>
      <c r="G726" s="44"/>
      <c r="H726" s="44"/>
      <c r="I726" s="235"/>
      <c r="J726" s="44"/>
      <c r="K726" s="44"/>
      <c r="L726" s="48"/>
      <c r="M726" s="236"/>
      <c r="N726" s="237"/>
      <c r="O726" s="88"/>
      <c r="P726" s="88"/>
      <c r="Q726" s="88"/>
      <c r="R726" s="88"/>
      <c r="S726" s="88"/>
      <c r="T726" s="89"/>
      <c r="U726" s="42"/>
      <c r="V726" s="42"/>
      <c r="W726" s="42"/>
      <c r="X726" s="42"/>
      <c r="Y726" s="42"/>
      <c r="Z726" s="42"/>
      <c r="AA726" s="42"/>
      <c r="AB726" s="42"/>
      <c r="AC726" s="42"/>
      <c r="AD726" s="42"/>
      <c r="AE726" s="42"/>
      <c r="AT726" s="21" t="s">
        <v>442</v>
      </c>
      <c r="AU726" s="21" t="s">
        <v>83</v>
      </c>
    </row>
    <row r="727" s="14" customFormat="1">
      <c r="A727" s="14"/>
      <c r="B727" s="250"/>
      <c r="C727" s="251"/>
      <c r="D727" s="240" t="s">
        <v>446</v>
      </c>
      <c r="E727" s="252" t="s">
        <v>28</v>
      </c>
      <c r="F727" s="253" t="s">
        <v>460</v>
      </c>
      <c r="G727" s="251"/>
      <c r="H727" s="252" t="s">
        <v>28</v>
      </c>
      <c r="I727" s="254"/>
      <c r="J727" s="251"/>
      <c r="K727" s="251"/>
      <c r="L727" s="255"/>
      <c r="M727" s="256"/>
      <c r="N727" s="257"/>
      <c r="O727" s="257"/>
      <c r="P727" s="257"/>
      <c r="Q727" s="257"/>
      <c r="R727" s="257"/>
      <c r="S727" s="257"/>
      <c r="T727" s="258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9" t="s">
        <v>446</v>
      </c>
      <c r="AU727" s="259" t="s">
        <v>83</v>
      </c>
      <c r="AV727" s="14" t="s">
        <v>81</v>
      </c>
      <c r="AW727" s="14" t="s">
        <v>35</v>
      </c>
      <c r="AX727" s="14" t="s">
        <v>74</v>
      </c>
      <c r="AY727" s="259" t="s">
        <v>426</v>
      </c>
    </row>
    <row r="728" s="13" customFormat="1">
      <c r="A728" s="13"/>
      <c r="B728" s="238"/>
      <c r="C728" s="239"/>
      <c r="D728" s="240" t="s">
        <v>446</v>
      </c>
      <c r="E728" s="241" t="s">
        <v>28</v>
      </c>
      <c r="F728" s="242" t="s">
        <v>1255</v>
      </c>
      <c r="G728" s="239"/>
      <c r="H728" s="243">
        <v>27.280000000000001</v>
      </c>
      <c r="I728" s="244"/>
      <c r="J728" s="239"/>
      <c r="K728" s="239"/>
      <c r="L728" s="245"/>
      <c r="M728" s="246"/>
      <c r="N728" s="247"/>
      <c r="O728" s="247"/>
      <c r="P728" s="247"/>
      <c r="Q728" s="247"/>
      <c r="R728" s="247"/>
      <c r="S728" s="247"/>
      <c r="T728" s="248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49" t="s">
        <v>446</v>
      </c>
      <c r="AU728" s="249" t="s">
        <v>83</v>
      </c>
      <c r="AV728" s="13" t="s">
        <v>83</v>
      </c>
      <c r="AW728" s="13" t="s">
        <v>35</v>
      </c>
      <c r="AX728" s="13" t="s">
        <v>74</v>
      </c>
      <c r="AY728" s="249" t="s">
        <v>426</v>
      </c>
    </row>
    <row r="729" s="13" customFormat="1">
      <c r="A729" s="13"/>
      <c r="B729" s="238"/>
      <c r="C729" s="239"/>
      <c r="D729" s="240" t="s">
        <v>446</v>
      </c>
      <c r="E729" s="241" t="s">
        <v>28</v>
      </c>
      <c r="F729" s="242" t="s">
        <v>1256</v>
      </c>
      <c r="G729" s="239"/>
      <c r="H729" s="243">
        <v>-2.7000000000000002</v>
      </c>
      <c r="I729" s="244"/>
      <c r="J729" s="239"/>
      <c r="K729" s="239"/>
      <c r="L729" s="245"/>
      <c r="M729" s="246"/>
      <c r="N729" s="247"/>
      <c r="O729" s="247"/>
      <c r="P729" s="247"/>
      <c r="Q729" s="247"/>
      <c r="R729" s="247"/>
      <c r="S729" s="247"/>
      <c r="T729" s="248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49" t="s">
        <v>446</v>
      </c>
      <c r="AU729" s="249" t="s">
        <v>83</v>
      </c>
      <c r="AV729" s="13" t="s">
        <v>83</v>
      </c>
      <c r="AW729" s="13" t="s">
        <v>35</v>
      </c>
      <c r="AX729" s="13" t="s">
        <v>74</v>
      </c>
      <c r="AY729" s="249" t="s">
        <v>426</v>
      </c>
    </row>
    <row r="730" s="15" customFormat="1">
      <c r="A730" s="15"/>
      <c r="B730" s="260"/>
      <c r="C730" s="261"/>
      <c r="D730" s="240" t="s">
        <v>446</v>
      </c>
      <c r="E730" s="262" t="s">
        <v>325</v>
      </c>
      <c r="F730" s="263" t="s">
        <v>466</v>
      </c>
      <c r="G730" s="261"/>
      <c r="H730" s="264">
        <v>24.579999999999998</v>
      </c>
      <c r="I730" s="265"/>
      <c r="J730" s="261"/>
      <c r="K730" s="261"/>
      <c r="L730" s="266"/>
      <c r="M730" s="267"/>
      <c r="N730" s="268"/>
      <c r="O730" s="268"/>
      <c r="P730" s="268"/>
      <c r="Q730" s="268"/>
      <c r="R730" s="268"/>
      <c r="S730" s="268"/>
      <c r="T730" s="269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T730" s="270" t="s">
        <v>446</v>
      </c>
      <c r="AU730" s="270" t="s">
        <v>83</v>
      </c>
      <c r="AV730" s="15" t="s">
        <v>438</v>
      </c>
      <c r="AW730" s="15" t="s">
        <v>35</v>
      </c>
      <c r="AX730" s="15" t="s">
        <v>81</v>
      </c>
      <c r="AY730" s="270" t="s">
        <v>426</v>
      </c>
    </row>
    <row r="731" s="2" customFormat="1" ht="37.8" customHeight="1">
      <c r="A731" s="42"/>
      <c r="B731" s="43"/>
      <c r="C731" s="220" t="s">
        <v>1257</v>
      </c>
      <c r="D731" s="220" t="s">
        <v>433</v>
      </c>
      <c r="E731" s="221" t="s">
        <v>1251</v>
      </c>
      <c r="F731" s="222" t="s">
        <v>1252</v>
      </c>
      <c r="G731" s="223" t="s">
        <v>436</v>
      </c>
      <c r="H731" s="224">
        <v>36.799999999999997</v>
      </c>
      <c r="I731" s="225"/>
      <c r="J731" s="226">
        <f>ROUND(I731*H731,2)</f>
        <v>0</v>
      </c>
      <c r="K731" s="222" t="s">
        <v>437</v>
      </c>
      <c r="L731" s="48"/>
      <c r="M731" s="227" t="s">
        <v>28</v>
      </c>
      <c r="N731" s="228" t="s">
        <v>45</v>
      </c>
      <c r="O731" s="88"/>
      <c r="P731" s="229">
        <f>O731*H731</f>
        <v>0</v>
      </c>
      <c r="Q731" s="229">
        <v>0.0043800000000000002</v>
      </c>
      <c r="R731" s="229">
        <f>Q731*H731</f>
        <v>0.16118399999999999</v>
      </c>
      <c r="S731" s="229">
        <v>0</v>
      </c>
      <c r="T731" s="230">
        <f>S731*H731</f>
        <v>0</v>
      </c>
      <c r="U731" s="42"/>
      <c r="V731" s="42"/>
      <c r="W731" s="42"/>
      <c r="X731" s="42"/>
      <c r="Y731" s="42"/>
      <c r="Z731" s="42"/>
      <c r="AA731" s="42"/>
      <c r="AB731" s="42"/>
      <c r="AC731" s="42"/>
      <c r="AD731" s="42"/>
      <c r="AE731" s="42"/>
      <c r="AR731" s="231" t="s">
        <v>438</v>
      </c>
      <c r="AT731" s="231" t="s">
        <v>433</v>
      </c>
      <c r="AU731" s="231" t="s">
        <v>83</v>
      </c>
      <c r="AY731" s="21" t="s">
        <v>426</v>
      </c>
      <c r="BE731" s="232">
        <f>IF(N731="základní",J731,0)</f>
        <v>0</v>
      </c>
      <c r="BF731" s="232">
        <f>IF(N731="snížená",J731,0)</f>
        <v>0</v>
      </c>
      <c r="BG731" s="232">
        <f>IF(N731="zákl. přenesená",J731,0)</f>
        <v>0</v>
      </c>
      <c r="BH731" s="232">
        <f>IF(N731="sníž. přenesená",J731,0)</f>
        <v>0</v>
      </c>
      <c r="BI731" s="232">
        <f>IF(N731="nulová",J731,0)</f>
        <v>0</v>
      </c>
      <c r="BJ731" s="21" t="s">
        <v>81</v>
      </c>
      <c r="BK731" s="232">
        <f>ROUND(I731*H731,2)</f>
        <v>0</v>
      </c>
      <c r="BL731" s="21" t="s">
        <v>438</v>
      </c>
      <c r="BM731" s="231" t="s">
        <v>1258</v>
      </c>
    </row>
    <row r="732" s="2" customFormat="1">
      <c r="A732" s="42"/>
      <c r="B732" s="43"/>
      <c r="C732" s="44"/>
      <c r="D732" s="233" t="s">
        <v>442</v>
      </c>
      <c r="E732" s="44"/>
      <c r="F732" s="234" t="s">
        <v>1254</v>
      </c>
      <c r="G732" s="44"/>
      <c r="H732" s="44"/>
      <c r="I732" s="235"/>
      <c r="J732" s="44"/>
      <c r="K732" s="44"/>
      <c r="L732" s="48"/>
      <c r="M732" s="236"/>
      <c r="N732" s="237"/>
      <c r="O732" s="88"/>
      <c r="P732" s="88"/>
      <c r="Q732" s="88"/>
      <c r="R732" s="88"/>
      <c r="S732" s="88"/>
      <c r="T732" s="89"/>
      <c r="U732" s="42"/>
      <c r="V732" s="42"/>
      <c r="W732" s="42"/>
      <c r="X732" s="42"/>
      <c r="Y732" s="42"/>
      <c r="Z732" s="42"/>
      <c r="AA732" s="42"/>
      <c r="AB732" s="42"/>
      <c r="AC732" s="42"/>
      <c r="AD732" s="42"/>
      <c r="AE732" s="42"/>
      <c r="AT732" s="21" t="s">
        <v>442</v>
      </c>
      <c r="AU732" s="21" t="s">
        <v>83</v>
      </c>
    </row>
    <row r="733" s="14" customFormat="1">
      <c r="A733" s="14"/>
      <c r="B733" s="250"/>
      <c r="C733" s="251"/>
      <c r="D733" s="240" t="s">
        <v>446</v>
      </c>
      <c r="E733" s="252" t="s">
        <v>28</v>
      </c>
      <c r="F733" s="253" t="s">
        <v>460</v>
      </c>
      <c r="G733" s="251"/>
      <c r="H733" s="252" t="s">
        <v>28</v>
      </c>
      <c r="I733" s="254"/>
      <c r="J733" s="251"/>
      <c r="K733" s="251"/>
      <c r="L733" s="255"/>
      <c r="M733" s="256"/>
      <c r="N733" s="257"/>
      <c r="O733" s="257"/>
      <c r="P733" s="257"/>
      <c r="Q733" s="257"/>
      <c r="R733" s="257"/>
      <c r="S733" s="257"/>
      <c r="T733" s="258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59" t="s">
        <v>446</v>
      </c>
      <c r="AU733" s="259" t="s">
        <v>83</v>
      </c>
      <c r="AV733" s="14" t="s">
        <v>81</v>
      </c>
      <c r="AW733" s="14" t="s">
        <v>35</v>
      </c>
      <c r="AX733" s="14" t="s">
        <v>74</v>
      </c>
      <c r="AY733" s="259" t="s">
        <v>426</v>
      </c>
    </row>
    <row r="734" s="13" customFormat="1">
      <c r="A734" s="13"/>
      <c r="B734" s="238"/>
      <c r="C734" s="239"/>
      <c r="D734" s="240" t="s">
        <v>446</v>
      </c>
      <c r="E734" s="241" t="s">
        <v>28</v>
      </c>
      <c r="F734" s="242" t="s">
        <v>1259</v>
      </c>
      <c r="G734" s="239"/>
      <c r="H734" s="243">
        <v>39.600000000000001</v>
      </c>
      <c r="I734" s="244"/>
      <c r="J734" s="239"/>
      <c r="K734" s="239"/>
      <c r="L734" s="245"/>
      <c r="M734" s="246"/>
      <c r="N734" s="247"/>
      <c r="O734" s="247"/>
      <c r="P734" s="247"/>
      <c r="Q734" s="247"/>
      <c r="R734" s="247"/>
      <c r="S734" s="247"/>
      <c r="T734" s="248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49" t="s">
        <v>446</v>
      </c>
      <c r="AU734" s="249" t="s">
        <v>83</v>
      </c>
      <c r="AV734" s="13" t="s">
        <v>83</v>
      </c>
      <c r="AW734" s="13" t="s">
        <v>35</v>
      </c>
      <c r="AX734" s="13" t="s">
        <v>74</v>
      </c>
      <c r="AY734" s="249" t="s">
        <v>426</v>
      </c>
    </row>
    <row r="735" s="13" customFormat="1">
      <c r="A735" s="13"/>
      <c r="B735" s="238"/>
      <c r="C735" s="239"/>
      <c r="D735" s="240" t="s">
        <v>446</v>
      </c>
      <c r="E735" s="241" t="s">
        <v>28</v>
      </c>
      <c r="F735" s="242" t="s">
        <v>1260</v>
      </c>
      <c r="G735" s="239"/>
      <c r="H735" s="243">
        <v>6</v>
      </c>
      <c r="I735" s="244"/>
      <c r="J735" s="239"/>
      <c r="K735" s="239"/>
      <c r="L735" s="245"/>
      <c r="M735" s="246"/>
      <c r="N735" s="247"/>
      <c r="O735" s="247"/>
      <c r="P735" s="247"/>
      <c r="Q735" s="247"/>
      <c r="R735" s="247"/>
      <c r="S735" s="247"/>
      <c r="T735" s="248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49" t="s">
        <v>446</v>
      </c>
      <c r="AU735" s="249" t="s">
        <v>83</v>
      </c>
      <c r="AV735" s="13" t="s">
        <v>83</v>
      </c>
      <c r="AW735" s="13" t="s">
        <v>35</v>
      </c>
      <c r="AX735" s="13" t="s">
        <v>74</v>
      </c>
      <c r="AY735" s="249" t="s">
        <v>426</v>
      </c>
    </row>
    <row r="736" s="13" customFormat="1">
      <c r="A736" s="13"/>
      <c r="B736" s="238"/>
      <c r="C736" s="239"/>
      <c r="D736" s="240" t="s">
        <v>446</v>
      </c>
      <c r="E736" s="241" t="s">
        <v>28</v>
      </c>
      <c r="F736" s="242" t="s">
        <v>1261</v>
      </c>
      <c r="G736" s="239"/>
      <c r="H736" s="243">
        <v>-8.8000000000000007</v>
      </c>
      <c r="I736" s="244"/>
      <c r="J736" s="239"/>
      <c r="K736" s="239"/>
      <c r="L736" s="245"/>
      <c r="M736" s="246"/>
      <c r="N736" s="247"/>
      <c r="O736" s="247"/>
      <c r="P736" s="247"/>
      <c r="Q736" s="247"/>
      <c r="R736" s="247"/>
      <c r="S736" s="247"/>
      <c r="T736" s="248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49" t="s">
        <v>446</v>
      </c>
      <c r="AU736" s="249" t="s">
        <v>83</v>
      </c>
      <c r="AV736" s="13" t="s">
        <v>83</v>
      </c>
      <c r="AW736" s="13" t="s">
        <v>35</v>
      </c>
      <c r="AX736" s="13" t="s">
        <v>74</v>
      </c>
      <c r="AY736" s="249" t="s">
        <v>426</v>
      </c>
    </row>
    <row r="737" s="15" customFormat="1">
      <c r="A737" s="15"/>
      <c r="B737" s="260"/>
      <c r="C737" s="261"/>
      <c r="D737" s="240" t="s">
        <v>446</v>
      </c>
      <c r="E737" s="262" t="s">
        <v>366</v>
      </c>
      <c r="F737" s="263" t="s">
        <v>466</v>
      </c>
      <c r="G737" s="261"/>
      <c r="H737" s="264">
        <v>36.799999999999997</v>
      </c>
      <c r="I737" s="265"/>
      <c r="J737" s="261"/>
      <c r="K737" s="261"/>
      <c r="L737" s="266"/>
      <c r="M737" s="267"/>
      <c r="N737" s="268"/>
      <c r="O737" s="268"/>
      <c r="P737" s="268"/>
      <c r="Q737" s="268"/>
      <c r="R737" s="268"/>
      <c r="S737" s="268"/>
      <c r="T737" s="269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T737" s="270" t="s">
        <v>446</v>
      </c>
      <c r="AU737" s="270" t="s">
        <v>83</v>
      </c>
      <c r="AV737" s="15" t="s">
        <v>438</v>
      </c>
      <c r="AW737" s="15" t="s">
        <v>35</v>
      </c>
      <c r="AX737" s="15" t="s">
        <v>81</v>
      </c>
      <c r="AY737" s="270" t="s">
        <v>426</v>
      </c>
    </row>
    <row r="738" s="2" customFormat="1" ht="37.8" customHeight="1">
      <c r="A738" s="42"/>
      <c r="B738" s="43"/>
      <c r="C738" s="220" t="s">
        <v>1262</v>
      </c>
      <c r="D738" s="220" t="s">
        <v>433</v>
      </c>
      <c r="E738" s="221" t="s">
        <v>1263</v>
      </c>
      <c r="F738" s="222" t="s">
        <v>1264</v>
      </c>
      <c r="G738" s="223" t="s">
        <v>436</v>
      </c>
      <c r="H738" s="224">
        <v>141</v>
      </c>
      <c r="I738" s="225"/>
      <c r="J738" s="226">
        <f>ROUND(I738*H738,2)</f>
        <v>0</v>
      </c>
      <c r="K738" s="222" t="s">
        <v>437</v>
      </c>
      <c r="L738" s="48"/>
      <c r="M738" s="227" t="s">
        <v>28</v>
      </c>
      <c r="N738" s="228" t="s">
        <v>45</v>
      </c>
      <c r="O738" s="88"/>
      <c r="P738" s="229">
        <f>O738*H738</f>
        <v>0</v>
      </c>
      <c r="Q738" s="229">
        <v>0.013650000000000001</v>
      </c>
      <c r="R738" s="229">
        <f>Q738*H738</f>
        <v>1.9246500000000002</v>
      </c>
      <c r="S738" s="229">
        <v>0</v>
      </c>
      <c r="T738" s="230">
        <f>S738*H738</f>
        <v>0</v>
      </c>
      <c r="U738" s="42"/>
      <c r="V738" s="42"/>
      <c r="W738" s="42"/>
      <c r="X738" s="42"/>
      <c r="Y738" s="42"/>
      <c r="Z738" s="42"/>
      <c r="AA738" s="42"/>
      <c r="AB738" s="42"/>
      <c r="AC738" s="42"/>
      <c r="AD738" s="42"/>
      <c r="AE738" s="42"/>
      <c r="AR738" s="231" t="s">
        <v>438</v>
      </c>
      <c r="AT738" s="231" t="s">
        <v>433</v>
      </c>
      <c r="AU738" s="231" t="s">
        <v>83</v>
      </c>
      <c r="AY738" s="21" t="s">
        <v>426</v>
      </c>
      <c r="BE738" s="232">
        <f>IF(N738="základní",J738,0)</f>
        <v>0</v>
      </c>
      <c r="BF738" s="232">
        <f>IF(N738="snížená",J738,0)</f>
        <v>0</v>
      </c>
      <c r="BG738" s="232">
        <f>IF(N738="zákl. přenesená",J738,0)</f>
        <v>0</v>
      </c>
      <c r="BH738" s="232">
        <f>IF(N738="sníž. přenesená",J738,0)</f>
        <v>0</v>
      </c>
      <c r="BI738" s="232">
        <f>IF(N738="nulová",J738,0)</f>
        <v>0</v>
      </c>
      <c r="BJ738" s="21" t="s">
        <v>81</v>
      </c>
      <c r="BK738" s="232">
        <f>ROUND(I738*H738,2)</f>
        <v>0</v>
      </c>
      <c r="BL738" s="21" t="s">
        <v>438</v>
      </c>
      <c r="BM738" s="231" t="s">
        <v>1265</v>
      </c>
    </row>
    <row r="739" s="2" customFormat="1">
      <c r="A739" s="42"/>
      <c r="B739" s="43"/>
      <c r="C739" s="44"/>
      <c r="D739" s="233" t="s">
        <v>442</v>
      </c>
      <c r="E739" s="44"/>
      <c r="F739" s="234" t="s">
        <v>1266</v>
      </c>
      <c r="G739" s="44"/>
      <c r="H739" s="44"/>
      <c r="I739" s="235"/>
      <c r="J739" s="44"/>
      <c r="K739" s="44"/>
      <c r="L739" s="48"/>
      <c r="M739" s="236"/>
      <c r="N739" s="237"/>
      <c r="O739" s="88"/>
      <c r="P739" s="88"/>
      <c r="Q739" s="88"/>
      <c r="R739" s="88"/>
      <c r="S739" s="88"/>
      <c r="T739" s="89"/>
      <c r="U739" s="42"/>
      <c r="V739" s="42"/>
      <c r="W739" s="42"/>
      <c r="X739" s="42"/>
      <c r="Y739" s="42"/>
      <c r="Z739" s="42"/>
      <c r="AA739" s="42"/>
      <c r="AB739" s="42"/>
      <c r="AC739" s="42"/>
      <c r="AD739" s="42"/>
      <c r="AE739" s="42"/>
      <c r="AT739" s="21" t="s">
        <v>442</v>
      </c>
      <c r="AU739" s="21" t="s">
        <v>83</v>
      </c>
    </row>
    <row r="740" s="14" customFormat="1">
      <c r="A740" s="14"/>
      <c r="B740" s="250"/>
      <c r="C740" s="251"/>
      <c r="D740" s="240" t="s">
        <v>446</v>
      </c>
      <c r="E740" s="252" t="s">
        <v>28</v>
      </c>
      <c r="F740" s="253" t="s">
        <v>1267</v>
      </c>
      <c r="G740" s="251"/>
      <c r="H740" s="252" t="s">
        <v>28</v>
      </c>
      <c r="I740" s="254"/>
      <c r="J740" s="251"/>
      <c r="K740" s="251"/>
      <c r="L740" s="255"/>
      <c r="M740" s="256"/>
      <c r="N740" s="257"/>
      <c r="O740" s="257"/>
      <c r="P740" s="257"/>
      <c r="Q740" s="257"/>
      <c r="R740" s="257"/>
      <c r="S740" s="257"/>
      <c r="T740" s="258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59" t="s">
        <v>446</v>
      </c>
      <c r="AU740" s="259" t="s">
        <v>83</v>
      </c>
      <c r="AV740" s="14" t="s">
        <v>81</v>
      </c>
      <c r="AW740" s="14" t="s">
        <v>35</v>
      </c>
      <c r="AX740" s="14" t="s">
        <v>74</v>
      </c>
      <c r="AY740" s="259" t="s">
        <v>426</v>
      </c>
    </row>
    <row r="741" s="14" customFormat="1">
      <c r="A741" s="14"/>
      <c r="B741" s="250"/>
      <c r="C741" s="251"/>
      <c r="D741" s="240" t="s">
        <v>446</v>
      </c>
      <c r="E741" s="252" t="s">
        <v>28</v>
      </c>
      <c r="F741" s="253" t="s">
        <v>1268</v>
      </c>
      <c r="G741" s="251"/>
      <c r="H741" s="252" t="s">
        <v>28</v>
      </c>
      <c r="I741" s="254"/>
      <c r="J741" s="251"/>
      <c r="K741" s="251"/>
      <c r="L741" s="255"/>
      <c r="M741" s="256"/>
      <c r="N741" s="257"/>
      <c r="O741" s="257"/>
      <c r="P741" s="257"/>
      <c r="Q741" s="257"/>
      <c r="R741" s="257"/>
      <c r="S741" s="257"/>
      <c r="T741" s="258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59" t="s">
        <v>446</v>
      </c>
      <c r="AU741" s="259" t="s">
        <v>83</v>
      </c>
      <c r="AV741" s="14" t="s">
        <v>81</v>
      </c>
      <c r="AW741" s="14" t="s">
        <v>35</v>
      </c>
      <c r="AX741" s="14" t="s">
        <v>74</v>
      </c>
      <c r="AY741" s="259" t="s">
        <v>426</v>
      </c>
    </row>
    <row r="742" s="13" customFormat="1">
      <c r="A742" s="13"/>
      <c r="B742" s="238"/>
      <c r="C742" s="239"/>
      <c r="D742" s="240" t="s">
        <v>446</v>
      </c>
      <c r="E742" s="241" t="s">
        <v>28</v>
      </c>
      <c r="F742" s="242" t="s">
        <v>1269</v>
      </c>
      <c r="G742" s="239"/>
      <c r="H742" s="243">
        <v>141</v>
      </c>
      <c r="I742" s="244"/>
      <c r="J742" s="239"/>
      <c r="K742" s="239"/>
      <c r="L742" s="245"/>
      <c r="M742" s="246"/>
      <c r="N742" s="247"/>
      <c r="O742" s="247"/>
      <c r="P742" s="247"/>
      <c r="Q742" s="247"/>
      <c r="R742" s="247"/>
      <c r="S742" s="247"/>
      <c r="T742" s="248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49" t="s">
        <v>446</v>
      </c>
      <c r="AU742" s="249" t="s">
        <v>83</v>
      </c>
      <c r="AV742" s="13" t="s">
        <v>83</v>
      </c>
      <c r="AW742" s="13" t="s">
        <v>35</v>
      </c>
      <c r="AX742" s="13" t="s">
        <v>74</v>
      </c>
      <c r="AY742" s="249" t="s">
        <v>426</v>
      </c>
    </row>
    <row r="743" s="15" customFormat="1">
      <c r="A743" s="15"/>
      <c r="B743" s="260"/>
      <c r="C743" s="261"/>
      <c r="D743" s="240" t="s">
        <v>446</v>
      </c>
      <c r="E743" s="262" t="s">
        <v>340</v>
      </c>
      <c r="F743" s="263" t="s">
        <v>466</v>
      </c>
      <c r="G743" s="261"/>
      <c r="H743" s="264">
        <v>141</v>
      </c>
      <c r="I743" s="265"/>
      <c r="J743" s="261"/>
      <c r="K743" s="261"/>
      <c r="L743" s="266"/>
      <c r="M743" s="267"/>
      <c r="N743" s="268"/>
      <c r="O743" s="268"/>
      <c r="P743" s="268"/>
      <c r="Q743" s="268"/>
      <c r="R743" s="268"/>
      <c r="S743" s="268"/>
      <c r="T743" s="269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T743" s="270" t="s">
        <v>446</v>
      </c>
      <c r="AU743" s="270" t="s">
        <v>83</v>
      </c>
      <c r="AV743" s="15" t="s">
        <v>438</v>
      </c>
      <c r="AW743" s="15" t="s">
        <v>35</v>
      </c>
      <c r="AX743" s="15" t="s">
        <v>81</v>
      </c>
      <c r="AY743" s="270" t="s">
        <v>426</v>
      </c>
    </row>
    <row r="744" s="2" customFormat="1" ht="44.25" customHeight="1">
      <c r="A744" s="42"/>
      <c r="B744" s="43"/>
      <c r="C744" s="220" t="s">
        <v>317</v>
      </c>
      <c r="D744" s="220" t="s">
        <v>433</v>
      </c>
      <c r="E744" s="221" t="s">
        <v>1270</v>
      </c>
      <c r="F744" s="222" t="s">
        <v>1271</v>
      </c>
      <c r="G744" s="223" t="s">
        <v>436</v>
      </c>
      <c r="H744" s="224">
        <v>347.56799999999998</v>
      </c>
      <c r="I744" s="225"/>
      <c r="J744" s="226">
        <f>ROUND(I744*H744,2)</f>
        <v>0</v>
      </c>
      <c r="K744" s="222" t="s">
        <v>437</v>
      </c>
      <c r="L744" s="48"/>
      <c r="M744" s="227" t="s">
        <v>28</v>
      </c>
      <c r="N744" s="228" t="s">
        <v>45</v>
      </c>
      <c r="O744" s="88"/>
      <c r="P744" s="229">
        <f>O744*H744</f>
        <v>0</v>
      </c>
      <c r="Q744" s="229">
        <v>0.016279999999999999</v>
      </c>
      <c r="R744" s="229">
        <f>Q744*H744</f>
        <v>5.6584070399999993</v>
      </c>
      <c r="S744" s="229">
        <v>0</v>
      </c>
      <c r="T744" s="230">
        <f>S744*H744</f>
        <v>0</v>
      </c>
      <c r="U744" s="42"/>
      <c r="V744" s="42"/>
      <c r="W744" s="42"/>
      <c r="X744" s="42"/>
      <c r="Y744" s="42"/>
      <c r="Z744" s="42"/>
      <c r="AA744" s="42"/>
      <c r="AB744" s="42"/>
      <c r="AC744" s="42"/>
      <c r="AD744" s="42"/>
      <c r="AE744" s="42"/>
      <c r="AR744" s="231" t="s">
        <v>438</v>
      </c>
      <c r="AT744" s="231" t="s">
        <v>433</v>
      </c>
      <c r="AU744" s="231" t="s">
        <v>83</v>
      </c>
      <c r="AY744" s="21" t="s">
        <v>426</v>
      </c>
      <c r="BE744" s="232">
        <f>IF(N744="základní",J744,0)</f>
        <v>0</v>
      </c>
      <c r="BF744" s="232">
        <f>IF(N744="snížená",J744,0)</f>
        <v>0</v>
      </c>
      <c r="BG744" s="232">
        <f>IF(N744="zákl. přenesená",J744,0)</f>
        <v>0</v>
      </c>
      <c r="BH744" s="232">
        <f>IF(N744="sníž. přenesená",J744,0)</f>
        <v>0</v>
      </c>
      <c r="BI744" s="232">
        <f>IF(N744="nulová",J744,0)</f>
        <v>0</v>
      </c>
      <c r="BJ744" s="21" t="s">
        <v>81</v>
      </c>
      <c r="BK744" s="232">
        <f>ROUND(I744*H744,2)</f>
        <v>0</v>
      </c>
      <c r="BL744" s="21" t="s">
        <v>438</v>
      </c>
      <c r="BM744" s="231" t="s">
        <v>1272</v>
      </c>
    </row>
    <row r="745" s="2" customFormat="1">
      <c r="A745" s="42"/>
      <c r="B745" s="43"/>
      <c r="C745" s="44"/>
      <c r="D745" s="233" t="s">
        <v>442</v>
      </c>
      <c r="E745" s="44"/>
      <c r="F745" s="234" t="s">
        <v>1273</v>
      </c>
      <c r="G745" s="44"/>
      <c r="H745" s="44"/>
      <c r="I745" s="235"/>
      <c r="J745" s="44"/>
      <c r="K745" s="44"/>
      <c r="L745" s="48"/>
      <c r="M745" s="236"/>
      <c r="N745" s="237"/>
      <c r="O745" s="88"/>
      <c r="P745" s="88"/>
      <c r="Q745" s="88"/>
      <c r="R745" s="88"/>
      <c r="S745" s="88"/>
      <c r="T745" s="89"/>
      <c r="U745" s="42"/>
      <c r="V745" s="42"/>
      <c r="W745" s="42"/>
      <c r="X745" s="42"/>
      <c r="Y745" s="42"/>
      <c r="Z745" s="42"/>
      <c r="AA745" s="42"/>
      <c r="AB745" s="42"/>
      <c r="AC745" s="42"/>
      <c r="AD745" s="42"/>
      <c r="AE745" s="42"/>
      <c r="AT745" s="21" t="s">
        <v>442</v>
      </c>
      <c r="AU745" s="21" t="s">
        <v>83</v>
      </c>
    </row>
    <row r="746" s="13" customFormat="1">
      <c r="A746" s="13"/>
      <c r="B746" s="238"/>
      <c r="C746" s="239"/>
      <c r="D746" s="240" t="s">
        <v>446</v>
      </c>
      <c r="E746" s="241" t="s">
        <v>28</v>
      </c>
      <c r="F746" s="242" t="s">
        <v>328</v>
      </c>
      <c r="G746" s="239"/>
      <c r="H746" s="243">
        <v>488.56799999999998</v>
      </c>
      <c r="I746" s="244"/>
      <c r="J746" s="239"/>
      <c r="K746" s="239"/>
      <c r="L746" s="245"/>
      <c r="M746" s="246"/>
      <c r="N746" s="247"/>
      <c r="O746" s="247"/>
      <c r="P746" s="247"/>
      <c r="Q746" s="247"/>
      <c r="R746" s="247"/>
      <c r="S746" s="247"/>
      <c r="T746" s="248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49" t="s">
        <v>446</v>
      </c>
      <c r="AU746" s="249" t="s">
        <v>83</v>
      </c>
      <c r="AV746" s="13" t="s">
        <v>83</v>
      </c>
      <c r="AW746" s="13" t="s">
        <v>35</v>
      </c>
      <c r="AX746" s="13" t="s">
        <v>74</v>
      </c>
      <c r="AY746" s="249" t="s">
        <v>426</v>
      </c>
    </row>
    <row r="747" s="13" customFormat="1">
      <c r="A747" s="13"/>
      <c r="B747" s="238"/>
      <c r="C747" s="239"/>
      <c r="D747" s="240" t="s">
        <v>446</v>
      </c>
      <c r="E747" s="241" t="s">
        <v>28</v>
      </c>
      <c r="F747" s="242" t="s">
        <v>1274</v>
      </c>
      <c r="G747" s="239"/>
      <c r="H747" s="243">
        <v>-141</v>
      </c>
      <c r="I747" s="244"/>
      <c r="J747" s="239"/>
      <c r="K747" s="239"/>
      <c r="L747" s="245"/>
      <c r="M747" s="246"/>
      <c r="N747" s="247"/>
      <c r="O747" s="247"/>
      <c r="P747" s="247"/>
      <c r="Q747" s="247"/>
      <c r="R747" s="247"/>
      <c r="S747" s="247"/>
      <c r="T747" s="248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49" t="s">
        <v>446</v>
      </c>
      <c r="AU747" s="249" t="s">
        <v>83</v>
      </c>
      <c r="AV747" s="13" t="s">
        <v>83</v>
      </c>
      <c r="AW747" s="13" t="s">
        <v>35</v>
      </c>
      <c r="AX747" s="13" t="s">
        <v>74</v>
      </c>
      <c r="AY747" s="249" t="s">
        <v>426</v>
      </c>
    </row>
    <row r="748" s="15" customFormat="1">
      <c r="A748" s="15"/>
      <c r="B748" s="260"/>
      <c r="C748" s="261"/>
      <c r="D748" s="240" t="s">
        <v>446</v>
      </c>
      <c r="E748" s="262" t="s">
        <v>342</v>
      </c>
      <c r="F748" s="263" t="s">
        <v>466</v>
      </c>
      <c r="G748" s="261"/>
      <c r="H748" s="264">
        <v>347.56799999999998</v>
      </c>
      <c r="I748" s="265"/>
      <c r="J748" s="261"/>
      <c r="K748" s="261"/>
      <c r="L748" s="266"/>
      <c r="M748" s="267"/>
      <c r="N748" s="268"/>
      <c r="O748" s="268"/>
      <c r="P748" s="268"/>
      <c r="Q748" s="268"/>
      <c r="R748" s="268"/>
      <c r="S748" s="268"/>
      <c r="T748" s="269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T748" s="270" t="s">
        <v>446</v>
      </c>
      <c r="AU748" s="270" t="s">
        <v>83</v>
      </c>
      <c r="AV748" s="15" t="s">
        <v>438</v>
      </c>
      <c r="AW748" s="15" t="s">
        <v>35</v>
      </c>
      <c r="AX748" s="15" t="s">
        <v>81</v>
      </c>
      <c r="AY748" s="270" t="s">
        <v>426</v>
      </c>
    </row>
    <row r="749" s="2" customFormat="1" ht="24.15" customHeight="1">
      <c r="A749" s="42"/>
      <c r="B749" s="43"/>
      <c r="C749" s="220" t="s">
        <v>1275</v>
      </c>
      <c r="D749" s="220" t="s">
        <v>433</v>
      </c>
      <c r="E749" s="221" t="s">
        <v>1276</v>
      </c>
      <c r="F749" s="222" t="s">
        <v>1277</v>
      </c>
      <c r="G749" s="223" t="s">
        <v>436</v>
      </c>
      <c r="H749" s="224">
        <v>36.225000000000001</v>
      </c>
      <c r="I749" s="225"/>
      <c r="J749" s="226">
        <f>ROUND(I749*H749,2)</f>
        <v>0</v>
      </c>
      <c r="K749" s="222" t="s">
        <v>437</v>
      </c>
      <c r="L749" s="48"/>
      <c r="M749" s="227" t="s">
        <v>28</v>
      </c>
      <c r="N749" s="228" t="s">
        <v>45</v>
      </c>
      <c r="O749" s="88"/>
      <c r="P749" s="229">
        <f>O749*H749</f>
        <v>0</v>
      </c>
      <c r="Q749" s="229">
        <v>0.041529999999999997</v>
      </c>
      <c r="R749" s="229">
        <f>Q749*H749</f>
        <v>1.50442425</v>
      </c>
      <c r="S749" s="229">
        <v>0</v>
      </c>
      <c r="T749" s="230">
        <f>S749*H749</f>
        <v>0</v>
      </c>
      <c r="U749" s="42"/>
      <c r="V749" s="42"/>
      <c r="W749" s="42"/>
      <c r="X749" s="42"/>
      <c r="Y749" s="42"/>
      <c r="Z749" s="42"/>
      <c r="AA749" s="42"/>
      <c r="AB749" s="42"/>
      <c r="AC749" s="42"/>
      <c r="AD749" s="42"/>
      <c r="AE749" s="42"/>
      <c r="AR749" s="231" t="s">
        <v>438</v>
      </c>
      <c r="AT749" s="231" t="s">
        <v>433</v>
      </c>
      <c r="AU749" s="231" t="s">
        <v>83</v>
      </c>
      <c r="AY749" s="21" t="s">
        <v>426</v>
      </c>
      <c r="BE749" s="232">
        <f>IF(N749="základní",J749,0)</f>
        <v>0</v>
      </c>
      <c r="BF749" s="232">
        <f>IF(N749="snížená",J749,0)</f>
        <v>0</v>
      </c>
      <c r="BG749" s="232">
        <f>IF(N749="zákl. přenesená",J749,0)</f>
        <v>0</v>
      </c>
      <c r="BH749" s="232">
        <f>IF(N749="sníž. přenesená",J749,0)</f>
        <v>0</v>
      </c>
      <c r="BI749" s="232">
        <f>IF(N749="nulová",J749,0)</f>
        <v>0</v>
      </c>
      <c r="BJ749" s="21" t="s">
        <v>81</v>
      </c>
      <c r="BK749" s="232">
        <f>ROUND(I749*H749,2)</f>
        <v>0</v>
      </c>
      <c r="BL749" s="21" t="s">
        <v>438</v>
      </c>
      <c r="BM749" s="231" t="s">
        <v>1278</v>
      </c>
    </row>
    <row r="750" s="2" customFormat="1">
      <c r="A750" s="42"/>
      <c r="B750" s="43"/>
      <c r="C750" s="44"/>
      <c r="D750" s="233" t="s">
        <v>442</v>
      </c>
      <c r="E750" s="44"/>
      <c r="F750" s="234" t="s">
        <v>1279</v>
      </c>
      <c r="G750" s="44"/>
      <c r="H750" s="44"/>
      <c r="I750" s="235"/>
      <c r="J750" s="44"/>
      <c r="K750" s="44"/>
      <c r="L750" s="48"/>
      <c r="M750" s="236"/>
      <c r="N750" s="237"/>
      <c r="O750" s="88"/>
      <c r="P750" s="88"/>
      <c r="Q750" s="88"/>
      <c r="R750" s="88"/>
      <c r="S750" s="88"/>
      <c r="T750" s="89"/>
      <c r="U750" s="42"/>
      <c r="V750" s="42"/>
      <c r="W750" s="42"/>
      <c r="X750" s="42"/>
      <c r="Y750" s="42"/>
      <c r="Z750" s="42"/>
      <c r="AA750" s="42"/>
      <c r="AB750" s="42"/>
      <c r="AC750" s="42"/>
      <c r="AD750" s="42"/>
      <c r="AE750" s="42"/>
      <c r="AT750" s="21" t="s">
        <v>442</v>
      </c>
      <c r="AU750" s="21" t="s">
        <v>83</v>
      </c>
    </row>
    <row r="751" s="14" customFormat="1">
      <c r="A751" s="14"/>
      <c r="B751" s="250"/>
      <c r="C751" s="251"/>
      <c r="D751" s="240" t="s">
        <v>446</v>
      </c>
      <c r="E751" s="252" t="s">
        <v>28</v>
      </c>
      <c r="F751" s="253" t="s">
        <v>460</v>
      </c>
      <c r="G751" s="251"/>
      <c r="H751" s="252" t="s">
        <v>28</v>
      </c>
      <c r="I751" s="254"/>
      <c r="J751" s="251"/>
      <c r="K751" s="251"/>
      <c r="L751" s="255"/>
      <c r="M751" s="256"/>
      <c r="N751" s="257"/>
      <c r="O751" s="257"/>
      <c r="P751" s="257"/>
      <c r="Q751" s="257"/>
      <c r="R751" s="257"/>
      <c r="S751" s="257"/>
      <c r="T751" s="258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59" t="s">
        <v>446</v>
      </c>
      <c r="AU751" s="259" t="s">
        <v>83</v>
      </c>
      <c r="AV751" s="14" t="s">
        <v>81</v>
      </c>
      <c r="AW751" s="14" t="s">
        <v>35</v>
      </c>
      <c r="AX751" s="14" t="s">
        <v>74</v>
      </c>
      <c r="AY751" s="259" t="s">
        <v>426</v>
      </c>
    </row>
    <row r="752" s="13" customFormat="1">
      <c r="A752" s="13"/>
      <c r="B752" s="238"/>
      <c r="C752" s="239"/>
      <c r="D752" s="240" t="s">
        <v>446</v>
      </c>
      <c r="E752" s="241" t="s">
        <v>28</v>
      </c>
      <c r="F752" s="242" t="s">
        <v>1280</v>
      </c>
      <c r="G752" s="239"/>
      <c r="H752" s="243">
        <v>5.0999999999999996</v>
      </c>
      <c r="I752" s="244"/>
      <c r="J752" s="239"/>
      <c r="K752" s="239"/>
      <c r="L752" s="245"/>
      <c r="M752" s="246"/>
      <c r="N752" s="247"/>
      <c r="O752" s="247"/>
      <c r="P752" s="247"/>
      <c r="Q752" s="247"/>
      <c r="R752" s="247"/>
      <c r="S752" s="247"/>
      <c r="T752" s="248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49" t="s">
        <v>446</v>
      </c>
      <c r="AU752" s="249" t="s">
        <v>83</v>
      </c>
      <c r="AV752" s="13" t="s">
        <v>83</v>
      </c>
      <c r="AW752" s="13" t="s">
        <v>35</v>
      </c>
      <c r="AX752" s="13" t="s">
        <v>74</v>
      </c>
      <c r="AY752" s="249" t="s">
        <v>426</v>
      </c>
    </row>
    <row r="753" s="14" customFormat="1">
      <c r="A753" s="14"/>
      <c r="B753" s="250"/>
      <c r="C753" s="251"/>
      <c r="D753" s="240" t="s">
        <v>446</v>
      </c>
      <c r="E753" s="252" t="s">
        <v>28</v>
      </c>
      <c r="F753" s="253" t="s">
        <v>862</v>
      </c>
      <c r="G753" s="251"/>
      <c r="H753" s="252" t="s">
        <v>28</v>
      </c>
      <c r="I753" s="254"/>
      <c r="J753" s="251"/>
      <c r="K753" s="251"/>
      <c r="L753" s="255"/>
      <c r="M753" s="256"/>
      <c r="N753" s="257"/>
      <c r="O753" s="257"/>
      <c r="P753" s="257"/>
      <c r="Q753" s="257"/>
      <c r="R753" s="257"/>
      <c r="S753" s="257"/>
      <c r="T753" s="258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59" t="s">
        <v>446</v>
      </c>
      <c r="AU753" s="259" t="s">
        <v>83</v>
      </c>
      <c r="AV753" s="14" t="s">
        <v>81</v>
      </c>
      <c r="AW753" s="14" t="s">
        <v>35</v>
      </c>
      <c r="AX753" s="14" t="s">
        <v>74</v>
      </c>
      <c r="AY753" s="259" t="s">
        <v>426</v>
      </c>
    </row>
    <row r="754" s="13" customFormat="1">
      <c r="A754" s="13"/>
      <c r="B754" s="238"/>
      <c r="C754" s="239"/>
      <c r="D754" s="240" t="s">
        <v>446</v>
      </c>
      <c r="E754" s="241" t="s">
        <v>28</v>
      </c>
      <c r="F754" s="242" t="s">
        <v>1281</v>
      </c>
      <c r="G754" s="239"/>
      <c r="H754" s="243">
        <v>9.75</v>
      </c>
      <c r="I754" s="244"/>
      <c r="J754" s="239"/>
      <c r="K754" s="239"/>
      <c r="L754" s="245"/>
      <c r="M754" s="246"/>
      <c r="N754" s="247"/>
      <c r="O754" s="247"/>
      <c r="P754" s="247"/>
      <c r="Q754" s="247"/>
      <c r="R754" s="247"/>
      <c r="S754" s="247"/>
      <c r="T754" s="248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49" t="s">
        <v>446</v>
      </c>
      <c r="AU754" s="249" t="s">
        <v>83</v>
      </c>
      <c r="AV754" s="13" t="s">
        <v>83</v>
      </c>
      <c r="AW754" s="13" t="s">
        <v>35</v>
      </c>
      <c r="AX754" s="13" t="s">
        <v>74</v>
      </c>
      <c r="AY754" s="249" t="s">
        <v>426</v>
      </c>
    </row>
    <row r="755" s="14" customFormat="1">
      <c r="A755" s="14"/>
      <c r="B755" s="250"/>
      <c r="C755" s="251"/>
      <c r="D755" s="240" t="s">
        <v>446</v>
      </c>
      <c r="E755" s="252" t="s">
        <v>28</v>
      </c>
      <c r="F755" s="253" t="s">
        <v>871</v>
      </c>
      <c r="G755" s="251"/>
      <c r="H755" s="252" t="s">
        <v>28</v>
      </c>
      <c r="I755" s="254"/>
      <c r="J755" s="251"/>
      <c r="K755" s="251"/>
      <c r="L755" s="255"/>
      <c r="M755" s="256"/>
      <c r="N755" s="257"/>
      <c r="O755" s="257"/>
      <c r="P755" s="257"/>
      <c r="Q755" s="257"/>
      <c r="R755" s="257"/>
      <c r="S755" s="257"/>
      <c r="T755" s="258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T755" s="259" t="s">
        <v>446</v>
      </c>
      <c r="AU755" s="259" t="s">
        <v>83</v>
      </c>
      <c r="AV755" s="14" t="s">
        <v>81</v>
      </c>
      <c r="AW755" s="14" t="s">
        <v>35</v>
      </c>
      <c r="AX755" s="14" t="s">
        <v>74</v>
      </c>
      <c r="AY755" s="259" t="s">
        <v>426</v>
      </c>
    </row>
    <row r="756" s="13" customFormat="1">
      <c r="A756" s="13"/>
      <c r="B756" s="238"/>
      <c r="C756" s="239"/>
      <c r="D756" s="240" t="s">
        <v>446</v>
      </c>
      <c r="E756" s="241" t="s">
        <v>28</v>
      </c>
      <c r="F756" s="242" t="s">
        <v>1281</v>
      </c>
      <c r="G756" s="239"/>
      <c r="H756" s="243">
        <v>9.75</v>
      </c>
      <c r="I756" s="244"/>
      <c r="J756" s="239"/>
      <c r="K756" s="239"/>
      <c r="L756" s="245"/>
      <c r="M756" s="246"/>
      <c r="N756" s="247"/>
      <c r="O756" s="247"/>
      <c r="P756" s="247"/>
      <c r="Q756" s="247"/>
      <c r="R756" s="247"/>
      <c r="S756" s="247"/>
      <c r="T756" s="248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49" t="s">
        <v>446</v>
      </c>
      <c r="AU756" s="249" t="s">
        <v>83</v>
      </c>
      <c r="AV756" s="13" t="s">
        <v>83</v>
      </c>
      <c r="AW756" s="13" t="s">
        <v>35</v>
      </c>
      <c r="AX756" s="13" t="s">
        <v>74</v>
      </c>
      <c r="AY756" s="249" t="s">
        <v>426</v>
      </c>
    </row>
    <row r="757" s="14" customFormat="1">
      <c r="A757" s="14"/>
      <c r="B757" s="250"/>
      <c r="C757" s="251"/>
      <c r="D757" s="240" t="s">
        <v>446</v>
      </c>
      <c r="E757" s="252" t="s">
        <v>28</v>
      </c>
      <c r="F757" s="253" t="s">
        <v>872</v>
      </c>
      <c r="G757" s="251"/>
      <c r="H757" s="252" t="s">
        <v>28</v>
      </c>
      <c r="I757" s="254"/>
      <c r="J757" s="251"/>
      <c r="K757" s="251"/>
      <c r="L757" s="255"/>
      <c r="M757" s="256"/>
      <c r="N757" s="257"/>
      <c r="O757" s="257"/>
      <c r="P757" s="257"/>
      <c r="Q757" s="257"/>
      <c r="R757" s="257"/>
      <c r="S757" s="257"/>
      <c r="T757" s="258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59" t="s">
        <v>446</v>
      </c>
      <c r="AU757" s="259" t="s">
        <v>83</v>
      </c>
      <c r="AV757" s="14" t="s">
        <v>81</v>
      </c>
      <c r="AW757" s="14" t="s">
        <v>35</v>
      </c>
      <c r="AX757" s="14" t="s">
        <v>74</v>
      </c>
      <c r="AY757" s="259" t="s">
        <v>426</v>
      </c>
    </row>
    <row r="758" s="13" customFormat="1">
      <c r="A758" s="13"/>
      <c r="B758" s="238"/>
      <c r="C758" s="239"/>
      <c r="D758" s="240" t="s">
        <v>446</v>
      </c>
      <c r="E758" s="241" t="s">
        <v>28</v>
      </c>
      <c r="F758" s="242" t="s">
        <v>1282</v>
      </c>
      <c r="G758" s="239"/>
      <c r="H758" s="243">
        <v>11.625</v>
      </c>
      <c r="I758" s="244"/>
      <c r="J758" s="239"/>
      <c r="K758" s="239"/>
      <c r="L758" s="245"/>
      <c r="M758" s="246"/>
      <c r="N758" s="247"/>
      <c r="O758" s="247"/>
      <c r="P758" s="247"/>
      <c r="Q758" s="247"/>
      <c r="R758" s="247"/>
      <c r="S758" s="247"/>
      <c r="T758" s="248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49" t="s">
        <v>446</v>
      </c>
      <c r="AU758" s="249" t="s">
        <v>83</v>
      </c>
      <c r="AV758" s="13" t="s">
        <v>83</v>
      </c>
      <c r="AW758" s="13" t="s">
        <v>35</v>
      </c>
      <c r="AX758" s="13" t="s">
        <v>74</v>
      </c>
      <c r="AY758" s="249" t="s">
        <v>426</v>
      </c>
    </row>
    <row r="759" s="15" customFormat="1">
      <c r="A759" s="15"/>
      <c r="B759" s="260"/>
      <c r="C759" s="261"/>
      <c r="D759" s="240" t="s">
        <v>446</v>
      </c>
      <c r="E759" s="262" t="s">
        <v>28</v>
      </c>
      <c r="F759" s="263" t="s">
        <v>466</v>
      </c>
      <c r="G759" s="261"/>
      <c r="H759" s="264">
        <v>36.225000000000001</v>
      </c>
      <c r="I759" s="265"/>
      <c r="J759" s="261"/>
      <c r="K759" s="261"/>
      <c r="L759" s="266"/>
      <c r="M759" s="267"/>
      <c r="N759" s="268"/>
      <c r="O759" s="268"/>
      <c r="P759" s="268"/>
      <c r="Q759" s="268"/>
      <c r="R759" s="268"/>
      <c r="S759" s="268"/>
      <c r="T759" s="269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T759" s="270" t="s">
        <v>446</v>
      </c>
      <c r="AU759" s="270" t="s">
        <v>83</v>
      </c>
      <c r="AV759" s="15" t="s">
        <v>438</v>
      </c>
      <c r="AW759" s="15" t="s">
        <v>35</v>
      </c>
      <c r="AX759" s="15" t="s">
        <v>81</v>
      </c>
      <c r="AY759" s="270" t="s">
        <v>426</v>
      </c>
    </row>
    <row r="760" s="2" customFormat="1" ht="49.05" customHeight="1">
      <c r="A760" s="42"/>
      <c r="B760" s="43"/>
      <c r="C760" s="220" t="s">
        <v>1283</v>
      </c>
      <c r="D760" s="220" t="s">
        <v>433</v>
      </c>
      <c r="E760" s="221" t="s">
        <v>1284</v>
      </c>
      <c r="F760" s="222" t="s">
        <v>1285</v>
      </c>
      <c r="G760" s="223" t="s">
        <v>436</v>
      </c>
      <c r="H760" s="224">
        <v>204.87100000000001</v>
      </c>
      <c r="I760" s="225"/>
      <c r="J760" s="226">
        <f>ROUND(I760*H760,2)</f>
        <v>0</v>
      </c>
      <c r="K760" s="222" t="s">
        <v>437</v>
      </c>
      <c r="L760" s="48"/>
      <c r="M760" s="227" t="s">
        <v>28</v>
      </c>
      <c r="N760" s="228" t="s">
        <v>45</v>
      </c>
      <c r="O760" s="88"/>
      <c r="P760" s="229">
        <f>O760*H760</f>
        <v>0</v>
      </c>
      <c r="Q760" s="229">
        <v>0.019699999999999999</v>
      </c>
      <c r="R760" s="229">
        <f>Q760*H760</f>
        <v>4.0359587000000001</v>
      </c>
      <c r="S760" s="229">
        <v>0</v>
      </c>
      <c r="T760" s="230">
        <f>S760*H760</f>
        <v>0</v>
      </c>
      <c r="U760" s="42"/>
      <c r="V760" s="42"/>
      <c r="W760" s="42"/>
      <c r="X760" s="42"/>
      <c r="Y760" s="42"/>
      <c r="Z760" s="42"/>
      <c r="AA760" s="42"/>
      <c r="AB760" s="42"/>
      <c r="AC760" s="42"/>
      <c r="AD760" s="42"/>
      <c r="AE760" s="42"/>
      <c r="AR760" s="231" t="s">
        <v>438</v>
      </c>
      <c r="AT760" s="231" t="s">
        <v>433</v>
      </c>
      <c r="AU760" s="231" t="s">
        <v>83</v>
      </c>
      <c r="AY760" s="21" t="s">
        <v>426</v>
      </c>
      <c r="BE760" s="232">
        <f>IF(N760="základní",J760,0)</f>
        <v>0</v>
      </c>
      <c r="BF760" s="232">
        <f>IF(N760="snížená",J760,0)</f>
        <v>0</v>
      </c>
      <c r="BG760" s="232">
        <f>IF(N760="zákl. přenesená",J760,0)</f>
        <v>0</v>
      </c>
      <c r="BH760" s="232">
        <f>IF(N760="sníž. přenesená",J760,0)</f>
        <v>0</v>
      </c>
      <c r="BI760" s="232">
        <f>IF(N760="nulová",J760,0)</f>
        <v>0</v>
      </c>
      <c r="BJ760" s="21" t="s">
        <v>81</v>
      </c>
      <c r="BK760" s="232">
        <f>ROUND(I760*H760,2)</f>
        <v>0</v>
      </c>
      <c r="BL760" s="21" t="s">
        <v>438</v>
      </c>
      <c r="BM760" s="231" t="s">
        <v>1286</v>
      </c>
    </row>
    <row r="761" s="2" customFormat="1">
      <c r="A761" s="42"/>
      <c r="B761" s="43"/>
      <c r="C761" s="44"/>
      <c r="D761" s="233" t="s">
        <v>442</v>
      </c>
      <c r="E761" s="44"/>
      <c r="F761" s="234" t="s">
        <v>1287</v>
      </c>
      <c r="G761" s="44"/>
      <c r="H761" s="44"/>
      <c r="I761" s="235"/>
      <c r="J761" s="44"/>
      <c r="K761" s="44"/>
      <c r="L761" s="48"/>
      <c r="M761" s="236"/>
      <c r="N761" s="237"/>
      <c r="O761" s="88"/>
      <c r="P761" s="88"/>
      <c r="Q761" s="88"/>
      <c r="R761" s="88"/>
      <c r="S761" s="88"/>
      <c r="T761" s="89"/>
      <c r="U761" s="42"/>
      <c r="V761" s="42"/>
      <c r="W761" s="42"/>
      <c r="X761" s="42"/>
      <c r="Y761" s="42"/>
      <c r="Z761" s="42"/>
      <c r="AA761" s="42"/>
      <c r="AB761" s="42"/>
      <c r="AC761" s="42"/>
      <c r="AD761" s="42"/>
      <c r="AE761" s="42"/>
      <c r="AT761" s="21" t="s">
        <v>442</v>
      </c>
      <c r="AU761" s="21" t="s">
        <v>83</v>
      </c>
    </row>
    <row r="762" s="13" customFormat="1">
      <c r="A762" s="13"/>
      <c r="B762" s="238"/>
      <c r="C762" s="239"/>
      <c r="D762" s="240" t="s">
        <v>446</v>
      </c>
      <c r="E762" s="241" t="s">
        <v>28</v>
      </c>
      <c r="F762" s="242" t="s">
        <v>167</v>
      </c>
      <c r="G762" s="239"/>
      <c r="H762" s="243">
        <v>204.87100000000001</v>
      </c>
      <c r="I762" s="244"/>
      <c r="J762" s="239"/>
      <c r="K762" s="239"/>
      <c r="L762" s="245"/>
      <c r="M762" s="246"/>
      <c r="N762" s="247"/>
      <c r="O762" s="247"/>
      <c r="P762" s="247"/>
      <c r="Q762" s="247"/>
      <c r="R762" s="247"/>
      <c r="S762" s="247"/>
      <c r="T762" s="248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49" t="s">
        <v>446</v>
      </c>
      <c r="AU762" s="249" t="s">
        <v>83</v>
      </c>
      <c r="AV762" s="13" t="s">
        <v>83</v>
      </c>
      <c r="AW762" s="13" t="s">
        <v>35</v>
      </c>
      <c r="AX762" s="13" t="s">
        <v>81</v>
      </c>
      <c r="AY762" s="249" t="s">
        <v>426</v>
      </c>
    </row>
    <row r="763" s="2" customFormat="1" ht="37.8" customHeight="1">
      <c r="A763" s="42"/>
      <c r="B763" s="43"/>
      <c r="C763" s="220" t="s">
        <v>1288</v>
      </c>
      <c r="D763" s="220" t="s">
        <v>433</v>
      </c>
      <c r="E763" s="221" t="s">
        <v>1289</v>
      </c>
      <c r="F763" s="222" t="s">
        <v>1290</v>
      </c>
      <c r="G763" s="223" t="s">
        <v>436</v>
      </c>
      <c r="H763" s="224">
        <v>61.380000000000003</v>
      </c>
      <c r="I763" s="225"/>
      <c r="J763" s="226">
        <f>ROUND(I763*H763,2)</f>
        <v>0</v>
      </c>
      <c r="K763" s="222" t="s">
        <v>437</v>
      </c>
      <c r="L763" s="48"/>
      <c r="M763" s="227" t="s">
        <v>28</v>
      </c>
      <c r="N763" s="228" t="s">
        <v>45</v>
      </c>
      <c r="O763" s="88"/>
      <c r="P763" s="229">
        <f>O763*H763</f>
        <v>0</v>
      </c>
      <c r="Q763" s="229">
        <v>0.0028400000000000001</v>
      </c>
      <c r="R763" s="229">
        <f>Q763*H763</f>
        <v>0.17431920000000001</v>
      </c>
      <c r="S763" s="229">
        <v>0</v>
      </c>
      <c r="T763" s="230">
        <f>S763*H763</f>
        <v>0</v>
      </c>
      <c r="U763" s="42"/>
      <c r="V763" s="42"/>
      <c r="W763" s="42"/>
      <c r="X763" s="42"/>
      <c r="Y763" s="42"/>
      <c r="Z763" s="42"/>
      <c r="AA763" s="42"/>
      <c r="AB763" s="42"/>
      <c r="AC763" s="42"/>
      <c r="AD763" s="42"/>
      <c r="AE763" s="42"/>
      <c r="AR763" s="231" t="s">
        <v>438</v>
      </c>
      <c r="AT763" s="231" t="s">
        <v>433</v>
      </c>
      <c r="AU763" s="231" t="s">
        <v>83</v>
      </c>
      <c r="AY763" s="21" t="s">
        <v>426</v>
      </c>
      <c r="BE763" s="232">
        <f>IF(N763="základní",J763,0)</f>
        <v>0</v>
      </c>
      <c r="BF763" s="232">
        <f>IF(N763="snížená",J763,0)</f>
        <v>0</v>
      </c>
      <c r="BG763" s="232">
        <f>IF(N763="zákl. přenesená",J763,0)</f>
        <v>0</v>
      </c>
      <c r="BH763" s="232">
        <f>IF(N763="sníž. přenesená",J763,0)</f>
        <v>0</v>
      </c>
      <c r="BI763" s="232">
        <f>IF(N763="nulová",J763,0)</f>
        <v>0</v>
      </c>
      <c r="BJ763" s="21" t="s">
        <v>81</v>
      </c>
      <c r="BK763" s="232">
        <f>ROUND(I763*H763,2)</f>
        <v>0</v>
      </c>
      <c r="BL763" s="21" t="s">
        <v>438</v>
      </c>
      <c r="BM763" s="231" t="s">
        <v>1291</v>
      </c>
    </row>
    <row r="764" s="2" customFormat="1">
      <c r="A764" s="42"/>
      <c r="B764" s="43"/>
      <c r="C764" s="44"/>
      <c r="D764" s="233" t="s">
        <v>442</v>
      </c>
      <c r="E764" s="44"/>
      <c r="F764" s="234" t="s">
        <v>1292</v>
      </c>
      <c r="G764" s="44"/>
      <c r="H764" s="44"/>
      <c r="I764" s="235"/>
      <c r="J764" s="44"/>
      <c r="K764" s="44"/>
      <c r="L764" s="48"/>
      <c r="M764" s="236"/>
      <c r="N764" s="237"/>
      <c r="O764" s="88"/>
      <c r="P764" s="88"/>
      <c r="Q764" s="88"/>
      <c r="R764" s="88"/>
      <c r="S764" s="88"/>
      <c r="T764" s="89"/>
      <c r="U764" s="42"/>
      <c r="V764" s="42"/>
      <c r="W764" s="42"/>
      <c r="X764" s="42"/>
      <c r="Y764" s="42"/>
      <c r="Z764" s="42"/>
      <c r="AA764" s="42"/>
      <c r="AB764" s="42"/>
      <c r="AC764" s="42"/>
      <c r="AD764" s="42"/>
      <c r="AE764" s="42"/>
      <c r="AT764" s="21" t="s">
        <v>442</v>
      </c>
      <c r="AU764" s="21" t="s">
        <v>83</v>
      </c>
    </row>
    <row r="765" s="13" customFormat="1">
      <c r="A765" s="13"/>
      <c r="B765" s="238"/>
      <c r="C765" s="239"/>
      <c r="D765" s="240" t="s">
        <v>446</v>
      </c>
      <c r="E765" s="241" t="s">
        <v>28</v>
      </c>
      <c r="F765" s="242" t="s">
        <v>325</v>
      </c>
      <c r="G765" s="239"/>
      <c r="H765" s="243">
        <v>24.579999999999998</v>
      </c>
      <c r="I765" s="244"/>
      <c r="J765" s="239"/>
      <c r="K765" s="239"/>
      <c r="L765" s="245"/>
      <c r="M765" s="246"/>
      <c r="N765" s="247"/>
      <c r="O765" s="247"/>
      <c r="P765" s="247"/>
      <c r="Q765" s="247"/>
      <c r="R765" s="247"/>
      <c r="S765" s="247"/>
      <c r="T765" s="248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49" t="s">
        <v>446</v>
      </c>
      <c r="AU765" s="249" t="s">
        <v>83</v>
      </c>
      <c r="AV765" s="13" t="s">
        <v>83</v>
      </c>
      <c r="AW765" s="13" t="s">
        <v>35</v>
      </c>
      <c r="AX765" s="13" t="s">
        <v>74</v>
      </c>
      <c r="AY765" s="249" t="s">
        <v>426</v>
      </c>
    </row>
    <row r="766" s="13" customFormat="1">
      <c r="A766" s="13"/>
      <c r="B766" s="238"/>
      <c r="C766" s="239"/>
      <c r="D766" s="240" t="s">
        <v>446</v>
      </c>
      <c r="E766" s="241" t="s">
        <v>28</v>
      </c>
      <c r="F766" s="242" t="s">
        <v>366</v>
      </c>
      <c r="G766" s="239"/>
      <c r="H766" s="243">
        <v>36.799999999999997</v>
      </c>
      <c r="I766" s="244"/>
      <c r="J766" s="239"/>
      <c r="K766" s="239"/>
      <c r="L766" s="245"/>
      <c r="M766" s="246"/>
      <c r="N766" s="247"/>
      <c r="O766" s="247"/>
      <c r="P766" s="247"/>
      <c r="Q766" s="247"/>
      <c r="R766" s="247"/>
      <c r="S766" s="247"/>
      <c r="T766" s="248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49" t="s">
        <v>446</v>
      </c>
      <c r="AU766" s="249" t="s">
        <v>83</v>
      </c>
      <c r="AV766" s="13" t="s">
        <v>83</v>
      </c>
      <c r="AW766" s="13" t="s">
        <v>35</v>
      </c>
      <c r="AX766" s="13" t="s">
        <v>74</v>
      </c>
      <c r="AY766" s="249" t="s">
        <v>426</v>
      </c>
    </row>
    <row r="767" s="15" customFormat="1">
      <c r="A767" s="15"/>
      <c r="B767" s="260"/>
      <c r="C767" s="261"/>
      <c r="D767" s="240" t="s">
        <v>446</v>
      </c>
      <c r="E767" s="262" t="s">
        <v>28</v>
      </c>
      <c r="F767" s="263" t="s">
        <v>466</v>
      </c>
      <c r="G767" s="261"/>
      <c r="H767" s="264">
        <v>61.380000000000003</v>
      </c>
      <c r="I767" s="265"/>
      <c r="J767" s="261"/>
      <c r="K767" s="261"/>
      <c r="L767" s="266"/>
      <c r="M767" s="267"/>
      <c r="N767" s="268"/>
      <c r="O767" s="268"/>
      <c r="P767" s="268"/>
      <c r="Q767" s="268"/>
      <c r="R767" s="268"/>
      <c r="S767" s="268"/>
      <c r="T767" s="269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T767" s="270" t="s">
        <v>446</v>
      </c>
      <c r="AU767" s="270" t="s">
        <v>83</v>
      </c>
      <c r="AV767" s="15" t="s">
        <v>438</v>
      </c>
      <c r="AW767" s="15" t="s">
        <v>35</v>
      </c>
      <c r="AX767" s="15" t="s">
        <v>81</v>
      </c>
      <c r="AY767" s="270" t="s">
        <v>426</v>
      </c>
    </row>
    <row r="768" s="2" customFormat="1" ht="37.8" customHeight="1">
      <c r="A768" s="42"/>
      <c r="B768" s="43"/>
      <c r="C768" s="220" t="s">
        <v>1293</v>
      </c>
      <c r="D768" s="220" t="s">
        <v>433</v>
      </c>
      <c r="E768" s="221" t="s">
        <v>1294</v>
      </c>
      <c r="F768" s="222" t="s">
        <v>1295</v>
      </c>
      <c r="G768" s="223" t="s">
        <v>436</v>
      </c>
      <c r="H768" s="224">
        <v>2.5</v>
      </c>
      <c r="I768" s="225"/>
      <c r="J768" s="226">
        <f>ROUND(I768*H768,2)</f>
        <v>0</v>
      </c>
      <c r="K768" s="222" t="s">
        <v>437</v>
      </c>
      <c r="L768" s="48"/>
      <c r="M768" s="227" t="s">
        <v>28</v>
      </c>
      <c r="N768" s="228" t="s">
        <v>45</v>
      </c>
      <c r="O768" s="88"/>
      <c r="P768" s="229">
        <f>O768*H768</f>
        <v>0</v>
      </c>
      <c r="Q768" s="229">
        <v>0.00084999999999999995</v>
      </c>
      <c r="R768" s="229">
        <f>Q768*H768</f>
        <v>0.0021249999999999997</v>
      </c>
      <c r="S768" s="229">
        <v>0</v>
      </c>
      <c r="T768" s="230">
        <f>S768*H768</f>
        <v>0</v>
      </c>
      <c r="U768" s="42"/>
      <c r="V768" s="42"/>
      <c r="W768" s="42"/>
      <c r="X768" s="42"/>
      <c r="Y768" s="42"/>
      <c r="Z768" s="42"/>
      <c r="AA768" s="42"/>
      <c r="AB768" s="42"/>
      <c r="AC768" s="42"/>
      <c r="AD768" s="42"/>
      <c r="AE768" s="42"/>
      <c r="AR768" s="231" t="s">
        <v>438</v>
      </c>
      <c r="AT768" s="231" t="s">
        <v>433</v>
      </c>
      <c r="AU768" s="231" t="s">
        <v>83</v>
      </c>
      <c r="AY768" s="21" t="s">
        <v>426</v>
      </c>
      <c r="BE768" s="232">
        <f>IF(N768="základní",J768,0)</f>
        <v>0</v>
      </c>
      <c r="BF768" s="232">
        <f>IF(N768="snížená",J768,0)</f>
        <v>0</v>
      </c>
      <c r="BG768" s="232">
        <f>IF(N768="zákl. přenesená",J768,0)</f>
        <v>0</v>
      </c>
      <c r="BH768" s="232">
        <f>IF(N768="sníž. přenesená",J768,0)</f>
        <v>0</v>
      </c>
      <c r="BI768" s="232">
        <f>IF(N768="nulová",J768,0)</f>
        <v>0</v>
      </c>
      <c r="BJ768" s="21" t="s">
        <v>81</v>
      </c>
      <c r="BK768" s="232">
        <f>ROUND(I768*H768,2)</f>
        <v>0</v>
      </c>
      <c r="BL768" s="21" t="s">
        <v>438</v>
      </c>
      <c r="BM768" s="231" t="s">
        <v>1296</v>
      </c>
    </row>
    <row r="769" s="2" customFormat="1">
      <c r="A769" s="42"/>
      <c r="B769" s="43"/>
      <c r="C769" s="44"/>
      <c r="D769" s="233" t="s">
        <v>442</v>
      </c>
      <c r="E769" s="44"/>
      <c r="F769" s="234" t="s">
        <v>1297</v>
      </c>
      <c r="G769" s="44"/>
      <c r="H769" s="44"/>
      <c r="I769" s="235"/>
      <c r="J769" s="44"/>
      <c r="K769" s="44"/>
      <c r="L769" s="48"/>
      <c r="M769" s="236"/>
      <c r="N769" s="237"/>
      <c r="O769" s="88"/>
      <c r="P769" s="88"/>
      <c r="Q769" s="88"/>
      <c r="R769" s="88"/>
      <c r="S769" s="88"/>
      <c r="T769" s="89"/>
      <c r="U769" s="42"/>
      <c r="V769" s="42"/>
      <c r="W769" s="42"/>
      <c r="X769" s="42"/>
      <c r="Y769" s="42"/>
      <c r="Z769" s="42"/>
      <c r="AA769" s="42"/>
      <c r="AB769" s="42"/>
      <c r="AC769" s="42"/>
      <c r="AD769" s="42"/>
      <c r="AE769" s="42"/>
      <c r="AT769" s="21" t="s">
        <v>442</v>
      </c>
      <c r="AU769" s="21" t="s">
        <v>83</v>
      </c>
    </row>
    <row r="770" s="14" customFormat="1">
      <c r="A770" s="14"/>
      <c r="B770" s="250"/>
      <c r="C770" s="251"/>
      <c r="D770" s="240" t="s">
        <v>446</v>
      </c>
      <c r="E770" s="252" t="s">
        <v>28</v>
      </c>
      <c r="F770" s="253" t="s">
        <v>460</v>
      </c>
      <c r="G770" s="251"/>
      <c r="H770" s="252" t="s">
        <v>28</v>
      </c>
      <c r="I770" s="254"/>
      <c r="J770" s="251"/>
      <c r="K770" s="251"/>
      <c r="L770" s="255"/>
      <c r="M770" s="256"/>
      <c r="N770" s="257"/>
      <c r="O770" s="257"/>
      <c r="P770" s="257"/>
      <c r="Q770" s="257"/>
      <c r="R770" s="257"/>
      <c r="S770" s="257"/>
      <c r="T770" s="258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59" t="s">
        <v>446</v>
      </c>
      <c r="AU770" s="259" t="s">
        <v>83</v>
      </c>
      <c r="AV770" s="14" t="s">
        <v>81</v>
      </c>
      <c r="AW770" s="14" t="s">
        <v>35</v>
      </c>
      <c r="AX770" s="14" t="s">
        <v>74</v>
      </c>
      <c r="AY770" s="259" t="s">
        <v>426</v>
      </c>
    </row>
    <row r="771" s="13" customFormat="1">
      <c r="A771" s="13"/>
      <c r="B771" s="238"/>
      <c r="C771" s="239"/>
      <c r="D771" s="240" t="s">
        <v>446</v>
      </c>
      <c r="E771" s="241" t="s">
        <v>28</v>
      </c>
      <c r="F771" s="242" t="s">
        <v>1298</v>
      </c>
      <c r="G771" s="239"/>
      <c r="H771" s="243">
        <v>2.5</v>
      </c>
      <c r="I771" s="244"/>
      <c r="J771" s="239"/>
      <c r="K771" s="239"/>
      <c r="L771" s="245"/>
      <c r="M771" s="246"/>
      <c r="N771" s="247"/>
      <c r="O771" s="247"/>
      <c r="P771" s="247"/>
      <c r="Q771" s="247"/>
      <c r="R771" s="247"/>
      <c r="S771" s="247"/>
      <c r="T771" s="248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49" t="s">
        <v>446</v>
      </c>
      <c r="AU771" s="249" t="s">
        <v>83</v>
      </c>
      <c r="AV771" s="13" t="s">
        <v>83</v>
      </c>
      <c r="AW771" s="13" t="s">
        <v>35</v>
      </c>
      <c r="AX771" s="13" t="s">
        <v>81</v>
      </c>
      <c r="AY771" s="249" t="s">
        <v>426</v>
      </c>
    </row>
    <row r="772" s="2" customFormat="1" ht="33" customHeight="1">
      <c r="A772" s="42"/>
      <c r="B772" s="43"/>
      <c r="C772" s="220" t="s">
        <v>1299</v>
      </c>
      <c r="D772" s="220" t="s">
        <v>433</v>
      </c>
      <c r="E772" s="221" t="s">
        <v>1300</v>
      </c>
      <c r="F772" s="222" t="s">
        <v>1301</v>
      </c>
      <c r="G772" s="223" t="s">
        <v>436</v>
      </c>
      <c r="H772" s="224">
        <v>736.89999999999998</v>
      </c>
      <c r="I772" s="225"/>
      <c r="J772" s="226">
        <f>ROUND(I772*H772,2)</f>
        <v>0</v>
      </c>
      <c r="K772" s="222" t="s">
        <v>437</v>
      </c>
      <c r="L772" s="48"/>
      <c r="M772" s="227" t="s">
        <v>28</v>
      </c>
      <c r="N772" s="228" t="s">
        <v>45</v>
      </c>
      <c r="O772" s="88"/>
      <c r="P772" s="229">
        <f>O772*H772</f>
        <v>0</v>
      </c>
      <c r="Q772" s="229">
        <v>0</v>
      </c>
      <c r="R772" s="229">
        <f>Q772*H772</f>
        <v>0</v>
      </c>
      <c r="S772" s="229">
        <v>0</v>
      </c>
      <c r="T772" s="230">
        <f>S772*H772</f>
        <v>0</v>
      </c>
      <c r="U772" s="42"/>
      <c r="V772" s="42"/>
      <c r="W772" s="42"/>
      <c r="X772" s="42"/>
      <c r="Y772" s="42"/>
      <c r="Z772" s="42"/>
      <c r="AA772" s="42"/>
      <c r="AB772" s="42"/>
      <c r="AC772" s="42"/>
      <c r="AD772" s="42"/>
      <c r="AE772" s="42"/>
      <c r="AR772" s="231" t="s">
        <v>438</v>
      </c>
      <c r="AT772" s="231" t="s">
        <v>433</v>
      </c>
      <c r="AU772" s="231" t="s">
        <v>83</v>
      </c>
      <c r="AY772" s="21" t="s">
        <v>426</v>
      </c>
      <c r="BE772" s="232">
        <f>IF(N772="základní",J772,0)</f>
        <v>0</v>
      </c>
      <c r="BF772" s="232">
        <f>IF(N772="snížená",J772,0)</f>
        <v>0</v>
      </c>
      <c r="BG772" s="232">
        <f>IF(N772="zákl. přenesená",J772,0)</f>
        <v>0</v>
      </c>
      <c r="BH772" s="232">
        <f>IF(N772="sníž. přenesená",J772,0)</f>
        <v>0</v>
      </c>
      <c r="BI772" s="232">
        <f>IF(N772="nulová",J772,0)</f>
        <v>0</v>
      </c>
      <c r="BJ772" s="21" t="s">
        <v>81</v>
      </c>
      <c r="BK772" s="232">
        <f>ROUND(I772*H772,2)</f>
        <v>0</v>
      </c>
      <c r="BL772" s="21" t="s">
        <v>438</v>
      </c>
      <c r="BM772" s="231" t="s">
        <v>1302</v>
      </c>
    </row>
    <row r="773" s="2" customFormat="1">
      <c r="A773" s="42"/>
      <c r="B773" s="43"/>
      <c r="C773" s="44"/>
      <c r="D773" s="233" t="s">
        <v>442</v>
      </c>
      <c r="E773" s="44"/>
      <c r="F773" s="234" t="s">
        <v>1303</v>
      </c>
      <c r="G773" s="44"/>
      <c r="H773" s="44"/>
      <c r="I773" s="235"/>
      <c r="J773" s="44"/>
      <c r="K773" s="44"/>
      <c r="L773" s="48"/>
      <c r="M773" s="236"/>
      <c r="N773" s="237"/>
      <c r="O773" s="88"/>
      <c r="P773" s="88"/>
      <c r="Q773" s="88"/>
      <c r="R773" s="88"/>
      <c r="S773" s="88"/>
      <c r="T773" s="89"/>
      <c r="U773" s="42"/>
      <c r="V773" s="42"/>
      <c r="W773" s="42"/>
      <c r="X773" s="42"/>
      <c r="Y773" s="42"/>
      <c r="Z773" s="42"/>
      <c r="AA773" s="42"/>
      <c r="AB773" s="42"/>
      <c r="AC773" s="42"/>
      <c r="AD773" s="42"/>
      <c r="AE773" s="42"/>
      <c r="AT773" s="21" t="s">
        <v>442</v>
      </c>
      <c r="AU773" s="21" t="s">
        <v>83</v>
      </c>
    </row>
    <row r="774" s="14" customFormat="1">
      <c r="A774" s="14"/>
      <c r="B774" s="250"/>
      <c r="C774" s="251"/>
      <c r="D774" s="240" t="s">
        <v>446</v>
      </c>
      <c r="E774" s="252" t="s">
        <v>28</v>
      </c>
      <c r="F774" s="253" t="s">
        <v>460</v>
      </c>
      <c r="G774" s="251"/>
      <c r="H774" s="252" t="s">
        <v>28</v>
      </c>
      <c r="I774" s="254"/>
      <c r="J774" s="251"/>
      <c r="K774" s="251"/>
      <c r="L774" s="255"/>
      <c r="M774" s="256"/>
      <c r="N774" s="257"/>
      <c r="O774" s="257"/>
      <c r="P774" s="257"/>
      <c r="Q774" s="257"/>
      <c r="R774" s="257"/>
      <c r="S774" s="257"/>
      <c r="T774" s="258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59" t="s">
        <v>446</v>
      </c>
      <c r="AU774" s="259" t="s">
        <v>83</v>
      </c>
      <c r="AV774" s="14" t="s">
        <v>81</v>
      </c>
      <c r="AW774" s="14" t="s">
        <v>35</v>
      </c>
      <c r="AX774" s="14" t="s">
        <v>74</v>
      </c>
      <c r="AY774" s="259" t="s">
        <v>426</v>
      </c>
    </row>
    <row r="775" s="13" customFormat="1">
      <c r="A775" s="13"/>
      <c r="B775" s="238"/>
      <c r="C775" s="239"/>
      <c r="D775" s="240" t="s">
        <v>446</v>
      </c>
      <c r="E775" s="241" t="s">
        <v>28</v>
      </c>
      <c r="F775" s="242" t="s">
        <v>1304</v>
      </c>
      <c r="G775" s="239"/>
      <c r="H775" s="243">
        <v>134.30000000000001</v>
      </c>
      <c r="I775" s="244"/>
      <c r="J775" s="239"/>
      <c r="K775" s="239"/>
      <c r="L775" s="245"/>
      <c r="M775" s="246"/>
      <c r="N775" s="247"/>
      <c r="O775" s="247"/>
      <c r="P775" s="247"/>
      <c r="Q775" s="247"/>
      <c r="R775" s="247"/>
      <c r="S775" s="247"/>
      <c r="T775" s="248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49" t="s">
        <v>446</v>
      </c>
      <c r="AU775" s="249" t="s">
        <v>83</v>
      </c>
      <c r="AV775" s="13" t="s">
        <v>83</v>
      </c>
      <c r="AW775" s="13" t="s">
        <v>35</v>
      </c>
      <c r="AX775" s="13" t="s">
        <v>74</v>
      </c>
      <c r="AY775" s="249" t="s">
        <v>426</v>
      </c>
    </row>
    <row r="776" s="14" customFormat="1">
      <c r="A776" s="14"/>
      <c r="B776" s="250"/>
      <c r="C776" s="251"/>
      <c r="D776" s="240" t="s">
        <v>446</v>
      </c>
      <c r="E776" s="252" t="s">
        <v>28</v>
      </c>
      <c r="F776" s="253" t="s">
        <v>862</v>
      </c>
      <c r="G776" s="251"/>
      <c r="H776" s="252" t="s">
        <v>28</v>
      </c>
      <c r="I776" s="254"/>
      <c r="J776" s="251"/>
      <c r="K776" s="251"/>
      <c r="L776" s="255"/>
      <c r="M776" s="256"/>
      <c r="N776" s="257"/>
      <c r="O776" s="257"/>
      <c r="P776" s="257"/>
      <c r="Q776" s="257"/>
      <c r="R776" s="257"/>
      <c r="S776" s="257"/>
      <c r="T776" s="258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59" t="s">
        <v>446</v>
      </c>
      <c r="AU776" s="259" t="s">
        <v>83</v>
      </c>
      <c r="AV776" s="14" t="s">
        <v>81</v>
      </c>
      <c r="AW776" s="14" t="s">
        <v>35</v>
      </c>
      <c r="AX776" s="14" t="s">
        <v>74</v>
      </c>
      <c r="AY776" s="259" t="s">
        <v>426</v>
      </c>
    </row>
    <row r="777" s="13" customFormat="1">
      <c r="A777" s="13"/>
      <c r="B777" s="238"/>
      <c r="C777" s="239"/>
      <c r="D777" s="240" t="s">
        <v>446</v>
      </c>
      <c r="E777" s="241" t="s">
        <v>183</v>
      </c>
      <c r="F777" s="242" t="s">
        <v>1305</v>
      </c>
      <c r="G777" s="239"/>
      <c r="H777" s="243">
        <v>242.40000000000001</v>
      </c>
      <c r="I777" s="244"/>
      <c r="J777" s="239"/>
      <c r="K777" s="239"/>
      <c r="L777" s="245"/>
      <c r="M777" s="246"/>
      <c r="N777" s="247"/>
      <c r="O777" s="247"/>
      <c r="P777" s="247"/>
      <c r="Q777" s="247"/>
      <c r="R777" s="247"/>
      <c r="S777" s="247"/>
      <c r="T777" s="248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49" t="s">
        <v>446</v>
      </c>
      <c r="AU777" s="249" t="s">
        <v>83</v>
      </c>
      <c r="AV777" s="13" t="s">
        <v>83</v>
      </c>
      <c r="AW777" s="13" t="s">
        <v>35</v>
      </c>
      <c r="AX777" s="13" t="s">
        <v>74</v>
      </c>
      <c r="AY777" s="249" t="s">
        <v>426</v>
      </c>
    </row>
    <row r="778" s="14" customFormat="1">
      <c r="A778" s="14"/>
      <c r="B778" s="250"/>
      <c r="C778" s="251"/>
      <c r="D778" s="240" t="s">
        <v>446</v>
      </c>
      <c r="E778" s="252" t="s">
        <v>28</v>
      </c>
      <c r="F778" s="253" t="s">
        <v>871</v>
      </c>
      <c r="G778" s="251"/>
      <c r="H778" s="252" t="s">
        <v>28</v>
      </c>
      <c r="I778" s="254"/>
      <c r="J778" s="251"/>
      <c r="K778" s="251"/>
      <c r="L778" s="255"/>
      <c r="M778" s="256"/>
      <c r="N778" s="257"/>
      <c r="O778" s="257"/>
      <c r="P778" s="257"/>
      <c r="Q778" s="257"/>
      <c r="R778" s="257"/>
      <c r="S778" s="257"/>
      <c r="T778" s="258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59" t="s">
        <v>446</v>
      </c>
      <c r="AU778" s="259" t="s">
        <v>83</v>
      </c>
      <c r="AV778" s="14" t="s">
        <v>81</v>
      </c>
      <c r="AW778" s="14" t="s">
        <v>35</v>
      </c>
      <c r="AX778" s="14" t="s">
        <v>74</v>
      </c>
      <c r="AY778" s="259" t="s">
        <v>426</v>
      </c>
    </row>
    <row r="779" s="13" customFormat="1">
      <c r="A779" s="13"/>
      <c r="B779" s="238"/>
      <c r="C779" s="239"/>
      <c r="D779" s="240" t="s">
        <v>446</v>
      </c>
      <c r="E779" s="241" t="s">
        <v>185</v>
      </c>
      <c r="F779" s="242" t="s">
        <v>1306</v>
      </c>
      <c r="G779" s="239"/>
      <c r="H779" s="243">
        <v>180.09999999999999</v>
      </c>
      <c r="I779" s="244"/>
      <c r="J779" s="239"/>
      <c r="K779" s="239"/>
      <c r="L779" s="245"/>
      <c r="M779" s="246"/>
      <c r="N779" s="247"/>
      <c r="O779" s="247"/>
      <c r="P779" s="247"/>
      <c r="Q779" s="247"/>
      <c r="R779" s="247"/>
      <c r="S779" s="247"/>
      <c r="T779" s="248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49" t="s">
        <v>446</v>
      </c>
      <c r="AU779" s="249" t="s">
        <v>83</v>
      </c>
      <c r="AV779" s="13" t="s">
        <v>83</v>
      </c>
      <c r="AW779" s="13" t="s">
        <v>35</v>
      </c>
      <c r="AX779" s="13" t="s">
        <v>74</v>
      </c>
      <c r="AY779" s="249" t="s">
        <v>426</v>
      </c>
    </row>
    <row r="780" s="14" customFormat="1">
      <c r="A780" s="14"/>
      <c r="B780" s="250"/>
      <c r="C780" s="251"/>
      <c r="D780" s="240" t="s">
        <v>446</v>
      </c>
      <c r="E780" s="252" t="s">
        <v>28</v>
      </c>
      <c r="F780" s="253" t="s">
        <v>872</v>
      </c>
      <c r="G780" s="251"/>
      <c r="H780" s="252" t="s">
        <v>28</v>
      </c>
      <c r="I780" s="254"/>
      <c r="J780" s="251"/>
      <c r="K780" s="251"/>
      <c r="L780" s="255"/>
      <c r="M780" s="256"/>
      <c r="N780" s="257"/>
      <c r="O780" s="257"/>
      <c r="P780" s="257"/>
      <c r="Q780" s="257"/>
      <c r="R780" s="257"/>
      <c r="S780" s="257"/>
      <c r="T780" s="258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59" t="s">
        <v>446</v>
      </c>
      <c r="AU780" s="259" t="s">
        <v>83</v>
      </c>
      <c r="AV780" s="14" t="s">
        <v>81</v>
      </c>
      <c r="AW780" s="14" t="s">
        <v>35</v>
      </c>
      <c r="AX780" s="14" t="s">
        <v>74</v>
      </c>
      <c r="AY780" s="259" t="s">
        <v>426</v>
      </c>
    </row>
    <row r="781" s="13" customFormat="1">
      <c r="A781" s="13"/>
      <c r="B781" s="238"/>
      <c r="C781" s="239"/>
      <c r="D781" s="240" t="s">
        <v>446</v>
      </c>
      <c r="E781" s="241" t="s">
        <v>187</v>
      </c>
      <c r="F781" s="242" t="s">
        <v>1306</v>
      </c>
      <c r="G781" s="239"/>
      <c r="H781" s="243">
        <v>180.09999999999999</v>
      </c>
      <c r="I781" s="244"/>
      <c r="J781" s="239"/>
      <c r="K781" s="239"/>
      <c r="L781" s="245"/>
      <c r="M781" s="246"/>
      <c r="N781" s="247"/>
      <c r="O781" s="247"/>
      <c r="P781" s="247"/>
      <c r="Q781" s="247"/>
      <c r="R781" s="247"/>
      <c r="S781" s="247"/>
      <c r="T781" s="248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49" t="s">
        <v>446</v>
      </c>
      <c r="AU781" s="249" t="s">
        <v>83</v>
      </c>
      <c r="AV781" s="13" t="s">
        <v>83</v>
      </c>
      <c r="AW781" s="13" t="s">
        <v>35</v>
      </c>
      <c r="AX781" s="13" t="s">
        <v>74</v>
      </c>
      <c r="AY781" s="249" t="s">
        <v>426</v>
      </c>
    </row>
    <row r="782" s="15" customFormat="1">
      <c r="A782" s="15"/>
      <c r="B782" s="260"/>
      <c r="C782" s="261"/>
      <c r="D782" s="240" t="s">
        <v>446</v>
      </c>
      <c r="E782" s="262" t="s">
        <v>28</v>
      </c>
      <c r="F782" s="263" t="s">
        <v>466</v>
      </c>
      <c r="G782" s="261"/>
      <c r="H782" s="264">
        <v>736.89999999999998</v>
      </c>
      <c r="I782" s="265"/>
      <c r="J782" s="261"/>
      <c r="K782" s="261"/>
      <c r="L782" s="266"/>
      <c r="M782" s="267"/>
      <c r="N782" s="268"/>
      <c r="O782" s="268"/>
      <c r="P782" s="268"/>
      <c r="Q782" s="268"/>
      <c r="R782" s="268"/>
      <c r="S782" s="268"/>
      <c r="T782" s="269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T782" s="270" t="s">
        <v>446</v>
      </c>
      <c r="AU782" s="270" t="s">
        <v>83</v>
      </c>
      <c r="AV782" s="15" t="s">
        <v>438</v>
      </c>
      <c r="AW782" s="15" t="s">
        <v>35</v>
      </c>
      <c r="AX782" s="15" t="s">
        <v>81</v>
      </c>
      <c r="AY782" s="270" t="s">
        <v>426</v>
      </c>
    </row>
    <row r="783" s="2" customFormat="1" ht="37.8" customHeight="1">
      <c r="A783" s="42"/>
      <c r="B783" s="43"/>
      <c r="C783" s="220" t="s">
        <v>1307</v>
      </c>
      <c r="D783" s="220" t="s">
        <v>433</v>
      </c>
      <c r="E783" s="221" t="s">
        <v>1308</v>
      </c>
      <c r="F783" s="222" t="s">
        <v>1309</v>
      </c>
      <c r="G783" s="223" t="s">
        <v>436</v>
      </c>
      <c r="H783" s="224">
        <v>302.11500000000001</v>
      </c>
      <c r="I783" s="225"/>
      <c r="J783" s="226">
        <f>ROUND(I783*H783,2)</f>
        <v>0</v>
      </c>
      <c r="K783" s="222" t="s">
        <v>437</v>
      </c>
      <c r="L783" s="48"/>
      <c r="M783" s="227" t="s">
        <v>28</v>
      </c>
      <c r="N783" s="228" t="s">
        <v>45</v>
      </c>
      <c r="O783" s="88"/>
      <c r="P783" s="229">
        <f>O783*H783</f>
        <v>0</v>
      </c>
      <c r="Q783" s="229">
        <v>0</v>
      </c>
      <c r="R783" s="229">
        <f>Q783*H783</f>
        <v>0</v>
      </c>
      <c r="S783" s="229">
        <v>0</v>
      </c>
      <c r="T783" s="230">
        <f>S783*H783</f>
        <v>0</v>
      </c>
      <c r="U783" s="42"/>
      <c r="V783" s="42"/>
      <c r="W783" s="42"/>
      <c r="X783" s="42"/>
      <c r="Y783" s="42"/>
      <c r="Z783" s="42"/>
      <c r="AA783" s="42"/>
      <c r="AB783" s="42"/>
      <c r="AC783" s="42"/>
      <c r="AD783" s="42"/>
      <c r="AE783" s="42"/>
      <c r="AR783" s="231" t="s">
        <v>438</v>
      </c>
      <c r="AT783" s="231" t="s">
        <v>433</v>
      </c>
      <c r="AU783" s="231" t="s">
        <v>83</v>
      </c>
      <c r="AY783" s="21" t="s">
        <v>426</v>
      </c>
      <c r="BE783" s="232">
        <f>IF(N783="základní",J783,0)</f>
        <v>0</v>
      </c>
      <c r="BF783" s="232">
        <f>IF(N783="snížená",J783,0)</f>
        <v>0</v>
      </c>
      <c r="BG783" s="232">
        <f>IF(N783="zákl. přenesená",J783,0)</f>
        <v>0</v>
      </c>
      <c r="BH783" s="232">
        <f>IF(N783="sníž. přenesená",J783,0)</f>
        <v>0</v>
      </c>
      <c r="BI783" s="232">
        <f>IF(N783="nulová",J783,0)</f>
        <v>0</v>
      </c>
      <c r="BJ783" s="21" t="s">
        <v>81</v>
      </c>
      <c r="BK783" s="232">
        <f>ROUND(I783*H783,2)</f>
        <v>0</v>
      </c>
      <c r="BL783" s="21" t="s">
        <v>438</v>
      </c>
      <c r="BM783" s="231" t="s">
        <v>1310</v>
      </c>
    </row>
    <row r="784" s="2" customFormat="1">
      <c r="A784" s="42"/>
      <c r="B784" s="43"/>
      <c r="C784" s="44"/>
      <c r="D784" s="233" t="s">
        <v>442</v>
      </c>
      <c r="E784" s="44"/>
      <c r="F784" s="234" t="s">
        <v>1311</v>
      </c>
      <c r="G784" s="44"/>
      <c r="H784" s="44"/>
      <c r="I784" s="235"/>
      <c r="J784" s="44"/>
      <c r="K784" s="44"/>
      <c r="L784" s="48"/>
      <c r="M784" s="236"/>
      <c r="N784" s="237"/>
      <c r="O784" s="88"/>
      <c r="P784" s="88"/>
      <c r="Q784" s="88"/>
      <c r="R784" s="88"/>
      <c r="S784" s="88"/>
      <c r="T784" s="89"/>
      <c r="U784" s="42"/>
      <c r="V784" s="42"/>
      <c r="W784" s="42"/>
      <c r="X784" s="42"/>
      <c r="Y784" s="42"/>
      <c r="Z784" s="42"/>
      <c r="AA784" s="42"/>
      <c r="AB784" s="42"/>
      <c r="AC784" s="42"/>
      <c r="AD784" s="42"/>
      <c r="AE784" s="42"/>
      <c r="AT784" s="21" t="s">
        <v>442</v>
      </c>
      <c r="AU784" s="21" t="s">
        <v>83</v>
      </c>
    </row>
    <row r="785" s="14" customFormat="1">
      <c r="A785" s="14"/>
      <c r="B785" s="250"/>
      <c r="C785" s="251"/>
      <c r="D785" s="240" t="s">
        <v>446</v>
      </c>
      <c r="E785" s="252" t="s">
        <v>28</v>
      </c>
      <c r="F785" s="253" t="s">
        <v>460</v>
      </c>
      <c r="G785" s="251"/>
      <c r="H785" s="252" t="s">
        <v>28</v>
      </c>
      <c r="I785" s="254"/>
      <c r="J785" s="251"/>
      <c r="K785" s="251"/>
      <c r="L785" s="255"/>
      <c r="M785" s="256"/>
      <c r="N785" s="257"/>
      <c r="O785" s="257"/>
      <c r="P785" s="257"/>
      <c r="Q785" s="257"/>
      <c r="R785" s="257"/>
      <c r="S785" s="257"/>
      <c r="T785" s="258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T785" s="259" t="s">
        <v>446</v>
      </c>
      <c r="AU785" s="259" t="s">
        <v>83</v>
      </c>
      <c r="AV785" s="14" t="s">
        <v>81</v>
      </c>
      <c r="AW785" s="14" t="s">
        <v>35</v>
      </c>
      <c r="AX785" s="14" t="s">
        <v>74</v>
      </c>
      <c r="AY785" s="259" t="s">
        <v>426</v>
      </c>
    </row>
    <row r="786" s="13" customFormat="1">
      <c r="A786" s="13"/>
      <c r="B786" s="238"/>
      <c r="C786" s="239"/>
      <c r="D786" s="240" t="s">
        <v>446</v>
      </c>
      <c r="E786" s="241" t="s">
        <v>28</v>
      </c>
      <c r="F786" s="242" t="s">
        <v>1312</v>
      </c>
      <c r="G786" s="239"/>
      <c r="H786" s="243">
        <v>19.120000000000001</v>
      </c>
      <c r="I786" s="244"/>
      <c r="J786" s="239"/>
      <c r="K786" s="239"/>
      <c r="L786" s="245"/>
      <c r="M786" s="246"/>
      <c r="N786" s="247"/>
      <c r="O786" s="247"/>
      <c r="P786" s="247"/>
      <c r="Q786" s="247"/>
      <c r="R786" s="247"/>
      <c r="S786" s="247"/>
      <c r="T786" s="248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49" t="s">
        <v>446</v>
      </c>
      <c r="AU786" s="249" t="s">
        <v>83</v>
      </c>
      <c r="AV786" s="13" t="s">
        <v>83</v>
      </c>
      <c r="AW786" s="13" t="s">
        <v>35</v>
      </c>
      <c r="AX786" s="13" t="s">
        <v>74</v>
      </c>
      <c r="AY786" s="249" t="s">
        <v>426</v>
      </c>
    </row>
    <row r="787" s="13" customFormat="1">
      <c r="A787" s="13"/>
      <c r="B787" s="238"/>
      <c r="C787" s="239"/>
      <c r="D787" s="240" t="s">
        <v>446</v>
      </c>
      <c r="E787" s="241" t="s">
        <v>28</v>
      </c>
      <c r="F787" s="242" t="s">
        <v>1313</v>
      </c>
      <c r="G787" s="239"/>
      <c r="H787" s="243">
        <v>22.079999999999998</v>
      </c>
      <c r="I787" s="244"/>
      <c r="J787" s="239"/>
      <c r="K787" s="239"/>
      <c r="L787" s="245"/>
      <c r="M787" s="246"/>
      <c r="N787" s="247"/>
      <c r="O787" s="247"/>
      <c r="P787" s="247"/>
      <c r="Q787" s="247"/>
      <c r="R787" s="247"/>
      <c r="S787" s="247"/>
      <c r="T787" s="248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49" t="s">
        <v>446</v>
      </c>
      <c r="AU787" s="249" t="s">
        <v>83</v>
      </c>
      <c r="AV787" s="13" t="s">
        <v>83</v>
      </c>
      <c r="AW787" s="13" t="s">
        <v>35</v>
      </c>
      <c r="AX787" s="13" t="s">
        <v>74</v>
      </c>
      <c r="AY787" s="249" t="s">
        <v>426</v>
      </c>
    </row>
    <row r="788" s="14" customFormat="1">
      <c r="A788" s="14"/>
      <c r="B788" s="250"/>
      <c r="C788" s="251"/>
      <c r="D788" s="240" t="s">
        <v>446</v>
      </c>
      <c r="E788" s="252" t="s">
        <v>28</v>
      </c>
      <c r="F788" s="253" t="s">
        <v>862</v>
      </c>
      <c r="G788" s="251"/>
      <c r="H788" s="252" t="s">
        <v>28</v>
      </c>
      <c r="I788" s="254"/>
      <c r="J788" s="251"/>
      <c r="K788" s="251"/>
      <c r="L788" s="255"/>
      <c r="M788" s="256"/>
      <c r="N788" s="257"/>
      <c r="O788" s="257"/>
      <c r="P788" s="257"/>
      <c r="Q788" s="257"/>
      <c r="R788" s="257"/>
      <c r="S788" s="257"/>
      <c r="T788" s="258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59" t="s">
        <v>446</v>
      </c>
      <c r="AU788" s="259" t="s">
        <v>83</v>
      </c>
      <c r="AV788" s="14" t="s">
        <v>81</v>
      </c>
      <c r="AW788" s="14" t="s">
        <v>35</v>
      </c>
      <c r="AX788" s="14" t="s">
        <v>74</v>
      </c>
      <c r="AY788" s="259" t="s">
        <v>426</v>
      </c>
    </row>
    <row r="789" s="13" customFormat="1">
      <c r="A789" s="13"/>
      <c r="B789" s="238"/>
      <c r="C789" s="239"/>
      <c r="D789" s="240" t="s">
        <v>446</v>
      </c>
      <c r="E789" s="241" t="s">
        <v>28</v>
      </c>
      <c r="F789" s="242" t="s">
        <v>1314</v>
      </c>
      <c r="G789" s="239"/>
      <c r="H789" s="243">
        <v>95.972999999999999</v>
      </c>
      <c r="I789" s="244"/>
      <c r="J789" s="239"/>
      <c r="K789" s="239"/>
      <c r="L789" s="245"/>
      <c r="M789" s="246"/>
      <c r="N789" s="247"/>
      <c r="O789" s="247"/>
      <c r="P789" s="247"/>
      <c r="Q789" s="247"/>
      <c r="R789" s="247"/>
      <c r="S789" s="247"/>
      <c r="T789" s="248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49" t="s">
        <v>446</v>
      </c>
      <c r="AU789" s="249" t="s">
        <v>83</v>
      </c>
      <c r="AV789" s="13" t="s">
        <v>83</v>
      </c>
      <c r="AW789" s="13" t="s">
        <v>35</v>
      </c>
      <c r="AX789" s="13" t="s">
        <v>74</v>
      </c>
      <c r="AY789" s="249" t="s">
        <v>426</v>
      </c>
    </row>
    <row r="790" s="14" customFormat="1">
      <c r="A790" s="14"/>
      <c r="B790" s="250"/>
      <c r="C790" s="251"/>
      <c r="D790" s="240" t="s">
        <v>446</v>
      </c>
      <c r="E790" s="252" t="s">
        <v>28</v>
      </c>
      <c r="F790" s="253" t="s">
        <v>871</v>
      </c>
      <c r="G790" s="251"/>
      <c r="H790" s="252" t="s">
        <v>28</v>
      </c>
      <c r="I790" s="254"/>
      <c r="J790" s="251"/>
      <c r="K790" s="251"/>
      <c r="L790" s="255"/>
      <c r="M790" s="256"/>
      <c r="N790" s="257"/>
      <c r="O790" s="257"/>
      <c r="P790" s="257"/>
      <c r="Q790" s="257"/>
      <c r="R790" s="257"/>
      <c r="S790" s="257"/>
      <c r="T790" s="258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59" t="s">
        <v>446</v>
      </c>
      <c r="AU790" s="259" t="s">
        <v>83</v>
      </c>
      <c r="AV790" s="14" t="s">
        <v>81</v>
      </c>
      <c r="AW790" s="14" t="s">
        <v>35</v>
      </c>
      <c r="AX790" s="14" t="s">
        <v>74</v>
      </c>
      <c r="AY790" s="259" t="s">
        <v>426</v>
      </c>
    </row>
    <row r="791" s="13" customFormat="1">
      <c r="A791" s="13"/>
      <c r="B791" s="238"/>
      <c r="C791" s="239"/>
      <c r="D791" s="240" t="s">
        <v>446</v>
      </c>
      <c r="E791" s="241" t="s">
        <v>28</v>
      </c>
      <c r="F791" s="242" t="s">
        <v>1315</v>
      </c>
      <c r="G791" s="239"/>
      <c r="H791" s="243">
        <v>80.945999999999998</v>
      </c>
      <c r="I791" s="244"/>
      <c r="J791" s="239"/>
      <c r="K791" s="239"/>
      <c r="L791" s="245"/>
      <c r="M791" s="246"/>
      <c r="N791" s="247"/>
      <c r="O791" s="247"/>
      <c r="P791" s="247"/>
      <c r="Q791" s="247"/>
      <c r="R791" s="247"/>
      <c r="S791" s="247"/>
      <c r="T791" s="248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49" t="s">
        <v>446</v>
      </c>
      <c r="AU791" s="249" t="s">
        <v>83</v>
      </c>
      <c r="AV791" s="13" t="s">
        <v>83</v>
      </c>
      <c r="AW791" s="13" t="s">
        <v>35</v>
      </c>
      <c r="AX791" s="13" t="s">
        <v>74</v>
      </c>
      <c r="AY791" s="249" t="s">
        <v>426</v>
      </c>
    </row>
    <row r="792" s="14" customFormat="1">
      <c r="A792" s="14"/>
      <c r="B792" s="250"/>
      <c r="C792" s="251"/>
      <c r="D792" s="240" t="s">
        <v>446</v>
      </c>
      <c r="E792" s="252" t="s">
        <v>28</v>
      </c>
      <c r="F792" s="253" t="s">
        <v>872</v>
      </c>
      <c r="G792" s="251"/>
      <c r="H792" s="252" t="s">
        <v>28</v>
      </c>
      <c r="I792" s="254"/>
      <c r="J792" s="251"/>
      <c r="K792" s="251"/>
      <c r="L792" s="255"/>
      <c r="M792" s="256"/>
      <c r="N792" s="257"/>
      <c r="O792" s="257"/>
      <c r="P792" s="257"/>
      <c r="Q792" s="257"/>
      <c r="R792" s="257"/>
      <c r="S792" s="257"/>
      <c r="T792" s="258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59" t="s">
        <v>446</v>
      </c>
      <c r="AU792" s="259" t="s">
        <v>83</v>
      </c>
      <c r="AV792" s="14" t="s">
        <v>81</v>
      </c>
      <c r="AW792" s="14" t="s">
        <v>35</v>
      </c>
      <c r="AX792" s="14" t="s">
        <v>74</v>
      </c>
      <c r="AY792" s="259" t="s">
        <v>426</v>
      </c>
    </row>
    <row r="793" s="13" customFormat="1">
      <c r="A793" s="13"/>
      <c r="B793" s="238"/>
      <c r="C793" s="239"/>
      <c r="D793" s="240" t="s">
        <v>446</v>
      </c>
      <c r="E793" s="241" t="s">
        <v>28</v>
      </c>
      <c r="F793" s="242" t="s">
        <v>1316</v>
      </c>
      <c r="G793" s="239"/>
      <c r="H793" s="243">
        <v>82.745999999999995</v>
      </c>
      <c r="I793" s="244"/>
      <c r="J793" s="239"/>
      <c r="K793" s="239"/>
      <c r="L793" s="245"/>
      <c r="M793" s="246"/>
      <c r="N793" s="247"/>
      <c r="O793" s="247"/>
      <c r="P793" s="247"/>
      <c r="Q793" s="247"/>
      <c r="R793" s="247"/>
      <c r="S793" s="247"/>
      <c r="T793" s="248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249" t="s">
        <v>446</v>
      </c>
      <c r="AU793" s="249" t="s">
        <v>83</v>
      </c>
      <c r="AV793" s="13" t="s">
        <v>83</v>
      </c>
      <c r="AW793" s="13" t="s">
        <v>35</v>
      </c>
      <c r="AX793" s="13" t="s">
        <v>74</v>
      </c>
      <c r="AY793" s="249" t="s">
        <v>426</v>
      </c>
    </row>
    <row r="794" s="14" customFormat="1">
      <c r="A794" s="14"/>
      <c r="B794" s="250"/>
      <c r="C794" s="251"/>
      <c r="D794" s="240" t="s">
        <v>446</v>
      </c>
      <c r="E794" s="252" t="s">
        <v>28</v>
      </c>
      <c r="F794" s="253" t="s">
        <v>863</v>
      </c>
      <c r="G794" s="251"/>
      <c r="H794" s="252" t="s">
        <v>28</v>
      </c>
      <c r="I794" s="254"/>
      <c r="J794" s="251"/>
      <c r="K794" s="251"/>
      <c r="L794" s="255"/>
      <c r="M794" s="256"/>
      <c r="N794" s="257"/>
      <c r="O794" s="257"/>
      <c r="P794" s="257"/>
      <c r="Q794" s="257"/>
      <c r="R794" s="257"/>
      <c r="S794" s="257"/>
      <c r="T794" s="258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59" t="s">
        <v>446</v>
      </c>
      <c r="AU794" s="259" t="s">
        <v>83</v>
      </c>
      <c r="AV794" s="14" t="s">
        <v>81</v>
      </c>
      <c r="AW794" s="14" t="s">
        <v>35</v>
      </c>
      <c r="AX794" s="14" t="s">
        <v>74</v>
      </c>
      <c r="AY794" s="259" t="s">
        <v>426</v>
      </c>
    </row>
    <row r="795" s="13" customFormat="1">
      <c r="A795" s="13"/>
      <c r="B795" s="238"/>
      <c r="C795" s="239"/>
      <c r="D795" s="240" t="s">
        <v>446</v>
      </c>
      <c r="E795" s="241" t="s">
        <v>28</v>
      </c>
      <c r="F795" s="242" t="s">
        <v>1317</v>
      </c>
      <c r="G795" s="239"/>
      <c r="H795" s="243">
        <v>1.25</v>
      </c>
      <c r="I795" s="244"/>
      <c r="J795" s="239"/>
      <c r="K795" s="239"/>
      <c r="L795" s="245"/>
      <c r="M795" s="246"/>
      <c r="N795" s="247"/>
      <c r="O795" s="247"/>
      <c r="P795" s="247"/>
      <c r="Q795" s="247"/>
      <c r="R795" s="247"/>
      <c r="S795" s="247"/>
      <c r="T795" s="248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49" t="s">
        <v>446</v>
      </c>
      <c r="AU795" s="249" t="s">
        <v>83</v>
      </c>
      <c r="AV795" s="13" t="s">
        <v>83</v>
      </c>
      <c r="AW795" s="13" t="s">
        <v>35</v>
      </c>
      <c r="AX795" s="13" t="s">
        <v>74</v>
      </c>
      <c r="AY795" s="249" t="s">
        <v>426</v>
      </c>
    </row>
    <row r="796" s="15" customFormat="1">
      <c r="A796" s="15"/>
      <c r="B796" s="260"/>
      <c r="C796" s="261"/>
      <c r="D796" s="240" t="s">
        <v>446</v>
      </c>
      <c r="E796" s="262" t="s">
        <v>28</v>
      </c>
      <c r="F796" s="263" t="s">
        <v>466</v>
      </c>
      <c r="G796" s="261"/>
      <c r="H796" s="264">
        <v>302.11500000000001</v>
      </c>
      <c r="I796" s="265"/>
      <c r="J796" s="261"/>
      <c r="K796" s="261"/>
      <c r="L796" s="266"/>
      <c r="M796" s="267"/>
      <c r="N796" s="268"/>
      <c r="O796" s="268"/>
      <c r="P796" s="268"/>
      <c r="Q796" s="268"/>
      <c r="R796" s="268"/>
      <c r="S796" s="268"/>
      <c r="T796" s="269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T796" s="270" t="s">
        <v>446</v>
      </c>
      <c r="AU796" s="270" t="s">
        <v>83</v>
      </c>
      <c r="AV796" s="15" t="s">
        <v>438</v>
      </c>
      <c r="AW796" s="15" t="s">
        <v>35</v>
      </c>
      <c r="AX796" s="15" t="s">
        <v>81</v>
      </c>
      <c r="AY796" s="270" t="s">
        <v>426</v>
      </c>
    </row>
    <row r="797" s="2" customFormat="1" ht="16.5" customHeight="1">
      <c r="A797" s="42"/>
      <c r="B797" s="43"/>
      <c r="C797" s="220" t="s">
        <v>1318</v>
      </c>
      <c r="D797" s="220" t="s">
        <v>433</v>
      </c>
      <c r="E797" s="221" t="s">
        <v>1319</v>
      </c>
      <c r="F797" s="222" t="s">
        <v>1320</v>
      </c>
      <c r="G797" s="223" t="s">
        <v>436</v>
      </c>
      <c r="H797" s="224">
        <v>8</v>
      </c>
      <c r="I797" s="225"/>
      <c r="J797" s="226">
        <f>ROUND(I797*H797,2)</f>
        <v>0</v>
      </c>
      <c r="K797" s="222" t="s">
        <v>28</v>
      </c>
      <c r="L797" s="48"/>
      <c r="M797" s="227" t="s">
        <v>28</v>
      </c>
      <c r="N797" s="228" t="s">
        <v>45</v>
      </c>
      <c r="O797" s="88"/>
      <c r="P797" s="229">
        <f>O797*H797</f>
        <v>0</v>
      </c>
      <c r="Q797" s="229">
        <v>0</v>
      </c>
      <c r="R797" s="229">
        <f>Q797*H797</f>
        <v>0</v>
      </c>
      <c r="S797" s="229">
        <v>0</v>
      </c>
      <c r="T797" s="230">
        <f>S797*H797</f>
        <v>0</v>
      </c>
      <c r="U797" s="42"/>
      <c r="V797" s="42"/>
      <c r="W797" s="42"/>
      <c r="X797" s="42"/>
      <c r="Y797" s="42"/>
      <c r="Z797" s="42"/>
      <c r="AA797" s="42"/>
      <c r="AB797" s="42"/>
      <c r="AC797" s="42"/>
      <c r="AD797" s="42"/>
      <c r="AE797" s="42"/>
      <c r="AR797" s="231" t="s">
        <v>438</v>
      </c>
      <c r="AT797" s="231" t="s">
        <v>433</v>
      </c>
      <c r="AU797" s="231" t="s">
        <v>83</v>
      </c>
      <c r="AY797" s="21" t="s">
        <v>426</v>
      </c>
      <c r="BE797" s="232">
        <f>IF(N797="základní",J797,0)</f>
        <v>0</v>
      </c>
      <c r="BF797" s="232">
        <f>IF(N797="snížená",J797,0)</f>
        <v>0</v>
      </c>
      <c r="BG797" s="232">
        <f>IF(N797="zákl. přenesená",J797,0)</f>
        <v>0</v>
      </c>
      <c r="BH797" s="232">
        <f>IF(N797="sníž. přenesená",J797,0)</f>
        <v>0</v>
      </c>
      <c r="BI797" s="232">
        <f>IF(N797="nulová",J797,0)</f>
        <v>0</v>
      </c>
      <c r="BJ797" s="21" t="s">
        <v>81</v>
      </c>
      <c r="BK797" s="232">
        <f>ROUND(I797*H797,2)</f>
        <v>0</v>
      </c>
      <c r="BL797" s="21" t="s">
        <v>438</v>
      </c>
      <c r="BM797" s="231" t="s">
        <v>1321</v>
      </c>
    </row>
    <row r="798" s="14" customFormat="1">
      <c r="A798" s="14"/>
      <c r="B798" s="250"/>
      <c r="C798" s="251"/>
      <c r="D798" s="240" t="s">
        <v>446</v>
      </c>
      <c r="E798" s="252" t="s">
        <v>28</v>
      </c>
      <c r="F798" s="253" t="s">
        <v>863</v>
      </c>
      <c r="G798" s="251"/>
      <c r="H798" s="252" t="s">
        <v>28</v>
      </c>
      <c r="I798" s="254"/>
      <c r="J798" s="251"/>
      <c r="K798" s="251"/>
      <c r="L798" s="255"/>
      <c r="M798" s="256"/>
      <c r="N798" s="257"/>
      <c r="O798" s="257"/>
      <c r="P798" s="257"/>
      <c r="Q798" s="257"/>
      <c r="R798" s="257"/>
      <c r="S798" s="257"/>
      <c r="T798" s="258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59" t="s">
        <v>446</v>
      </c>
      <c r="AU798" s="259" t="s">
        <v>83</v>
      </c>
      <c r="AV798" s="14" t="s">
        <v>81</v>
      </c>
      <c r="AW798" s="14" t="s">
        <v>35</v>
      </c>
      <c r="AX798" s="14" t="s">
        <v>74</v>
      </c>
      <c r="AY798" s="259" t="s">
        <v>426</v>
      </c>
    </row>
    <row r="799" s="13" customFormat="1">
      <c r="A799" s="13"/>
      <c r="B799" s="238"/>
      <c r="C799" s="239"/>
      <c r="D799" s="240" t="s">
        <v>446</v>
      </c>
      <c r="E799" s="241" t="s">
        <v>28</v>
      </c>
      <c r="F799" s="242" t="s">
        <v>1322</v>
      </c>
      <c r="G799" s="239"/>
      <c r="H799" s="243">
        <v>8</v>
      </c>
      <c r="I799" s="244"/>
      <c r="J799" s="239"/>
      <c r="K799" s="239"/>
      <c r="L799" s="245"/>
      <c r="M799" s="246"/>
      <c r="N799" s="247"/>
      <c r="O799" s="247"/>
      <c r="P799" s="247"/>
      <c r="Q799" s="247"/>
      <c r="R799" s="247"/>
      <c r="S799" s="247"/>
      <c r="T799" s="248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249" t="s">
        <v>446</v>
      </c>
      <c r="AU799" s="249" t="s">
        <v>83</v>
      </c>
      <c r="AV799" s="13" t="s">
        <v>83</v>
      </c>
      <c r="AW799" s="13" t="s">
        <v>35</v>
      </c>
      <c r="AX799" s="13" t="s">
        <v>81</v>
      </c>
      <c r="AY799" s="249" t="s">
        <v>426</v>
      </c>
    </row>
    <row r="800" s="2" customFormat="1" ht="33" customHeight="1">
      <c r="A800" s="42"/>
      <c r="B800" s="43"/>
      <c r="C800" s="220" t="s">
        <v>1323</v>
      </c>
      <c r="D800" s="220" t="s">
        <v>433</v>
      </c>
      <c r="E800" s="221" t="s">
        <v>1324</v>
      </c>
      <c r="F800" s="222" t="s">
        <v>1325</v>
      </c>
      <c r="G800" s="223" t="s">
        <v>436</v>
      </c>
      <c r="H800" s="224">
        <v>38.965000000000003</v>
      </c>
      <c r="I800" s="225"/>
      <c r="J800" s="226">
        <f>ROUND(I800*H800,2)</f>
        <v>0</v>
      </c>
      <c r="K800" s="222" t="s">
        <v>437</v>
      </c>
      <c r="L800" s="48"/>
      <c r="M800" s="227" t="s">
        <v>28</v>
      </c>
      <c r="N800" s="228" t="s">
        <v>45</v>
      </c>
      <c r="O800" s="88"/>
      <c r="P800" s="229">
        <f>O800*H800</f>
        <v>0</v>
      </c>
      <c r="Q800" s="229">
        <v>0.0073499999999999998</v>
      </c>
      <c r="R800" s="229">
        <f>Q800*H800</f>
        <v>0.28639275000000003</v>
      </c>
      <c r="S800" s="229">
        <v>0</v>
      </c>
      <c r="T800" s="230">
        <f>S800*H800</f>
        <v>0</v>
      </c>
      <c r="U800" s="42"/>
      <c r="V800" s="42"/>
      <c r="W800" s="42"/>
      <c r="X800" s="42"/>
      <c r="Y800" s="42"/>
      <c r="Z800" s="42"/>
      <c r="AA800" s="42"/>
      <c r="AB800" s="42"/>
      <c r="AC800" s="42"/>
      <c r="AD800" s="42"/>
      <c r="AE800" s="42"/>
      <c r="AR800" s="231" t="s">
        <v>438</v>
      </c>
      <c r="AT800" s="231" t="s">
        <v>433</v>
      </c>
      <c r="AU800" s="231" t="s">
        <v>83</v>
      </c>
      <c r="AY800" s="21" t="s">
        <v>426</v>
      </c>
      <c r="BE800" s="232">
        <f>IF(N800="základní",J800,0)</f>
        <v>0</v>
      </c>
      <c r="BF800" s="232">
        <f>IF(N800="snížená",J800,0)</f>
        <v>0</v>
      </c>
      <c r="BG800" s="232">
        <f>IF(N800="zákl. přenesená",J800,0)</f>
        <v>0</v>
      </c>
      <c r="BH800" s="232">
        <f>IF(N800="sníž. přenesená",J800,0)</f>
        <v>0</v>
      </c>
      <c r="BI800" s="232">
        <f>IF(N800="nulová",J800,0)</f>
        <v>0</v>
      </c>
      <c r="BJ800" s="21" t="s">
        <v>81</v>
      </c>
      <c r="BK800" s="232">
        <f>ROUND(I800*H800,2)</f>
        <v>0</v>
      </c>
      <c r="BL800" s="21" t="s">
        <v>438</v>
      </c>
      <c r="BM800" s="231" t="s">
        <v>1326</v>
      </c>
    </row>
    <row r="801" s="2" customFormat="1">
      <c r="A801" s="42"/>
      <c r="B801" s="43"/>
      <c r="C801" s="44"/>
      <c r="D801" s="233" t="s">
        <v>442</v>
      </c>
      <c r="E801" s="44"/>
      <c r="F801" s="234" t="s">
        <v>1327</v>
      </c>
      <c r="G801" s="44"/>
      <c r="H801" s="44"/>
      <c r="I801" s="235"/>
      <c r="J801" s="44"/>
      <c r="K801" s="44"/>
      <c r="L801" s="48"/>
      <c r="M801" s="236"/>
      <c r="N801" s="237"/>
      <c r="O801" s="88"/>
      <c r="P801" s="88"/>
      <c r="Q801" s="88"/>
      <c r="R801" s="88"/>
      <c r="S801" s="88"/>
      <c r="T801" s="89"/>
      <c r="U801" s="42"/>
      <c r="V801" s="42"/>
      <c r="W801" s="42"/>
      <c r="X801" s="42"/>
      <c r="Y801" s="42"/>
      <c r="Z801" s="42"/>
      <c r="AA801" s="42"/>
      <c r="AB801" s="42"/>
      <c r="AC801" s="42"/>
      <c r="AD801" s="42"/>
      <c r="AE801" s="42"/>
      <c r="AT801" s="21" t="s">
        <v>442</v>
      </c>
      <c r="AU801" s="21" t="s">
        <v>83</v>
      </c>
    </row>
    <row r="802" s="14" customFormat="1">
      <c r="A802" s="14"/>
      <c r="B802" s="250"/>
      <c r="C802" s="251"/>
      <c r="D802" s="240" t="s">
        <v>446</v>
      </c>
      <c r="E802" s="252" t="s">
        <v>28</v>
      </c>
      <c r="F802" s="253" t="s">
        <v>1328</v>
      </c>
      <c r="G802" s="251"/>
      <c r="H802" s="252" t="s">
        <v>28</v>
      </c>
      <c r="I802" s="254"/>
      <c r="J802" s="251"/>
      <c r="K802" s="251"/>
      <c r="L802" s="255"/>
      <c r="M802" s="256"/>
      <c r="N802" s="257"/>
      <c r="O802" s="257"/>
      <c r="P802" s="257"/>
      <c r="Q802" s="257"/>
      <c r="R802" s="257"/>
      <c r="S802" s="257"/>
      <c r="T802" s="258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59" t="s">
        <v>446</v>
      </c>
      <c r="AU802" s="259" t="s">
        <v>83</v>
      </c>
      <c r="AV802" s="14" t="s">
        <v>81</v>
      </c>
      <c r="AW802" s="14" t="s">
        <v>35</v>
      </c>
      <c r="AX802" s="14" t="s">
        <v>74</v>
      </c>
      <c r="AY802" s="259" t="s">
        <v>426</v>
      </c>
    </row>
    <row r="803" s="13" customFormat="1">
      <c r="A803" s="13"/>
      <c r="B803" s="238"/>
      <c r="C803" s="239"/>
      <c r="D803" s="240" t="s">
        <v>446</v>
      </c>
      <c r="E803" s="241" t="s">
        <v>28</v>
      </c>
      <c r="F803" s="242" t="s">
        <v>1329</v>
      </c>
      <c r="G803" s="239"/>
      <c r="H803" s="243">
        <v>48.865000000000002</v>
      </c>
      <c r="I803" s="244"/>
      <c r="J803" s="239"/>
      <c r="K803" s="239"/>
      <c r="L803" s="245"/>
      <c r="M803" s="246"/>
      <c r="N803" s="247"/>
      <c r="O803" s="247"/>
      <c r="P803" s="247"/>
      <c r="Q803" s="247"/>
      <c r="R803" s="247"/>
      <c r="S803" s="247"/>
      <c r="T803" s="248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49" t="s">
        <v>446</v>
      </c>
      <c r="AU803" s="249" t="s">
        <v>83</v>
      </c>
      <c r="AV803" s="13" t="s">
        <v>83</v>
      </c>
      <c r="AW803" s="13" t="s">
        <v>35</v>
      </c>
      <c r="AX803" s="13" t="s">
        <v>74</v>
      </c>
      <c r="AY803" s="249" t="s">
        <v>426</v>
      </c>
    </row>
    <row r="804" s="13" customFormat="1">
      <c r="A804" s="13"/>
      <c r="B804" s="238"/>
      <c r="C804" s="239"/>
      <c r="D804" s="240" t="s">
        <v>446</v>
      </c>
      <c r="E804" s="241" t="s">
        <v>28</v>
      </c>
      <c r="F804" s="242" t="s">
        <v>1330</v>
      </c>
      <c r="G804" s="239"/>
      <c r="H804" s="243">
        <v>-9.9000000000000004</v>
      </c>
      <c r="I804" s="244"/>
      <c r="J804" s="239"/>
      <c r="K804" s="239"/>
      <c r="L804" s="245"/>
      <c r="M804" s="246"/>
      <c r="N804" s="247"/>
      <c r="O804" s="247"/>
      <c r="P804" s="247"/>
      <c r="Q804" s="247"/>
      <c r="R804" s="247"/>
      <c r="S804" s="247"/>
      <c r="T804" s="248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49" t="s">
        <v>446</v>
      </c>
      <c r="AU804" s="249" t="s">
        <v>83</v>
      </c>
      <c r="AV804" s="13" t="s">
        <v>83</v>
      </c>
      <c r="AW804" s="13" t="s">
        <v>35</v>
      </c>
      <c r="AX804" s="13" t="s">
        <v>74</v>
      </c>
      <c r="AY804" s="249" t="s">
        <v>426</v>
      </c>
    </row>
    <row r="805" s="15" customFormat="1">
      <c r="A805" s="15"/>
      <c r="B805" s="260"/>
      <c r="C805" s="261"/>
      <c r="D805" s="240" t="s">
        <v>446</v>
      </c>
      <c r="E805" s="262" t="s">
        <v>348</v>
      </c>
      <c r="F805" s="263" t="s">
        <v>466</v>
      </c>
      <c r="G805" s="261"/>
      <c r="H805" s="264">
        <v>38.965000000000003</v>
      </c>
      <c r="I805" s="265"/>
      <c r="J805" s="261"/>
      <c r="K805" s="261"/>
      <c r="L805" s="266"/>
      <c r="M805" s="267"/>
      <c r="N805" s="268"/>
      <c r="O805" s="268"/>
      <c r="P805" s="268"/>
      <c r="Q805" s="268"/>
      <c r="R805" s="268"/>
      <c r="S805" s="268"/>
      <c r="T805" s="269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T805" s="270" t="s">
        <v>446</v>
      </c>
      <c r="AU805" s="270" t="s">
        <v>83</v>
      </c>
      <c r="AV805" s="15" t="s">
        <v>438</v>
      </c>
      <c r="AW805" s="15" t="s">
        <v>35</v>
      </c>
      <c r="AX805" s="15" t="s">
        <v>81</v>
      </c>
      <c r="AY805" s="270" t="s">
        <v>426</v>
      </c>
    </row>
    <row r="806" s="2" customFormat="1" ht="21.75" customHeight="1">
      <c r="A806" s="42"/>
      <c r="B806" s="43"/>
      <c r="C806" s="220" t="s">
        <v>1331</v>
      </c>
      <c r="D806" s="220" t="s">
        <v>433</v>
      </c>
      <c r="E806" s="221" t="s">
        <v>1332</v>
      </c>
      <c r="F806" s="222" t="s">
        <v>1333</v>
      </c>
      <c r="G806" s="223" t="s">
        <v>436</v>
      </c>
      <c r="H806" s="224">
        <v>7</v>
      </c>
      <c r="I806" s="225"/>
      <c r="J806" s="226">
        <f>ROUND(I806*H806,2)</f>
        <v>0</v>
      </c>
      <c r="K806" s="222" t="s">
        <v>28</v>
      </c>
      <c r="L806" s="48"/>
      <c r="M806" s="227" t="s">
        <v>28</v>
      </c>
      <c r="N806" s="228" t="s">
        <v>45</v>
      </c>
      <c r="O806" s="88"/>
      <c r="P806" s="229">
        <f>O806*H806</f>
        <v>0</v>
      </c>
      <c r="Q806" s="229">
        <v>0.0014</v>
      </c>
      <c r="R806" s="229">
        <f>Q806*H806</f>
        <v>0.0097999999999999997</v>
      </c>
      <c r="S806" s="229">
        <v>0</v>
      </c>
      <c r="T806" s="230">
        <f>S806*H806</f>
        <v>0</v>
      </c>
      <c r="U806" s="42"/>
      <c r="V806" s="42"/>
      <c r="W806" s="42"/>
      <c r="X806" s="42"/>
      <c r="Y806" s="42"/>
      <c r="Z806" s="42"/>
      <c r="AA806" s="42"/>
      <c r="AB806" s="42"/>
      <c r="AC806" s="42"/>
      <c r="AD806" s="42"/>
      <c r="AE806" s="42"/>
      <c r="AR806" s="231" t="s">
        <v>438</v>
      </c>
      <c r="AT806" s="231" t="s">
        <v>433</v>
      </c>
      <c r="AU806" s="231" t="s">
        <v>83</v>
      </c>
      <c r="AY806" s="21" t="s">
        <v>426</v>
      </c>
      <c r="BE806" s="232">
        <f>IF(N806="základní",J806,0)</f>
        <v>0</v>
      </c>
      <c r="BF806" s="232">
        <f>IF(N806="snížená",J806,0)</f>
        <v>0</v>
      </c>
      <c r="BG806" s="232">
        <f>IF(N806="zákl. přenesená",J806,0)</f>
        <v>0</v>
      </c>
      <c r="BH806" s="232">
        <f>IF(N806="sníž. přenesená",J806,0)</f>
        <v>0</v>
      </c>
      <c r="BI806" s="232">
        <f>IF(N806="nulová",J806,0)</f>
        <v>0</v>
      </c>
      <c r="BJ806" s="21" t="s">
        <v>81</v>
      </c>
      <c r="BK806" s="232">
        <f>ROUND(I806*H806,2)</f>
        <v>0</v>
      </c>
      <c r="BL806" s="21" t="s">
        <v>438</v>
      </c>
      <c r="BM806" s="231" t="s">
        <v>1334</v>
      </c>
    </row>
    <row r="807" s="14" customFormat="1">
      <c r="A807" s="14"/>
      <c r="B807" s="250"/>
      <c r="C807" s="251"/>
      <c r="D807" s="240" t="s">
        <v>446</v>
      </c>
      <c r="E807" s="252" t="s">
        <v>28</v>
      </c>
      <c r="F807" s="253" t="s">
        <v>460</v>
      </c>
      <c r="G807" s="251"/>
      <c r="H807" s="252" t="s">
        <v>28</v>
      </c>
      <c r="I807" s="254"/>
      <c r="J807" s="251"/>
      <c r="K807" s="251"/>
      <c r="L807" s="255"/>
      <c r="M807" s="256"/>
      <c r="N807" s="257"/>
      <c r="O807" s="257"/>
      <c r="P807" s="257"/>
      <c r="Q807" s="257"/>
      <c r="R807" s="257"/>
      <c r="S807" s="257"/>
      <c r="T807" s="258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59" t="s">
        <v>446</v>
      </c>
      <c r="AU807" s="259" t="s">
        <v>83</v>
      </c>
      <c r="AV807" s="14" t="s">
        <v>81</v>
      </c>
      <c r="AW807" s="14" t="s">
        <v>35</v>
      </c>
      <c r="AX807" s="14" t="s">
        <v>74</v>
      </c>
      <c r="AY807" s="259" t="s">
        <v>426</v>
      </c>
    </row>
    <row r="808" s="13" customFormat="1">
      <c r="A808" s="13"/>
      <c r="B808" s="238"/>
      <c r="C808" s="239"/>
      <c r="D808" s="240" t="s">
        <v>446</v>
      </c>
      <c r="E808" s="241" t="s">
        <v>28</v>
      </c>
      <c r="F808" s="242" t="s">
        <v>1335</v>
      </c>
      <c r="G808" s="239"/>
      <c r="H808" s="243">
        <v>7</v>
      </c>
      <c r="I808" s="244"/>
      <c r="J808" s="239"/>
      <c r="K808" s="239"/>
      <c r="L808" s="245"/>
      <c r="M808" s="246"/>
      <c r="N808" s="247"/>
      <c r="O808" s="247"/>
      <c r="P808" s="247"/>
      <c r="Q808" s="247"/>
      <c r="R808" s="247"/>
      <c r="S808" s="247"/>
      <c r="T808" s="248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49" t="s">
        <v>446</v>
      </c>
      <c r="AU808" s="249" t="s">
        <v>83</v>
      </c>
      <c r="AV808" s="13" t="s">
        <v>83</v>
      </c>
      <c r="AW808" s="13" t="s">
        <v>35</v>
      </c>
      <c r="AX808" s="13" t="s">
        <v>81</v>
      </c>
      <c r="AY808" s="249" t="s">
        <v>426</v>
      </c>
    </row>
    <row r="809" s="2" customFormat="1" ht="44.25" customHeight="1">
      <c r="A809" s="42"/>
      <c r="B809" s="43"/>
      <c r="C809" s="220" t="s">
        <v>1336</v>
      </c>
      <c r="D809" s="220" t="s">
        <v>433</v>
      </c>
      <c r="E809" s="221" t="s">
        <v>1337</v>
      </c>
      <c r="F809" s="222" t="s">
        <v>1338</v>
      </c>
      <c r="G809" s="223" t="s">
        <v>949</v>
      </c>
      <c r="H809" s="224">
        <v>30.75</v>
      </c>
      <c r="I809" s="225"/>
      <c r="J809" s="226">
        <f>ROUND(I809*H809,2)</f>
        <v>0</v>
      </c>
      <c r="K809" s="222" t="s">
        <v>437</v>
      </c>
      <c r="L809" s="48"/>
      <c r="M809" s="227" t="s">
        <v>28</v>
      </c>
      <c r="N809" s="228" t="s">
        <v>45</v>
      </c>
      <c r="O809" s="88"/>
      <c r="P809" s="229">
        <f>O809*H809</f>
        <v>0</v>
      </c>
      <c r="Q809" s="229">
        <v>0</v>
      </c>
      <c r="R809" s="229">
        <f>Q809*H809</f>
        <v>0</v>
      </c>
      <c r="S809" s="229">
        <v>0</v>
      </c>
      <c r="T809" s="230">
        <f>S809*H809</f>
        <v>0</v>
      </c>
      <c r="U809" s="42"/>
      <c r="V809" s="42"/>
      <c r="W809" s="42"/>
      <c r="X809" s="42"/>
      <c r="Y809" s="42"/>
      <c r="Z809" s="42"/>
      <c r="AA809" s="42"/>
      <c r="AB809" s="42"/>
      <c r="AC809" s="42"/>
      <c r="AD809" s="42"/>
      <c r="AE809" s="42"/>
      <c r="AR809" s="231" t="s">
        <v>438</v>
      </c>
      <c r="AT809" s="231" t="s">
        <v>433</v>
      </c>
      <c r="AU809" s="231" t="s">
        <v>83</v>
      </c>
      <c r="AY809" s="21" t="s">
        <v>426</v>
      </c>
      <c r="BE809" s="232">
        <f>IF(N809="základní",J809,0)</f>
        <v>0</v>
      </c>
      <c r="BF809" s="232">
        <f>IF(N809="snížená",J809,0)</f>
        <v>0</v>
      </c>
      <c r="BG809" s="232">
        <f>IF(N809="zákl. přenesená",J809,0)</f>
        <v>0</v>
      </c>
      <c r="BH809" s="232">
        <f>IF(N809="sníž. přenesená",J809,0)</f>
        <v>0</v>
      </c>
      <c r="BI809" s="232">
        <f>IF(N809="nulová",J809,0)</f>
        <v>0</v>
      </c>
      <c r="BJ809" s="21" t="s">
        <v>81</v>
      </c>
      <c r="BK809" s="232">
        <f>ROUND(I809*H809,2)</f>
        <v>0</v>
      </c>
      <c r="BL809" s="21" t="s">
        <v>438</v>
      </c>
      <c r="BM809" s="231" t="s">
        <v>1339</v>
      </c>
    </row>
    <row r="810" s="2" customFormat="1">
      <c r="A810" s="42"/>
      <c r="B810" s="43"/>
      <c r="C810" s="44"/>
      <c r="D810" s="233" t="s">
        <v>442</v>
      </c>
      <c r="E810" s="44"/>
      <c r="F810" s="234" t="s">
        <v>1340</v>
      </c>
      <c r="G810" s="44"/>
      <c r="H810" s="44"/>
      <c r="I810" s="235"/>
      <c r="J810" s="44"/>
      <c r="K810" s="44"/>
      <c r="L810" s="48"/>
      <c r="M810" s="236"/>
      <c r="N810" s="237"/>
      <c r="O810" s="88"/>
      <c r="P810" s="88"/>
      <c r="Q810" s="88"/>
      <c r="R810" s="88"/>
      <c r="S810" s="88"/>
      <c r="T810" s="89"/>
      <c r="U810" s="42"/>
      <c r="V810" s="42"/>
      <c r="W810" s="42"/>
      <c r="X810" s="42"/>
      <c r="Y810" s="42"/>
      <c r="Z810" s="42"/>
      <c r="AA810" s="42"/>
      <c r="AB810" s="42"/>
      <c r="AC810" s="42"/>
      <c r="AD810" s="42"/>
      <c r="AE810" s="42"/>
      <c r="AT810" s="21" t="s">
        <v>442</v>
      </c>
      <c r="AU810" s="21" t="s">
        <v>83</v>
      </c>
    </row>
    <row r="811" s="14" customFormat="1">
      <c r="A811" s="14"/>
      <c r="B811" s="250"/>
      <c r="C811" s="251"/>
      <c r="D811" s="240" t="s">
        <v>446</v>
      </c>
      <c r="E811" s="252" t="s">
        <v>28</v>
      </c>
      <c r="F811" s="253" t="s">
        <v>460</v>
      </c>
      <c r="G811" s="251"/>
      <c r="H811" s="252" t="s">
        <v>28</v>
      </c>
      <c r="I811" s="254"/>
      <c r="J811" s="251"/>
      <c r="K811" s="251"/>
      <c r="L811" s="255"/>
      <c r="M811" s="256"/>
      <c r="N811" s="257"/>
      <c r="O811" s="257"/>
      <c r="P811" s="257"/>
      <c r="Q811" s="257"/>
      <c r="R811" s="257"/>
      <c r="S811" s="257"/>
      <c r="T811" s="258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T811" s="259" t="s">
        <v>446</v>
      </c>
      <c r="AU811" s="259" t="s">
        <v>83</v>
      </c>
      <c r="AV811" s="14" t="s">
        <v>81</v>
      </c>
      <c r="AW811" s="14" t="s">
        <v>35</v>
      </c>
      <c r="AX811" s="14" t="s">
        <v>74</v>
      </c>
      <c r="AY811" s="259" t="s">
        <v>426</v>
      </c>
    </row>
    <row r="812" s="13" customFormat="1">
      <c r="A812" s="13"/>
      <c r="B812" s="238"/>
      <c r="C812" s="239"/>
      <c r="D812" s="240" t="s">
        <v>446</v>
      </c>
      <c r="E812" s="241" t="s">
        <v>28</v>
      </c>
      <c r="F812" s="242" t="s">
        <v>1341</v>
      </c>
      <c r="G812" s="239"/>
      <c r="H812" s="243">
        <v>10.5</v>
      </c>
      <c r="I812" s="244"/>
      <c r="J812" s="239"/>
      <c r="K812" s="239"/>
      <c r="L812" s="245"/>
      <c r="M812" s="246"/>
      <c r="N812" s="247"/>
      <c r="O812" s="247"/>
      <c r="P812" s="247"/>
      <c r="Q812" s="247"/>
      <c r="R812" s="247"/>
      <c r="S812" s="247"/>
      <c r="T812" s="248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49" t="s">
        <v>446</v>
      </c>
      <c r="AU812" s="249" t="s">
        <v>83</v>
      </c>
      <c r="AV812" s="13" t="s">
        <v>83</v>
      </c>
      <c r="AW812" s="13" t="s">
        <v>35</v>
      </c>
      <c r="AX812" s="13" t="s">
        <v>74</v>
      </c>
      <c r="AY812" s="249" t="s">
        <v>426</v>
      </c>
    </row>
    <row r="813" s="14" customFormat="1">
      <c r="A813" s="14"/>
      <c r="B813" s="250"/>
      <c r="C813" s="251"/>
      <c r="D813" s="240" t="s">
        <v>446</v>
      </c>
      <c r="E813" s="252" t="s">
        <v>28</v>
      </c>
      <c r="F813" s="253" t="s">
        <v>872</v>
      </c>
      <c r="G813" s="251"/>
      <c r="H813" s="252" t="s">
        <v>28</v>
      </c>
      <c r="I813" s="254"/>
      <c r="J813" s="251"/>
      <c r="K813" s="251"/>
      <c r="L813" s="255"/>
      <c r="M813" s="256"/>
      <c r="N813" s="257"/>
      <c r="O813" s="257"/>
      <c r="P813" s="257"/>
      <c r="Q813" s="257"/>
      <c r="R813" s="257"/>
      <c r="S813" s="257"/>
      <c r="T813" s="258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59" t="s">
        <v>446</v>
      </c>
      <c r="AU813" s="259" t="s">
        <v>83</v>
      </c>
      <c r="AV813" s="14" t="s">
        <v>81</v>
      </c>
      <c r="AW813" s="14" t="s">
        <v>35</v>
      </c>
      <c r="AX813" s="14" t="s">
        <v>74</v>
      </c>
      <c r="AY813" s="259" t="s">
        <v>426</v>
      </c>
    </row>
    <row r="814" s="13" customFormat="1">
      <c r="A814" s="13"/>
      <c r="B814" s="238"/>
      <c r="C814" s="239"/>
      <c r="D814" s="240" t="s">
        <v>446</v>
      </c>
      <c r="E814" s="241" t="s">
        <v>28</v>
      </c>
      <c r="F814" s="242" t="s">
        <v>1342</v>
      </c>
      <c r="G814" s="239"/>
      <c r="H814" s="243">
        <v>15</v>
      </c>
      <c r="I814" s="244"/>
      <c r="J814" s="239"/>
      <c r="K814" s="239"/>
      <c r="L814" s="245"/>
      <c r="M814" s="246"/>
      <c r="N814" s="247"/>
      <c r="O814" s="247"/>
      <c r="P814" s="247"/>
      <c r="Q814" s="247"/>
      <c r="R814" s="247"/>
      <c r="S814" s="247"/>
      <c r="T814" s="248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49" t="s">
        <v>446</v>
      </c>
      <c r="AU814" s="249" t="s">
        <v>83</v>
      </c>
      <c r="AV814" s="13" t="s">
        <v>83</v>
      </c>
      <c r="AW814" s="13" t="s">
        <v>35</v>
      </c>
      <c r="AX814" s="13" t="s">
        <v>74</v>
      </c>
      <c r="AY814" s="249" t="s">
        <v>426</v>
      </c>
    </row>
    <row r="815" s="14" customFormat="1">
      <c r="A815" s="14"/>
      <c r="B815" s="250"/>
      <c r="C815" s="251"/>
      <c r="D815" s="240" t="s">
        <v>446</v>
      </c>
      <c r="E815" s="252" t="s">
        <v>28</v>
      </c>
      <c r="F815" s="253" t="s">
        <v>863</v>
      </c>
      <c r="G815" s="251"/>
      <c r="H815" s="252" t="s">
        <v>28</v>
      </c>
      <c r="I815" s="254"/>
      <c r="J815" s="251"/>
      <c r="K815" s="251"/>
      <c r="L815" s="255"/>
      <c r="M815" s="256"/>
      <c r="N815" s="257"/>
      <c r="O815" s="257"/>
      <c r="P815" s="257"/>
      <c r="Q815" s="257"/>
      <c r="R815" s="257"/>
      <c r="S815" s="257"/>
      <c r="T815" s="258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59" t="s">
        <v>446</v>
      </c>
      <c r="AU815" s="259" t="s">
        <v>83</v>
      </c>
      <c r="AV815" s="14" t="s">
        <v>81</v>
      </c>
      <c r="AW815" s="14" t="s">
        <v>35</v>
      </c>
      <c r="AX815" s="14" t="s">
        <v>74</v>
      </c>
      <c r="AY815" s="259" t="s">
        <v>426</v>
      </c>
    </row>
    <row r="816" s="13" customFormat="1">
      <c r="A816" s="13"/>
      <c r="B816" s="238"/>
      <c r="C816" s="239"/>
      <c r="D816" s="240" t="s">
        <v>446</v>
      </c>
      <c r="E816" s="241" t="s">
        <v>28</v>
      </c>
      <c r="F816" s="242" t="s">
        <v>1343</v>
      </c>
      <c r="G816" s="239"/>
      <c r="H816" s="243">
        <v>5.25</v>
      </c>
      <c r="I816" s="244"/>
      <c r="J816" s="239"/>
      <c r="K816" s="239"/>
      <c r="L816" s="245"/>
      <c r="M816" s="246"/>
      <c r="N816" s="247"/>
      <c r="O816" s="247"/>
      <c r="P816" s="247"/>
      <c r="Q816" s="247"/>
      <c r="R816" s="247"/>
      <c r="S816" s="247"/>
      <c r="T816" s="248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49" t="s">
        <v>446</v>
      </c>
      <c r="AU816" s="249" t="s">
        <v>83</v>
      </c>
      <c r="AV816" s="13" t="s">
        <v>83</v>
      </c>
      <c r="AW816" s="13" t="s">
        <v>35</v>
      </c>
      <c r="AX816" s="13" t="s">
        <v>74</v>
      </c>
      <c r="AY816" s="249" t="s">
        <v>426</v>
      </c>
    </row>
    <row r="817" s="15" customFormat="1">
      <c r="A817" s="15"/>
      <c r="B817" s="260"/>
      <c r="C817" s="261"/>
      <c r="D817" s="240" t="s">
        <v>446</v>
      </c>
      <c r="E817" s="262" t="s">
        <v>368</v>
      </c>
      <c r="F817" s="263" t="s">
        <v>466</v>
      </c>
      <c r="G817" s="261"/>
      <c r="H817" s="264">
        <v>30.75</v>
      </c>
      <c r="I817" s="265"/>
      <c r="J817" s="261"/>
      <c r="K817" s="261"/>
      <c r="L817" s="266"/>
      <c r="M817" s="267"/>
      <c r="N817" s="268"/>
      <c r="O817" s="268"/>
      <c r="P817" s="268"/>
      <c r="Q817" s="268"/>
      <c r="R817" s="268"/>
      <c r="S817" s="268"/>
      <c r="T817" s="269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T817" s="270" t="s">
        <v>446</v>
      </c>
      <c r="AU817" s="270" t="s">
        <v>83</v>
      </c>
      <c r="AV817" s="15" t="s">
        <v>438</v>
      </c>
      <c r="AW817" s="15" t="s">
        <v>35</v>
      </c>
      <c r="AX817" s="15" t="s">
        <v>81</v>
      </c>
      <c r="AY817" s="270" t="s">
        <v>426</v>
      </c>
    </row>
    <row r="818" s="2" customFormat="1" ht="16.5" customHeight="1">
      <c r="A818" s="42"/>
      <c r="B818" s="43"/>
      <c r="C818" s="271" t="s">
        <v>1344</v>
      </c>
      <c r="D818" s="271" t="s">
        <v>776</v>
      </c>
      <c r="E818" s="272" t="s">
        <v>1345</v>
      </c>
      <c r="F818" s="273" t="s">
        <v>1346</v>
      </c>
      <c r="G818" s="274" t="s">
        <v>949</v>
      </c>
      <c r="H818" s="275">
        <v>32.287999999999997</v>
      </c>
      <c r="I818" s="276"/>
      <c r="J818" s="277">
        <f>ROUND(I818*H818,2)</f>
        <v>0</v>
      </c>
      <c r="K818" s="273" t="s">
        <v>28</v>
      </c>
      <c r="L818" s="278"/>
      <c r="M818" s="279" t="s">
        <v>28</v>
      </c>
      <c r="N818" s="280" t="s">
        <v>45</v>
      </c>
      <c r="O818" s="88"/>
      <c r="P818" s="229">
        <f>O818*H818</f>
        <v>0</v>
      </c>
      <c r="Q818" s="229">
        <v>0.00010000000000000001</v>
      </c>
      <c r="R818" s="229">
        <f>Q818*H818</f>
        <v>0.0032288</v>
      </c>
      <c r="S818" s="229">
        <v>0</v>
      </c>
      <c r="T818" s="230">
        <f>S818*H818</f>
        <v>0</v>
      </c>
      <c r="U818" s="42"/>
      <c r="V818" s="42"/>
      <c r="W818" s="42"/>
      <c r="X818" s="42"/>
      <c r="Y818" s="42"/>
      <c r="Z818" s="42"/>
      <c r="AA818" s="42"/>
      <c r="AB818" s="42"/>
      <c r="AC818" s="42"/>
      <c r="AD818" s="42"/>
      <c r="AE818" s="42"/>
      <c r="AR818" s="231" t="s">
        <v>491</v>
      </c>
      <c r="AT818" s="231" t="s">
        <v>776</v>
      </c>
      <c r="AU818" s="231" t="s">
        <v>83</v>
      </c>
      <c r="AY818" s="21" t="s">
        <v>426</v>
      </c>
      <c r="BE818" s="232">
        <f>IF(N818="základní",J818,0)</f>
        <v>0</v>
      </c>
      <c r="BF818" s="232">
        <f>IF(N818="snížená",J818,0)</f>
        <v>0</v>
      </c>
      <c r="BG818" s="232">
        <f>IF(N818="zákl. přenesená",J818,0)</f>
        <v>0</v>
      </c>
      <c r="BH818" s="232">
        <f>IF(N818="sníž. přenesená",J818,0)</f>
        <v>0</v>
      </c>
      <c r="BI818" s="232">
        <f>IF(N818="nulová",J818,0)</f>
        <v>0</v>
      </c>
      <c r="BJ818" s="21" t="s">
        <v>81</v>
      </c>
      <c r="BK818" s="232">
        <f>ROUND(I818*H818,2)</f>
        <v>0</v>
      </c>
      <c r="BL818" s="21" t="s">
        <v>438</v>
      </c>
      <c r="BM818" s="231" t="s">
        <v>1347</v>
      </c>
    </row>
    <row r="819" s="13" customFormat="1">
      <c r="A819" s="13"/>
      <c r="B819" s="238"/>
      <c r="C819" s="239"/>
      <c r="D819" s="240" t="s">
        <v>446</v>
      </c>
      <c r="E819" s="241" t="s">
        <v>28</v>
      </c>
      <c r="F819" s="242" t="s">
        <v>1348</v>
      </c>
      <c r="G819" s="239"/>
      <c r="H819" s="243">
        <v>32.287999999999997</v>
      </c>
      <c r="I819" s="244"/>
      <c r="J819" s="239"/>
      <c r="K819" s="239"/>
      <c r="L819" s="245"/>
      <c r="M819" s="246"/>
      <c r="N819" s="247"/>
      <c r="O819" s="247"/>
      <c r="P819" s="247"/>
      <c r="Q819" s="247"/>
      <c r="R819" s="247"/>
      <c r="S819" s="247"/>
      <c r="T819" s="248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49" t="s">
        <v>446</v>
      </c>
      <c r="AU819" s="249" t="s">
        <v>83</v>
      </c>
      <c r="AV819" s="13" t="s">
        <v>83</v>
      </c>
      <c r="AW819" s="13" t="s">
        <v>35</v>
      </c>
      <c r="AX819" s="13" t="s">
        <v>81</v>
      </c>
      <c r="AY819" s="249" t="s">
        <v>426</v>
      </c>
    </row>
    <row r="820" s="2" customFormat="1" ht="24.15" customHeight="1">
      <c r="A820" s="42"/>
      <c r="B820" s="43"/>
      <c r="C820" s="220" t="s">
        <v>1349</v>
      </c>
      <c r="D820" s="220" t="s">
        <v>433</v>
      </c>
      <c r="E820" s="221" t="s">
        <v>1350</v>
      </c>
      <c r="F820" s="222" t="s">
        <v>1351</v>
      </c>
      <c r="G820" s="223" t="s">
        <v>436</v>
      </c>
      <c r="H820" s="224">
        <v>5.8049999999999997</v>
      </c>
      <c r="I820" s="225"/>
      <c r="J820" s="226">
        <f>ROUND(I820*H820,2)</f>
        <v>0</v>
      </c>
      <c r="K820" s="222" t="s">
        <v>437</v>
      </c>
      <c r="L820" s="48"/>
      <c r="M820" s="227" t="s">
        <v>28</v>
      </c>
      <c r="N820" s="228" t="s">
        <v>45</v>
      </c>
      <c r="O820" s="88"/>
      <c r="P820" s="229">
        <f>O820*H820</f>
        <v>0</v>
      </c>
      <c r="Q820" s="229">
        <v>0.00029999999999999997</v>
      </c>
      <c r="R820" s="229">
        <f>Q820*H820</f>
        <v>0.0017414999999999998</v>
      </c>
      <c r="S820" s="229">
        <v>0</v>
      </c>
      <c r="T820" s="230">
        <f>S820*H820</f>
        <v>0</v>
      </c>
      <c r="U820" s="42"/>
      <c r="V820" s="42"/>
      <c r="W820" s="42"/>
      <c r="X820" s="42"/>
      <c r="Y820" s="42"/>
      <c r="Z820" s="42"/>
      <c r="AA820" s="42"/>
      <c r="AB820" s="42"/>
      <c r="AC820" s="42"/>
      <c r="AD820" s="42"/>
      <c r="AE820" s="42"/>
      <c r="AR820" s="231" t="s">
        <v>438</v>
      </c>
      <c r="AT820" s="231" t="s">
        <v>433</v>
      </c>
      <c r="AU820" s="231" t="s">
        <v>83</v>
      </c>
      <c r="AY820" s="21" t="s">
        <v>426</v>
      </c>
      <c r="BE820" s="232">
        <f>IF(N820="základní",J820,0)</f>
        <v>0</v>
      </c>
      <c r="BF820" s="232">
        <f>IF(N820="snížená",J820,0)</f>
        <v>0</v>
      </c>
      <c r="BG820" s="232">
        <f>IF(N820="zákl. přenesená",J820,0)</f>
        <v>0</v>
      </c>
      <c r="BH820" s="232">
        <f>IF(N820="sníž. přenesená",J820,0)</f>
        <v>0</v>
      </c>
      <c r="BI820" s="232">
        <f>IF(N820="nulová",J820,0)</f>
        <v>0</v>
      </c>
      <c r="BJ820" s="21" t="s">
        <v>81</v>
      </c>
      <c r="BK820" s="232">
        <f>ROUND(I820*H820,2)</f>
        <v>0</v>
      </c>
      <c r="BL820" s="21" t="s">
        <v>438</v>
      </c>
      <c r="BM820" s="231" t="s">
        <v>1352</v>
      </c>
    </row>
    <row r="821" s="2" customFormat="1">
      <c r="A821" s="42"/>
      <c r="B821" s="43"/>
      <c r="C821" s="44"/>
      <c r="D821" s="233" t="s">
        <v>442</v>
      </c>
      <c r="E821" s="44"/>
      <c r="F821" s="234" t="s">
        <v>1353</v>
      </c>
      <c r="G821" s="44"/>
      <c r="H821" s="44"/>
      <c r="I821" s="235"/>
      <c r="J821" s="44"/>
      <c r="K821" s="44"/>
      <c r="L821" s="48"/>
      <c r="M821" s="236"/>
      <c r="N821" s="237"/>
      <c r="O821" s="88"/>
      <c r="P821" s="88"/>
      <c r="Q821" s="88"/>
      <c r="R821" s="88"/>
      <c r="S821" s="88"/>
      <c r="T821" s="89"/>
      <c r="U821" s="42"/>
      <c r="V821" s="42"/>
      <c r="W821" s="42"/>
      <c r="X821" s="42"/>
      <c r="Y821" s="42"/>
      <c r="Z821" s="42"/>
      <c r="AA821" s="42"/>
      <c r="AB821" s="42"/>
      <c r="AC821" s="42"/>
      <c r="AD821" s="42"/>
      <c r="AE821" s="42"/>
      <c r="AT821" s="21" t="s">
        <v>442</v>
      </c>
      <c r="AU821" s="21" t="s">
        <v>83</v>
      </c>
    </row>
    <row r="822" s="13" customFormat="1">
      <c r="A822" s="13"/>
      <c r="B822" s="238"/>
      <c r="C822" s="239"/>
      <c r="D822" s="240" t="s">
        <v>446</v>
      </c>
      <c r="E822" s="241" t="s">
        <v>28</v>
      </c>
      <c r="F822" s="242" t="s">
        <v>234</v>
      </c>
      <c r="G822" s="239"/>
      <c r="H822" s="243">
        <v>5.8049999999999997</v>
      </c>
      <c r="I822" s="244"/>
      <c r="J822" s="239"/>
      <c r="K822" s="239"/>
      <c r="L822" s="245"/>
      <c r="M822" s="246"/>
      <c r="N822" s="247"/>
      <c r="O822" s="247"/>
      <c r="P822" s="247"/>
      <c r="Q822" s="247"/>
      <c r="R822" s="247"/>
      <c r="S822" s="247"/>
      <c r="T822" s="248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49" t="s">
        <v>446</v>
      </c>
      <c r="AU822" s="249" t="s">
        <v>83</v>
      </c>
      <c r="AV822" s="13" t="s">
        <v>83</v>
      </c>
      <c r="AW822" s="13" t="s">
        <v>35</v>
      </c>
      <c r="AX822" s="13" t="s">
        <v>81</v>
      </c>
      <c r="AY822" s="249" t="s">
        <v>426</v>
      </c>
    </row>
    <row r="823" s="2" customFormat="1" ht="24.15" customHeight="1">
      <c r="A823" s="42"/>
      <c r="B823" s="43"/>
      <c r="C823" s="220" t="s">
        <v>1354</v>
      </c>
      <c r="D823" s="220" t="s">
        <v>433</v>
      </c>
      <c r="E823" s="221" t="s">
        <v>1355</v>
      </c>
      <c r="F823" s="222" t="s">
        <v>1356</v>
      </c>
      <c r="G823" s="223" t="s">
        <v>436</v>
      </c>
      <c r="H823" s="224">
        <v>53.159999999999997</v>
      </c>
      <c r="I823" s="225"/>
      <c r="J823" s="226">
        <f>ROUND(I823*H823,2)</f>
        <v>0</v>
      </c>
      <c r="K823" s="222" t="s">
        <v>437</v>
      </c>
      <c r="L823" s="48"/>
      <c r="M823" s="227" t="s">
        <v>28</v>
      </c>
      <c r="N823" s="228" t="s">
        <v>45</v>
      </c>
      <c r="O823" s="88"/>
      <c r="P823" s="229">
        <f>O823*H823</f>
        <v>0</v>
      </c>
      <c r="Q823" s="229">
        <v>0.00025000000000000001</v>
      </c>
      <c r="R823" s="229">
        <f>Q823*H823</f>
        <v>0.01329</v>
      </c>
      <c r="S823" s="229">
        <v>0</v>
      </c>
      <c r="T823" s="230">
        <f>S823*H823</f>
        <v>0</v>
      </c>
      <c r="U823" s="42"/>
      <c r="V823" s="42"/>
      <c r="W823" s="42"/>
      <c r="X823" s="42"/>
      <c r="Y823" s="42"/>
      <c r="Z823" s="42"/>
      <c r="AA823" s="42"/>
      <c r="AB823" s="42"/>
      <c r="AC823" s="42"/>
      <c r="AD823" s="42"/>
      <c r="AE823" s="42"/>
      <c r="AR823" s="231" t="s">
        <v>438</v>
      </c>
      <c r="AT823" s="231" t="s">
        <v>433</v>
      </c>
      <c r="AU823" s="231" t="s">
        <v>83</v>
      </c>
      <c r="AY823" s="21" t="s">
        <v>426</v>
      </c>
      <c r="BE823" s="232">
        <f>IF(N823="základní",J823,0)</f>
        <v>0</v>
      </c>
      <c r="BF823" s="232">
        <f>IF(N823="snížená",J823,0)</f>
        <v>0</v>
      </c>
      <c r="BG823" s="232">
        <f>IF(N823="zákl. přenesená",J823,0)</f>
        <v>0</v>
      </c>
      <c r="BH823" s="232">
        <f>IF(N823="sníž. přenesená",J823,0)</f>
        <v>0</v>
      </c>
      <c r="BI823" s="232">
        <f>IF(N823="nulová",J823,0)</f>
        <v>0</v>
      </c>
      <c r="BJ823" s="21" t="s">
        <v>81</v>
      </c>
      <c r="BK823" s="232">
        <f>ROUND(I823*H823,2)</f>
        <v>0</v>
      </c>
      <c r="BL823" s="21" t="s">
        <v>438</v>
      </c>
      <c r="BM823" s="231" t="s">
        <v>1357</v>
      </c>
    </row>
    <row r="824" s="2" customFormat="1">
      <c r="A824" s="42"/>
      <c r="B824" s="43"/>
      <c r="C824" s="44"/>
      <c r="D824" s="233" t="s">
        <v>442</v>
      </c>
      <c r="E824" s="44"/>
      <c r="F824" s="234" t="s">
        <v>1358</v>
      </c>
      <c r="G824" s="44"/>
      <c r="H824" s="44"/>
      <c r="I824" s="235"/>
      <c r="J824" s="44"/>
      <c r="K824" s="44"/>
      <c r="L824" s="48"/>
      <c r="M824" s="236"/>
      <c r="N824" s="237"/>
      <c r="O824" s="88"/>
      <c r="P824" s="88"/>
      <c r="Q824" s="88"/>
      <c r="R824" s="88"/>
      <c r="S824" s="88"/>
      <c r="T824" s="89"/>
      <c r="U824" s="42"/>
      <c r="V824" s="42"/>
      <c r="W824" s="42"/>
      <c r="X824" s="42"/>
      <c r="Y824" s="42"/>
      <c r="Z824" s="42"/>
      <c r="AA824" s="42"/>
      <c r="AB824" s="42"/>
      <c r="AC824" s="42"/>
      <c r="AD824" s="42"/>
      <c r="AE824" s="42"/>
      <c r="AT824" s="21" t="s">
        <v>442</v>
      </c>
      <c r="AU824" s="21" t="s">
        <v>83</v>
      </c>
    </row>
    <row r="825" s="13" customFormat="1">
      <c r="A825" s="13"/>
      <c r="B825" s="238"/>
      <c r="C825" s="239"/>
      <c r="D825" s="240" t="s">
        <v>446</v>
      </c>
      <c r="E825" s="241" t="s">
        <v>28</v>
      </c>
      <c r="F825" s="242" t="s">
        <v>247</v>
      </c>
      <c r="G825" s="239"/>
      <c r="H825" s="243">
        <v>32.872</v>
      </c>
      <c r="I825" s="244"/>
      <c r="J825" s="239"/>
      <c r="K825" s="239"/>
      <c r="L825" s="245"/>
      <c r="M825" s="246"/>
      <c r="N825" s="247"/>
      <c r="O825" s="247"/>
      <c r="P825" s="247"/>
      <c r="Q825" s="247"/>
      <c r="R825" s="247"/>
      <c r="S825" s="247"/>
      <c r="T825" s="248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49" t="s">
        <v>446</v>
      </c>
      <c r="AU825" s="249" t="s">
        <v>83</v>
      </c>
      <c r="AV825" s="13" t="s">
        <v>83</v>
      </c>
      <c r="AW825" s="13" t="s">
        <v>35</v>
      </c>
      <c r="AX825" s="13" t="s">
        <v>74</v>
      </c>
      <c r="AY825" s="249" t="s">
        <v>426</v>
      </c>
    </row>
    <row r="826" s="13" customFormat="1">
      <c r="A826" s="13"/>
      <c r="B826" s="238"/>
      <c r="C826" s="239"/>
      <c r="D826" s="240" t="s">
        <v>446</v>
      </c>
      <c r="E826" s="241" t="s">
        <v>28</v>
      </c>
      <c r="F826" s="242" t="s">
        <v>1359</v>
      </c>
      <c r="G826" s="239"/>
      <c r="H826" s="243">
        <v>20.288</v>
      </c>
      <c r="I826" s="244"/>
      <c r="J826" s="239"/>
      <c r="K826" s="239"/>
      <c r="L826" s="245"/>
      <c r="M826" s="246"/>
      <c r="N826" s="247"/>
      <c r="O826" s="247"/>
      <c r="P826" s="247"/>
      <c r="Q826" s="247"/>
      <c r="R826" s="247"/>
      <c r="S826" s="247"/>
      <c r="T826" s="248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49" t="s">
        <v>446</v>
      </c>
      <c r="AU826" s="249" t="s">
        <v>83</v>
      </c>
      <c r="AV826" s="13" t="s">
        <v>83</v>
      </c>
      <c r="AW826" s="13" t="s">
        <v>35</v>
      </c>
      <c r="AX826" s="13" t="s">
        <v>74</v>
      </c>
      <c r="AY826" s="249" t="s">
        <v>426</v>
      </c>
    </row>
    <row r="827" s="15" customFormat="1">
      <c r="A827" s="15"/>
      <c r="B827" s="260"/>
      <c r="C827" s="261"/>
      <c r="D827" s="240" t="s">
        <v>446</v>
      </c>
      <c r="E827" s="262" t="s">
        <v>28</v>
      </c>
      <c r="F827" s="263" t="s">
        <v>466</v>
      </c>
      <c r="G827" s="261"/>
      <c r="H827" s="264">
        <v>53.159999999999997</v>
      </c>
      <c r="I827" s="265"/>
      <c r="J827" s="261"/>
      <c r="K827" s="261"/>
      <c r="L827" s="266"/>
      <c r="M827" s="267"/>
      <c r="N827" s="268"/>
      <c r="O827" s="268"/>
      <c r="P827" s="268"/>
      <c r="Q827" s="268"/>
      <c r="R827" s="268"/>
      <c r="S827" s="268"/>
      <c r="T827" s="269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T827" s="270" t="s">
        <v>446</v>
      </c>
      <c r="AU827" s="270" t="s">
        <v>83</v>
      </c>
      <c r="AV827" s="15" t="s">
        <v>438</v>
      </c>
      <c r="AW827" s="15" t="s">
        <v>35</v>
      </c>
      <c r="AX827" s="15" t="s">
        <v>81</v>
      </c>
      <c r="AY827" s="270" t="s">
        <v>426</v>
      </c>
    </row>
    <row r="828" s="2" customFormat="1" ht="62.7" customHeight="1">
      <c r="A828" s="42"/>
      <c r="B828" s="43"/>
      <c r="C828" s="220" t="s">
        <v>1360</v>
      </c>
      <c r="D828" s="220" t="s">
        <v>433</v>
      </c>
      <c r="E828" s="221" t="s">
        <v>1361</v>
      </c>
      <c r="F828" s="222" t="s">
        <v>1362</v>
      </c>
      <c r="G828" s="223" t="s">
        <v>436</v>
      </c>
      <c r="H828" s="224">
        <v>5.8049999999999997</v>
      </c>
      <c r="I828" s="225"/>
      <c r="J828" s="226">
        <f>ROUND(I828*H828,2)</f>
        <v>0</v>
      </c>
      <c r="K828" s="222" t="s">
        <v>437</v>
      </c>
      <c r="L828" s="48"/>
      <c r="M828" s="227" t="s">
        <v>28</v>
      </c>
      <c r="N828" s="228" t="s">
        <v>45</v>
      </c>
      <c r="O828" s="88"/>
      <c r="P828" s="229">
        <f>O828*H828</f>
        <v>0</v>
      </c>
      <c r="Q828" s="229">
        <v>0.0083499999999999998</v>
      </c>
      <c r="R828" s="229">
        <f>Q828*H828</f>
        <v>0.048471749999999994</v>
      </c>
      <c r="S828" s="229">
        <v>0</v>
      </c>
      <c r="T828" s="230">
        <f>S828*H828</f>
        <v>0</v>
      </c>
      <c r="U828" s="42"/>
      <c r="V828" s="42"/>
      <c r="W828" s="42"/>
      <c r="X828" s="42"/>
      <c r="Y828" s="42"/>
      <c r="Z828" s="42"/>
      <c r="AA828" s="42"/>
      <c r="AB828" s="42"/>
      <c r="AC828" s="42"/>
      <c r="AD828" s="42"/>
      <c r="AE828" s="42"/>
      <c r="AR828" s="231" t="s">
        <v>438</v>
      </c>
      <c r="AT828" s="231" t="s">
        <v>433</v>
      </c>
      <c r="AU828" s="231" t="s">
        <v>83</v>
      </c>
      <c r="AY828" s="21" t="s">
        <v>426</v>
      </c>
      <c r="BE828" s="232">
        <f>IF(N828="základní",J828,0)</f>
        <v>0</v>
      </c>
      <c r="BF828" s="232">
        <f>IF(N828="snížená",J828,0)</f>
        <v>0</v>
      </c>
      <c r="BG828" s="232">
        <f>IF(N828="zákl. přenesená",J828,0)</f>
        <v>0</v>
      </c>
      <c r="BH828" s="232">
        <f>IF(N828="sníž. přenesená",J828,0)</f>
        <v>0</v>
      </c>
      <c r="BI828" s="232">
        <f>IF(N828="nulová",J828,0)</f>
        <v>0</v>
      </c>
      <c r="BJ828" s="21" t="s">
        <v>81</v>
      </c>
      <c r="BK828" s="232">
        <f>ROUND(I828*H828,2)</f>
        <v>0</v>
      </c>
      <c r="BL828" s="21" t="s">
        <v>438</v>
      </c>
      <c r="BM828" s="231" t="s">
        <v>1363</v>
      </c>
    </row>
    <row r="829" s="2" customFormat="1">
      <c r="A829" s="42"/>
      <c r="B829" s="43"/>
      <c r="C829" s="44"/>
      <c r="D829" s="233" t="s">
        <v>442</v>
      </c>
      <c r="E829" s="44"/>
      <c r="F829" s="234" t="s">
        <v>1364</v>
      </c>
      <c r="G829" s="44"/>
      <c r="H829" s="44"/>
      <c r="I829" s="235"/>
      <c r="J829" s="44"/>
      <c r="K829" s="44"/>
      <c r="L829" s="48"/>
      <c r="M829" s="236"/>
      <c r="N829" s="237"/>
      <c r="O829" s="88"/>
      <c r="P829" s="88"/>
      <c r="Q829" s="88"/>
      <c r="R829" s="88"/>
      <c r="S829" s="88"/>
      <c r="T829" s="89"/>
      <c r="U829" s="42"/>
      <c r="V829" s="42"/>
      <c r="W829" s="42"/>
      <c r="X829" s="42"/>
      <c r="Y829" s="42"/>
      <c r="Z829" s="42"/>
      <c r="AA829" s="42"/>
      <c r="AB829" s="42"/>
      <c r="AC829" s="42"/>
      <c r="AD829" s="42"/>
      <c r="AE829" s="42"/>
      <c r="AT829" s="21" t="s">
        <v>442</v>
      </c>
      <c r="AU829" s="21" t="s">
        <v>83</v>
      </c>
    </row>
    <row r="830" s="14" customFormat="1">
      <c r="A830" s="14"/>
      <c r="B830" s="250"/>
      <c r="C830" s="251"/>
      <c r="D830" s="240" t="s">
        <v>446</v>
      </c>
      <c r="E830" s="252" t="s">
        <v>28</v>
      </c>
      <c r="F830" s="253" t="s">
        <v>862</v>
      </c>
      <c r="G830" s="251"/>
      <c r="H830" s="252" t="s">
        <v>28</v>
      </c>
      <c r="I830" s="254"/>
      <c r="J830" s="251"/>
      <c r="K830" s="251"/>
      <c r="L830" s="255"/>
      <c r="M830" s="256"/>
      <c r="N830" s="257"/>
      <c r="O830" s="257"/>
      <c r="P830" s="257"/>
      <c r="Q830" s="257"/>
      <c r="R830" s="257"/>
      <c r="S830" s="257"/>
      <c r="T830" s="258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59" t="s">
        <v>446</v>
      </c>
      <c r="AU830" s="259" t="s">
        <v>83</v>
      </c>
      <c r="AV830" s="14" t="s">
        <v>81</v>
      </c>
      <c r="AW830" s="14" t="s">
        <v>35</v>
      </c>
      <c r="AX830" s="14" t="s">
        <v>74</v>
      </c>
      <c r="AY830" s="259" t="s">
        <v>426</v>
      </c>
    </row>
    <row r="831" s="13" customFormat="1">
      <c r="A831" s="13"/>
      <c r="B831" s="238"/>
      <c r="C831" s="239"/>
      <c r="D831" s="240" t="s">
        <v>446</v>
      </c>
      <c r="E831" s="241" t="s">
        <v>28</v>
      </c>
      <c r="F831" s="242" t="s">
        <v>1365</v>
      </c>
      <c r="G831" s="239"/>
      <c r="H831" s="243">
        <v>5.8049999999999997</v>
      </c>
      <c r="I831" s="244"/>
      <c r="J831" s="239"/>
      <c r="K831" s="239"/>
      <c r="L831" s="245"/>
      <c r="M831" s="246"/>
      <c r="N831" s="247"/>
      <c r="O831" s="247"/>
      <c r="P831" s="247"/>
      <c r="Q831" s="247"/>
      <c r="R831" s="247"/>
      <c r="S831" s="247"/>
      <c r="T831" s="248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49" t="s">
        <v>446</v>
      </c>
      <c r="AU831" s="249" t="s">
        <v>83</v>
      </c>
      <c r="AV831" s="13" t="s">
        <v>83</v>
      </c>
      <c r="AW831" s="13" t="s">
        <v>35</v>
      </c>
      <c r="AX831" s="13" t="s">
        <v>74</v>
      </c>
      <c r="AY831" s="249" t="s">
        <v>426</v>
      </c>
    </row>
    <row r="832" s="15" customFormat="1">
      <c r="A832" s="15"/>
      <c r="B832" s="260"/>
      <c r="C832" s="261"/>
      <c r="D832" s="240" t="s">
        <v>446</v>
      </c>
      <c r="E832" s="262" t="s">
        <v>234</v>
      </c>
      <c r="F832" s="263" t="s">
        <v>466</v>
      </c>
      <c r="G832" s="261"/>
      <c r="H832" s="264">
        <v>5.8049999999999997</v>
      </c>
      <c r="I832" s="265"/>
      <c r="J832" s="261"/>
      <c r="K832" s="261"/>
      <c r="L832" s="266"/>
      <c r="M832" s="267"/>
      <c r="N832" s="268"/>
      <c r="O832" s="268"/>
      <c r="P832" s="268"/>
      <c r="Q832" s="268"/>
      <c r="R832" s="268"/>
      <c r="S832" s="268"/>
      <c r="T832" s="269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T832" s="270" t="s">
        <v>446</v>
      </c>
      <c r="AU832" s="270" t="s">
        <v>83</v>
      </c>
      <c r="AV832" s="15" t="s">
        <v>438</v>
      </c>
      <c r="AW832" s="15" t="s">
        <v>35</v>
      </c>
      <c r="AX832" s="15" t="s">
        <v>81</v>
      </c>
      <c r="AY832" s="270" t="s">
        <v>426</v>
      </c>
    </row>
    <row r="833" s="2" customFormat="1" ht="24.15" customHeight="1">
      <c r="A833" s="42"/>
      <c r="B833" s="43"/>
      <c r="C833" s="271" t="s">
        <v>528</v>
      </c>
      <c r="D833" s="271" t="s">
        <v>776</v>
      </c>
      <c r="E833" s="272" t="s">
        <v>1366</v>
      </c>
      <c r="F833" s="273" t="s">
        <v>1367</v>
      </c>
      <c r="G833" s="274" t="s">
        <v>436</v>
      </c>
      <c r="H833" s="275">
        <v>6.0949999999999998</v>
      </c>
      <c r="I833" s="276"/>
      <c r="J833" s="277">
        <f>ROUND(I833*H833,2)</f>
        <v>0</v>
      </c>
      <c r="K833" s="273" t="s">
        <v>437</v>
      </c>
      <c r="L833" s="278"/>
      <c r="M833" s="279" t="s">
        <v>28</v>
      </c>
      <c r="N833" s="280" t="s">
        <v>45</v>
      </c>
      <c r="O833" s="88"/>
      <c r="P833" s="229">
        <f>O833*H833</f>
        <v>0</v>
      </c>
      <c r="Q833" s="229">
        <v>0.00059999999999999995</v>
      </c>
      <c r="R833" s="229">
        <f>Q833*H833</f>
        <v>0.0036569999999999997</v>
      </c>
      <c r="S833" s="229">
        <v>0</v>
      </c>
      <c r="T833" s="230">
        <f>S833*H833</f>
        <v>0</v>
      </c>
      <c r="U833" s="42"/>
      <c r="V833" s="42"/>
      <c r="W833" s="42"/>
      <c r="X833" s="42"/>
      <c r="Y833" s="42"/>
      <c r="Z833" s="42"/>
      <c r="AA833" s="42"/>
      <c r="AB833" s="42"/>
      <c r="AC833" s="42"/>
      <c r="AD833" s="42"/>
      <c r="AE833" s="42"/>
      <c r="AR833" s="231" t="s">
        <v>491</v>
      </c>
      <c r="AT833" s="231" t="s">
        <v>776</v>
      </c>
      <c r="AU833" s="231" t="s">
        <v>83</v>
      </c>
      <c r="AY833" s="21" t="s">
        <v>426</v>
      </c>
      <c r="BE833" s="232">
        <f>IF(N833="základní",J833,0)</f>
        <v>0</v>
      </c>
      <c r="BF833" s="232">
        <f>IF(N833="snížená",J833,0)</f>
        <v>0</v>
      </c>
      <c r="BG833" s="232">
        <f>IF(N833="zákl. přenesená",J833,0)</f>
        <v>0</v>
      </c>
      <c r="BH833" s="232">
        <f>IF(N833="sníž. přenesená",J833,0)</f>
        <v>0</v>
      </c>
      <c r="BI833" s="232">
        <f>IF(N833="nulová",J833,0)</f>
        <v>0</v>
      </c>
      <c r="BJ833" s="21" t="s">
        <v>81</v>
      </c>
      <c r="BK833" s="232">
        <f>ROUND(I833*H833,2)</f>
        <v>0</v>
      </c>
      <c r="BL833" s="21" t="s">
        <v>438</v>
      </c>
      <c r="BM833" s="231" t="s">
        <v>1368</v>
      </c>
    </row>
    <row r="834" s="13" customFormat="1">
      <c r="A834" s="13"/>
      <c r="B834" s="238"/>
      <c r="C834" s="239"/>
      <c r="D834" s="240" t="s">
        <v>446</v>
      </c>
      <c r="E834" s="241" t="s">
        <v>28</v>
      </c>
      <c r="F834" s="242" t="s">
        <v>1369</v>
      </c>
      <c r="G834" s="239"/>
      <c r="H834" s="243">
        <v>6.0949999999999998</v>
      </c>
      <c r="I834" s="244"/>
      <c r="J834" s="239"/>
      <c r="K834" s="239"/>
      <c r="L834" s="245"/>
      <c r="M834" s="246"/>
      <c r="N834" s="247"/>
      <c r="O834" s="247"/>
      <c r="P834" s="247"/>
      <c r="Q834" s="247"/>
      <c r="R834" s="247"/>
      <c r="S834" s="247"/>
      <c r="T834" s="248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49" t="s">
        <v>446</v>
      </c>
      <c r="AU834" s="249" t="s">
        <v>83</v>
      </c>
      <c r="AV834" s="13" t="s">
        <v>83</v>
      </c>
      <c r="AW834" s="13" t="s">
        <v>35</v>
      </c>
      <c r="AX834" s="13" t="s">
        <v>81</v>
      </c>
      <c r="AY834" s="249" t="s">
        <v>426</v>
      </c>
    </row>
    <row r="835" s="2" customFormat="1" ht="66.75" customHeight="1">
      <c r="A835" s="42"/>
      <c r="B835" s="43"/>
      <c r="C835" s="220" t="s">
        <v>1370</v>
      </c>
      <c r="D835" s="220" t="s">
        <v>433</v>
      </c>
      <c r="E835" s="221" t="s">
        <v>1371</v>
      </c>
      <c r="F835" s="222" t="s">
        <v>1372</v>
      </c>
      <c r="G835" s="223" t="s">
        <v>436</v>
      </c>
      <c r="H835" s="224">
        <v>4.6230000000000002</v>
      </c>
      <c r="I835" s="225"/>
      <c r="J835" s="226">
        <f>ROUND(I835*H835,2)</f>
        <v>0</v>
      </c>
      <c r="K835" s="222" t="s">
        <v>437</v>
      </c>
      <c r="L835" s="48"/>
      <c r="M835" s="227" t="s">
        <v>28</v>
      </c>
      <c r="N835" s="228" t="s">
        <v>45</v>
      </c>
      <c r="O835" s="88"/>
      <c r="P835" s="229">
        <f>O835*H835</f>
        <v>0</v>
      </c>
      <c r="Q835" s="229">
        <v>0.0083499999999999998</v>
      </c>
      <c r="R835" s="229">
        <f>Q835*H835</f>
        <v>0.038602049999999999</v>
      </c>
      <c r="S835" s="229">
        <v>0</v>
      </c>
      <c r="T835" s="230">
        <f>S835*H835</f>
        <v>0</v>
      </c>
      <c r="U835" s="42"/>
      <c r="V835" s="42"/>
      <c r="W835" s="42"/>
      <c r="X835" s="42"/>
      <c r="Y835" s="42"/>
      <c r="Z835" s="42"/>
      <c r="AA835" s="42"/>
      <c r="AB835" s="42"/>
      <c r="AC835" s="42"/>
      <c r="AD835" s="42"/>
      <c r="AE835" s="42"/>
      <c r="AR835" s="231" t="s">
        <v>438</v>
      </c>
      <c r="AT835" s="231" t="s">
        <v>433</v>
      </c>
      <c r="AU835" s="231" t="s">
        <v>83</v>
      </c>
      <c r="AY835" s="21" t="s">
        <v>426</v>
      </c>
      <c r="BE835" s="232">
        <f>IF(N835="základní",J835,0)</f>
        <v>0</v>
      </c>
      <c r="BF835" s="232">
        <f>IF(N835="snížená",J835,0)</f>
        <v>0</v>
      </c>
      <c r="BG835" s="232">
        <f>IF(N835="zákl. přenesená",J835,0)</f>
        <v>0</v>
      </c>
      <c r="BH835" s="232">
        <f>IF(N835="sníž. přenesená",J835,0)</f>
        <v>0</v>
      </c>
      <c r="BI835" s="232">
        <f>IF(N835="nulová",J835,0)</f>
        <v>0</v>
      </c>
      <c r="BJ835" s="21" t="s">
        <v>81</v>
      </c>
      <c r="BK835" s="232">
        <f>ROUND(I835*H835,2)</f>
        <v>0</v>
      </c>
      <c r="BL835" s="21" t="s">
        <v>438</v>
      </c>
      <c r="BM835" s="231" t="s">
        <v>1373</v>
      </c>
    </row>
    <row r="836" s="2" customFormat="1">
      <c r="A836" s="42"/>
      <c r="B836" s="43"/>
      <c r="C836" s="44"/>
      <c r="D836" s="233" t="s">
        <v>442</v>
      </c>
      <c r="E836" s="44"/>
      <c r="F836" s="234" t="s">
        <v>1374</v>
      </c>
      <c r="G836" s="44"/>
      <c r="H836" s="44"/>
      <c r="I836" s="235"/>
      <c r="J836" s="44"/>
      <c r="K836" s="44"/>
      <c r="L836" s="48"/>
      <c r="M836" s="236"/>
      <c r="N836" s="237"/>
      <c r="O836" s="88"/>
      <c r="P836" s="88"/>
      <c r="Q836" s="88"/>
      <c r="R836" s="88"/>
      <c r="S836" s="88"/>
      <c r="T836" s="89"/>
      <c r="U836" s="42"/>
      <c r="V836" s="42"/>
      <c r="W836" s="42"/>
      <c r="X836" s="42"/>
      <c r="Y836" s="42"/>
      <c r="Z836" s="42"/>
      <c r="AA836" s="42"/>
      <c r="AB836" s="42"/>
      <c r="AC836" s="42"/>
      <c r="AD836" s="42"/>
      <c r="AE836" s="42"/>
      <c r="AT836" s="21" t="s">
        <v>442</v>
      </c>
      <c r="AU836" s="21" t="s">
        <v>83</v>
      </c>
    </row>
    <row r="837" s="14" customFormat="1">
      <c r="A837" s="14"/>
      <c r="B837" s="250"/>
      <c r="C837" s="251"/>
      <c r="D837" s="240" t="s">
        <v>446</v>
      </c>
      <c r="E837" s="252" t="s">
        <v>28</v>
      </c>
      <c r="F837" s="253" t="s">
        <v>863</v>
      </c>
      <c r="G837" s="251"/>
      <c r="H837" s="252" t="s">
        <v>28</v>
      </c>
      <c r="I837" s="254"/>
      <c r="J837" s="251"/>
      <c r="K837" s="251"/>
      <c r="L837" s="255"/>
      <c r="M837" s="256"/>
      <c r="N837" s="257"/>
      <c r="O837" s="257"/>
      <c r="P837" s="257"/>
      <c r="Q837" s="257"/>
      <c r="R837" s="257"/>
      <c r="S837" s="257"/>
      <c r="T837" s="258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59" t="s">
        <v>446</v>
      </c>
      <c r="AU837" s="259" t="s">
        <v>83</v>
      </c>
      <c r="AV837" s="14" t="s">
        <v>81</v>
      </c>
      <c r="AW837" s="14" t="s">
        <v>35</v>
      </c>
      <c r="AX837" s="14" t="s">
        <v>74</v>
      </c>
      <c r="AY837" s="259" t="s">
        <v>426</v>
      </c>
    </row>
    <row r="838" s="13" customFormat="1">
      <c r="A838" s="13"/>
      <c r="B838" s="238"/>
      <c r="C838" s="239"/>
      <c r="D838" s="240" t="s">
        <v>446</v>
      </c>
      <c r="E838" s="241" t="s">
        <v>28</v>
      </c>
      <c r="F838" s="242" t="s">
        <v>1375</v>
      </c>
      <c r="G838" s="239"/>
      <c r="H838" s="243">
        <v>4.6230000000000002</v>
      </c>
      <c r="I838" s="244"/>
      <c r="J838" s="239"/>
      <c r="K838" s="239"/>
      <c r="L838" s="245"/>
      <c r="M838" s="246"/>
      <c r="N838" s="247"/>
      <c r="O838" s="247"/>
      <c r="P838" s="247"/>
      <c r="Q838" s="247"/>
      <c r="R838" s="247"/>
      <c r="S838" s="247"/>
      <c r="T838" s="248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49" t="s">
        <v>446</v>
      </c>
      <c r="AU838" s="249" t="s">
        <v>83</v>
      </c>
      <c r="AV838" s="13" t="s">
        <v>83</v>
      </c>
      <c r="AW838" s="13" t="s">
        <v>35</v>
      </c>
      <c r="AX838" s="13" t="s">
        <v>74</v>
      </c>
      <c r="AY838" s="249" t="s">
        <v>426</v>
      </c>
    </row>
    <row r="839" s="15" customFormat="1">
      <c r="A839" s="15"/>
      <c r="B839" s="260"/>
      <c r="C839" s="261"/>
      <c r="D839" s="240" t="s">
        <v>446</v>
      </c>
      <c r="E839" s="262" t="s">
        <v>245</v>
      </c>
      <c r="F839" s="263" t="s">
        <v>466</v>
      </c>
      <c r="G839" s="261"/>
      <c r="H839" s="264">
        <v>4.6230000000000002</v>
      </c>
      <c r="I839" s="265"/>
      <c r="J839" s="261"/>
      <c r="K839" s="261"/>
      <c r="L839" s="266"/>
      <c r="M839" s="267"/>
      <c r="N839" s="268"/>
      <c r="O839" s="268"/>
      <c r="P839" s="268"/>
      <c r="Q839" s="268"/>
      <c r="R839" s="268"/>
      <c r="S839" s="268"/>
      <c r="T839" s="269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T839" s="270" t="s">
        <v>446</v>
      </c>
      <c r="AU839" s="270" t="s">
        <v>83</v>
      </c>
      <c r="AV839" s="15" t="s">
        <v>438</v>
      </c>
      <c r="AW839" s="15" t="s">
        <v>35</v>
      </c>
      <c r="AX839" s="15" t="s">
        <v>81</v>
      </c>
      <c r="AY839" s="270" t="s">
        <v>426</v>
      </c>
    </row>
    <row r="840" s="2" customFormat="1" ht="16.5" customHeight="1">
      <c r="A840" s="42"/>
      <c r="B840" s="43"/>
      <c r="C840" s="271" t="s">
        <v>1376</v>
      </c>
      <c r="D840" s="271" t="s">
        <v>776</v>
      </c>
      <c r="E840" s="272" t="s">
        <v>1377</v>
      </c>
      <c r="F840" s="273" t="s">
        <v>1378</v>
      </c>
      <c r="G840" s="274" t="s">
        <v>436</v>
      </c>
      <c r="H840" s="275">
        <v>5.085</v>
      </c>
      <c r="I840" s="276"/>
      <c r="J840" s="277">
        <f>ROUND(I840*H840,2)</f>
        <v>0</v>
      </c>
      <c r="K840" s="273" t="s">
        <v>437</v>
      </c>
      <c r="L840" s="278"/>
      <c r="M840" s="279" t="s">
        <v>28</v>
      </c>
      <c r="N840" s="280" t="s">
        <v>45</v>
      </c>
      <c r="O840" s="88"/>
      <c r="P840" s="229">
        <f>O840*H840</f>
        <v>0</v>
      </c>
      <c r="Q840" s="229">
        <v>0.00084999999999999995</v>
      </c>
      <c r="R840" s="229">
        <f>Q840*H840</f>
        <v>0.0043222499999999997</v>
      </c>
      <c r="S840" s="229">
        <v>0</v>
      </c>
      <c r="T840" s="230">
        <f>S840*H840</f>
        <v>0</v>
      </c>
      <c r="U840" s="42"/>
      <c r="V840" s="42"/>
      <c r="W840" s="42"/>
      <c r="X840" s="42"/>
      <c r="Y840" s="42"/>
      <c r="Z840" s="42"/>
      <c r="AA840" s="42"/>
      <c r="AB840" s="42"/>
      <c r="AC840" s="42"/>
      <c r="AD840" s="42"/>
      <c r="AE840" s="42"/>
      <c r="AR840" s="231" t="s">
        <v>491</v>
      </c>
      <c r="AT840" s="231" t="s">
        <v>776</v>
      </c>
      <c r="AU840" s="231" t="s">
        <v>83</v>
      </c>
      <c r="AY840" s="21" t="s">
        <v>426</v>
      </c>
      <c r="BE840" s="232">
        <f>IF(N840="základní",J840,0)</f>
        <v>0</v>
      </c>
      <c r="BF840" s="232">
        <f>IF(N840="snížená",J840,0)</f>
        <v>0</v>
      </c>
      <c r="BG840" s="232">
        <f>IF(N840="zákl. přenesená",J840,0)</f>
        <v>0</v>
      </c>
      <c r="BH840" s="232">
        <f>IF(N840="sníž. přenesená",J840,0)</f>
        <v>0</v>
      </c>
      <c r="BI840" s="232">
        <f>IF(N840="nulová",J840,0)</f>
        <v>0</v>
      </c>
      <c r="BJ840" s="21" t="s">
        <v>81</v>
      </c>
      <c r="BK840" s="232">
        <f>ROUND(I840*H840,2)</f>
        <v>0</v>
      </c>
      <c r="BL840" s="21" t="s">
        <v>438</v>
      </c>
      <c r="BM840" s="231" t="s">
        <v>1379</v>
      </c>
    </row>
    <row r="841" s="13" customFormat="1">
      <c r="A841" s="13"/>
      <c r="B841" s="238"/>
      <c r="C841" s="239"/>
      <c r="D841" s="240" t="s">
        <v>446</v>
      </c>
      <c r="E841" s="241" t="s">
        <v>28</v>
      </c>
      <c r="F841" s="242" t="s">
        <v>1380</v>
      </c>
      <c r="G841" s="239"/>
      <c r="H841" s="243">
        <v>5.085</v>
      </c>
      <c r="I841" s="244"/>
      <c r="J841" s="239"/>
      <c r="K841" s="239"/>
      <c r="L841" s="245"/>
      <c r="M841" s="246"/>
      <c r="N841" s="247"/>
      <c r="O841" s="247"/>
      <c r="P841" s="247"/>
      <c r="Q841" s="247"/>
      <c r="R841" s="247"/>
      <c r="S841" s="247"/>
      <c r="T841" s="248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49" t="s">
        <v>446</v>
      </c>
      <c r="AU841" s="249" t="s">
        <v>83</v>
      </c>
      <c r="AV841" s="13" t="s">
        <v>83</v>
      </c>
      <c r="AW841" s="13" t="s">
        <v>35</v>
      </c>
      <c r="AX841" s="13" t="s">
        <v>81</v>
      </c>
      <c r="AY841" s="249" t="s">
        <v>426</v>
      </c>
    </row>
    <row r="842" s="2" customFormat="1" ht="49.05" customHeight="1">
      <c r="A842" s="42"/>
      <c r="B842" s="43"/>
      <c r="C842" s="220" t="s">
        <v>1381</v>
      </c>
      <c r="D842" s="220" t="s">
        <v>433</v>
      </c>
      <c r="E842" s="221" t="s">
        <v>1382</v>
      </c>
      <c r="F842" s="222" t="s">
        <v>1383</v>
      </c>
      <c r="G842" s="223" t="s">
        <v>436</v>
      </c>
      <c r="H842" s="224">
        <v>32.872</v>
      </c>
      <c r="I842" s="225"/>
      <c r="J842" s="226">
        <f>ROUND(I842*H842,2)</f>
        <v>0</v>
      </c>
      <c r="K842" s="222" t="s">
        <v>437</v>
      </c>
      <c r="L842" s="48"/>
      <c r="M842" s="227" t="s">
        <v>28</v>
      </c>
      <c r="N842" s="228" t="s">
        <v>45</v>
      </c>
      <c r="O842" s="88"/>
      <c r="P842" s="229">
        <f>O842*H842</f>
        <v>0</v>
      </c>
      <c r="Q842" s="229">
        <v>0.0085100000000000002</v>
      </c>
      <c r="R842" s="229">
        <f>Q842*H842</f>
        <v>0.27974072</v>
      </c>
      <c r="S842" s="229">
        <v>0</v>
      </c>
      <c r="T842" s="230">
        <f>S842*H842</f>
        <v>0</v>
      </c>
      <c r="U842" s="42"/>
      <c r="V842" s="42"/>
      <c r="W842" s="42"/>
      <c r="X842" s="42"/>
      <c r="Y842" s="42"/>
      <c r="Z842" s="42"/>
      <c r="AA842" s="42"/>
      <c r="AB842" s="42"/>
      <c r="AC842" s="42"/>
      <c r="AD842" s="42"/>
      <c r="AE842" s="42"/>
      <c r="AR842" s="231" t="s">
        <v>438</v>
      </c>
      <c r="AT842" s="231" t="s">
        <v>433</v>
      </c>
      <c r="AU842" s="231" t="s">
        <v>83</v>
      </c>
      <c r="AY842" s="21" t="s">
        <v>426</v>
      </c>
      <c r="BE842" s="232">
        <f>IF(N842="základní",J842,0)</f>
        <v>0</v>
      </c>
      <c r="BF842" s="232">
        <f>IF(N842="snížená",J842,0)</f>
        <v>0</v>
      </c>
      <c r="BG842" s="232">
        <f>IF(N842="zákl. přenesená",J842,0)</f>
        <v>0</v>
      </c>
      <c r="BH842" s="232">
        <f>IF(N842="sníž. přenesená",J842,0)</f>
        <v>0</v>
      </c>
      <c r="BI842" s="232">
        <f>IF(N842="nulová",J842,0)</f>
        <v>0</v>
      </c>
      <c r="BJ842" s="21" t="s">
        <v>81</v>
      </c>
      <c r="BK842" s="232">
        <f>ROUND(I842*H842,2)</f>
        <v>0</v>
      </c>
      <c r="BL842" s="21" t="s">
        <v>438</v>
      </c>
      <c r="BM842" s="231" t="s">
        <v>1384</v>
      </c>
    </row>
    <row r="843" s="2" customFormat="1">
      <c r="A843" s="42"/>
      <c r="B843" s="43"/>
      <c r="C843" s="44"/>
      <c r="D843" s="233" t="s">
        <v>442</v>
      </c>
      <c r="E843" s="44"/>
      <c r="F843" s="234" t="s">
        <v>1385</v>
      </c>
      <c r="G843" s="44"/>
      <c r="H843" s="44"/>
      <c r="I843" s="235"/>
      <c r="J843" s="44"/>
      <c r="K843" s="44"/>
      <c r="L843" s="48"/>
      <c r="M843" s="236"/>
      <c r="N843" s="237"/>
      <c r="O843" s="88"/>
      <c r="P843" s="88"/>
      <c r="Q843" s="88"/>
      <c r="R843" s="88"/>
      <c r="S843" s="88"/>
      <c r="T843" s="89"/>
      <c r="U843" s="42"/>
      <c r="V843" s="42"/>
      <c r="W843" s="42"/>
      <c r="X843" s="42"/>
      <c r="Y843" s="42"/>
      <c r="Z843" s="42"/>
      <c r="AA843" s="42"/>
      <c r="AB843" s="42"/>
      <c r="AC843" s="42"/>
      <c r="AD843" s="42"/>
      <c r="AE843" s="42"/>
      <c r="AT843" s="21" t="s">
        <v>442</v>
      </c>
      <c r="AU843" s="21" t="s">
        <v>83</v>
      </c>
    </row>
    <row r="844" s="13" customFormat="1">
      <c r="A844" s="13"/>
      <c r="B844" s="238"/>
      <c r="C844" s="239"/>
      <c r="D844" s="240" t="s">
        <v>446</v>
      </c>
      <c r="E844" s="241" t="s">
        <v>28</v>
      </c>
      <c r="F844" s="242" t="s">
        <v>351</v>
      </c>
      <c r="G844" s="239"/>
      <c r="H844" s="243">
        <v>72.400000000000006</v>
      </c>
      <c r="I844" s="244"/>
      <c r="J844" s="239"/>
      <c r="K844" s="239"/>
      <c r="L844" s="245"/>
      <c r="M844" s="246"/>
      <c r="N844" s="247"/>
      <c r="O844" s="247"/>
      <c r="P844" s="247"/>
      <c r="Q844" s="247"/>
      <c r="R844" s="247"/>
      <c r="S844" s="247"/>
      <c r="T844" s="248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49" t="s">
        <v>446</v>
      </c>
      <c r="AU844" s="249" t="s">
        <v>83</v>
      </c>
      <c r="AV844" s="13" t="s">
        <v>83</v>
      </c>
      <c r="AW844" s="13" t="s">
        <v>35</v>
      </c>
      <c r="AX844" s="13" t="s">
        <v>74</v>
      </c>
      <c r="AY844" s="249" t="s">
        <v>426</v>
      </c>
    </row>
    <row r="845" s="13" customFormat="1">
      <c r="A845" s="13"/>
      <c r="B845" s="238"/>
      <c r="C845" s="239"/>
      <c r="D845" s="240" t="s">
        <v>446</v>
      </c>
      <c r="E845" s="241" t="s">
        <v>28</v>
      </c>
      <c r="F845" s="242" t="s">
        <v>1386</v>
      </c>
      <c r="G845" s="239"/>
      <c r="H845" s="243">
        <v>-39.527999999999999</v>
      </c>
      <c r="I845" s="244"/>
      <c r="J845" s="239"/>
      <c r="K845" s="239"/>
      <c r="L845" s="245"/>
      <c r="M845" s="246"/>
      <c r="N845" s="247"/>
      <c r="O845" s="247"/>
      <c r="P845" s="247"/>
      <c r="Q845" s="247"/>
      <c r="R845" s="247"/>
      <c r="S845" s="247"/>
      <c r="T845" s="248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49" t="s">
        <v>446</v>
      </c>
      <c r="AU845" s="249" t="s">
        <v>83</v>
      </c>
      <c r="AV845" s="13" t="s">
        <v>83</v>
      </c>
      <c r="AW845" s="13" t="s">
        <v>35</v>
      </c>
      <c r="AX845" s="13" t="s">
        <v>74</v>
      </c>
      <c r="AY845" s="249" t="s">
        <v>426</v>
      </c>
    </row>
    <row r="846" s="15" customFormat="1">
      <c r="A846" s="15"/>
      <c r="B846" s="260"/>
      <c r="C846" s="261"/>
      <c r="D846" s="240" t="s">
        <v>446</v>
      </c>
      <c r="E846" s="262" t="s">
        <v>247</v>
      </c>
      <c r="F846" s="263" t="s">
        <v>466</v>
      </c>
      <c r="G846" s="261"/>
      <c r="H846" s="264">
        <v>32.872</v>
      </c>
      <c r="I846" s="265"/>
      <c r="J846" s="261"/>
      <c r="K846" s="261"/>
      <c r="L846" s="266"/>
      <c r="M846" s="267"/>
      <c r="N846" s="268"/>
      <c r="O846" s="268"/>
      <c r="P846" s="268"/>
      <c r="Q846" s="268"/>
      <c r="R846" s="268"/>
      <c r="S846" s="268"/>
      <c r="T846" s="269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T846" s="270" t="s">
        <v>446</v>
      </c>
      <c r="AU846" s="270" t="s">
        <v>83</v>
      </c>
      <c r="AV846" s="15" t="s">
        <v>438</v>
      </c>
      <c r="AW846" s="15" t="s">
        <v>35</v>
      </c>
      <c r="AX846" s="15" t="s">
        <v>81</v>
      </c>
      <c r="AY846" s="270" t="s">
        <v>426</v>
      </c>
    </row>
    <row r="847" s="2" customFormat="1" ht="16.5" customHeight="1">
      <c r="A847" s="42"/>
      <c r="B847" s="43"/>
      <c r="C847" s="271" t="s">
        <v>1387</v>
      </c>
      <c r="D847" s="271" t="s">
        <v>776</v>
      </c>
      <c r="E847" s="272" t="s">
        <v>1388</v>
      </c>
      <c r="F847" s="273" t="s">
        <v>1389</v>
      </c>
      <c r="G847" s="274" t="s">
        <v>436</v>
      </c>
      <c r="H847" s="275">
        <v>36.158999999999999</v>
      </c>
      <c r="I847" s="276"/>
      <c r="J847" s="277">
        <f>ROUND(I847*H847,2)</f>
        <v>0</v>
      </c>
      <c r="K847" s="273" t="s">
        <v>437</v>
      </c>
      <c r="L847" s="278"/>
      <c r="M847" s="279" t="s">
        <v>28</v>
      </c>
      <c r="N847" s="280" t="s">
        <v>45</v>
      </c>
      <c r="O847" s="88"/>
      <c r="P847" s="229">
        <f>O847*H847</f>
        <v>0</v>
      </c>
      <c r="Q847" s="229">
        <v>0.0027200000000000002</v>
      </c>
      <c r="R847" s="229">
        <f>Q847*H847</f>
        <v>0.098352480000000006</v>
      </c>
      <c r="S847" s="229">
        <v>0</v>
      </c>
      <c r="T847" s="230">
        <f>S847*H847</f>
        <v>0</v>
      </c>
      <c r="U847" s="42"/>
      <c r="V847" s="42"/>
      <c r="W847" s="42"/>
      <c r="X847" s="42"/>
      <c r="Y847" s="42"/>
      <c r="Z847" s="42"/>
      <c r="AA847" s="42"/>
      <c r="AB847" s="42"/>
      <c r="AC847" s="42"/>
      <c r="AD847" s="42"/>
      <c r="AE847" s="42"/>
      <c r="AR847" s="231" t="s">
        <v>491</v>
      </c>
      <c r="AT847" s="231" t="s">
        <v>776</v>
      </c>
      <c r="AU847" s="231" t="s">
        <v>83</v>
      </c>
      <c r="AY847" s="21" t="s">
        <v>426</v>
      </c>
      <c r="BE847" s="232">
        <f>IF(N847="základní",J847,0)</f>
        <v>0</v>
      </c>
      <c r="BF847" s="232">
        <f>IF(N847="snížená",J847,0)</f>
        <v>0</v>
      </c>
      <c r="BG847" s="232">
        <f>IF(N847="zákl. přenesená",J847,0)</f>
        <v>0</v>
      </c>
      <c r="BH847" s="232">
        <f>IF(N847="sníž. přenesená",J847,0)</f>
        <v>0</v>
      </c>
      <c r="BI847" s="232">
        <f>IF(N847="nulová",J847,0)</f>
        <v>0</v>
      </c>
      <c r="BJ847" s="21" t="s">
        <v>81</v>
      </c>
      <c r="BK847" s="232">
        <f>ROUND(I847*H847,2)</f>
        <v>0</v>
      </c>
      <c r="BL847" s="21" t="s">
        <v>438</v>
      </c>
      <c r="BM847" s="231" t="s">
        <v>1390</v>
      </c>
    </row>
    <row r="848" s="13" customFormat="1">
      <c r="A848" s="13"/>
      <c r="B848" s="238"/>
      <c r="C848" s="239"/>
      <c r="D848" s="240" t="s">
        <v>446</v>
      </c>
      <c r="E848" s="241" t="s">
        <v>28</v>
      </c>
      <c r="F848" s="242" t="s">
        <v>1391</v>
      </c>
      <c r="G848" s="239"/>
      <c r="H848" s="243">
        <v>36.158999999999999</v>
      </c>
      <c r="I848" s="244"/>
      <c r="J848" s="239"/>
      <c r="K848" s="239"/>
      <c r="L848" s="245"/>
      <c r="M848" s="246"/>
      <c r="N848" s="247"/>
      <c r="O848" s="247"/>
      <c r="P848" s="247"/>
      <c r="Q848" s="247"/>
      <c r="R848" s="247"/>
      <c r="S848" s="247"/>
      <c r="T848" s="248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49" t="s">
        <v>446</v>
      </c>
      <c r="AU848" s="249" t="s">
        <v>83</v>
      </c>
      <c r="AV848" s="13" t="s">
        <v>83</v>
      </c>
      <c r="AW848" s="13" t="s">
        <v>35</v>
      </c>
      <c r="AX848" s="13" t="s">
        <v>81</v>
      </c>
      <c r="AY848" s="249" t="s">
        <v>426</v>
      </c>
    </row>
    <row r="849" s="2" customFormat="1" ht="24.15" customHeight="1">
      <c r="A849" s="42"/>
      <c r="B849" s="43"/>
      <c r="C849" s="220" t="s">
        <v>1392</v>
      </c>
      <c r="D849" s="220" t="s">
        <v>433</v>
      </c>
      <c r="E849" s="221" t="s">
        <v>1393</v>
      </c>
      <c r="F849" s="222" t="s">
        <v>1394</v>
      </c>
      <c r="G849" s="223" t="s">
        <v>949</v>
      </c>
      <c r="H849" s="224">
        <v>43.939999999999998</v>
      </c>
      <c r="I849" s="225"/>
      <c r="J849" s="226">
        <f>ROUND(I849*H849,2)</f>
        <v>0</v>
      </c>
      <c r="K849" s="222" t="s">
        <v>437</v>
      </c>
      <c r="L849" s="48"/>
      <c r="M849" s="227" t="s">
        <v>28</v>
      </c>
      <c r="N849" s="228" t="s">
        <v>45</v>
      </c>
      <c r="O849" s="88"/>
      <c r="P849" s="229">
        <f>O849*H849</f>
        <v>0</v>
      </c>
      <c r="Q849" s="229">
        <v>3.0000000000000001E-05</v>
      </c>
      <c r="R849" s="229">
        <f>Q849*H849</f>
        <v>0.0013182000000000001</v>
      </c>
      <c r="S849" s="229">
        <v>0</v>
      </c>
      <c r="T849" s="230">
        <f>S849*H849</f>
        <v>0</v>
      </c>
      <c r="U849" s="42"/>
      <c r="V849" s="42"/>
      <c r="W849" s="42"/>
      <c r="X849" s="42"/>
      <c r="Y849" s="42"/>
      <c r="Z849" s="42"/>
      <c r="AA849" s="42"/>
      <c r="AB849" s="42"/>
      <c r="AC849" s="42"/>
      <c r="AD849" s="42"/>
      <c r="AE849" s="42"/>
      <c r="AR849" s="231" t="s">
        <v>438</v>
      </c>
      <c r="AT849" s="231" t="s">
        <v>433</v>
      </c>
      <c r="AU849" s="231" t="s">
        <v>83</v>
      </c>
      <c r="AY849" s="21" t="s">
        <v>426</v>
      </c>
      <c r="BE849" s="232">
        <f>IF(N849="základní",J849,0)</f>
        <v>0</v>
      </c>
      <c r="BF849" s="232">
        <f>IF(N849="snížená",J849,0)</f>
        <v>0</v>
      </c>
      <c r="BG849" s="232">
        <f>IF(N849="zákl. přenesená",J849,0)</f>
        <v>0</v>
      </c>
      <c r="BH849" s="232">
        <f>IF(N849="sníž. přenesená",J849,0)</f>
        <v>0</v>
      </c>
      <c r="BI849" s="232">
        <f>IF(N849="nulová",J849,0)</f>
        <v>0</v>
      </c>
      <c r="BJ849" s="21" t="s">
        <v>81</v>
      </c>
      <c r="BK849" s="232">
        <f>ROUND(I849*H849,2)</f>
        <v>0</v>
      </c>
      <c r="BL849" s="21" t="s">
        <v>438</v>
      </c>
      <c r="BM849" s="231" t="s">
        <v>1395</v>
      </c>
    </row>
    <row r="850" s="2" customFormat="1">
      <c r="A850" s="42"/>
      <c r="B850" s="43"/>
      <c r="C850" s="44"/>
      <c r="D850" s="233" t="s">
        <v>442</v>
      </c>
      <c r="E850" s="44"/>
      <c r="F850" s="234" t="s">
        <v>1396</v>
      </c>
      <c r="G850" s="44"/>
      <c r="H850" s="44"/>
      <c r="I850" s="235"/>
      <c r="J850" s="44"/>
      <c r="K850" s="44"/>
      <c r="L850" s="48"/>
      <c r="M850" s="236"/>
      <c r="N850" s="237"/>
      <c r="O850" s="88"/>
      <c r="P850" s="88"/>
      <c r="Q850" s="88"/>
      <c r="R850" s="88"/>
      <c r="S850" s="88"/>
      <c r="T850" s="89"/>
      <c r="U850" s="42"/>
      <c r="V850" s="42"/>
      <c r="W850" s="42"/>
      <c r="X850" s="42"/>
      <c r="Y850" s="42"/>
      <c r="Z850" s="42"/>
      <c r="AA850" s="42"/>
      <c r="AB850" s="42"/>
      <c r="AC850" s="42"/>
      <c r="AD850" s="42"/>
      <c r="AE850" s="42"/>
      <c r="AT850" s="21" t="s">
        <v>442</v>
      </c>
      <c r="AU850" s="21" t="s">
        <v>83</v>
      </c>
    </row>
    <row r="851" s="14" customFormat="1">
      <c r="A851" s="14"/>
      <c r="B851" s="250"/>
      <c r="C851" s="251"/>
      <c r="D851" s="240" t="s">
        <v>446</v>
      </c>
      <c r="E851" s="252" t="s">
        <v>28</v>
      </c>
      <c r="F851" s="253" t="s">
        <v>862</v>
      </c>
      <c r="G851" s="251"/>
      <c r="H851" s="252" t="s">
        <v>28</v>
      </c>
      <c r="I851" s="254"/>
      <c r="J851" s="251"/>
      <c r="K851" s="251"/>
      <c r="L851" s="255"/>
      <c r="M851" s="256"/>
      <c r="N851" s="257"/>
      <c r="O851" s="257"/>
      <c r="P851" s="257"/>
      <c r="Q851" s="257"/>
      <c r="R851" s="257"/>
      <c r="S851" s="257"/>
      <c r="T851" s="258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59" t="s">
        <v>446</v>
      </c>
      <c r="AU851" s="259" t="s">
        <v>83</v>
      </c>
      <c r="AV851" s="14" t="s">
        <v>81</v>
      </c>
      <c r="AW851" s="14" t="s">
        <v>35</v>
      </c>
      <c r="AX851" s="14" t="s">
        <v>74</v>
      </c>
      <c r="AY851" s="259" t="s">
        <v>426</v>
      </c>
    </row>
    <row r="852" s="13" customFormat="1">
      <c r="A852" s="13"/>
      <c r="B852" s="238"/>
      <c r="C852" s="239"/>
      <c r="D852" s="240" t="s">
        <v>446</v>
      </c>
      <c r="E852" s="241" t="s">
        <v>239</v>
      </c>
      <c r="F852" s="242" t="s">
        <v>1397</v>
      </c>
      <c r="G852" s="239"/>
      <c r="H852" s="243">
        <v>7.7400000000000002</v>
      </c>
      <c r="I852" s="244"/>
      <c r="J852" s="239"/>
      <c r="K852" s="239"/>
      <c r="L852" s="245"/>
      <c r="M852" s="246"/>
      <c r="N852" s="247"/>
      <c r="O852" s="247"/>
      <c r="P852" s="247"/>
      <c r="Q852" s="247"/>
      <c r="R852" s="247"/>
      <c r="S852" s="247"/>
      <c r="T852" s="248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49" t="s">
        <v>446</v>
      </c>
      <c r="AU852" s="249" t="s">
        <v>83</v>
      </c>
      <c r="AV852" s="13" t="s">
        <v>83</v>
      </c>
      <c r="AW852" s="13" t="s">
        <v>35</v>
      </c>
      <c r="AX852" s="13" t="s">
        <v>74</v>
      </c>
      <c r="AY852" s="249" t="s">
        <v>426</v>
      </c>
    </row>
    <row r="853" s="14" customFormat="1">
      <c r="A853" s="14"/>
      <c r="B853" s="250"/>
      <c r="C853" s="251"/>
      <c r="D853" s="240" t="s">
        <v>446</v>
      </c>
      <c r="E853" s="252" t="s">
        <v>28</v>
      </c>
      <c r="F853" s="253" t="s">
        <v>1398</v>
      </c>
      <c r="G853" s="251"/>
      <c r="H853" s="252" t="s">
        <v>28</v>
      </c>
      <c r="I853" s="254"/>
      <c r="J853" s="251"/>
      <c r="K853" s="251"/>
      <c r="L853" s="255"/>
      <c r="M853" s="256"/>
      <c r="N853" s="257"/>
      <c r="O853" s="257"/>
      <c r="P853" s="257"/>
      <c r="Q853" s="257"/>
      <c r="R853" s="257"/>
      <c r="S853" s="257"/>
      <c r="T853" s="258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59" t="s">
        <v>446</v>
      </c>
      <c r="AU853" s="259" t="s">
        <v>83</v>
      </c>
      <c r="AV853" s="14" t="s">
        <v>81</v>
      </c>
      <c r="AW853" s="14" t="s">
        <v>35</v>
      </c>
      <c r="AX853" s="14" t="s">
        <v>74</v>
      </c>
      <c r="AY853" s="259" t="s">
        <v>426</v>
      </c>
    </row>
    <row r="854" s="13" customFormat="1">
      <c r="A854" s="13"/>
      <c r="B854" s="238"/>
      <c r="C854" s="239"/>
      <c r="D854" s="240" t="s">
        <v>446</v>
      </c>
      <c r="E854" s="241" t="s">
        <v>241</v>
      </c>
      <c r="F854" s="242" t="s">
        <v>1399</v>
      </c>
      <c r="G854" s="239"/>
      <c r="H854" s="243">
        <v>36.200000000000003</v>
      </c>
      <c r="I854" s="244"/>
      <c r="J854" s="239"/>
      <c r="K854" s="239"/>
      <c r="L854" s="245"/>
      <c r="M854" s="246"/>
      <c r="N854" s="247"/>
      <c r="O854" s="247"/>
      <c r="P854" s="247"/>
      <c r="Q854" s="247"/>
      <c r="R854" s="247"/>
      <c r="S854" s="247"/>
      <c r="T854" s="248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49" t="s">
        <v>446</v>
      </c>
      <c r="AU854" s="249" t="s">
        <v>83</v>
      </c>
      <c r="AV854" s="13" t="s">
        <v>83</v>
      </c>
      <c r="AW854" s="13" t="s">
        <v>35</v>
      </c>
      <c r="AX854" s="13" t="s">
        <v>74</v>
      </c>
      <c r="AY854" s="249" t="s">
        <v>426</v>
      </c>
    </row>
    <row r="855" s="15" customFormat="1">
      <c r="A855" s="15"/>
      <c r="B855" s="260"/>
      <c r="C855" s="261"/>
      <c r="D855" s="240" t="s">
        <v>446</v>
      </c>
      <c r="E855" s="262" t="s">
        <v>237</v>
      </c>
      <c r="F855" s="263" t="s">
        <v>466</v>
      </c>
      <c r="G855" s="261"/>
      <c r="H855" s="264">
        <v>43.939999999999998</v>
      </c>
      <c r="I855" s="265"/>
      <c r="J855" s="261"/>
      <c r="K855" s="261"/>
      <c r="L855" s="266"/>
      <c r="M855" s="267"/>
      <c r="N855" s="268"/>
      <c r="O855" s="268"/>
      <c r="P855" s="268"/>
      <c r="Q855" s="268"/>
      <c r="R855" s="268"/>
      <c r="S855" s="268"/>
      <c r="T855" s="269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T855" s="270" t="s">
        <v>446</v>
      </c>
      <c r="AU855" s="270" t="s">
        <v>83</v>
      </c>
      <c r="AV855" s="15" t="s">
        <v>438</v>
      </c>
      <c r="AW855" s="15" t="s">
        <v>35</v>
      </c>
      <c r="AX855" s="15" t="s">
        <v>81</v>
      </c>
      <c r="AY855" s="270" t="s">
        <v>426</v>
      </c>
    </row>
    <row r="856" s="2" customFormat="1" ht="24.15" customHeight="1">
      <c r="A856" s="42"/>
      <c r="B856" s="43"/>
      <c r="C856" s="271" t="s">
        <v>302</v>
      </c>
      <c r="D856" s="271" t="s">
        <v>776</v>
      </c>
      <c r="E856" s="272" t="s">
        <v>1400</v>
      </c>
      <c r="F856" s="273" t="s">
        <v>1401</v>
      </c>
      <c r="G856" s="274" t="s">
        <v>949</v>
      </c>
      <c r="H856" s="275">
        <v>8.1270000000000007</v>
      </c>
      <c r="I856" s="276"/>
      <c r="J856" s="277">
        <f>ROUND(I856*H856,2)</f>
        <v>0</v>
      </c>
      <c r="K856" s="273" t="s">
        <v>437</v>
      </c>
      <c r="L856" s="278"/>
      <c r="M856" s="279" t="s">
        <v>28</v>
      </c>
      <c r="N856" s="280" t="s">
        <v>45</v>
      </c>
      <c r="O856" s="88"/>
      <c r="P856" s="229">
        <f>O856*H856</f>
        <v>0</v>
      </c>
      <c r="Q856" s="229">
        <v>0.00016000000000000001</v>
      </c>
      <c r="R856" s="229">
        <f>Q856*H856</f>
        <v>0.0013003200000000002</v>
      </c>
      <c r="S856" s="229">
        <v>0</v>
      </c>
      <c r="T856" s="230">
        <f>S856*H856</f>
        <v>0</v>
      </c>
      <c r="U856" s="42"/>
      <c r="V856" s="42"/>
      <c r="W856" s="42"/>
      <c r="X856" s="42"/>
      <c r="Y856" s="42"/>
      <c r="Z856" s="42"/>
      <c r="AA856" s="42"/>
      <c r="AB856" s="42"/>
      <c r="AC856" s="42"/>
      <c r="AD856" s="42"/>
      <c r="AE856" s="42"/>
      <c r="AR856" s="231" t="s">
        <v>491</v>
      </c>
      <c r="AT856" s="231" t="s">
        <v>776</v>
      </c>
      <c r="AU856" s="231" t="s">
        <v>83</v>
      </c>
      <c r="AY856" s="21" t="s">
        <v>426</v>
      </c>
      <c r="BE856" s="232">
        <f>IF(N856="základní",J856,0)</f>
        <v>0</v>
      </c>
      <c r="BF856" s="232">
        <f>IF(N856="snížená",J856,0)</f>
        <v>0</v>
      </c>
      <c r="BG856" s="232">
        <f>IF(N856="zákl. přenesená",J856,0)</f>
        <v>0</v>
      </c>
      <c r="BH856" s="232">
        <f>IF(N856="sníž. přenesená",J856,0)</f>
        <v>0</v>
      </c>
      <c r="BI856" s="232">
        <f>IF(N856="nulová",J856,0)</f>
        <v>0</v>
      </c>
      <c r="BJ856" s="21" t="s">
        <v>81</v>
      </c>
      <c r="BK856" s="232">
        <f>ROUND(I856*H856,2)</f>
        <v>0</v>
      </c>
      <c r="BL856" s="21" t="s">
        <v>438</v>
      </c>
      <c r="BM856" s="231" t="s">
        <v>1402</v>
      </c>
    </row>
    <row r="857" s="13" customFormat="1">
      <c r="A857" s="13"/>
      <c r="B857" s="238"/>
      <c r="C857" s="239"/>
      <c r="D857" s="240" t="s">
        <v>446</v>
      </c>
      <c r="E857" s="241" t="s">
        <v>28</v>
      </c>
      <c r="F857" s="242" t="s">
        <v>1403</v>
      </c>
      <c r="G857" s="239"/>
      <c r="H857" s="243">
        <v>8.1270000000000007</v>
      </c>
      <c r="I857" s="244"/>
      <c r="J857" s="239"/>
      <c r="K857" s="239"/>
      <c r="L857" s="245"/>
      <c r="M857" s="246"/>
      <c r="N857" s="247"/>
      <c r="O857" s="247"/>
      <c r="P857" s="247"/>
      <c r="Q857" s="247"/>
      <c r="R857" s="247"/>
      <c r="S857" s="247"/>
      <c r="T857" s="248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49" t="s">
        <v>446</v>
      </c>
      <c r="AU857" s="249" t="s">
        <v>83</v>
      </c>
      <c r="AV857" s="13" t="s">
        <v>83</v>
      </c>
      <c r="AW857" s="13" t="s">
        <v>35</v>
      </c>
      <c r="AX857" s="13" t="s">
        <v>81</v>
      </c>
      <c r="AY857" s="249" t="s">
        <v>426</v>
      </c>
    </row>
    <row r="858" s="2" customFormat="1" ht="24.15" customHeight="1">
      <c r="A858" s="42"/>
      <c r="B858" s="43"/>
      <c r="C858" s="271" t="s">
        <v>1404</v>
      </c>
      <c r="D858" s="271" t="s">
        <v>776</v>
      </c>
      <c r="E858" s="272" t="s">
        <v>1405</v>
      </c>
      <c r="F858" s="273" t="s">
        <v>1406</v>
      </c>
      <c r="G858" s="274" t="s">
        <v>949</v>
      </c>
      <c r="H858" s="275">
        <v>38.009999999999998</v>
      </c>
      <c r="I858" s="276"/>
      <c r="J858" s="277">
        <f>ROUND(I858*H858,2)</f>
        <v>0</v>
      </c>
      <c r="K858" s="273" t="s">
        <v>437</v>
      </c>
      <c r="L858" s="278"/>
      <c r="M858" s="279" t="s">
        <v>28</v>
      </c>
      <c r="N858" s="280" t="s">
        <v>45</v>
      </c>
      <c r="O858" s="88"/>
      <c r="P858" s="229">
        <f>O858*H858</f>
        <v>0</v>
      </c>
      <c r="Q858" s="229">
        <v>0.00059999999999999995</v>
      </c>
      <c r="R858" s="229">
        <f>Q858*H858</f>
        <v>0.022805999999999996</v>
      </c>
      <c r="S858" s="229">
        <v>0</v>
      </c>
      <c r="T858" s="230">
        <f>S858*H858</f>
        <v>0</v>
      </c>
      <c r="U858" s="42"/>
      <c r="V858" s="42"/>
      <c r="W858" s="42"/>
      <c r="X858" s="42"/>
      <c r="Y858" s="42"/>
      <c r="Z858" s="42"/>
      <c r="AA858" s="42"/>
      <c r="AB858" s="42"/>
      <c r="AC858" s="42"/>
      <c r="AD858" s="42"/>
      <c r="AE858" s="42"/>
      <c r="AR858" s="231" t="s">
        <v>491</v>
      </c>
      <c r="AT858" s="231" t="s">
        <v>776</v>
      </c>
      <c r="AU858" s="231" t="s">
        <v>83</v>
      </c>
      <c r="AY858" s="21" t="s">
        <v>426</v>
      </c>
      <c r="BE858" s="232">
        <f>IF(N858="základní",J858,0)</f>
        <v>0</v>
      </c>
      <c r="BF858" s="232">
        <f>IF(N858="snížená",J858,0)</f>
        <v>0</v>
      </c>
      <c r="BG858" s="232">
        <f>IF(N858="zákl. přenesená",J858,0)</f>
        <v>0</v>
      </c>
      <c r="BH858" s="232">
        <f>IF(N858="sníž. přenesená",J858,0)</f>
        <v>0</v>
      </c>
      <c r="BI858" s="232">
        <f>IF(N858="nulová",J858,0)</f>
        <v>0</v>
      </c>
      <c r="BJ858" s="21" t="s">
        <v>81</v>
      </c>
      <c r="BK858" s="232">
        <f>ROUND(I858*H858,2)</f>
        <v>0</v>
      </c>
      <c r="BL858" s="21" t="s">
        <v>438</v>
      </c>
      <c r="BM858" s="231" t="s">
        <v>1407</v>
      </c>
    </row>
    <row r="859" s="13" customFormat="1">
      <c r="A859" s="13"/>
      <c r="B859" s="238"/>
      <c r="C859" s="239"/>
      <c r="D859" s="240" t="s">
        <v>446</v>
      </c>
      <c r="E859" s="241" t="s">
        <v>28</v>
      </c>
      <c r="F859" s="242" t="s">
        <v>1408</v>
      </c>
      <c r="G859" s="239"/>
      <c r="H859" s="243">
        <v>38.009999999999998</v>
      </c>
      <c r="I859" s="244"/>
      <c r="J859" s="239"/>
      <c r="K859" s="239"/>
      <c r="L859" s="245"/>
      <c r="M859" s="246"/>
      <c r="N859" s="247"/>
      <c r="O859" s="247"/>
      <c r="P859" s="247"/>
      <c r="Q859" s="247"/>
      <c r="R859" s="247"/>
      <c r="S859" s="247"/>
      <c r="T859" s="248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49" t="s">
        <v>446</v>
      </c>
      <c r="AU859" s="249" t="s">
        <v>83</v>
      </c>
      <c r="AV859" s="13" t="s">
        <v>83</v>
      </c>
      <c r="AW859" s="13" t="s">
        <v>35</v>
      </c>
      <c r="AX859" s="13" t="s">
        <v>81</v>
      </c>
      <c r="AY859" s="249" t="s">
        <v>426</v>
      </c>
    </row>
    <row r="860" s="2" customFormat="1" ht="24.15" customHeight="1">
      <c r="A860" s="42"/>
      <c r="B860" s="43"/>
      <c r="C860" s="220" t="s">
        <v>1409</v>
      </c>
      <c r="D860" s="220" t="s">
        <v>433</v>
      </c>
      <c r="E860" s="221" t="s">
        <v>1410</v>
      </c>
      <c r="F860" s="222" t="s">
        <v>1411</v>
      </c>
      <c r="G860" s="223" t="s">
        <v>949</v>
      </c>
      <c r="H860" s="224">
        <v>243.69999999999999</v>
      </c>
      <c r="I860" s="225"/>
      <c r="J860" s="226">
        <f>ROUND(I860*H860,2)</f>
        <v>0</v>
      </c>
      <c r="K860" s="222" t="s">
        <v>437</v>
      </c>
      <c r="L860" s="48"/>
      <c r="M860" s="227" t="s">
        <v>28</v>
      </c>
      <c r="N860" s="228" t="s">
        <v>45</v>
      </c>
      <c r="O860" s="88"/>
      <c r="P860" s="229">
        <f>O860*H860</f>
        <v>0</v>
      </c>
      <c r="Q860" s="229">
        <v>0</v>
      </c>
      <c r="R860" s="229">
        <f>Q860*H860</f>
        <v>0</v>
      </c>
      <c r="S860" s="229">
        <v>0</v>
      </c>
      <c r="T860" s="230">
        <f>S860*H860</f>
        <v>0</v>
      </c>
      <c r="U860" s="42"/>
      <c r="V860" s="42"/>
      <c r="W860" s="42"/>
      <c r="X860" s="42"/>
      <c r="Y860" s="42"/>
      <c r="Z860" s="42"/>
      <c r="AA860" s="42"/>
      <c r="AB860" s="42"/>
      <c r="AC860" s="42"/>
      <c r="AD860" s="42"/>
      <c r="AE860" s="42"/>
      <c r="AR860" s="231" t="s">
        <v>438</v>
      </c>
      <c r="AT860" s="231" t="s">
        <v>433</v>
      </c>
      <c r="AU860" s="231" t="s">
        <v>83</v>
      </c>
      <c r="AY860" s="21" t="s">
        <v>426</v>
      </c>
      <c r="BE860" s="232">
        <f>IF(N860="základní",J860,0)</f>
        <v>0</v>
      </c>
      <c r="BF860" s="232">
        <f>IF(N860="snížená",J860,0)</f>
        <v>0</v>
      </c>
      <c r="BG860" s="232">
        <f>IF(N860="zákl. přenesená",J860,0)</f>
        <v>0</v>
      </c>
      <c r="BH860" s="232">
        <f>IF(N860="sníž. přenesená",J860,0)</f>
        <v>0</v>
      </c>
      <c r="BI860" s="232">
        <f>IF(N860="nulová",J860,0)</f>
        <v>0</v>
      </c>
      <c r="BJ860" s="21" t="s">
        <v>81</v>
      </c>
      <c r="BK860" s="232">
        <f>ROUND(I860*H860,2)</f>
        <v>0</v>
      </c>
      <c r="BL860" s="21" t="s">
        <v>438</v>
      </c>
      <c r="BM860" s="231" t="s">
        <v>1412</v>
      </c>
    </row>
    <row r="861" s="2" customFormat="1">
      <c r="A861" s="42"/>
      <c r="B861" s="43"/>
      <c r="C861" s="44"/>
      <c r="D861" s="233" t="s">
        <v>442</v>
      </c>
      <c r="E861" s="44"/>
      <c r="F861" s="234" t="s">
        <v>1413</v>
      </c>
      <c r="G861" s="44"/>
      <c r="H861" s="44"/>
      <c r="I861" s="235"/>
      <c r="J861" s="44"/>
      <c r="K861" s="44"/>
      <c r="L861" s="48"/>
      <c r="M861" s="236"/>
      <c r="N861" s="237"/>
      <c r="O861" s="88"/>
      <c r="P861" s="88"/>
      <c r="Q861" s="88"/>
      <c r="R861" s="88"/>
      <c r="S861" s="88"/>
      <c r="T861" s="89"/>
      <c r="U861" s="42"/>
      <c r="V861" s="42"/>
      <c r="W861" s="42"/>
      <c r="X861" s="42"/>
      <c r="Y861" s="42"/>
      <c r="Z861" s="42"/>
      <c r="AA861" s="42"/>
      <c r="AB861" s="42"/>
      <c r="AC861" s="42"/>
      <c r="AD861" s="42"/>
      <c r="AE861" s="42"/>
      <c r="AT861" s="21" t="s">
        <v>442</v>
      </c>
      <c r="AU861" s="21" t="s">
        <v>83</v>
      </c>
    </row>
    <row r="862" s="14" customFormat="1">
      <c r="A862" s="14"/>
      <c r="B862" s="250"/>
      <c r="C862" s="251"/>
      <c r="D862" s="240" t="s">
        <v>446</v>
      </c>
      <c r="E862" s="252" t="s">
        <v>28</v>
      </c>
      <c r="F862" s="253" t="s">
        <v>862</v>
      </c>
      <c r="G862" s="251"/>
      <c r="H862" s="252" t="s">
        <v>28</v>
      </c>
      <c r="I862" s="254"/>
      <c r="J862" s="251"/>
      <c r="K862" s="251"/>
      <c r="L862" s="255"/>
      <c r="M862" s="256"/>
      <c r="N862" s="257"/>
      <c r="O862" s="257"/>
      <c r="P862" s="257"/>
      <c r="Q862" s="257"/>
      <c r="R862" s="257"/>
      <c r="S862" s="257"/>
      <c r="T862" s="258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59" t="s">
        <v>446</v>
      </c>
      <c r="AU862" s="259" t="s">
        <v>83</v>
      </c>
      <c r="AV862" s="14" t="s">
        <v>81</v>
      </c>
      <c r="AW862" s="14" t="s">
        <v>35</v>
      </c>
      <c r="AX862" s="14" t="s">
        <v>74</v>
      </c>
      <c r="AY862" s="259" t="s">
        <v>426</v>
      </c>
    </row>
    <row r="863" s="13" customFormat="1">
      <c r="A863" s="13"/>
      <c r="B863" s="238"/>
      <c r="C863" s="239"/>
      <c r="D863" s="240" t="s">
        <v>446</v>
      </c>
      <c r="E863" s="241" t="s">
        <v>28</v>
      </c>
      <c r="F863" s="242" t="s">
        <v>1414</v>
      </c>
      <c r="G863" s="239"/>
      <c r="H863" s="243">
        <v>2.25</v>
      </c>
      <c r="I863" s="244"/>
      <c r="J863" s="239"/>
      <c r="K863" s="239"/>
      <c r="L863" s="245"/>
      <c r="M863" s="246"/>
      <c r="N863" s="247"/>
      <c r="O863" s="247"/>
      <c r="P863" s="247"/>
      <c r="Q863" s="247"/>
      <c r="R863" s="247"/>
      <c r="S863" s="247"/>
      <c r="T863" s="248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49" t="s">
        <v>446</v>
      </c>
      <c r="AU863" s="249" t="s">
        <v>83</v>
      </c>
      <c r="AV863" s="13" t="s">
        <v>83</v>
      </c>
      <c r="AW863" s="13" t="s">
        <v>35</v>
      </c>
      <c r="AX863" s="13" t="s">
        <v>74</v>
      </c>
      <c r="AY863" s="249" t="s">
        <v>426</v>
      </c>
    </row>
    <row r="864" s="13" customFormat="1">
      <c r="A864" s="13"/>
      <c r="B864" s="238"/>
      <c r="C864" s="239"/>
      <c r="D864" s="240" t="s">
        <v>446</v>
      </c>
      <c r="E864" s="241" t="s">
        <v>28</v>
      </c>
      <c r="F864" s="242" t="s">
        <v>237</v>
      </c>
      <c r="G864" s="239"/>
      <c r="H864" s="243">
        <v>43.939999999999998</v>
      </c>
      <c r="I864" s="244"/>
      <c r="J864" s="239"/>
      <c r="K864" s="239"/>
      <c r="L864" s="245"/>
      <c r="M864" s="246"/>
      <c r="N864" s="247"/>
      <c r="O864" s="247"/>
      <c r="P864" s="247"/>
      <c r="Q864" s="247"/>
      <c r="R864" s="247"/>
      <c r="S864" s="247"/>
      <c r="T864" s="248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49" t="s">
        <v>446</v>
      </c>
      <c r="AU864" s="249" t="s">
        <v>83</v>
      </c>
      <c r="AV864" s="13" t="s">
        <v>83</v>
      </c>
      <c r="AW864" s="13" t="s">
        <v>35</v>
      </c>
      <c r="AX864" s="13" t="s">
        <v>74</v>
      </c>
      <c r="AY864" s="249" t="s">
        <v>426</v>
      </c>
    </row>
    <row r="865" s="14" customFormat="1">
      <c r="A865" s="14"/>
      <c r="B865" s="250"/>
      <c r="C865" s="251"/>
      <c r="D865" s="240" t="s">
        <v>446</v>
      </c>
      <c r="E865" s="252" t="s">
        <v>28</v>
      </c>
      <c r="F865" s="253" t="s">
        <v>863</v>
      </c>
      <c r="G865" s="251"/>
      <c r="H865" s="252" t="s">
        <v>28</v>
      </c>
      <c r="I865" s="254"/>
      <c r="J865" s="251"/>
      <c r="K865" s="251"/>
      <c r="L865" s="255"/>
      <c r="M865" s="256"/>
      <c r="N865" s="257"/>
      <c r="O865" s="257"/>
      <c r="P865" s="257"/>
      <c r="Q865" s="257"/>
      <c r="R865" s="257"/>
      <c r="S865" s="257"/>
      <c r="T865" s="258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T865" s="259" t="s">
        <v>446</v>
      </c>
      <c r="AU865" s="259" t="s">
        <v>83</v>
      </c>
      <c r="AV865" s="14" t="s">
        <v>81</v>
      </c>
      <c r="AW865" s="14" t="s">
        <v>35</v>
      </c>
      <c r="AX865" s="14" t="s">
        <v>74</v>
      </c>
      <c r="AY865" s="259" t="s">
        <v>426</v>
      </c>
    </row>
    <row r="866" s="13" customFormat="1">
      <c r="A866" s="13"/>
      <c r="B866" s="238"/>
      <c r="C866" s="239"/>
      <c r="D866" s="240" t="s">
        <v>446</v>
      </c>
      <c r="E866" s="241" t="s">
        <v>28</v>
      </c>
      <c r="F866" s="242" t="s">
        <v>1415</v>
      </c>
      <c r="G866" s="239"/>
      <c r="H866" s="243">
        <v>3.75</v>
      </c>
      <c r="I866" s="244"/>
      <c r="J866" s="239"/>
      <c r="K866" s="239"/>
      <c r="L866" s="245"/>
      <c r="M866" s="246"/>
      <c r="N866" s="247"/>
      <c r="O866" s="247"/>
      <c r="P866" s="247"/>
      <c r="Q866" s="247"/>
      <c r="R866" s="247"/>
      <c r="S866" s="247"/>
      <c r="T866" s="248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49" t="s">
        <v>446</v>
      </c>
      <c r="AU866" s="249" t="s">
        <v>83</v>
      </c>
      <c r="AV866" s="13" t="s">
        <v>83</v>
      </c>
      <c r="AW866" s="13" t="s">
        <v>35</v>
      </c>
      <c r="AX866" s="13" t="s">
        <v>74</v>
      </c>
      <c r="AY866" s="249" t="s">
        <v>426</v>
      </c>
    </row>
    <row r="867" s="14" customFormat="1">
      <c r="A867" s="14"/>
      <c r="B867" s="250"/>
      <c r="C867" s="251"/>
      <c r="D867" s="240" t="s">
        <v>446</v>
      </c>
      <c r="E867" s="252" t="s">
        <v>28</v>
      </c>
      <c r="F867" s="253" t="s">
        <v>1398</v>
      </c>
      <c r="G867" s="251"/>
      <c r="H867" s="252" t="s">
        <v>28</v>
      </c>
      <c r="I867" s="254"/>
      <c r="J867" s="251"/>
      <c r="K867" s="251"/>
      <c r="L867" s="255"/>
      <c r="M867" s="256"/>
      <c r="N867" s="257"/>
      <c r="O867" s="257"/>
      <c r="P867" s="257"/>
      <c r="Q867" s="257"/>
      <c r="R867" s="257"/>
      <c r="S867" s="257"/>
      <c r="T867" s="258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59" t="s">
        <v>446</v>
      </c>
      <c r="AU867" s="259" t="s">
        <v>83</v>
      </c>
      <c r="AV867" s="14" t="s">
        <v>81</v>
      </c>
      <c r="AW867" s="14" t="s">
        <v>35</v>
      </c>
      <c r="AX867" s="14" t="s">
        <v>74</v>
      </c>
      <c r="AY867" s="259" t="s">
        <v>426</v>
      </c>
    </row>
    <row r="868" s="13" customFormat="1">
      <c r="A868" s="13"/>
      <c r="B868" s="238"/>
      <c r="C868" s="239"/>
      <c r="D868" s="240" t="s">
        <v>446</v>
      </c>
      <c r="E868" s="241" t="s">
        <v>28</v>
      </c>
      <c r="F868" s="242" t="s">
        <v>1416</v>
      </c>
      <c r="G868" s="239"/>
      <c r="H868" s="243">
        <v>193.75999999999999</v>
      </c>
      <c r="I868" s="244"/>
      <c r="J868" s="239"/>
      <c r="K868" s="239"/>
      <c r="L868" s="245"/>
      <c r="M868" s="246"/>
      <c r="N868" s="247"/>
      <c r="O868" s="247"/>
      <c r="P868" s="247"/>
      <c r="Q868" s="247"/>
      <c r="R868" s="247"/>
      <c r="S868" s="247"/>
      <c r="T868" s="248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49" t="s">
        <v>446</v>
      </c>
      <c r="AU868" s="249" t="s">
        <v>83</v>
      </c>
      <c r="AV868" s="13" t="s">
        <v>83</v>
      </c>
      <c r="AW868" s="13" t="s">
        <v>35</v>
      </c>
      <c r="AX868" s="13" t="s">
        <v>74</v>
      </c>
      <c r="AY868" s="249" t="s">
        <v>426</v>
      </c>
    </row>
    <row r="869" s="15" customFormat="1">
      <c r="A869" s="15"/>
      <c r="B869" s="260"/>
      <c r="C869" s="261"/>
      <c r="D869" s="240" t="s">
        <v>446</v>
      </c>
      <c r="E869" s="262" t="s">
        <v>243</v>
      </c>
      <c r="F869" s="263" t="s">
        <v>466</v>
      </c>
      <c r="G869" s="261"/>
      <c r="H869" s="264">
        <v>243.69999999999999</v>
      </c>
      <c r="I869" s="265"/>
      <c r="J869" s="261"/>
      <c r="K869" s="261"/>
      <c r="L869" s="266"/>
      <c r="M869" s="267"/>
      <c r="N869" s="268"/>
      <c r="O869" s="268"/>
      <c r="P869" s="268"/>
      <c r="Q869" s="268"/>
      <c r="R869" s="268"/>
      <c r="S869" s="268"/>
      <c r="T869" s="269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T869" s="270" t="s">
        <v>446</v>
      </c>
      <c r="AU869" s="270" t="s">
        <v>83</v>
      </c>
      <c r="AV869" s="15" t="s">
        <v>438</v>
      </c>
      <c r="AW869" s="15" t="s">
        <v>35</v>
      </c>
      <c r="AX869" s="15" t="s">
        <v>81</v>
      </c>
      <c r="AY869" s="270" t="s">
        <v>426</v>
      </c>
    </row>
    <row r="870" s="2" customFormat="1" ht="16.5" customHeight="1">
      <c r="A870" s="42"/>
      <c r="B870" s="43"/>
      <c r="C870" s="271" t="s">
        <v>1417</v>
      </c>
      <c r="D870" s="271" t="s">
        <v>776</v>
      </c>
      <c r="E870" s="272" t="s">
        <v>1418</v>
      </c>
      <c r="F870" s="273" t="s">
        <v>1419</v>
      </c>
      <c r="G870" s="274" t="s">
        <v>949</v>
      </c>
      <c r="H870" s="275">
        <v>255.88499999999999</v>
      </c>
      <c r="I870" s="276"/>
      <c r="J870" s="277">
        <f>ROUND(I870*H870,2)</f>
        <v>0</v>
      </c>
      <c r="K870" s="273" t="s">
        <v>28</v>
      </c>
      <c r="L870" s="278"/>
      <c r="M870" s="279" t="s">
        <v>28</v>
      </c>
      <c r="N870" s="280" t="s">
        <v>45</v>
      </c>
      <c r="O870" s="88"/>
      <c r="P870" s="229">
        <f>O870*H870</f>
        <v>0</v>
      </c>
      <c r="Q870" s="229">
        <v>0.00010000000000000001</v>
      </c>
      <c r="R870" s="229">
        <f>Q870*H870</f>
        <v>0.0255885</v>
      </c>
      <c r="S870" s="229">
        <v>0</v>
      </c>
      <c r="T870" s="230">
        <f>S870*H870</f>
        <v>0</v>
      </c>
      <c r="U870" s="42"/>
      <c r="V870" s="42"/>
      <c r="W870" s="42"/>
      <c r="X870" s="42"/>
      <c r="Y870" s="42"/>
      <c r="Z870" s="42"/>
      <c r="AA870" s="42"/>
      <c r="AB870" s="42"/>
      <c r="AC870" s="42"/>
      <c r="AD870" s="42"/>
      <c r="AE870" s="42"/>
      <c r="AR870" s="231" t="s">
        <v>491</v>
      </c>
      <c r="AT870" s="231" t="s">
        <v>776</v>
      </c>
      <c r="AU870" s="231" t="s">
        <v>83</v>
      </c>
      <c r="AY870" s="21" t="s">
        <v>426</v>
      </c>
      <c r="BE870" s="232">
        <f>IF(N870="základní",J870,0)</f>
        <v>0</v>
      </c>
      <c r="BF870" s="232">
        <f>IF(N870="snížená",J870,0)</f>
        <v>0</v>
      </c>
      <c r="BG870" s="232">
        <f>IF(N870="zákl. přenesená",J870,0)</f>
        <v>0</v>
      </c>
      <c r="BH870" s="232">
        <f>IF(N870="sníž. přenesená",J870,0)</f>
        <v>0</v>
      </c>
      <c r="BI870" s="232">
        <f>IF(N870="nulová",J870,0)</f>
        <v>0</v>
      </c>
      <c r="BJ870" s="21" t="s">
        <v>81</v>
      </c>
      <c r="BK870" s="232">
        <f>ROUND(I870*H870,2)</f>
        <v>0</v>
      </c>
      <c r="BL870" s="21" t="s">
        <v>438</v>
      </c>
      <c r="BM870" s="231" t="s">
        <v>1420</v>
      </c>
    </row>
    <row r="871" s="13" customFormat="1">
      <c r="A871" s="13"/>
      <c r="B871" s="238"/>
      <c r="C871" s="239"/>
      <c r="D871" s="240" t="s">
        <v>446</v>
      </c>
      <c r="E871" s="241" t="s">
        <v>28</v>
      </c>
      <c r="F871" s="242" t="s">
        <v>1421</v>
      </c>
      <c r="G871" s="239"/>
      <c r="H871" s="243">
        <v>255.88499999999999</v>
      </c>
      <c r="I871" s="244"/>
      <c r="J871" s="239"/>
      <c r="K871" s="239"/>
      <c r="L871" s="245"/>
      <c r="M871" s="246"/>
      <c r="N871" s="247"/>
      <c r="O871" s="247"/>
      <c r="P871" s="247"/>
      <c r="Q871" s="247"/>
      <c r="R871" s="247"/>
      <c r="S871" s="247"/>
      <c r="T871" s="248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49" t="s">
        <v>446</v>
      </c>
      <c r="AU871" s="249" t="s">
        <v>83</v>
      </c>
      <c r="AV871" s="13" t="s">
        <v>83</v>
      </c>
      <c r="AW871" s="13" t="s">
        <v>35</v>
      </c>
      <c r="AX871" s="13" t="s">
        <v>74</v>
      </c>
      <c r="AY871" s="249" t="s">
        <v>426</v>
      </c>
    </row>
    <row r="872" s="15" customFormat="1">
      <c r="A872" s="15"/>
      <c r="B872" s="260"/>
      <c r="C872" s="261"/>
      <c r="D872" s="240" t="s">
        <v>446</v>
      </c>
      <c r="E872" s="262" t="s">
        <v>28</v>
      </c>
      <c r="F872" s="263" t="s">
        <v>466</v>
      </c>
      <c r="G872" s="261"/>
      <c r="H872" s="264">
        <v>255.88499999999999</v>
      </c>
      <c r="I872" s="265"/>
      <c r="J872" s="261"/>
      <c r="K872" s="261"/>
      <c r="L872" s="266"/>
      <c r="M872" s="267"/>
      <c r="N872" s="268"/>
      <c r="O872" s="268"/>
      <c r="P872" s="268"/>
      <c r="Q872" s="268"/>
      <c r="R872" s="268"/>
      <c r="S872" s="268"/>
      <c r="T872" s="269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T872" s="270" t="s">
        <v>446</v>
      </c>
      <c r="AU872" s="270" t="s">
        <v>83</v>
      </c>
      <c r="AV872" s="15" t="s">
        <v>438</v>
      </c>
      <c r="AW872" s="15" t="s">
        <v>35</v>
      </c>
      <c r="AX872" s="15" t="s">
        <v>81</v>
      </c>
      <c r="AY872" s="270" t="s">
        <v>426</v>
      </c>
    </row>
    <row r="873" s="2" customFormat="1" ht="44.25" customHeight="1">
      <c r="A873" s="42"/>
      <c r="B873" s="43"/>
      <c r="C873" s="220" t="s">
        <v>1422</v>
      </c>
      <c r="D873" s="220" t="s">
        <v>433</v>
      </c>
      <c r="E873" s="221" t="s">
        <v>1423</v>
      </c>
      <c r="F873" s="222" t="s">
        <v>1424</v>
      </c>
      <c r="G873" s="223" t="s">
        <v>436</v>
      </c>
      <c r="H873" s="224">
        <v>38.965000000000003</v>
      </c>
      <c r="I873" s="225"/>
      <c r="J873" s="226">
        <f>ROUND(I873*H873,2)</f>
        <v>0</v>
      </c>
      <c r="K873" s="222" t="s">
        <v>437</v>
      </c>
      <c r="L873" s="48"/>
      <c r="M873" s="227" t="s">
        <v>28</v>
      </c>
      <c r="N873" s="228" t="s">
        <v>45</v>
      </c>
      <c r="O873" s="88"/>
      <c r="P873" s="229">
        <f>O873*H873</f>
        <v>0</v>
      </c>
      <c r="Q873" s="229">
        <v>0.026360000000000001</v>
      </c>
      <c r="R873" s="229">
        <f>Q873*H873</f>
        <v>1.0271174000000001</v>
      </c>
      <c r="S873" s="229">
        <v>0</v>
      </c>
      <c r="T873" s="230">
        <f>S873*H873</f>
        <v>0</v>
      </c>
      <c r="U873" s="42"/>
      <c r="V873" s="42"/>
      <c r="W873" s="42"/>
      <c r="X873" s="42"/>
      <c r="Y873" s="42"/>
      <c r="Z873" s="42"/>
      <c r="AA873" s="42"/>
      <c r="AB873" s="42"/>
      <c r="AC873" s="42"/>
      <c r="AD873" s="42"/>
      <c r="AE873" s="42"/>
      <c r="AR873" s="231" t="s">
        <v>438</v>
      </c>
      <c r="AT873" s="231" t="s">
        <v>433</v>
      </c>
      <c r="AU873" s="231" t="s">
        <v>83</v>
      </c>
      <c r="AY873" s="21" t="s">
        <v>426</v>
      </c>
      <c r="BE873" s="232">
        <f>IF(N873="základní",J873,0)</f>
        <v>0</v>
      </c>
      <c r="BF873" s="232">
        <f>IF(N873="snížená",J873,0)</f>
        <v>0</v>
      </c>
      <c r="BG873" s="232">
        <f>IF(N873="zákl. přenesená",J873,0)</f>
        <v>0</v>
      </c>
      <c r="BH873" s="232">
        <f>IF(N873="sníž. přenesená",J873,0)</f>
        <v>0</v>
      </c>
      <c r="BI873" s="232">
        <f>IF(N873="nulová",J873,0)</f>
        <v>0</v>
      </c>
      <c r="BJ873" s="21" t="s">
        <v>81</v>
      </c>
      <c r="BK873" s="232">
        <f>ROUND(I873*H873,2)</f>
        <v>0</v>
      </c>
      <c r="BL873" s="21" t="s">
        <v>438</v>
      </c>
      <c r="BM873" s="231" t="s">
        <v>1425</v>
      </c>
    </row>
    <row r="874" s="2" customFormat="1">
      <c r="A874" s="42"/>
      <c r="B874" s="43"/>
      <c r="C874" s="44"/>
      <c r="D874" s="233" t="s">
        <v>442</v>
      </c>
      <c r="E874" s="44"/>
      <c r="F874" s="234" t="s">
        <v>1426</v>
      </c>
      <c r="G874" s="44"/>
      <c r="H874" s="44"/>
      <c r="I874" s="235"/>
      <c r="J874" s="44"/>
      <c r="K874" s="44"/>
      <c r="L874" s="48"/>
      <c r="M874" s="236"/>
      <c r="N874" s="237"/>
      <c r="O874" s="88"/>
      <c r="P874" s="88"/>
      <c r="Q874" s="88"/>
      <c r="R874" s="88"/>
      <c r="S874" s="88"/>
      <c r="T874" s="89"/>
      <c r="U874" s="42"/>
      <c r="V874" s="42"/>
      <c r="W874" s="42"/>
      <c r="X874" s="42"/>
      <c r="Y874" s="42"/>
      <c r="Z874" s="42"/>
      <c r="AA874" s="42"/>
      <c r="AB874" s="42"/>
      <c r="AC874" s="42"/>
      <c r="AD874" s="42"/>
      <c r="AE874" s="42"/>
      <c r="AT874" s="21" t="s">
        <v>442</v>
      </c>
      <c r="AU874" s="21" t="s">
        <v>83</v>
      </c>
    </row>
    <row r="875" s="13" customFormat="1">
      <c r="A875" s="13"/>
      <c r="B875" s="238"/>
      <c r="C875" s="239"/>
      <c r="D875" s="240" t="s">
        <v>446</v>
      </c>
      <c r="E875" s="241" t="s">
        <v>28</v>
      </c>
      <c r="F875" s="242" t="s">
        <v>348</v>
      </c>
      <c r="G875" s="239"/>
      <c r="H875" s="243">
        <v>38.965000000000003</v>
      </c>
      <c r="I875" s="244"/>
      <c r="J875" s="239"/>
      <c r="K875" s="239"/>
      <c r="L875" s="245"/>
      <c r="M875" s="246"/>
      <c r="N875" s="247"/>
      <c r="O875" s="247"/>
      <c r="P875" s="247"/>
      <c r="Q875" s="247"/>
      <c r="R875" s="247"/>
      <c r="S875" s="247"/>
      <c r="T875" s="248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49" t="s">
        <v>446</v>
      </c>
      <c r="AU875" s="249" t="s">
        <v>83</v>
      </c>
      <c r="AV875" s="13" t="s">
        <v>83</v>
      </c>
      <c r="AW875" s="13" t="s">
        <v>35</v>
      </c>
      <c r="AX875" s="13" t="s">
        <v>81</v>
      </c>
      <c r="AY875" s="249" t="s">
        <v>426</v>
      </c>
    </row>
    <row r="876" s="2" customFormat="1" ht="37.8" customHeight="1">
      <c r="A876" s="42"/>
      <c r="B876" s="43"/>
      <c r="C876" s="220" t="s">
        <v>1427</v>
      </c>
      <c r="D876" s="220" t="s">
        <v>433</v>
      </c>
      <c r="E876" s="221" t="s">
        <v>1428</v>
      </c>
      <c r="F876" s="222" t="s">
        <v>1429</v>
      </c>
      <c r="G876" s="223" t="s">
        <v>436</v>
      </c>
      <c r="H876" s="224">
        <v>30.699999999999999</v>
      </c>
      <c r="I876" s="225"/>
      <c r="J876" s="226">
        <f>ROUND(I876*H876,2)</f>
        <v>0</v>
      </c>
      <c r="K876" s="222" t="s">
        <v>437</v>
      </c>
      <c r="L876" s="48"/>
      <c r="M876" s="227" t="s">
        <v>28</v>
      </c>
      <c r="N876" s="228" t="s">
        <v>45</v>
      </c>
      <c r="O876" s="88"/>
      <c r="P876" s="229">
        <f>O876*H876</f>
        <v>0</v>
      </c>
      <c r="Q876" s="229">
        <v>0.01992</v>
      </c>
      <c r="R876" s="229">
        <f>Q876*H876</f>
        <v>0.61154399999999998</v>
      </c>
      <c r="S876" s="229">
        <v>0</v>
      </c>
      <c r="T876" s="230">
        <f>S876*H876</f>
        <v>0</v>
      </c>
      <c r="U876" s="42"/>
      <c r="V876" s="42"/>
      <c r="W876" s="42"/>
      <c r="X876" s="42"/>
      <c r="Y876" s="42"/>
      <c r="Z876" s="42"/>
      <c r="AA876" s="42"/>
      <c r="AB876" s="42"/>
      <c r="AC876" s="42"/>
      <c r="AD876" s="42"/>
      <c r="AE876" s="42"/>
      <c r="AR876" s="231" t="s">
        <v>438</v>
      </c>
      <c r="AT876" s="231" t="s">
        <v>433</v>
      </c>
      <c r="AU876" s="231" t="s">
        <v>83</v>
      </c>
      <c r="AY876" s="21" t="s">
        <v>426</v>
      </c>
      <c r="BE876" s="232">
        <f>IF(N876="základní",J876,0)</f>
        <v>0</v>
      </c>
      <c r="BF876" s="232">
        <f>IF(N876="snížená",J876,0)</f>
        <v>0</v>
      </c>
      <c r="BG876" s="232">
        <f>IF(N876="zákl. přenesená",J876,0)</f>
        <v>0</v>
      </c>
      <c r="BH876" s="232">
        <f>IF(N876="sníž. přenesená",J876,0)</f>
        <v>0</v>
      </c>
      <c r="BI876" s="232">
        <f>IF(N876="nulová",J876,0)</f>
        <v>0</v>
      </c>
      <c r="BJ876" s="21" t="s">
        <v>81</v>
      </c>
      <c r="BK876" s="232">
        <f>ROUND(I876*H876,2)</f>
        <v>0</v>
      </c>
      <c r="BL876" s="21" t="s">
        <v>438</v>
      </c>
      <c r="BM876" s="231" t="s">
        <v>1430</v>
      </c>
    </row>
    <row r="877" s="2" customFormat="1">
      <c r="A877" s="42"/>
      <c r="B877" s="43"/>
      <c r="C877" s="44"/>
      <c r="D877" s="233" t="s">
        <v>442</v>
      </c>
      <c r="E877" s="44"/>
      <c r="F877" s="234" t="s">
        <v>1431</v>
      </c>
      <c r="G877" s="44"/>
      <c r="H877" s="44"/>
      <c r="I877" s="235"/>
      <c r="J877" s="44"/>
      <c r="K877" s="44"/>
      <c r="L877" s="48"/>
      <c r="M877" s="236"/>
      <c r="N877" s="237"/>
      <c r="O877" s="88"/>
      <c r="P877" s="88"/>
      <c r="Q877" s="88"/>
      <c r="R877" s="88"/>
      <c r="S877" s="88"/>
      <c r="T877" s="89"/>
      <c r="U877" s="42"/>
      <c r="V877" s="42"/>
      <c r="W877" s="42"/>
      <c r="X877" s="42"/>
      <c r="Y877" s="42"/>
      <c r="Z877" s="42"/>
      <c r="AA877" s="42"/>
      <c r="AB877" s="42"/>
      <c r="AC877" s="42"/>
      <c r="AD877" s="42"/>
      <c r="AE877" s="42"/>
      <c r="AT877" s="21" t="s">
        <v>442</v>
      </c>
      <c r="AU877" s="21" t="s">
        <v>83</v>
      </c>
    </row>
    <row r="878" s="14" customFormat="1">
      <c r="A878" s="14"/>
      <c r="B878" s="250"/>
      <c r="C878" s="251"/>
      <c r="D878" s="240" t="s">
        <v>446</v>
      </c>
      <c r="E878" s="252" t="s">
        <v>28</v>
      </c>
      <c r="F878" s="253" t="s">
        <v>1328</v>
      </c>
      <c r="G878" s="251"/>
      <c r="H878" s="252" t="s">
        <v>28</v>
      </c>
      <c r="I878" s="254"/>
      <c r="J878" s="251"/>
      <c r="K878" s="251"/>
      <c r="L878" s="255"/>
      <c r="M878" s="256"/>
      <c r="N878" s="257"/>
      <c r="O878" s="257"/>
      <c r="P878" s="257"/>
      <c r="Q878" s="257"/>
      <c r="R878" s="257"/>
      <c r="S878" s="257"/>
      <c r="T878" s="258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59" t="s">
        <v>446</v>
      </c>
      <c r="AU878" s="259" t="s">
        <v>83</v>
      </c>
      <c r="AV878" s="14" t="s">
        <v>81</v>
      </c>
      <c r="AW878" s="14" t="s">
        <v>35</v>
      </c>
      <c r="AX878" s="14" t="s">
        <v>74</v>
      </c>
      <c r="AY878" s="259" t="s">
        <v>426</v>
      </c>
    </row>
    <row r="879" s="13" customFormat="1">
      <c r="A879" s="13"/>
      <c r="B879" s="238"/>
      <c r="C879" s="239"/>
      <c r="D879" s="240" t="s">
        <v>446</v>
      </c>
      <c r="E879" s="241" t="s">
        <v>345</v>
      </c>
      <c r="F879" s="242" t="s">
        <v>1432</v>
      </c>
      <c r="G879" s="239"/>
      <c r="H879" s="243">
        <v>30.699999999999999</v>
      </c>
      <c r="I879" s="244"/>
      <c r="J879" s="239"/>
      <c r="K879" s="239"/>
      <c r="L879" s="245"/>
      <c r="M879" s="246"/>
      <c r="N879" s="247"/>
      <c r="O879" s="247"/>
      <c r="P879" s="247"/>
      <c r="Q879" s="247"/>
      <c r="R879" s="247"/>
      <c r="S879" s="247"/>
      <c r="T879" s="248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49" t="s">
        <v>446</v>
      </c>
      <c r="AU879" s="249" t="s">
        <v>83</v>
      </c>
      <c r="AV879" s="13" t="s">
        <v>83</v>
      </c>
      <c r="AW879" s="13" t="s">
        <v>35</v>
      </c>
      <c r="AX879" s="13" t="s">
        <v>81</v>
      </c>
      <c r="AY879" s="249" t="s">
        <v>426</v>
      </c>
    </row>
    <row r="880" s="2" customFormat="1" ht="37.8" customHeight="1">
      <c r="A880" s="42"/>
      <c r="B880" s="43"/>
      <c r="C880" s="220" t="s">
        <v>1433</v>
      </c>
      <c r="D880" s="220" t="s">
        <v>433</v>
      </c>
      <c r="E880" s="221" t="s">
        <v>1434</v>
      </c>
      <c r="F880" s="222" t="s">
        <v>1435</v>
      </c>
      <c r="G880" s="223" t="s">
        <v>436</v>
      </c>
      <c r="H880" s="224">
        <v>5.8049999999999997</v>
      </c>
      <c r="I880" s="225"/>
      <c r="J880" s="226">
        <f>ROUND(I880*H880,2)</f>
        <v>0</v>
      </c>
      <c r="K880" s="222" t="s">
        <v>437</v>
      </c>
      <c r="L880" s="48"/>
      <c r="M880" s="227" t="s">
        <v>28</v>
      </c>
      <c r="N880" s="228" t="s">
        <v>45</v>
      </c>
      <c r="O880" s="88"/>
      <c r="P880" s="229">
        <f>O880*H880</f>
        <v>0</v>
      </c>
      <c r="Q880" s="229">
        <v>0.0057000000000000002</v>
      </c>
      <c r="R880" s="229">
        <f>Q880*H880</f>
        <v>0.0330885</v>
      </c>
      <c r="S880" s="229">
        <v>0</v>
      </c>
      <c r="T880" s="230">
        <f>S880*H880</f>
        <v>0</v>
      </c>
      <c r="U880" s="42"/>
      <c r="V880" s="42"/>
      <c r="W880" s="42"/>
      <c r="X880" s="42"/>
      <c r="Y880" s="42"/>
      <c r="Z880" s="42"/>
      <c r="AA880" s="42"/>
      <c r="AB880" s="42"/>
      <c r="AC880" s="42"/>
      <c r="AD880" s="42"/>
      <c r="AE880" s="42"/>
      <c r="AR880" s="231" t="s">
        <v>438</v>
      </c>
      <c r="AT880" s="231" t="s">
        <v>433</v>
      </c>
      <c r="AU880" s="231" t="s">
        <v>83</v>
      </c>
      <c r="AY880" s="21" t="s">
        <v>426</v>
      </c>
      <c r="BE880" s="232">
        <f>IF(N880="základní",J880,0)</f>
        <v>0</v>
      </c>
      <c r="BF880" s="232">
        <f>IF(N880="snížená",J880,0)</f>
        <v>0</v>
      </c>
      <c r="BG880" s="232">
        <f>IF(N880="zákl. přenesená",J880,0)</f>
        <v>0</v>
      </c>
      <c r="BH880" s="232">
        <f>IF(N880="sníž. přenesená",J880,0)</f>
        <v>0</v>
      </c>
      <c r="BI880" s="232">
        <f>IF(N880="nulová",J880,0)</f>
        <v>0</v>
      </c>
      <c r="BJ880" s="21" t="s">
        <v>81</v>
      </c>
      <c r="BK880" s="232">
        <f>ROUND(I880*H880,2)</f>
        <v>0</v>
      </c>
      <c r="BL880" s="21" t="s">
        <v>438</v>
      </c>
      <c r="BM880" s="231" t="s">
        <v>1436</v>
      </c>
    </row>
    <row r="881" s="2" customFormat="1">
      <c r="A881" s="42"/>
      <c r="B881" s="43"/>
      <c r="C881" s="44"/>
      <c r="D881" s="233" t="s">
        <v>442</v>
      </c>
      <c r="E881" s="44"/>
      <c r="F881" s="234" t="s">
        <v>1437</v>
      </c>
      <c r="G881" s="44"/>
      <c r="H881" s="44"/>
      <c r="I881" s="235"/>
      <c r="J881" s="44"/>
      <c r="K881" s="44"/>
      <c r="L881" s="48"/>
      <c r="M881" s="236"/>
      <c r="N881" s="237"/>
      <c r="O881" s="88"/>
      <c r="P881" s="88"/>
      <c r="Q881" s="88"/>
      <c r="R881" s="88"/>
      <c r="S881" s="88"/>
      <c r="T881" s="89"/>
      <c r="U881" s="42"/>
      <c r="V881" s="42"/>
      <c r="W881" s="42"/>
      <c r="X881" s="42"/>
      <c r="Y881" s="42"/>
      <c r="Z881" s="42"/>
      <c r="AA881" s="42"/>
      <c r="AB881" s="42"/>
      <c r="AC881" s="42"/>
      <c r="AD881" s="42"/>
      <c r="AE881" s="42"/>
      <c r="AT881" s="21" t="s">
        <v>442</v>
      </c>
      <c r="AU881" s="21" t="s">
        <v>83</v>
      </c>
    </row>
    <row r="882" s="13" customFormat="1">
      <c r="A882" s="13"/>
      <c r="B882" s="238"/>
      <c r="C882" s="239"/>
      <c r="D882" s="240" t="s">
        <v>446</v>
      </c>
      <c r="E882" s="241" t="s">
        <v>28</v>
      </c>
      <c r="F882" s="242" t="s">
        <v>234</v>
      </c>
      <c r="G882" s="239"/>
      <c r="H882" s="243">
        <v>5.8049999999999997</v>
      </c>
      <c r="I882" s="244"/>
      <c r="J882" s="239"/>
      <c r="K882" s="239"/>
      <c r="L882" s="245"/>
      <c r="M882" s="246"/>
      <c r="N882" s="247"/>
      <c r="O882" s="247"/>
      <c r="P882" s="247"/>
      <c r="Q882" s="247"/>
      <c r="R882" s="247"/>
      <c r="S882" s="247"/>
      <c r="T882" s="248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49" t="s">
        <v>446</v>
      </c>
      <c r="AU882" s="249" t="s">
        <v>83</v>
      </c>
      <c r="AV882" s="13" t="s">
        <v>83</v>
      </c>
      <c r="AW882" s="13" t="s">
        <v>35</v>
      </c>
      <c r="AX882" s="13" t="s">
        <v>81</v>
      </c>
      <c r="AY882" s="249" t="s">
        <v>426</v>
      </c>
    </row>
    <row r="883" s="2" customFormat="1" ht="37.8" customHeight="1">
      <c r="A883" s="42"/>
      <c r="B883" s="43"/>
      <c r="C883" s="220" t="s">
        <v>1438</v>
      </c>
      <c r="D883" s="220" t="s">
        <v>433</v>
      </c>
      <c r="E883" s="221" t="s">
        <v>1439</v>
      </c>
      <c r="F883" s="222" t="s">
        <v>1440</v>
      </c>
      <c r="G883" s="223" t="s">
        <v>436</v>
      </c>
      <c r="H883" s="224">
        <v>53.159999999999997</v>
      </c>
      <c r="I883" s="225"/>
      <c r="J883" s="226">
        <f>ROUND(I883*H883,2)</f>
        <v>0</v>
      </c>
      <c r="K883" s="222" t="s">
        <v>437</v>
      </c>
      <c r="L883" s="48"/>
      <c r="M883" s="227" t="s">
        <v>28</v>
      </c>
      <c r="N883" s="228" t="s">
        <v>45</v>
      </c>
      <c r="O883" s="88"/>
      <c r="P883" s="229">
        <f>O883*H883</f>
        <v>0</v>
      </c>
      <c r="Q883" s="229">
        <v>0.0028500000000000001</v>
      </c>
      <c r="R883" s="229">
        <f>Q883*H883</f>
        <v>0.151506</v>
      </c>
      <c r="S883" s="229">
        <v>0</v>
      </c>
      <c r="T883" s="230">
        <f>S883*H883</f>
        <v>0</v>
      </c>
      <c r="U883" s="42"/>
      <c r="V883" s="42"/>
      <c r="W883" s="42"/>
      <c r="X883" s="42"/>
      <c r="Y883" s="42"/>
      <c r="Z883" s="42"/>
      <c r="AA883" s="42"/>
      <c r="AB883" s="42"/>
      <c r="AC883" s="42"/>
      <c r="AD883" s="42"/>
      <c r="AE883" s="42"/>
      <c r="AR883" s="231" t="s">
        <v>438</v>
      </c>
      <c r="AT883" s="231" t="s">
        <v>433</v>
      </c>
      <c r="AU883" s="231" t="s">
        <v>83</v>
      </c>
      <c r="AY883" s="21" t="s">
        <v>426</v>
      </c>
      <c r="BE883" s="232">
        <f>IF(N883="základní",J883,0)</f>
        <v>0</v>
      </c>
      <c r="BF883" s="232">
        <f>IF(N883="snížená",J883,0)</f>
        <v>0</v>
      </c>
      <c r="BG883" s="232">
        <f>IF(N883="zákl. přenesená",J883,0)</f>
        <v>0</v>
      </c>
      <c r="BH883" s="232">
        <f>IF(N883="sníž. přenesená",J883,0)</f>
        <v>0</v>
      </c>
      <c r="BI883" s="232">
        <f>IF(N883="nulová",J883,0)</f>
        <v>0</v>
      </c>
      <c r="BJ883" s="21" t="s">
        <v>81</v>
      </c>
      <c r="BK883" s="232">
        <f>ROUND(I883*H883,2)</f>
        <v>0</v>
      </c>
      <c r="BL883" s="21" t="s">
        <v>438</v>
      </c>
      <c r="BM883" s="231" t="s">
        <v>1441</v>
      </c>
    </row>
    <row r="884" s="2" customFormat="1">
      <c r="A884" s="42"/>
      <c r="B884" s="43"/>
      <c r="C884" s="44"/>
      <c r="D884" s="233" t="s">
        <v>442</v>
      </c>
      <c r="E884" s="44"/>
      <c r="F884" s="234" t="s">
        <v>1442</v>
      </c>
      <c r="G884" s="44"/>
      <c r="H884" s="44"/>
      <c r="I884" s="235"/>
      <c r="J884" s="44"/>
      <c r="K884" s="44"/>
      <c r="L884" s="48"/>
      <c r="M884" s="236"/>
      <c r="N884" s="237"/>
      <c r="O884" s="88"/>
      <c r="P884" s="88"/>
      <c r="Q884" s="88"/>
      <c r="R884" s="88"/>
      <c r="S884" s="88"/>
      <c r="T884" s="89"/>
      <c r="U884" s="42"/>
      <c r="V884" s="42"/>
      <c r="W884" s="42"/>
      <c r="X884" s="42"/>
      <c r="Y884" s="42"/>
      <c r="Z884" s="42"/>
      <c r="AA884" s="42"/>
      <c r="AB884" s="42"/>
      <c r="AC884" s="42"/>
      <c r="AD884" s="42"/>
      <c r="AE884" s="42"/>
      <c r="AT884" s="21" t="s">
        <v>442</v>
      </c>
      <c r="AU884" s="21" t="s">
        <v>83</v>
      </c>
    </row>
    <row r="885" s="14" customFormat="1">
      <c r="A885" s="14"/>
      <c r="B885" s="250"/>
      <c r="C885" s="251"/>
      <c r="D885" s="240" t="s">
        <v>446</v>
      </c>
      <c r="E885" s="252" t="s">
        <v>28</v>
      </c>
      <c r="F885" s="253" t="s">
        <v>899</v>
      </c>
      <c r="G885" s="251"/>
      <c r="H885" s="252" t="s">
        <v>28</v>
      </c>
      <c r="I885" s="254"/>
      <c r="J885" s="251"/>
      <c r="K885" s="251"/>
      <c r="L885" s="255"/>
      <c r="M885" s="256"/>
      <c r="N885" s="257"/>
      <c r="O885" s="257"/>
      <c r="P885" s="257"/>
      <c r="Q885" s="257"/>
      <c r="R885" s="257"/>
      <c r="S885" s="257"/>
      <c r="T885" s="258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59" t="s">
        <v>446</v>
      </c>
      <c r="AU885" s="259" t="s">
        <v>83</v>
      </c>
      <c r="AV885" s="14" t="s">
        <v>81</v>
      </c>
      <c r="AW885" s="14" t="s">
        <v>35</v>
      </c>
      <c r="AX885" s="14" t="s">
        <v>74</v>
      </c>
      <c r="AY885" s="259" t="s">
        <v>426</v>
      </c>
    </row>
    <row r="886" s="13" customFormat="1">
      <c r="A886" s="13"/>
      <c r="B886" s="238"/>
      <c r="C886" s="239"/>
      <c r="D886" s="240" t="s">
        <v>446</v>
      </c>
      <c r="E886" s="241" t="s">
        <v>28</v>
      </c>
      <c r="F886" s="242" t="s">
        <v>247</v>
      </c>
      <c r="G886" s="239"/>
      <c r="H886" s="243">
        <v>32.872</v>
      </c>
      <c r="I886" s="244"/>
      <c r="J886" s="239"/>
      <c r="K886" s="239"/>
      <c r="L886" s="245"/>
      <c r="M886" s="246"/>
      <c r="N886" s="247"/>
      <c r="O886" s="247"/>
      <c r="P886" s="247"/>
      <c r="Q886" s="247"/>
      <c r="R886" s="247"/>
      <c r="S886" s="247"/>
      <c r="T886" s="248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49" t="s">
        <v>446</v>
      </c>
      <c r="AU886" s="249" t="s">
        <v>83</v>
      </c>
      <c r="AV886" s="13" t="s">
        <v>83</v>
      </c>
      <c r="AW886" s="13" t="s">
        <v>35</v>
      </c>
      <c r="AX886" s="13" t="s">
        <v>74</v>
      </c>
      <c r="AY886" s="249" t="s">
        <v>426</v>
      </c>
    </row>
    <row r="887" s="13" customFormat="1">
      <c r="A887" s="13"/>
      <c r="B887" s="238"/>
      <c r="C887" s="239"/>
      <c r="D887" s="240" t="s">
        <v>446</v>
      </c>
      <c r="E887" s="241" t="s">
        <v>28</v>
      </c>
      <c r="F887" s="242" t="s">
        <v>1359</v>
      </c>
      <c r="G887" s="239"/>
      <c r="H887" s="243">
        <v>20.288</v>
      </c>
      <c r="I887" s="244"/>
      <c r="J887" s="239"/>
      <c r="K887" s="239"/>
      <c r="L887" s="245"/>
      <c r="M887" s="246"/>
      <c r="N887" s="247"/>
      <c r="O887" s="247"/>
      <c r="P887" s="247"/>
      <c r="Q887" s="247"/>
      <c r="R887" s="247"/>
      <c r="S887" s="247"/>
      <c r="T887" s="248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49" t="s">
        <v>446</v>
      </c>
      <c r="AU887" s="249" t="s">
        <v>83</v>
      </c>
      <c r="AV887" s="13" t="s">
        <v>83</v>
      </c>
      <c r="AW887" s="13" t="s">
        <v>35</v>
      </c>
      <c r="AX887" s="13" t="s">
        <v>74</v>
      </c>
      <c r="AY887" s="249" t="s">
        <v>426</v>
      </c>
    </row>
    <row r="888" s="15" customFormat="1">
      <c r="A888" s="15"/>
      <c r="B888" s="260"/>
      <c r="C888" s="261"/>
      <c r="D888" s="240" t="s">
        <v>446</v>
      </c>
      <c r="E888" s="262" t="s">
        <v>28</v>
      </c>
      <c r="F888" s="263" t="s">
        <v>466</v>
      </c>
      <c r="G888" s="261"/>
      <c r="H888" s="264">
        <v>53.159999999999997</v>
      </c>
      <c r="I888" s="265"/>
      <c r="J888" s="261"/>
      <c r="K888" s="261"/>
      <c r="L888" s="266"/>
      <c r="M888" s="267"/>
      <c r="N888" s="268"/>
      <c r="O888" s="268"/>
      <c r="P888" s="268"/>
      <c r="Q888" s="268"/>
      <c r="R888" s="268"/>
      <c r="S888" s="268"/>
      <c r="T888" s="269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T888" s="270" t="s">
        <v>446</v>
      </c>
      <c r="AU888" s="270" t="s">
        <v>83</v>
      </c>
      <c r="AV888" s="15" t="s">
        <v>438</v>
      </c>
      <c r="AW888" s="15" t="s">
        <v>35</v>
      </c>
      <c r="AX888" s="15" t="s">
        <v>81</v>
      </c>
      <c r="AY888" s="270" t="s">
        <v>426</v>
      </c>
    </row>
    <row r="889" s="2" customFormat="1" ht="24.15" customHeight="1">
      <c r="A889" s="42"/>
      <c r="B889" s="43"/>
      <c r="C889" s="220" t="s">
        <v>1443</v>
      </c>
      <c r="D889" s="220" t="s">
        <v>433</v>
      </c>
      <c r="E889" s="221" t="s">
        <v>1444</v>
      </c>
      <c r="F889" s="222" t="s">
        <v>1445</v>
      </c>
      <c r="G889" s="223" t="s">
        <v>949</v>
      </c>
      <c r="H889" s="224">
        <v>8.3900000000000006</v>
      </c>
      <c r="I889" s="225"/>
      <c r="J889" s="226">
        <f>ROUND(I889*H889,2)</f>
        <v>0</v>
      </c>
      <c r="K889" s="222" t="s">
        <v>437</v>
      </c>
      <c r="L889" s="48"/>
      <c r="M889" s="227" t="s">
        <v>28</v>
      </c>
      <c r="N889" s="228" t="s">
        <v>45</v>
      </c>
      <c r="O889" s="88"/>
      <c r="P889" s="229">
        <f>O889*H889</f>
        <v>0</v>
      </c>
      <c r="Q889" s="229">
        <v>0.020650000000000002</v>
      </c>
      <c r="R889" s="229">
        <f>Q889*H889</f>
        <v>0.17325350000000003</v>
      </c>
      <c r="S889" s="229">
        <v>0</v>
      </c>
      <c r="T889" s="230">
        <f>S889*H889</f>
        <v>0</v>
      </c>
      <c r="U889" s="42"/>
      <c r="V889" s="42"/>
      <c r="W889" s="42"/>
      <c r="X889" s="42"/>
      <c r="Y889" s="42"/>
      <c r="Z889" s="42"/>
      <c r="AA889" s="42"/>
      <c r="AB889" s="42"/>
      <c r="AC889" s="42"/>
      <c r="AD889" s="42"/>
      <c r="AE889" s="42"/>
      <c r="AR889" s="231" t="s">
        <v>438</v>
      </c>
      <c r="AT889" s="231" t="s">
        <v>433</v>
      </c>
      <c r="AU889" s="231" t="s">
        <v>83</v>
      </c>
      <c r="AY889" s="21" t="s">
        <v>426</v>
      </c>
      <c r="BE889" s="232">
        <f>IF(N889="základní",J889,0)</f>
        <v>0</v>
      </c>
      <c r="BF889" s="232">
        <f>IF(N889="snížená",J889,0)</f>
        <v>0</v>
      </c>
      <c r="BG889" s="232">
        <f>IF(N889="zákl. přenesená",J889,0)</f>
        <v>0</v>
      </c>
      <c r="BH889" s="232">
        <f>IF(N889="sníž. přenesená",J889,0)</f>
        <v>0</v>
      </c>
      <c r="BI889" s="232">
        <f>IF(N889="nulová",J889,0)</f>
        <v>0</v>
      </c>
      <c r="BJ889" s="21" t="s">
        <v>81</v>
      </c>
      <c r="BK889" s="232">
        <f>ROUND(I889*H889,2)</f>
        <v>0</v>
      </c>
      <c r="BL889" s="21" t="s">
        <v>438</v>
      </c>
      <c r="BM889" s="231" t="s">
        <v>1446</v>
      </c>
    </row>
    <row r="890" s="2" customFormat="1">
      <c r="A890" s="42"/>
      <c r="B890" s="43"/>
      <c r="C890" s="44"/>
      <c r="D890" s="233" t="s">
        <v>442</v>
      </c>
      <c r="E890" s="44"/>
      <c r="F890" s="234" t="s">
        <v>1447</v>
      </c>
      <c r="G890" s="44"/>
      <c r="H890" s="44"/>
      <c r="I890" s="235"/>
      <c r="J890" s="44"/>
      <c r="K890" s="44"/>
      <c r="L890" s="48"/>
      <c r="M890" s="236"/>
      <c r="N890" s="237"/>
      <c r="O890" s="88"/>
      <c r="P890" s="88"/>
      <c r="Q890" s="88"/>
      <c r="R890" s="88"/>
      <c r="S890" s="88"/>
      <c r="T890" s="89"/>
      <c r="U890" s="42"/>
      <c r="V890" s="42"/>
      <c r="W890" s="42"/>
      <c r="X890" s="42"/>
      <c r="Y890" s="42"/>
      <c r="Z890" s="42"/>
      <c r="AA890" s="42"/>
      <c r="AB890" s="42"/>
      <c r="AC890" s="42"/>
      <c r="AD890" s="42"/>
      <c r="AE890" s="42"/>
      <c r="AT890" s="21" t="s">
        <v>442</v>
      </c>
      <c r="AU890" s="21" t="s">
        <v>83</v>
      </c>
    </row>
    <row r="891" s="14" customFormat="1">
      <c r="A891" s="14"/>
      <c r="B891" s="250"/>
      <c r="C891" s="251"/>
      <c r="D891" s="240" t="s">
        <v>446</v>
      </c>
      <c r="E891" s="252" t="s">
        <v>28</v>
      </c>
      <c r="F891" s="253" t="s">
        <v>862</v>
      </c>
      <c r="G891" s="251"/>
      <c r="H891" s="252" t="s">
        <v>28</v>
      </c>
      <c r="I891" s="254"/>
      <c r="J891" s="251"/>
      <c r="K891" s="251"/>
      <c r="L891" s="255"/>
      <c r="M891" s="256"/>
      <c r="N891" s="257"/>
      <c r="O891" s="257"/>
      <c r="P891" s="257"/>
      <c r="Q891" s="257"/>
      <c r="R891" s="257"/>
      <c r="S891" s="257"/>
      <c r="T891" s="258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T891" s="259" t="s">
        <v>446</v>
      </c>
      <c r="AU891" s="259" t="s">
        <v>83</v>
      </c>
      <c r="AV891" s="14" t="s">
        <v>81</v>
      </c>
      <c r="AW891" s="14" t="s">
        <v>35</v>
      </c>
      <c r="AX891" s="14" t="s">
        <v>74</v>
      </c>
      <c r="AY891" s="259" t="s">
        <v>426</v>
      </c>
    </row>
    <row r="892" s="13" customFormat="1">
      <c r="A892" s="13"/>
      <c r="B892" s="238"/>
      <c r="C892" s="239"/>
      <c r="D892" s="240" t="s">
        <v>446</v>
      </c>
      <c r="E892" s="241" t="s">
        <v>28</v>
      </c>
      <c r="F892" s="242" t="s">
        <v>1448</v>
      </c>
      <c r="G892" s="239"/>
      <c r="H892" s="243">
        <v>7.1399999999999997</v>
      </c>
      <c r="I892" s="244"/>
      <c r="J892" s="239"/>
      <c r="K892" s="239"/>
      <c r="L892" s="245"/>
      <c r="M892" s="246"/>
      <c r="N892" s="247"/>
      <c r="O892" s="247"/>
      <c r="P892" s="247"/>
      <c r="Q892" s="247"/>
      <c r="R892" s="247"/>
      <c r="S892" s="247"/>
      <c r="T892" s="248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49" t="s">
        <v>446</v>
      </c>
      <c r="AU892" s="249" t="s">
        <v>83</v>
      </c>
      <c r="AV892" s="13" t="s">
        <v>83</v>
      </c>
      <c r="AW892" s="13" t="s">
        <v>35</v>
      </c>
      <c r="AX892" s="13" t="s">
        <v>74</v>
      </c>
      <c r="AY892" s="249" t="s">
        <v>426</v>
      </c>
    </row>
    <row r="893" s="14" customFormat="1">
      <c r="A893" s="14"/>
      <c r="B893" s="250"/>
      <c r="C893" s="251"/>
      <c r="D893" s="240" t="s">
        <v>446</v>
      </c>
      <c r="E893" s="252" t="s">
        <v>28</v>
      </c>
      <c r="F893" s="253" t="s">
        <v>863</v>
      </c>
      <c r="G893" s="251"/>
      <c r="H893" s="252" t="s">
        <v>28</v>
      </c>
      <c r="I893" s="254"/>
      <c r="J893" s="251"/>
      <c r="K893" s="251"/>
      <c r="L893" s="255"/>
      <c r="M893" s="256"/>
      <c r="N893" s="257"/>
      <c r="O893" s="257"/>
      <c r="P893" s="257"/>
      <c r="Q893" s="257"/>
      <c r="R893" s="257"/>
      <c r="S893" s="257"/>
      <c r="T893" s="258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59" t="s">
        <v>446</v>
      </c>
      <c r="AU893" s="259" t="s">
        <v>83</v>
      </c>
      <c r="AV893" s="14" t="s">
        <v>81</v>
      </c>
      <c r="AW893" s="14" t="s">
        <v>35</v>
      </c>
      <c r="AX893" s="14" t="s">
        <v>74</v>
      </c>
      <c r="AY893" s="259" t="s">
        <v>426</v>
      </c>
    </row>
    <row r="894" s="13" customFormat="1">
      <c r="A894" s="13"/>
      <c r="B894" s="238"/>
      <c r="C894" s="239"/>
      <c r="D894" s="240" t="s">
        <v>446</v>
      </c>
      <c r="E894" s="241" t="s">
        <v>28</v>
      </c>
      <c r="F894" s="242" t="s">
        <v>1317</v>
      </c>
      <c r="G894" s="239"/>
      <c r="H894" s="243">
        <v>1.25</v>
      </c>
      <c r="I894" s="244"/>
      <c r="J894" s="239"/>
      <c r="K894" s="239"/>
      <c r="L894" s="245"/>
      <c r="M894" s="246"/>
      <c r="N894" s="247"/>
      <c r="O894" s="247"/>
      <c r="P894" s="247"/>
      <c r="Q894" s="247"/>
      <c r="R894" s="247"/>
      <c r="S894" s="247"/>
      <c r="T894" s="248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49" t="s">
        <v>446</v>
      </c>
      <c r="AU894" s="249" t="s">
        <v>83</v>
      </c>
      <c r="AV894" s="13" t="s">
        <v>83</v>
      </c>
      <c r="AW894" s="13" t="s">
        <v>35</v>
      </c>
      <c r="AX894" s="13" t="s">
        <v>74</v>
      </c>
      <c r="AY894" s="249" t="s">
        <v>426</v>
      </c>
    </row>
    <row r="895" s="15" customFormat="1">
      <c r="A895" s="15"/>
      <c r="B895" s="260"/>
      <c r="C895" s="261"/>
      <c r="D895" s="240" t="s">
        <v>446</v>
      </c>
      <c r="E895" s="262" t="s">
        <v>28</v>
      </c>
      <c r="F895" s="263" t="s">
        <v>466</v>
      </c>
      <c r="G895" s="261"/>
      <c r="H895" s="264">
        <v>8.3900000000000006</v>
      </c>
      <c r="I895" s="265"/>
      <c r="J895" s="261"/>
      <c r="K895" s="261"/>
      <c r="L895" s="266"/>
      <c r="M895" s="267"/>
      <c r="N895" s="268"/>
      <c r="O895" s="268"/>
      <c r="P895" s="268"/>
      <c r="Q895" s="268"/>
      <c r="R895" s="268"/>
      <c r="S895" s="268"/>
      <c r="T895" s="269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T895" s="270" t="s">
        <v>446</v>
      </c>
      <c r="AU895" s="270" t="s">
        <v>83</v>
      </c>
      <c r="AV895" s="15" t="s">
        <v>438</v>
      </c>
      <c r="AW895" s="15" t="s">
        <v>35</v>
      </c>
      <c r="AX895" s="15" t="s">
        <v>81</v>
      </c>
      <c r="AY895" s="270" t="s">
        <v>426</v>
      </c>
    </row>
    <row r="896" s="2" customFormat="1" ht="33" customHeight="1">
      <c r="A896" s="42"/>
      <c r="B896" s="43"/>
      <c r="C896" s="220" t="s">
        <v>1449</v>
      </c>
      <c r="D896" s="220" t="s">
        <v>433</v>
      </c>
      <c r="E896" s="221" t="s">
        <v>1450</v>
      </c>
      <c r="F896" s="222" t="s">
        <v>1451</v>
      </c>
      <c r="G896" s="223" t="s">
        <v>1452</v>
      </c>
      <c r="H896" s="224">
        <v>12</v>
      </c>
      <c r="I896" s="225"/>
      <c r="J896" s="226">
        <f>ROUND(I896*H896,2)</f>
        <v>0</v>
      </c>
      <c r="K896" s="222" t="s">
        <v>28</v>
      </c>
      <c r="L896" s="48"/>
      <c r="M896" s="227" t="s">
        <v>28</v>
      </c>
      <c r="N896" s="228" t="s">
        <v>45</v>
      </c>
      <c r="O896" s="88"/>
      <c r="P896" s="229">
        <f>O896*H896</f>
        <v>0</v>
      </c>
      <c r="Q896" s="229">
        <v>0.020650000000000002</v>
      </c>
      <c r="R896" s="229">
        <f>Q896*H896</f>
        <v>0.24780000000000002</v>
      </c>
      <c r="S896" s="229">
        <v>0</v>
      </c>
      <c r="T896" s="230">
        <f>S896*H896</f>
        <v>0</v>
      </c>
      <c r="U896" s="42"/>
      <c r="V896" s="42"/>
      <c r="W896" s="42"/>
      <c r="X896" s="42"/>
      <c r="Y896" s="42"/>
      <c r="Z896" s="42"/>
      <c r="AA896" s="42"/>
      <c r="AB896" s="42"/>
      <c r="AC896" s="42"/>
      <c r="AD896" s="42"/>
      <c r="AE896" s="42"/>
      <c r="AR896" s="231" t="s">
        <v>438</v>
      </c>
      <c r="AT896" s="231" t="s">
        <v>433</v>
      </c>
      <c r="AU896" s="231" t="s">
        <v>83</v>
      </c>
      <c r="AY896" s="21" t="s">
        <v>426</v>
      </c>
      <c r="BE896" s="232">
        <f>IF(N896="základní",J896,0)</f>
        <v>0</v>
      </c>
      <c r="BF896" s="232">
        <f>IF(N896="snížená",J896,0)</f>
        <v>0</v>
      </c>
      <c r="BG896" s="232">
        <f>IF(N896="zákl. přenesená",J896,0)</f>
        <v>0</v>
      </c>
      <c r="BH896" s="232">
        <f>IF(N896="sníž. přenesená",J896,0)</f>
        <v>0</v>
      </c>
      <c r="BI896" s="232">
        <f>IF(N896="nulová",J896,0)</f>
        <v>0</v>
      </c>
      <c r="BJ896" s="21" t="s">
        <v>81</v>
      </c>
      <c r="BK896" s="232">
        <f>ROUND(I896*H896,2)</f>
        <v>0</v>
      </c>
      <c r="BL896" s="21" t="s">
        <v>438</v>
      </c>
      <c r="BM896" s="231" t="s">
        <v>1453</v>
      </c>
    </row>
    <row r="897" s="14" customFormat="1">
      <c r="A897" s="14"/>
      <c r="B897" s="250"/>
      <c r="C897" s="251"/>
      <c r="D897" s="240" t="s">
        <v>446</v>
      </c>
      <c r="E897" s="252" t="s">
        <v>28</v>
      </c>
      <c r="F897" s="253" t="s">
        <v>862</v>
      </c>
      <c r="G897" s="251"/>
      <c r="H897" s="252" t="s">
        <v>28</v>
      </c>
      <c r="I897" s="254"/>
      <c r="J897" s="251"/>
      <c r="K897" s="251"/>
      <c r="L897" s="255"/>
      <c r="M897" s="256"/>
      <c r="N897" s="257"/>
      <c r="O897" s="257"/>
      <c r="P897" s="257"/>
      <c r="Q897" s="257"/>
      <c r="R897" s="257"/>
      <c r="S897" s="257"/>
      <c r="T897" s="258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T897" s="259" t="s">
        <v>446</v>
      </c>
      <c r="AU897" s="259" t="s">
        <v>83</v>
      </c>
      <c r="AV897" s="14" t="s">
        <v>81</v>
      </c>
      <c r="AW897" s="14" t="s">
        <v>35</v>
      </c>
      <c r="AX897" s="14" t="s">
        <v>74</v>
      </c>
      <c r="AY897" s="259" t="s">
        <v>426</v>
      </c>
    </row>
    <row r="898" s="13" customFormat="1">
      <c r="A898" s="13"/>
      <c r="B898" s="238"/>
      <c r="C898" s="239"/>
      <c r="D898" s="240" t="s">
        <v>446</v>
      </c>
      <c r="E898" s="241" t="s">
        <v>28</v>
      </c>
      <c r="F898" s="242" t="s">
        <v>438</v>
      </c>
      <c r="G898" s="239"/>
      <c r="H898" s="243">
        <v>4</v>
      </c>
      <c r="I898" s="244"/>
      <c r="J898" s="239"/>
      <c r="K898" s="239"/>
      <c r="L898" s="245"/>
      <c r="M898" s="246"/>
      <c r="N898" s="247"/>
      <c r="O898" s="247"/>
      <c r="P898" s="247"/>
      <c r="Q898" s="247"/>
      <c r="R898" s="247"/>
      <c r="S898" s="247"/>
      <c r="T898" s="248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49" t="s">
        <v>446</v>
      </c>
      <c r="AU898" s="249" t="s">
        <v>83</v>
      </c>
      <c r="AV898" s="13" t="s">
        <v>83</v>
      </c>
      <c r="AW898" s="13" t="s">
        <v>35</v>
      </c>
      <c r="AX898" s="13" t="s">
        <v>74</v>
      </c>
      <c r="AY898" s="249" t="s">
        <v>426</v>
      </c>
    </row>
    <row r="899" s="14" customFormat="1">
      <c r="A899" s="14"/>
      <c r="B899" s="250"/>
      <c r="C899" s="251"/>
      <c r="D899" s="240" t="s">
        <v>446</v>
      </c>
      <c r="E899" s="252" t="s">
        <v>28</v>
      </c>
      <c r="F899" s="253" t="s">
        <v>871</v>
      </c>
      <c r="G899" s="251"/>
      <c r="H899" s="252" t="s">
        <v>28</v>
      </c>
      <c r="I899" s="254"/>
      <c r="J899" s="251"/>
      <c r="K899" s="251"/>
      <c r="L899" s="255"/>
      <c r="M899" s="256"/>
      <c r="N899" s="257"/>
      <c r="O899" s="257"/>
      <c r="P899" s="257"/>
      <c r="Q899" s="257"/>
      <c r="R899" s="257"/>
      <c r="S899" s="257"/>
      <c r="T899" s="258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T899" s="259" t="s">
        <v>446</v>
      </c>
      <c r="AU899" s="259" t="s">
        <v>83</v>
      </c>
      <c r="AV899" s="14" t="s">
        <v>81</v>
      </c>
      <c r="AW899" s="14" t="s">
        <v>35</v>
      </c>
      <c r="AX899" s="14" t="s">
        <v>74</v>
      </c>
      <c r="AY899" s="259" t="s">
        <v>426</v>
      </c>
    </row>
    <row r="900" s="13" customFormat="1">
      <c r="A900" s="13"/>
      <c r="B900" s="238"/>
      <c r="C900" s="239"/>
      <c r="D900" s="240" t="s">
        <v>446</v>
      </c>
      <c r="E900" s="241" t="s">
        <v>28</v>
      </c>
      <c r="F900" s="242" t="s">
        <v>438</v>
      </c>
      <c r="G900" s="239"/>
      <c r="H900" s="243">
        <v>4</v>
      </c>
      <c r="I900" s="244"/>
      <c r="J900" s="239"/>
      <c r="K900" s="239"/>
      <c r="L900" s="245"/>
      <c r="M900" s="246"/>
      <c r="N900" s="247"/>
      <c r="O900" s="247"/>
      <c r="P900" s="247"/>
      <c r="Q900" s="247"/>
      <c r="R900" s="247"/>
      <c r="S900" s="247"/>
      <c r="T900" s="248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49" t="s">
        <v>446</v>
      </c>
      <c r="AU900" s="249" t="s">
        <v>83</v>
      </c>
      <c r="AV900" s="13" t="s">
        <v>83</v>
      </c>
      <c r="AW900" s="13" t="s">
        <v>35</v>
      </c>
      <c r="AX900" s="13" t="s">
        <v>74</v>
      </c>
      <c r="AY900" s="249" t="s">
        <v>426</v>
      </c>
    </row>
    <row r="901" s="14" customFormat="1">
      <c r="A901" s="14"/>
      <c r="B901" s="250"/>
      <c r="C901" s="251"/>
      <c r="D901" s="240" t="s">
        <v>446</v>
      </c>
      <c r="E901" s="252" t="s">
        <v>28</v>
      </c>
      <c r="F901" s="253" t="s">
        <v>872</v>
      </c>
      <c r="G901" s="251"/>
      <c r="H901" s="252" t="s">
        <v>28</v>
      </c>
      <c r="I901" s="254"/>
      <c r="J901" s="251"/>
      <c r="K901" s="251"/>
      <c r="L901" s="255"/>
      <c r="M901" s="256"/>
      <c r="N901" s="257"/>
      <c r="O901" s="257"/>
      <c r="P901" s="257"/>
      <c r="Q901" s="257"/>
      <c r="R901" s="257"/>
      <c r="S901" s="257"/>
      <c r="T901" s="258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59" t="s">
        <v>446</v>
      </c>
      <c r="AU901" s="259" t="s">
        <v>83</v>
      </c>
      <c r="AV901" s="14" t="s">
        <v>81</v>
      </c>
      <c r="AW901" s="14" t="s">
        <v>35</v>
      </c>
      <c r="AX901" s="14" t="s">
        <v>74</v>
      </c>
      <c r="AY901" s="259" t="s">
        <v>426</v>
      </c>
    </row>
    <row r="902" s="13" customFormat="1">
      <c r="A902" s="13"/>
      <c r="B902" s="238"/>
      <c r="C902" s="239"/>
      <c r="D902" s="240" t="s">
        <v>446</v>
      </c>
      <c r="E902" s="241" t="s">
        <v>28</v>
      </c>
      <c r="F902" s="242" t="s">
        <v>438</v>
      </c>
      <c r="G902" s="239"/>
      <c r="H902" s="243">
        <v>4</v>
      </c>
      <c r="I902" s="244"/>
      <c r="J902" s="239"/>
      <c r="K902" s="239"/>
      <c r="L902" s="245"/>
      <c r="M902" s="246"/>
      <c r="N902" s="247"/>
      <c r="O902" s="247"/>
      <c r="P902" s="247"/>
      <c r="Q902" s="247"/>
      <c r="R902" s="247"/>
      <c r="S902" s="247"/>
      <c r="T902" s="248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49" t="s">
        <v>446</v>
      </c>
      <c r="AU902" s="249" t="s">
        <v>83</v>
      </c>
      <c r="AV902" s="13" t="s">
        <v>83</v>
      </c>
      <c r="AW902" s="13" t="s">
        <v>35</v>
      </c>
      <c r="AX902" s="13" t="s">
        <v>74</v>
      </c>
      <c r="AY902" s="249" t="s">
        <v>426</v>
      </c>
    </row>
    <row r="903" s="15" customFormat="1">
      <c r="A903" s="15"/>
      <c r="B903" s="260"/>
      <c r="C903" s="261"/>
      <c r="D903" s="240" t="s">
        <v>446</v>
      </c>
      <c r="E903" s="262" t="s">
        <v>28</v>
      </c>
      <c r="F903" s="263" t="s">
        <v>466</v>
      </c>
      <c r="G903" s="261"/>
      <c r="H903" s="264">
        <v>12</v>
      </c>
      <c r="I903" s="265"/>
      <c r="J903" s="261"/>
      <c r="K903" s="261"/>
      <c r="L903" s="266"/>
      <c r="M903" s="267"/>
      <c r="N903" s="268"/>
      <c r="O903" s="268"/>
      <c r="P903" s="268"/>
      <c r="Q903" s="268"/>
      <c r="R903" s="268"/>
      <c r="S903" s="268"/>
      <c r="T903" s="269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T903" s="270" t="s">
        <v>446</v>
      </c>
      <c r="AU903" s="270" t="s">
        <v>83</v>
      </c>
      <c r="AV903" s="15" t="s">
        <v>438</v>
      </c>
      <c r="AW903" s="15" t="s">
        <v>35</v>
      </c>
      <c r="AX903" s="15" t="s">
        <v>81</v>
      </c>
      <c r="AY903" s="270" t="s">
        <v>426</v>
      </c>
    </row>
    <row r="904" s="2" customFormat="1" ht="24.15" customHeight="1">
      <c r="A904" s="42"/>
      <c r="B904" s="43"/>
      <c r="C904" s="220" t="s">
        <v>1454</v>
      </c>
      <c r="D904" s="220" t="s">
        <v>433</v>
      </c>
      <c r="E904" s="221" t="s">
        <v>1455</v>
      </c>
      <c r="F904" s="222" t="s">
        <v>1456</v>
      </c>
      <c r="G904" s="223" t="s">
        <v>1452</v>
      </c>
      <c r="H904" s="224">
        <v>2</v>
      </c>
      <c r="I904" s="225"/>
      <c r="J904" s="226">
        <f>ROUND(I904*H904,2)</f>
        <v>0</v>
      </c>
      <c r="K904" s="222" t="s">
        <v>28</v>
      </c>
      <c r="L904" s="48"/>
      <c r="M904" s="227" t="s">
        <v>28</v>
      </c>
      <c r="N904" s="228" t="s">
        <v>45</v>
      </c>
      <c r="O904" s="88"/>
      <c r="P904" s="229">
        <f>O904*H904</f>
        <v>0</v>
      </c>
      <c r="Q904" s="229">
        <v>0.020650000000000002</v>
      </c>
      <c r="R904" s="229">
        <f>Q904*H904</f>
        <v>0.041300000000000003</v>
      </c>
      <c r="S904" s="229">
        <v>0</v>
      </c>
      <c r="T904" s="230">
        <f>S904*H904</f>
        <v>0</v>
      </c>
      <c r="U904" s="42"/>
      <c r="V904" s="42"/>
      <c r="W904" s="42"/>
      <c r="X904" s="42"/>
      <c r="Y904" s="42"/>
      <c r="Z904" s="42"/>
      <c r="AA904" s="42"/>
      <c r="AB904" s="42"/>
      <c r="AC904" s="42"/>
      <c r="AD904" s="42"/>
      <c r="AE904" s="42"/>
      <c r="AR904" s="231" t="s">
        <v>438</v>
      </c>
      <c r="AT904" s="231" t="s">
        <v>433</v>
      </c>
      <c r="AU904" s="231" t="s">
        <v>83</v>
      </c>
      <c r="AY904" s="21" t="s">
        <v>426</v>
      </c>
      <c r="BE904" s="232">
        <f>IF(N904="základní",J904,0)</f>
        <v>0</v>
      </c>
      <c r="BF904" s="232">
        <f>IF(N904="snížená",J904,0)</f>
        <v>0</v>
      </c>
      <c r="BG904" s="232">
        <f>IF(N904="zákl. přenesená",J904,0)</f>
        <v>0</v>
      </c>
      <c r="BH904" s="232">
        <f>IF(N904="sníž. přenesená",J904,0)</f>
        <v>0</v>
      </c>
      <c r="BI904" s="232">
        <f>IF(N904="nulová",J904,0)</f>
        <v>0</v>
      </c>
      <c r="BJ904" s="21" t="s">
        <v>81</v>
      </c>
      <c r="BK904" s="232">
        <f>ROUND(I904*H904,2)</f>
        <v>0</v>
      </c>
      <c r="BL904" s="21" t="s">
        <v>438</v>
      </c>
      <c r="BM904" s="231" t="s">
        <v>1457</v>
      </c>
    </row>
    <row r="905" s="14" customFormat="1">
      <c r="A905" s="14"/>
      <c r="B905" s="250"/>
      <c r="C905" s="251"/>
      <c r="D905" s="240" t="s">
        <v>446</v>
      </c>
      <c r="E905" s="252" t="s">
        <v>28</v>
      </c>
      <c r="F905" s="253" t="s">
        <v>863</v>
      </c>
      <c r="G905" s="251"/>
      <c r="H905" s="252" t="s">
        <v>28</v>
      </c>
      <c r="I905" s="254"/>
      <c r="J905" s="251"/>
      <c r="K905" s="251"/>
      <c r="L905" s="255"/>
      <c r="M905" s="256"/>
      <c r="N905" s="257"/>
      <c r="O905" s="257"/>
      <c r="P905" s="257"/>
      <c r="Q905" s="257"/>
      <c r="R905" s="257"/>
      <c r="S905" s="257"/>
      <c r="T905" s="258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T905" s="259" t="s">
        <v>446</v>
      </c>
      <c r="AU905" s="259" t="s">
        <v>83</v>
      </c>
      <c r="AV905" s="14" t="s">
        <v>81</v>
      </c>
      <c r="AW905" s="14" t="s">
        <v>35</v>
      </c>
      <c r="AX905" s="14" t="s">
        <v>74</v>
      </c>
      <c r="AY905" s="259" t="s">
        <v>426</v>
      </c>
    </row>
    <row r="906" s="13" customFormat="1">
      <c r="A906" s="13"/>
      <c r="B906" s="238"/>
      <c r="C906" s="239"/>
      <c r="D906" s="240" t="s">
        <v>446</v>
      </c>
      <c r="E906" s="241" t="s">
        <v>28</v>
      </c>
      <c r="F906" s="242" t="s">
        <v>83</v>
      </c>
      <c r="G906" s="239"/>
      <c r="H906" s="243">
        <v>2</v>
      </c>
      <c r="I906" s="244"/>
      <c r="J906" s="239"/>
      <c r="K906" s="239"/>
      <c r="L906" s="245"/>
      <c r="M906" s="246"/>
      <c r="N906" s="247"/>
      <c r="O906" s="247"/>
      <c r="P906" s="247"/>
      <c r="Q906" s="247"/>
      <c r="R906" s="247"/>
      <c r="S906" s="247"/>
      <c r="T906" s="248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49" t="s">
        <v>446</v>
      </c>
      <c r="AU906" s="249" t="s">
        <v>83</v>
      </c>
      <c r="AV906" s="13" t="s">
        <v>83</v>
      </c>
      <c r="AW906" s="13" t="s">
        <v>35</v>
      </c>
      <c r="AX906" s="13" t="s">
        <v>81</v>
      </c>
      <c r="AY906" s="249" t="s">
        <v>426</v>
      </c>
    </row>
    <row r="907" s="2" customFormat="1" ht="37.8" customHeight="1">
      <c r="A907" s="42"/>
      <c r="B907" s="43"/>
      <c r="C907" s="220" t="s">
        <v>1458</v>
      </c>
      <c r="D907" s="220" t="s">
        <v>433</v>
      </c>
      <c r="E907" s="221" t="s">
        <v>1459</v>
      </c>
      <c r="F907" s="222" t="s">
        <v>1460</v>
      </c>
      <c r="G907" s="223" t="s">
        <v>436</v>
      </c>
      <c r="H907" s="224">
        <v>1.97</v>
      </c>
      <c r="I907" s="225"/>
      <c r="J907" s="226">
        <f>ROUND(I907*H907,2)</f>
        <v>0</v>
      </c>
      <c r="K907" s="222" t="s">
        <v>437</v>
      </c>
      <c r="L907" s="48"/>
      <c r="M907" s="227" t="s">
        <v>28</v>
      </c>
      <c r="N907" s="228" t="s">
        <v>45</v>
      </c>
      <c r="O907" s="88"/>
      <c r="P907" s="229">
        <f>O907*H907</f>
        <v>0</v>
      </c>
      <c r="Q907" s="229">
        <v>0</v>
      </c>
      <c r="R907" s="229">
        <f>Q907*H907</f>
        <v>0</v>
      </c>
      <c r="S907" s="229">
        <v>0</v>
      </c>
      <c r="T907" s="230">
        <f>S907*H907</f>
        <v>0</v>
      </c>
      <c r="U907" s="42"/>
      <c r="V907" s="42"/>
      <c r="W907" s="42"/>
      <c r="X907" s="42"/>
      <c r="Y907" s="42"/>
      <c r="Z907" s="42"/>
      <c r="AA907" s="42"/>
      <c r="AB907" s="42"/>
      <c r="AC907" s="42"/>
      <c r="AD907" s="42"/>
      <c r="AE907" s="42"/>
      <c r="AR907" s="231" t="s">
        <v>438</v>
      </c>
      <c r="AT907" s="231" t="s">
        <v>433</v>
      </c>
      <c r="AU907" s="231" t="s">
        <v>83</v>
      </c>
      <c r="AY907" s="21" t="s">
        <v>426</v>
      </c>
      <c r="BE907" s="232">
        <f>IF(N907="základní",J907,0)</f>
        <v>0</v>
      </c>
      <c r="BF907" s="232">
        <f>IF(N907="snížená",J907,0)</f>
        <v>0</v>
      </c>
      <c r="BG907" s="232">
        <f>IF(N907="zákl. přenesená",J907,0)</f>
        <v>0</v>
      </c>
      <c r="BH907" s="232">
        <f>IF(N907="sníž. přenesená",J907,0)</f>
        <v>0</v>
      </c>
      <c r="BI907" s="232">
        <f>IF(N907="nulová",J907,0)</f>
        <v>0</v>
      </c>
      <c r="BJ907" s="21" t="s">
        <v>81</v>
      </c>
      <c r="BK907" s="232">
        <f>ROUND(I907*H907,2)</f>
        <v>0</v>
      </c>
      <c r="BL907" s="21" t="s">
        <v>438</v>
      </c>
      <c r="BM907" s="231" t="s">
        <v>1461</v>
      </c>
    </row>
    <row r="908" s="2" customFormat="1">
      <c r="A908" s="42"/>
      <c r="B908" s="43"/>
      <c r="C908" s="44"/>
      <c r="D908" s="233" t="s">
        <v>442</v>
      </c>
      <c r="E908" s="44"/>
      <c r="F908" s="234" t="s">
        <v>1462</v>
      </c>
      <c r="G908" s="44"/>
      <c r="H908" s="44"/>
      <c r="I908" s="235"/>
      <c r="J908" s="44"/>
      <c r="K908" s="44"/>
      <c r="L908" s="48"/>
      <c r="M908" s="236"/>
      <c r="N908" s="237"/>
      <c r="O908" s="88"/>
      <c r="P908" s="88"/>
      <c r="Q908" s="88"/>
      <c r="R908" s="88"/>
      <c r="S908" s="88"/>
      <c r="T908" s="89"/>
      <c r="U908" s="42"/>
      <c r="V908" s="42"/>
      <c r="W908" s="42"/>
      <c r="X908" s="42"/>
      <c r="Y908" s="42"/>
      <c r="Z908" s="42"/>
      <c r="AA908" s="42"/>
      <c r="AB908" s="42"/>
      <c r="AC908" s="42"/>
      <c r="AD908" s="42"/>
      <c r="AE908" s="42"/>
      <c r="AT908" s="21" t="s">
        <v>442</v>
      </c>
      <c r="AU908" s="21" t="s">
        <v>83</v>
      </c>
    </row>
    <row r="909" s="14" customFormat="1">
      <c r="A909" s="14"/>
      <c r="B909" s="250"/>
      <c r="C909" s="251"/>
      <c r="D909" s="240" t="s">
        <v>446</v>
      </c>
      <c r="E909" s="252" t="s">
        <v>28</v>
      </c>
      <c r="F909" s="253" t="s">
        <v>460</v>
      </c>
      <c r="G909" s="251"/>
      <c r="H909" s="252" t="s">
        <v>28</v>
      </c>
      <c r="I909" s="254"/>
      <c r="J909" s="251"/>
      <c r="K909" s="251"/>
      <c r="L909" s="255"/>
      <c r="M909" s="256"/>
      <c r="N909" s="257"/>
      <c r="O909" s="257"/>
      <c r="P909" s="257"/>
      <c r="Q909" s="257"/>
      <c r="R909" s="257"/>
      <c r="S909" s="257"/>
      <c r="T909" s="258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59" t="s">
        <v>446</v>
      </c>
      <c r="AU909" s="259" t="s">
        <v>83</v>
      </c>
      <c r="AV909" s="14" t="s">
        <v>81</v>
      </c>
      <c r="AW909" s="14" t="s">
        <v>35</v>
      </c>
      <c r="AX909" s="14" t="s">
        <v>74</v>
      </c>
      <c r="AY909" s="259" t="s">
        <v>426</v>
      </c>
    </row>
    <row r="910" s="13" customFormat="1">
      <c r="A910" s="13"/>
      <c r="B910" s="238"/>
      <c r="C910" s="239"/>
      <c r="D910" s="240" t="s">
        <v>446</v>
      </c>
      <c r="E910" s="241" t="s">
        <v>28</v>
      </c>
      <c r="F910" s="242" t="s">
        <v>1463</v>
      </c>
      <c r="G910" s="239"/>
      <c r="H910" s="243">
        <v>0.71999999999999997</v>
      </c>
      <c r="I910" s="244"/>
      <c r="J910" s="239"/>
      <c r="K910" s="239"/>
      <c r="L910" s="245"/>
      <c r="M910" s="246"/>
      <c r="N910" s="247"/>
      <c r="O910" s="247"/>
      <c r="P910" s="247"/>
      <c r="Q910" s="247"/>
      <c r="R910" s="247"/>
      <c r="S910" s="247"/>
      <c r="T910" s="248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49" t="s">
        <v>446</v>
      </c>
      <c r="AU910" s="249" t="s">
        <v>83</v>
      </c>
      <c r="AV910" s="13" t="s">
        <v>83</v>
      </c>
      <c r="AW910" s="13" t="s">
        <v>35</v>
      </c>
      <c r="AX910" s="13" t="s">
        <v>74</v>
      </c>
      <c r="AY910" s="249" t="s">
        <v>426</v>
      </c>
    </row>
    <row r="911" s="14" customFormat="1">
      <c r="A911" s="14"/>
      <c r="B911" s="250"/>
      <c r="C911" s="251"/>
      <c r="D911" s="240" t="s">
        <v>446</v>
      </c>
      <c r="E911" s="252" t="s">
        <v>28</v>
      </c>
      <c r="F911" s="253" t="s">
        <v>863</v>
      </c>
      <c r="G911" s="251"/>
      <c r="H911" s="252" t="s">
        <v>28</v>
      </c>
      <c r="I911" s="254"/>
      <c r="J911" s="251"/>
      <c r="K911" s="251"/>
      <c r="L911" s="255"/>
      <c r="M911" s="256"/>
      <c r="N911" s="257"/>
      <c r="O911" s="257"/>
      <c r="P911" s="257"/>
      <c r="Q911" s="257"/>
      <c r="R911" s="257"/>
      <c r="S911" s="257"/>
      <c r="T911" s="258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59" t="s">
        <v>446</v>
      </c>
      <c r="AU911" s="259" t="s">
        <v>83</v>
      </c>
      <c r="AV911" s="14" t="s">
        <v>81</v>
      </c>
      <c r="AW911" s="14" t="s">
        <v>35</v>
      </c>
      <c r="AX911" s="14" t="s">
        <v>74</v>
      </c>
      <c r="AY911" s="259" t="s">
        <v>426</v>
      </c>
    </row>
    <row r="912" s="13" customFormat="1">
      <c r="A912" s="13"/>
      <c r="B912" s="238"/>
      <c r="C912" s="239"/>
      <c r="D912" s="240" t="s">
        <v>446</v>
      </c>
      <c r="E912" s="241" t="s">
        <v>28</v>
      </c>
      <c r="F912" s="242" t="s">
        <v>1317</v>
      </c>
      <c r="G912" s="239"/>
      <c r="H912" s="243">
        <v>1.25</v>
      </c>
      <c r="I912" s="244"/>
      <c r="J912" s="239"/>
      <c r="K912" s="239"/>
      <c r="L912" s="245"/>
      <c r="M912" s="246"/>
      <c r="N912" s="247"/>
      <c r="O912" s="247"/>
      <c r="P912" s="247"/>
      <c r="Q912" s="247"/>
      <c r="R912" s="247"/>
      <c r="S912" s="247"/>
      <c r="T912" s="248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49" t="s">
        <v>446</v>
      </c>
      <c r="AU912" s="249" t="s">
        <v>83</v>
      </c>
      <c r="AV912" s="13" t="s">
        <v>83</v>
      </c>
      <c r="AW912" s="13" t="s">
        <v>35</v>
      </c>
      <c r="AX912" s="13" t="s">
        <v>74</v>
      </c>
      <c r="AY912" s="249" t="s">
        <v>426</v>
      </c>
    </row>
    <row r="913" s="15" customFormat="1">
      <c r="A913" s="15"/>
      <c r="B913" s="260"/>
      <c r="C913" s="261"/>
      <c r="D913" s="240" t="s">
        <v>446</v>
      </c>
      <c r="E913" s="262" t="s">
        <v>28</v>
      </c>
      <c r="F913" s="263" t="s">
        <v>466</v>
      </c>
      <c r="G913" s="261"/>
      <c r="H913" s="264">
        <v>1.97</v>
      </c>
      <c r="I913" s="265"/>
      <c r="J913" s="261"/>
      <c r="K913" s="261"/>
      <c r="L913" s="266"/>
      <c r="M913" s="267"/>
      <c r="N913" s="268"/>
      <c r="O913" s="268"/>
      <c r="P913" s="268"/>
      <c r="Q913" s="268"/>
      <c r="R913" s="268"/>
      <c r="S913" s="268"/>
      <c r="T913" s="269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T913" s="270" t="s">
        <v>446</v>
      </c>
      <c r="AU913" s="270" t="s">
        <v>83</v>
      </c>
      <c r="AV913" s="15" t="s">
        <v>438</v>
      </c>
      <c r="AW913" s="15" t="s">
        <v>35</v>
      </c>
      <c r="AX913" s="15" t="s">
        <v>81</v>
      </c>
      <c r="AY913" s="270" t="s">
        <v>426</v>
      </c>
    </row>
    <row r="914" s="2" customFormat="1" ht="33" customHeight="1">
      <c r="A914" s="42"/>
      <c r="B914" s="43"/>
      <c r="C914" s="220" t="s">
        <v>1464</v>
      </c>
      <c r="D914" s="220" t="s">
        <v>433</v>
      </c>
      <c r="E914" s="221" t="s">
        <v>1465</v>
      </c>
      <c r="F914" s="222" t="s">
        <v>1466</v>
      </c>
      <c r="G914" s="223" t="s">
        <v>504</v>
      </c>
      <c r="H914" s="224">
        <v>2.5230000000000001</v>
      </c>
      <c r="I914" s="225"/>
      <c r="J914" s="226">
        <f>ROUND(I914*H914,2)</f>
        <v>0</v>
      </c>
      <c r="K914" s="222" t="s">
        <v>437</v>
      </c>
      <c r="L914" s="48"/>
      <c r="M914" s="227" t="s">
        <v>28</v>
      </c>
      <c r="N914" s="228" t="s">
        <v>45</v>
      </c>
      <c r="O914" s="88"/>
      <c r="P914" s="229">
        <f>O914*H914</f>
        <v>0</v>
      </c>
      <c r="Q914" s="229">
        <v>2.3010199999999998</v>
      </c>
      <c r="R914" s="229">
        <f>Q914*H914</f>
        <v>5.80547346</v>
      </c>
      <c r="S914" s="229">
        <v>0</v>
      </c>
      <c r="T914" s="230">
        <f>S914*H914</f>
        <v>0</v>
      </c>
      <c r="U914" s="42"/>
      <c r="V914" s="42"/>
      <c r="W914" s="42"/>
      <c r="X914" s="42"/>
      <c r="Y914" s="42"/>
      <c r="Z914" s="42"/>
      <c r="AA914" s="42"/>
      <c r="AB914" s="42"/>
      <c r="AC914" s="42"/>
      <c r="AD914" s="42"/>
      <c r="AE914" s="42"/>
      <c r="AR914" s="231" t="s">
        <v>438</v>
      </c>
      <c r="AT914" s="231" t="s">
        <v>433</v>
      </c>
      <c r="AU914" s="231" t="s">
        <v>83</v>
      </c>
      <c r="AY914" s="21" t="s">
        <v>426</v>
      </c>
      <c r="BE914" s="232">
        <f>IF(N914="základní",J914,0)</f>
        <v>0</v>
      </c>
      <c r="BF914" s="232">
        <f>IF(N914="snížená",J914,0)</f>
        <v>0</v>
      </c>
      <c r="BG914" s="232">
        <f>IF(N914="zákl. přenesená",J914,0)</f>
        <v>0</v>
      </c>
      <c r="BH914" s="232">
        <f>IF(N914="sníž. přenesená",J914,0)</f>
        <v>0</v>
      </c>
      <c r="BI914" s="232">
        <f>IF(N914="nulová",J914,0)</f>
        <v>0</v>
      </c>
      <c r="BJ914" s="21" t="s">
        <v>81</v>
      </c>
      <c r="BK914" s="232">
        <f>ROUND(I914*H914,2)</f>
        <v>0</v>
      </c>
      <c r="BL914" s="21" t="s">
        <v>438</v>
      </c>
      <c r="BM914" s="231" t="s">
        <v>1467</v>
      </c>
    </row>
    <row r="915" s="2" customFormat="1">
      <c r="A915" s="42"/>
      <c r="B915" s="43"/>
      <c r="C915" s="44"/>
      <c r="D915" s="233" t="s">
        <v>442</v>
      </c>
      <c r="E915" s="44"/>
      <c r="F915" s="234" t="s">
        <v>1468</v>
      </c>
      <c r="G915" s="44"/>
      <c r="H915" s="44"/>
      <c r="I915" s="235"/>
      <c r="J915" s="44"/>
      <c r="K915" s="44"/>
      <c r="L915" s="48"/>
      <c r="M915" s="236"/>
      <c r="N915" s="237"/>
      <c r="O915" s="88"/>
      <c r="P915" s="88"/>
      <c r="Q915" s="88"/>
      <c r="R915" s="88"/>
      <c r="S915" s="88"/>
      <c r="T915" s="89"/>
      <c r="U915" s="42"/>
      <c r="V915" s="42"/>
      <c r="W915" s="42"/>
      <c r="X915" s="42"/>
      <c r="Y915" s="42"/>
      <c r="Z915" s="42"/>
      <c r="AA915" s="42"/>
      <c r="AB915" s="42"/>
      <c r="AC915" s="42"/>
      <c r="AD915" s="42"/>
      <c r="AE915" s="42"/>
      <c r="AT915" s="21" t="s">
        <v>442</v>
      </c>
      <c r="AU915" s="21" t="s">
        <v>83</v>
      </c>
    </row>
    <row r="916" s="14" customFormat="1">
      <c r="A916" s="14"/>
      <c r="B916" s="250"/>
      <c r="C916" s="251"/>
      <c r="D916" s="240" t="s">
        <v>446</v>
      </c>
      <c r="E916" s="252" t="s">
        <v>28</v>
      </c>
      <c r="F916" s="253" t="s">
        <v>460</v>
      </c>
      <c r="G916" s="251"/>
      <c r="H916" s="252" t="s">
        <v>28</v>
      </c>
      <c r="I916" s="254"/>
      <c r="J916" s="251"/>
      <c r="K916" s="251"/>
      <c r="L916" s="255"/>
      <c r="M916" s="256"/>
      <c r="N916" s="257"/>
      <c r="O916" s="257"/>
      <c r="P916" s="257"/>
      <c r="Q916" s="257"/>
      <c r="R916" s="257"/>
      <c r="S916" s="257"/>
      <c r="T916" s="258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59" t="s">
        <v>446</v>
      </c>
      <c r="AU916" s="259" t="s">
        <v>83</v>
      </c>
      <c r="AV916" s="14" t="s">
        <v>81</v>
      </c>
      <c r="AW916" s="14" t="s">
        <v>35</v>
      </c>
      <c r="AX916" s="14" t="s">
        <v>74</v>
      </c>
      <c r="AY916" s="259" t="s">
        <v>426</v>
      </c>
    </row>
    <row r="917" s="13" customFormat="1">
      <c r="A917" s="13"/>
      <c r="B917" s="238"/>
      <c r="C917" s="239"/>
      <c r="D917" s="240" t="s">
        <v>446</v>
      </c>
      <c r="E917" s="241" t="s">
        <v>28</v>
      </c>
      <c r="F917" s="242" t="s">
        <v>1469</v>
      </c>
      <c r="G917" s="239"/>
      <c r="H917" s="243">
        <v>2.2469999999999999</v>
      </c>
      <c r="I917" s="244"/>
      <c r="J917" s="239"/>
      <c r="K917" s="239"/>
      <c r="L917" s="245"/>
      <c r="M917" s="246"/>
      <c r="N917" s="247"/>
      <c r="O917" s="247"/>
      <c r="P917" s="247"/>
      <c r="Q917" s="247"/>
      <c r="R917" s="247"/>
      <c r="S917" s="247"/>
      <c r="T917" s="248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49" t="s">
        <v>446</v>
      </c>
      <c r="AU917" s="249" t="s">
        <v>83</v>
      </c>
      <c r="AV917" s="13" t="s">
        <v>83</v>
      </c>
      <c r="AW917" s="13" t="s">
        <v>35</v>
      </c>
      <c r="AX917" s="13" t="s">
        <v>74</v>
      </c>
      <c r="AY917" s="249" t="s">
        <v>426</v>
      </c>
    </row>
    <row r="918" s="14" customFormat="1">
      <c r="A918" s="14"/>
      <c r="B918" s="250"/>
      <c r="C918" s="251"/>
      <c r="D918" s="240" t="s">
        <v>446</v>
      </c>
      <c r="E918" s="252" t="s">
        <v>28</v>
      </c>
      <c r="F918" s="253" t="s">
        <v>862</v>
      </c>
      <c r="G918" s="251"/>
      <c r="H918" s="252" t="s">
        <v>28</v>
      </c>
      <c r="I918" s="254"/>
      <c r="J918" s="251"/>
      <c r="K918" s="251"/>
      <c r="L918" s="255"/>
      <c r="M918" s="256"/>
      <c r="N918" s="257"/>
      <c r="O918" s="257"/>
      <c r="P918" s="257"/>
      <c r="Q918" s="257"/>
      <c r="R918" s="257"/>
      <c r="S918" s="257"/>
      <c r="T918" s="258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59" t="s">
        <v>446</v>
      </c>
      <c r="AU918" s="259" t="s">
        <v>83</v>
      </c>
      <c r="AV918" s="14" t="s">
        <v>81</v>
      </c>
      <c r="AW918" s="14" t="s">
        <v>35</v>
      </c>
      <c r="AX918" s="14" t="s">
        <v>74</v>
      </c>
      <c r="AY918" s="259" t="s">
        <v>426</v>
      </c>
    </row>
    <row r="919" s="13" customFormat="1">
      <c r="A919" s="13"/>
      <c r="B919" s="238"/>
      <c r="C919" s="239"/>
      <c r="D919" s="240" t="s">
        <v>446</v>
      </c>
      <c r="E919" s="241" t="s">
        <v>28</v>
      </c>
      <c r="F919" s="242" t="s">
        <v>1470</v>
      </c>
      <c r="G919" s="239"/>
      <c r="H919" s="243">
        <v>0.091999999999999998</v>
      </c>
      <c r="I919" s="244"/>
      <c r="J919" s="239"/>
      <c r="K919" s="239"/>
      <c r="L919" s="245"/>
      <c r="M919" s="246"/>
      <c r="N919" s="247"/>
      <c r="O919" s="247"/>
      <c r="P919" s="247"/>
      <c r="Q919" s="247"/>
      <c r="R919" s="247"/>
      <c r="S919" s="247"/>
      <c r="T919" s="248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49" t="s">
        <v>446</v>
      </c>
      <c r="AU919" s="249" t="s">
        <v>83</v>
      </c>
      <c r="AV919" s="13" t="s">
        <v>83</v>
      </c>
      <c r="AW919" s="13" t="s">
        <v>35</v>
      </c>
      <c r="AX919" s="13" t="s">
        <v>74</v>
      </c>
      <c r="AY919" s="249" t="s">
        <v>426</v>
      </c>
    </row>
    <row r="920" s="14" customFormat="1">
      <c r="A920" s="14"/>
      <c r="B920" s="250"/>
      <c r="C920" s="251"/>
      <c r="D920" s="240" t="s">
        <v>446</v>
      </c>
      <c r="E920" s="252" t="s">
        <v>28</v>
      </c>
      <c r="F920" s="253" t="s">
        <v>871</v>
      </c>
      <c r="G920" s="251"/>
      <c r="H920" s="252" t="s">
        <v>28</v>
      </c>
      <c r="I920" s="254"/>
      <c r="J920" s="251"/>
      <c r="K920" s="251"/>
      <c r="L920" s="255"/>
      <c r="M920" s="256"/>
      <c r="N920" s="257"/>
      <c r="O920" s="257"/>
      <c r="P920" s="257"/>
      <c r="Q920" s="257"/>
      <c r="R920" s="257"/>
      <c r="S920" s="257"/>
      <c r="T920" s="258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59" t="s">
        <v>446</v>
      </c>
      <c r="AU920" s="259" t="s">
        <v>83</v>
      </c>
      <c r="AV920" s="14" t="s">
        <v>81</v>
      </c>
      <c r="AW920" s="14" t="s">
        <v>35</v>
      </c>
      <c r="AX920" s="14" t="s">
        <v>74</v>
      </c>
      <c r="AY920" s="259" t="s">
        <v>426</v>
      </c>
    </row>
    <row r="921" s="13" customFormat="1">
      <c r="A921" s="13"/>
      <c r="B921" s="238"/>
      <c r="C921" s="239"/>
      <c r="D921" s="240" t="s">
        <v>446</v>
      </c>
      <c r="E921" s="241" t="s">
        <v>28</v>
      </c>
      <c r="F921" s="242" t="s">
        <v>1470</v>
      </c>
      <c r="G921" s="239"/>
      <c r="H921" s="243">
        <v>0.091999999999999998</v>
      </c>
      <c r="I921" s="244"/>
      <c r="J921" s="239"/>
      <c r="K921" s="239"/>
      <c r="L921" s="245"/>
      <c r="M921" s="246"/>
      <c r="N921" s="247"/>
      <c r="O921" s="247"/>
      <c r="P921" s="247"/>
      <c r="Q921" s="247"/>
      <c r="R921" s="247"/>
      <c r="S921" s="247"/>
      <c r="T921" s="248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49" t="s">
        <v>446</v>
      </c>
      <c r="AU921" s="249" t="s">
        <v>83</v>
      </c>
      <c r="AV921" s="13" t="s">
        <v>83</v>
      </c>
      <c r="AW921" s="13" t="s">
        <v>35</v>
      </c>
      <c r="AX921" s="13" t="s">
        <v>74</v>
      </c>
      <c r="AY921" s="249" t="s">
        <v>426</v>
      </c>
    </row>
    <row r="922" s="14" customFormat="1">
      <c r="A922" s="14"/>
      <c r="B922" s="250"/>
      <c r="C922" s="251"/>
      <c r="D922" s="240" t="s">
        <v>446</v>
      </c>
      <c r="E922" s="252" t="s">
        <v>28</v>
      </c>
      <c r="F922" s="253" t="s">
        <v>872</v>
      </c>
      <c r="G922" s="251"/>
      <c r="H922" s="252" t="s">
        <v>28</v>
      </c>
      <c r="I922" s="254"/>
      <c r="J922" s="251"/>
      <c r="K922" s="251"/>
      <c r="L922" s="255"/>
      <c r="M922" s="256"/>
      <c r="N922" s="257"/>
      <c r="O922" s="257"/>
      <c r="P922" s="257"/>
      <c r="Q922" s="257"/>
      <c r="R922" s="257"/>
      <c r="S922" s="257"/>
      <c r="T922" s="258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59" t="s">
        <v>446</v>
      </c>
      <c r="AU922" s="259" t="s">
        <v>83</v>
      </c>
      <c r="AV922" s="14" t="s">
        <v>81</v>
      </c>
      <c r="AW922" s="14" t="s">
        <v>35</v>
      </c>
      <c r="AX922" s="14" t="s">
        <v>74</v>
      </c>
      <c r="AY922" s="259" t="s">
        <v>426</v>
      </c>
    </row>
    <row r="923" s="13" customFormat="1">
      <c r="A923" s="13"/>
      <c r="B923" s="238"/>
      <c r="C923" s="239"/>
      <c r="D923" s="240" t="s">
        <v>446</v>
      </c>
      <c r="E923" s="241" t="s">
        <v>28</v>
      </c>
      <c r="F923" s="242" t="s">
        <v>1470</v>
      </c>
      <c r="G923" s="239"/>
      <c r="H923" s="243">
        <v>0.091999999999999998</v>
      </c>
      <c r="I923" s="244"/>
      <c r="J923" s="239"/>
      <c r="K923" s="239"/>
      <c r="L923" s="245"/>
      <c r="M923" s="246"/>
      <c r="N923" s="247"/>
      <c r="O923" s="247"/>
      <c r="P923" s="247"/>
      <c r="Q923" s="247"/>
      <c r="R923" s="247"/>
      <c r="S923" s="247"/>
      <c r="T923" s="248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49" t="s">
        <v>446</v>
      </c>
      <c r="AU923" s="249" t="s">
        <v>83</v>
      </c>
      <c r="AV923" s="13" t="s">
        <v>83</v>
      </c>
      <c r="AW923" s="13" t="s">
        <v>35</v>
      </c>
      <c r="AX923" s="13" t="s">
        <v>74</v>
      </c>
      <c r="AY923" s="249" t="s">
        <v>426</v>
      </c>
    </row>
    <row r="924" s="15" customFormat="1">
      <c r="A924" s="15"/>
      <c r="B924" s="260"/>
      <c r="C924" s="261"/>
      <c r="D924" s="240" t="s">
        <v>446</v>
      </c>
      <c r="E924" s="262" t="s">
        <v>281</v>
      </c>
      <c r="F924" s="263" t="s">
        <v>466</v>
      </c>
      <c r="G924" s="261"/>
      <c r="H924" s="264">
        <v>2.5230000000000001</v>
      </c>
      <c r="I924" s="265"/>
      <c r="J924" s="261"/>
      <c r="K924" s="261"/>
      <c r="L924" s="266"/>
      <c r="M924" s="267"/>
      <c r="N924" s="268"/>
      <c r="O924" s="268"/>
      <c r="P924" s="268"/>
      <c r="Q924" s="268"/>
      <c r="R924" s="268"/>
      <c r="S924" s="268"/>
      <c r="T924" s="269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T924" s="270" t="s">
        <v>446</v>
      </c>
      <c r="AU924" s="270" t="s">
        <v>83</v>
      </c>
      <c r="AV924" s="15" t="s">
        <v>438</v>
      </c>
      <c r="AW924" s="15" t="s">
        <v>35</v>
      </c>
      <c r="AX924" s="15" t="s">
        <v>81</v>
      </c>
      <c r="AY924" s="270" t="s">
        <v>426</v>
      </c>
    </row>
    <row r="925" s="2" customFormat="1" ht="33" customHeight="1">
      <c r="A925" s="42"/>
      <c r="B925" s="43"/>
      <c r="C925" s="220" t="s">
        <v>1471</v>
      </c>
      <c r="D925" s="220" t="s">
        <v>433</v>
      </c>
      <c r="E925" s="221" t="s">
        <v>1472</v>
      </c>
      <c r="F925" s="222" t="s">
        <v>1473</v>
      </c>
      <c r="G925" s="223" t="s">
        <v>504</v>
      </c>
      <c r="H925" s="224">
        <v>1.4410000000000001</v>
      </c>
      <c r="I925" s="225"/>
      <c r="J925" s="226">
        <f>ROUND(I925*H925,2)</f>
        <v>0</v>
      </c>
      <c r="K925" s="222" t="s">
        <v>437</v>
      </c>
      <c r="L925" s="48"/>
      <c r="M925" s="227" t="s">
        <v>28</v>
      </c>
      <c r="N925" s="228" t="s">
        <v>45</v>
      </c>
      <c r="O925" s="88"/>
      <c r="P925" s="229">
        <f>O925*H925</f>
        <v>0</v>
      </c>
      <c r="Q925" s="229">
        <v>2.3010199999999998</v>
      </c>
      <c r="R925" s="229">
        <f>Q925*H925</f>
        <v>3.3157698199999999</v>
      </c>
      <c r="S925" s="229">
        <v>0</v>
      </c>
      <c r="T925" s="230">
        <f>S925*H925</f>
        <v>0</v>
      </c>
      <c r="U925" s="42"/>
      <c r="V925" s="42"/>
      <c r="W925" s="42"/>
      <c r="X925" s="42"/>
      <c r="Y925" s="42"/>
      <c r="Z925" s="42"/>
      <c r="AA925" s="42"/>
      <c r="AB925" s="42"/>
      <c r="AC925" s="42"/>
      <c r="AD925" s="42"/>
      <c r="AE925" s="42"/>
      <c r="AR925" s="231" t="s">
        <v>438</v>
      </c>
      <c r="AT925" s="231" t="s">
        <v>433</v>
      </c>
      <c r="AU925" s="231" t="s">
        <v>83</v>
      </c>
      <c r="AY925" s="21" t="s">
        <v>426</v>
      </c>
      <c r="BE925" s="232">
        <f>IF(N925="základní",J925,0)</f>
        <v>0</v>
      </c>
      <c r="BF925" s="232">
        <f>IF(N925="snížená",J925,0)</f>
        <v>0</v>
      </c>
      <c r="BG925" s="232">
        <f>IF(N925="zákl. přenesená",J925,0)</f>
        <v>0</v>
      </c>
      <c r="BH925" s="232">
        <f>IF(N925="sníž. přenesená",J925,0)</f>
        <v>0</v>
      </c>
      <c r="BI925" s="232">
        <f>IF(N925="nulová",J925,0)</f>
        <v>0</v>
      </c>
      <c r="BJ925" s="21" t="s">
        <v>81</v>
      </c>
      <c r="BK925" s="232">
        <f>ROUND(I925*H925,2)</f>
        <v>0</v>
      </c>
      <c r="BL925" s="21" t="s">
        <v>438</v>
      </c>
      <c r="BM925" s="231" t="s">
        <v>1474</v>
      </c>
    </row>
    <row r="926" s="2" customFormat="1">
      <c r="A926" s="42"/>
      <c r="B926" s="43"/>
      <c r="C926" s="44"/>
      <c r="D926" s="233" t="s">
        <v>442</v>
      </c>
      <c r="E926" s="44"/>
      <c r="F926" s="234" t="s">
        <v>1475</v>
      </c>
      <c r="G926" s="44"/>
      <c r="H926" s="44"/>
      <c r="I926" s="235"/>
      <c r="J926" s="44"/>
      <c r="K926" s="44"/>
      <c r="L926" s="48"/>
      <c r="M926" s="236"/>
      <c r="N926" s="237"/>
      <c r="O926" s="88"/>
      <c r="P926" s="88"/>
      <c r="Q926" s="88"/>
      <c r="R926" s="88"/>
      <c r="S926" s="88"/>
      <c r="T926" s="89"/>
      <c r="U926" s="42"/>
      <c r="V926" s="42"/>
      <c r="W926" s="42"/>
      <c r="X926" s="42"/>
      <c r="Y926" s="42"/>
      <c r="Z926" s="42"/>
      <c r="AA926" s="42"/>
      <c r="AB926" s="42"/>
      <c r="AC926" s="42"/>
      <c r="AD926" s="42"/>
      <c r="AE926" s="42"/>
      <c r="AT926" s="21" t="s">
        <v>442</v>
      </c>
      <c r="AU926" s="21" t="s">
        <v>83</v>
      </c>
    </row>
    <row r="927" s="14" customFormat="1">
      <c r="A927" s="14"/>
      <c r="B927" s="250"/>
      <c r="C927" s="251"/>
      <c r="D927" s="240" t="s">
        <v>446</v>
      </c>
      <c r="E927" s="252" t="s">
        <v>28</v>
      </c>
      <c r="F927" s="253" t="s">
        <v>863</v>
      </c>
      <c r="G927" s="251"/>
      <c r="H927" s="252" t="s">
        <v>28</v>
      </c>
      <c r="I927" s="254"/>
      <c r="J927" s="251"/>
      <c r="K927" s="251"/>
      <c r="L927" s="255"/>
      <c r="M927" s="256"/>
      <c r="N927" s="257"/>
      <c r="O927" s="257"/>
      <c r="P927" s="257"/>
      <c r="Q927" s="257"/>
      <c r="R927" s="257"/>
      <c r="S927" s="257"/>
      <c r="T927" s="258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59" t="s">
        <v>446</v>
      </c>
      <c r="AU927" s="259" t="s">
        <v>83</v>
      </c>
      <c r="AV927" s="14" t="s">
        <v>81</v>
      </c>
      <c r="AW927" s="14" t="s">
        <v>35</v>
      </c>
      <c r="AX927" s="14" t="s">
        <v>74</v>
      </c>
      <c r="AY927" s="259" t="s">
        <v>426</v>
      </c>
    </row>
    <row r="928" s="13" customFormat="1">
      <c r="A928" s="13"/>
      <c r="B928" s="238"/>
      <c r="C928" s="239"/>
      <c r="D928" s="240" t="s">
        <v>446</v>
      </c>
      <c r="E928" s="241" t="s">
        <v>28</v>
      </c>
      <c r="F928" s="242" t="s">
        <v>1476</v>
      </c>
      <c r="G928" s="239"/>
      <c r="H928" s="243">
        <v>0.5</v>
      </c>
      <c r="I928" s="244"/>
      <c r="J928" s="239"/>
      <c r="K928" s="239"/>
      <c r="L928" s="245"/>
      <c r="M928" s="246"/>
      <c r="N928" s="247"/>
      <c r="O928" s="247"/>
      <c r="P928" s="247"/>
      <c r="Q928" s="247"/>
      <c r="R928" s="247"/>
      <c r="S928" s="247"/>
      <c r="T928" s="248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49" t="s">
        <v>446</v>
      </c>
      <c r="AU928" s="249" t="s">
        <v>83</v>
      </c>
      <c r="AV928" s="13" t="s">
        <v>83</v>
      </c>
      <c r="AW928" s="13" t="s">
        <v>35</v>
      </c>
      <c r="AX928" s="13" t="s">
        <v>74</v>
      </c>
      <c r="AY928" s="249" t="s">
        <v>426</v>
      </c>
    </row>
    <row r="929" s="13" customFormat="1">
      <c r="A929" s="13"/>
      <c r="B929" s="238"/>
      <c r="C929" s="239"/>
      <c r="D929" s="240" t="s">
        <v>446</v>
      </c>
      <c r="E929" s="241" t="s">
        <v>28</v>
      </c>
      <c r="F929" s="242" t="s">
        <v>1477</v>
      </c>
      <c r="G929" s="239"/>
      <c r="H929" s="243">
        <v>0.94099999999999995</v>
      </c>
      <c r="I929" s="244"/>
      <c r="J929" s="239"/>
      <c r="K929" s="239"/>
      <c r="L929" s="245"/>
      <c r="M929" s="246"/>
      <c r="N929" s="247"/>
      <c r="O929" s="247"/>
      <c r="P929" s="247"/>
      <c r="Q929" s="247"/>
      <c r="R929" s="247"/>
      <c r="S929" s="247"/>
      <c r="T929" s="248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49" t="s">
        <v>446</v>
      </c>
      <c r="AU929" s="249" t="s">
        <v>83</v>
      </c>
      <c r="AV929" s="13" t="s">
        <v>83</v>
      </c>
      <c r="AW929" s="13" t="s">
        <v>35</v>
      </c>
      <c r="AX929" s="13" t="s">
        <v>74</v>
      </c>
      <c r="AY929" s="249" t="s">
        <v>426</v>
      </c>
    </row>
    <row r="930" s="15" customFormat="1">
      <c r="A930" s="15"/>
      <c r="B930" s="260"/>
      <c r="C930" s="261"/>
      <c r="D930" s="240" t="s">
        <v>446</v>
      </c>
      <c r="E930" s="262" t="s">
        <v>289</v>
      </c>
      <c r="F930" s="263" t="s">
        <v>466</v>
      </c>
      <c r="G930" s="261"/>
      <c r="H930" s="264">
        <v>1.4410000000000001</v>
      </c>
      <c r="I930" s="265"/>
      <c r="J930" s="261"/>
      <c r="K930" s="261"/>
      <c r="L930" s="266"/>
      <c r="M930" s="267"/>
      <c r="N930" s="268"/>
      <c r="O930" s="268"/>
      <c r="P930" s="268"/>
      <c r="Q930" s="268"/>
      <c r="R930" s="268"/>
      <c r="S930" s="268"/>
      <c r="T930" s="269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T930" s="270" t="s">
        <v>446</v>
      </c>
      <c r="AU930" s="270" t="s">
        <v>83</v>
      </c>
      <c r="AV930" s="15" t="s">
        <v>438</v>
      </c>
      <c r="AW930" s="15" t="s">
        <v>35</v>
      </c>
      <c r="AX930" s="15" t="s">
        <v>81</v>
      </c>
      <c r="AY930" s="270" t="s">
        <v>426</v>
      </c>
    </row>
    <row r="931" s="2" customFormat="1" ht="33" customHeight="1">
      <c r="A931" s="42"/>
      <c r="B931" s="43"/>
      <c r="C931" s="220" t="s">
        <v>1478</v>
      </c>
      <c r="D931" s="220" t="s">
        <v>433</v>
      </c>
      <c r="E931" s="221" t="s">
        <v>1479</v>
      </c>
      <c r="F931" s="222" t="s">
        <v>1480</v>
      </c>
      <c r="G931" s="223" t="s">
        <v>504</v>
      </c>
      <c r="H931" s="224">
        <v>5.1239999999999997</v>
      </c>
      <c r="I931" s="225"/>
      <c r="J931" s="226">
        <f>ROUND(I931*H931,2)</f>
        <v>0</v>
      </c>
      <c r="K931" s="222" t="s">
        <v>437</v>
      </c>
      <c r="L931" s="48"/>
      <c r="M931" s="227" t="s">
        <v>28</v>
      </c>
      <c r="N931" s="228" t="s">
        <v>45</v>
      </c>
      <c r="O931" s="88"/>
      <c r="P931" s="229">
        <f>O931*H931</f>
        <v>0</v>
      </c>
      <c r="Q931" s="229">
        <v>2.3010199999999998</v>
      </c>
      <c r="R931" s="229">
        <f>Q931*H931</f>
        <v>11.790426479999999</v>
      </c>
      <c r="S931" s="229">
        <v>0</v>
      </c>
      <c r="T931" s="230">
        <f>S931*H931</f>
        <v>0</v>
      </c>
      <c r="U931" s="42"/>
      <c r="V931" s="42"/>
      <c r="W931" s="42"/>
      <c r="X931" s="42"/>
      <c r="Y931" s="42"/>
      <c r="Z931" s="42"/>
      <c r="AA931" s="42"/>
      <c r="AB931" s="42"/>
      <c r="AC931" s="42"/>
      <c r="AD931" s="42"/>
      <c r="AE931" s="42"/>
      <c r="AR931" s="231" t="s">
        <v>438</v>
      </c>
      <c r="AT931" s="231" t="s">
        <v>433</v>
      </c>
      <c r="AU931" s="231" t="s">
        <v>83</v>
      </c>
      <c r="AY931" s="21" t="s">
        <v>426</v>
      </c>
      <c r="BE931" s="232">
        <f>IF(N931="základní",J931,0)</f>
        <v>0</v>
      </c>
      <c r="BF931" s="232">
        <f>IF(N931="snížená",J931,0)</f>
        <v>0</v>
      </c>
      <c r="BG931" s="232">
        <f>IF(N931="zákl. přenesená",J931,0)</f>
        <v>0</v>
      </c>
      <c r="BH931" s="232">
        <f>IF(N931="sníž. přenesená",J931,0)</f>
        <v>0</v>
      </c>
      <c r="BI931" s="232">
        <f>IF(N931="nulová",J931,0)</f>
        <v>0</v>
      </c>
      <c r="BJ931" s="21" t="s">
        <v>81</v>
      </c>
      <c r="BK931" s="232">
        <f>ROUND(I931*H931,2)</f>
        <v>0</v>
      </c>
      <c r="BL931" s="21" t="s">
        <v>438</v>
      </c>
      <c r="BM931" s="231" t="s">
        <v>1481</v>
      </c>
    </row>
    <row r="932" s="2" customFormat="1">
      <c r="A932" s="42"/>
      <c r="B932" s="43"/>
      <c r="C932" s="44"/>
      <c r="D932" s="233" t="s">
        <v>442</v>
      </c>
      <c r="E932" s="44"/>
      <c r="F932" s="234" t="s">
        <v>1482</v>
      </c>
      <c r="G932" s="44"/>
      <c r="H932" s="44"/>
      <c r="I932" s="235"/>
      <c r="J932" s="44"/>
      <c r="K932" s="44"/>
      <c r="L932" s="48"/>
      <c r="M932" s="236"/>
      <c r="N932" s="237"/>
      <c r="O932" s="88"/>
      <c r="P932" s="88"/>
      <c r="Q932" s="88"/>
      <c r="R932" s="88"/>
      <c r="S932" s="88"/>
      <c r="T932" s="89"/>
      <c r="U932" s="42"/>
      <c r="V932" s="42"/>
      <c r="W932" s="42"/>
      <c r="X932" s="42"/>
      <c r="Y932" s="42"/>
      <c r="Z932" s="42"/>
      <c r="AA932" s="42"/>
      <c r="AB932" s="42"/>
      <c r="AC932" s="42"/>
      <c r="AD932" s="42"/>
      <c r="AE932" s="42"/>
      <c r="AT932" s="21" t="s">
        <v>442</v>
      </c>
      <c r="AU932" s="21" t="s">
        <v>83</v>
      </c>
    </row>
    <row r="933" s="14" customFormat="1">
      <c r="A933" s="14"/>
      <c r="B933" s="250"/>
      <c r="C933" s="251"/>
      <c r="D933" s="240" t="s">
        <v>446</v>
      </c>
      <c r="E933" s="252" t="s">
        <v>28</v>
      </c>
      <c r="F933" s="253" t="s">
        <v>460</v>
      </c>
      <c r="G933" s="251"/>
      <c r="H933" s="252" t="s">
        <v>28</v>
      </c>
      <c r="I933" s="254"/>
      <c r="J933" s="251"/>
      <c r="K933" s="251"/>
      <c r="L933" s="255"/>
      <c r="M933" s="256"/>
      <c r="N933" s="257"/>
      <c r="O933" s="257"/>
      <c r="P933" s="257"/>
      <c r="Q933" s="257"/>
      <c r="R933" s="257"/>
      <c r="S933" s="257"/>
      <c r="T933" s="258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T933" s="259" t="s">
        <v>446</v>
      </c>
      <c r="AU933" s="259" t="s">
        <v>83</v>
      </c>
      <c r="AV933" s="14" t="s">
        <v>81</v>
      </c>
      <c r="AW933" s="14" t="s">
        <v>35</v>
      </c>
      <c r="AX933" s="14" t="s">
        <v>74</v>
      </c>
      <c r="AY933" s="259" t="s">
        <v>426</v>
      </c>
    </row>
    <row r="934" s="13" customFormat="1">
      <c r="A934" s="13"/>
      <c r="B934" s="238"/>
      <c r="C934" s="239"/>
      <c r="D934" s="240" t="s">
        <v>446</v>
      </c>
      <c r="E934" s="241" t="s">
        <v>1483</v>
      </c>
      <c r="F934" s="242" t="s">
        <v>1484</v>
      </c>
      <c r="G934" s="239"/>
      <c r="H934" s="243">
        <v>0.63</v>
      </c>
      <c r="I934" s="244"/>
      <c r="J934" s="239"/>
      <c r="K934" s="239"/>
      <c r="L934" s="245"/>
      <c r="M934" s="246"/>
      <c r="N934" s="247"/>
      <c r="O934" s="247"/>
      <c r="P934" s="247"/>
      <c r="Q934" s="247"/>
      <c r="R934" s="247"/>
      <c r="S934" s="247"/>
      <c r="T934" s="248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49" t="s">
        <v>446</v>
      </c>
      <c r="AU934" s="249" t="s">
        <v>83</v>
      </c>
      <c r="AV934" s="13" t="s">
        <v>83</v>
      </c>
      <c r="AW934" s="13" t="s">
        <v>35</v>
      </c>
      <c r="AX934" s="13" t="s">
        <v>74</v>
      </c>
      <c r="AY934" s="249" t="s">
        <v>426</v>
      </c>
    </row>
    <row r="935" s="13" customFormat="1">
      <c r="A935" s="13"/>
      <c r="B935" s="238"/>
      <c r="C935" s="239"/>
      <c r="D935" s="240" t="s">
        <v>446</v>
      </c>
      <c r="E935" s="241" t="s">
        <v>1485</v>
      </c>
      <c r="F935" s="242" t="s">
        <v>1486</v>
      </c>
      <c r="G935" s="239"/>
      <c r="H935" s="243">
        <v>3.294</v>
      </c>
      <c r="I935" s="244"/>
      <c r="J935" s="239"/>
      <c r="K935" s="239"/>
      <c r="L935" s="245"/>
      <c r="M935" s="246"/>
      <c r="N935" s="247"/>
      <c r="O935" s="247"/>
      <c r="P935" s="247"/>
      <c r="Q935" s="247"/>
      <c r="R935" s="247"/>
      <c r="S935" s="247"/>
      <c r="T935" s="248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49" t="s">
        <v>446</v>
      </c>
      <c r="AU935" s="249" t="s">
        <v>83</v>
      </c>
      <c r="AV935" s="13" t="s">
        <v>83</v>
      </c>
      <c r="AW935" s="13" t="s">
        <v>35</v>
      </c>
      <c r="AX935" s="13" t="s">
        <v>74</v>
      </c>
      <c r="AY935" s="249" t="s">
        <v>426</v>
      </c>
    </row>
    <row r="936" s="13" customFormat="1">
      <c r="A936" s="13"/>
      <c r="B936" s="238"/>
      <c r="C936" s="239"/>
      <c r="D936" s="240" t="s">
        <v>446</v>
      </c>
      <c r="E936" s="241" t="s">
        <v>1487</v>
      </c>
      <c r="F936" s="242" t="s">
        <v>1488</v>
      </c>
      <c r="G936" s="239"/>
      <c r="H936" s="243">
        <v>1.2</v>
      </c>
      <c r="I936" s="244"/>
      <c r="J936" s="239"/>
      <c r="K936" s="239"/>
      <c r="L936" s="245"/>
      <c r="M936" s="246"/>
      <c r="N936" s="247"/>
      <c r="O936" s="247"/>
      <c r="P936" s="247"/>
      <c r="Q936" s="247"/>
      <c r="R936" s="247"/>
      <c r="S936" s="247"/>
      <c r="T936" s="248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49" t="s">
        <v>446</v>
      </c>
      <c r="AU936" s="249" t="s">
        <v>83</v>
      </c>
      <c r="AV936" s="13" t="s">
        <v>83</v>
      </c>
      <c r="AW936" s="13" t="s">
        <v>35</v>
      </c>
      <c r="AX936" s="13" t="s">
        <v>74</v>
      </c>
      <c r="AY936" s="249" t="s">
        <v>426</v>
      </c>
    </row>
    <row r="937" s="15" customFormat="1">
      <c r="A937" s="15"/>
      <c r="B937" s="260"/>
      <c r="C937" s="261"/>
      <c r="D937" s="240" t="s">
        <v>446</v>
      </c>
      <c r="E937" s="262" t="s">
        <v>278</v>
      </c>
      <c r="F937" s="263" t="s">
        <v>466</v>
      </c>
      <c r="G937" s="261"/>
      <c r="H937" s="264">
        <v>5.1239999999999997</v>
      </c>
      <c r="I937" s="265"/>
      <c r="J937" s="261"/>
      <c r="K937" s="261"/>
      <c r="L937" s="266"/>
      <c r="M937" s="267"/>
      <c r="N937" s="268"/>
      <c r="O937" s="268"/>
      <c r="P937" s="268"/>
      <c r="Q937" s="268"/>
      <c r="R937" s="268"/>
      <c r="S937" s="268"/>
      <c r="T937" s="269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T937" s="270" t="s">
        <v>446</v>
      </c>
      <c r="AU937" s="270" t="s">
        <v>83</v>
      </c>
      <c r="AV937" s="15" t="s">
        <v>438</v>
      </c>
      <c r="AW937" s="15" t="s">
        <v>35</v>
      </c>
      <c r="AX937" s="15" t="s">
        <v>81</v>
      </c>
      <c r="AY937" s="270" t="s">
        <v>426</v>
      </c>
    </row>
    <row r="938" s="2" customFormat="1" ht="37.8" customHeight="1">
      <c r="A938" s="42"/>
      <c r="B938" s="43"/>
      <c r="C938" s="220" t="s">
        <v>1489</v>
      </c>
      <c r="D938" s="220" t="s">
        <v>433</v>
      </c>
      <c r="E938" s="221" t="s">
        <v>1490</v>
      </c>
      <c r="F938" s="222" t="s">
        <v>1491</v>
      </c>
      <c r="G938" s="223" t="s">
        <v>504</v>
      </c>
      <c r="H938" s="224">
        <v>0.20799999999999999</v>
      </c>
      <c r="I938" s="225"/>
      <c r="J938" s="226">
        <f>ROUND(I938*H938,2)</f>
        <v>0</v>
      </c>
      <c r="K938" s="222" t="s">
        <v>437</v>
      </c>
      <c r="L938" s="48"/>
      <c r="M938" s="227" t="s">
        <v>28</v>
      </c>
      <c r="N938" s="228" t="s">
        <v>45</v>
      </c>
      <c r="O938" s="88"/>
      <c r="P938" s="229">
        <f>O938*H938</f>
        <v>0</v>
      </c>
      <c r="Q938" s="229">
        <v>2.3010199999999998</v>
      </c>
      <c r="R938" s="229">
        <f>Q938*H938</f>
        <v>0.47861215999999995</v>
      </c>
      <c r="S938" s="229">
        <v>0</v>
      </c>
      <c r="T938" s="230">
        <f>S938*H938</f>
        <v>0</v>
      </c>
      <c r="U938" s="42"/>
      <c r="V938" s="42"/>
      <c r="W938" s="42"/>
      <c r="X938" s="42"/>
      <c r="Y938" s="42"/>
      <c r="Z938" s="42"/>
      <c r="AA938" s="42"/>
      <c r="AB938" s="42"/>
      <c r="AC938" s="42"/>
      <c r="AD938" s="42"/>
      <c r="AE938" s="42"/>
      <c r="AR938" s="231" t="s">
        <v>438</v>
      </c>
      <c r="AT938" s="231" t="s">
        <v>433</v>
      </c>
      <c r="AU938" s="231" t="s">
        <v>83</v>
      </c>
      <c r="AY938" s="21" t="s">
        <v>426</v>
      </c>
      <c r="BE938" s="232">
        <f>IF(N938="základní",J938,0)</f>
        <v>0</v>
      </c>
      <c r="BF938" s="232">
        <f>IF(N938="snížená",J938,0)</f>
        <v>0</v>
      </c>
      <c r="BG938" s="232">
        <f>IF(N938="zákl. přenesená",J938,0)</f>
        <v>0</v>
      </c>
      <c r="BH938" s="232">
        <f>IF(N938="sníž. přenesená",J938,0)</f>
        <v>0</v>
      </c>
      <c r="BI938" s="232">
        <f>IF(N938="nulová",J938,0)</f>
        <v>0</v>
      </c>
      <c r="BJ938" s="21" t="s">
        <v>81</v>
      </c>
      <c r="BK938" s="232">
        <f>ROUND(I938*H938,2)</f>
        <v>0</v>
      </c>
      <c r="BL938" s="21" t="s">
        <v>438</v>
      </c>
      <c r="BM938" s="231" t="s">
        <v>1492</v>
      </c>
    </row>
    <row r="939" s="2" customFormat="1">
      <c r="A939" s="42"/>
      <c r="B939" s="43"/>
      <c r="C939" s="44"/>
      <c r="D939" s="233" t="s">
        <v>442</v>
      </c>
      <c r="E939" s="44"/>
      <c r="F939" s="234" t="s">
        <v>1493</v>
      </c>
      <c r="G939" s="44"/>
      <c r="H939" s="44"/>
      <c r="I939" s="235"/>
      <c r="J939" s="44"/>
      <c r="K939" s="44"/>
      <c r="L939" s="48"/>
      <c r="M939" s="236"/>
      <c r="N939" s="237"/>
      <c r="O939" s="88"/>
      <c r="P939" s="88"/>
      <c r="Q939" s="88"/>
      <c r="R939" s="88"/>
      <c r="S939" s="88"/>
      <c r="T939" s="89"/>
      <c r="U939" s="42"/>
      <c r="V939" s="42"/>
      <c r="W939" s="42"/>
      <c r="X939" s="42"/>
      <c r="Y939" s="42"/>
      <c r="Z939" s="42"/>
      <c r="AA939" s="42"/>
      <c r="AB939" s="42"/>
      <c r="AC939" s="42"/>
      <c r="AD939" s="42"/>
      <c r="AE939" s="42"/>
      <c r="AT939" s="21" t="s">
        <v>442</v>
      </c>
      <c r="AU939" s="21" t="s">
        <v>83</v>
      </c>
    </row>
    <row r="940" s="14" customFormat="1">
      <c r="A940" s="14"/>
      <c r="B940" s="250"/>
      <c r="C940" s="251"/>
      <c r="D940" s="240" t="s">
        <v>446</v>
      </c>
      <c r="E940" s="252" t="s">
        <v>28</v>
      </c>
      <c r="F940" s="253" t="s">
        <v>872</v>
      </c>
      <c r="G940" s="251"/>
      <c r="H940" s="252" t="s">
        <v>28</v>
      </c>
      <c r="I940" s="254"/>
      <c r="J940" s="251"/>
      <c r="K940" s="251"/>
      <c r="L940" s="255"/>
      <c r="M940" s="256"/>
      <c r="N940" s="257"/>
      <c r="O940" s="257"/>
      <c r="P940" s="257"/>
      <c r="Q940" s="257"/>
      <c r="R940" s="257"/>
      <c r="S940" s="257"/>
      <c r="T940" s="258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259" t="s">
        <v>446</v>
      </c>
      <c r="AU940" s="259" t="s">
        <v>83</v>
      </c>
      <c r="AV940" s="14" t="s">
        <v>81</v>
      </c>
      <c r="AW940" s="14" t="s">
        <v>35</v>
      </c>
      <c r="AX940" s="14" t="s">
        <v>74</v>
      </c>
      <c r="AY940" s="259" t="s">
        <v>426</v>
      </c>
    </row>
    <row r="941" s="13" customFormat="1">
      <c r="A941" s="13"/>
      <c r="B941" s="238"/>
      <c r="C941" s="239"/>
      <c r="D941" s="240" t="s">
        <v>446</v>
      </c>
      <c r="E941" s="241" t="s">
        <v>28</v>
      </c>
      <c r="F941" s="242" t="s">
        <v>1494</v>
      </c>
      <c r="G941" s="239"/>
      <c r="H941" s="243">
        <v>0.096000000000000002</v>
      </c>
      <c r="I941" s="244"/>
      <c r="J941" s="239"/>
      <c r="K941" s="239"/>
      <c r="L941" s="245"/>
      <c r="M941" s="246"/>
      <c r="N941" s="247"/>
      <c r="O941" s="247"/>
      <c r="P941" s="247"/>
      <c r="Q941" s="247"/>
      <c r="R941" s="247"/>
      <c r="S941" s="247"/>
      <c r="T941" s="248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49" t="s">
        <v>446</v>
      </c>
      <c r="AU941" s="249" t="s">
        <v>83</v>
      </c>
      <c r="AV941" s="13" t="s">
        <v>83</v>
      </c>
      <c r="AW941" s="13" t="s">
        <v>35</v>
      </c>
      <c r="AX941" s="13" t="s">
        <v>74</v>
      </c>
      <c r="AY941" s="249" t="s">
        <v>426</v>
      </c>
    </row>
    <row r="942" s="14" customFormat="1">
      <c r="A942" s="14"/>
      <c r="B942" s="250"/>
      <c r="C942" s="251"/>
      <c r="D942" s="240" t="s">
        <v>446</v>
      </c>
      <c r="E942" s="252" t="s">
        <v>28</v>
      </c>
      <c r="F942" s="253" t="s">
        <v>863</v>
      </c>
      <c r="G942" s="251"/>
      <c r="H942" s="252" t="s">
        <v>28</v>
      </c>
      <c r="I942" s="254"/>
      <c r="J942" s="251"/>
      <c r="K942" s="251"/>
      <c r="L942" s="255"/>
      <c r="M942" s="256"/>
      <c r="N942" s="257"/>
      <c r="O942" s="257"/>
      <c r="P942" s="257"/>
      <c r="Q942" s="257"/>
      <c r="R942" s="257"/>
      <c r="S942" s="257"/>
      <c r="T942" s="258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59" t="s">
        <v>446</v>
      </c>
      <c r="AU942" s="259" t="s">
        <v>83</v>
      </c>
      <c r="AV942" s="14" t="s">
        <v>81</v>
      </c>
      <c r="AW942" s="14" t="s">
        <v>35</v>
      </c>
      <c r="AX942" s="14" t="s">
        <v>74</v>
      </c>
      <c r="AY942" s="259" t="s">
        <v>426</v>
      </c>
    </row>
    <row r="943" s="13" customFormat="1">
      <c r="A943" s="13"/>
      <c r="B943" s="238"/>
      <c r="C943" s="239"/>
      <c r="D943" s="240" t="s">
        <v>446</v>
      </c>
      <c r="E943" s="241" t="s">
        <v>28</v>
      </c>
      <c r="F943" s="242" t="s">
        <v>1495</v>
      </c>
      <c r="G943" s="239"/>
      <c r="H943" s="243">
        <v>0.112</v>
      </c>
      <c r="I943" s="244"/>
      <c r="J943" s="239"/>
      <c r="K943" s="239"/>
      <c r="L943" s="245"/>
      <c r="M943" s="246"/>
      <c r="N943" s="247"/>
      <c r="O943" s="247"/>
      <c r="P943" s="247"/>
      <c r="Q943" s="247"/>
      <c r="R943" s="247"/>
      <c r="S943" s="247"/>
      <c r="T943" s="248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49" t="s">
        <v>446</v>
      </c>
      <c r="AU943" s="249" t="s">
        <v>83</v>
      </c>
      <c r="AV943" s="13" t="s">
        <v>83</v>
      </c>
      <c r="AW943" s="13" t="s">
        <v>35</v>
      </c>
      <c r="AX943" s="13" t="s">
        <v>74</v>
      </c>
      <c r="AY943" s="249" t="s">
        <v>426</v>
      </c>
    </row>
    <row r="944" s="15" customFormat="1">
      <c r="A944" s="15"/>
      <c r="B944" s="260"/>
      <c r="C944" s="261"/>
      <c r="D944" s="240" t="s">
        <v>446</v>
      </c>
      <c r="E944" s="262" t="s">
        <v>28</v>
      </c>
      <c r="F944" s="263" t="s">
        <v>466</v>
      </c>
      <c r="G944" s="261"/>
      <c r="H944" s="264">
        <v>0.20799999999999999</v>
      </c>
      <c r="I944" s="265"/>
      <c r="J944" s="261"/>
      <c r="K944" s="261"/>
      <c r="L944" s="266"/>
      <c r="M944" s="267"/>
      <c r="N944" s="268"/>
      <c r="O944" s="268"/>
      <c r="P944" s="268"/>
      <c r="Q944" s="268"/>
      <c r="R944" s="268"/>
      <c r="S944" s="268"/>
      <c r="T944" s="269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T944" s="270" t="s">
        <v>446</v>
      </c>
      <c r="AU944" s="270" t="s">
        <v>83</v>
      </c>
      <c r="AV944" s="15" t="s">
        <v>438</v>
      </c>
      <c r="AW944" s="15" t="s">
        <v>35</v>
      </c>
      <c r="AX944" s="15" t="s">
        <v>81</v>
      </c>
      <c r="AY944" s="270" t="s">
        <v>426</v>
      </c>
    </row>
    <row r="945" s="2" customFormat="1" ht="33" customHeight="1">
      <c r="A945" s="42"/>
      <c r="B945" s="43"/>
      <c r="C945" s="220" t="s">
        <v>1496</v>
      </c>
      <c r="D945" s="220" t="s">
        <v>433</v>
      </c>
      <c r="E945" s="221" t="s">
        <v>1497</v>
      </c>
      <c r="F945" s="222" t="s">
        <v>1498</v>
      </c>
      <c r="G945" s="223" t="s">
        <v>504</v>
      </c>
      <c r="H945" s="224">
        <v>2.5230000000000001</v>
      </c>
      <c r="I945" s="225"/>
      <c r="J945" s="226">
        <f>ROUND(I945*H945,2)</f>
        <v>0</v>
      </c>
      <c r="K945" s="222" t="s">
        <v>437</v>
      </c>
      <c r="L945" s="48"/>
      <c r="M945" s="227" t="s">
        <v>28</v>
      </c>
      <c r="N945" s="228" t="s">
        <v>45</v>
      </c>
      <c r="O945" s="88"/>
      <c r="P945" s="229">
        <f>O945*H945</f>
        <v>0</v>
      </c>
      <c r="Q945" s="229">
        <v>0</v>
      </c>
      <c r="R945" s="229">
        <f>Q945*H945</f>
        <v>0</v>
      </c>
      <c r="S945" s="229">
        <v>0</v>
      </c>
      <c r="T945" s="230">
        <f>S945*H945</f>
        <v>0</v>
      </c>
      <c r="U945" s="42"/>
      <c r="V945" s="42"/>
      <c r="W945" s="42"/>
      <c r="X945" s="42"/>
      <c r="Y945" s="42"/>
      <c r="Z945" s="42"/>
      <c r="AA945" s="42"/>
      <c r="AB945" s="42"/>
      <c r="AC945" s="42"/>
      <c r="AD945" s="42"/>
      <c r="AE945" s="42"/>
      <c r="AR945" s="231" t="s">
        <v>438</v>
      </c>
      <c r="AT945" s="231" t="s">
        <v>433</v>
      </c>
      <c r="AU945" s="231" t="s">
        <v>83</v>
      </c>
      <c r="AY945" s="21" t="s">
        <v>426</v>
      </c>
      <c r="BE945" s="232">
        <f>IF(N945="základní",J945,0)</f>
        <v>0</v>
      </c>
      <c r="BF945" s="232">
        <f>IF(N945="snížená",J945,0)</f>
        <v>0</v>
      </c>
      <c r="BG945" s="232">
        <f>IF(N945="zákl. přenesená",J945,0)</f>
        <v>0</v>
      </c>
      <c r="BH945" s="232">
        <f>IF(N945="sníž. přenesená",J945,0)</f>
        <v>0</v>
      </c>
      <c r="BI945" s="232">
        <f>IF(N945="nulová",J945,0)</f>
        <v>0</v>
      </c>
      <c r="BJ945" s="21" t="s">
        <v>81</v>
      </c>
      <c r="BK945" s="232">
        <f>ROUND(I945*H945,2)</f>
        <v>0</v>
      </c>
      <c r="BL945" s="21" t="s">
        <v>438</v>
      </c>
      <c r="BM945" s="231" t="s">
        <v>1499</v>
      </c>
    </row>
    <row r="946" s="2" customFormat="1">
      <c r="A946" s="42"/>
      <c r="B946" s="43"/>
      <c r="C946" s="44"/>
      <c r="D946" s="233" t="s">
        <v>442</v>
      </c>
      <c r="E946" s="44"/>
      <c r="F946" s="234" t="s">
        <v>1500</v>
      </c>
      <c r="G946" s="44"/>
      <c r="H946" s="44"/>
      <c r="I946" s="235"/>
      <c r="J946" s="44"/>
      <c r="K946" s="44"/>
      <c r="L946" s="48"/>
      <c r="M946" s="236"/>
      <c r="N946" s="237"/>
      <c r="O946" s="88"/>
      <c r="P946" s="88"/>
      <c r="Q946" s="88"/>
      <c r="R946" s="88"/>
      <c r="S946" s="88"/>
      <c r="T946" s="89"/>
      <c r="U946" s="42"/>
      <c r="V946" s="42"/>
      <c r="W946" s="42"/>
      <c r="X946" s="42"/>
      <c r="Y946" s="42"/>
      <c r="Z946" s="42"/>
      <c r="AA946" s="42"/>
      <c r="AB946" s="42"/>
      <c r="AC946" s="42"/>
      <c r="AD946" s="42"/>
      <c r="AE946" s="42"/>
      <c r="AT946" s="21" t="s">
        <v>442</v>
      </c>
      <c r="AU946" s="21" t="s">
        <v>83</v>
      </c>
    </row>
    <row r="947" s="13" customFormat="1">
      <c r="A947" s="13"/>
      <c r="B947" s="238"/>
      <c r="C947" s="239"/>
      <c r="D947" s="240" t="s">
        <v>446</v>
      </c>
      <c r="E947" s="241" t="s">
        <v>28</v>
      </c>
      <c r="F947" s="242" t="s">
        <v>281</v>
      </c>
      <c r="G947" s="239"/>
      <c r="H947" s="243">
        <v>2.5230000000000001</v>
      </c>
      <c r="I947" s="244"/>
      <c r="J947" s="239"/>
      <c r="K947" s="239"/>
      <c r="L947" s="245"/>
      <c r="M947" s="246"/>
      <c r="N947" s="247"/>
      <c r="O947" s="247"/>
      <c r="P947" s="247"/>
      <c r="Q947" s="247"/>
      <c r="R947" s="247"/>
      <c r="S947" s="247"/>
      <c r="T947" s="248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49" t="s">
        <v>446</v>
      </c>
      <c r="AU947" s="249" t="s">
        <v>83</v>
      </c>
      <c r="AV947" s="13" t="s">
        <v>83</v>
      </c>
      <c r="AW947" s="13" t="s">
        <v>35</v>
      </c>
      <c r="AX947" s="13" t="s">
        <v>81</v>
      </c>
      <c r="AY947" s="249" t="s">
        <v>426</v>
      </c>
    </row>
    <row r="948" s="2" customFormat="1" ht="37.8" customHeight="1">
      <c r="A948" s="42"/>
      <c r="B948" s="43"/>
      <c r="C948" s="220" t="s">
        <v>1501</v>
      </c>
      <c r="D948" s="220" t="s">
        <v>433</v>
      </c>
      <c r="E948" s="221" t="s">
        <v>1502</v>
      </c>
      <c r="F948" s="222" t="s">
        <v>1503</v>
      </c>
      <c r="G948" s="223" t="s">
        <v>504</v>
      </c>
      <c r="H948" s="224">
        <v>1.4410000000000001</v>
      </c>
      <c r="I948" s="225"/>
      <c r="J948" s="226">
        <f>ROUND(I948*H948,2)</f>
        <v>0</v>
      </c>
      <c r="K948" s="222" t="s">
        <v>437</v>
      </c>
      <c r="L948" s="48"/>
      <c r="M948" s="227" t="s">
        <v>28</v>
      </c>
      <c r="N948" s="228" t="s">
        <v>45</v>
      </c>
      <c r="O948" s="88"/>
      <c r="P948" s="229">
        <f>O948*H948</f>
        <v>0</v>
      </c>
      <c r="Q948" s="229">
        <v>0</v>
      </c>
      <c r="R948" s="229">
        <f>Q948*H948</f>
        <v>0</v>
      </c>
      <c r="S948" s="229">
        <v>0</v>
      </c>
      <c r="T948" s="230">
        <f>S948*H948</f>
        <v>0</v>
      </c>
      <c r="U948" s="42"/>
      <c r="V948" s="42"/>
      <c r="W948" s="42"/>
      <c r="X948" s="42"/>
      <c r="Y948" s="42"/>
      <c r="Z948" s="42"/>
      <c r="AA948" s="42"/>
      <c r="AB948" s="42"/>
      <c r="AC948" s="42"/>
      <c r="AD948" s="42"/>
      <c r="AE948" s="42"/>
      <c r="AR948" s="231" t="s">
        <v>438</v>
      </c>
      <c r="AT948" s="231" t="s">
        <v>433</v>
      </c>
      <c r="AU948" s="231" t="s">
        <v>83</v>
      </c>
      <c r="AY948" s="21" t="s">
        <v>426</v>
      </c>
      <c r="BE948" s="232">
        <f>IF(N948="základní",J948,0)</f>
        <v>0</v>
      </c>
      <c r="BF948" s="232">
        <f>IF(N948="snížená",J948,0)</f>
        <v>0</v>
      </c>
      <c r="BG948" s="232">
        <f>IF(N948="zákl. přenesená",J948,0)</f>
        <v>0</v>
      </c>
      <c r="BH948" s="232">
        <f>IF(N948="sníž. přenesená",J948,0)</f>
        <v>0</v>
      </c>
      <c r="BI948" s="232">
        <f>IF(N948="nulová",J948,0)</f>
        <v>0</v>
      </c>
      <c r="BJ948" s="21" t="s">
        <v>81</v>
      </c>
      <c r="BK948" s="232">
        <f>ROUND(I948*H948,2)</f>
        <v>0</v>
      </c>
      <c r="BL948" s="21" t="s">
        <v>438</v>
      </c>
      <c r="BM948" s="231" t="s">
        <v>1504</v>
      </c>
    </row>
    <row r="949" s="2" customFormat="1">
      <c r="A949" s="42"/>
      <c r="B949" s="43"/>
      <c r="C949" s="44"/>
      <c r="D949" s="233" t="s">
        <v>442</v>
      </c>
      <c r="E949" s="44"/>
      <c r="F949" s="234" t="s">
        <v>1505</v>
      </c>
      <c r="G949" s="44"/>
      <c r="H949" s="44"/>
      <c r="I949" s="235"/>
      <c r="J949" s="44"/>
      <c r="K949" s="44"/>
      <c r="L949" s="48"/>
      <c r="M949" s="236"/>
      <c r="N949" s="237"/>
      <c r="O949" s="88"/>
      <c r="P949" s="88"/>
      <c r="Q949" s="88"/>
      <c r="R949" s="88"/>
      <c r="S949" s="88"/>
      <c r="T949" s="89"/>
      <c r="U949" s="42"/>
      <c r="V949" s="42"/>
      <c r="W949" s="42"/>
      <c r="X949" s="42"/>
      <c r="Y949" s="42"/>
      <c r="Z949" s="42"/>
      <c r="AA949" s="42"/>
      <c r="AB949" s="42"/>
      <c r="AC949" s="42"/>
      <c r="AD949" s="42"/>
      <c r="AE949" s="42"/>
      <c r="AT949" s="21" t="s">
        <v>442</v>
      </c>
      <c r="AU949" s="21" t="s">
        <v>83</v>
      </c>
    </row>
    <row r="950" s="13" customFormat="1">
      <c r="A950" s="13"/>
      <c r="B950" s="238"/>
      <c r="C950" s="239"/>
      <c r="D950" s="240" t="s">
        <v>446</v>
      </c>
      <c r="E950" s="241" t="s">
        <v>28</v>
      </c>
      <c r="F950" s="242" t="s">
        <v>289</v>
      </c>
      <c r="G950" s="239"/>
      <c r="H950" s="243">
        <v>1.4410000000000001</v>
      </c>
      <c r="I950" s="244"/>
      <c r="J950" s="239"/>
      <c r="K950" s="239"/>
      <c r="L950" s="245"/>
      <c r="M950" s="246"/>
      <c r="N950" s="247"/>
      <c r="O950" s="247"/>
      <c r="P950" s="247"/>
      <c r="Q950" s="247"/>
      <c r="R950" s="247"/>
      <c r="S950" s="247"/>
      <c r="T950" s="248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49" t="s">
        <v>446</v>
      </c>
      <c r="AU950" s="249" t="s">
        <v>83</v>
      </c>
      <c r="AV950" s="13" t="s">
        <v>83</v>
      </c>
      <c r="AW950" s="13" t="s">
        <v>35</v>
      </c>
      <c r="AX950" s="13" t="s">
        <v>81</v>
      </c>
      <c r="AY950" s="249" t="s">
        <v>426</v>
      </c>
    </row>
    <row r="951" s="2" customFormat="1" ht="37.8" customHeight="1">
      <c r="A951" s="42"/>
      <c r="B951" s="43"/>
      <c r="C951" s="220" t="s">
        <v>1506</v>
      </c>
      <c r="D951" s="220" t="s">
        <v>433</v>
      </c>
      <c r="E951" s="221" t="s">
        <v>1507</v>
      </c>
      <c r="F951" s="222" t="s">
        <v>1508</v>
      </c>
      <c r="G951" s="223" t="s">
        <v>504</v>
      </c>
      <c r="H951" s="224">
        <v>5.1239999999999997</v>
      </c>
      <c r="I951" s="225"/>
      <c r="J951" s="226">
        <f>ROUND(I951*H951,2)</f>
        <v>0</v>
      </c>
      <c r="K951" s="222" t="s">
        <v>437</v>
      </c>
      <c r="L951" s="48"/>
      <c r="M951" s="227" t="s">
        <v>28</v>
      </c>
      <c r="N951" s="228" t="s">
        <v>45</v>
      </c>
      <c r="O951" s="88"/>
      <c r="P951" s="229">
        <f>O951*H951</f>
        <v>0</v>
      </c>
      <c r="Q951" s="229">
        <v>0</v>
      </c>
      <c r="R951" s="229">
        <f>Q951*H951</f>
        <v>0</v>
      </c>
      <c r="S951" s="229">
        <v>0</v>
      </c>
      <c r="T951" s="230">
        <f>S951*H951</f>
        <v>0</v>
      </c>
      <c r="U951" s="42"/>
      <c r="V951" s="42"/>
      <c r="W951" s="42"/>
      <c r="X951" s="42"/>
      <c r="Y951" s="42"/>
      <c r="Z951" s="42"/>
      <c r="AA951" s="42"/>
      <c r="AB951" s="42"/>
      <c r="AC951" s="42"/>
      <c r="AD951" s="42"/>
      <c r="AE951" s="42"/>
      <c r="AR951" s="231" t="s">
        <v>438</v>
      </c>
      <c r="AT951" s="231" t="s">
        <v>433</v>
      </c>
      <c r="AU951" s="231" t="s">
        <v>83</v>
      </c>
      <c r="AY951" s="21" t="s">
        <v>426</v>
      </c>
      <c r="BE951" s="232">
        <f>IF(N951="základní",J951,0)</f>
        <v>0</v>
      </c>
      <c r="BF951" s="232">
        <f>IF(N951="snížená",J951,0)</f>
        <v>0</v>
      </c>
      <c r="BG951" s="232">
        <f>IF(N951="zákl. přenesená",J951,0)</f>
        <v>0</v>
      </c>
      <c r="BH951" s="232">
        <f>IF(N951="sníž. přenesená",J951,0)</f>
        <v>0</v>
      </c>
      <c r="BI951" s="232">
        <f>IF(N951="nulová",J951,0)</f>
        <v>0</v>
      </c>
      <c r="BJ951" s="21" t="s">
        <v>81</v>
      </c>
      <c r="BK951" s="232">
        <f>ROUND(I951*H951,2)</f>
        <v>0</v>
      </c>
      <c r="BL951" s="21" t="s">
        <v>438</v>
      </c>
      <c r="BM951" s="231" t="s">
        <v>1509</v>
      </c>
    </row>
    <row r="952" s="2" customFormat="1">
      <c r="A952" s="42"/>
      <c r="B952" s="43"/>
      <c r="C952" s="44"/>
      <c r="D952" s="233" t="s">
        <v>442</v>
      </c>
      <c r="E952" s="44"/>
      <c r="F952" s="234" t="s">
        <v>1510</v>
      </c>
      <c r="G952" s="44"/>
      <c r="H952" s="44"/>
      <c r="I952" s="235"/>
      <c r="J952" s="44"/>
      <c r="K952" s="44"/>
      <c r="L952" s="48"/>
      <c r="M952" s="236"/>
      <c r="N952" s="237"/>
      <c r="O952" s="88"/>
      <c r="P952" s="88"/>
      <c r="Q952" s="88"/>
      <c r="R952" s="88"/>
      <c r="S952" s="88"/>
      <c r="T952" s="89"/>
      <c r="U952" s="42"/>
      <c r="V952" s="42"/>
      <c r="W952" s="42"/>
      <c r="X952" s="42"/>
      <c r="Y952" s="42"/>
      <c r="Z952" s="42"/>
      <c r="AA952" s="42"/>
      <c r="AB952" s="42"/>
      <c r="AC952" s="42"/>
      <c r="AD952" s="42"/>
      <c r="AE952" s="42"/>
      <c r="AT952" s="21" t="s">
        <v>442</v>
      </c>
      <c r="AU952" s="21" t="s">
        <v>83</v>
      </c>
    </row>
    <row r="953" s="13" customFormat="1">
      <c r="A953" s="13"/>
      <c r="B953" s="238"/>
      <c r="C953" s="239"/>
      <c r="D953" s="240" t="s">
        <v>446</v>
      </c>
      <c r="E953" s="241" t="s">
        <v>28</v>
      </c>
      <c r="F953" s="242" t="s">
        <v>278</v>
      </c>
      <c r="G953" s="239"/>
      <c r="H953" s="243">
        <v>5.1239999999999997</v>
      </c>
      <c r="I953" s="244"/>
      <c r="J953" s="239"/>
      <c r="K953" s="239"/>
      <c r="L953" s="245"/>
      <c r="M953" s="246"/>
      <c r="N953" s="247"/>
      <c r="O953" s="247"/>
      <c r="P953" s="247"/>
      <c r="Q953" s="247"/>
      <c r="R953" s="247"/>
      <c r="S953" s="247"/>
      <c r="T953" s="248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49" t="s">
        <v>446</v>
      </c>
      <c r="AU953" s="249" t="s">
        <v>83</v>
      </c>
      <c r="AV953" s="13" t="s">
        <v>83</v>
      </c>
      <c r="AW953" s="13" t="s">
        <v>35</v>
      </c>
      <c r="AX953" s="13" t="s">
        <v>81</v>
      </c>
      <c r="AY953" s="249" t="s">
        <v>426</v>
      </c>
    </row>
    <row r="954" s="2" customFormat="1" ht="49.05" customHeight="1">
      <c r="A954" s="42"/>
      <c r="B954" s="43"/>
      <c r="C954" s="220" t="s">
        <v>1511</v>
      </c>
      <c r="D954" s="220" t="s">
        <v>433</v>
      </c>
      <c r="E954" s="221" t="s">
        <v>1512</v>
      </c>
      <c r="F954" s="222" t="s">
        <v>1513</v>
      </c>
      <c r="G954" s="223" t="s">
        <v>504</v>
      </c>
      <c r="H954" s="224">
        <v>0.5</v>
      </c>
      <c r="I954" s="225"/>
      <c r="J954" s="226">
        <f>ROUND(I954*H954,2)</f>
        <v>0</v>
      </c>
      <c r="K954" s="222" t="s">
        <v>437</v>
      </c>
      <c r="L954" s="48"/>
      <c r="M954" s="227" t="s">
        <v>28</v>
      </c>
      <c r="N954" s="228" t="s">
        <v>45</v>
      </c>
      <c r="O954" s="88"/>
      <c r="P954" s="229">
        <f>O954*H954</f>
        <v>0</v>
      </c>
      <c r="Q954" s="229">
        <v>0.02</v>
      </c>
      <c r="R954" s="229">
        <f>Q954*H954</f>
        <v>0.01</v>
      </c>
      <c r="S954" s="229">
        <v>0</v>
      </c>
      <c r="T954" s="230">
        <f>S954*H954</f>
        <v>0</v>
      </c>
      <c r="U954" s="42"/>
      <c r="V954" s="42"/>
      <c r="W954" s="42"/>
      <c r="X954" s="42"/>
      <c r="Y954" s="42"/>
      <c r="Z954" s="42"/>
      <c r="AA954" s="42"/>
      <c r="AB954" s="42"/>
      <c r="AC954" s="42"/>
      <c r="AD954" s="42"/>
      <c r="AE954" s="42"/>
      <c r="AR954" s="231" t="s">
        <v>438</v>
      </c>
      <c r="AT954" s="231" t="s">
        <v>433</v>
      </c>
      <c r="AU954" s="231" t="s">
        <v>83</v>
      </c>
      <c r="AY954" s="21" t="s">
        <v>426</v>
      </c>
      <c r="BE954" s="232">
        <f>IF(N954="základní",J954,0)</f>
        <v>0</v>
      </c>
      <c r="BF954" s="232">
        <f>IF(N954="snížená",J954,0)</f>
        <v>0</v>
      </c>
      <c r="BG954" s="232">
        <f>IF(N954="zákl. přenesená",J954,0)</f>
        <v>0</v>
      </c>
      <c r="BH954" s="232">
        <f>IF(N954="sníž. přenesená",J954,0)</f>
        <v>0</v>
      </c>
      <c r="BI954" s="232">
        <f>IF(N954="nulová",J954,0)</f>
        <v>0</v>
      </c>
      <c r="BJ954" s="21" t="s">
        <v>81</v>
      </c>
      <c r="BK954" s="232">
        <f>ROUND(I954*H954,2)</f>
        <v>0</v>
      </c>
      <c r="BL954" s="21" t="s">
        <v>438</v>
      </c>
      <c r="BM954" s="231" t="s">
        <v>1514</v>
      </c>
    </row>
    <row r="955" s="2" customFormat="1">
      <c r="A955" s="42"/>
      <c r="B955" s="43"/>
      <c r="C955" s="44"/>
      <c r="D955" s="233" t="s">
        <v>442</v>
      </c>
      <c r="E955" s="44"/>
      <c r="F955" s="234" t="s">
        <v>1515</v>
      </c>
      <c r="G955" s="44"/>
      <c r="H955" s="44"/>
      <c r="I955" s="235"/>
      <c r="J955" s="44"/>
      <c r="K955" s="44"/>
      <c r="L955" s="48"/>
      <c r="M955" s="236"/>
      <c r="N955" s="237"/>
      <c r="O955" s="88"/>
      <c r="P955" s="88"/>
      <c r="Q955" s="88"/>
      <c r="R955" s="88"/>
      <c r="S955" s="88"/>
      <c r="T955" s="89"/>
      <c r="U955" s="42"/>
      <c r="V955" s="42"/>
      <c r="W955" s="42"/>
      <c r="X955" s="42"/>
      <c r="Y955" s="42"/>
      <c r="Z955" s="42"/>
      <c r="AA955" s="42"/>
      <c r="AB955" s="42"/>
      <c r="AC955" s="42"/>
      <c r="AD955" s="42"/>
      <c r="AE955" s="42"/>
      <c r="AT955" s="21" t="s">
        <v>442</v>
      </c>
      <c r="AU955" s="21" t="s">
        <v>83</v>
      </c>
    </row>
    <row r="956" s="14" customFormat="1">
      <c r="A956" s="14"/>
      <c r="B956" s="250"/>
      <c r="C956" s="251"/>
      <c r="D956" s="240" t="s">
        <v>446</v>
      </c>
      <c r="E956" s="252" t="s">
        <v>28</v>
      </c>
      <c r="F956" s="253" t="s">
        <v>863</v>
      </c>
      <c r="G956" s="251"/>
      <c r="H956" s="252" t="s">
        <v>28</v>
      </c>
      <c r="I956" s="254"/>
      <c r="J956" s="251"/>
      <c r="K956" s="251"/>
      <c r="L956" s="255"/>
      <c r="M956" s="256"/>
      <c r="N956" s="257"/>
      <c r="O956" s="257"/>
      <c r="P956" s="257"/>
      <c r="Q956" s="257"/>
      <c r="R956" s="257"/>
      <c r="S956" s="257"/>
      <c r="T956" s="258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59" t="s">
        <v>446</v>
      </c>
      <c r="AU956" s="259" t="s">
        <v>83</v>
      </c>
      <c r="AV956" s="14" t="s">
        <v>81</v>
      </c>
      <c r="AW956" s="14" t="s">
        <v>35</v>
      </c>
      <c r="AX956" s="14" t="s">
        <v>74</v>
      </c>
      <c r="AY956" s="259" t="s">
        <v>426</v>
      </c>
    </row>
    <row r="957" s="13" customFormat="1">
      <c r="A957" s="13"/>
      <c r="B957" s="238"/>
      <c r="C957" s="239"/>
      <c r="D957" s="240" t="s">
        <v>446</v>
      </c>
      <c r="E957" s="241" t="s">
        <v>28</v>
      </c>
      <c r="F957" s="242" t="s">
        <v>1476</v>
      </c>
      <c r="G957" s="239"/>
      <c r="H957" s="243">
        <v>0.5</v>
      </c>
      <c r="I957" s="244"/>
      <c r="J957" s="239"/>
      <c r="K957" s="239"/>
      <c r="L957" s="245"/>
      <c r="M957" s="246"/>
      <c r="N957" s="247"/>
      <c r="O957" s="247"/>
      <c r="P957" s="247"/>
      <c r="Q957" s="247"/>
      <c r="R957" s="247"/>
      <c r="S957" s="247"/>
      <c r="T957" s="248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49" t="s">
        <v>446</v>
      </c>
      <c r="AU957" s="249" t="s">
        <v>83</v>
      </c>
      <c r="AV957" s="13" t="s">
        <v>83</v>
      </c>
      <c r="AW957" s="13" t="s">
        <v>35</v>
      </c>
      <c r="AX957" s="13" t="s">
        <v>81</v>
      </c>
      <c r="AY957" s="249" t="s">
        <v>426</v>
      </c>
    </row>
    <row r="958" s="2" customFormat="1" ht="44.25" customHeight="1">
      <c r="A958" s="42"/>
      <c r="B958" s="43"/>
      <c r="C958" s="220" t="s">
        <v>1516</v>
      </c>
      <c r="D958" s="220" t="s">
        <v>433</v>
      </c>
      <c r="E958" s="221" t="s">
        <v>1517</v>
      </c>
      <c r="F958" s="222" t="s">
        <v>1518</v>
      </c>
      <c r="G958" s="223" t="s">
        <v>504</v>
      </c>
      <c r="H958" s="224">
        <v>2.5230000000000001</v>
      </c>
      <c r="I958" s="225"/>
      <c r="J958" s="226">
        <f>ROUND(I958*H958,2)</f>
        <v>0</v>
      </c>
      <c r="K958" s="222" t="s">
        <v>437</v>
      </c>
      <c r="L958" s="48"/>
      <c r="M958" s="227" t="s">
        <v>28</v>
      </c>
      <c r="N958" s="228" t="s">
        <v>45</v>
      </c>
      <c r="O958" s="88"/>
      <c r="P958" s="229">
        <f>O958*H958</f>
        <v>0</v>
      </c>
      <c r="Q958" s="229">
        <v>0</v>
      </c>
      <c r="R958" s="229">
        <f>Q958*H958</f>
        <v>0</v>
      </c>
      <c r="S958" s="229">
        <v>0</v>
      </c>
      <c r="T958" s="230">
        <f>S958*H958</f>
        <v>0</v>
      </c>
      <c r="U958" s="42"/>
      <c r="V958" s="42"/>
      <c r="W958" s="42"/>
      <c r="X958" s="42"/>
      <c r="Y958" s="42"/>
      <c r="Z958" s="42"/>
      <c r="AA958" s="42"/>
      <c r="AB958" s="42"/>
      <c r="AC958" s="42"/>
      <c r="AD958" s="42"/>
      <c r="AE958" s="42"/>
      <c r="AR958" s="231" t="s">
        <v>438</v>
      </c>
      <c r="AT958" s="231" t="s">
        <v>433</v>
      </c>
      <c r="AU958" s="231" t="s">
        <v>83</v>
      </c>
      <c r="AY958" s="21" t="s">
        <v>426</v>
      </c>
      <c r="BE958" s="232">
        <f>IF(N958="základní",J958,0)</f>
        <v>0</v>
      </c>
      <c r="BF958" s="232">
        <f>IF(N958="snížená",J958,0)</f>
        <v>0</v>
      </c>
      <c r="BG958" s="232">
        <f>IF(N958="zákl. přenesená",J958,0)</f>
        <v>0</v>
      </c>
      <c r="BH958" s="232">
        <f>IF(N958="sníž. přenesená",J958,0)</f>
        <v>0</v>
      </c>
      <c r="BI958" s="232">
        <f>IF(N958="nulová",J958,0)</f>
        <v>0</v>
      </c>
      <c r="BJ958" s="21" t="s">
        <v>81</v>
      </c>
      <c r="BK958" s="232">
        <f>ROUND(I958*H958,2)</f>
        <v>0</v>
      </c>
      <c r="BL958" s="21" t="s">
        <v>438</v>
      </c>
      <c r="BM958" s="231" t="s">
        <v>1519</v>
      </c>
    </row>
    <row r="959" s="2" customFormat="1">
      <c r="A959" s="42"/>
      <c r="B959" s="43"/>
      <c r="C959" s="44"/>
      <c r="D959" s="233" t="s">
        <v>442</v>
      </c>
      <c r="E959" s="44"/>
      <c r="F959" s="234" t="s">
        <v>1520</v>
      </c>
      <c r="G959" s="44"/>
      <c r="H959" s="44"/>
      <c r="I959" s="235"/>
      <c r="J959" s="44"/>
      <c r="K959" s="44"/>
      <c r="L959" s="48"/>
      <c r="M959" s="236"/>
      <c r="N959" s="237"/>
      <c r="O959" s="88"/>
      <c r="P959" s="88"/>
      <c r="Q959" s="88"/>
      <c r="R959" s="88"/>
      <c r="S959" s="88"/>
      <c r="T959" s="89"/>
      <c r="U959" s="42"/>
      <c r="V959" s="42"/>
      <c r="W959" s="42"/>
      <c r="X959" s="42"/>
      <c r="Y959" s="42"/>
      <c r="Z959" s="42"/>
      <c r="AA959" s="42"/>
      <c r="AB959" s="42"/>
      <c r="AC959" s="42"/>
      <c r="AD959" s="42"/>
      <c r="AE959" s="42"/>
      <c r="AT959" s="21" t="s">
        <v>442</v>
      </c>
      <c r="AU959" s="21" t="s">
        <v>83</v>
      </c>
    </row>
    <row r="960" s="13" customFormat="1">
      <c r="A960" s="13"/>
      <c r="B960" s="238"/>
      <c r="C960" s="239"/>
      <c r="D960" s="240" t="s">
        <v>446</v>
      </c>
      <c r="E960" s="241" t="s">
        <v>28</v>
      </c>
      <c r="F960" s="242" t="s">
        <v>281</v>
      </c>
      <c r="G960" s="239"/>
      <c r="H960" s="243">
        <v>2.5230000000000001</v>
      </c>
      <c r="I960" s="244"/>
      <c r="J960" s="239"/>
      <c r="K960" s="239"/>
      <c r="L960" s="245"/>
      <c r="M960" s="246"/>
      <c r="N960" s="247"/>
      <c r="O960" s="247"/>
      <c r="P960" s="247"/>
      <c r="Q960" s="247"/>
      <c r="R960" s="247"/>
      <c r="S960" s="247"/>
      <c r="T960" s="248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49" t="s">
        <v>446</v>
      </c>
      <c r="AU960" s="249" t="s">
        <v>83</v>
      </c>
      <c r="AV960" s="13" t="s">
        <v>83</v>
      </c>
      <c r="AW960" s="13" t="s">
        <v>35</v>
      </c>
      <c r="AX960" s="13" t="s">
        <v>81</v>
      </c>
      <c r="AY960" s="249" t="s">
        <v>426</v>
      </c>
    </row>
    <row r="961" s="2" customFormat="1" ht="44.25" customHeight="1">
      <c r="A961" s="42"/>
      <c r="B961" s="43"/>
      <c r="C961" s="220" t="s">
        <v>1521</v>
      </c>
      <c r="D961" s="220" t="s">
        <v>433</v>
      </c>
      <c r="E961" s="221" t="s">
        <v>1522</v>
      </c>
      <c r="F961" s="222" t="s">
        <v>1523</v>
      </c>
      <c r="G961" s="223" t="s">
        <v>504</v>
      </c>
      <c r="H961" s="224">
        <v>0.5</v>
      </c>
      <c r="I961" s="225"/>
      <c r="J961" s="226">
        <f>ROUND(I961*H961,2)</f>
        <v>0</v>
      </c>
      <c r="K961" s="222" t="s">
        <v>437</v>
      </c>
      <c r="L961" s="48"/>
      <c r="M961" s="227" t="s">
        <v>28</v>
      </c>
      <c r="N961" s="228" t="s">
        <v>45</v>
      </c>
      <c r="O961" s="88"/>
      <c r="P961" s="229">
        <f>O961*H961</f>
        <v>0</v>
      </c>
      <c r="Q961" s="229">
        <v>0</v>
      </c>
      <c r="R961" s="229">
        <f>Q961*H961</f>
        <v>0</v>
      </c>
      <c r="S961" s="229">
        <v>0</v>
      </c>
      <c r="T961" s="230">
        <f>S961*H961</f>
        <v>0</v>
      </c>
      <c r="U961" s="42"/>
      <c r="V961" s="42"/>
      <c r="W961" s="42"/>
      <c r="X961" s="42"/>
      <c r="Y961" s="42"/>
      <c r="Z961" s="42"/>
      <c r="AA961" s="42"/>
      <c r="AB961" s="42"/>
      <c r="AC961" s="42"/>
      <c r="AD961" s="42"/>
      <c r="AE961" s="42"/>
      <c r="AR961" s="231" t="s">
        <v>438</v>
      </c>
      <c r="AT961" s="231" t="s">
        <v>433</v>
      </c>
      <c r="AU961" s="231" t="s">
        <v>83</v>
      </c>
      <c r="AY961" s="21" t="s">
        <v>426</v>
      </c>
      <c r="BE961" s="232">
        <f>IF(N961="základní",J961,0)</f>
        <v>0</v>
      </c>
      <c r="BF961" s="232">
        <f>IF(N961="snížená",J961,0)</f>
        <v>0</v>
      </c>
      <c r="BG961" s="232">
        <f>IF(N961="zákl. přenesená",J961,0)</f>
        <v>0</v>
      </c>
      <c r="BH961" s="232">
        <f>IF(N961="sníž. přenesená",J961,0)</f>
        <v>0</v>
      </c>
      <c r="BI961" s="232">
        <f>IF(N961="nulová",J961,0)</f>
        <v>0</v>
      </c>
      <c r="BJ961" s="21" t="s">
        <v>81</v>
      </c>
      <c r="BK961" s="232">
        <f>ROUND(I961*H961,2)</f>
        <v>0</v>
      </c>
      <c r="BL961" s="21" t="s">
        <v>438</v>
      </c>
      <c r="BM961" s="231" t="s">
        <v>1524</v>
      </c>
    </row>
    <row r="962" s="2" customFormat="1">
      <c r="A962" s="42"/>
      <c r="B962" s="43"/>
      <c r="C962" s="44"/>
      <c r="D962" s="233" t="s">
        <v>442</v>
      </c>
      <c r="E962" s="44"/>
      <c r="F962" s="234" t="s">
        <v>1525</v>
      </c>
      <c r="G962" s="44"/>
      <c r="H962" s="44"/>
      <c r="I962" s="235"/>
      <c r="J962" s="44"/>
      <c r="K962" s="44"/>
      <c r="L962" s="48"/>
      <c r="M962" s="236"/>
      <c r="N962" s="237"/>
      <c r="O962" s="88"/>
      <c r="P962" s="88"/>
      <c r="Q962" s="88"/>
      <c r="R962" s="88"/>
      <c r="S962" s="88"/>
      <c r="T962" s="89"/>
      <c r="U962" s="42"/>
      <c r="V962" s="42"/>
      <c r="W962" s="42"/>
      <c r="X962" s="42"/>
      <c r="Y962" s="42"/>
      <c r="Z962" s="42"/>
      <c r="AA962" s="42"/>
      <c r="AB962" s="42"/>
      <c r="AC962" s="42"/>
      <c r="AD962" s="42"/>
      <c r="AE962" s="42"/>
      <c r="AT962" s="21" t="s">
        <v>442</v>
      </c>
      <c r="AU962" s="21" t="s">
        <v>83</v>
      </c>
    </row>
    <row r="963" s="14" customFormat="1">
      <c r="A963" s="14"/>
      <c r="B963" s="250"/>
      <c r="C963" s="251"/>
      <c r="D963" s="240" t="s">
        <v>446</v>
      </c>
      <c r="E963" s="252" t="s">
        <v>28</v>
      </c>
      <c r="F963" s="253" t="s">
        <v>863</v>
      </c>
      <c r="G963" s="251"/>
      <c r="H963" s="252" t="s">
        <v>28</v>
      </c>
      <c r="I963" s="254"/>
      <c r="J963" s="251"/>
      <c r="K963" s="251"/>
      <c r="L963" s="255"/>
      <c r="M963" s="256"/>
      <c r="N963" s="257"/>
      <c r="O963" s="257"/>
      <c r="P963" s="257"/>
      <c r="Q963" s="257"/>
      <c r="R963" s="257"/>
      <c r="S963" s="257"/>
      <c r="T963" s="258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59" t="s">
        <v>446</v>
      </c>
      <c r="AU963" s="259" t="s">
        <v>83</v>
      </c>
      <c r="AV963" s="14" t="s">
        <v>81</v>
      </c>
      <c r="AW963" s="14" t="s">
        <v>35</v>
      </c>
      <c r="AX963" s="14" t="s">
        <v>74</v>
      </c>
      <c r="AY963" s="259" t="s">
        <v>426</v>
      </c>
    </row>
    <row r="964" s="13" customFormat="1">
      <c r="A964" s="13"/>
      <c r="B964" s="238"/>
      <c r="C964" s="239"/>
      <c r="D964" s="240" t="s">
        <v>446</v>
      </c>
      <c r="E964" s="241" t="s">
        <v>28</v>
      </c>
      <c r="F964" s="242" t="s">
        <v>1476</v>
      </c>
      <c r="G964" s="239"/>
      <c r="H964" s="243">
        <v>0.5</v>
      </c>
      <c r="I964" s="244"/>
      <c r="J964" s="239"/>
      <c r="K964" s="239"/>
      <c r="L964" s="245"/>
      <c r="M964" s="246"/>
      <c r="N964" s="247"/>
      <c r="O964" s="247"/>
      <c r="P964" s="247"/>
      <c r="Q964" s="247"/>
      <c r="R964" s="247"/>
      <c r="S964" s="247"/>
      <c r="T964" s="248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49" t="s">
        <v>446</v>
      </c>
      <c r="AU964" s="249" t="s">
        <v>83</v>
      </c>
      <c r="AV964" s="13" t="s">
        <v>83</v>
      </c>
      <c r="AW964" s="13" t="s">
        <v>35</v>
      </c>
      <c r="AX964" s="13" t="s">
        <v>81</v>
      </c>
      <c r="AY964" s="249" t="s">
        <v>426</v>
      </c>
    </row>
    <row r="965" s="2" customFormat="1" ht="44.25" customHeight="1">
      <c r="A965" s="42"/>
      <c r="B965" s="43"/>
      <c r="C965" s="220" t="s">
        <v>1526</v>
      </c>
      <c r="D965" s="220" t="s">
        <v>433</v>
      </c>
      <c r="E965" s="221" t="s">
        <v>1527</v>
      </c>
      <c r="F965" s="222" t="s">
        <v>1528</v>
      </c>
      <c r="G965" s="223" t="s">
        <v>504</v>
      </c>
      <c r="H965" s="224">
        <v>5.1239999999999997</v>
      </c>
      <c r="I965" s="225"/>
      <c r="J965" s="226">
        <f>ROUND(I965*H965,2)</f>
        <v>0</v>
      </c>
      <c r="K965" s="222" t="s">
        <v>437</v>
      </c>
      <c r="L965" s="48"/>
      <c r="M965" s="227" t="s">
        <v>28</v>
      </c>
      <c r="N965" s="228" t="s">
        <v>45</v>
      </c>
      <c r="O965" s="88"/>
      <c r="P965" s="229">
        <f>O965*H965</f>
        <v>0</v>
      </c>
      <c r="Q965" s="229">
        <v>0</v>
      </c>
      <c r="R965" s="229">
        <f>Q965*H965</f>
        <v>0</v>
      </c>
      <c r="S965" s="229">
        <v>0</v>
      </c>
      <c r="T965" s="230">
        <f>S965*H965</f>
        <v>0</v>
      </c>
      <c r="U965" s="42"/>
      <c r="V965" s="42"/>
      <c r="W965" s="42"/>
      <c r="X965" s="42"/>
      <c r="Y965" s="42"/>
      <c r="Z965" s="42"/>
      <c r="AA965" s="42"/>
      <c r="AB965" s="42"/>
      <c r="AC965" s="42"/>
      <c r="AD965" s="42"/>
      <c r="AE965" s="42"/>
      <c r="AR965" s="231" t="s">
        <v>438</v>
      </c>
      <c r="AT965" s="231" t="s">
        <v>433</v>
      </c>
      <c r="AU965" s="231" t="s">
        <v>83</v>
      </c>
      <c r="AY965" s="21" t="s">
        <v>426</v>
      </c>
      <c r="BE965" s="232">
        <f>IF(N965="základní",J965,0)</f>
        <v>0</v>
      </c>
      <c r="BF965" s="232">
        <f>IF(N965="snížená",J965,0)</f>
        <v>0</v>
      </c>
      <c r="BG965" s="232">
        <f>IF(N965="zákl. přenesená",J965,0)</f>
        <v>0</v>
      </c>
      <c r="BH965" s="232">
        <f>IF(N965="sníž. přenesená",J965,0)</f>
        <v>0</v>
      </c>
      <c r="BI965" s="232">
        <f>IF(N965="nulová",J965,0)</f>
        <v>0</v>
      </c>
      <c r="BJ965" s="21" t="s">
        <v>81</v>
      </c>
      <c r="BK965" s="232">
        <f>ROUND(I965*H965,2)</f>
        <v>0</v>
      </c>
      <c r="BL965" s="21" t="s">
        <v>438</v>
      </c>
      <c r="BM965" s="231" t="s">
        <v>1529</v>
      </c>
    </row>
    <row r="966" s="2" customFormat="1">
      <c r="A966" s="42"/>
      <c r="B966" s="43"/>
      <c r="C966" s="44"/>
      <c r="D966" s="233" t="s">
        <v>442</v>
      </c>
      <c r="E966" s="44"/>
      <c r="F966" s="234" t="s">
        <v>1530</v>
      </c>
      <c r="G966" s="44"/>
      <c r="H966" s="44"/>
      <c r="I966" s="235"/>
      <c r="J966" s="44"/>
      <c r="K966" s="44"/>
      <c r="L966" s="48"/>
      <c r="M966" s="236"/>
      <c r="N966" s="237"/>
      <c r="O966" s="88"/>
      <c r="P966" s="88"/>
      <c r="Q966" s="88"/>
      <c r="R966" s="88"/>
      <c r="S966" s="88"/>
      <c r="T966" s="89"/>
      <c r="U966" s="42"/>
      <c r="V966" s="42"/>
      <c r="W966" s="42"/>
      <c r="X966" s="42"/>
      <c r="Y966" s="42"/>
      <c r="Z966" s="42"/>
      <c r="AA966" s="42"/>
      <c r="AB966" s="42"/>
      <c r="AC966" s="42"/>
      <c r="AD966" s="42"/>
      <c r="AE966" s="42"/>
      <c r="AT966" s="21" t="s">
        <v>442</v>
      </c>
      <c r="AU966" s="21" t="s">
        <v>83</v>
      </c>
    </row>
    <row r="967" s="13" customFormat="1">
      <c r="A967" s="13"/>
      <c r="B967" s="238"/>
      <c r="C967" s="239"/>
      <c r="D967" s="240" t="s">
        <v>446</v>
      </c>
      <c r="E967" s="241" t="s">
        <v>28</v>
      </c>
      <c r="F967" s="242" t="s">
        <v>278</v>
      </c>
      <c r="G967" s="239"/>
      <c r="H967" s="243">
        <v>5.1239999999999997</v>
      </c>
      <c r="I967" s="244"/>
      <c r="J967" s="239"/>
      <c r="K967" s="239"/>
      <c r="L967" s="245"/>
      <c r="M967" s="246"/>
      <c r="N967" s="247"/>
      <c r="O967" s="247"/>
      <c r="P967" s="247"/>
      <c r="Q967" s="247"/>
      <c r="R967" s="247"/>
      <c r="S967" s="247"/>
      <c r="T967" s="248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49" t="s">
        <v>446</v>
      </c>
      <c r="AU967" s="249" t="s">
        <v>83</v>
      </c>
      <c r="AV967" s="13" t="s">
        <v>83</v>
      </c>
      <c r="AW967" s="13" t="s">
        <v>35</v>
      </c>
      <c r="AX967" s="13" t="s">
        <v>81</v>
      </c>
      <c r="AY967" s="249" t="s">
        <v>426</v>
      </c>
    </row>
    <row r="968" s="2" customFormat="1" ht="33" customHeight="1">
      <c r="A968" s="42"/>
      <c r="B968" s="43"/>
      <c r="C968" s="220" t="s">
        <v>1531</v>
      </c>
      <c r="D968" s="220" t="s">
        <v>433</v>
      </c>
      <c r="E968" s="221" t="s">
        <v>1532</v>
      </c>
      <c r="F968" s="222" t="s">
        <v>1533</v>
      </c>
      <c r="G968" s="223" t="s">
        <v>504</v>
      </c>
      <c r="H968" s="224">
        <v>0.27600000000000002</v>
      </c>
      <c r="I968" s="225"/>
      <c r="J968" s="226">
        <f>ROUND(I968*H968,2)</f>
        <v>0</v>
      </c>
      <c r="K968" s="222" t="s">
        <v>437</v>
      </c>
      <c r="L968" s="48"/>
      <c r="M968" s="227" t="s">
        <v>28</v>
      </c>
      <c r="N968" s="228" t="s">
        <v>45</v>
      </c>
      <c r="O968" s="88"/>
      <c r="P968" s="229">
        <f>O968*H968</f>
        <v>0</v>
      </c>
      <c r="Q968" s="229">
        <v>0</v>
      </c>
      <c r="R968" s="229">
        <f>Q968*H968</f>
        <v>0</v>
      </c>
      <c r="S968" s="229">
        <v>0</v>
      </c>
      <c r="T968" s="230">
        <f>S968*H968</f>
        <v>0</v>
      </c>
      <c r="U968" s="42"/>
      <c r="V968" s="42"/>
      <c r="W968" s="42"/>
      <c r="X968" s="42"/>
      <c r="Y968" s="42"/>
      <c r="Z968" s="42"/>
      <c r="AA968" s="42"/>
      <c r="AB968" s="42"/>
      <c r="AC968" s="42"/>
      <c r="AD968" s="42"/>
      <c r="AE968" s="42"/>
      <c r="AR968" s="231" t="s">
        <v>438</v>
      </c>
      <c r="AT968" s="231" t="s">
        <v>433</v>
      </c>
      <c r="AU968" s="231" t="s">
        <v>83</v>
      </c>
      <c r="AY968" s="21" t="s">
        <v>426</v>
      </c>
      <c r="BE968" s="232">
        <f>IF(N968="základní",J968,0)</f>
        <v>0</v>
      </c>
      <c r="BF968" s="232">
        <f>IF(N968="snížená",J968,0)</f>
        <v>0</v>
      </c>
      <c r="BG968" s="232">
        <f>IF(N968="zákl. přenesená",J968,0)</f>
        <v>0</v>
      </c>
      <c r="BH968" s="232">
        <f>IF(N968="sníž. přenesená",J968,0)</f>
        <v>0</v>
      </c>
      <c r="BI968" s="232">
        <f>IF(N968="nulová",J968,0)</f>
        <v>0</v>
      </c>
      <c r="BJ968" s="21" t="s">
        <v>81</v>
      </c>
      <c r="BK968" s="232">
        <f>ROUND(I968*H968,2)</f>
        <v>0</v>
      </c>
      <c r="BL968" s="21" t="s">
        <v>438</v>
      </c>
      <c r="BM968" s="231" t="s">
        <v>1534</v>
      </c>
    </row>
    <row r="969" s="2" customFormat="1">
      <c r="A969" s="42"/>
      <c r="B969" s="43"/>
      <c r="C969" s="44"/>
      <c r="D969" s="233" t="s">
        <v>442</v>
      </c>
      <c r="E969" s="44"/>
      <c r="F969" s="234" t="s">
        <v>1535</v>
      </c>
      <c r="G969" s="44"/>
      <c r="H969" s="44"/>
      <c r="I969" s="235"/>
      <c r="J969" s="44"/>
      <c r="K969" s="44"/>
      <c r="L969" s="48"/>
      <c r="M969" s="236"/>
      <c r="N969" s="237"/>
      <c r="O969" s="88"/>
      <c r="P969" s="88"/>
      <c r="Q969" s="88"/>
      <c r="R969" s="88"/>
      <c r="S969" s="88"/>
      <c r="T969" s="89"/>
      <c r="U969" s="42"/>
      <c r="V969" s="42"/>
      <c r="W969" s="42"/>
      <c r="X969" s="42"/>
      <c r="Y969" s="42"/>
      <c r="Z969" s="42"/>
      <c r="AA969" s="42"/>
      <c r="AB969" s="42"/>
      <c r="AC969" s="42"/>
      <c r="AD969" s="42"/>
      <c r="AE969" s="42"/>
      <c r="AT969" s="21" t="s">
        <v>442</v>
      </c>
      <c r="AU969" s="21" t="s">
        <v>83</v>
      </c>
    </row>
    <row r="970" s="14" customFormat="1">
      <c r="A970" s="14"/>
      <c r="B970" s="250"/>
      <c r="C970" s="251"/>
      <c r="D970" s="240" t="s">
        <v>446</v>
      </c>
      <c r="E970" s="252" t="s">
        <v>28</v>
      </c>
      <c r="F970" s="253" t="s">
        <v>862</v>
      </c>
      <c r="G970" s="251"/>
      <c r="H970" s="252" t="s">
        <v>28</v>
      </c>
      <c r="I970" s="254"/>
      <c r="J970" s="251"/>
      <c r="K970" s="251"/>
      <c r="L970" s="255"/>
      <c r="M970" s="256"/>
      <c r="N970" s="257"/>
      <c r="O970" s="257"/>
      <c r="P970" s="257"/>
      <c r="Q970" s="257"/>
      <c r="R970" s="257"/>
      <c r="S970" s="257"/>
      <c r="T970" s="258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59" t="s">
        <v>446</v>
      </c>
      <c r="AU970" s="259" t="s">
        <v>83</v>
      </c>
      <c r="AV970" s="14" t="s">
        <v>81</v>
      </c>
      <c r="AW970" s="14" t="s">
        <v>35</v>
      </c>
      <c r="AX970" s="14" t="s">
        <v>74</v>
      </c>
      <c r="AY970" s="259" t="s">
        <v>426</v>
      </c>
    </row>
    <row r="971" s="13" customFormat="1">
      <c r="A971" s="13"/>
      <c r="B971" s="238"/>
      <c r="C971" s="239"/>
      <c r="D971" s="240" t="s">
        <v>446</v>
      </c>
      <c r="E971" s="241" t="s">
        <v>28</v>
      </c>
      <c r="F971" s="242" t="s">
        <v>1470</v>
      </c>
      <c r="G971" s="239"/>
      <c r="H971" s="243">
        <v>0.091999999999999998</v>
      </c>
      <c r="I971" s="244"/>
      <c r="J971" s="239"/>
      <c r="K971" s="239"/>
      <c r="L971" s="245"/>
      <c r="M971" s="246"/>
      <c r="N971" s="247"/>
      <c r="O971" s="247"/>
      <c r="P971" s="247"/>
      <c r="Q971" s="247"/>
      <c r="R971" s="247"/>
      <c r="S971" s="247"/>
      <c r="T971" s="248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49" t="s">
        <v>446</v>
      </c>
      <c r="AU971" s="249" t="s">
        <v>83</v>
      </c>
      <c r="AV971" s="13" t="s">
        <v>83</v>
      </c>
      <c r="AW971" s="13" t="s">
        <v>35</v>
      </c>
      <c r="AX971" s="13" t="s">
        <v>74</v>
      </c>
      <c r="AY971" s="249" t="s">
        <v>426</v>
      </c>
    </row>
    <row r="972" s="14" customFormat="1">
      <c r="A972" s="14"/>
      <c r="B972" s="250"/>
      <c r="C972" s="251"/>
      <c r="D972" s="240" t="s">
        <v>446</v>
      </c>
      <c r="E972" s="252" t="s">
        <v>28</v>
      </c>
      <c r="F972" s="253" t="s">
        <v>871</v>
      </c>
      <c r="G972" s="251"/>
      <c r="H972" s="252" t="s">
        <v>28</v>
      </c>
      <c r="I972" s="254"/>
      <c r="J972" s="251"/>
      <c r="K972" s="251"/>
      <c r="L972" s="255"/>
      <c r="M972" s="256"/>
      <c r="N972" s="257"/>
      <c r="O972" s="257"/>
      <c r="P972" s="257"/>
      <c r="Q972" s="257"/>
      <c r="R972" s="257"/>
      <c r="S972" s="257"/>
      <c r="T972" s="258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T972" s="259" t="s">
        <v>446</v>
      </c>
      <c r="AU972" s="259" t="s">
        <v>83</v>
      </c>
      <c r="AV972" s="14" t="s">
        <v>81</v>
      </c>
      <c r="AW972" s="14" t="s">
        <v>35</v>
      </c>
      <c r="AX972" s="14" t="s">
        <v>74</v>
      </c>
      <c r="AY972" s="259" t="s">
        <v>426</v>
      </c>
    </row>
    <row r="973" s="13" customFormat="1">
      <c r="A973" s="13"/>
      <c r="B973" s="238"/>
      <c r="C973" s="239"/>
      <c r="D973" s="240" t="s">
        <v>446</v>
      </c>
      <c r="E973" s="241" t="s">
        <v>28</v>
      </c>
      <c r="F973" s="242" t="s">
        <v>1470</v>
      </c>
      <c r="G973" s="239"/>
      <c r="H973" s="243">
        <v>0.091999999999999998</v>
      </c>
      <c r="I973" s="244"/>
      <c r="J973" s="239"/>
      <c r="K973" s="239"/>
      <c r="L973" s="245"/>
      <c r="M973" s="246"/>
      <c r="N973" s="247"/>
      <c r="O973" s="247"/>
      <c r="P973" s="247"/>
      <c r="Q973" s="247"/>
      <c r="R973" s="247"/>
      <c r="S973" s="247"/>
      <c r="T973" s="248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49" t="s">
        <v>446</v>
      </c>
      <c r="AU973" s="249" t="s">
        <v>83</v>
      </c>
      <c r="AV973" s="13" t="s">
        <v>83</v>
      </c>
      <c r="AW973" s="13" t="s">
        <v>35</v>
      </c>
      <c r="AX973" s="13" t="s">
        <v>74</v>
      </c>
      <c r="AY973" s="249" t="s">
        <v>426</v>
      </c>
    </row>
    <row r="974" s="14" customFormat="1">
      <c r="A974" s="14"/>
      <c r="B974" s="250"/>
      <c r="C974" s="251"/>
      <c r="D974" s="240" t="s">
        <v>446</v>
      </c>
      <c r="E974" s="252" t="s">
        <v>28</v>
      </c>
      <c r="F974" s="253" t="s">
        <v>872</v>
      </c>
      <c r="G974" s="251"/>
      <c r="H974" s="252" t="s">
        <v>28</v>
      </c>
      <c r="I974" s="254"/>
      <c r="J974" s="251"/>
      <c r="K974" s="251"/>
      <c r="L974" s="255"/>
      <c r="M974" s="256"/>
      <c r="N974" s="257"/>
      <c r="O974" s="257"/>
      <c r="P974" s="257"/>
      <c r="Q974" s="257"/>
      <c r="R974" s="257"/>
      <c r="S974" s="257"/>
      <c r="T974" s="258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59" t="s">
        <v>446</v>
      </c>
      <c r="AU974" s="259" t="s">
        <v>83</v>
      </c>
      <c r="AV974" s="14" t="s">
        <v>81</v>
      </c>
      <c r="AW974" s="14" t="s">
        <v>35</v>
      </c>
      <c r="AX974" s="14" t="s">
        <v>74</v>
      </c>
      <c r="AY974" s="259" t="s">
        <v>426</v>
      </c>
    </row>
    <row r="975" s="13" customFormat="1">
      <c r="A975" s="13"/>
      <c r="B975" s="238"/>
      <c r="C975" s="239"/>
      <c r="D975" s="240" t="s">
        <v>446</v>
      </c>
      <c r="E975" s="241" t="s">
        <v>28</v>
      </c>
      <c r="F975" s="242" t="s">
        <v>1470</v>
      </c>
      <c r="G975" s="239"/>
      <c r="H975" s="243">
        <v>0.091999999999999998</v>
      </c>
      <c r="I975" s="244"/>
      <c r="J975" s="239"/>
      <c r="K975" s="239"/>
      <c r="L975" s="245"/>
      <c r="M975" s="246"/>
      <c r="N975" s="247"/>
      <c r="O975" s="247"/>
      <c r="P975" s="247"/>
      <c r="Q975" s="247"/>
      <c r="R975" s="247"/>
      <c r="S975" s="247"/>
      <c r="T975" s="248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49" t="s">
        <v>446</v>
      </c>
      <c r="AU975" s="249" t="s">
        <v>83</v>
      </c>
      <c r="AV975" s="13" t="s">
        <v>83</v>
      </c>
      <c r="AW975" s="13" t="s">
        <v>35</v>
      </c>
      <c r="AX975" s="13" t="s">
        <v>74</v>
      </c>
      <c r="AY975" s="249" t="s">
        <v>426</v>
      </c>
    </row>
    <row r="976" s="15" customFormat="1">
      <c r="A976" s="15"/>
      <c r="B976" s="260"/>
      <c r="C976" s="261"/>
      <c r="D976" s="240" t="s">
        <v>446</v>
      </c>
      <c r="E976" s="262" t="s">
        <v>28</v>
      </c>
      <c r="F976" s="263" t="s">
        <v>466</v>
      </c>
      <c r="G976" s="261"/>
      <c r="H976" s="264">
        <v>0.27600000000000002</v>
      </c>
      <c r="I976" s="265"/>
      <c r="J976" s="261"/>
      <c r="K976" s="261"/>
      <c r="L976" s="266"/>
      <c r="M976" s="267"/>
      <c r="N976" s="268"/>
      <c r="O976" s="268"/>
      <c r="P976" s="268"/>
      <c r="Q976" s="268"/>
      <c r="R976" s="268"/>
      <c r="S976" s="268"/>
      <c r="T976" s="269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T976" s="270" t="s">
        <v>446</v>
      </c>
      <c r="AU976" s="270" t="s">
        <v>83</v>
      </c>
      <c r="AV976" s="15" t="s">
        <v>438</v>
      </c>
      <c r="AW976" s="15" t="s">
        <v>35</v>
      </c>
      <c r="AX976" s="15" t="s">
        <v>81</v>
      </c>
      <c r="AY976" s="270" t="s">
        <v>426</v>
      </c>
    </row>
    <row r="977" s="2" customFormat="1" ht="33" customHeight="1">
      <c r="A977" s="42"/>
      <c r="B977" s="43"/>
      <c r="C977" s="220" t="s">
        <v>1536</v>
      </c>
      <c r="D977" s="220" t="s">
        <v>433</v>
      </c>
      <c r="E977" s="221" t="s">
        <v>1537</v>
      </c>
      <c r="F977" s="222" t="s">
        <v>1538</v>
      </c>
      <c r="G977" s="223" t="s">
        <v>504</v>
      </c>
      <c r="H977" s="224">
        <v>0.5</v>
      </c>
      <c r="I977" s="225"/>
      <c r="J977" s="226">
        <f>ROUND(I977*H977,2)</f>
        <v>0</v>
      </c>
      <c r="K977" s="222" t="s">
        <v>437</v>
      </c>
      <c r="L977" s="48"/>
      <c r="M977" s="227" t="s">
        <v>28</v>
      </c>
      <c r="N977" s="228" t="s">
        <v>45</v>
      </c>
      <c r="O977" s="88"/>
      <c r="P977" s="229">
        <f>O977*H977</f>
        <v>0</v>
      </c>
      <c r="Q977" s="229">
        <v>0</v>
      </c>
      <c r="R977" s="229">
        <f>Q977*H977</f>
        <v>0</v>
      </c>
      <c r="S977" s="229">
        <v>0</v>
      </c>
      <c r="T977" s="230">
        <f>S977*H977</f>
        <v>0</v>
      </c>
      <c r="U977" s="42"/>
      <c r="V977" s="42"/>
      <c r="W977" s="42"/>
      <c r="X977" s="42"/>
      <c r="Y977" s="42"/>
      <c r="Z977" s="42"/>
      <c r="AA977" s="42"/>
      <c r="AB977" s="42"/>
      <c r="AC977" s="42"/>
      <c r="AD977" s="42"/>
      <c r="AE977" s="42"/>
      <c r="AR977" s="231" t="s">
        <v>438</v>
      </c>
      <c r="AT977" s="231" t="s">
        <v>433</v>
      </c>
      <c r="AU977" s="231" t="s">
        <v>83</v>
      </c>
      <c r="AY977" s="21" t="s">
        <v>426</v>
      </c>
      <c r="BE977" s="232">
        <f>IF(N977="základní",J977,0)</f>
        <v>0</v>
      </c>
      <c r="BF977" s="232">
        <f>IF(N977="snížená",J977,0)</f>
        <v>0</v>
      </c>
      <c r="BG977" s="232">
        <f>IF(N977="zákl. přenesená",J977,0)</f>
        <v>0</v>
      </c>
      <c r="BH977" s="232">
        <f>IF(N977="sníž. přenesená",J977,0)</f>
        <v>0</v>
      </c>
      <c r="BI977" s="232">
        <f>IF(N977="nulová",J977,0)</f>
        <v>0</v>
      </c>
      <c r="BJ977" s="21" t="s">
        <v>81</v>
      </c>
      <c r="BK977" s="232">
        <f>ROUND(I977*H977,2)</f>
        <v>0</v>
      </c>
      <c r="BL977" s="21" t="s">
        <v>438</v>
      </c>
      <c r="BM977" s="231" t="s">
        <v>1539</v>
      </c>
    </row>
    <row r="978" s="2" customFormat="1">
      <c r="A978" s="42"/>
      <c r="B978" s="43"/>
      <c r="C978" s="44"/>
      <c r="D978" s="233" t="s">
        <v>442</v>
      </c>
      <c r="E978" s="44"/>
      <c r="F978" s="234" t="s">
        <v>1540</v>
      </c>
      <c r="G978" s="44"/>
      <c r="H978" s="44"/>
      <c r="I978" s="235"/>
      <c r="J978" s="44"/>
      <c r="K978" s="44"/>
      <c r="L978" s="48"/>
      <c r="M978" s="236"/>
      <c r="N978" s="237"/>
      <c r="O978" s="88"/>
      <c r="P978" s="88"/>
      <c r="Q978" s="88"/>
      <c r="R978" s="88"/>
      <c r="S978" s="88"/>
      <c r="T978" s="89"/>
      <c r="U978" s="42"/>
      <c r="V978" s="42"/>
      <c r="W978" s="42"/>
      <c r="X978" s="42"/>
      <c r="Y978" s="42"/>
      <c r="Z978" s="42"/>
      <c r="AA978" s="42"/>
      <c r="AB978" s="42"/>
      <c r="AC978" s="42"/>
      <c r="AD978" s="42"/>
      <c r="AE978" s="42"/>
      <c r="AT978" s="21" t="s">
        <v>442</v>
      </c>
      <c r="AU978" s="21" t="s">
        <v>83</v>
      </c>
    </row>
    <row r="979" s="14" customFormat="1">
      <c r="A979" s="14"/>
      <c r="B979" s="250"/>
      <c r="C979" s="251"/>
      <c r="D979" s="240" t="s">
        <v>446</v>
      </c>
      <c r="E979" s="252" t="s">
        <v>28</v>
      </c>
      <c r="F979" s="253" t="s">
        <v>863</v>
      </c>
      <c r="G979" s="251"/>
      <c r="H979" s="252" t="s">
        <v>28</v>
      </c>
      <c r="I979" s="254"/>
      <c r="J979" s="251"/>
      <c r="K979" s="251"/>
      <c r="L979" s="255"/>
      <c r="M979" s="256"/>
      <c r="N979" s="257"/>
      <c r="O979" s="257"/>
      <c r="P979" s="257"/>
      <c r="Q979" s="257"/>
      <c r="R979" s="257"/>
      <c r="S979" s="257"/>
      <c r="T979" s="258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T979" s="259" t="s">
        <v>446</v>
      </c>
      <c r="AU979" s="259" t="s">
        <v>83</v>
      </c>
      <c r="AV979" s="14" t="s">
        <v>81</v>
      </c>
      <c r="AW979" s="14" t="s">
        <v>35</v>
      </c>
      <c r="AX979" s="14" t="s">
        <v>74</v>
      </c>
      <c r="AY979" s="259" t="s">
        <v>426</v>
      </c>
    </row>
    <row r="980" s="13" customFormat="1">
      <c r="A980" s="13"/>
      <c r="B980" s="238"/>
      <c r="C980" s="239"/>
      <c r="D980" s="240" t="s">
        <v>446</v>
      </c>
      <c r="E980" s="241" t="s">
        <v>28</v>
      </c>
      <c r="F980" s="242" t="s">
        <v>1476</v>
      </c>
      <c r="G980" s="239"/>
      <c r="H980" s="243">
        <v>0.5</v>
      </c>
      <c r="I980" s="244"/>
      <c r="J980" s="239"/>
      <c r="K980" s="239"/>
      <c r="L980" s="245"/>
      <c r="M980" s="246"/>
      <c r="N980" s="247"/>
      <c r="O980" s="247"/>
      <c r="P980" s="247"/>
      <c r="Q980" s="247"/>
      <c r="R980" s="247"/>
      <c r="S980" s="247"/>
      <c r="T980" s="248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49" t="s">
        <v>446</v>
      </c>
      <c r="AU980" s="249" t="s">
        <v>83</v>
      </c>
      <c r="AV980" s="13" t="s">
        <v>83</v>
      </c>
      <c r="AW980" s="13" t="s">
        <v>35</v>
      </c>
      <c r="AX980" s="13" t="s">
        <v>81</v>
      </c>
      <c r="AY980" s="249" t="s">
        <v>426</v>
      </c>
    </row>
    <row r="981" s="2" customFormat="1" ht="16.5" customHeight="1">
      <c r="A981" s="42"/>
      <c r="B981" s="43"/>
      <c r="C981" s="220" t="s">
        <v>1541</v>
      </c>
      <c r="D981" s="220" t="s">
        <v>433</v>
      </c>
      <c r="E981" s="221" t="s">
        <v>1542</v>
      </c>
      <c r="F981" s="222" t="s">
        <v>1543</v>
      </c>
      <c r="G981" s="223" t="s">
        <v>436</v>
      </c>
      <c r="H981" s="224">
        <v>2.2090000000000001</v>
      </c>
      <c r="I981" s="225"/>
      <c r="J981" s="226">
        <f>ROUND(I981*H981,2)</f>
        <v>0</v>
      </c>
      <c r="K981" s="222" t="s">
        <v>437</v>
      </c>
      <c r="L981" s="48"/>
      <c r="M981" s="227" t="s">
        <v>28</v>
      </c>
      <c r="N981" s="228" t="s">
        <v>45</v>
      </c>
      <c r="O981" s="88"/>
      <c r="P981" s="229">
        <f>O981*H981</f>
        <v>0</v>
      </c>
      <c r="Q981" s="229">
        <v>0.013520000000000001</v>
      </c>
      <c r="R981" s="229">
        <f>Q981*H981</f>
        <v>0.029865680000000002</v>
      </c>
      <c r="S981" s="229">
        <v>0</v>
      </c>
      <c r="T981" s="230">
        <f>S981*H981</f>
        <v>0</v>
      </c>
      <c r="U981" s="42"/>
      <c r="V981" s="42"/>
      <c r="W981" s="42"/>
      <c r="X981" s="42"/>
      <c r="Y981" s="42"/>
      <c r="Z981" s="42"/>
      <c r="AA981" s="42"/>
      <c r="AB981" s="42"/>
      <c r="AC981" s="42"/>
      <c r="AD981" s="42"/>
      <c r="AE981" s="42"/>
      <c r="AR981" s="231" t="s">
        <v>438</v>
      </c>
      <c r="AT981" s="231" t="s">
        <v>433</v>
      </c>
      <c r="AU981" s="231" t="s">
        <v>83</v>
      </c>
      <c r="AY981" s="21" t="s">
        <v>426</v>
      </c>
      <c r="BE981" s="232">
        <f>IF(N981="základní",J981,0)</f>
        <v>0</v>
      </c>
      <c r="BF981" s="232">
        <f>IF(N981="snížená",J981,0)</f>
        <v>0</v>
      </c>
      <c r="BG981" s="232">
        <f>IF(N981="zákl. přenesená",J981,0)</f>
        <v>0</v>
      </c>
      <c r="BH981" s="232">
        <f>IF(N981="sníž. přenesená",J981,0)</f>
        <v>0</v>
      </c>
      <c r="BI981" s="232">
        <f>IF(N981="nulová",J981,0)</f>
        <v>0</v>
      </c>
      <c r="BJ981" s="21" t="s">
        <v>81</v>
      </c>
      <c r="BK981" s="232">
        <f>ROUND(I981*H981,2)</f>
        <v>0</v>
      </c>
      <c r="BL981" s="21" t="s">
        <v>438</v>
      </c>
      <c r="BM981" s="231" t="s">
        <v>1544</v>
      </c>
    </row>
    <row r="982" s="2" customFormat="1">
      <c r="A982" s="42"/>
      <c r="B982" s="43"/>
      <c r="C982" s="44"/>
      <c r="D982" s="233" t="s">
        <v>442</v>
      </c>
      <c r="E982" s="44"/>
      <c r="F982" s="234" t="s">
        <v>1545</v>
      </c>
      <c r="G982" s="44"/>
      <c r="H982" s="44"/>
      <c r="I982" s="235"/>
      <c r="J982" s="44"/>
      <c r="K982" s="44"/>
      <c r="L982" s="48"/>
      <c r="M982" s="236"/>
      <c r="N982" s="237"/>
      <c r="O982" s="88"/>
      <c r="P982" s="88"/>
      <c r="Q982" s="88"/>
      <c r="R982" s="88"/>
      <c r="S982" s="88"/>
      <c r="T982" s="89"/>
      <c r="U982" s="42"/>
      <c r="V982" s="42"/>
      <c r="W982" s="42"/>
      <c r="X982" s="42"/>
      <c r="Y982" s="42"/>
      <c r="Z982" s="42"/>
      <c r="AA982" s="42"/>
      <c r="AB982" s="42"/>
      <c r="AC982" s="42"/>
      <c r="AD982" s="42"/>
      <c r="AE982" s="42"/>
      <c r="AT982" s="21" t="s">
        <v>442</v>
      </c>
      <c r="AU982" s="21" t="s">
        <v>83</v>
      </c>
    </row>
    <row r="983" s="14" customFormat="1">
      <c r="A983" s="14"/>
      <c r="B983" s="250"/>
      <c r="C983" s="251"/>
      <c r="D983" s="240" t="s">
        <v>446</v>
      </c>
      <c r="E983" s="252" t="s">
        <v>28</v>
      </c>
      <c r="F983" s="253" t="s">
        <v>863</v>
      </c>
      <c r="G983" s="251"/>
      <c r="H983" s="252" t="s">
        <v>28</v>
      </c>
      <c r="I983" s="254"/>
      <c r="J983" s="251"/>
      <c r="K983" s="251"/>
      <c r="L983" s="255"/>
      <c r="M983" s="256"/>
      <c r="N983" s="257"/>
      <c r="O983" s="257"/>
      <c r="P983" s="257"/>
      <c r="Q983" s="257"/>
      <c r="R983" s="257"/>
      <c r="S983" s="257"/>
      <c r="T983" s="258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59" t="s">
        <v>446</v>
      </c>
      <c r="AU983" s="259" t="s">
        <v>83</v>
      </c>
      <c r="AV983" s="14" t="s">
        <v>81</v>
      </c>
      <c r="AW983" s="14" t="s">
        <v>35</v>
      </c>
      <c r="AX983" s="14" t="s">
        <v>74</v>
      </c>
      <c r="AY983" s="259" t="s">
        <v>426</v>
      </c>
    </row>
    <row r="984" s="13" customFormat="1">
      <c r="A984" s="13"/>
      <c r="B984" s="238"/>
      <c r="C984" s="239"/>
      <c r="D984" s="240" t="s">
        <v>446</v>
      </c>
      <c r="E984" s="241" t="s">
        <v>28</v>
      </c>
      <c r="F984" s="242" t="s">
        <v>1546</v>
      </c>
      <c r="G984" s="239"/>
      <c r="H984" s="243">
        <v>2</v>
      </c>
      <c r="I984" s="244"/>
      <c r="J984" s="239"/>
      <c r="K984" s="239"/>
      <c r="L984" s="245"/>
      <c r="M984" s="246"/>
      <c r="N984" s="247"/>
      <c r="O984" s="247"/>
      <c r="P984" s="247"/>
      <c r="Q984" s="247"/>
      <c r="R984" s="247"/>
      <c r="S984" s="247"/>
      <c r="T984" s="248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49" t="s">
        <v>446</v>
      </c>
      <c r="AU984" s="249" t="s">
        <v>83</v>
      </c>
      <c r="AV984" s="13" t="s">
        <v>83</v>
      </c>
      <c r="AW984" s="13" t="s">
        <v>35</v>
      </c>
      <c r="AX984" s="13" t="s">
        <v>74</v>
      </c>
      <c r="AY984" s="249" t="s">
        <v>426</v>
      </c>
    </row>
    <row r="985" s="13" customFormat="1">
      <c r="A985" s="13"/>
      <c r="B985" s="238"/>
      <c r="C985" s="239"/>
      <c r="D985" s="240" t="s">
        <v>446</v>
      </c>
      <c r="E985" s="241" t="s">
        <v>28</v>
      </c>
      <c r="F985" s="242" t="s">
        <v>1547</v>
      </c>
      <c r="G985" s="239"/>
      <c r="H985" s="243">
        <v>0.20899999999999999</v>
      </c>
      <c r="I985" s="244"/>
      <c r="J985" s="239"/>
      <c r="K985" s="239"/>
      <c r="L985" s="245"/>
      <c r="M985" s="246"/>
      <c r="N985" s="247"/>
      <c r="O985" s="247"/>
      <c r="P985" s="247"/>
      <c r="Q985" s="247"/>
      <c r="R985" s="247"/>
      <c r="S985" s="247"/>
      <c r="T985" s="248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249" t="s">
        <v>446</v>
      </c>
      <c r="AU985" s="249" t="s">
        <v>83</v>
      </c>
      <c r="AV985" s="13" t="s">
        <v>83</v>
      </c>
      <c r="AW985" s="13" t="s">
        <v>35</v>
      </c>
      <c r="AX985" s="13" t="s">
        <v>74</v>
      </c>
      <c r="AY985" s="249" t="s">
        <v>426</v>
      </c>
    </row>
    <row r="986" s="15" customFormat="1">
      <c r="A986" s="15"/>
      <c r="B986" s="260"/>
      <c r="C986" s="261"/>
      <c r="D986" s="240" t="s">
        <v>446</v>
      </c>
      <c r="E986" s="262" t="s">
        <v>28</v>
      </c>
      <c r="F986" s="263" t="s">
        <v>466</v>
      </c>
      <c r="G986" s="261"/>
      <c r="H986" s="264">
        <v>2.2090000000000001</v>
      </c>
      <c r="I986" s="265"/>
      <c r="J986" s="261"/>
      <c r="K986" s="261"/>
      <c r="L986" s="266"/>
      <c r="M986" s="267"/>
      <c r="N986" s="268"/>
      <c r="O986" s="268"/>
      <c r="P986" s="268"/>
      <c r="Q986" s="268"/>
      <c r="R986" s="268"/>
      <c r="S986" s="268"/>
      <c r="T986" s="269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T986" s="270" t="s">
        <v>446</v>
      </c>
      <c r="AU986" s="270" t="s">
        <v>83</v>
      </c>
      <c r="AV986" s="15" t="s">
        <v>438</v>
      </c>
      <c r="AW986" s="15" t="s">
        <v>35</v>
      </c>
      <c r="AX986" s="15" t="s">
        <v>81</v>
      </c>
      <c r="AY986" s="270" t="s">
        <v>426</v>
      </c>
    </row>
    <row r="987" s="2" customFormat="1" ht="16.5" customHeight="1">
      <c r="A987" s="42"/>
      <c r="B987" s="43"/>
      <c r="C987" s="220" t="s">
        <v>229</v>
      </c>
      <c r="D987" s="220" t="s">
        <v>433</v>
      </c>
      <c r="E987" s="221" t="s">
        <v>1548</v>
      </c>
      <c r="F987" s="222" t="s">
        <v>1549</v>
      </c>
      <c r="G987" s="223" t="s">
        <v>436</v>
      </c>
      <c r="H987" s="224">
        <v>2.2090000000000001</v>
      </c>
      <c r="I987" s="225"/>
      <c r="J987" s="226">
        <f>ROUND(I987*H987,2)</f>
        <v>0</v>
      </c>
      <c r="K987" s="222" t="s">
        <v>437</v>
      </c>
      <c r="L987" s="48"/>
      <c r="M987" s="227" t="s">
        <v>28</v>
      </c>
      <c r="N987" s="228" t="s">
        <v>45</v>
      </c>
      <c r="O987" s="88"/>
      <c r="P987" s="229">
        <f>O987*H987</f>
        <v>0</v>
      </c>
      <c r="Q987" s="229">
        <v>0</v>
      </c>
      <c r="R987" s="229">
        <f>Q987*H987</f>
        <v>0</v>
      </c>
      <c r="S987" s="229">
        <v>0</v>
      </c>
      <c r="T987" s="230">
        <f>S987*H987</f>
        <v>0</v>
      </c>
      <c r="U987" s="42"/>
      <c r="V987" s="42"/>
      <c r="W987" s="42"/>
      <c r="X987" s="42"/>
      <c r="Y987" s="42"/>
      <c r="Z987" s="42"/>
      <c r="AA987" s="42"/>
      <c r="AB987" s="42"/>
      <c r="AC987" s="42"/>
      <c r="AD987" s="42"/>
      <c r="AE987" s="42"/>
      <c r="AR987" s="231" t="s">
        <v>438</v>
      </c>
      <c r="AT987" s="231" t="s">
        <v>433</v>
      </c>
      <c r="AU987" s="231" t="s">
        <v>83</v>
      </c>
      <c r="AY987" s="21" t="s">
        <v>426</v>
      </c>
      <c r="BE987" s="232">
        <f>IF(N987="základní",J987,0)</f>
        <v>0</v>
      </c>
      <c r="BF987" s="232">
        <f>IF(N987="snížená",J987,0)</f>
        <v>0</v>
      </c>
      <c r="BG987" s="232">
        <f>IF(N987="zákl. přenesená",J987,0)</f>
        <v>0</v>
      </c>
      <c r="BH987" s="232">
        <f>IF(N987="sníž. přenesená",J987,0)</f>
        <v>0</v>
      </c>
      <c r="BI987" s="232">
        <f>IF(N987="nulová",J987,0)</f>
        <v>0</v>
      </c>
      <c r="BJ987" s="21" t="s">
        <v>81</v>
      </c>
      <c r="BK987" s="232">
        <f>ROUND(I987*H987,2)</f>
        <v>0</v>
      </c>
      <c r="BL987" s="21" t="s">
        <v>438</v>
      </c>
      <c r="BM987" s="231" t="s">
        <v>1550</v>
      </c>
    </row>
    <row r="988" s="2" customFormat="1">
      <c r="A988" s="42"/>
      <c r="B988" s="43"/>
      <c r="C988" s="44"/>
      <c r="D988" s="233" t="s">
        <v>442</v>
      </c>
      <c r="E988" s="44"/>
      <c r="F988" s="234" t="s">
        <v>1551</v>
      </c>
      <c r="G988" s="44"/>
      <c r="H988" s="44"/>
      <c r="I988" s="235"/>
      <c r="J988" s="44"/>
      <c r="K988" s="44"/>
      <c r="L988" s="48"/>
      <c r="M988" s="236"/>
      <c r="N988" s="237"/>
      <c r="O988" s="88"/>
      <c r="P988" s="88"/>
      <c r="Q988" s="88"/>
      <c r="R988" s="88"/>
      <c r="S988" s="88"/>
      <c r="T988" s="89"/>
      <c r="U988" s="42"/>
      <c r="V988" s="42"/>
      <c r="W988" s="42"/>
      <c r="X988" s="42"/>
      <c r="Y988" s="42"/>
      <c r="Z988" s="42"/>
      <c r="AA988" s="42"/>
      <c r="AB988" s="42"/>
      <c r="AC988" s="42"/>
      <c r="AD988" s="42"/>
      <c r="AE988" s="42"/>
      <c r="AT988" s="21" t="s">
        <v>442</v>
      </c>
      <c r="AU988" s="21" t="s">
        <v>83</v>
      </c>
    </row>
    <row r="989" s="14" customFormat="1">
      <c r="A989" s="14"/>
      <c r="B989" s="250"/>
      <c r="C989" s="251"/>
      <c r="D989" s="240" t="s">
        <v>446</v>
      </c>
      <c r="E989" s="252" t="s">
        <v>28</v>
      </c>
      <c r="F989" s="253" t="s">
        <v>863</v>
      </c>
      <c r="G989" s="251"/>
      <c r="H989" s="252" t="s">
        <v>28</v>
      </c>
      <c r="I989" s="254"/>
      <c r="J989" s="251"/>
      <c r="K989" s="251"/>
      <c r="L989" s="255"/>
      <c r="M989" s="256"/>
      <c r="N989" s="257"/>
      <c r="O989" s="257"/>
      <c r="P989" s="257"/>
      <c r="Q989" s="257"/>
      <c r="R989" s="257"/>
      <c r="S989" s="257"/>
      <c r="T989" s="258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59" t="s">
        <v>446</v>
      </c>
      <c r="AU989" s="259" t="s">
        <v>83</v>
      </c>
      <c r="AV989" s="14" t="s">
        <v>81</v>
      </c>
      <c r="AW989" s="14" t="s">
        <v>35</v>
      </c>
      <c r="AX989" s="14" t="s">
        <v>74</v>
      </c>
      <c r="AY989" s="259" t="s">
        <v>426</v>
      </c>
    </row>
    <row r="990" s="13" customFormat="1">
      <c r="A990" s="13"/>
      <c r="B990" s="238"/>
      <c r="C990" s="239"/>
      <c r="D990" s="240" t="s">
        <v>446</v>
      </c>
      <c r="E990" s="241" t="s">
        <v>28</v>
      </c>
      <c r="F990" s="242" t="s">
        <v>1546</v>
      </c>
      <c r="G990" s="239"/>
      <c r="H990" s="243">
        <v>2</v>
      </c>
      <c r="I990" s="244"/>
      <c r="J990" s="239"/>
      <c r="K990" s="239"/>
      <c r="L990" s="245"/>
      <c r="M990" s="246"/>
      <c r="N990" s="247"/>
      <c r="O990" s="247"/>
      <c r="P990" s="247"/>
      <c r="Q990" s="247"/>
      <c r="R990" s="247"/>
      <c r="S990" s="247"/>
      <c r="T990" s="248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249" t="s">
        <v>446</v>
      </c>
      <c r="AU990" s="249" t="s">
        <v>83</v>
      </c>
      <c r="AV990" s="13" t="s">
        <v>83</v>
      </c>
      <c r="AW990" s="13" t="s">
        <v>35</v>
      </c>
      <c r="AX990" s="13" t="s">
        <v>74</v>
      </c>
      <c r="AY990" s="249" t="s">
        <v>426</v>
      </c>
    </row>
    <row r="991" s="13" customFormat="1">
      <c r="A991" s="13"/>
      <c r="B991" s="238"/>
      <c r="C991" s="239"/>
      <c r="D991" s="240" t="s">
        <v>446</v>
      </c>
      <c r="E991" s="241" t="s">
        <v>28</v>
      </c>
      <c r="F991" s="242" t="s">
        <v>1547</v>
      </c>
      <c r="G991" s="239"/>
      <c r="H991" s="243">
        <v>0.20899999999999999</v>
      </c>
      <c r="I991" s="244"/>
      <c r="J991" s="239"/>
      <c r="K991" s="239"/>
      <c r="L991" s="245"/>
      <c r="M991" s="246"/>
      <c r="N991" s="247"/>
      <c r="O991" s="247"/>
      <c r="P991" s="247"/>
      <c r="Q991" s="247"/>
      <c r="R991" s="247"/>
      <c r="S991" s="247"/>
      <c r="T991" s="248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49" t="s">
        <v>446</v>
      </c>
      <c r="AU991" s="249" t="s">
        <v>83</v>
      </c>
      <c r="AV991" s="13" t="s">
        <v>83</v>
      </c>
      <c r="AW991" s="13" t="s">
        <v>35</v>
      </c>
      <c r="AX991" s="13" t="s">
        <v>74</v>
      </c>
      <c r="AY991" s="249" t="s">
        <v>426</v>
      </c>
    </row>
    <row r="992" s="15" customFormat="1">
      <c r="A992" s="15"/>
      <c r="B992" s="260"/>
      <c r="C992" s="261"/>
      <c r="D992" s="240" t="s">
        <v>446</v>
      </c>
      <c r="E992" s="262" t="s">
        <v>28</v>
      </c>
      <c r="F992" s="263" t="s">
        <v>466</v>
      </c>
      <c r="G992" s="261"/>
      <c r="H992" s="264">
        <v>2.2090000000000001</v>
      </c>
      <c r="I992" s="265"/>
      <c r="J992" s="261"/>
      <c r="K992" s="261"/>
      <c r="L992" s="266"/>
      <c r="M992" s="267"/>
      <c r="N992" s="268"/>
      <c r="O992" s="268"/>
      <c r="P992" s="268"/>
      <c r="Q992" s="268"/>
      <c r="R992" s="268"/>
      <c r="S992" s="268"/>
      <c r="T992" s="269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T992" s="270" t="s">
        <v>446</v>
      </c>
      <c r="AU992" s="270" t="s">
        <v>83</v>
      </c>
      <c r="AV992" s="15" t="s">
        <v>438</v>
      </c>
      <c r="AW992" s="15" t="s">
        <v>35</v>
      </c>
      <c r="AX992" s="15" t="s">
        <v>81</v>
      </c>
      <c r="AY992" s="270" t="s">
        <v>426</v>
      </c>
    </row>
    <row r="993" s="2" customFormat="1" ht="21.75" customHeight="1">
      <c r="A993" s="42"/>
      <c r="B993" s="43"/>
      <c r="C993" s="220" t="s">
        <v>1552</v>
      </c>
      <c r="D993" s="220" t="s">
        <v>433</v>
      </c>
      <c r="E993" s="221" t="s">
        <v>1553</v>
      </c>
      <c r="F993" s="222" t="s">
        <v>1554</v>
      </c>
      <c r="G993" s="223" t="s">
        <v>740</v>
      </c>
      <c r="H993" s="224">
        <v>0.27700000000000002</v>
      </c>
      <c r="I993" s="225"/>
      <c r="J993" s="226">
        <f>ROUND(I993*H993,2)</f>
        <v>0</v>
      </c>
      <c r="K993" s="222" t="s">
        <v>437</v>
      </c>
      <c r="L993" s="48"/>
      <c r="M993" s="227" t="s">
        <v>28</v>
      </c>
      <c r="N993" s="228" t="s">
        <v>45</v>
      </c>
      <c r="O993" s="88"/>
      <c r="P993" s="229">
        <f>O993*H993</f>
        <v>0</v>
      </c>
      <c r="Q993" s="229">
        <v>1.06277</v>
      </c>
      <c r="R993" s="229">
        <f>Q993*H993</f>
        <v>0.29438729000000002</v>
      </c>
      <c r="S993" s="229">
        <v>0</v>
      </c>
      <c r="T993" s="230">
        <f>S993*H993</f>
        <v>0</v>
      </c>
      <c r="U993" s="42"/>
      <c r="V993" s="42"/>
      <c r="W993" s="42"/>
      <c r="X993" s="42"/>
      <c r="Y993" s="42"/>
      <c r="Z993" s="42"/>
      <c r="AA993" s="42"/>
      <c r="AB993" s="42"/>
      <c r="AC993" s="42"/>
      <c r="AD993" s="42"/>
      <c r="AE993" s="42"/>
      <c r="AR993" s="231" t="s">
        <v>438</v>
      </c>
      <c r="AT993" s="231" t="s">
        <v>433</v>
      </c>
      <c r="AU993" s="231" t="s">
        <v>83</v>
      </c>
      <c r="AY993" s="21" t="s">
        <v>426</v>
      </c>
      <c r="BE993" s="232">
        <f>IF(N993="základní",J993,0)</f>
        <v>0</v>
      </c>
      <c r="BF993" s="232">
        <f>IF(N993="snížená",J993,0)</f>
        <v>0</v>
      </c>
      <c r="BG993" s="232">
        <f>IF(N993="zákl. přenesená",J993,0)</f>
        <v>0</v>
      </c>
      <c r="BH993" s="232">
        <f>IF(N993="sníž. přenesená",J993,0)</f>
        <v>0</v>
      </c>
      <c r="BI993" s="232">
        <f>IF(N993="nulová",J993,0)</f>
        <v>0</v>
      </c>
      <c r="BJ993" s="21" t="s">
        <v>81</v>
      </c>
      <c r="BK993" s="232">
        <f>ROUND(I993*H993,2)</f>
        <v>0</v>
      </c>
      <c r="BL993" s="21" t="s">
        <v>438</v>
      </c>
      <c r="BM993" s="231" t="s">
        <v>1555</v>
      </c>
    </row>
    <row r="994" s="2" customFormat="1">
      <c r="A994" s="42"/>
      <c r="B994" s="43"/>
      <c r="C994" s="44"/>
      <c r="D994" s="233" t="s">
        <v>442</v>
      </c>
      <c r="E994" s="44"/>
      <c r="F994" s="234" t="s">
        <v>1556</v>
      </c>
      <c r="G994" s="44"/>
      <c r="H994" s="44"/>
      <c r="I994" s="235"/>
      <c r="J994" s="44"/>
      <c r="K994" s="44"/>
      <c r="L994" s="48"/>
      <c r="M994" s="236"/>
      <c r="N994" s="237"/>
      <c r="O994" s="88"/>
      <c r="P994" s="88"/>
      <c r="Q994" s="88"/>
      <c r="R994" s="88"/>
      <c r="S994" s="88"/>
      <c r="T994" s="89"/>
      <c r="U994" s="42"/>
      <c r="V994" s="42"/>
      <c r="W994" s="42"/>
      <c r="X994" s="42"/>
      <c r="Y994" s="42"/>
      <c r="Z994" s="42"/>
      <c r="AA994" s="42"/>
      <c r="AB994" s="42"/>
      <c r="AC994" s="42"/>
      <c r="AD994" s="42"/>
      <c r="AE994" s="42"/>
      <c r="AT994" s="21" t="s">
        <v>442</v>
      </c>
      <c r="AU994" s="21" t="s">
        <v>83</v>
      </c>
    </row>
    <row r="995" s="14" customFormat="1">
      <c r="A995" s="14"/>
      <c r="B995" s="250"/>
      <c r="C995" s="251"/>
      <c r="D995" s="240" t="s">
        <v>446</v>
      </c>
      <c r="E995" s="252" t="s">
        <v>28</v>
      </c>
      <c r="F995" s="253" t="s">
        <v>460</v>
      </c>
      <c r="G995" s="251"/>
      <c r="H995" s="252" t="s">
        <v>28</v>
      </c>
      <c r="I995" s="254"/>
      <c r="J995" s="251"/>
      <c r="K995" s="251"/>
      <c r="L995" s="255"/>
      <c r="M995" s="256"/>
      <c r="N995" s="257"/>
      <c r="O995" s="257"/>
      <c r="P995" s="257"/>
      <c r="Q995" s="257"/>
      <c r="R995" s="257"/>
      <c r="S995" s="257"/>
      <c r="T995" s="258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59" t="s">
        <v>446</v>
      </c>
      <c r="AU995" s="259" t="s">
        <v>83</v>
      </c>
      <c r="AV995" s="14" t="s">
        <v>81</v>
      </c>
      <c r="AW995" s="14" t="s">
        <v>35</v>
      </c>
      <c r="AX995" s="14" t="s">
        <v>74</v>
      </c>
      <c r="AY995" s="259" t="s">
        <v>426</v>
      </c>
    </row>
    <row r="996" s="13" customFormat="1">
      <c r="A996" s="13"/>
      <c r="B996" s="238"/>
      <c r="C996" s="239"/>
      <c r="D996" s="240" t="s">
        <v>446</v>
      </c>
      <c r="E996" s="241" t="s">
        <v>28</v>
      </c>
      <c r="F996" s="242" t="s">
        <v>1557</v>
      </c>
      <c r="G996" s="239"/>
      <c r="H996" s="243">
        <v>0.027</v>
      </c>
      <c r="I996" s="244"/>
      <c r="J996" s="239"/>
      <c r="K996" s="239"/>
      <c r="L996" s="245"/>
      <c r="M996" s="246"/>
      <c r="N996" s="247"/>
      <c r="O996" s="247"/>
      <c r="P996" s="247"/>
      <c r="Q996" s="247"/>
      <c r="R996" s="247"/>
      <c r="S996" s="247"/>
      <c r="T996" s="248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49" t="s">
        <v>446</v>
      </c>
      <c r="AU996" s="249" t="s">
        <v>83</v>
      </c>
      <c r="AV996" s="13" t="s">
        <v>83</v>
      </c>
      <c r="AW996" s="13" t="s">
        <v>35</v>
      </c>
      <c r="AX996" s="13" t="s">
        <v>74</v>
      </c>
      <c r="AY996" s="249" t="s">
        <v>426</v>
      </c>
    </row>
    <row r="997" s="13" customFormat="1">
      <c r="A997" s="13"/>
      <c r="B997" s="238"/>
      <c r="C997" s="239"/>
      <c r="D997" s="240" t="s">
        <v>446</v>
      </c>
      <c r="E997" s="241" t="s">
        <v>28</v>
      </c>
      <c r="F997" s="242" t="s">
        <v>1558</v>
      </c>
      <c r="G997" s="239"/>
      <c r="H997" s="243">
        <v>0.14199999999999999</v>
      </c>
      <c r="I997" s="244"/>
      <c r="J997" s="239"/>
      <c r="K997" s="239"/>
      <c r="L997" s="245"/>
      <c r="M997" s="246"/>
      <c r="N997" s="247"/>
      <c r="O997" s="247"/>
      <c r="P997" s="247"/>
      <c r="Q997" s="247"/>
      <c r="R997" s="247"/>
      <c r="S997" s="247"/>
      <c r="T997" s="248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49" t="s">
        <v>446</v>
      </c>
      <c r="AU997" s="249" t="s">
        <v>83</v>
      </c>
      <c r="AV997" s="13" t="s">
        <v>83</v>
      </c>
      <c r="AW997" s="13" t="s">
        <v>35</v>
      </c>
      <c r="AX997" s="13" t="s">
        <v>74</v>
      </c>
      <c r="AY997" s="249" t="s">
        <v>426</v>
      </c>
    </row>
    <row r="998" s="13" customFormat="1">
      <c r="A998" s="13"/>
      <c r="B998" s="238"/>
      <c r="C998" s="239"/>
      <c r="D998" s="240" t="s">
        <v>446</v>
      </c>
      <c r="E998" s="241" t="s">
        <v>28</v>
      </c>
      <c r="F998" s="242" t="s">
        <v>1559</v>
      </c>
      <c r="G998" s="239"/>
      <c r="H998" s="243">
        <v>0.051999999999999998</v>
      </c>
      <c r="I998" s="244"/>
      <c r="J998" s="239"/>
      <c r="K998" s="239"/>
      <c r="L998" s="245"/>
      <c r="M998" s="246"/>
      <c r="N998" s="247"/>
      <c r="O998" s="247"/>
      <c r="P998" s="247"/>
      <c r="Q998" s="247"/>
      <c r="R998" s="247"/>
      <c r="S998" s="247"/>
      <c r="T998" s="248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49" t="s">
        <v>446</v>
      </c>
      <c r="AU998" s="249" t="s">
        <v>83</v>
      </c>
      <c r="AV998" s="13" t="s">
        <v>83</v>
      </c>
      <c r="AW998" s="13" t="s">
        <v>35</v>
      </c>
      <c r="AX998" s="13" t="s">
        <v>74</v>
      </c>
      <c r="AY998" s="249" t="s">
        <v>426</v>
      </c>
    </row>
    <row r="999" s="14" customFormat="1">
      <c r="A999" s="14"/>
      <c r="B999" s="250"/>
      <c r="C999" s="251"/>
      <c r="D999" s="240" t="s">
        <v>446</v>
      </c>
      <c r="E999" s="252" t="s">
        <v>28</v>
      </c>
      <c r="F999" s="253" t="s">
        <v>862</v>
      </c>
      <c r="G999" s="251"/>
      <c r="H999" s="252" t="s">
        <v>28</v>
      </c>
      <c r="I999" s="254"/>
      <c r="J999" s="251"/>
      <c r="K999" s="251"/>
      <c r="L999" s="255"/>
      <c r="M999" s="256"/>
      <c r="N999" s="257"/>
      <c r="O999" s="257"/>
      <c r="P999" s="257"/>
      <c r="Q999" s="257"/>
      <c r="R999" s="257"/>
      <c r="S999" s="257"/>
      <c r="T999" s="258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59" t="s">
        <v>446</v>
      </c>
      <c r="AU999" s="259" t="s">
        <v>83</v>
      </c>
      <c r="AV999" s="14" t="s">
        <v>81</v>
      </c>
      <c r="AW999" s="14" t="s">
        <v>35</v>
      </c>
      <c r="AX999" s="14" t="s">
        <v>74</v>
      </c>
      <c r="AY999" s="259" t="s">
        <v>426</v>
      </c>
    </row>
    <row r="1000" s="13" customFormat="1">
      <c r="A1000" s="13"/>
      <c r="B1000" s="238"/>
      <c r="C1000" s="239"/>
      <c r="D1000" s="240" t="s">
        <v>446</v>
      </c>
      <c r="E1000" s="241" t="s">
        <v>28</v>
      </c>
      <c r="F1000" s="242" t="s">
        <v>1560</v>
      </c>
      <c r="G1000" s="239"/>
      <c r="H1000" s="243">
        <v>0.0080000000000000002</v>
      </c>
      <c r="I1000" s="244"/>
      <c r="J1000" s="239"/>
      <c r="K1000" s="239"/>
      <c r="L1000" s="245"/>
      <c r="M1000" s="246"/>
      <c r="N1000" s="247"/>
      <c r="O1000" s="247"/>
      <c r="P1000" s="247"/>
      <c r="Q1000" s="247"/>
      <c r="R1000" s="247"/>
      <c r="S1000" s="247"/>
      <c r="T1000" s="248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49" t="s">
        <v>446</v>
      </c>
      <c r="AU1000" s="249" t="s">
        <v>83</v>
      </c>
      <c r="AV1000" s="13" t="s">
        <v>83</v>
      </c>
      <c r="AW1000" s="13" t="s">
        <v>35</v>
      </c>
      <c r="AX1000" s="13" t="s">
        <v>74</v>
      </c>
      <c r="AY1000" s="249" t="s">
        <v>426</v>
      </c>
    </row>
    <row r="1001" s="14" customFormat="1">
      <c r="A1001" s="14"/>
      <c r="B1001" s="250"/>
      <c r="C1001" s="251"/>
      <c r="D1001" s="240" t="s">
        <v>446</v>
      </c>
      <c r="E1001" s="252" t="s">
        <v>28</v>
      </c>
      <c r="F1001" s="253" t="s">
        <v>871</v>
      </c>
      <c r="G1001" s="251"/>
      <c r="H1001" s="252" t="s">
        <v>28</v>
      </c>
      <c r="I1001" s="254"/>
      <c r="J1001" s="251"/>
      <c r="K1001" s="251"/>
      <c r="L1001" s="255"/>
      <c r="M1001" s="256"/>
      <c r="N1001" s="257"/>
      <c r="O1001" s="257"/>
      <c r="P1001" s="257"/>
      <c r="Q1001" s="257"/>
      <c r="R1001" s="257"/>
      <c r="S1001" s="257"/>
      <c r="T1001" s="258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59" t="s">
        <v>446</v>
      </c>
      <c r="AU1001" s="259" t="s">
        <v>83</v>
      </c>
      <c r="AV1001" s="14" t="s">
        <v>81</v>
      </c>
      <c r="AW1001" s="14" t="s">
        <v>35</v>
      </c>
      <c r="AX1001" s="14" t="s">
        <v>74</v>
      </c>
      <c r="AY1001" s="259" t="s">
        <v>426</v>
      </c>
    </row>
    <row r="1002" s="13" customFormat="1">
      <c r="A1002" s="13"/>
      <c r="B1002" s="238"/>
      <c r="C1002" s="239"/>
      <c r="D1002" s="240" t="s">
        <v>446</v>
      </c>
      <c r="E1002" s="241" t="s">
        <v>28</v>
      </c>
      <c r="F1002" s="242" t="s">
        <v>1560</v>
      </c>
      <c r="G1002" s="239"/>
      <c r="H1002" s="243">
        <v>0.0080000000000000002</v>
      </c>
      <c r="I1002" s="244"/>
      <c r="J1002" s="239"/>
      <c r="K1002" s="239"/>
      <c r="L1002" s="245"/>
      <c r="M1002" s="246"/>
      <c r="N1002" s="247"/>
      <c r="O1002" s="247"/>
      <c r="P1002" s="247"/>
      <c r="Q1002" s="247"/>
      <c r="R1002" s="247"/>
      <c r="S1002" s="247"/>
      <c r="T1002" s="248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49" t="s">
        <v>446</v>
      </c>
      <c r="AU1002" s="249" t="s">
        <v>83</v>
      </c>
      <c r="AV1002" s="13" t="s">
        <v>83</v>
      </c>
      <c r="AW1002" s="13" t="s">
        <v>35</v>
      </c>
      <c r="AX1002" s="13" t="s">
        <v>74</v>
      </c>
      <c r="AY1002" s="249" t="s">
        <v>426</v>
      </c>
    </row>
    <row r="1003" s="14" customFormat="1">
      <c r="A1003" s="14"/>
      <c r="B1003" s="250"/>
      <c r="C1003" s="251"/>
      <c r="D1003" s="240" t="s">
        <v>446</v>
      </c>
      <c r="E1003" s="252" t="s">
        <v>28</v>
      </c>
      <c r="F1003" s="253" t="s">
        <v>872</v>
      </c>
      <c r="G1003" s="251"/>
      <c r="H1003" s="252" t="s">
        <v>28</v>
      </c>
      <c r="I1003" s="254"/>
      <c r="J1003" s="251"/>
      <c r="K1003" s="251"/>
      <c r="L1003" s="255"/>
      <c r="M1003" s="256"/>
      <c r="N1003" s="257"/>
      <c r="O1003" s="257"/>
      <c r="P1003" s="257"/>
      <c r="Q1003" s="257"/>
      <c r="R1003" s="257"/>
      <c r="S1003" s="257"/>
      <c r="T1003" s="258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59" t="s">
        <v>446</v>
      </c>
      <c r="AU1003" s="259" t="s">
        <v>83</v>
      </c>
      <c r="AV1003" s="14" t="s">
        <v>81</v>
      </c>
      <c r="AW1003" s="14" t="s">
        <v>35</v>
      </c>
      <c r="AX1003" s="14" t="s">
        <v>74</v>
      </c>
      <c r="AY1003" s="259" t="s">
        <v>426</v>
      </c>
    </row>
    <row r="1004" s="13" customFormat="1">
      <c r="A1004" s="13"/>
      <c r="B1004" s="238"/>
      <c r="C1004" s="239"/>
      <c r="D1004" s="240" t="s">
        <v>446</v>
      </c>
      <c r="E1004" s="241" t="s">
        <v>28</v>
      </c>
      <c r="F1004" s="242" t="s">
        <v>1560</v>
      </c>
      <c r="G1004" s="239"/>
      <c r="H1004" s="243">
        <v>0.0080000000000000002</v>
      </c>
      <c r="I1004" s="244"/>
      <c r="J1004" s="239"/>
      <c r="K1004" s="239"/>
      <c r="L1004" s="245"/>
      <c r="M1004" s="246"/>
      <c r="N1004" s="247"/>
      <c r="O1004" s="247"/>
      <c r="P1004" s="247"/>
      <c r="Q1004" s="247"/>
      <c r="R1004" s="247"/>
      <c r="S1004" s="247"/>
      <c r="T1004" s="248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49" t="s">
        <v>446</v>
      </c>
      <c r="AU1004" s="249" t="s">
        <v>83</v>
      </c>
      <c r="AV1004" s="13" t="s">
        <v>83</v>
      </c>
      <c r="AW1004" s="13" t="s">
        <v>35</v>
      </c>
      <c r="AX1004" s="13" t="s">
        <v>74</v>
      </c>
      <c r="AY1004" s="249" t="s">
        <v>426</v>
      </c>
    </row>
    <row r="1005" s="14" customFormat="1">
      <c r="A1005" s="14"/>
      <c r="B1005" s="250"/>
      <c r="C1005" s="251"/>
      <c r="D1005" s="240" t="s">
        <v>446</v>
      </c>
      <c r="E1005" s="252" t="s">
        <v>28</v>
      </c>
      <c r="F1005" s="253" t="s">
        <v>863</v>
      </c>
      <c r="G1005" s="251"/>
      <c r="H1005" s="252" t="s">
        <v>28</v>
      </c>
      <c r="I1005" s="254"/>
      <c r="J1005" s="251"/>
      <c r="K1005" s="251"/>
      <c r="L1005" s="255"/>
      <c r="M1005" s="256"/>
      <c r="N1005" s="257"/>
      <c r="O1005" s="257"/>
      <c r="P1005" s="257"/>
      <c r="Q1005" s="257"/>
      <c r="R1005" s="257"/>
      <c r="S1005" s="257"/>
      <c r="T1005" s="258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59" t="s">
        <v>446</v>
      </c>
      <c r="AU1005" s="259" t="s">
        <v>83</v>
      </c>
      <c r="AV1005" s="14" t="s">
        <v>81</v>
      </c>
      <c r="AW1005" s="14" t="s">
        <v>35</v>
      </c>
      <c r="AX1005" s="14" t="s">
        <v>74</v>
      </c>
      <c r="AY1005" s="259" t="s">
        <v>426</v>
      </c>
    </row>
    <row r="1006" s="13" customFormat="1">
      <c r="A1006" s="13"/>
      <c r="B1006" s="238"/>
      <c r="C1006" s="239"/>
      <c r="D1006" s="240" t="s">
        <v>446</v>
      </c>
      <c r="E1006" s="241" t="s">
        <v>28</v>
      </c>
      <c r="F1006" s="242" t="s">
        <v>1561</v>
      </c>
      <c r="G1006" s="239"/>
      <c r="H1006" s="243">
        <v>0.032000000000000001</v>
      </c>
      <c r="I1006" s="244"/>
      <c r="J1006" s="239"/>
      <c r="K1006" s="239"/>
      <c r="L1006" s="245"/>
      <c r="M1006" s="246"/>
      <c r="N1006" s="247"/>
      <c r="O1006" s="247"/>
      <c r="P1006" s="247"/>
      <c r="Q1006" s="247"/>
      <c r="R1006" s="247"/>
      <c r="S1006" s="247"/>
      <c r="T1006" s="248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49" t="s">
        <v>446</v>
      </c>
      <c r="AU1006" s="249" t="s">
        <v>83</v>
      </c>
      <c r="AV1006" s="13" t="s">
        <v>83</v>
      </c>
      <c r="AW1006" s="13" t="s">
        <v>35</v>
      </c>
      <c r="AX1006" s="13" t="s">
        <v>74</v>
      </c>
      <c r="AY1006" s="249" t="s">
        <v>426</v>
      </c>
    </row>
    <row r="1007" s="15" customFormat="1">
      <c r="A1007" s="15"/>
      <c r="B1007" s="260"/>
      <c r="C1007" s="261"/>
      <c r="D1007" s="240" t="s">
        <v>446</v>
      </c>
      <c r="E1007" s="262" t="s">
        <v>28</v>
      </c>
      <c r="F1007" s="263" t="s">
        <v>466</v>
      </c>
      <c r="G1007" s="261"/>
      <c r="H1007" s="264">
        <v>0.27700000000000002</v>
      </c>
      <c r="I1007" s="265"/>
      <c r="J1007" s="261"/>
      <c r="K1007" s="261"/>
      <c r="L1007" s="266"/>
      <c r="M1007" s="267"/>
      <c r="N1007" s="268"/>
      <c r="O1007" s="268"/>
      <c r="P1007" s="268"/>
      <c r="Q1007" s="268"/>
      <c r="R1007" s="268"/>
      <c r="S1007" s="268"/>
      <c r="T1007" s="269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T1007" s="270" t="s">
        <v>446</v>
      </c>
      <c r="AU1007" s="270" t="s">
        <v>83</v>
      </c>
      <c r="AV1007" s="15" t="s">
        <v>438</v>
      </c>
      <c r="AW1007" s="15" t="s">
        <v>35</v>
      </c>
      <c r="AX1007" s="15" t="s">
        <v>81</v>
      </c>
      <c r="AY1007" s="270" t="s">
        <v>426</v>
      </c>
    </row>
    <row r="1008" s="2" customFormat="1" ht="33" customHeight="1">
      <c r="A1008" s="42"/>
      <c r="B1008" s="43"/>
      <c r="C1008" s="220" t="s">
        <v>1562</v>
      </c>
      <c r="D1008" s="220" t="s">
        <v>433</v>
      </c>
      <c r="E1008" s="221" t="s">
        <v>1563</v>
      </c>
      <c r="F1008" s="222" t="s">
        <v>1564</v>
      </c>
      <c r="G1008" s="223" t="s">
        <v>436</v>
      </c>
      <c r="H1008" s="224">
        <v>3.7799999999999998</v>
      </c>
      <c r="I1008" s="225"/>
      <c r="J1008" s="226">
        <f>ROUND(I1008*H1008,2)</f>
        <v>0</v>
      </c>
      <c r="K1008" s="222" t="s">
        <v>437</v>
      </c>
      <c r="L1008" s="48"/>
      <c r="M1008" s="227" t="s">
        <v>28</v>
      </c>
      <c r="N1008" s="228" t="s">
        <v>45</v>
      </c>
      <c r="O1008" s="88"/>
      <c r="P1008" s="229">
        <f>O1008*H1008</f>
        <v>0</v>
      </c>
      <c r="Q1008" s="229">
        <v>0.063</v>
      </c>
      <c r="R1008" s="229">
        <f>Q1008*H1008</f>
        <v>0.23813999999999999</v>
      </c>
      <c r="S1008" s="229">
        <v>0</v>
      </c>
      <c r="T1008" s="230">
        <f>S1008*H1008</f>
        <v>0</v>
      </c>
      <c r="U1008" s="42"/>
      <c r="V1008" s="42"/>
      <c r="W1008" s="42"/>
      <c r="X1008" s="42"/>
      <c r="Y1008" s="42"/>
      <c r="Z1008" s="42"/>
      <c r="AA1008" s="42"/>
      <c r="AB1008" s="42"/>
      <c r="AC1008" s="42"/>
      <c r="AD1008" s="42"/>
      <c r="AE1008" s="42"/>
      <c r="AR1008" s="231" t="s">
        <v>438</v>
      </c>
      <c r="AT1008" s="231" t="s">
        <v>433</v>
      </c>
      <c r="AU1008" s="231" t="s">
        <v>83</v>
      </c>
      <c r="AY1008" s="21" t="s">
        <v>426</v>
      </c>
      <c r="BE1008" s="232">
        <f>IF(N1008="základní",J1008,0)</f>
        <v>0</v>
      </c>
      <c r="BF1008" s="232">
        <f>IF(N1008="snížená",J1008,0)</f>
        <v>0</v>
      </c>
      <c r="BG1008" s="232">
        <f>IF(N1008="zákl. přenesená",J1008,0)</f>
        <v>0</v>
      </c>
      <c r="BH1008" s="232">
        <f>IF(N1008="sníž. přenesená",J1008,0)</f>
        <v>0</v>
      </c>
      <c r="BI1008" s="232">
        <f>IF(N1008="nulová",J1008,0)</f>
        <v>0</v>
      </c>
      <c r="BJ1008" s="21" t="s">
        <v>81</v>
      </c>
      <c r="BK1008" s="232">
        <f>ROUND(I1008*H1008,2)</f>
        <v>0</v>
      </c>
      <c r="BL1008" s="21" t="s">
        <v>438</v>
      </c>
      <c r="BM1008" s="231" t="s">
        <v>1565</v>
      </c>
    </row>
    <row r="1009" s="2" customFormat="1">
      <c r="A1009" s="42"/>
      <c r="B1009" s="43"/>
      <c r="C1009" s="44"/>
      <c r="D1009" s="233" t="s">
        <v>442</v>
      </c>
      <c r="E1009" s="44"/>
      <c r="F1009" s="234" t="s">
        <v>1566</v>
      </c>
      <c r="G1009" s="44"/>
      <c r="H1009" s="44"/>
      <c r="I1009" s="235"/>
      <c r="J1009" s="44"/>
      <c r="K1009" s="44"/>
      <c r="L1009" s="48"/>
      <c r="M1009" s="236"/>
      <c r="N1009" s="237"/>
      <c r="O1009" s="88"/>
      <c r="P1009" s="88"/>
      <c r="Q1009" s="88"/>
      <c r="R1009" s="88"/>
      <c r="S1009" s="88"/>
      <c r="T1009" s="89"/>
      <c r="U1009" s="42"/>
      <c r="V1009" s="42"/>
      <c r="W1009" s="42"/>
      <c r="X1009" s="42"/>
      <c r="Y1009" s="42"/>
      <c r="Z1009" s="42"/>
      <c r="AA1009" s="42"/>
      <c r="AB1009" s="42"/>
      <c r="AC1009" s="42"/>
      <c r="AD1009" s="42"/>
      <c r="AE1009" s="42"/>
      <c r="AT1009" s="21" t="s">
        <v>442</v>
      </c>
      <c r="AU1009" s="21" t="s">
        <v>83</v>
      </c>
    </row>
    <row r="1010" s="14" customFormat="1">
      <c r="A1010" s="14"/>
      <c r="B1010" s="250"/>
      <c r="C1010" s="251"/>
      <c r="D1010" s="240" t="s">
        <v>446</v>
      </c>
      <c r="E1010" s="252" t="s">
        <v>28</v>
      </c>
      <c r="F1010" s="253" t="s">
        <v>460</v>
      </c>
      <c r="G1010" s="251"/>
      <c r="H1010" s="252" t="s">
        <v>28</v>
      </c>
      <c r="I1010" s="254"/>
      <c r="J1010" s="251"/>
      <c r="K1010" s="251"/>
      <c r="L1010" s="255"/>
      <c r="M1010" s="256"/>
      <c r="N1010" s="257"/>
      <c r="O1010" s="257"/>
      <c r="P1010" s="257"/>
      <c r="Q1010" s="257"/>
      <c r="R1010" s="257"/>
      <c r="S1010" s="257"/>
      <c r="T1010" s="258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T1010" s="259" t="s">
        <v>446</v>
      </c>
      <c r="AU1010" s="259" t="s">
        <v>83</v>
      </c>
      <c r="AV1010" s="14" t="s">
        <v>81</v>
      </c>
      <c r="AW1010" s="14" t="s">
        <v>35</v>
      </c>
      <c r="AX1010" s="14" t="s">
        <v>74</v>
      </c>
      <c r="AY1010" s="259" t="s">
        <v>426</v>
      </c>
    </row>
    <row r="1011" s="13" customFormat="1">
      <c r="A1011" s="13"/>
      <c r="B1011" s="238"/>
      <c r="C1011" s="239"/>
      <c r="D1011" s="240" t="s">
        <v>446</v>
      </c>
      <c r="E1011" s="241" t="s">
        <v>28</v>
      </c>
      <c r="F1011" s="242" t="s">
        <v>1567</v>
      </c>
      <c r="G1011" s="239"/>
      <c r="H1011" s="243">
        <v>3.7799999999999998</v>
      </c>
      <c r="I1011" s="244"/>
      <c r="J1011" s="239"/>
      <c r="K1011" s="239"/>
      <c r="L1011" s="245"/>
      <c r="M1011" s="246"/>
      <c r="N1011" s="247"/>
      <c r="O1011" s="247"/>
      <c r="P1011" s="247"/>
      <c r="Q1011" s="247"/>
      <c r="R1011" s="247"/>
      <c r="S1011" s="247"/>
      <c r="T1011" s="248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49" t="s">
        <v>446</v>
      </c>
      <c r="AU1011" s="249" t="s">
        <v>83</v>
      </c>
      <c r="AV1011" s="13" t="s">
        <v>83</v>
      </c>
      <c r="AW1011" s="13" t="s">
        <v>35</v>
      </c>
      <c r="AX1011" s="13" t="s">
        <v>81</v>
      </c>
      <c r="AY1011" s="249" t="s">
        <v>426</v>
      </c>
    </row>
    <row r="1012" s="2" customFormat="1" ht="24.15" customHeight="1">
      <c r="A1012" s="42"/>
      <c r="B1012" s="43"/>
      <c r="C1012" s="220" t="s">
        <v>1568</v>
      </c>
      <c r="D1012" s="220" t="s">
        <v>433</v>
      </c>
      <c r="E1012" s="221" t="s">
        <v>1569</v>
      </c>
      <c r="F1012" s="222" t="s">
        <v>1570</v>
      </c>
      <c r="G1012" s="223" t="s">
        <v>436</v>
      </c>
      <c r="H1012" s="224">
        <v>6.8399999999999999</v>
      </c>
      <c r="I1012" s="225"/>
      <c r="J1012" s="226">
        <f>ROUND(I1012*H1012,2)</f>
        <v>0</v>
      </c>
      <c r="K1012" s="222" t="s">
        <v>437</v>
      </c>
      <c r="L1012" s="48"/>
      <c r="M1012" s="227" t="s">
        <v>28</v>
      </c>
      <c r="N1012" s="228" t="s">
        <v>45</v>
      </c>
      <c r="O1012" s="88"/>
      <c r="P1012" s="229">
        <f>O1012*H1012</f>
        <v>0</v>
      </c>
      <c r="Q1012" s="229">
        <v>0.010200000000000001</v>
      </c>
      <c r="R1012" s="229">
        <f>Q1012*H1012</f>
        <v>0.069767999999999997</v>
      </c>
      <c r="S1012" s="229">
        <v>0</v>
      </c>
      <c r="T1012" s="230">
        <f>S1012*H1012</f>
        <v>0</v>
      </c>
      <c r="U1012" s="42"/>
      <c r="V1012" s="42"/>
      <c r="W1012" s="42"/>
      <c r="X1012" s="42"/>
      <c r="Y1012" s="42"/>
      <c r="Z1012" s="42"/>
      <c r="AA1012" s="42"/>
      <c r="AB1012" s="42"/>
      <c r="AC1012" s="42"/>
      <c r="AD1012" s="42"/>
      <c r="AE1012" s="42"/>
      <c r="AR1012" s="231" t="s">
        <v>438</v>
      </c>
      <c r="AT1012" s="231" t="s">
        <v>433</v>
      </c>
      <c r="AU1012" s="231" t="s">
        <v>83</v>
      </c>
      <c r="AY1012" s="21" t="s">
        <v>426</v>
      </c>
      <c r="BE1012" s="232">
        <f>IF(N1012="základní",J1012,0)</f>
        <v>0</v>
      </c>
      <c r="BF1012" s="232">
        <f>IF(N1012="snížená",J1012,0)</f>
        <v>0</v>
      </c>
      <c r="BG1012" s="232">
        <f>IF(N1012="zákl. přenesená",J1012,0)</f>
        <v>0</v>
      </c>
      <c r="BH1012" s="232">
        <f>IF(N1012="sníž. přenesená",J1012,0)</f>
        <v>0</v>
      </c>
      <c r="BI1012" s="232">
        <f>IF(N1012="nulová",J1012,0)</f>
        <v>0</v>
      </c>
      <c r="BJ1012" s="21" t="s">
        <v>81</v>
      </c>
      <c r="BK1012" s="232">
        <f>ROUND(I1012*H1012,2)</f>
        <v>0</v>
      </c>
      <c r="BL1012" s="21" t="s">
        <v>438</v>
      </c>
      <c r="BM1012" s="231" t="s">
        <v>1571</v>
      </c>
    </row>
    <row r="1013" s="2" customFormat="1">
      <c r="A1013" s="42"/>
      <c r="B1013" s="43"/>
      <c r="C1013" s="44"/>
      <c r="D1013" s="233" t="s">
        <v>442</v>
      </c>
      <c r="E1013" s="44"/>
      <c r="F1013" s="234" t="s">
        <v>1572</v>
      </c>
      <c r="G1013" s="44"/>
      <c r="H1013" s="44"/>
      <c r="I1013" s="235"/>
      <c r="J1013" s="44"/>
      <c r="K1013" s="44"/>
      <c r="L1013" s="48"/>
      <c r="M1013" s="236"/>
      <c r="N1013" s="237"/>
      <c r="O1013" s="88"/>
      <c r="P1013" s="88"/>
      <c r="Q1013" s="88"/>
      <c r="R1013" s="88"/>
      <c r="S1013" s="88"/>
      <c r="T1013" s="89"/>
      <c r="U1013" s="42"/>
      <c r="V1013" s="42"/>
      <c r="W1013" s="42"/>
      <c r="X1013" s="42"/>
      <c r="Y1013" s="42"/>
      <c r="Z1013" s="42"/>
      <c r="AA1013" s="42"/>
      <c r="AB1013" s="42"/>
      <c r="AC1013" s="42"/>
      <c r="AD1013" s="42"/>
      <c r="AE1013" s="42"/>
      <c r="AT1013" s="21" t="s">
        <v>442</v>
      </c>
      <c r="AU1013" s="21" t="s">
        <v>83</v>
      </c>
    </row>
    <row r="1014" s="13" customFormat="1">
      <c r="A1014" s="13"/>
      <c r="B1014" s="238"/>
      <c r="C1014" s="239"/>
      <c r="D1014" s="240" t="s">
        <v>446</v>
      </c>
      <c r="E1014" s="241" t="s">
        <v>28</v>
      </c>
      <c r="F1014" s="242" t="s">
        <v>284</v>
      </c>
      <c r="G1014" s="239"/>
      <c r="H1014" s="243">
        <v>6.8399999999999999</v>
      </c>
      <c r="I1014" s="244"/>
      <c r="J1014" s="239"/>
      <c r="K1014" s="239"/>
      <c r="L1014" s="245"/>
      <c r="M1014" s="246"/>
      <c r="N1014" s="247"/>
      <c r="O1014" s="247"/>
      <c r="P1014" s="247"/>
      <c r="Q1014" s="247"/>
      <c r="R1014" s="247"/>
      <c r="S1014" s="247"/>
      <c r="T1014" s="248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49" t="s">
        <v>446</v>
      </c>
      <c r="AU1014" s="249" t="s">
        <v>83</v>
      </c>
      <c r="AV1014" s="13" t="s">
        <v>83</v>
      </c>
      <c r="AW1014" s="13" t="s">
        <v>35</v>
      </c>
      <c r="AX1014" s="13" t="s">
        <v>81</v>
      </c>
      <c r="AY1014" s="249" t="s">
        <v>426</v>
      </c>
    </row>
    <row r="1015" s="2" customFormat="1" ht="24.15" customHeight="1">
      <c r="A1015" s="42"/>
      <c r="B1015" s="43"/>
      <c r="C1015" s="220" t="s">
        <v>1573</v>
      </c>
      <c r="D1015" s="220" t="s">
        <v>433</v>
      </c>
      <c r="E1015" s="221" t="s">
        <v>1574</v>
      </c>
      <c r="F1015" s="222" t="s">
        <v>1575</v>
      </c>
      <c r="G1015" s="223" t="s">
        <v>436</v>
      </c>
      <c r="H1015" s="224">
        <v>6.8399999999999999</v>
      </c>
      <c r="I1015" s="225"/>
      <c r="J1015" s="226">
        <f>ROUND(I1015*H1015,2)</f>
        <v>0</v>
      </c>
      <c r="K1015" s="222" t="s">
        <v>437</v>
      </c>
      <c r="L1015" s="48"/>
      <c r="M1015" s="227" t="s">
        <v>28</v>
      </c>
      <c r="N1015" s="228" t="s">
        <v>45</v>
      </c>
      <c r="O1015" s="88"/>
      <c r="P1015" s="229">
        <f>O1015*H1015</f>
        <v>0</v>
      </c>
      <c r="Q1015" s="229">
        <v>0</v>
      </c>
      <c r="R1015" s="229">
        <f>Q1015*H1015</f>
        <v>0</v>
      </c>
      <c r="S1015" s="229">
        <v>0</v>
      </c>
      <c r="T1015" s="230">
        <f>S1015*H1015</f>
        <v>0</v>
      </c>
      <c r="U1015" s="42"/>
      <c r="V1015" s="42"/>
      <c r="W1015" s="42"/>
      <c r="X1015" s="42"/>
      <c r="Y1015" s="42"/>
      <c r="Z1015" s="42"/>
      <c r="AA1015" s="42"/>
      <c r="AB1015" s="42"/>
      <c r="AC1015" s="42"/>
      <c r="AD1015" s="42"/>
      <c r="AE1015" s="42"/>
      <c r="AR1015" s="231" t="s">
        <v>438</v>
      </c>
      <c r="AT1015" s="231" t="s">
        <v>433</v>
      </c>
      <c r="AU1015" s="231" t="s">
        <v>83</v>
      </c>
      <c r="AY1015" s="21" t="s">
        <v>426</v>
      </c>
      <c r="BE1015" s="232">
        <f>IF(N1015="základní",J1015,0)</f>
        <v>0</v>
      </c>
      <c r="BF1015" s="232">
        <f>IF(N1015="snížená",J1015,0)</f>
        <v>0</v>
      </c>
      <c r="BG1015" s="232">
        <f>IF(N1015="zákl. přenesená",J1015,0)</f>
        <v>0</v>
      </c>
      <c r="BH1015" s="232">
        <f>IF(N1015="sníž. přenesená",J1015,0)</f>
        <v>0</v>
      </c>
      <c r="BI1015" s="232">
        <f>IF(N1015="nulová",J1015,0)</f>
        <v>0</v>
      </c>
      <c r="BJ1015" s="21" t="s">
        <v>81</v>
      </c>
      <c r="BK1015" s="232">
        <f>ROUND(I1015*H1015,2)</f>
        <v>0</v>
      </c>
      <c r="BL1015" s="21" t="s">
        <v>438</v>
      </c>
      <c r="BM1015" s="231" t="s">
        <v>1576</v>
      </c>
    </row>
    <row r="1016" s="2" customFormat="1">
      <c r="A1016" s="42"/>
      <c r="B1016" s="43"/>
      <c r="C1016" s="44"/>
      <c r="D1016" s="233" t="s">
        <v>442</v>
      </c>
      <c r="E1016" s="44"/>
      <c r="F1016" s="234" t="s">
        <v>1577</v>
      </c>
      <c r="G1016" s="44"/>
      <c r="H1016" s="44"/>
      <c r="I1016" s="235"/>
      <c r="J1016" s="44"/>
      <c r="K1016" s="44"/>
      <c r="L1016" s="48"/>
      <c r="M1016" s="236"/>
      <c r="N1016" s="237"/>
      <c r="O1016" s="88"/>
      <c r="P1016" s="88"/>
      <c r="Q1016" s="88"/>
      <c r="R1016" s="88"/>
      <c r="S1016" s="88"/>
      <c r="T1016" s="89"/>
      <c r="U1016" s="42"/>
      <c r="V1016" s="42"/>
      <c r="W1016" s="42"/>
      <c r="X1016" s="42"/>
      <c r="Y1016" s="42"/>
      <c r="Z1016" s="42"/>
      <c r="AA1016" s="42"/>
      <c r="AB1016" s="42"/>
      <c r="AC1016" s="42"/>
      <c r="AD1016" s="42"/>
      <c r="AE1016" s="42"/>
      <c r="AT1016" s="21" t="s">
        <v>442</v>
      </c>
      <c r="AU1016" s="21" t="s">
        <v>83</v>
      </c>
    </row>
    <row r="1017" s="14" customFormat="1">
      <c r="A1017" s="14"/>
      <c r="B1017" s="250"/>
      <c r="C1017" s="251"/>
      <c r="D1017" s="240" t="s">
        <v>446</v>
      </c>
      <c r="E1017" s="252" t="s">
        <v>28</v>
      </c>
      <c r="F1017" s="253" t="s">
        <v>460</v>
      </c>
      <c r="G1017" s="251"/>
      <c r="H1017" s="252" t="s">
        <v>28</v>
      </c>
      <c r="I1017" s="254"/>
      <c r="J1017" s="251"/>
      <c r="K1017" s="251"/>
      <c r="L1017" s="255"/>
      <c r="M1017" s="256"/>
      <c r="N1017" s="257"/>
      <c r="O1017" s="257"/>
      <c r="P1017" s="257"/>
      <c r="Q1017" s="257"/>
      <c r="R1017" s="257"/>
      <c r="S1017" s="257"/>
      <c r="T1017" s="258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T1017" s="259" t="s">
        <v>446</v>
      </c>
      <c r="AU1017" s="259" t="s">
        <v>83</v>
      </c>
      <c r="AV1017" s="14" t="s">
        <v>81</v>
      </c>
      <c r="AW1017" s="14" t="s">
        <v>35</v>
      </c>
      <c r="AX1017" s="14" t="s">
        <v>74</v>
      </c>
      <c r="AY1017" s="259" t="s">
        <v>426</v>
      </c>
    </row>
    <row r="1018" s="13" customFormat="1">
      <c r="A1018" s="13"/>
      <c r="B1018" s="238"/>
      <c r="C1018" s="239"/>
      <c r="D1018" s="240" t="s">
        <v>446</v>
      </c>
      <c r="E1018" s="241" t="s">
        <v>287</v>
      </c>
      <c r="F1018" s="242" t="s">
        <v>1578</v>
      </c>
      <c r="G1018" s="239"/>
      <c r="H1018" s="243">
        <v>5.4000000000000004</v>
      </c>
      <c r="I1018" s="244"/>
      <c r="J1018" s="239"/>
      <c r="K1018" s="239"/>
      <c r="L1018" s="245"/>
      <c r="M1018" s="246"/>
      <c r="N1018" s="247"/>
      <c r="O1018" s="247"/>
      <c r="P1018" s="247"/>
      <c r="Q1018" s="247"/>
      <c r="R1018" s="247"/>
      <c r="S1018" s="247"/>
      <c r="T1018" s="248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T1018" s="249" t="s">
        <v>446</v>
      </c>
      <c r="AU1018" s="249" t="s">
        <v>83</v>
      </c>
      <c r="AV1018" s="13" t="s">
        <v>83</v>
      </c>
      <c r="AW1018" s="13" t="s">
        <v>35</v>
      </c>
      <c r="AX1018" s="13" t="s">
        <v>74</v>
      </c>
      <c r="AY1018" s="249" t="s">
        <v>426</v>
      </c>
    </row>
    <row r="1019" s="14" customFormat="1">
      <c r="A1019" s="14"/>
      <c r="B1019" s="250"/>
      <c r="C1019" s="251"/>
      <c r="D1019" s="240" t="s">
        <v>446</v>
      </c>
      <c r="E1019" s="252" t="s">
        <v>28</v>
      </c>
      <c r="F1019" s="253" t="s">
        <v>872</v>
      </c>
      <c r="G1019" s="251"/>
      <c r="H1019" s="252" t="s">
        <v>28</v>
      </c>
      <c r="I1019" s="254"/>
      <c r="J1019" s="251"/>
      <c r="K1019" s="251"/>
      <c r="L1019" s="255"/>
      <c r="M1019" s="256"/>
      <c r="N1019" s="257"/>
      <c r="O1019" s="257"/>
      <c r="P1019" s="257"/>
      <c r="Q1019" s="257"/>
      <c r="R1019" s="257"/>
      <c r="S1019" s="257"/>
      <c r="T1019" s="258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T1019" s="259" t="s">
        <v>446</v>
      </c>
      <c r="AU1019" s="259" t="s">
        <v>83</v>
      </c>
      <c r="AV1019" s="14" t="s">
        <v>81</v>
      </c>
      <c r="AW1019" s="14" t="s">
        <v>35</v>
      </c>
      <c r="AX1019" s="14" t="s">
        <v>74</v>
      </c>
      <c r="AY1019" s="259" t="s">
        <v>426</v>
      </c>
    </row>
    <row r="1020" s="13" customFormat="1">
      <c r="A1020" s="13"/>
      <c r="B1020" s="238"/>
      <c r="C1020" s="239"/>
      <c r="D1020" s="240" t="s">
        <v>446</v>
      </c>
      <c r="E1020" s="241" t="s">
        <v>28</v>
      </c>
      <c r="F1020" s="242" t="s">
        <v>1579</v>
      </c>
      <c r="G1020" s="239"/>
      <c r="H1020" s="243">
        <v>1.44</v>
      </c>
      <c r="I1020" s="244"/>
      <c r="J1020" s="239"/>
      <c r="K1020" s="239"/>
      <c r="L1020" s="245"/>
      <c r="M1020" s="246"/>
      <c r="N1020" s="247"/>
      <c r="O1020" s="247"/>
      <c r="P1020" s="247"/>
      <c r="Q1020" s="247"/>
      <c r="R1020" s="247"/>
      <c r="S1020" s="247"/>
      <c r="T1020" s="248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49" t="s">
        <v>446</v>
      </c>
      <c r="AU1020" s="249" t="s">
        <v>83</v>
      </c>
      <c r="AV1020" s="13" t="s">
        <v>83</v>
      </c>
      <c r="AW1020" s="13" t="s">
        <v>35</v>
      </c>
      <c r="AX1020" s="13" t="s">
        <v>74</v>
      </c>
      <c r="AY1020" s="249" t="s">
        <v>426</v>
      </c>
    </row>
    <row r="1021" s="15" customFormat="1">
      <c r="A1021" s="15"/>
      <c r="B1021" s="260"/>
      <c r="C1021" s="261"/>
      <c r="D1021" s="240" t="s">
        <v>446</v>
      </c>
      <c r="E1021" s="262" t="s">
        <v>284</v>
      </c>
      <c r="F1021" s="263" t="s">
        <v>466</v>
      </c>
      <c r="G1021" s="261"/>
      <c r="H1021" s="264">
        <v>6.8399999999999999</v>
      </c>
      <c r="I1021" s="265"/>
      <c r="J1021" s="261"/>
      <c r="K1021" s="261"/>
      <c r="L1021" s="266"/>
      <c r="M1021" s="267"/>
      <c r="N1021" s="268"/>
      <c r="O1021" s="268"/>
      <c r="P1021" s="268"/>
      <c r="Q1021" s="268"/>
      <c r="R1021" s="268"/>
      <c r="S1021" s="268"/>
      <c r="T1021" s="269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T1021" s="270" t="s">
        <v>446</v>
      </c>
      <c r="AU1021" s="270" t="s">
        <v>83</v>
      </c>
      <c r="AV1021" s="15" t="s">
        <v>438</v>
      </c>
      <c r="AW1021" s="15" t="s">
        <v>35</v>
      </c>
      <c r="AX1021" s="15" t="s">
        <v>81</v>
      </c>
      <c r="AY1021" s="270" t="s">
        <v>426</v>
      </c>
    </row>
    <row r="1022" s="12" customFormat="1" ht="22.8" customHeight="1">
      <c r="A1022" s="12"/>
      <c r="B1022" s="204"/>
      <c r="C1022" s="205"/>
      <c r="D1022" s="206" t="s">
        <v>73</v>
      </c>
      <c r="E1022" s="218" t="s">
        <v>1103</v>
      </c>
      <c r="F1022" s="218" t="s">
        <v>1580</v>
      </c>
      <c r="G1022" s="205"/>
      <c r="H1022" s="205"/>
      <c r="I1022" s="208"/>
      <c r="J1022" s="219">
        <f>BK1022</f>
        <v>0</v>
      </c>
      <c r="K1022" s="205"/>
      <c r="L1022" s="210"/>
      <c r="M1022" s="211"/>
      <c r="N1022" s="212"/>
      <c r="O1022" s="212"/>
      <c r="P1022" s="213">
        <f>SUM(P1023:P1042)</f>
        <v>0</v>
      </c>
      <c r="Q1022" s="212"/>
      <c r="R1022" s="213">
        <f>SUM(R1023:R1042)</f>
        <v>1.89248774</v>
      </c>
      <c r="S1022" s="212"/>
      <c r="T1022" s="214">
        <f>SUM(T1023:T1042)</f>
        <v>0</v>
      </c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R1022" s="215" t="s">
        <v>81</v>
      </c>
      <c r="AT1022" s="216" t="s">
        <v>73</v>
      </c>
      <c r="AU1022" s="216" t="s">
        <v>81</v>
      </c>
      <c r="AY1022" s="215" t="s">
        <v>426</v>
      </c>
      <c r="BK1022" s="217">
        <f>SUM(BK1023:BK1042)</f>
        <v>0</v>
      </c>
    </row>
    <row r="1023" s="2" customFormat="1" ht="62.7" customHeight="1">
      <c r="A1023" s="42"/>
      <c r="B1023" s="43"/>
      <c r="C1023" s="220" t="s">
        <v>1581</v>
      </c>
      <c r="D1023" s="220" t="s">
        <v>433</v>
      </c>
      <c r="E1023" s="221" t="s">
        <v>1582</v>
      </c>
      <c r="F1023" s="222" t="s">
        <v>1583</v>
      </c>
      <c r="G1023" s="223" t="s">
        <v>949</v>
      </c>
      <c r="H1023" s="224">
        <v>10.550000000000001</v>
      </c>
      <c r="I1023" s="225"/>
      <c r="J1023" s="226">
        <f>ROUND(I1023*H1023,2)</f>
        <v>0</v>
      </c>
      <c r="K1023" s="222" t="s">
        <v>437</v>
      </c>
      <c r="L1023" s="48"/>
      <c r="M1023" s="227" t="s">
        <v>28</v>
      </c>
      <c r="N1023" s="228" t="s">
        <v>45</v>
      </c>
      <c r="O1023" s="88"/>
      <c r="P1023" s="229">
        <f>O1023*H1023</f>
        <v>0</v>
      </c>
      <c r="Q1023" s="229">
        <v>0.10988000000000001</v>
      </c>
      <c r="R1023" s="229">
        <f>Q1023*H1023</f>
        <v>1.1592340000000001</v>
      </c>
      <c r="S1023" s="229">
        <v>0</v>
      </c>
      <c r="T1023" s="230">
        <f>S1023*H1023</f>
        <v>0</v>
      </c>
      <c r="U1023" s="42"/>
      <c r="V1023" s="42"/>
      <c r="W1023" s="42"/>
      <c r="X1023" s="42"/>
      <c r="Y1023" s="42"/>
      <c r="Z1023" s="42"/>
      <c r="AA1023" s="42"/>
      <c r="AB1023" s="42"/>
      <c r="AC1023" s="42"/>
      <c r="AD1023" s="42"/>
      <c r="AE1023" s="42"/>
      <c r="AR1023" s="231" t="s">
        <v>438</v>
      </c>
      <c r="AT1023" s="231" t="s">
        <v>433</v>
      </c>
      <c r="AU1023" s="231" t="s">
        <v>83</v>
      </c>
      <c r="AY1023" s="21" t="s">
        <v>426</v>
      </c>
      <c r="BE1023" s="232">
        <f>IF(N1023="základní",J1023,0)</f>
        <v>0</v>
      </c>
      <c r="BF1023" s="232">
        <f>IF(N1023="snížená",J1023,0)</f>
        <v>0</v>
      </c>
      <c r="BG1023" s="232">
        <f>IF(N1023="zákl. přenesená",J1023,0)</f>
        <v>0</v>
      </c>
      <c r="BH1023" s="232">
        <f>IF(N1023="sníž. přenesená",J1023,0)</f>
        <v>0</v>
      </c>
      <c r="BI1023" s="232">
        <f>IF(N1023="nulová",J1023,0)</f>
        <v>0</v>
      </c>
      <c r="BJ1023" s="21" t="s">
        <v>81</v>
      </c>
      <c r="BK1023" s="232">
        <f>ROUND(I1023*H1023,2)</f>
        <v>0</v>
      </c>
      <c r="BL1023" s="21" t="s">
        <v>438</v>
      </c>
      <c r="BM1023" s="231" t="s">
        <v>1584</v>
      </c>
    </row>
    <row r="1024" s="2" customFormat="1">
      <c r="A1024" s="42"/>
      <c r="B1024" s="43"/>
      <c r="C1024" s="44"/>
      <c r="D1024" s="233" t="s">
        <v>442</v>
      </c>
      <c r="E1024" s="44"/>
      <c r="F1024" s="234" t="s">
        <v>1585</v>
      </c>
      <c r="G1024" s="44"/>
      <c r="H1024" s="44"/>
      <c r="I1024" s="235"/>
      <c r="J1024" s="44"/>
      <c r="K1024" s="44"/>
      <c r="L1024" s="48"/>
      <c r="M1024" s="236"/>
      <c r="N1024" s="237"/>
      <c r="O1024" s="88"/>
      <c r="P1024" s="88"/>
      <c r="Q1024" s="88"/>
      <c r="R1024" s="88"/>
      <c r="S1024" s="88"/>
      <c r="T1024" s="89"/>
      <c r="U1024" s="42"/>
      <c r="V1024" s="42"/>
      <c r="W1024" s="42"/>
      <c r="X1024" s="42"/>
      <c r="Y1024" s="42"/>
      <c r="Z1024" s="42"/>
      <c r="AA1024" s="42"/>
      <c r="AB1024" s="42"/>
      <c r="AC1024" s="42"/>
      <c r="AD1024" s="42"/>
      <c r="AE1024" s="42"/>
      <c r="AT1024" s="21" t="s">
        <v>442</v>
      </c>
      <c r="AU1024" s="21" t="s">
        <v>83</v>
      </c>
    </row>
    <row r="1025" s="14" customFormat="1">
      <c r="A1025" s="14"/>
      <c r="B1025" s="250"/>
      <c r="C1025" s="251"/>
      <c r="D1025" s="240" t="s">
        <v>446</v>
      </c>
      <c r="E1025" s="252" t="s">
        <v>28</v>
      </c>
      <c r="F1025" s="253" t="s">
        <v>457</v>
      </c>
      <c r="G1025" s="251"/>
      <c r="H1025" s="252" t="s">
        <v>28</v>
      </c>
      <c r="I1025" s="254"/>
      <c r="J1025" s="251"/>
      <c r="K1025" s="251"/>
      <c r="L1025" s="255"/>
      <c r="M1025" s="256"/>
      <c r="N1025" s="257"/>
      <c r="O1025" s="257"/>
      <c r="P1025" s="257"/>
      <c r="Q1025" s="257"/>
      <c r="R1025" s="257"/>
      <c r="S1025" s="257"/>
      <c r="T1025" s="258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59" t="s">
        <v>446</v>
      </c>
      <c r="AU1025" s="259" t="s">
        <v>83</v>
      </c>
      <c r="AV1025" s="14" t="s">
        <v>81</v>
      </c>
      <c r="AW1025" s="14" t="s">
        <v>35</v>
      </c>
      <c r="AX1025" s="14" t="s">
        <v>74</v>
      </c>
      <c r="AY1025" s="259" t="s">
        <v>426</v>
      </c>
    </row>
    <row r="1026" s="14" customFormat="1">
      <c r="A1026" s="14"/>
      <c r="B1026" s="250"/>
      <c r="C1026" s="251"/>
      <c r="D1026" s="240" t="s">
        <v>446</v>
      </c>
      <c r="E1026" s="252" t="s">
        <v>28</v>
      </c>
      <c r="F1026" s="253" t="s">
        <v>862</v>
      </c>
      <c r="G1026" s="251"/>
      <c r="H1026" s="252" t="s">
        <v>28</v>
      </c>
      <c r="I1026" s="254"/>
      <c r="J1026" s="251"/>
      <c r="K1026" s="251"/>
      <c r="L1026" s="255"/>
      <c r="M1026" s="256"/>
      <c r="N1026" s="257"/>
      <c r="O1026" s="257"/>
      <c r="P1026" s="257"/>
      <c r="Q1026" s="257"/>
      <c r="R1026" s="257"/>
      <c r="S1026" s="257"/>
      <c r="T1026" s="258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59" t="s">
        <v>446</v>
      </c>
      <c r="AU1026" s="259" t="s">
        <v>83</v>
      </c>
      <c r="AV1026" s="14" t="s">
        <v>81</v>
      </c>
      <c r="AW1026" s="14" t="s">
        <v>35</v>
      </c>
      <c r="AX1026" s="14" t="s">
        <v>74</v>
      </c>
      <c r="AY1026" s="259" t="s">
        <v>426</v>
      </c>
    </row>
    <row r="1027" s="13" customFormat="1">
      <c r="A1027" s="13"/>
      <c r="B1027" s="238"/>
      <c r="C1027" s="239"/>
      <c r="D1027" s="240" t="s">
        <v>446</v>
      </c>
      <c r="E1027" s="241" t="s">
        <v>28</v>
      </c>
      <c r="F1027" s="242" t="s">
        <v>1586</v>
      </c>
      <c r="G1027" s="239"/>
      <c r="H1027" s="243">
        <v>10.550000000000001</v>
      </c>
      <c r="I1027" s="244"/>
      <c r="J1027" s="239"/>
      <c r="K1027" s="239"/>
      <c r="L1027" s="245"/>
      <c r="M1027" s="246"/>
      <c r="N1027" s="247"/>
      <c r="O1027" s="247"/>
      <c r="P1027" s="247"/>
      <c r="Q1027" s="247"/>
      <c r="R1027" s="247"/>
      <c r="S1027" s="247"/>
      <c r="T1027" s="248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49" t="s">
        <v>446</v>
      </c>
      <c r="AU1027" s="249" t="s">
        <v>83</v>
      </c>
      <c r="AV1027" s="13" t="s">
        <v>83</v>
      </c>
      <c r="AW1027" s="13" t="s">
        <v>35</v>
      </c>
      <c r="AX1027" s="13" t="s">
        <v>74</v>
      </c>
      <c r="AY1027" s="249" t="s">
        <v>426</v>
      </c>
    </row>
    <row r="1028" s="15" customFormat="1">
      <c r="A1028" s="15"/>
      <c r="B1028" s="260"/>
      <c r="C1028" s="261"/>
      <c r="D1028" s="240" t="s">
        <v>446</v>
      </c>
      <c r="E1028" s="262" t="s">
        <v>319</v>
      </c>
      <c r="F1028" s="263" t="s">
        <v>466</v>
      </c>
      <c r="G1028" s="261"/>
      <c r="H1028" s="264">
        <v>10.550000000000001</v>
      </c>
      <c r="I1028" s="265"/>
      <c r="J1028" s="261"/>
      <c r="K1028" s="261"/>
      <c r="L1028" s="266"/>
      <c r="M1028" s="267"/>
      <c r="N1028" s="268"/>
      <c r="O1028" s="268"/>
      <c r="P1028" s="268"/>
      <c r="Q1028" s="268"/>
      <c r="R1028" s="268"/>
      <c r="S1028" s="268"/>
      <c r="T1028" s="269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T1028" s="270" t="s">
        <v>446</v>
      </c>
      <c r="AU1028" s="270" t="s">
        <v>83</v>
      </c>
      <c r="AV1028" s="15" t="s">
        <v>438</v>
      </c>
      <c r="AW1028" s="15" t="s">
        <v>35</v>
      </c>
      <c r="AX1028" s="15" t="s">
        <v>81</v>
      </c>
      <c r="AY1028" s="270" t="s">
        <v>426</v>
      </c>
    </row>
    <row r="1029" s="2" customFormat="1" ht="16.5" customHeight="1">
      <c r="A1029" s="42"/>
      <c r="B1029" s="43"/>
      <c r="C1029" s="271" t="s">
        <v>1587</v>
      </c>
      <c r="D1029" s="271" t="s">
        <v>776</v>
      </c>
      <c r="E1029" s="272" t="s">
        <v>1588</v>
      </c>
      <c r="F1029" s="273" t="s">
        <v>1589</v>
      </c>
      <c r="G1029" s="274" t="s">
        <v>436</v>
      </c>
      <c r="H1029" s="275">
        <v>1.087</v>
      </c>
      <c r="I1029" s="276"/>
      <c r="J1029" s="277">
        <f>ROUND(I1029*H1029,2)</f>
        <v>0</v>
      </c>
      <c r="K1029" s="273" t="s">
        <v>437</v>
      </c>
      <c r="L1029" s="278"/>
      <c r="M1029" s="279" t="s">
        <v>28</v>
      </c>
      <c r="N1029" s="280" t="s">
        <v>45</v>
      </c>
      <c r="O1029" s="88"/>
      <c r="P1029" s="229">
        <f>O1029*H1029</f>
        <v>0</v>
      </c>
      <c r="Q1029" s="229">
        <v>0.22800000000000001</v>
      </c>
      <c r="R1029" s="229">
        <f>Q1029*H1029</f>
        <v>0.247836</v>
      </c>
      <c r="S1029" s="229">
        <v>0</v>
      </c>
      <c r="T1029" s="230">
        <f>S1029*H1029</f>
        <v>0</v>
      </c>
      <c r="U1029" s="42"/>
      <c r="V1029" s="42"/>
      <c r="W1029" s="42"/>
      <c r="X1029" s="42"/>
      <c r="Y1029" s="42"/>
      <c r="Z1029" s="42"/>
      <c r="AA1029" s="42"/>
      <c r="AB1029" s="42"/>
      <c r="AC1029" s="42"/>
      <c r="AD1029" s="42"/>
      <c r="AE1029" s="42"/>
      <c r="AR1029" s="231" t="s">
        <v>491</v>
      </c>
      <c r="AT1029" s="231" t="s">
        <v>776</v>
      </c>
      <c r="AU1029" s="231" t="s">
        <v>83</v>
      </c>
      <c r="AY1029" s="21" t="s">
        <v>426</v>
      </c>
      <c r="BE1029" s="232">
        <f>IF(N1029="základní",J1029,0)</f>
        <v>0</v>
      </c>
      <c r="BF1029" s="232">
        <f>IF(N1029="snížená",J1029,0)</f>
        <v>0</v>
      </c>
      <c r="BG1029" s="232">
        <f>IF(N1029="zákl. přenesená",J1029,0)</f>
        <v>0</v>
      </c>
      <c r="BH1029" s="232">
        <f>IF(N1029="sníž. přenesená",J1029,0)</f>
        <v>0</v>
      </c>
      <c r="BI1029" s="232">
        <f>IF(N1029="nulová",J1029,0)</f>
        <v>0</v>
      </c>
      <c r="BJ1029" s="21" t="s">
        <v>81</v>
      </c>
      <c r="BK1029" s="232">
        <f>ROUND(I1029*H1029,2)</f>
        <v>0</v>
      </c>
      <c r="BL1029" s="21" t="s">
        <v>438</v>
      </c>
      <c r="BM1029" s="231" t="s">
        <v>1590</v>
      </c>
    </row>
    <row r="1030" s="13" customFormat="1">
      <c r="A1030" s="13"/>
      <c r="B1030" s="238"/>
      <c r="C1030" s="239"/>
      <c r="D1030" s="240" t="s">
        <v>446</v>
      </c>
      <c r="E1030" s="241" t="s">
        <v>28</v>
      </c>
      <c r="F1030" s="242" t="s">
        <v>1591</v>
      </c>
      <c r="G1030" s="239"/>
      <c r="H1030" s="243">
        <v>1.087</v>
      </c>
      <c r="I1030" s="244"/>
      <c r="J1030" s="239"/>
      <c r="K1030" s="239"/>
      <c r="L1030" s="245"/>
      <c r="M1030" s="246"/>
      <c r="N1030" s="247"/>
      <c r="O1030" s="247"/>
      <c r="P1030" s="247"/>
      <c r="Q1030" s="247"/>
      <c r="R1030" s="247"/>
      <c r="S1030" s="247"/>
      <c r="T1030" s="248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249" t="s">
        <v>446</v>
      </c>
      <c r="AU1030" s="249" t="s">
        <v>83</v>
      </c>
      <c r="AV1030" s="13" t="s">
        <v>83</v>
      </c>
      <c r="AW1030" s="13" t="s">
        <v>35</v>
      </c>
      <c r="AX1030" s="13" t="s">
        <v>81</v>
      </c>
      <c r="AY1030" s="249" t="s">
        <v>426</v>
      </c>
    </row>
    <row r="1031" s="2" customFormat="1" ht="24.15" customHeight="1">
      <c r="A1031" s="42"/>
      <c r="B1031" s="43"/>
      <c r="C1031" s="220" t="s">
        <v>1592</v>
      </c>
      <c r="D1031" s="220" t="s">
        <v>433</v>
      </c>
      <c r="E1031" s="221" t="s">
        <v>1593</v>
      </c>
      <c r="F1031" s="222" t="s">
        <v>1594</v>
      </c>
      <c r="G1031" s="223" t="s">
        <v>504</v>
      </c>
      <c r="H1031" s="224">
        <v>0.21099999999999999</v>
      </c>
      <c r="I1031" s="225"/>
      <c r="J1031" s="226">
        <f>ROUND(I1031*H1031,2)</f>
        <v>0</v>
      </c>
      <c r="K1031" s="222" t="s">
        <v>437</v>
      </c>
      <c r="L1031" s="48"/>
      <c r="M1031" s="227" t="s">
        <v>28</v>
      </c>
      <c r="N1031" s="228" t="s">
        <v>45</v>
      </c>
      <c r="O1031" s="88"/>
      <c r="P1031" s="229">
        <f>O1031*H1031</f>
        <v>0</v>
      </c>
      <c r="Q1031" s="229">
        <v>2.2563399999999998</v>
      </c>
      <c r="R1031" s="229">
        <f>Q1031*H1031</f>
        <v>0.47608773999999993</v>
      </c>
      <c r="S1031" s="229">
        <v>0</v>
      </c>
      <c r="T1031" s="230">
        <f>S1031*H1031</f>
        <v>0</v>
      </c>
      <c r="U1031" s="42"/>
      <c r="V1031" s="42"/>
      <c r="W1031" s="42"/>
      <c r="X1031" s="42"/>
      <c r="Y1031" s="42"/>
      <c r="Z1031" s="42"/>
      <c r="AA1031" s="42"/>
      <c r="AB1031" s="42"/>
      <c r="AC1031" s="42"/>
      <c r="AD1031" s="42"/>
      <c r="AE1031" s="42"/>
      <c r="AR1031" s="231" t="s">
        <v>438</v>
      </c>
      <c r="AT1031" s="231" t="s">
        <v>433</v>
      </c>
      <c r="AU1031" s="231" t="s">
        <v>83</v>
      </c>
      <c r="AY1031" s="21" t="s">
        <v>426</v>
      </c>
      <c r="BE1031" s="232">
        <f>IF(N1031="základní",J1031,0)</f>
        <v>0</v>
      </c>
      <c r="BF1031" s="232">
        <f>IF(N1031="snížená",J1031,0)</f>
        <v>0</v>
      </c>
      <c r="BG1031" s="232">
        <f>IF(N1031="zákl. přenesená",J1031,0)</f>
        <v>0</v>
      </c>
      <c r="BH1031" s="232">
        <f>IF(N1031="sníž. přenesená",J1031,0)</f>
        <v>0</v>
      </c>
      <c r="BI1031" s="232">
        <f>IF(N1031="nulová",J1031,0)</f>
        <v>0</v>
      </c>
      <c r="BJ1031" s="21" t="s">
        <v>81</v>
      </c>
      <c r="BK1031" s="232">
        <f>ROUND(I1031*H1031,2)</f>
        <v>0</v>
      </c>
      <c r="BL1031" s="21" t="s">
        <v>438</v>
      </c>
      <c r="BM1031" s="231" t="s">
        <v>1595</v>
      </c>
    </row>
    <row r="1032" s="2" customFormat="1">
      <c r="A1032" s="42"/>
      <c r="B1032" s="43"/>
      <c r="C1032" s="44"/>
      <c r="D1032" s="233" t="s">
        <v>442</v>
      </c>
      <c r="E1032" s="44"/>
      <c r="F1032" s="234" t="s">
        <v>1596</v>
      </c>
      <c r="G1032" s="44"/>
      <c r="H1032" s="44"/>
      <c r="I1032" s="235"/>
      <c r="J1032" s="44"/>
      <c r="K1032" s="44"/>
      <c r="L1032" s="48"/>
      <c r="M1032" s="236"/>
      <c r="N1032" s="237"/>
      <c r="O1032" s="88"/>
      <c r="P1032" s="88"/>
      <c r="Q1032" s="88"/>
      <c r="R1032" s="88"/>
      <c r="S1032" s="88"/>
      <c r="T1032" s="89"/>
      <c r="U1032" s="42"/>
      <c r="V1032" s="42"/>
      <c r="W1032" s="42"/>
      <c r="X1032" s="42"/>
      <c r="Y1032" s="42"/>
      <c r="Z1032" s="42"/>
      <c r="AA1032" s="42"/>
      <c r="AB1032" s="42"/>
      <c r="AC1032" s="42"/>
      <c r="AD1032" s="42"/>
      <c r="AE1032" s="42"/>
      <c r="AT1032" s="21" t="s">
        <v>442</v>
      </c>
      <c r="AU1032" s="21" t="s">
        <v>83</v>
      </c>
    </row>
    <row r="1033" s="13" customFormat="1">
      <c r="A1033" s="13"/>
      <c r="B1033" s="238"/>
      <c r="C1033" s="239"/>
      <c r="D1033" s="240" t="s">
        <v>446</v>
      </c>
      <c r="E1033" s="241" t="s">
        <v>28</v>
      </c>
      <c r="F1033" s="242" t="s">
        <v>1597</v>
      </c>
      <c r="G1033" s="239"/>
      <c r="H1033" s="243">
        <v>0.21099999999999999</v>
      </c>
      <c r="I1033" s="244"/>
      <c r="J1033" s="239"/>
      <c r="K1033" s="239"/>
      <c r="L1033" s="245"/>
      <c r="M1033" s="246"/>
      <c r="N1033" s="247"/>
      <c r="O1033" s="247"/>
      <c r="P1033" s="247"/>
      <c r="Q1033" s="247"/>
      <c r="R1033" s="247"/>
      <c r="S1033" s="247"/>
      <c r="T1033" s="248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49" t="s">
        <v>446</v>
      </c>
      <c r="AU1033" s="249" t="s">
        <v>83</v>
      </c>
      <c r="AV1033" s="13" t="s">
        <v>83</v>
      </c>
      <c r="AW1033" s="13" t="s">
        <v>35</v>
      </c>
      <c r="AX1033" s="13" t="s">
        <v>81</v>
      </c>
      <c r="AY1033" s="249" t="s">
        <v>426</v>
      </c>
    </row>
    <row r="1034" s="2" customFormat="1" ht="55.5" customHeight="1">
      <c r="A1034" s="42"/>
      <c r="B1034" s="43"/>
      <c r="C1034" s="220" t="s">
        <v>1598</v>
      </c>
      <c r="D1034" s="220" t="s">
        <v>433</v>
      </c>
      <c r="E1034" s="221" t="s">
        <v>1599</v>
      </c>
      <c r="F1034" s="222" t="s">
        <v>1600</v>
      </c>
      <c r="G1034" s="223" t="s">
        <v>949</v>
      </c>
      <c r="H1034" s="224">
        <v>15.550000000000001</v>
      </c>
      <c r="I1034" s="225"/>
      <c r="J1034" s="226">
        <f>ROUND(I1034*H1034,2)</f>
        <v>0</v>
      </c>
      <c r="K1034" s="222" t="s">
        <v>437</v>
      </c>
      <c r="L1034" s="48"/>
      <c r="M1034" s="227" t="s">
        <v>28</v>
      </c>
      <c r="N1034" s="228" t="s">
        <v>45</v>
      </c>
      <c r="O1034" s="88"/>
      <c r="P1034" s="229">
        <f>O1034*H1034</f>
        <v>0</v>
      </c>
      <c r="Q1034" s="229">
        <v>0.00059999999999999995</v>
      </c>
      <c r="R1034" s="229">
        <f>Q1034*H1034</f>
        <v>0.0093299999999999998</v>
      </c>
      <c r="S1034" s="229">
        <v>0</v>
      </c>
      <c r="T1034" s="230">
        <f>S1034*H1034</f>
        <v>0</v>
      </c>
      <c r="U1034" s="42"/>
      <c r="V1034" s="42"/>
      <c r="W1034" s="42"/>
      <c r="X1034" s="42"/>
      <c r="Y1034" s="42"/>
      <c r="Z1034" s="42"/>
      <c r="AA1034" s="42"/>
      <c r="AB1034" s="42"/>
      <c r="AC1034" s="42"/>
      <c r="AD1034" s="42"/>
      <c r="AE1034" s="42"/>
      <c r="AR1034" s="231" t="s">
        <v>438</v>
      </c>
      <c r="AT1034" s="231" t="s">
        <v>433</v>
      </c>
      <c r="AU1034" s="231" t="s">
        <v>83</v>
      </c>
      <c r="AY1034" s="21" t="s">
        <v>426</v>
      </c>
      <c r="BE1034" s="232">
        <f>IF(N1034="základní",J1034,0)</f>
        <v>0</v>
      </c>
      <c r="BF1034" s="232">
        <f>IF(N1034="snížená",J1034,0)</f>
        <v>0</v>
      </c>
      <c r="BG1034" s="232">
        <f>IF(N1034="zákl. přenesená",J1034,0)</f>
        <v>0</v>
      </c>
      <c r="BH1034" s="232">
        <f>IF(N1034="sníž. přenesená",J1034,0)</f>
        <v>0</v>
      </c>
      <c r="BI1034" s="232">
        <f>IF(N1034="nulová",J1034,0)</f>
        <v>0</v>
      </c>
      <c r="BJ1034" s="21" t="s">
        <v>81</v>
      </c>
      <c r="BK1034" s="232">
        <f>ROUND(I1034*H1034,2)</f>
        <v>0</v>
      </c>
      <c r="BL1034" s="21" t="s">
        <v>438</v>
      </c>
      <c r="BM1034" s="231" t="s">
        <v>1601</v>
      </c>
    </row>
    <row r="1035" s="2" customFormat="1">
      <c r="A1035" s="42"/>
      <c r="B1035" s="43"/>
      <c r="C1035" s="44"/>
      <c r="D1035" s="233" t="s">
        <v>442</v>
      </c>
      <c r="E1035" s="44"/>
      <c r="F1035" s="234" t="s">
        <v>1602</v>
      </c>
      <c r="G1035" s="44"/>
      <c r="H1035" s="44"/>
      <c r="I1035" s="235"/>
      <c r="J1035" s="44"/>
      <c r="K1035" s="44"/>
      <c r="L1035" s="48"/>
      <c r="M1035" s="236"/>
      <c r="N1035" s="237"/>
      <c r="O1035" s="88"/>
      <c r="P1035" s="88"/>
      <c r="Q1035" s="88"/>
      <c r="R1035" s="88"/>
      <c r="S1035" s="88"/>
      <c r="T1035" s="89"/>
      <c r="U1035" s="42"/>
      <c r="V1035" s="42"/>
      <c r="W1035" s="42"/>
      <c r="X1035" s="42"/>
      <c r="Y1035" s="42"/>
      <c r="Z1035" s="42"/>
      <c r="AA1035" s="42"/>
      <c r="AB1035" s="42"/>
      <c r="AC1035" s="42"/>
      <c r="AD1035" s="42"/>
      <c r="AE1035" s="42"/>
      <c r="AT1035" s="21" t="s">
        <v>442</v>
      </c>
      <c r="AU1035" s="21" t="s">
        <v>83</v>
      </c>
    </row>
    <row r="1036" s="13" customFormat="1">
      <c r="A1036" s="13"/>
      <c r="B1036" s="238"/>
      <c r="C1036" s="239"/>
      <c r="D1036" s="240" t="s">
        <v>446</v>
      </c>
      <c r="E1036" s="241" t="s">
        <v>28</v>
      </c>
      <c r="F1036" s="242" t="s">
        <v>143</v>
      </c>
      <c r="G1036" s="239"/>
      <c r="H1036" s="243">
        <v>15.550000000000001</v>
      </c>
      <c r="I1036" s="244"/>
      <c r="J1036" s="239"/>
      <c r="K1036" s="239"/>
      <c r="L1036" s="245"/>
      <c r="M1036" s="246"/>
      <c r="N1036" s="247"/>
      <c r="O1036" s="247"/>
      <c r="P1036" s="247"/>
      <c r="Q1036" s="247"/>
      <c r="R1036" s="247"/>
      <c r="S1036" s="247"/>
      <c r="T1036" s="248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249" t="s">
        <v>446</v>
      </c>
      <c r="AU1036" s="249" t="s">
        <v>83</v>
      </c>
      <c r="AV1036" s="13" t="s">
        <v>83</v>
      </c>
      <c r="AW1036" s="13" t="s">
        <v>35</v>
      </c>
      <c r="AX1036" s="13" t="s">
        <v>81</v>
      </c>
      <c r="AY1036" s="249" t="s">
        <v>426</v>
      </c>
    </row>
    <row r="1037" s="2" customFormat="1" ht="24.15" customHeight="1">
      <c r="A1037" s="42"/>
      <c r="B1037" s="43"/>
      <c r="C1037" s="220" t="s">
        <v>1603</v>
      </c>
      <c r="D1037" s="220" t="s">
        <v>433</v>
      </c>
      <c r="E1037" s="221" t="s">
        <v>1604</v>
      </c>
      <c r="F1037" s="222" t="s">
        <v>1605</v>
      </c>
      <c r="G1037" s="223" t="s">
        <v>949</v>
      </c>
      <c r="H1037" s="224">
        <v>15.550000000000001</v>
      </c>
      <c r="I1037" s="225"/>
      <c r="J1037" s="226">
        <f>ROUND(I1037*H1037,2)</f>
        <v>0</v>
      </c>
      <c r="K1037" s="222" t="s">
        <v>437</v>
      </c>
      <c r="L1037" s="48"/>
      <c r="M1037" s="227" t="s">
        <v>28</v>
      </c>
      <c r="N1037" s="228" t="s">
        <v>45</v>
      </c>
      <c r="O1037" s="88"/>
      <c r="P1037" s="229">
        <f>O1037*H1037</f>
        <v>0</v>
      </c>
      <c r="Q1037" s="229">
        <v>0</v>
      </c>
      <c r="R1037" s="229">
        <f>Q1037*H1037</f>
        <v>0</v>
      </c>
      <c r="S1037" s="229">
        <v>0</v>
      </c>
      <c r="T1037" s="230">
        <f>S1037*H1037</f>
        <v>0</v>
      </c>
      <c r="U1037" s="42"/>
      <c r="V1037" s="42"/>
      <c r="W1037" s="42"/>
      <c r="X1037" s="42"/>
      <c r="Y1037" s="42"/>
      <c r="Z1037" s="42"/>
      <c r="AA1037" s="42"/>
      <c r="AB1037" s="42"/>
      <c r="AC1037" s="42"/>
      <c r="AD1037" s="42"/>
      <c r="AE1037" s="42"/>
      <c r="AR1037" s="231" t="s">
        <v>438</v>
      </c>
      <c r="AT1037" s="231" t="s">
        <v>433</v>
      </c>
      <c r="AU1037" s="231" t="s">
        <v>83</v>
      </c>
      <c r="AY1037" s="21" t="s">
        <v>426</v>
      </c>
      <c r="BE1037" s="232">
        <f>IF(N1037="základní",J1037,0)</f>
        <v>0</v>
      </c>
      <c r="BF1037" s="232">
        <f>IF(N1037="snížená",J1037,0)</f>
        <v>0</v>
      </c>
      <c r="BG1037" s="232">
        <f>IF(N1037="zákl. přenesená",J1037,0)</f>
        <v>0</v>
      </c>
      <c r="BH1037" s="232">
        <f>IF(N1037="sníž. přenesená",J1037,0)</f>
        <v>0</v>
      </c>
      <c r="BI1037" s="232">
        <f>IF(N1037="nulová",J1037,0)</f>
        <v>0</v>
      </c>
      <c r="BJ1037" s="21" t="s">
        <v>81</v>
      </c>
      <c r="BK1037" s="232">
        <f>ROUND(I1037*H1037,2)</f>
        <v>0</v>
      </c>
      <c r="BL1037" s="21" t="s">
        <v>438</v>
      </c>
      <c r="BM1037" s="231" t="s">
        <v>1606</v>
      </c>
    </row>
    <row r="1038" s="2" customFormat="1">
      <c r="A1038" s="42"/>
      <c r="B1038" s="43"/>
      <c r="C1038" s="44"/>
      <c r="D1038" s="233" t="s">
        <v>442</v>
      </c>
      <c r="E1038" s="44"/>
      <c r="F1038" s="234" t="s">
        <v>1607</v>
      </c>
      <c r="G1038" s="44"/>
      <c r="H1038" s="44"/>
      <c r="I1038" s="235"/>
      <c r="J1038" s="44"/>
      <c r="K1038" s="44"/>
      <c r="L1038" s="48"/>
      <c r="M1038" s="236"/>
      <c r="N1038" s="237"/>
      <c r="O1038" s="88"/>
      <c r="P1038" s="88"/>
      <c r="Q1038" s="88"/>
      <c r="R1038" s="88"/>
      <c r="S1038" s="88"/>
      <c r="T1038" s="89"/>
      <c r="U1038" s="42"/>
      <c r="V1038" s="42"/>
      <c r="W1038" s="42"/>
      <c r="X1038" s="42"/>
      <c r="Y1038" s="42"/>
      <c r="Z1038" s="42"/>
      <c r="AA1038" s="42"/>
      <c r="AB1038" s="42"/>
      <c r="AC1038" s="42"/>
      <c r="AD1038" s="42"/>
      <c r="AE1038" s="42"/>
      <c r="AT1038" s="21" t="s">
        <v>442</v>
      </c>
      <c r="AU1038" s="21" t="s">
        <v>83</v>
      </c>
    </row>
    <row r="1039" s="14" customFormat="1">
      <c r="A1039" s="14"/>
      <c r="B1039" s="250"/>
      <c r="C1039" s="251"/>
      <c r="D1039" s="240" t="s">
        <v>446</v>
      </c>
      <c r="E1039" s="252" t="s">
        <v>28</v>
      </c>
      <c r="F1039" s="253" t="s">
        <v>457</v>
      </c>
      <c r="G1039" s="251"/>
      <c r="H1039" s="252" t="s">
        <v>28</v>
      </c>
      <c r="I1039" s="254"/>
      <c r="J1039" s="251"/>
      <c r="K1039" s="251"/>
      <c r="L1039" s="255"/>
      <c r="M1039" s="256"/>
      <c r="N1039" s="257"/>
      <c r="O1039" s="257"/>
      <c r="P1039" s="257"/>
      <c r="Q1039" s="257"/>
      <c r="R1039" s="257"/>
      <c r="S1039" s="257"/>
      <c r="T1039" s="258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T1039" s="259" t="s">
        <v>446</v>
      </c>
      <c r="AU1039" s="259" t="s">
        <v>83</v>
      </c>
      <c r="AV1039" s="14" t="s">
        <v>81</v>
      </c>
      <c r="AW1039" s="14" t="s">
        <v>35</v>
      </c>
      <c r="AX1039" s="14" t="s">
        <v>74</v>
      </c>
      <c r="AY1039" s="259" t="s">
        <v>426</v>
      </c>
    </row>
    <row r="1040" s="14" customFormat="1">
      <c r="A1040" s="14"/>
      <c r="B1040" s="250"/>
      <c r="C1040" s="251"/>
      <c r="D1040" s="240" t="s">
        <v>446</v>
      </c>
      <c r="E1040" s="252" t="s">
        <v>28</v>
      </c>
      <c r="F1040" s="253" t="s">
        <v>460</v>
      </c>
      <c r="G1040" s="251"/>
      <c r="H1040" s="252" t="s">
        <v>28</v>
      </c>
      <c r="I1040" s="254"/>
      <c r="J1040" s="251"/>
      <c r="K1040" s="251"/>
      <c r="L1040" s="255"/>
      <c r="M1040" s="256"/>
      <c r="N1040" s="257"/>
      <c r="O1040" s="257"/>
      <c r="P1040" s="257"/>
      <c r="Q1040" s="257"/>
      <c r="R1040" s="257"/>
      <c r="S1040" s="257"/>
      <c r="T1040" s="258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T1040" s="259" t="s">
        <v>446</v>
      </c>
      <c r="AU1040" s="259" t="s">
        <v>83</v>
      </c>
      <c r="AV1040" s="14" t="s">
        <v>81</v>
      </c>
      <c r="AW1040" s="14" t="s">
        <v>35</v>
      </c>
      <c r="AX1040" s="14" t="s">
        <v>74</v>
      </c>
      <c r="AY1040" s="259" t="s">
        <v>426</v>
      </c>
    </row>
    <row r="1041" s="13" customFormat="1">
      <c r="A1041" s="13"/>
      <c r="B1041" s="238"/>
      <c r="C1041" s="239"/>
      <c r="D1041" s="240" t="s">
        <v>446</v>
      </c>
      <c r="E1041" s="241" t="s">
        <v>28</v>
      </c>
      <c r="F1041" s="242" t="s">
        <v>1608</v>
      </c>
      <c r="G1041" s="239"/>
      <c r="H1041" s="243">
        <v>15.550000000000001</v>
      </c>
      <c r="I1041" s="244"/>
      <c r="J1041" s="239"/>
      <c r="K1041" s="239"/>
      <c r="L1041" s="245"/>
      <c r="M1041" s="246"/>
      <c r="N1041" s="247"/>
      <c r="O1041" s="247"/>
      <c r="P1041" s="247"/>
      <c r="Q1041" s="247"/>
      <c r="R1041" s="247"/>
      <c r="S1041" s="247"/>
      <c r="T1041" s="248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49" t="s">
        <v>446</v>
      </c>
      <c r="AU1041" s="249" t="s">
        <v>83</v>
      </c>
      <c r="AV1041" s="13" t="s">
        <v>83</v>
      </c>
      <c r="AW1041" s="13" t="s">
        <v>35</v>
      </c>
      <c r="AX1041" s="13" t="s">
        <v>74</v>
      </c>
      <c r="AY1041" s="249" t="s">
        <v>426</v>
      </c>
    </row>
    <row r="1042" s="15" customFormat="1">
      <c r="A1042" s="15"/>
      <c r="B1042" s="260"/>
      <c r="C1042" s="261"/>
      <c r="D1042" s="240" t="s">
        <v>446</v>
      </c>
      <c r="E1042" s="262" t="s">
        <v>143</v>
      </c>
      <c r="F1042" s="263" t="s">
        <v>466</v>
      </c>
      <c r="G1042" s="261"/>
      <c r="H1042" s="264">
        <v>15.550000000000001</v>
      </c>
      <c r="I1042" s="265"/>
      <c r="J1042" s="261"/>
      <c r="K1042" s="261"/>
      <c r="L1042" s="266"/>
      <c r="M1042" s="267"/>
      <c r="N1042" s="268"/>
      <c r="O1042" s="268"/>
      <c r="P1042" s="268"/>
      <c r="Q1042" s="268"/>
      <c r="R1042" s="268"/>
      <c r="S1042" s="268"/>
      <c r="T1042" s="269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T1042" s="270" t="s">
        <v>446</v>
      </c>
      <c r="AU1042" s="270" t="s">
        <v>83</v>
      </c>
      <c r="AV1042" s="15" t="s">
        <v>438</v>
      </c>
      <c r="AW1042" s="15" t="s">
        <v>35</v>
      </c>
      <c r="AX1042" s="15" t="s">
        <v>81</v>
      </c>
      <c r="AY1042" s="270" t="s">
        <v>426</v>
      </c>
    </row>
    <row r="1043" s="12" customFormat="1" ht="22.8" customHeight="1">
      <c r="A1043" s="12"/>
      <c r="B1043" s="204"/>
      <c r="C1043" s="205"/>
      <c r="D1043" s="206" t="s">
        <v>73</v>
      </c>
      <c r="E1043" s="218" t="s">
        <v>1123</v>
      </c>
      <c r="F1043" s="218" t="s">
        <v>1609</v>
      </c>
      <c r="G1043" s="205"/>
      <c r="H1043" s="205"/>
      <c r="I1043" s="208"/>
      <c r="J1043" s="219">
        <f>BK1043</f>
        <v>0</v>
      </c>
      <c r="K1043" s="205"/>
      <c r="L1043" s="210"/>
      <c r="M1043" s="211"/>
      <c r="N1043" s="212"/>
      <c r="O1043" s="212"/>
      <c r="P1043" s="213">
        <f>SUM(P1044:P1064)</f>
        <v>0</v>
      </c>
      <c r="Q1043" s="212"/>
      <c r="R1043" s="213">
        <f>SUM(R1044:R1064)</f>
        <v>0.09205025</v>
      </c>
      <c r="S1043" s="212"/>
      <c r="T1043" s="214">
        <f>SUM(T1044:T1064)</f>
        <v>0</v>
      </c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R1043" s="215" t="s">
        <v>81</v>
      </c>
      <c r="AT1043" s="216" t="s">
        <v>73</v>
      </c>
      <c r="AU1043" s="216" t="s">
        <v>81</v>
      </c>
      <c r="AY1043" s="215" t="s">
        <v>426</v>
      </c>
      <c r="BK1043" s="217">
        <f>SUM(BK1044:BK1064)</f>
        <v>0</v>
      </c>
    </row>
    <row r="1044" s="2" customFormat="1" ht="37.8" customHeight="1">
      <c r="A1044" s="42"/>
      <c r="B1044" s="43"/>
      <c r="C1044" s="220" t="s">
        <v>1610</v>
      </c>
      <c r="D1044" s="220" t="s">
        <v>433</v>
      </c>
      <c r="E1044" s="221" t="s">
        <v>1611</v>
      </c>
      <c r="F1044" s="222" t="s">
        <v>1612</v>
      </c>
      <c r="G1044" s="223" t="s">
        <v>436</v>
      </c>
      <c r="H1044" s="224">
        <v>428.375</v>
      </c>
      <c r="I1044" s="225"/>
      <c r="J1044" s="226">
        <f>ROUND(I1044*H1044,2)</f>
        <v>0</v>
      </c>
      <c r="K1044" s="222" t="s">
        <v>437</v>
      </c>
      <c r="L1044" s="48"/>
      <c r="M1044" s="227" t="s">
        <v>28</v>
      </c>
      <c r="N1044" s="228" t="s">
        <v>45</v>
      </c>
      <c r="O1044" s="88"/>
      <c r="P1044" s="229">
        <f>O1044*H1044</f>
        <v>0</v>
      </c>
      <c r="Q1044" s="229">
        <v>0.00012999999999999999</v>
      </c>
      <c r="R1044" s="229">
        <f>Q1044*H1044</f>
        <v>0.055688749999999995</v>
      </c>
      <c r="S1044" s="229">
        <v>0</v>
      </c>
      <c r="T1044" s="230">
        <f>S1044*H1044</f>
        <v>0</v>
      </c>
      <c r="U1044" s="42"/>
      <c r="V1044" s="42"/>
      <c r="W1044" s="42"/>
      <c r="X1044" s="42"/>
      <c r="Y1044" s="42"/>
      <c r="Z1044" s="42"/>
      <c r="AA1044" s="42"/>
      <c r="AB1044" s="42"/>
      <c r="AC1044" s="42"/>
      <c r="AD1044" s="42"/>
      <c r="AE1044" s="42"/>
      <c r="AR1044" s="231" t="s">
        <v>438</v>
      </c>
      <c r="AT1044" s="231" t="s">
        <v>433</v>
      </c>
      <c r="AU1044" s="231" t="s">
        <v>83</v>
      </c>
      <c r="AY1044" s="21" t="s">
        <v>426</v>
      </c>
      <c r="BE1044" s="232">
        <f>IF(N1044="základní",J1044,0)</f>
        <v>0</v>
      </c>
      <c r="BF1044" s="232">
        <f>IF(N1044="snížená",J1044,0)</f>
        <v>0</v>
      </c>
      <c r="BG1044" s="232">
        <f>IF(N1044="zákl. přenesená",J1044,0)</f>
        <v>0</v>
      </c>
      <c r="BH1044" s="232">
        <f>IF(N1044="sníž. přenesená",J1044,0)</f>
        <v>0</v>
      </c>
      <c r="BI1044" s="232">
        <f>IF(N1044="nulová",J1044,0)</f>
        <v>0</v>
      </c>
      <c r="BJ1044" s="21" t="s">
        <v>81</v>
      </c>
      <c r="BK1044" s="232">
        <f>ROUND(I1044*H1044,2)</f>
        <v>0</v>
      </c>
      <c r="BL1044" s="21" t="s">
        <v>438</v>
      </c>
      <c r="BM1044" s="231" t="s">
        <v>1613</v>
      </c>
    </row>
    <row r="1045" s="2" customFormat="1">
      <c r="A1045" s="42"/>
      <c r="B1045" s="43"/>
      <c r="C1045" s="44"/>
      <c r="D1045" s="233" t="s">
        <v>442</v>
      </c>
      <c r="E1045" s="44"/>
      <c r="F1045" s="234" t="s">
        <v>1614</v>
      </c>
      <c r="G1045" s="44"/>
      <c r="H1045" s="44"/>
      <c r="I1045" s="235"/>
      <c r="J1045" s="44"/>
      <c r="K1045" s="44"/>
      <c r="L1045" s="48"/>
      <c r="M1045" s="236"/>
      <c r="N1045" s="237"/>
      <c r="O1045" s="88"/>
      <c r="P1045" s="88"/>
      <c r="Q1045" s="88"/>
      <c r="R1045" s="88"/>
      <c r="S1045" s="88"/>
      <c r="T1045" s="89"/>
      <c r="U1045" s="42"/>
      <c r="V1045" s="42"/>
      <c r="W1045" s="42"/>
      <c r="X1045" s="42"/>
      <c r="Y1045" s="42"/>
      <c r="Z1045" s="42"/>
      <c r="AA1045" s="42"/>
      <c r="AB1045" s="42"/>
      <c r="AC1045" s="42"/>
      <c r="AD1045" s="42"/>
      <c r="AE1045" s="42"/>
      <c r="AT1045" s="21" t="s">
        <v>442</v>
      </c>
      <c r="AU1045" s="21" t="s">
        <v>83</v>
      </c>
    </row>
    <row r="1046" s="14" customFormat="1">
      <c r="A1046" s="14"/>
      <c r="B1046" s="250"/>
      <c r="C1046" s="251"/>
      <c r="D1046" s="240" t="s">
        <v>446</v>
      </c>
      <c r="E1046" s="252" t="s">
        <v>28</v>
      </c>
      <c r="F1046" s="253" t="s">
        <v>460</v>
      </c>
      <c r="G1046" s="251"/>
      <c r="H1046" s="252" t="s">
        <v>28</v>
      </c>
      <c r="I1046" s="254"/>
      <c r="J1046" s="251"/>
      <c r="K1046" s="251"/>
      <c r="L1046" s="255"/>
      <c r="M1046" s="256"/>
      <c r="N1046" s="257"/>
      <c r="O1046" s="257"/>
      <c r="P1046" s="257"/>
      <c r="Q1046" s="257"/>
      <c r="R1046" s="257"/>
      <c r="S1046" s="257"/>
      <c r="T1046" s="258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59" t="s">
        <v>446</v>
      </c>
      <c r="AU1046" s="259" t="s">
        <v>83</v>
      </c>
      <c r="AV1046" s="14" t="s">
        <v>81</v>
      </c>
      <c r="AW1046" s="14" t="s">
        <v>35</v>
      </c>
      <c r="AX1046" s="14" t="s">
        <v>74</v>
      </c>
      <c r="AY1046" s="259" t="s">
        <v>426</v>
      </c>
    </row>
    <row r="1047" s="13" customFormat="1">
      <c r="A1047" s="13"/>
      <c r="B1047" s="238"/>
      <c r="C1047" s="239"/>
      <c r="D1047" s="240" t="s">
        <v>446</v>
      </c>
      <c r="E1047" s="241" t="s">
        <v>28</v>
      </c>
      <c r="F1047" s="242" t="s">
        <v>1615</v>
      </c>
      <c r="G1047" s="239"/>
      <c r="H1047" s="243">
        <v>34.100000000000001</v>
      </c>
      <c r="I1047" s="244"/>
      <c r="J1047" s="239"/>
      <c r="K1047" s="239"/>
      <c r="L1047" s="245"/>
      <c r="M1047" s="246"/>
      <c r="N1047" s="247"/>
      <c r="O1047" s="247"/>
      <c r="P1047" s="247"/>
      <c r="Q1047" s="247"/>
      <c r="R1047" s="247"/>
      <c r="S1047" s="247"/>
      <c r="T1047" s="248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249" t="s">
        <v>446</v>
      </c>
      <c r="AU1047" s="249" t="s">
        <v>83</v>
      </c>
      <c r="AV1047" s="13" t="s">
        <v>83</v>
      </c>
      <c r="AW1047" s="13" t="s">
        <v>35</v>
      </c>
      <c r="AX1047" s="13" t="s">
        <v>74</v>
      </c>
      <c r="AY1047" s="249" t="s">
        <v>426</v>
      </c>
    </row>
    <row r="1048" s="13" customFormat="1">
      <c r="A1048" s="13"/>
      <c r="B1048" s="238"/>
      <c r="C1048" s="239"/>
      <c r="D1048" s="240" t="s">
        <v>446</v>
      </c>
      <c r="E1048" s="241" t="s">
        <v>28</v>
      </c>
      <c r="F1048" s="242" t="s">
        <v>1616</v>
      </c>
      <c r="G1048" s="239"/>
      <c r="H1048" s="243">
        <v>22.274999999999999</v>
      </c>
      <c r="I1048" s="244"/>
      <c r="J1048" s="239"/>
      <c r="K1048" s="239"/>
      <c r="L1048" s="245"/>
      <c r="M1048" s="246"/>
      <c r="N1048" s="247"/>
      <c r="O1048" s="247"/>
      <c r="P1048" s="247"/>
      <c r="Q1048" s="247"/>
      <c r="R1048" s="247"/>
      <c r="S1048" s="247"/>
      <c r="T1048" s="248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249" t="s">
        <v>446</v>
      </c>
      <c r="AU1048" s="249" t="s">
        <v>83</v>
      </c>
      <c r="AV1048" s="13" t="s">
        <v>83</v>
      </c>
      <c r="AW1048" s="13" t="s">
        <v>35</v>
      </c>
      <c r="AX1048" s="13" t="s">
        <v>74</v>
      </c>
      <c r="AY1048" s="249" t="s">
        <v>426</v>
      </c>
    </row>
    <row r="1049" s="14" customFormat="1">
      <c r="A1049" s="14"/>
      <c r="B1049" s="250"/>
      <c r="C1049" s="251"/>
      <c r="D1049" s="240" t="s">
        <v>446</v>
      </c>
      <c r="E1049" s="252" t="s">
        <v>28</v>
      </c>
      <c r="F1049" s="253" t="s">
        <v>892</v>
      </c>
      <c r="G1049" s="251"/>
      <c r="H1049" s="252" t="s">
        <v>28</v>
      </c>
      <c r="I1049" s="254"/>
      <c r="J1049" s="251"/>
      <c r="K1049" s="251"/>
      <c r="L1049" s="255"/>
      <c r="M1049" s="256"/>
      <c r="N1049" s="257"/>
      <c r="O1049" s="257"/>
      <c r="P1049" s="257"/>
      <c r="Q1049" s="257"/>
      <c r="R1049" s="257"/>
      <c r="S1049" s="257"/>
      <c r="T1049" s="258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59" t="s">
        <v>446</v>
      </c>
      <c r="AU1049" s="259" t="s">
        <v>83</v>
      </c>
      <c r="AV1049" s="14" t="s">
        <v>81</v>
      </c>
      <c r="AW1049" s="14" t="s">
        <v>35</v>
      </c>
      <c r="AX1049" s="14" t="s">
        <v>74</v>
      </c>
      <c r="AY1049" s="259" t="s">
        <v>426</v>
      </c>
    </row>
    <row r="1050" s="13" customFormat="1">
      <c r="A1050" s="13"/>
      <c r="B1050" s="238"/>
      <c r="C1050" s="239"/>
      <c r="D1050" s="240" t="s">
        <v>446</v>
      </c>
      <c r="E1050" s="241" t="s">
        <v>249</v>
      </c>
      <c r="F1050" s="242" t="s">
        <v>1617</v>
      </c>
      <c r="G1050" s="239"/>
      <c r="H1050" s="243">
        <v>372</v>
      </c>
      <c r="I1050" s="244"/>
      <c r="J1050" s="239"/>
      <c r="K1050" s="239"/>
      <c r="L1050" s="245"/>
      <c r="M1050" s="246"/>
      <c r="N1050" s="247"/>
      <c r="O1050" s="247"/>
      <c r="P1050" s="247"/>
      <c r="Q1050" s="247"/>
      <c r="R1050" s="247"/>
      <c r="S1050" s="247"/>
      <c r="T1050" s="248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49" t="s">
        <v>446</v>
      </c>
      <c r="AU1050" s="249" t="s">
        <v>83</v>
      </c>
      <c r="AV1050" s="13" t="s">
        <v>83</v>
      </c>
      <c r="AW1050" s="13" t="s">
        <v>35</v>
      </c>
      <c r="AX1050" s="13" t="s">
        <v>74</v>
      </c>
      <c r="AY1050" s="249" t="s">
        <v>426</v>
      </c>
    </row>
    <row r="1051" s="15" customFormat="1">
      <c r="A1051" s="15"/>
      <c r="B1051" s="260"/>
      <c r="C1051" s="261"/>
      <c r="D1051" s="240" t="s">
        <v>446</v>
      </c>
      <c r="E1051" s="262" t="s">
        <v>28</v>
      </c>
      <c r="F1051" s="263" t="s">
        <v>466</v>
      </c>
      <c r="G1051" s="261"/>
      <c r="H1051" s="264">
        <v>428.375</v>
      </c>
      <c r="I1051" s="265"/>
      <c r="J1051" s="261"/>
      <c r="K1051" s="261"/>
      <c r="L1051" s="266"/>
      <c r="M1051" s="267"/>
      <c r="N1051" s="268"/>
      <c r="O1051" s="268"/>
      <c r="P1051" s="268"/>
      <c r="Q1051" s="268"/>
      <c r="R1051" s="268"/>
      <c r="S1051" s="268"/>
      <c r="T1051" s="269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T1051" s="270" t="s">
        <v>446</v>
      </c>
      <c r="AU1051" s="270" t="s">
        <v>83</v>
      </c>
      <c r="AV1051" s="15" t="s">
        <v>438</v>
      </c>
      <c r="AW1051" s="15" t="s">
        <v>35</v>
      </c>
      <c r="AX1051" s="15" t="s">
        <v>81</v>
      </c>
      <c r="AY1051" s="270" t="s">
        <v>426</v>
      </c>
    </row>
    <row r="1052" s="2" customFormat="1" ht="37.8" customHeight="1">
      <c r="A1052" s="42"/>
      <c r="B1052" s="43"/>
      <c r="C1052" s="220" t="s">
        <v>1618</v>
      </c>
      <c r="D1052" s="220" t="s">
        <v>433</v>
      </c>
      <c r="E1052" s="221" t="s">
        <v>1619</v>
      </c>
      <c r="F1052" s="222" t="s">
        <v>1620</v>
      </c>
      <c r="G1052" s="223" t="s">
        <v>436</v>
      </c>
      <c r="H1052" s="224">
        <v>173.15000000000001</v>
      </c>
      <c r="I1052" s="225"/>
      <c r="J1052" s="226">
        <f>ROUND(I1052*H1052,2)</f>
        <v>0</v>
      </c>
      <c r="K1052" s="222" t="s">
        <v>437</v>
      </c>
      <c r="L1052" s="48"/>
      <c r="M1052" s="227" t="s">
        <v>28</v>
      </c>
      <c r="N1052" s="228" t="s">
        <v>45</v>
      </c>
      <c r="O1052" s="88"/>
      <c r="P1052" s="229">
        <f>O1052*H1052</f>
        <v>0</v>
      </c>
      <c r="Q1052" s="229">
        <v>0.00021000000000000001</v>
      </c>
      <c r="R1052" s="229">
        <f>Q1052*H1052</f>
        <v>0.036361500000000005</v>
      </c>
      <c r="S1052" s="229">
        <v>0</v>
      </c>
      <c r="T1052" s="230">
        <f>S1052*H1052</f>
        <v>0</v>
      </c>
      <c r="U1052" s="42"/>
      <c r="V1052" s="42"/>
      <c r="W1052" s="42"/>
      <c r="X1052" s="42"/>
      <c r="Y1052" s="42"/>
      <c r="Z1052" s="42"/>
      <c r="AA1052" s="42"/>
      <c r="AB1052" s="42"/>
      <c r="AC1052" s="42"/>
      <c r="AD1052" s="42"/>
      <c r="AE1052" s="42"/>
      <c r="AR1052" s="231" t="s">
        <v>438</v>
      </c>
      <c r="AT1052" s="231" t="s">
        <v>433</v>
      </c>
      <c r="AU1052" s="231" t="s">
        <v>83</v>
      </c>
      <c r="AY1052" s="21" t="s">
        <v>426</v>
      </c>
      <c r="BE1052" s="232">
        <f>IF(N1052="základní",J1052,0)</f>
        <v>0</v>
      </c>
      <c r="BF1052" s="232">
        <f>IF(N1052="snížená",J1052,0)</f>
        <v>0</v>
      </c>
      <c r="BG1052" s="232">
        <f>IF(N1052="zákl. přenesená",J1052,0)</f>
        <v>0</v>
      </c>
      <c r="BH1052" s="232">
        <f>IF(N1052="sníž. přenesená",J1052,0)</f>
        <v>0</v>
      </c>
      <c r="BI1052" s="232">
        <f>IF(N1052="nulová",J1052,0)</f>
        <v>0</v>
      </c>
      <c r="BJ1052" s="21" t="s">
        <v>81</v>
      </c>
      <c r="BK1052" s="232">
        <f>ROUND(I1052*H1052,2)</f>
        <v>0</v>
      </c>
      <c r="BL1052" s="21" t="s">
        <v>438</v>
      </c>
      <c r="BM1052" s="231" t="s">
        <v>1621</v>
      </c>
    </row>
    <row r="1053" s="2" customFormat="1">
      <c r="A1053" s="42"/>
      <c r="B1053" s="43"/>
      <c r="C1053" s="44"/>
      <c r="D1053" s="233" t="s">
        <v>442</v>
      </c>
      <c r="E1053" s="44"/>
      <c r="F1053" s="234" t="s">
        <v>1622</v>
      </c>
      <c r="G1053" s="44"/>
      <c r="H1053" s="44"/>
      <c r="I1053" s="235"/>
      <c r="J1053" s="44"/>
      <c r="K1053" s="44"/>
      <c r="L1053" s="48"/>
      <c r="M1053" s="236"/>
      <c r="N1053" s="237"/>
      <c r="O1053" s="88"/>
      <c r="P1053" s="88"/>
      <c r="Q1053" s="88"/>
      <c r="R1053" s="88"/>
      <c r="S1053" s="88"/>
      <c r="T1053" s="89"/>
      <c r="U1053" s="42"/>
      <c r="V1053" s="42"/>
      <c r="W1053" s="42"/>
      <c r="X1053" s="42"/>
      <c r="Y1053" s="42"/>
      <c r="Z1053" s="42"/>
      <c r="AA1053" s="42"/>
      <c r="AB1053" s="42"/>
      <c r="AC1053" s="42"/>
      <c r="AD1053" s="42"/>
      <c r="AE1053" s="42"/>
      <c r="AT1053" s="21" t="s">
        <v>442</v>
      </c>
      <c r="AU1053" s="21" t="s">
        <v>83</v>
      </c>
    </row>
    <row r="1054" s="14" customFormat="1">
      <c r="A1054" s="14"/>
      <c r="B1054" s="250"/>
      <c r="C1054" s="251"/>
      <c r="D1054" s="240" t="s">
        <v>446</v>
      </c>
      <c r="E1054" s="252" t="s">
        <v>28</v>
      </c>
      <c r="F1054" s="253" t="s">
        <v>862</v>
      </c>
      <c r="G1054" s="251"/>
      <c r="H1054" s="252" t="s">
        <v>28</v>
      </c>
      <c r="I1054" s="254"/>
      <c r="J1054" s="251"/>
      <c r="K1054" s="251"/>
      <c r="L1054" s="255"/>
      <c r="M1054" s="256"/>
      <c r="N1054" s="257"/>
      <c r="O1054" s="257"/>
      <c r="P1054" s="257"/>
      <c r="Q1054" s="257"/>
      <c r="R1054" s="257"/>
      <c r="S1054" s="257"/>
      <c r="T1054" s="258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T1054" s="259" t="s">
        <v>446</v>
      </c>
      <c r="AU1054" s="259" t="s">
        <v>83</v>
      </c>
      <c r="AV1054" s="14" t="s">
        <v>81</v>
      </c>
      <c r="AW1054" s="14" t="s">
        <v>35</v>
      </c>
      <c r="AX1054" s="14" t="s">
        <v>74</v>
      </c>
      <c r="AY1054" s="259" t="s">
        <v>426</v>
      </c>
    </row>
    <row r="1055" s="13" customFormat="1">
      <c r="A1055" s="13"/>
      <c r="B1055" s="238"/>
      <c r="C1055" s="239"/>
      <c r="D1055" s="240" t="s">
        <v>446</v>
      </c>
      <c r="E1055" s="241" t="s">
        <v>28</v>
      </c>
      <c r="F1055" s="242" t="s">
        <v>1623</v>
      </c>
      <c r="G1055" s="239"/>
      <c r="H1055" s="243">
        <v>30.510000000000002</v>
      </c>
      <c r="I1055" s="244"/>
      <c r="J1055" s="239"/>
      <c r="K1055" s="239"/>
      <c r="L1055" s="245"/>
      <c r="M1055" s="246"/>
      <c r="N1055" s="247"/>
      <c r="O1055" s="247"/>
      <c r="P1055" s="247"/>
      <c r="Q1055" s="247"/>
      <c r="R1055" s="247"/>
      <c r="S1055" s="247"/>
      <c r="T1055" s="248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49" t="s">
        <v>446</v>
      </c>
      <c r="AU1055" s="249" t="s">
        <v>83</v>
      </c>
      <c r="AV1055" s="13" t="s">
        <v>83</v>
      </c>
      <c r="AW1055" s="13" t="s">
        <v>35</v>
      </c>
      <c r="AX1055" s="13" t="s">
        <v>74</v>
      </c>
      <c r="AY1055" s="249" t="s">
        <v>426</v>
      </c>
    </row>
    <row r="1056" s="14" customFormat="1">
      <c r="A1056" s="14"/>
      <c r="B1056" s="250"/>
      <c r="C1056" s="251"/>
      <c r="D1056" s="240" t="s">
        <v>446</v>
      </c>
      <c r="E1056" s="252" t="s">
        <v>28</v>
      </c>
      <c r="F1056" s="253" t="s">
        <v>871</v>
      </c>
      <c r="G1056" s="251"/>
      <c r="H1056" s="252" t="s">
        <v>28</v>
      </c>
      <c r="I1056" s="254"/>
      <c r="J1056" s="251"/>
      <c r="K1056" s="251"/>
      <c r="L1056" s="255"/>
      <c r="M1056" s="256"/>
      <c r="N1056" s="257"/>
      <c r="O1056" s="257"/>
      <c r="P1056" s="257"/>
      <c r="Q1056" s="257"/>
      <c r="R1056" s="257"/>
      <c r="S1056" s="257"/>
      <c r="T1056" s="258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T1056" s="259" t="s">
        <v>446</v>
      </c>
      <c r="AU1056" s="259" t="s">
        <v>83</v>
      </c>
      <c r="AV1056" s="14" t="s">
        <v>81</v>
      </c>
      <c r="AW1056" s="14" t="s">
        <v>35</v>
      </c>
      <c r="AX1056" s="14" t="s">
        <v>74</v>
      </c>
      <c r="AY1056" s="259" t="s">
        <v>426</v>
      </c>
    </row>
    <row r="1057" s="13" customFormat="1">
      <c r="A1057" s="13"/>
      <c r="B1057" s="238"/>
      <c r="C1057" s="239"/>
      <c r="D1057" s="240" t="s">
        <v>446</v>
      </c>
      <c r="E1057" s="241" t="s">
        <v>28</v>
      </c>
      <c r="F1057" s="242" t="s">
        <v>1624</v>
      </c>
      <c r="G1057" s="239"/>
      <c r="H1057" s="243">
        <v>42.119999999999997</v>
      </c>
      <c r="I1057" s="244"/>
      <c r="J1057" s="239"/>
      <c r="K1057" s="239"/>
      <c r="L1057" s="245"/>
      <c r="M1057" s="246"/>
      <c r="N1057" s="247"/>
      <c r="O1057" s="247"/>
      <c r="P1057" s="247"/>
      <c r="Q1057" s="247"/>
      <c r="R1057" s="247"/>
      <c r="S1057" s="247"/>
      <c r="T1057" s="248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49" t="s">
        <v>446</v>
      </c>
      <c r="AU1057" s="249" t="s">
        <v>83</v>
      </c>
      <c r="AV1057" s="13" t="s">
        <v>83</v>
      </c>
      <c r="AW1057" s="13" t="s">
        <v>35</v>
      </c>
      <c r="AX1057" s="13" t="s">
        <v>74</v>
      </c>
      <c r="AY1057" s="249" t="s">
        <v>426</v>
      </c>
    </row>
    <row r="1058" s="13" customFormat="1">
      <c r="A1058" s="13"/>
      <c r="B1058" s="238"/>
      <c r="C1058" s="239"/>
      <c r="D1058" s="240" t="s">
        <v>446</v>
      </c>
      <c r="E1058" s="241" t="s">
        <v>28</v>
      </c>
      <c r="F1058" s="242" t="s">
        <v>1625</v>
      </c>
      <c r="G1058" s="239"/>
      <c r="H1058" s="243">
        <v>6.9000000000000004</v>
      </c>
      <c r="I1058" s="244"/>
      <c r="J1058" s="239"/>
      <c r="K1058" s="239"/>
      <c r="L1058" s="245"/>
      <c r="M1058" s="246"/>
      <c r="N1058" s="247"/>
      <c r="O1058" s="247"/>
      <c r="P1058" s="247"/>
      <c r="Q1058" s="247"/>
      <c r="R1058" s="247"/>
      <c r="S1058" s="247"/>
      <c r="T1058" s="248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249" t="s">
        <v>446</v>
      </c>
      <c r="AU1058" s="249" t="s">
        <v>83</v>
      </c>
      <c r="AV1058" s="13" t="s">
        <v>83</v>
      </c>
      <c r="AW1058" s="13" t="s">
        <v>35</v>
      </c>
      <c r="AX1058" s="13" t="s">
        <v>74</v>
      </c>
      <c r="AY1058" s="249" t="s">
        <v>426</v>
      </c>
    </row>
    <row r="1059" s="14" customFormat="1">
      <c r="A1059" s="14"/>
      <c r="B1059" s="250"/>
      <c r="C1059" s="251"/>
      <c r="D1059" s="240" t="s">
        <v>446</v>
      </c>
      <c r="E1059" s="252" t="s">
        <v>28</v>
      </c>
      <c r="F1059" s="253" t="s">
        <v>872</v>
      </c>
      <c r="G1059" s="251"/>
      <c r="H1059" s="252" t="s">
        <v>28</v>
      </c>
      <c r="I1059" s="254"/>
      <c r="J1059" s="251"/>
      <c r="K1059" s="251"/>
      <c r="L1059" s="255"/>
      <c r="M1059" s="256"/>
      <c r="N1059" s="257"/>
      <c r="O1059" s="257"/>
      <c r="P1059" s="257"/>
      <c r="Q1059" s="257"/>
      <c r="R1059" s="257"/>
      <c r="S1059" s="257"/>
      <c r="T1059" s="258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T1059" s="259" t="s">
        <v>446</v>
      </c>
      <c r="AU1059" s="259" t="s">
        <v>83</v>
      </c>
      <c r="AV1059" s="14" t="s">
        <v>81</v>
      </c>
      <c r="AW1059" s="14" t="s">
        <v>35</v>
      </c>
      <c r="AX1059" s="14" t="s">
        <v>74</v>
      </c>
      <c r="AY1059" s="259" t="s">
        <v>426</v>
      </c>
    </row>
    <row r="1060" s="13" customFormat="1">
      <c r="A1060" s="13"/>
      <c r="B1060" s="238"/>
      <c r="C1060" s="239"/>
      <c r="D1060" s="240" t="s">
        <v>446</v>
      </c>
      <c r="E1060" s="241" t="s">
        <v>28</v>
      </c>
      <c r="F1060" s="242" t="s">
        <v>1624</v>
      </c>
      <c r="G1060" s="239"/>
      <c r="H1060" s="243">
        <v>42.119999999999997</v>
      </c>
      <c r="I1060" s="244"/>
      <c r="J1060" s="239"/>
      <c r="K1060" s="239"/>
      <c r="L1060" s="245"/>
      <c r="M1060" s="246"/>
      <c r="N1060" s="247"/>
      <c r="O1060" s="247"/>
      <c r="P1060" s="247"/>
      <c r="Q1060" s="247"/>
      <c r="R1060" s="247"/>
      <c r="S1060" s="247"/>
      <c r="T1060" s="248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249" t="s">
        <v>446</v>
      </c>
      <c r="AU1060" s="249" t="s">
        <v>83</v>
      </c>
      <c r="AV1060" s="13" t="s">
        <v>83</v>
      </c>
      <c r="AW1060" s="13" t="s">
        <v>35</v>
      </c>
      <c r="AX1060" s="13" t="s">
        <v>74</v>
      </c>
      <c r="AY1060" s="249" t="s">
        <v>426</v>
      </c>
    </row>
    <row r="1061" s="13" customFormat="1">
      <c r="A1061" s="13"/>
      <c r="B1061" s="238"/>
      <c r="C1061" s="239"/>
      <c r="D1061" s="240" t="s">
        <v>446</v>
      </c>
      <c r="E1061" s="241" t="s">
        <v>28</v>
      </c>
      <c r="F1061" s="242" t="s">
        <v>1625</v>
      </c>
      <c r="G1061" s="239"/>
      <c r="H1061" s="243">
        <v>6.9000000000000004</v>
      </c>
      <c r="I1061" s="244"/>
      <c r="J1061" s="239"/>
      <c r="K1061" s="239"/>
      <c r="L1061" s="245"/>
      <c r="M1061" s="246"/>
      <c r="N1061" s="247"/>
      <c r="O1061" s="247"/>
      <c r="P1061" s="247"/>
      <c r="Q1061" s="247"/>
      <c r="R1061" s="247"/>
      <c r="S1061" s="247"/>
      <c r="T1061" s="248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249" t="s">
        <v>446</v>
      </c>
      <c r="AU1061" s="249" t="s">
        <v>83</v>
      </c>
      <c r="AV1061" s="13" t="s">
        <v>83</v>
      </c>
      <c r="AW1061" s="13" t="s">
        <v>35</v>
      </c>
      <c r="AX1061" s="13" t="s">
        <v>74</v>
      </c>
      <c r="AY1061" s="249" t="s">
        <v>426</v>
      </c>
    </row>
    <row r="1062" s="14" customFormat="1">
      <c r="A1062" s="14"/>
      <c r="B1062" s="250"/>
      <c r="C1062" s="251"/>
      <c r="D1062" s="240" t="s">
        <v>446</v>
      </c>
      <c r="E1062" s="252" t="s">
        <v>28</v>
      </c>
      <c r="F1062" s="253" t="s">
        <v>892</v>
      </c>
      <c r="G1062" s="251"/>
      <c r="H1062" s="252" t="s">
        <v>28</v>
      </c>
      <c r="I1062" s="254"/>
      <c r="J1062" s="251"/>
      <c r="K1062" s="251"/>
      <c r="L1062" s="255"/>
      <c r="M1062" s="256"/>
      <c r="N1062" s="257"/>
      <c r="O1062" s="257"/>
      <c r="P1062" s="257"/>
      <c r="Q1062" s="257"/>
      <c r="R1062" s="257"/>
      <c r="S1062" s="257"/>
      <c r="T1062" s="258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T1062" s="259" t="s">
        <v>446</v>
      </c>
      <c r="AU1062" s="259" t="s">
        <v>83</v>
      </c>
      <c r="AV1062" s="14" t="s">
        <v>81</v>
      </c>
      <c r="AW1062" s="14" t="s">
        <v>35</v>
      </c>
      <c r="AX1062" s="14" t="s">
        <v>74</v>
      </c>
      <c r="AY1062" s="259" t="s">
        <v>426</v>
      </c>
    </row>
    <row r="1063" s="13" customFormat="1">
      <c r="A1063" s="13"/>
      <c r="B1063" s="238"/>
      <c r="C1063" s="239"/>
      <c r="D1063" s="240" t="s">
        <v>446</v>
      </c>
      <c r="E1063" s="241" t="s">
        <v>28</v>
      </c>
      <c r="F1063" s="242" t="s">
        <v>1626</v>
      </c>
      <c r="G1063" s="239"/>
      <c r="H1063" s="243">
        <v>44.600000000000001</v>
      </c>
      <c r="I1063" s="244"/>
      <c r="J1063" s="239"/>
      <c r="K1063" s="239"/>
      <c r="L1063" s="245"/>
      <c r="M1063" s="246"/>
      <c r="N1063" s="247"/>
      <c r="O1063" s="247"/>
      <c r="P1063" s="247"/>
      <c r="Q1063" s="247"/>
      <c r="R1063" s="247"/>
      <c r="S1063" s="247"/>
      <c r="T1063" s="248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49" t="s">
        <v>446</v>
      </c>
      <c r="AU1063" s="249" t="s">
        <v>83</v>
      </c>
      <c r="AV1063" s="13" t="s">
        <v>83</v>
      </c>
      <c r="AW1063" s="13" t="s">
        <v>35</v>
      </c>
      <c r="AX1063" s="13" t="s">
        <v>74</v>
      </c>
      <c r="AY1063" s="249" t="s">
        <v>426</v>
      </c>
    </row>
    <row r="1064" s="15" customFormat="1">
      <c r="A1064" s="15"/>
      <c r="B1064" s="260"/>
      <c r="C1064" s="261"/>
      <c r="D1064" s="240" t="s">
        <v>446</v>
      </c>
      <c r="E1064" s="262" t="s">
        <v>28</v>
      </c>
      <c r="F1064" s="263" t="s">
        <v>466</v>
      </c>
      <c r="G1064" s="261"/>
      <c r="H1064" s="264">
        <v>173.15000000000001</v>
      </c>
      <c r="I1064" s="265"/>
      <c r="J1064" s="261"/>
      <c r="K1064" s="261"/>
      <c r="L1064" s="266"/>
      <c r="M1064" s="267"/>
      <c r="N1064" s="268"/>
      <c r="O1064" s="268"/>
      <c r="P1064" s="268"/>
      <c r="Q1064" s="268"/>
      <c r="R1064" s="268"/>
      <c r="S1064" s="268"/>
      <c r="T1064" s="269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T1064" s="270" t="s">
        <v>446</v>
      </c>
      <c r="AU1064" s="270" t="s">
        <v>83</v>
      </c>
      <c r="AV1064" s="15" t="s">
        <v>438</v>
      </c>
      <c r="AW1064" s="15" t="s">
        <v>35</v>
      </c>
      <c r="AX1064" s="15" t="s">
        <v>81</v>
      </c>
      <c r="AY1064" s="270" t="s">
        <v>426</v>
      </c>
    </row>
    <row r="1065" s="12" customFormat="1" ht="22.8" customHeight="1">
      <c r="A1065" s="12"/>
      <c r="B1065" s="204"/>
      <c r="C1065" s="205"/>
      <c r="D1065" s="206" t="s">
        <v>73</v>
      </c>
      <c r="E1065" s="218" t="s">
        <v>1129</v>
      </c>
      <c r="F1065" s="218" t="s">
        <v>1627</v>
      </c>
      <c r="G1065" s="205"/>
      <c r="H1065" s="205"/>
      <c r="I1065" s="208"/>
      <c r="J1065" s="219">
        <f>BK1065</f>
        <v>0</v>
      </c>
      <c r="K1065" s="205"/>
      <c r="L1065" s="210"/>
      <c r="M1065" s="211"/>
      <c r="N1065" s="212"/>
      <c r="O1065" s="212"/>
      <c r="P1065" s="213">
        <f>SUM(P1066:P1197)</f>
        <v>0</v>
      </c>
      <c r="Q1065" s="212"/>
      <c r="R1065" s="213">
        <f>SUM(R1066:R1197)</f>
        <v>0.10555000000000001</v>
      </c>
      <c r="S1065" s="212"/>
      <c r="T1065" s="214">
        <f>SUM(T1066:T1197)</f>
        <v>0</v>
      </c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R1065" s="215" t="s">
        <v>81</v>
      </c>
      <c r="AT1065" s="216" t="s">
        <v>73</v>
      </c>
      <c r="AU1065" s="216" t="s">
        <v>81</v>
      </c>
      <c r="AY1065" s="215" t="s">
        <v>426</v>
      </c>
      <c r="BK1065" s="217">
        <f>SUM(BK1066:BK1197)</f>
        <v>0</v>
      </c>
    </row>
    <row r="1066" s="2" customFormat="1" ht="37.8" customHeight="1">
      <c r="A1066" s="42"/>
      <c r="B1066" s="43"/>
      <c r="C1066" s="220" t="s">
        <v>1628</v>
      </c>
      <c r="D1066" s="220" t="s">
        <v>433</v>
      </c>
      <c r="E1066" s="221" t="s">
        <v>1629</v>
      </c>
      <c r="F1066" s="222" t="s">
        <v>1630</v>
      </c>
      <c r="G1066" s="223" t="s">
        <v>436</v>
      </c>
      <c r="H1066" s="224">
        <v>1168.25</v>
      </c>
      <c r="I1066" s="225"/>
      <c r="J1066" s="226">
        <f>ROUND(I1066*H1066,2)</f>
        <v>0</v>
      </c>
      <c r="K1066" s="222" t="s">
        <v>437</v>
      </c>
      <c r="L1066" s="48"/>
      <c r="M1066" s="227" t="s">
        <v>28</v>
      </c>
      <c r="N1066" s="228" t="s">
        <v>45</v>
      </c>
      <c r="O1066" s="88"/>
      <c r="P1066" s="229">
        <f>O1066*H1066</f>
        <v>0</v>
      </c>
      <c r="Q1066" s="229">
        <v>4.0000000000000003E-05</v>
      </c>
      <c r="R1066" s="229">
        <f>Q1066*H1066</f>
        <v>0.046730000000000001</v>
      </c>
      <c r="S1066" s="229">
        <v>0</v>
      </c>
      <c r="T1066" s="230">
        <f>S1066*H1066</f>
        <v>0</v>
      </c>
      <c r="U1066" s="42"/>
      <c r="V1066" s="42"/>
      <c r="W1066" s="42"/>
      <c r="X1066" s="42"/>
      <c r="Y1066" s="42"/>
      <c r="Z1066" s="42"/>
      <c r="AA1066" s="42"/>
      <c r="AB1066" s="42"/>
      <c r="AC1066" s="42"/>
      <c r="AD1066" s="42"/>
      <c r="AE1066" s="42"/>
      <c r="AR1066" s="231" t="s">
        <v>438</v>
      </c>
      <c r="AT1066" s="231" t="s">
        <v>433</v>
      </c>
      <c r="AU1066" s="231" t="s">
        <v>83</v>
      </c>
      <c r="AY1066" s="21" t="s">
        <v>426</v>
      </c>
      <c r="BE1066" s="232">
        <f>IF(N1066="základní",J1066,0)</f>
        <v>0</v>
      </c>
      <c r="BF1066" s="232">
        <f>IF(N1066="snížená",J1066,0)</f>
        <v>0</v>
      </c>
      <c r="BG1066" s="232">
        <f>IF(N1066="zákl. přenesená",J1066,0)</f>
        <v>0</v>
      </c>
      <c r="BH1066" s="232">
        <f>IF(N1066="sníž. přenesená",J1066,0)</f>
        <v>0</v>
      </c>
      <c r="BI1066" s="232">
        <f>IF(N1066="nulová",J1066,0)</f>
        <v>0</v>
      </c>
      <c r="BJ1066" s="21" t="s">
        <v>81</v>
      </c>
      <c r="BK1066" s="232">
        <f>ROUND(I1066*H1066,2)</f>
        <v>0</v>
      </c>
      <c r="BL1066" s="21" t="s">
        <v>438</v>
      </c>
      <c r="BM1066" s="231" t="s">
        <v>1631</v>
      </c>
    </row>
    <row r="1067" s="2" customFormat="1">
      <c r="A1067" s="42"/>
      <c r="B1067" s="43"/>
      <c r="C1067" s="44"/>
      <c r="D1067" s="233" t="s">
        <v>442</v>
      </c>
      <c r="E1067" s="44"/>
      <c r="F1067" s="234" t="s">
        <v>1632</v>
      </c>
      <c r="G1067" s="44"/>
      <c r="H1067" s="44"/>
      <c r="I1067" s="235"/>
      <c r="J1067" s="44"/>
      <c r="K1067" s="44"/>
      <c r="L1067" s="48"/>
      <c r="M1067" s="236"/>
      <c r="N1067" s="237"/>
      <c r="O1067" s="88"/>
      <c r="P1067" s="88"/>
      <c r="Q1067" s="88"/>
      <c r="R1067" s="88"/>
      <c r="S1067" s="88"/>
      <c r="T1067" s="89"/>
      <c r="U1067" s="42"/>
      <c r="V1067" s="42"/>
      <c r="W1067" s="42"/>
      <c r="X1067" s="42"/>
      <c r="Y1067" s="42"/>
      <c r="Z1067" s="42"/>
      <c r="AA1067" s="42"/>
      <c r="AB1067" s="42"/>
      <c r="AC1067" s="42"/>
      <c r="AD1067" s="42"/>
      <c r="AE1067" s="42"/>
      <c r="AT1067" s="21" t="s">
        <v>442</v>
      </c>
      <c r="AU1067" s="21" t="s">
        <v>83</v>
      </c>
    </row>
    <row r="1068" s="14" customFormat="1">
      <c r="A1068" s="14"/>
      <c r="B1068" s="250"/>
      <c r="C1068" s="251"/>
      <c r="D1068" s="240" t="s">
        <v>446</v>
      </c>
      <c r="E1068" s="252" t="s">
        <v>28</v>
      </c>
      <c r="F1068" s="253" t="s">
        <v>460</v>
      </c>
      <c r="G1068" s="251"/>
      <c r="H1068" s="252" t="s">
        <v>28</v>
      </c>
      <c r="I1068" s="254"/>
      <c r="J1068" s="251"/>
      <c r="K1068" s="251"/>
      <c r="L1068" s="255"/>
      <c r="M1068" s="256"/>
      <c r="N1068" s="257"/>
      <c r="O1068" s="257"/>
      <c r="P1068" s="257"/>
      <c r="Q1068" s="257"/>
      <c r="R1068" s="257"/>
      <c r="S1068" s="257"/>
      <c r="T1068" s="258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59" t="s">
        <v>446</v>
      </c>
      <c r="AU1068" s="259" t="s">
        <v>83</v>
      </c>
      <c r="AV1068" s="14" t="s">
        <v>81</v>
      </c>
      <c r="AW1068" s="14" t="s">
        <v>35</v>
      </c>
      <c r="AX1068" s="14" t="s">
        <v>74</v>
      </c>
      <c r="AY1068" s="259" t="s">
        <v>426</v>
      </c>
    </row>
    <row r="1069" s="13" customFormat="1">
      <c r="A1069" s="13"/>
      <c r="B1069" s="238"/>
      <c r="C1069" s="239"/>
      <c r="D1069" s="240" t="s">
        <v>446</v>
      </c>
      <c r="E1069" s="241" t="s">
        <v>28</v>
      </c>
      <c r="F1069" s="242" t="s">
        <v>1633</v>
      </c>
      <c r="G1069" s="239"/>
      <c r="H1069" s="243">
        <v>167.05000000000001</v>
      </c>
      <c r="I1069" s="244"/>
      <c r="J1069" s="239"/>
      <c r="K1069" s="239"/>
      <c r="L1069" s="245"/>
      <c r="M1069" s="246"/>
      <c r="N1069" s="247"/>
      <c r="O1069" s="247"/>
      <c r="P1069" s="247"/>
      <c r="Q1069" s="247"/>
      <c r="R1069" s="247"/>
      <c r="S1069" s="247"/>
      <c r="T1069" s="248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249" t="s">
        <v>446</v>
      </c>
      <c r="AU1069" s="249" t="s">
        <v>83</v>
      </c>
      <c r="AV1069" s="13" t="s">
        <v>83</v>
      </c>
      <c r="AW1069" s="13" t="s">
        <v>35</v>
      </c>
      <c r="AX1069" s="13" t="s">
        <v>74</v>
      </c>
      <c r="AY1069" s="249" t="s">
        <v>426</v>
      </c>
    </row>
    <row r="1070" s="14" customFormat="1">
      <c r="A1070" s="14"/>
      <c r="B1070" s="250"/>
      <c r="C1070" s="251"/>
      <c r="D1070" s="240" t="s">
        <v>446</v>
      </c>
      <c r="E1070" s="252" t="s">
        <v>28</v>
      </c>
      <c r="F1070" s="253" t="s">
        <v>872</v>
      </c>
      <c r="G1070" s="251"/>
      <c r="H1070" s="252" t="s">
        <v>28</v>
      </c>
      <c r="I1070" s="254"/>
      <c r="J1070" s="251"/>
      <c r="K1070" s="251"/>
      <c r="L1070" s="255"/>
      <c r="M1070" s="256"/>
      <c r="N1070" s="257"/>
      <c r="O1070" s="257"/>
      <c r="P1070" s="257"/>
      <c r="Q1070" s="257"/>
      <c r="R1070" s="257"/>
      <c r="S1070" s="257"/>
      <c r="T1070" s="258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T1070" s="259" t="s">
        <v>446</v>
      </c>
      <c r="AU1070" s="259" t="s">
        <v>83</v>
      </c>
      <c r="AV1070" s="14" t="s">
        <v>81</v>
      </c>
      <c r="AW1070" s="14" t="s">
        <v>35</v>
      </c>
      <c r="AX1070" s="14" t="s">
        <v>74</v>
      </c>
      <c r="AY1070" s="259" t="s">
        <v>426</v>
      </c>
    </row>
    <row r="1071" s="13" customFormat="1">
      <c r="A1071" s="13"/>
      <c r="B1071" s="238"/>
      <c r="C1071" s="239"/>
      <c r="D1071" s="240" t="s">
        <v>446</v>
      </c>
      <c r="E1071" s="241" t="s">
        <v>28</v>
      </c>
      <c r="F1071" s="242" t="s">
        <v>249</v>
      </c>
      <c r="G1071" s="239"/>
      <c r="H1071" s="243">
        <v>372</v>
      </c>
      <c r="I1071" s="244"/>
      <c r="J1071" s="239"/>
      <c r="K1071" s="239"/>
      <c r="L1071" s="245"/>
      <c r="M1071" s="246"/>
      <c r="N1071" s="247"/>
      <c r="O1071" s="247"/>
      <c r="P1071" s="247"/>
      <c r="Q1071" s="247"/>
      <c r="R1071" s="247"/>
      <c r="S1071" s="247"/>
      <c r="T1071" s="248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49" t="s">
        <v>446</v>
      </c>
      <c r="AU1071" s="249" t="s">
        <v>83</v>
      </c>
      <c r="AV1071" s="13" t="s">
        <v>83</v>
      </c>
      <c r="AW1071" s="13" t="s">
        <v>35</v>
      </c>
      <c r="AX1071" s="13" t="s">
        <v>74</v>
      </c>
      <c r="AY1071" s="249" t="s">
        <v>426</v>
      </c>
    </row>
    <row r="1072" s="13" customFormat="1">
      <c r="A1072" s="13"/>
      <c r="B1072" s="238"/>
      <c r="C1072" s="239"/>
      <c r="D1072" s="240" t="s">
        <v>446</v>
      </c>
      <c r="E1072" s="241" t="s">
        <v>28</v>
      </c>
      <c r="F1072" s="242" t="s">
        <v>1634</v>
      </c>
      <c r="G1072" s="239"/>
      <c r="H1072" s="243">
        <v>26.600000000000001</v>
      </c>
      <c r="I1072" s="244"/>
      <c r="J1072" s="239"/>
      <c r="K1072" s="239"/>
      <c r="L1072" s="245"/>
      <c r="M1072" s="246"/>
      <c r="N1072" s="247"/>
      <c r="O1072" s="247"/>
      <c r="P1072" s="247"/>
      <c r="Q1072" s="247"/>
      <c r="R1072" s="247"/>
      <c r="S1072" s="247"/>
      <c r="T1072" s="248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249" t="s">
        <v>446</v>
      </c>
      <c r="AU1072" s="249" t="s">
        <v>83</v>
      </c>
      <c r="AV1072" s="13" t="s">
        <v>83</v>
      </c>
      <c r="AW1072" s="13" t="s">
        <v>35</v>
      </c>
      <c r="AX1072" s="13" t="s">
        <v>74</v>
      </c>
      <c r="AY1072" s="249" t="s">
        <v>426</v>
      </c>
    </row>
    <row r="1073" s="16" customFormat="1">
      <c r="A1073" s="16"/>
      <c r="B1073" s="281"/>
      <c r="C1073" s="282"/>
      <c r="D1073" s="240" t="s">
        <v>446</v>
      </c>
      <c r="E1073" s="283" t="s">
        <v>28</v>
      </c>
      <c r="F1073" s="284" t="s">
        <v>1235</v>
      </c>
      <c r="G1073" s="282"/>
      <c r="H1073" s="285">
        <v>565.64999999999998</v>
      </c>
      <c r="I1073" s="286"/>
      <c r="J1073" s="282"/>
      <c r="K1073" s="282"/>
      <c r="L1073" s="287"/>
      <c r="M1073" s="288"/>
      <c r="N1073" s="289"/>
      <c r="O1073" s="289"/>
      <c r="P1073" s="289"/>
      <c r="Q1073" s="289"/>
      <c r="R1073" s="289"/>
      <c r="S1073" s="289"/>
      <c r="T1073" s="290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T1073" s="291" t="s">
        <v>446</v>
      </c>
      <c r="AU1073" s="291" t="s">
        <v>83</v>
      </c>
      <c r="AV1073" s="16" t="s">
        <v>469</v>
      </c>
      <c r="AW1073" s="16" t="s">
        <v>35</v>
      </c>
      <c r="AX1073" s="16" t="s">
        <v>74</v>
      </c>
      <c r="AY1073" s="291" t="s">
        <v>426</v>
      </c>
    </row>
    <row r="1074" s="13" customFormat="1">
      <c r="A1074" s="13"/>
      <c r="B1074" s="238"/>
      <c r="C1074" s="239"/>
      <c r="D1074" s="240" t="s">
        <v>446</v>
      </c>
      <c r="E1074" s="241" t="s">
        <v>28</v>
      </c>
      <c r="F1074" s="242" t="s">
        <v>183</v>
      </c>
      <c r="G1074" s="239"/>
      <c r="H1074" s="243">
        <v>242.40000000000001</v>
      </c>
      <c r="I1074" s="244"/>
      <c r="J1074" s="239"/>
      <c r="K1074" s="239"/>
      <c r="L1074" s="245"/>
      <c r="M1074" s="246"/>
      <c r="N1074" s="247"/>
      <c r="O1074" s="247"/>
      <c r="P1074" s="247"/>
      <c r="Q1074" s="247"/>
      <c r="R1074" s="247"/>
      <c r="S1074" s="247"/>
      <c r="T1074" s="248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T1074" s="249" t="s">
        <v>446</v>
      </c>
      <c r="AU1074" s="249" t="s">
        <v>83</v>
      </c>
      <c r="AV1074" s="13" t="s">
        <v>83</v>
      </c>
      <c r="AW1074" s="13" t="s">
        <v>35</v>
      </c>
      <c r="AX1074" s="13" t="s">
        <v>74</v>
      </c>
      <c r="AY1074" s="249" t="s">
        <v>426</v>
      </c>
    </row>
    <row r="1075" s="13" customFormat="1">
      <c r="A1075" s="13"/>
      <c r="B1075" s="238"/>
      <c r="C1075" s="239"/>
      <c r="D1075" s="240" t="s">
        <v>446</v>
      </c>
      <c r="E1075" s="241" t="s">
        <v>28</v>
      </c>
      <c r="F1075" s="242" t="s">
        <v>185</v>
      </c>
      <c r="G1075" s="239"/>
      <c r="H1075" s="243">
        <v>180.09999999999999</v>
      </c>
      <c r="I1075" s="244"/>
      <c r="J1075" s="239"/>
      <c r="K1075" s="239"/>
      <c r="L1075" s="245"/>
      <c r="M1075" s="246"/>
      <c r="N1075" s="247"/>
      <c r="O1075" s="247"/>
      <c r="P1075" s="247"/>
      <c r="Q1075" s="247"/>
      <c r="R1075" s="247"/>
      <c r="S1075" s="247"/>
      <c r="T1075" s="248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T1075" s="249" t="s">
        <v>446</v>
      </c>
      <c r="AU1075" s="249" t="s">
        <v>83</v>
      </c>
      <c r="AV1075" s="13" t="s">
        <v>83</v>
      </c>
      <c r="AW1075" s="13" t="s">
        <v>35</v>
      </c>
      <c r="AX1075" s="13" t="s">
        <v>74</v>
      </c>
      <c r="AY1075" s="249" t="s">
        <v>426</v>
      </c>
    </row>
    <row r="1076" s="13" customFormat="1">
      <c r="A1076" s="13"/>
      <c r="B1076" s="238"/>
      <c r="C1076" s="239"/>
      <c r="D1076" s="240" t="s">
        <v>446</v>
      </c>
      <c r="E1076" s="241" t="s">
        <v>28</v>
      </c>
      <c r="F1076" s="242" t="s">
        <v>187</v>
      </c>
      <c r="G1076" s="239"/>
      <c r="H1076" s="243">
        <v>180.09999999999999</v>
      </c>
      <c r="I1076" s="244"/>
      <c r="J1076" s="239"/>
      <c r="K1076" s="239"/>
      <c r="L1076" s="245"/>
      <c r="M1076" s="246"/>
      <c r="N1076" s="247"/>
      <c r="O1076" s="247"/>
      <c r="P1076" s="247"/>
      <c r="Q1076" s="247"/>
      <c r="R1076" s="247"/>
      <c r="S1076" s="247"/>
      <c r="T1076" s="248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T1076" s="249" t="s">
        <v>446</v>
      </c>
      <c r="AU1076" s="249" t="s">
        <v>83</v>
      </c>
      <c r="AV1076" s="13" t="s">
        <v>83</v>
      </c>
      <c r="AW1076" s="13" t="s">
        <v>35</v>
      </c>
      <c r="AX1076" s="13" t="s">
        <v>74</v>
      </c>
      <c r="AY1076" s="249" t="s">
        <v>426</v>
      </c>
    </row>
    <row r="1077" s="15" customFormat="1">
      <c r="A1077" s="15"/>
      <c r="B1077" s="260"/>
      <c r="C1077" s="261"/>
      <c r="D1077" s="240" t="s">
        <v>446</v>
      </c>
      <c r="E1077" s="262" t="s">
        <v>28</v>
      </c>
      <c r="F1077" s="263" t="s">
        <v>466</v>
      </c>
      <c r="G1077" s="261"/>
      <c r="H1077" s="264">
        <v>1168.25</v>
      </c>
      <c r="I1077" s="265"/>
      <c r="J1077" s="261"/>
      <c r="K1077" s="261"/>
      <c r="L1077" s="266"/>
      <c r="M1077" s="267"/>
      <c r="N1077" s="268"/>
      <c r="O1077" s="268"/>
      <c r="P1077" s="268"/>
      <c r="Q1077" s="268"/>
      <c r="R1077" s="268"/>
      <c r="S1077" s="268"/>
      <c r="T1077" s="269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T1077" s="270" t="s">
        <v>446</v>
      </c>
      <c r="AU1077" s="270" t="s">
        <v>83</v>
      </c>
      <c r="AV1077" s="15" t="s">
        <v>438</v>
      </c>
      <c r="AW1077" s="15" t="s">
        <v>35</v>
      </c>
      <c r="AX1077" s="15" t="s">
        <v>81</v>
      </c>
      <c r="AY1077" s="270" t="s">
        <v>426</v>
      </c>
    </row>
    <row r="1078" s="2" customFormat="1" ht="24.15" customHeight="1">
      <c r="A1078" s="42"/>
      <c r="B1078" s="43"/>
      <c r="C1078" s="220" t="s">
        <v>1635</v>
      </c>
      <c r="D1078" s="220" t="s">
        <v>433</v>
      </c>
      <c r="E1078" s="221" t="s">
        <v>1636</v>
      </c>
      <c r="F1078" s="222" t="s">
        <v>1637</v>
      </c>
      <c r="G1078" s="223" t="s">
        <v>436</v>
      </c>
      <c r="H1078" s="224">
        <v>648</v>
      </c>
      <c r="I1078" s="225"/>
      <c r="J1078" s="226">
        <f>ROUND(I1078*H1078,2)</f>
        <v>0</v>
      </c>
      <c r="K1078" s="222" t="s">
        <v>437</v>
      </c>
      <c r="L1078" s="48"/>
      <c r="M1078" s="227" t="s">
        <v>28</v>
      </c>
      <c r="N1078" s="228" t="s">
        <v>45</v>
      </c>
      <c r="O1078" s="88"/>
      <c r="P1078" s="229">
        <f>O1078*H1078</f>
        <v>0</v>
      </c>
      <c r="Q1078" s="229">
        <v>0</v>
      </c>
      <c r="R1078" s="229">
        <f>Q1078*H1078</f>
        <v>0</v>
      </c>
      <c r="S1078" s="229">
        <v>0</v>
      </c>
      <c r="T1078" s="230">
        <f>S1078*H1078</f>
        <v>0</v>
      </c>
      <c r="U1078" s="42"/>
      <c r="V1078" s="42"/>
      <c r="W1078" s="42"/>
      <c r="X1078" s="42"/>
      <c r="Y1078" s="42"/>
      <c r="Z1078" s="42"/>
      <c r="AA1078" s="42"/>
      <c r="AB1078" s="42"/>
      <c r="AC1078" s="42"/>
      <c r="AD1078" s="42"/>
      <c r="AE1078" s="42"/>
      <c r="AR1078" s="231" t="s">
        <v>438</v>
      </c>
      <c r="AT1078" s="231" t="s">
        <v>433</v>
      </c>
      <c r="AU1078" s="231" t="s">
        <v>83</v>
      </c>
      <c r="AY1078" s="21" t="s">
        <v>426</v>
      </c>
      <c r="BE1078" s="232">
        <f>IF(N1078="základní",J1078,0)</f>
        <v>0</v>
      </c>
      <c r="BF1078" s="232">
        <f>IF(N1078="snížená",J1078,0)</f>
        <v>0</v>
      </c>
      <c r="BG1078" s="232">
        <f>IF(N1078="zákl. přenesená",J1078,0)</f>
        <v>0</v>
      </c>
      <c r="BH1078" s="232">
        <f>IF(N1078="sníž. přenesená",J1078,0)</f>
        <v>0</v>
      </c>
      <c r="BI1078" s="232">
        <f>IF(N1078="nulová",J1078,0)</f>
        <v>0</v>
      </c>
      <c r="BJ1078" s="21" t="s">
        <v>81</v>
      </c>
      <c r="BK1078" s="232">
        <f>ROUND(I1078*H1078,2)</f>
        <v>0</v>
      </c>
      <c r="BL1078" s="21" t="s">
        <v>438</v>
      </c>
      <c r="BM1078" s="231" t="s">
        <v>1638</v>
      </c>
    </row>
    <row r="1079" s="2" customFormat="1">
      <c r="A1079" s="42"/>
      <c r="B1079" s="43"/>
      <c r="C1079" s="44"/>
      <c r="D1079" s="233" t="s">
        <v>442</v>
      </c>
      <c r="E1079" s="44"/>
      <c r="F1079" s="234" t="s">
        <v>1639</v>
      </c>
      <c r="G1079" s="44"/>
      <c r="H1079" s="44"/>
      <c r="I1079" s="235"/>
      <c r="J1079" s="44"/>
      <c r="K1079" s="44"/>
      <c r="L1079" s="48"/>
      <c r="M1079" s="236"/>
      <c r="N1079" s="237"/>
      <c r="O1079" s="88"/>
      <c r="P1079" s="88"/>
      <c r="Q1079" s="88"/>
      <c r="R1079" s="88"/>
      <c r="S1079" s="88"/>
      <c r="T1079" s="89"/>
      <c r="U1079" s="42"/>
      <c r="V1079" s="42"/>
      <c r="W1079" s="42"/>
      <c r="X1079" s="42"/>
      <c r="Y1079" s="42"/>
      <c r="Z1079" s="42"/>
      <c r="AA1079" s="42"/>
      <c r="AB1079" s="42"/>
      <c r="AC1079" s="42"/>
      <c r="AD1079" s="42"/>
      <c r="AE1079" s="42"/>
      <c r="AT1079" s="21" t="s">
        <v>442</v>
      </c>
      <c r="AU1079" s="21" t="s">
        <v>83</v>
      </c>
    </row>
    <row r="1080" s="14" customFormat="1">
      <c r="A1080" s="14"/>
      <c r="B1080" s="250"/>
      <c r="C1080" s="251"/>
      <c r="D1080" s="240" t="s">
        <v>446</v>
      </c>
      <c r="E1080" s="252" t="s">
        <v>28</v>
      </c>
      <c r="F1080" s="253" t="s">
        <v>863</v>
      </c>
      <c r="G1080" s="251"/>
      <c r="H1080" s="252" t="s">
        <v>28</v>
      </c>
      <c r="I1080" s="254"/>
      <c r="J1080" s="251"/>
      <c r="K1080" s="251"/>
      <c r="L1080" s="255"/>
      <c r="M1080" s="256"/>
      <c r="N1080" s="257"/>
      <c r="O1080" s="257"/>
      <c r="P1080" s="257"/>
      <c r="Q1080" s="257"/>
      <c r="R1080" s="257"/>
      <c r="S1080" s="257"/>
      <c r="T1080" s="258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T1080" s="259" t="s">
        <v>446</v>
      </c>
      <c r="AU1080" s="259" t="s">
        <v>83</v>
      </c>
      <c r="AV1080" s="14" t="s">
        <v>81</v>
      </c>
      <c r="AW1080" s="14" t="s">
        <v>35</v>
      </c>
      <c r="AX1080" s="14" t="s">
        <v>74</v>
      </c>
      <c r="AY1080" s="259" t="s">
        <v>426</v>
      </c>
    </row>
    <row r="1081" s="13" customFormat="1">
      <c r="A1081" s="13"/>
      <c r="B1081" s="238"/>
      <c r="C1081" s="239"/>
      <c r="D1081" s="240" t="s">
        <v>446</v>
      </c>
      <c r="E1081" s="241" t="s">
        <v>28</v>
      </c>
      <c r="F1081" s="242" t="s">
        <v>1640</v>
      </c>
      <c r="G1081" s="239"/>
      <c r="H1081" s="243">
        <v>648</v>
      </c>
      <c r="I1081" s="244"/>
      <c r="J1081" s="239"/>
      <c r="K1081" s="239"/>
      <c r="L1081" s="245"/>
      <c r="M1081" s="246"/>
      <c r="N1081" s="247"/>
      <c r="O1081" s="247"/>
      <c r="P1081" s="247"/>
      <c r="Q1081" s="247"/>
      <c r="R1081" s="247"/>
      <c r="S1081" s="247"/>
      <c r="T1081" s="248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249" t="s">
        <v>446</v>
      </c>
      <c r="AU1081" s="249" t="s">
        <v>83</v>
      </c>
      <c r="AV1081" s="13" t="s">
        <v>83</v>
      </c>
      <c r="AW1081" s="13" t="s">
        <v>35</v>
      </c>
      <c r="AX1081" s="13" t="s">
        <v>81</v>
      </c>
      <c r="AY1081" s="249" t="s">
        <v>426</v>
      </c>
    </row>
    <row r="1082" s="2" customFormat="1" ht="37.8" customHeight="1">
      <c r="A1082" s="42"/>
      <c r="B1082" s="43"/>
      <c r="C1082" s="220" t="s">
        <v>1641</v>
      </c>
      <c r="D1082" s="220" t="s">
        <v>433</v>
      </c>
      <c r="E1082" s="221" t="s">
        <v>1642</v>
      </c>
      <c r="F1082" s="222" t="s">
        <v>1643</v>
      </c>
      <c r="G1082" s="223" t="s">
        <v>859</v>
      </c>
      <c r="H1082" s="224">
        <v>50</v>
      </c>
      <c r="I1082" s="225"/>
      <c r="J1082" s="226">
        <f>ROUND(I1082*H1082,2)</f>
        <v>0</v>
      </c>
      <c r="K1082" s="222" t="s">
        <v>437</v>
      </c>
      <c r="L1082" s="48"/>
      <c r="M1082" s="227" t="s">
        <v>28</v>
      </c>
      <c r="N1082" s="228" t="s">
        <v>45</v>
      </c>
      <c r="O1082" s="88"/>
      <c r="P1082" s="229">
        <f>O1082*H1082</f>
        <v>0</v>
      </c>
      <c r="Q1082" s="229">
        <v>1.0000000000000001E-05</v>
      </c>
      <c r="R1082" s="229">
        <f>Q1082*H1082</f>
        <v>0.00050000000000000001</v>
      </c>
      <c r="S1082" s="229">
        <v>0</v>
      </c>
      <c r="T1082" s="230">
        <f>S1082*H1082</f>
        <v>0</v>
      </c>
      <c r="U1082" s="42"/>
      <c r="V1082" s="42"/>
      <c r="W1082" s="42"/>
      <c r="X1082" s="42"/>
      <c r="Y1082" s="42"/>
      <c r="Z1082" s="42"/>
      <c r="AA1082" s="42"/>
      <c r="AB1082" s="42"/>
      <c r="AC1082" s="42"/>
      <c r="AD1082" s="42"/>
      <c r="AE1082" s="42"/>
      <c r="AR1082" s="231" t="s">
        <v>438</v>
      </c>
      <c r="AT1082" s="231" t="s">
        <v>433</v>
      </c>
      <c r="AU1082" s="231" t="s">
        <v>83</v>
      </c>
      <c r="AY1082" s="21" t="s">
        <v>426</v>
      </c>
      <c r="BE1082" s="232">
        <f>IF(N1082="základní",J1082,0)</f>
        <v>0</v>
      </c>
      <c r="BF1082" s="232">
        <f>IF(N1082="snížená",J1082,0)</f>
        <v>0</v>
      </c>
      <c r="BG1082" s="232">
        <f>IF(N1082="zákl. přenesená",J1082,0)</f>
        <v>0</v>
      </c>
      <c r="BH1082" s="232">
        <f>IF(N1082="sníž. přenesená",J1082,0)</f>
        <v>0</v>
      </c>
      <c r="BI1082" s="232">
        <f>IF(N1082="nulová",J1082,0)</f>
        <v>0</v>
      </c>
      <c r="BJ1082" s="21" t="s">
        <v>81</v>
      </c>
      <c r="BK1082" s="232">
        <f>ROUND(I1082*H1082,2)</f>
        <v>0</v>
      </c>
      <c r="BL1082" s="21" t="s">
        <v>438</v>
      </c>
      <c r="BM1082" s="231" t="s">
        <v>1644</v>
      </c>
    </row>
    <row r="1083" s="2" customFormat="1">
      <c r="A1083" s="42"/>
      <c r="B1083" s="43"/>
      <c r="C1083" s="44"/>
      <c r="D1083" s="233" t="s">
        <v>442</v>
      </c>
      <c r="E1083" s="44"/>
      <c r="F1083" s="234" t="s">
        <v>1645</v>
      </c>
      <c r="G1083" s="44"/>
      <c r="H1083" s="44"/>
      <c r="I1083" s="235"/>
      <c r="J1083" s="44"/>
      <c r="K1083" s="44"/>
      <c r="L1083" s="48"/>
      <c r="M1083" s="236"/>
      <c r="N1083" s="237"/>
      <c r="O1083" s="88"/>
      <c r="P1083" s="88"/>
      <c r="Q1083" s="88"/>
      <c r="R1083" s="88"/>
      <c r="S1083" s="88"/>
      <c r="T1083" s="89"/>
      <c r="U1083" s="42"/>
      <c r="V1083" s="42"/>
      <c r="W1083" s="42"/>
      <c r="X1083" s="42"/>
      <c r="Y1083" s="42"/>
      <c r="Z1083" s="42"/>
      <c r="AA1083" s="42"/>
      <c r="AB1083" s="42"/>
      <c r="AC1083" s="42"/>
      <c r="AD1083" s="42"/>
      <c r="AE1083" s="42"/>
      <c r="AT1083" s="21" t="s">
        <v>442</v>
      </c>
      <c r="AU1083" s="21" t="s">
        <v>83</v>
      </c>
    </row>
    <row r="1084" s="14" customFormat="1">
      <c r="A1084" s="14"/>
      <c r="B1084" s="250"/>
      <c r="C1084" s="251"/>
      <c r="D1084" s="240" t="s">
        <v>446</v>
      </c>
      <c r="E1084" s="252" t="s">
        <v>28</v>
      </c>
      <c r="F1084" s="253" t="s">
        <v>885</v>
      </c>
      <c r="G1084" s="251"/>
      <c r="H1084" s="252" t="s">
        <v>28</v>
      </c>
      <c r="I1084" s="254"/>
      <c r="J1084" s="251"/>
      <c r="K1084" s="251"/>
      <c r="L1084" s="255"/>
      <c r="M1084" s="256"/>
      <c r="N1084" s="257"/>
      <c r="O1084" s="257"/>
      <c r="P1084" s="257"/>
      <c r="Q1084" s="257"/>
      <c r="R1084" s="257"/>
      <c r="S1084" s="257"/>
      <c r="T1084" s="258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T1084" s="259" t="s">
        <v>446</v>
      </c>
      <c r="AU1084" s="259" t="s">
        <v>83</v>
      </c>
      <c r="AV1084" s="14" t="s">
        <v>81</v>
      </c>
      <c r="AW1084" s="14" t="s">
        <v>35</v>
      </c>
      <c r="AX1084" s="14" t="s">
        <v>74</v>
      </c>
      <c r="AY1084" s="259" t="s">
        <v>426</v>
      </c>
    </row>
    <row r="1085" s="13" customFormat="1">
      <c r="A1085" s="13"/>
      <c r="B1085" s="238"/>
      <c r="C1085" s="239"/>
      <c r="D1085" s="240" t="s">
        <v>446</v>
      </c>
      <c r="E1085" s="241" t="s">
        <v>28</v>
      </c>
      <c r="F1085" s="242" t="s">
        <v>1646</v>
      </c>
      <c r="G1085" s="239"/>
      <c r="H1085" s="243">
        <v>50</v>
      </c>
      <c r="I1085" s="244"/>
      <c r="J1085" s="239"/>
      <c r="K1085" s="239"/>
      <c r="L1085" s="245"/>
      <c r="M1085" s="246"/>
      <c r="N1085" s="247"/>
      <c r="O1085" s="247"/>
      <c r="P1085" s="247"/>
      <c r="Q1085" s="247"/>
      <c r="R1085" s="247"/>
      <c r="S1085" s="247"/>
      <c r="T1085" s="248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249" t="s">
        <v>446</v>
      </c>
      <c r="AU1085" s="249" t="s">
        <v>83</v>
      </c>
      <c r="AV1085" s="13" t="s">
        <v>83</v>
      </c>
      <c r="AW1085" s="13" t="s">
        <v>35</v>
      </c>
      <c r="AX1085" s="13" t="s">
        <v>81</v>
      </c>
      <c r="AY1085" s="249" t="s">
        <v>426</v>
      </c>
    </row>
    <row r="1086" s="2" customFormat="1" ht="37.8" customHeight="1">
      <c r="A1086" s="42"/>
      <c r="B1086" s="43"/>
      <c r="C1086" s="220" t="s">
        <v>1647</v>
      </c>
      <c r="D1086" s="220" t="s">
        <v>433</v>
      </c>
      <c r="E1086" s="221" t="s">
        <v>1648</v>
      </c>
      <c r="F1086" s="222" t="s">
        <v>1649</v>
      </c>
      <c r="G1086" s="223" t="s">
        <v>859</v>
      </c>
      <c r="H1086" s="224">
        <v>8</v>
      </c>
      <c r="I1086" s="225"/>
      <c r="J1086" s="226">
        <f>ROUND(I1086*H1086,2)</f>
        <v>0</v>
      </c>
      <c r="K1086" s="222" t="s">
        <v>437</v>
      </c>
      <c r="L1086" s="48"/>
      <c r="M1086" s="227" t="s">
        <v>28</v>
      </c>
      <c r="N1086" s="228" t="s">
        <v>45</v>
      </c>
      <c r="O1086" s="88"/>
      <c r="P1086" s="229">
        <f>O1086*H1086</f>
        <v>0</v>
      </c>
      <c r="Q1086" s="229">
        <v>1.0000000000000001E-05</v>
      </c>
      <c r="R1086" s="229">
        <f>Q1086*H1086</f>
        <v>8.0000000000000007E-05</v>
      </c>
      <c r="S1086" s="229">
        <v>0</v>
      </c>
      <c r="T1086" s="230">
        <f>S1086*H1086</f>
        <v>0</v>
      </c>
      <c r="U1086" s="42"/>
      <c r="V1086" s="42"/>
      <c r="W1086" s="42"/>
      <c r="X1086" s="42"/>
      <c r="Y1086" s="42"/>
      <c r="Z1086" s="42"/>
      <c r="AA1086" s="42"/>
      <c r="AB1086" s="42"/>
      <c r="AC1086" s="42"/>
      <c r="AD1086" s="42"/>
      <c r="AE1086" s="42"/>
      <c r="AR1086" s="231" t="s">
        <v>438</v>
      </c>
      <c r="AT1086" s="231" t="s">
        <v>433</v>
      </c>
      <c r="AU1086" s="231" t="s">
        <v>83</v>
      </c>
      <c r="AY1086" s="21" t="s">
        <v>426</v>
      </c>
      <c r="BE1086" s="232">
        <f>IF(N1086="základní",J1086,0)</f>
        <v>0</v>
      </c>
      <c r="BF1086" s="232">
        <f>IF(N1086="snížená",J1086,0)</f>
        <v>0</v>
      </c>
      <c r="BG1086" s="232">
        <f>IF(N1086="zákl. přenesená",J1086,0)</f>
        <v>0</v>
      </c>
      <c r="BH1086" s="232">
        <f>IF(N1086="sníž. přenesená",J1086,0)</f>
        <v>0</v>
      </c>
      <c r="BI1086" s="232">
        <f>IF(N1086="nulová",J1086,0)</f>
        <v>0</v>
      </c>
      <c r="BJ1086" s="21" t="s">
        <v>81</v>
      </c>
      <c r="BK1086" s="232">
        <f>ROUND(I1086*H1086,2)</f>
        <v>0</v>
      </c>
      <c r="BL1086" s="21" t="s">
        <v>438</v>
      </c>
      <c r="BM1086" s="231" t="s">
        <v>1650</v>
      </c>
    </row>
    <row r="1087" s="2" customFormat="1">
      <c r="A1087" s="42"/>
      <c r="B1087" s="43"/>
      <c r="C1087" s="44"/>
      <c r="D1087" s="233" t="s">
        <v>442</v>
      </c>
      <c r="E1087" s="44"/>
      <c r="F1087" s="234" t="s">
        <v>1651</v>
      </c>
      <c r="G1087" s="44"/>
      <c r="H1087" s="44"/>
      <c r="I1087" s="235"/>
      <c r="J1087" s="44"/>
      <c r="K1087" s="44"/>
      <c r="L1087" s="48"/>
      <c r="M1087" s="236"/>
      <c r="N1087" s="237"/>
      <c r="O1087" s="88"/>
      <c r="P1087" s="88"/>
      <c r="Q1087" s="88"/>
      <c r="R1087" s="88"/>
      <c r="S1087" s="88"/>
      <c r="T1087" s="89"/>
      <c r="U1087" s="42"/>
      <c r="V1087" s="42"/>
      <c r="W1087" s="42"/>
      <c r="X1087" s="42"/>
      <c r="Y1087" s="42"/>
      <c r="Z1087" s="42"/>
      <c r="AA1087" s="42"/>
      <c r="AB1087" s="42"/>
      <c r="AC1087" s="42"/>
      <c r="AD1087" s="42"/>
      <c r="AE1087" s="42"/>
      <c r="AT1087" s="21" t="s">
        <v>442</v>
      </c>
      <c r="AU1087" s="21" t="s">
        <v>83</v>
      </c>
    </row>
    <row r="1088" s="14" customFormat="1">
      <c r="A1088" s="14"/>
      <c r="B1088" s="250"/>
      <c r="C1088" s="251"/>
      <c r="D1088" s="240" t="s">
        <v>446</v>
      </c>
      <c r="E1088" s="252" t="s">
        <v>28</v>
      </c>
      <c r="F1088" s="253" t="s">
        <v>1398</v>
      </c>
      <c r="G1088" s="251"/>
      <c r="H1088" s="252" t="s">
        <v>28</v>
      </c>
      <c r="I1088" s="254"/>
      <c r="J1088" s="251"/>
      <c r="K1088" s="251"/>
      <c r="L1088" s="255"/>
      <c r="M1088" s="256"/>
      <c r="N1088" s="257"/>
      <c r="O1088" s="257"/>
      <c r="P1088" s="257"/>
      <c r="Q1088" s="257"/>
      <c r="R1088" s="257"/>
      <c r="S1088" s="257"/>
      <c r="T1088" s="258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T1088" s="259" t="s">
        <v>446</v>
      </c>
      <c r="AU1088" s="259" t="s">
        <v>83</v>
      </c>
      <c r="AV1088" s="14" t="s">
        <v>81</v>
      </c>
      <c r="AW1088" s="14" t="s">
        <v>35</v>
      </c>
      <c r="AX1088" s="14" t="s">
        <v>74</v>
      </c>
      <c r="AY1088" s="259" t="s">
        <v>426</v>
      </c>
    </row>
    <row r="1089" s="13" customFormat="1">
      <c r="A1089" s="13"/>
      <c r="B1089" s="238"/>
      <c r="C1089" s="239"/>
      <c r="D1089" s="240" t="s">
        <v>446</v>
      </c>
      <c r="E1089" s="241" t="s">
        <v>28</v>
      </c>
      <c r="F1089" s="242" t="s">
        <v>1652</v>
      </c>
      <c r="G1089" s="239"/>
      <c r="H1089" s="243">
        <v>8</v>
      </c>
      <c r="I1089" s="244"/>
      <c r="J1089" s="239"/>
      <c r="K1089" s="239"/>
      <c r="L1089" s="245"/>
      <c r="M1089" s="246"/>
      <c r="N1089" s="247"/>
      <c r="O1089" s="247"/>
      <c r="P1089" s="247"/>
      <c r="Q1089" s="247"/>
      <c r="R1089" s="247"/>
      <c r="S1089" s="247"/>
      <c r="T1089" s="248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49" t="s">
        <v>446</v>
      </c>
      <c r="AU1089" s="249" t="s">
        <v>83</v>
      </c>
      <c r="AV1089" s="13" t="s">
        <v>83</v>
      </c>
      <c r="AW1089" s="13" t="s">
        <v>35</v>
      </c>
      <c r="AX1089" s="13" t="s">
        <v>81</v>
      </c>
      <c r="AY1089" s="249" t="s">
        <v>426</v>
      </c>
    </row>
    <row r="1090" s="2" customFormat="1" ht="37.8" customHeight="1">
      <c r="A1090" s="42"/>
      <c r="B1090" s="43"/>
      <c r="C1090" s="220" t="s">
        <v>1653</v>
      </c>
      <c r="D1090" s="220" t="s">
        <v>433</v>
      </c>
      <c r="E1090" s="221" t="s">
        <v>1654</v>
      </c>
      <c r="F1090" s="222" t="s">
        <v>1655</v>
      </c>
      <c r="G1090" s="223" t="s">
        <v>859</v>
      </c>
      <c r="H1090" s="224">
        <v>29</v>
      </c>
      <c r="I1090" s="225"/>
      <c r="J1090" s="226">
        <f>ROUND(I1090*H1090,2)</f>
        <v>0</v>
      </c>
      <c r="K1090" s="222" t="s">
        <v>437</v>
      </c>
      <c r="L1090" s="48"/>
      <c r="M1090" s="227" t="s">
        <v>28</v>
      </c>
      <c r="N1090" s="228" t="s">
        <v>45</v>
      </c>
      <c r="O1090" s="88"/>
      <c r="P1090" s="229">
        <f>O1090*H1090</f>
        <v>0</v>
      </c>
      <c r="Q1090" s="229">
        <v>2.0000000000000002E-05</v>
      </c>
      <c r="R1090" s="229">
        <f>Q1090*H1090</f>
        <v>0.00058</v>
      </c>
      <c r="S1090" s="229">
        <v>0</v>
      </c>
      <c r="T1090" s="230">
        <f>S1090*H1090</f>
        <v>0</v>
      </c>
      <c r="U1090" s="42"/>
      <c r="V1090" s="42"/>
      <c r="W1090" s="42"/>
      <c r="X1090" s="42"/>
      <c r="Y1090" s="42"/>
      <c r="Z1090" s="42"/>
      <c r="AA1090" s="42"/>
      <c r="AB1090" s="42"/>
      <c r="AC1090" s="42"/>
      <c r="AD1090" s="42"/>
      <c r="AE1090" s="42"/>
      <c r="AR1090" s="231" t="s">
        <v>438</v>
      </c>
      <c r="AT1090" s="231" t="s">
        <v>433</v>
      </c>
      <c r="AU1090" s="231" t="s">
        <v>83</v>
      </c>
      <c r="AY1090" s="21" t="s">
        <v>426</v>
      </c>
      <c r="BE1090" s="232">
        <f>IF(N1090="základní",J1090,0)</f>
        <v>0</v>
      </c>
      <c r="BF1090" s="232">
        <f>IF(N1090="snížená",J1090,0)</f>
        <v>0</v>
      </c>
      <c r="BG1090" s="232">
        <f>IF(N1090="zákl. přenesená",J1090,0)</f>
        <v>0</v>
      </c>
      <c r="BH1090" s="232">
        <f>IF(N1090="sníž. přenesená",J1090,0)</f>
        <v>0</v>
      </c>
      <c r="BI1090" s="232">
        <f>IF(N1090="nulová",J1090,0)</f>
        <v>0</v>
      </c>
      <c r="BJ1090" s="21" t="s">
        <v>81</v>
      </c>
      <c r="BK1090" s="232">
        <f>ROUND(I1090*H1090,2)</f>
        <v>0</v>
      </c>
      <c r="BL1090" s="21" t="s">
        <v>438</v>
      </c>
      <c r="BM1090" s="231" t="s">
        <v>1656</v>
      </c>
    </row>
    <row r="1091" s="2" customFormat="1">
      <c r="A1091" s="42"/>
      <c r="B1091" s="43"/>
      <c r="C1091" s="44"/>
      <c r="D1091" s="233" t="s">
        <v>442</v>
      </c>
      <c r="E1091" s="44"/>
      <c r="F1091" s="234" t="s">
        <v>1657</v>
      </c>
      <c r="G1091" s="44"/>
      <c r="H1091" s="44"/>
      <c r="I1091" s="235"/>
      <c r="J1091" s="44"/>
      <c r="K1091" s="44"/>
      <c r="L1091" s="48"/>
      <c r="M1091" s="236"/>
      <c r="N1091" s="237"/>
      <c r="O1091" s="88"/>
      <c r="P1091" s="88"/>
      <c r="Q1091" s="88"/>
      <c r="R1091" s="88"/>
      <c r="S1091" s="88"/>
      <c r="T1091" s="89"/>
      <c r="U1091" s="42"/>
      <c r="V1091" s="42"/>
      <c r="W1091" s="42"/>
      <c r="X1091" s="42"/>
      <c r="Y1091" s="42"/>
      <c r="Z1091" s="42"/>
      <c r="AA1091" s="42"/>
      <c r="AB1091" s="42"/>
      <c r="AC1091" s="42"/>
      <c r="AD1091" s="42"/>
      <c r="AE1091" s="42"/>
      <c r="AT1091" s="21" t="s">
        <v>442</v>
      </c>
      <c r="AU1091" s="21" t="s">
        <v>83</v>
      </c>
    </row>
    <row r="1092" s="14" customFormat="1">
      <c r="A1092" s="14"/>
      <c r="B1092" s="250"/>
      <c r="C1092" s="251"/>
      <c r="D1092" s="240" t="s">
        <v>446</v>
      </c>
      <c r="E1092" s="252" t="s">
        <v>28</v>
      </c>
      <c r="F1092" s="253" t="s">
        <v>885</v>
      </c>
      <c r="G1092" s="251"/>
      <c r="H1092" s="252" t="s">
        <v>28</v>
      </c>
      <c r="I1092" s="254"/>
      <c r="J1092" s="251"/>
      <c r="K1092" s="251"/>
      <c r="L1092" s="255"/>
      <c r="M1092" s="256"/>
      <c r="N1092" s="257"/>
      <c r="O1092" s="257"/>
      <c r="P1092" s="257"/>
      <c r="Q1092" s="257"/>
      <c r="R1092" s="257"/>
      <c r="S1092" s="257"/>
      <c r="T1092" s="258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T1092" s="259" t="s">
        <v>446</v>
      </c>
      <c r="AU1092" s="259" t="s">
        <v>83</v>
      </c>
      <c r="AV1092" s="14" t="s">
        <v>81</v>
      </c>
      <c r="AW1092" s="14" t="s">
        <v>35</v>
      </c>
      <c r="AX1092" s="14" t="s">
        <v>74</v>
      </c>
      <c r="AY1092" s="259" t="s">
        <v>426</v>
      </c>
    </row>
    <row r="1093" s="13" customFormat="1">
      <c r="A1093" s="13"/>
      <c r="B1093" s="238"/>
      <c r="C1093" s="239"/>
      <c r="D1093" s="240" t="s">
        <v>446</v>
      </c>
      <c r="E1093" s="241" t="s">
        <v>28</v>
      </c>
      <c r="F1093" s="242" t="s">
        <v>691</v>
      </c>
      <c r="G1093" s="239"/>
      <c r="H1093" s="243">
        <v>25</v>
      </c>
      <c r="I1093" s="244"/>
      <c r="J1093" s="239"/>
      <c r="K1093" s="239"/>
      <c r="L1093" s="245"/>
      <c r="M1093" s="246"/>
      <c r="N1093" s="247"/>
      <c r="O1093" s="247"/>
      <c r="P1093" s="247"/>
      <c r="Q1093" s="247"/>
      <c r="R1093" s="247"/>
      <c r="S1093" s="247"/>
      <c r="T1093" s="248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49" t="s">
        <v>446</v>
      </c>
      <c r="AU1093" s="249" t="s">
        <v>83</v>
      </c>
      <c r="AV1093" s="13" t="s">
        <v>83</v>
      </c>
      <c r="AW1093" s="13" t="s">
        <v>35</v>
      </c>
      <c r="AX1093" s="13" t="s">
        <v>74</v>
      </c>
      <c r="AY1093" s="249" t="s">
        <v>426</v>
      </c>
    </row>
    <row r="1094" s="14" customFormat="1">
      <c r="A1094" s="14"/>
      <c r="B1094" s="250"/>
      <c r="C1094" s="251"/>
      <c r="D1094" s="240" t="s">
        <v>446</v>
      </c>
      <c r="E1094" s="252" t="s">
        <v>28</v>
      </c>
      <c r="F1094" s="253" t="s">
        <v>1398</v>
      </c>
      <c r="G1094" s="251"/>
      <c r="H1094" s="252" t="s">
        <v>28</v>
      </c>
      <c r="I1094" s="254"/>
      <c r="J1094" s="251"/>
      <c r="K1094" s="251"/>
      <c r="L1094" s="255"/>
      <c r="M1094" s="256"/>
      <c r="N1094" s="257"/>
      <c r="O1094" s="257"/>
      <c r="P1094" s="257"/>
      <c r="Q1094" s="257"/>
      <c r="R1094" s="257"/>
      <c r="S1094" s="257"/>
      <c r="T1094" s="258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T1094" s="259" t="s">
        <v>446</v>
      </c>
      <c r="AU1094" s="259" t="s">
        <v>83</v>
      </c>
      <c r="AV1094" s="14" t="s">
        <v>81</v>
      </c>
      <c r="AW1094" s="14" t="s">
        <v>35</v>
      </c>
      <c r="AX1094" s="14" t="s">
        <v>74</v>
      </c>
      <c r="AY1094" s="259" t="s">
        <v>426</v>
      </c>
    </row>
    <row r="1095" s="13" customFormat="1">
      <c r="A1095" s="13"/>
      <c r="B1095" s="238"/>
      <c r="C1095" s="239"/>
      <c r="D1095" s="240" t="s">
        <v>446</v>
      </c>
      <c r="E1095" s="241" t="s">
        <v>28</v>
      </c>
      <c r="F1095" s="242" t="s">
        <v>438</v>
      </c>
      <c r="G1095" s="239"/>
      <c r="H1095" s="243">
        <v>4</v>
      </c>
      <c r="I1095" s="244"/>
      <c r="J1095" s="239"/>
      <c r="K1095" s="239"/>
      <c r="L1095" s="245"/>
      <c r="M1095" s="246"/>
      <c r="N1095" s="247"/>
      <c r="O1095" s="247"/>
      <c r="P1095" s="247"/>
      <c r="Q1095" s="247"/>
      <c r="R1095" s="247"/>
      <c r="S1095" s="247"/>
      <c r="T1095" s="248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249" t="s">
        <v>446</v>
      </c>
      <c r="AU1095" s="249" t="s">
        <v>83</v>
      </c>
      <c r="AV1095" s="13" t="s">
        <v>83</v>
      </c>
      <c r="AW1095" s="13" t="s">
        <v>35</v>
      </c>
      <c r="AX1095" s="13" t="s">
        <v>74</v>
      </c>
      <c r="AY1095" s="249" t="s">
        <v>426</v>
      </c>
    </row>
    <row r="1096" s="15" customFormat="1">
      <c r="A1096" s="15"/>
      <c r="B1096" s="260"/>
      <c r="C1096" s="261"/>
      <c r="D1096" s="240" t="s">
        <v>446</v>
      </c>
      <c r="E1096" s="262" t="s">
        <v>28</v>
      </c>
      <c r="F1096" s="263" t="s">
        <v>466</v>
      </c>
      <c r="G1096" s="261"/>
      <c r="H1096" s="264">
        <v>29</v>
      </c>
      <c r="I1096" s="265"/>
      <c r="J1096" s="261"/>
      <c r="K1096" s="261"/>
      <c r="L1096" s="266"/>
      <c r="M1096" s="267"/>
      <c r="N1096" s="268"/>
      <c r="O1096" s="268"/>
      <c r="P1096" s="268"/>
      <c r="Q1096" s="268"/>
      <c r="R1096" s="268"/>
      <c r="S1096" s="268"/>
      <c r="T1096" s="269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T1096" s="270" t="s">
        <v>446</v>
      </c>
      <c r="AU1096" s="270" t="s">
        <v>83</v>
      </c>
      <c r="AV1096" s="15" t="s">
        <v>438</v>
      </c>
      <c r="AW1096" s="15" t="s">
        <v>35</v>
      </c>
      <c r="AX1096" s="15" t="s">
        <v>81</v>
      </c>
      <c r="AY1096" s="270" t="s">
        <v>426</v>
      </c>
    </row>
    <row r="1097" s="2" customFormat="1" ht="24.15" customHeight="1">
      <c r="A1097" s="42"/>
      <c r="B1097" s="43"/>
      <c r="C1097" s="220" t="s">
        <v>1658</v>
      </c>
      <c r="D1097" s="220" t="s">
        <v>433</v>
      </c>
      <c r="E1097" s="221" t="s">
        <v>1659</v>
      </c>
      <c r="F1097" s="222" t="s">
        <v>1660</v>
      </c>
      <c r="G1097" s="223" t="s">
        <v>1452</v>
      </c>
      <c r="H1097" s="224">
        <v>24</v>
      </c>
      <c r="I1097" s="225"/>
      <c r="J1097" s="226">
        <f>ROUND(I1097*H1097,2)</f>
        <v>0</v>
      </c>
      <c r="K1097" s="222" t="s">
        <v>28</v>
      </c>
      <c r="L1097" s="48"/>
      <c r="M1097" s="227" t="s">
        <v>28</v>
      </c>
      <c r="N1097" s="228" t="s">
        <v>45</v>
      </c>
      <c r="O1097" s="88"/>
      <c r="P1097" s="229">
        <f>O1097*H1097</f>
        <v>0</v>
      </c>
      <c r="Q1097" s="229">
        <v>0</v>
      </c>
      <c r="R1097" s="229">
        <f>Q1097*H1097</f>
        <v>0</v>
      </c>
      <c r="S1097" s="229">
        <v>0</v>
      </c>
      <c r="T1097" s="230">
        <f>S1097*H1097</f>
        <v>0</v>
      </c>
      <c r="U1097" s="42"/>
      <c r="V1097" s="42"/>
      <c r="W1097" s="42"/>
      <c r="X1097" s="42"/>
      <c r="Y1097" s="42"/>
      <c r="Z1097" s="42"/>
      <c r="AA1097" s="42"/>
      <c r="AB1097" s="42"/>
      <c r="AC1097" s="42"/>
      <c r="AD1097" s="42"/>
      <c r="AE1097" s="42"/>
      <c r="AR1097" s="231" t="s">
        <v>438</v>
      </c>
      <c r="AT1097" s="231" t="s">
        <v>433</v>
      </c>
      <c r="AU1097" s="231" t="s">
        <v>83</v>
      </c>
      <c r="AY1097" s="21" t="s">
        <v>426</v>
      </c>
      <c r="BE1097" s="232">
        <f>IF(N1097="základní",J1097,0)</f>
        <v>0</v>
      </c>
      <c r="BF1097" s="232">
        <f>IF(N1097="snížená",J1097,0)</f>
        <v>0</v>
      </c>
      <c r="BG1097" s="232">
        <f>IF(N1097="zákl. přenesená",J1097,0)</f>
        <v>0</v>
      </c>
      <c r="BH1097" s="232">
        <f>IF(N1097="sníž. přenesená",J1097,0)</f>
        <v>0</v>
      </c>
      <c r="BI1097" s="232">
        <f>IF(N1097="nulová",J1097,0)</f>
        <v>0</v>
      </c>
      <c r="BJ1097" s="21" t="s">
        <v>81</v>
      </c>
      <c r="BK1097" s="232">
        <f>ROUND(I1097*H1097,2)</f>
        <v>0</v>
      </c>
      <c r="BL1097" s="21" t="s">
        <v>438</v>
      </c>
      <c r="BM1097" s="231" t="s">
        <v>1661</v>
      </c>
    </row>
    <row r="1098" s="14" customFormat="1">
      <c r="A1098" s="14"/>
      <c r="B1098" s="250"/>
      <c r="C1098" s="251"/>
      <c r="D1098" s="240" t="s">
        <v>446</v>
      </c>
      <c r="E1098" s="252" t="s">
        <v>28</v>
      </c>
      <c r="F1098" s="253" t="s">
        <v>460</v>
      </c>
      <c r="G1098" s="251"/>
      <c r="H1098" s="252" t="s">
        <v>28</v>
      </c>
      <c r="I1098" s="254"/>
      <c r="J1098" s="251"/>
      <c r="K1098" s="251"/>
      <c r="L1098" s="255"/>
      <c r="M1098" s="256"/>
      <c r="N1098" s="257"/>
      <c r="O1098" s="257"/>
      <c r="P1098" s="257"/>
      <c r="Q1098" s="257"/>
      <c r="R1098" s="257"/>
      <c r="S1098" s="257"/>
      <c r="T1098" s="258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T1098" s="259" t="s">
        <v>446</v>
      </c>
      <c r="AU1098" s="259" t="s">
        <v>83</v>
      </c>
      <c r="AV1098" s="14" t="s">
        <v>81</v>
      </c>
      <c r="AW1098" s="14" t="s">
        <v>35</v>
      </c>
      <c r="AX1098" s="14" t="s">
        <v>74</v>
      </c>
      <c r="AY1098" s="259" t="s">
        <v>426</v>
      </c>
    </row>
    <row r="1099" s="13" customFormat="1">
      <c r="A1099" s="13"/>
      <c r="B1099" s="238"/>
      <c r="C1099" s="239"/>
      <c r="D1099" s="240" t="s">
        <v>446</v>
      </c>
      <c r="E1099" s="241" t="s">
        <v>28</v>
      </c>
      <c r="F1099" s="242" t="s">
        <v>1662</v>
      </c>
      <c r="G1099" s="239"/>
      <c r="H1099" s="243">
        <v>24</v>
      </c>
      <c r="I1099" s="244"/>
      <c r="J1099" s="239"/>
      <c r="K1099" s="239"/>
      <c r="L1099" s="245"/>
      <c r="M1099" s="246"/>
      <c r="N1099" s="247"/>
      <c r="O1099" s="247"/>
      <c r="P1099" s="247"/>
      <c r="Q1099" s="247"/>
      <c r="R1099" s="247"/>
      <c r="S1099" s="247"/>
      <c r="T1099" s="248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49" t="s">
        <v>446</v>
      </c>
      <c r="AU1099" s="249" t="s">
        <v>83</v>
      </c>
      <c r="AV1099" s="13" t="s">
        <v>83</v>
      </c>
      <c r="AW1099" s="13" t="s">
        <v>35</v>
      </c>
      <c r="AX1099" s="13" t="s">
        <v>81</v>
      </c>
      <c r="AY1099" s="249" t="s">
        <v>426</v>
      </c>
    </row>
    <row r="1100" s="2" customFormat="1" ht="16.5" customHeight="1">
      <c r="A1100" s="42"/>
      <c r="B1100" s="43"/>
      <c r="C1100" s="220" t="s">
        <v>1663</v>
      </c>
      <c r="D1100" s="220" t="s">
        <v>433</v>
      </c>
      <c r="E1100" s="221" t="s">
        <v>1664</v>
      </c>
      <c r="F1100" s="222" t="s">
        <v>1665</v>
      </c>
      <c r="G1100" s="223" t="s">
        <v>1452</v>
      </c>
      <c r="H1100" s="224">
        <v>28</v>
      </c>
      <c r="I1100" s="225"/>
      <c r="J1100" s="226">
        <f>ROUND(I1100*H1100,2)</f>
        <v>0</v>
      </c>
      <c r="K1100" s="222" t="s">
        <v>28</v>
      </c>
      <c r="L1100" s="48"/>
      <c r="M1100" s="227" t="s">
        <v>28</v>
      </c>
      <c r="N1100" s="228" t="s">
        <v>45</v>
      </c>
      <c r="O1100" s="88"/>
      <c r="P1100" s="229">
        <f>O1100*H1100</f>
        <v>0</v>
      </c>
      <c r="Q1100" s="229">
        <v>0</v>
      </c>
      <c r="R1100" s="229">
        <f>Q1100*H1100</f>
        <v>0</v>
      </c>
      <c r="S1100" s="229">
        <v>0</v>
      </c>
      <c r="T1100" s="230">
        <f>S1100*H1100</f>
        <v>0</v>
      </c>
      <c r="U1100" s="42"/>
      <c r="V1100" s="42"/>
      <c r="W1100" s="42"/>
      <c r="X1100" s="42"/>
      <c r="Y1100" s="42"/>
      <c r="Z1100" s="42"/>
      <c r="AA1100" s="42"/>
      <c r="AB1100" s="42"/>
      <c r="AC1100" s="42"/>
      <c r="AD1100" s="42"/>
      <c r="AE1100" s="42"/>
      <c r="AR1100" s="231" t="s">
        <v>438</v>
      </c>
      <c r="AT1100" s="231" t="s">
        <v>433</v>
      </c>
      <c r="AU1100" s="231" t="s">
        <v>83</v>
      </c>
      <c r="AY1100" s="21" t="s">
        <v>426</v>
      </c>
      <c r="BE1100" s="232">
        <f>IF(N1100="základní",J1100,0)</f>
        <v>0</v>
      </c>
      <c r="BF1100" s="232">
        <f>IF(N1100="snížená",J1100,0)</f>
        <v>0</v>
      </c>
      <c r="BG1100" s="232">
        <f>IF(N1100="zákl. přenesená",J1100,0)</f>
        <v>0</v>
      </c>
      <c r="BH1100" s="232">
        <f>IF(N1100="sníž. přenesená",J1100,0)</f>
        <v>0</v>
      </c>
      <c r="BI1100" s="232">
        <f>IF(N1100="nulová",J1100,0)</f>
        <v>0</v>
      </c>
      <c r="BJ1100" s="21" t="s">
        <v>81</v>
      </c>
      <c r="BK1100" s="232">
        <f>ROUND(I1100*H1100,2)</f>
        <v>0</v>
      </c>
      <c r="BL1100" s="21" t="s">
        <v>438</v>
      </c>
      <c r="BM1100" s="231" t="s">
        <v>1666</v>
      </c>
    </row>
    <row r="1101" s="14" customFormat="1">
      <c r="A1101" s="14"/>
      <c r="B1101" s="250"/>
      <c r="C1101" s="251"/>
      <c r="D1101" s="240" t="s">
        <v>446</v>
      </c>
      <c r="E1101" s="252" t="s">
        <v>28</v>
      </c>
      <c r="F1101" s="253" t="s">
        <v>460</v>
      </c>
      <c r="G1101" s="251"/>
      <c r="H1101" s="252" t="s">
        <v>28</v>
      </c>
      <c r="I1101" s="254"/>
      <c r="J1101" s="251"/>
      <c r="K1101" s="251"/>
      <c r="L1101" s="255"/>
      <c r="M1101" s="256"/>
      <c r="N1101" s="257"/>
      <c r="O1101" s="257"/>
      <c r="P1101" s="257"/>
      <c r="Q1101" s="257"/>
      <c r="R1101" s="257"/>
      <c r="S1101" s="257"/>
      <c r="T1101" s="258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T1101" s="259" t="s">
        <v>446</v>
      </c>
      <c r="AU1101" s="259" t="s">
        <v>83</v>
      </c>
      <c r="AV1101" s="14" t="s">
        <v>81</v>
      </c>
      <c r="AW1101" s="14" t="s">
        <v>35</v>
      </c>
      <c r="AX1101" s="14" t="s">
        <v>74</v>
      </c>
      <c r="AY1101" s="259" t="s">
        <v>426</v>
      </c>
    </row>
    <row r="1102" s="13" customFormat="1">
      <c r="A1102" s="13"/>
      <c r="B1102" s="238"/>
      <c r="C1102" s="239"/>
      <c r="D1102" s="240" t="s">
        <v>446</v>
      </c>
      <c r="E1102" s="241" t="s">
        <v>28</v>
      </c>
      <c r="F1102" s="242" t="s">
        <v>83</v>
      </c>
      <c r="G1102" s="239"/>
      <c r="H1102" s="243">
        <v>2</v>
      </c>
      <c r="I1102" s="244"/>
      <c r="J1102" s="239"/>
      <c r="K1102" s="239"/>
      <c r="L1102" s="245"/>
      <c r="M1102" s="246"/>
      <c r="N1102" s="247"/>
      <c r="O1102" s="247"/>
      <c r="P1102" s="247"/>
      <c r="Q1102" s="247"/>
      <c r="R1102" s="247"/>
      <c r="S1102" s="247"/>
      <c r="T1102" s="248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249" t="s">
        <v>446</v>
      </c>
      <c r="AU1102" s="249" t="s">
        <v>83</v>
      </c>
      <c r="AV1102" s="13" t="s">
        <v>83</v>
      </c>
      <c r="AW1102" s="13" t="s">
        <v>35</v>
      </c>
      <c r="AX1102" s="13" t="s">
        <v>74</v>
      </c>
      <c r="AY1102" s="249" t="s">
        <v>426</v>
      </c>
    </row>
    <row r="1103" s="14" customFormat="1">
      <c r="A1103" s="14"/>
      <c r="B1103" s="250"/>
      <c r="C1103" s="251"/>
      <c r="D1103" s="240" t="s">
        <v>446</v>
      </c>
      <c r="E1103" s="252" t="s">
        <v>28</v>
      </c>
      <c r="F1103" s="253" t="s">
        <v>862</v>
      </c>
      <c r="G1103" s="251"/>
      <c r="H1103" s="252" t="s">
        <v>28</v>
      </c>
      <c r="I1103" s="254"/>
      <c r="J1103" s="251"/>
      <c r="K1103" s="251"/>
      <c r="L1103" s="255"/>
      <c r="M1103" s="256"/>
      <c r="N1103" s="257"/>
      <c r="O1103" s="257"/>
      <c r="P1103" s="257"/>
      <c r="Q1103" s="257"/>
      <c r="R1103" s="257"/>
      <c r="S1103" s="257"/>
      <c r="T1103" s="258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T1103" s="259" t="s">
        <v>446</v>
      </c>
      <c r="AU1103" s="259" t="s">
        <v>83</v>
      </c>
      <c r="AV1103" s="14" t="s">
        <v>81</v>
      </c>
      <c r="AW1103" s="14" t="s">
        <v>35</v>
      </c>
      <c r="AX1103" s="14" t="s">
        <v>74</v>
      </c>
      <c r="AY1103" s="259" t="s">
        <v>426</v>
      </c>
    </row>
    <row r="1104" s="13" customFormat="1">
      <c r="A1104" s="13"/>
      <c r="B1104" s="238"/>
      <c r="C1104" s="239"/>
      <c r="D1104" s="240" t="s">
        <v>446</v>
      </c>
      <c r="E1104" s="241" t="s">
        <v>28</v>
      </c>
      <c r="F1104" s="242" t="s">
        <v>958</v>
      </c>
      <c r="G1104" s="239"/>
      <c r="H1104" s="243">
        <v>6</v>
      </c>
      <c r="I1104" s="244"/>
      <c r="J1104" s="239"/>
      <c r="K1104" s="239"/>
      <c r="L1104" s="245"/>
      <c r="M1104" s="246"/>
      <c r="N1104" s="247"/>
      <c r="O1104" s="247"/>
      <c r="P1104" s="247"/>
      <c r="Q1104" s="247"/>
      <c r="R1104" s="247"/>
      <c r="S1104" s="247"/>
      <c r="T1104" s="248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T1104" s="249" t="s">
        <v>446</v>
      </c>
      <c r="AU1104" s="249" t="s">
        <v>83</v>
      </c>
      <c r="AV1104" s="13" t="s">
        <v>83</v>
      </c>
      <c r="AW1104" s="13" t="s">
        <v>35</v>
      </c>
      <c r="AX1104" s="13" t="s">
        <v>74</v>
      </c>
      <c r="AY1104" s="249" t="s">
        <v>426</v>
      </c>
    </row>
    <row r="1105" s="14" customFormat="1">
      <c r="A1105" s="14"/>
      <c r="B1105" s="250"/>
      <c r="C1105" s="251"/>
      <c r="D1105" s="240" t="s">
        <v>446</v>
      </c>
      <c r="E1105" s="252" t="s">
        <v>28</v>
      </c>
      <c r="F1105" s="253" t="s">
        <v>871</v>
      </c>
      <c r="G1105" s="251"/>
      <c r="H1105" s="252" t="s">
        <v>28</v>
      </c>
      <c r="I1105" s="254"/>
      <c r="J1105" s="251"/>
      <c r="K1105" s="251"/>
      <c r="L1105" s="255"/>
      <c r="M1105" s="256"/>
      <c r="N1105" s="257"/>
      <c r="O1105" s="257"/>
      <c r="P1105" s="257"/>
      <c r="Q1105" s="257"/>
      <c r="R1105" s="257"/>
      <c r="S1105" s="257"/>
      <c r="T1105" s="258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T1105" s="259" t="s">
        <v>446</v>
      </c>
      <c r="AU1105" s="259" t="s">
        <v>83</v>
      </c>
      <c r="AV1105" s="14" t="s">
        <v>81</v>
      </c>
      <c r="AW1105" s="14" t="s">
        <v>35</v>
      </c>
      <c r="AX1105" s="14" t="s">
        <v>74</v>
      </c>
      <c r="AY1105" s="259" t="s">
        <v>426</v>
      </c>
    </row>
    <row r="1106" s="13" customFormat="1">
      <c r="A1106" s="13"/>
      <c r="B1106" s="238"/>
      <c r="C1106" s="239"/>
      <c r="D1106" s="240" t="s">
        <v>446</v>
      </c>
      <c r="E1106" s="241" t="s">
        <v>28</v>
      </c>
      <c r="F1106" s="242" t="s">
        <v>1652</v>
      </c>
      <c r="G1106" s="239"/>
      <c r="H1106" s="243">
        <v>8</v>
      </c>
      <c r="I1106" s="244"/>
      <c r="J1106" s="239"/>
      <c r="K1106" s="239"/>
      <c r="L1106" s="245"/>
      <c r="M1106" s="246"/>
      <c r="N1106" s="247"/>
      <c r="O1106" s="247"/>
      <c r="P1106" s="247"/>
      <c r="Q1106" s="247"/>
      <c r="R1106" s="247"/>
      <c r="S1106" s="247"/>
      <c r="T1106" s="248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T1106" s="249" t="s">
        <v>446</v>
      </c>
      <c r="AU1106" s="249" t="s">
        <v>83</v>
      </c>
      <c r="AV1106" s="13" t="s">
        <v>83</v>
      </c>
      <c r="AW1106" s="13" t="s">
        <v>35</v>
      </c>
      <c r="AX1106" s="13" t="s">
        <v>74</v>
      </c>
      <c r="AY1106" s="249" t="s">
        <v>426</v>
      </c>
    </row>
    <row r="1107" s="14" customFormat="1">
      <c r="A1107" s="14"/>
      <c r="B1107" s="250"/>
      <c r="C1107" s="251"/>
      <c r="D1107" s="240" t="s">
        <v>446</v>
      </c>
      <c r="E1107" s="252" t="s">
        <v>28</v>
      </c>
      <c r="F1107" s="253" t="s">
        <v>872</v>
      </c>
      <c r="G1107" s="251"/>
      <c r="H1107" s="252" t="s">
        <v>28</v>
      </c>
      <c r="I1107" s="254"/>
      <c r="J1107" s="251"/>
      <c r="K1107" s="251"/>
      <c r="L1107" s="255"/>
      <c r="M1107" s="256"/>
      <c r="N1107" s="257"/>
      <c r="O1107" s="257"/>
      <c r="P1107" s="257"/>
      <c r="Q1107" s="257"/>
      <c r="R1107" s="257"/>
      <c r="S1107" s="257"/>
      <c r="T1107" s="258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T1107" s="259" t="s">
        <v>446</v>
      </c>
      <c r="AU1107" s="259" t="s">
        <v>83</v>
      </c>
      <c r="AV1107" s="14" t="s">
        <v>81</v>
      </c>
      <c r="AW1107" s="14" t="s">
        <v>35</v>
      </c>
      <c r="AX1107" s="14" t="s">
        <v>74</v>
      </c>
      <c r="AY1107" s="259" t="s">
        <v>426</v>
      </c>
    </row>
    <row r="1108" s="13" customFormat="1">
      <c r="A1108" s="13"/>
      <c r="B1108" s="238"/>
      <c r="C1108" s="239"/>
      <c r="D1108" s="240" t="s">
        <v>446</v>
      </c>
      <c r="E1108" s="241" t="s">
        <v>28</v>
      </c>
      <c r="F1108" s="242" t="s">
        <v>1652</v>
      </c>
      <c r="G1108" s="239"/>
      <c r="H1108" s="243">
        <v>8</v>
      </c>
      <c r="I1108" s="244"/>
      <c r="J1108" s="239"/>
      <c r="K1108" s="239"/>
      <c r="L1108" s="245"/>
      <c r="M1108" s="246"/>
      <c r="N1108" s="247"/>
      <c r="O1108" s="247"/>
      <c r="P1108" s="247"/>
      <c r="Q1108" s="247"/>
      <c r="R1108" s="247"/>
      <c r="S1108" s="247"/>
      <c r="T1108" s="248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T1108" s="249" t="s">
        <v>446</v>
      </c>
      <c r="AU1108" s="249" t="s">
        <v>83</v>
      </c>
      <c r="AV1108" s="13" t="s">
        <v>83</v>
      </c>
      <c r="AW1108" s="13" t="s">
        <v>35</v>
      </c>
      <c r="AX1108" s="13" t="s">
        <v>74</v>
      </c>
      <c r="AY1108" s="249" t="s">
        <v>426</v>
      </c>
    </row>
    <row r="1109" s="14" customFormat="1">
      <c r="A1109" s="14"/>
      <c r="B1109" s="250"/>
      <c r="C1109" s="251"/>
      <c r="D1109" s="240" t="s">
        <v>446</v>
      </c>
      <c r="E1109" s="252" t="s">
        <v>28</v>
      </c>
      <c r="F1109" s="253" t="s">
        <v>863</v>
      </c>
      <c r="G1109" s="251"/>
      <c r="H1109" s="252" t="s">
        <v>28</v>
      </c>
      <c r="I1109" s="254"/>
      <c r="J1109" s="251"/>
      <c r="K1109" s="251"/>
      <c r="L1109" s="255"/>
      <c r="M1109" s="256"/>
      <c r="N1109" s="257"/>
      <c r="O1109" s="257"/>
      <c r="P1109" s="257"/>
      <c r="Q1109" s="257"/>
      <c r="R1109" s="257"/>
      <c r="S1109" s="257"/>
      <c r="T1109" s="258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T1109" s="259" t="s">
        <v>446</v>
      </c>
      <c r="AU1109" s="259" t="s">
        <v>83</v>
      </c>
      <c r="AV1109" s="14" t="s">
        <v>81</v>
      </c>
      <c r="AW1109" s="14" t="s">
        <v>35</v>
      </c>
      <c r="AX1109" s="14" t="s">
        <v>74</v>
      </c>
      <c r="AY1109" s="259" t="s">
        <v>426</v>
      </c>
    </row>
    <row r="1110" s="13" customFormat="1">
      <c r="A1110" s="13"/>
      <c r="B1110" s="238"/>
      <c r="C1110" s="239"/>
      <c r="D1110" s="240" t="s">
        <v>446</v>
      </c>
      <c r="E1110" s="241" t="s">
        <v>28</v>
      </c>
      <c r="F1110" s="242" t="s">
        <v>1667</v>
      </c>
      <c r="G1110" s="239"/>
      <c r="H1110" s="243">
        <v>4</v>
      </c>
      <c r="I1110" s="244"/>
      <c r="J1110" s="239"/>
      <c r="K1110" s="239"/>
      <c r="L1110" s="245"/>
      <c r="M1110" s="246"/>
      <c r="N1110" s="247"/>
      <c r="O1110" s="247"/>
      <c r="P1110" s="247"/>
      <c r="Q1110" s="247"/>
      <c r="R1110" s="247"/>
      <c r="S1110" s="247"/>
      <c r="T1110" s="248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249" t="s">
        <v>446</v>
      </c>
      <c r="AU1110" s="249" t="s">
        <v>83</v>
      </c>
      <c r="AV1110" s="13" t="s">
        <v>83</v>
      </c>
      <c r="AW1110" s="13" t="s">
        <v>35</v>
      </c>
      <c r="AX1110" s="13" t="s">
        <v>74</v>
      </c>
      <c r="AY1110" s="249" t="s">
        <v>426</v>
      </c>
    </row>
    <row r="1111" s="15" customFormat="1">
      <c r="A1111" s="15"/>
      <c r="B1111" s="260"/>
      <c r="C1111" s="261"/>
      <c r="D1111" s="240" t="s">
        <v>446</v>
      </c>
      <c r="E1111" s="262" t="s">
        <v>28</v>
      </c>
      <c r="F1111" s="263" t="s">
        <v>466</v>
      </c>
      <c r="G1111" s="261"/>
      <c r="H1111" s="264">
        <v>28</v>
      </c>
      <c r="I1111" s="265"/>
      <c r="J1111" s="261"/>
      <c r="K1111" s="261"/>
      <c r="L1111" s="266"/>
      <c r="M1111" s="267"/>
      <c r="N1111" s="268"/>
      <c r="O1111" s="268"/>
      <c r="P1111" s="268"/>
      <c r="Q1111" s="268"/>
      <c r="R1111" s="268"/>
      <c r="S1111" s="268"/>
      <c r="T1111" s="269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T1111" s="270" t="s">
        <v>446</v>
      </c>
      <c r="AU1111" s="270" t="s">
        <v>83</v>
      </c>
      <c r="AV1111" s="15" t="s">
        <v>438</v>
      </c>
      <c r="AW1111" s="15" t="s">
        <v>35</v>
      </c>
      <c r="AX1111" s="15" t="s">
        <v>81</v>
      </c>
      <c r="AY1111" s="270" t="s">
        <v>426</v>
      </c>
    </row>
    <row r="1112" s="2" customFormat="1" ht="24.15" customHeight="1">
      <c r="A1112" s="42"/>
      <c r="B1112" s="43"/>
      <c r="C1112" s="220" t="s">
        <v>1668</v>
      </c>
      <c r="D1112" s="220" t="s">
        <v>433</v>
      </c>
      <c r="E1112" s="221" t="s">
        <v>1669</v>
      </c>
      <c r="F1112" s="222" t="s">
        <v>1670</v>
      </c>
      <c r="G1112" s="223" t="s">
        <v>1452</v>
      </c>
      <c r="H1112" s="224">
        <v>2</v>
      </c>
      <c r="I1112" s="225"/>
      <c r="J1112" s="226">
        <f>ROUND(I1112*H1112,2)</f>
        <v>0</v>
      </c>
      <c r="K1112" s="222" t="s">
        <v>28</v>
      </c>
      <c r="L1112" s="48"/>
      <c r="M1112" s="227" t="s">
        <v>28</v>
      </c>
      <c r="N1112" s="228" t="s">
        <v>45</v>
      </c>
      <c r="O1112" s="88"/>
      <c r="P1112" s="229">
        <f>O1112*H1112</f>
        <v>0</v>
      </c>
      <c r="Q1112" s="229">
        <v>0</v>
      </c>
      <c r="R1112" s="229">
        <f>Q1112*H1112</f>
        <v>0</v>
      </c>
      <c r="S1112" s="229">
        <v>0</v>
      </c>
      <c r="T1112" s="230">
        <f>S1112*H1112</f>
        <v>0</v>
      </c>
      <c r="U1112" s="42"/>
      <c r="V1112" s="42"/>
      <c r="W1112" s="42"/>
      <c r="X1112" s="42"/>
      <c r="Y1112" s="42"/>
      <c r="Z1112" s="42"/>
      <c r="AA1112" s="42"/>
      <c r="AB1112" s="42"/>
      <c r="AC1112" s="42"/>
      <c r="AD1112" s="42"/>
      <c r="AE1112" s="42"/>
      <c r="AR1112" s="231" t="s">
        <v>438</v>
      </c>
      <c r="AT1112" s="231" t="s">
        <v>433</v>
      </c>
      <c r="AU1112" s="231" t="s">
        <v>83</v>
      </c>
      <c r="AY1112" s="21" t="s">
        <v>426</v>
      </c>
      <c r="BE1112" s="232">
        <f>IF(N1112="základní",J1112,0)</f>
        <v>0</v>
      </c>
      <c r="BF1112" s="232">
        <f>IF(N1112="snížená",J1112,0)</f>
        <v>0</v>
      </c>
      <c r="BG1112" s="232">
        <f>IF(N1112="zákl. přenesená",J1112,0)</f>
        <v>0</v>
      </c>
      <c r="BH1112" s="232">
        <f>IF(N1112="sníž. přenesená",J1112,0)</f>
        <v>0</v>
      </c>
      <c r="BI1112" s="232">
        <f>IF(N1112="nulová",J1112,0)</f>
        <v>0</v>
      </c>
      <c r="BJ1112" s="21" t="s">
        <v>81</v>
      </c>
      <c r="BK1112" s="232">
        <f>ROUND(I1112*H1112,2)</f>
        <v>0</v>
      </c>
      <c r="BL1112" s="21" t="s">
        <v>438</v>
      </c>
      <c r="BM1112" s="231" t="s">
        <v>1671</v>
      </c>
    </row>
    <row r="1113" s="13" customFormat="1">
      <c r="A1113" s="13"/>
      <c r="B1113" s="238"/>
      <c r="C1113" s="239"/>
      <c r="D1113" s="240" t="s">
        <v>446</v>
      </c>
      <c r="E1113" s="241" t="s">
        <v>28</v>
      </c>
      <c r="F1113" s="242" t="s">
        <v>83</v>
      </c>
      <c r="G1113" s="239"/>
      <c r="H1113" s="243">
        <v>2</v>
      </c>
      <c r="I1113" s="244"/>
      <c r="J1113" s="239"/>
      <c r="K1113" s="239"/>
      <c r="L1113" s="245"/>
      <c r="M1113" s="246"/>
      <c r="N1113" s="247"/>
      <c r="O1113" s="247"/>
      <c r="P1113" s="247"/>
      <c r="Q1113" s="247"/>
      <c r="R1113" s="247"/>
      <c r="S1113" s="247"/>
      <c r="T1113" s="248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49" t="s">
        <v>446</v>
      </c>
      <c r="AU1113" s="249" t="s">
        <v>83</v>
      </c>
      <c r="AV1113" s="13" t="s">
        <v>83</v>
      </c>
      <c r="AW1113" s="13" t="s">
        <v>35</v>
      </c>
      <c r="AX1113" s="13" t="s">
        <v>81</v>
      </c>
      <c r="AY1113" s="249" t="s">
        <v>426</v>
      </c>
    </row>
    <row r="1114" s="2" customFormat="1" ht="37.8" customHeight="1">
      <c r="A1114" s="42"/>
      <c r="B1114" s="43"/>
      <c r="C1114" s="220" t="s">
        <v>1672</v>
      </c>
      <c r="D1114" s="220" t="s">
        <v>433</v>
      </c>
      <c r="E1114" s="221" t="s">
        <v>1673</v>
      </c>
      <c r="F1114" s="222" t="s">
        <v>1674</v>
      </c>
      <c r="G1114" s="223" t="s">
        <v>949</v>
      </c>
      <c r="H1114" s="224">
        <v>20.5</v>
      </c>
      <c r="I1114" s="225"/>
      <c r="J1114" s="226">
        <f>ROUND(I1114*H1114,2)</f>
        <v>0</v>
      </c>
      <c r="K1114" s="222" t="s">
        <v>437</v>
      </c>
      <c r="L1114" s="48"/>
      <c r="M1114" s="227" t="s">
        <v>28</v>
      </c>
      <c r="N1114" s="228" t="s">
        <v>45</v>
      </c>
      <c r="O1114" s="88"/>
      <c r="P1114" s="229">
        <f>O1114*H1114</f>
        <v>0</v>
      </c>
      <c r="Q1114" s="229">
        <v>0.00051999999999999995</v>
      </c>
      <c r="R1114" s="229">
        <f>Q1114*H1114</f>
        <v>0.010659999999999999</v>
      </c>
      <c r="S1114" s="229">
        <v>0</v>
      </c>
      <c r="T1114" s="230">
        <f>S1114*H1114</f>
        <v>0</v>
      </c>
      <c r="U1114" s="42"/>
      <c r="V1114" s="42"/>
      <c r="W1114" s="42"/>
      <c r="X1114" s="42"/>
      <c r="Y1114" s="42"/>
      <c r="Z1114" s="42"/>
      <c r="AA1114" s="42"/>
      <c r="AB1114" s="42"/>
      <c r="AC1114" s="42"/>
      <c r="AD1114" s="42"/>
      <c r="AE1114" s="42"/>
      <c r="AR1114" s="231" t="s">
        <v>438</v>
      </c>
      <c r="AT1114" s="231" t="s">
        <v>433</v>
      </c>
      <c r="AU1114" s="231" t="s">
        <v>83</v>
      </c>
      <c r="AY1114" s="21" t="s">
        <v>426</v>
      </c>
      <c r="BE1114" s="232">
        <f>IF(N1114="základní",J1114,0)</f>
        <v>0</v>
      </c>
      <c r="BF1114" s="232">
        <f>IF(N1114="snížená",J1114,0)</f>
        <v>0</v>
      </c>
      <c r="BG1114" s="232">
        <f>IF(N1114="zákl. přenesená",J1114,0)</f>
        <v>0</v>
      </c>
      <c r="BH1114" s="232">
        <f>IF(N1114="sníž. přenesená",J1114,0)</f>
        <v>0</v>
      </c>
      <c r="BI1114" s="232">
        <f>IF(N1114="nulová",J1114,0)</f>
        <v>0</v>
      </c>
      <c r="BJ1114" s="21" t="s">
        <v>81</v>
      </c>
      <c r="BK1114" s="232">
        <f>ROUND(I1114*H1114,2)</f>
        <v>0</v>
      </c>
      <c r="BL1114" s="21" t="s">
        <v>438</v>
      </c>
      <c r="BM1114" s="231" t="s">
        <v>1675</v>
      </c>
    </row>
    <row r="1115" s="2" customFormat="1">
      <c r="A1115" s="42"/>
      <c r="B1115" s="43"/>
      <c r="C1115" s="44"/>
      <c r="D1115" s="233" t="s">
        <v>442</v>
      </c>
      <c r="E1115" s="44"/>
      <c r="F1115" s="234" t="s">
        <v>1676</v>
      </c>
      <c r="G1115" s="44"/>
      <c r="H1115" s="44"/>
      <c r="I1115" s="235"/>
      <c r="J1115" s="44"/>
      <c r="K1115" s="44"/>
      <c r="L1115" s="48"/>
      <c r="M1115" s="236"/>
      <c r="N1115" s="237"/>
      <c r="O1115" s="88"/>
      <c r="P1115" s="88"/>
      <c r="Q1115" s="88"/>
      <c r="R1115" s="88"/>
      <c r="S1115" s="88"/>
      <c r="T1115" s="89"/>
      <c r="U1115" s="42"/>
      <c r="V1115" s="42"/>
      <c r="W1115" s="42"/>
      <c r="X1115" s="42"/>
      <c r="Y1115" s="42"/>
      <c r="Z1115" s="42"/>
      <c r="AA1115" s="42"/>
      <c r="AB1115" s="42"/>
      <c r="AC1115" s="42"/>
      <c r="AD1115" s="42"/>
      <c r="AE1115" s="42"/>
      <c r="AT1115" s="21" t="s">
        <v>442</v>
      </c>
      <c r="AU1115" s="21" t="s">
        <v>83</v>
      </c>
    </row>
    <row r="1116" s="14" customFormat="1">
      <c r="A1116" s="14"/>
      <c r="B1116" s="250"/>
      <c r="C1116" s="251"/>
      <c r="D1116" s="240" t="s">
        <v>446</v>
      </c>
      <c r="E1116" s="252" t="s">
        <v>28</v>
      </c>
      <c r="F1116" s="253" t="s">
        <v>460</v>
      </c>
      <c r="G1116" s="251"/>
      <c r="H1116" s="252" t="s">
        <v>28</v>
      </c>
      <c r="I1116" s="254"/>
      <c r="J1116" s="251"/>
      <c r="K1116" s="251"/>
      <c r="L1116" s="255"/>
      <c r="M1116" s="256"/>
      <c r="N1116" s="257"/>
      <c r="O1116" s="257"/>
      <c r="P1116" s="257"/>
      <c r="Q1116" s="257"/>
      <c r="R1116" s="257"/>
      <c r="S1116" s="257"/>
      <c r="T1116" s="258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T1116" s="259" t="s">
        <v>446</v>
      </c>
      <c r="AU1116" s="259" t="s">
        <v>83</v>
      </c>
      <c r="AV1116" s="14" t="s">
        <v>81</v>
      </c>
      <c r="AW1116" s="14" t="s">
        <v>35</v>
      </c>
      <c r="AX1116" s="14" t="s">
        <v>74</v>
      </c>
      <c r="AY1116" s="259" t="s">
        <v>426</v>
      </c>
    </row>
    <row r="1117" s="14" customFormat="1">
      <c r="A1117" s="14"/>
      <c r="B1117" s="250"/>
      <c r="C1117" s="251"/>
      <c r="D1117" s="240" t="s">
        <v>446</v>
      </c>
      <c r="E1117" s="252" t="s">
        <v>28</v>
      </c>
      <c r="F1117" s="253" t="s">
        <v>792</v>
      </c>
      <c r="G1117" s="251"/>
      <c r="H1117" s="252" t="s">
        <v>28</v>
      </c>
      <c r="I1117" s="254"/>
      <c r="J1117" s="251"/>
      <c r="K1117" s="251"/>
      <c r="L1117" s="255"/>
      <c r="M1117" s="256"/>
      <c r="N1117" s="257"/>
      <c r="O1117" s="257"/>
      <c r="P1117" s="257"/>
      <c r="Q1117" s="257"/>
      <c r="R1117" s="257"/>
      <c r="S1117" s="257"/>
      <c r="T1117" s="258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T1117" s="259" t="s">
        <v>446</v>
      </c>
      <c r="AU1117" s="259" t="s">
        <v>83</v>
      </c>
      <c r="AV1117" s="14" t="s">
        <v>81</v>
      </c>
      <c r="AW1117" s="14" t="s">
        <v>35</v>
      </c>
      <c r="AX1117" s="14" t="s">
        <v>74</v>
      </c>
      <c r="AY1117" s="259" t="s">
        <v>426</v>
      </c>
    </row>
    <row r="1118" s="13" customFormat="1">
      <c r="A1118" s="13"/>
      <c r="B1118" s="238"/>
      <c r="C1118" s="239"/>
      <c r="D1118" s="240" t="s">
        <v>446</v>
      </c>
      <c r="E1118" s="241" t="s">
        <v>28</v>
      </c>
      <c r="F1118" s="242" t="s">
        <v>1677</v>
      </c>
      <c r="G1118" s="239"/>
      <c r="H1118" s="243">
        <v>20.5</v>
      </c>
      <c r="I1118" s="244"/>
      <c r="J1118" s="239"/>
      <c r="K1118" s="239"/>
      <c r="L1118" s="245"/>
      <c r="M1118" s="246"/>
      <c r="N1118" s="247"/>
      <c r="O1118" s="247"/>
      <c r="P1118" s="247"/>
      <c r="Q1118" s="247"/>
      <c r="R1118" s="247"/>
      <c r="S1118" s="247"/>
      <c r="T1118" s="248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249" t="s">
        <v>446</v>
      </c>
      <c r="AU1118" s="249" t="s">
        <v>83</v>
      </c>
      <c r="AV1118" s="13" t="s">
        <v>83</v>
      </c>
      <c r="AW1118" s="13" t="s">
        <v>35</v>
      </c>
      <c r="AX1118" s="13" t="s">
        <v>74</v>
      </c>
      <c r="AY1118" s="249" t="s">
        <v>426</v>
      </c>
    </row>
    <row r="1119" s="15" customFormat="1">
      <c r="A1119" s="15"/>
      <c r="B1119" s="260"/>
      <c r="C1119" s="261"/>
      <c r="D1119" s="240" t="s">
        <v>446</v>
      </c>
      <c r="E1119" s="262" t="s">
        <v>614</v>
      </c>
      <c r="F1119" s="263" t="s">
        <v>466</v>
      </c>
      <c r="G1119" s="261"/>
      <c r="H1119" s="264">
        <v>20.5</v>
      </c>
      <c r="I1119" s="265"/>
      <c r="J1119" s="261"/>
      <c r="K1119" s="261"/>
      <c r="L1119" s="266"/>
      <c r="M1119" s="267"/>
      <c r="N1119" s="268"/>
      <c r="O1119" s="268"/>
      <c r="P1119" s="268"/>
      <c r="Q1119" s="268"/>
      <c r="R1119" s="268"/>
      <c r="S1119" s="268"/>
      <c r="T1119" s="269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T1119" s="270" t="s">
        <v>446</v>
      </c>
      <c r="AU1119" s="270" t="s">
        <v>83</v>
      </c>
      <c r="AV1119" s="15" t="s">
        <v>438</v>
      </c>
      <c r="AW1119" s="15" t="s">
        <v>35</v>
      </c>
      <c r="AX1119" s="15" t="s">
        <v>81</v>
      </c>
      <c r="AY1119" s="270" t="s">
        <v>426</v>
      </c>
    </row>
    <row r="1120" s="2" customFormat="1" ht="24.15" customHeight="1">
      <c r="A1120" s="42"/>
      <c r="B1120" s="43"/>
      <c r="C1120" s="271" t="s">
        <v>1678</v>
      </c>
      <c r="D1120" s="271" t="s">
        <v>776</v>
      </c>
      <c r="E1120" s="272" t="s">
        <v>1679</v>
      </c>
      <c r="F1120" s="273" t="s">
        <v>1680</v>
      </c>
      <c r="G1120" s="274" t="s">
        <v>740</v>
      </c>
      <c r="H1120" s="275">
        <v>0.047</v>
      </c>
      <c r="I1120" s="276"/>
      <c r="J1120" s="277">
        <f>ROUND(I1120*H1120,2)</f>
        <v>0</v>
      </c>
      <c r="K1120" s="273" t="s">
        <v>437</v>
      </c>
      <c r="L1120" s="278"/>
      <c r="M1120" s="279" t="s">
        <v>28</v>
      </c>
      <c r="N1120" s="280" t="s">
        <v>45</v>
      </c>
      <c r="O1120" s="88"/>
      <c r="P1120" s="229">
        <f>O1120*H1120</f>
        <v>0</v>
      </c>
      <c r="Q1120" s="229">
        <v>1</v>
      </c>
      <c r="R1120" s="229">
        <f>Q1120*H1120</f>
        <v>0.047</v>
      </c>
      <c r="S1120" s="229">
        <v>0</v>
      </c>
      <c r="T1120" s="230">
        <f>S1120*H1120</f>
        <v>0</v>
      </c>
      <c r="U1120" s="42"/>
      <c r="V1120" s="42"/>
      <c r="W1120" s="42"/>
      <c r="X1120" s="42"/>
      <c r="Y1120" s="42"/>
      <c r="Z1120" s="42"/>
      <c r="AA1120" s="42"/>
      <c r="AB1120" s="42"/>
      <c r="AC1120" s="42"/>
      <c r="AD1120" s="42"/>
      <c r="AE1120" s="42"/>
      <c r="AR1120" s="231" t="s">
        <v>491</v>
      </c>
      <c r="AT1120" s="231" t="s">
        <v>776</v>
      </c>
      <c r="AU1120" s="231" t="s">
        <v>83</v>
      </c>
      <c r="AY1120" s="21" t="s">
        <v>426</v>
      </c>
      <c r="BE1120" s="232">
        <f>IF(N1120="základní",J1120,0)</f>
        <v>0</v>
      </c>
      <c r="BF1120" s="232">
        <f>IF(N1120="snížená",J1120,0)</f>
        <v>0</v>
      </c>
      <c r="BG1120" s="232">
        <f>IF(N1120="zákl. přenesená",J1120,0)</f>
        <v>0</v>
      </c>
      <c r="BH1120" s="232">
        <f>IF(N1120="sníž. přenesená",J1120,0)</f>
        <v>0</v>
      </c>
      <c r="BI1120" s="232">
        <f>IF(N1120="nulová",J1120,0)</f>
        <v>0</v>
      </c>
      <c r="BJ1120" s="21" t="s">
        <v>81</v>
      </c>
      <c r="BK1120" s="232">
        <f>ROUND(I1120*H1120,2)</f>
        <v>0</v>
      </c>
      <c r="BL1120" s="21" t="s">
        <v>438</v>
      </c>
      <c r="BM1120" s="231" t="s">
        <v>1681</v>
      </c>
    </row>
    <row r="1121" s="13" customFormat="1">
      <c r="A1121" s="13"/>
      <c r="B1121" s="238"/>
      <c r="C1121" s="239"/>
      <c r="D1121" s="240" t="s">
        <v>446</v>
      </c>
      <c r="E1121" s="241" t="s">
        <v>28</v>
      </c>
      <c r="F1121" s="242" t="s">
        <v>1682</v>
      </c>
      <c r="G1121" s="239"/>
      <c r="H1121" s="243">
        <v>0.047</v>
      </c>
      <c r="I1121" s="244"/>
      <c r="J1121" s="239"/>
      <c r="K1121" s="239"/>
      <c r="L1121" s="245"/>
      <c r="M1121" s="246"/>
      <c r="N1121" s="247"/>
      <c r="O1121" s="247"/>
      <c r="P1121" s="247"/>
      <c r="Q1121" s="247"/>
      <c r="R1121" s="247"/>
      <c r="S1121" s="247"/>
      <c r="T1121" s="248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T1121" s="249" t="s">
        <v>446</v>
      </c>
      <c r="AU1121" s="249" t="s">
        <v>83</v>
      </c>
      <c r="AV1121" s="13" t="s">
        <v>83</v>
      </c>
      <c r="AW1121" s="13" t="s">
        <v>35</v>
      </c>
      <c r="AX1121" s="13" t="s">
        <v>81</v>
      </c>
      <c r="AY1121" s="249" t="s">
        <v>426</v>
      </c>
    </row>
    <row r="1122" s="2" customFormat="1" ht="16.5" customHeight="1">
      <c r="A1122" s="42"/>
      <c r="B1122" s="43"/>
      <c r="C1122" s="220" t="s">
        <v>1683</v>
      </c>
      <c r="D1122" s="220" t="s">
        <v>433</v>
      </c>
      <c r="E1122" s="221" t="s">
        <v>1684</v>
      </c>
      <c r="F1122" s="222" t="s">
        <v>1685</v>
      </c>
      <c r="G1122" s="223" t="s">
        <v>1452</v>
      </c>
      <c r="H1122" s="224">
        <v>28</v>
      </c>
      <c r="I1122" s="225"/>
      <c r="J1122" s="226">
        <f>ROUND(I1122*H1122,2)</f>
        <v>0</v>
      </c>
      <c r="K1122" s="222" t="s">
        <v>28</v>
      </c>
      <c r="L1122" s="48"/>
      <c r="M1122" s="227" t="s">
        <v>28</v>
      </c>
      <c r="N1122" s="228" t="s">
        <v>45</v>
      </c>
      <c r="O1122" s="88"/>
      <c r="P1122" s="229">
        <f>O1122*H1122</f>
        <v>0</v>
      </c>
      <c r="Q1122" s="229">
        <v>0</v>
      </c>
      <c r="R1122" s="229">
        <f>Q1122*H1122</f>
        <v>0</v>
      </c>
      <c r="S1122" s="229">
        <v>0</v>
      </c>
      <c r="T1122" s="230">
        <f>S1122*H1122</f>
        <v>0</v>
      </c>
      <c r="U1122" s="42"/>
      <c r="V1122" s="42"/>
      <c r="W1122" s="42"/>
      <c r="X1122" s="42"/>
      <c r="Y1122" s="42"/>
      <c r="Z1122" s="42"/>
      <c r="AA1122" s="42"/>
      <c r="AB1122" s="42"/>
      <c r="AC1122" s="42"/>
      <c r="AD1122" s="42"/>
      <c r="AE1122" s="42"/>
      <c r="AR1122" s="231" t="s">
        <v>438</v>
      </c>
      <c r="AT1122" s="231" t="s">
        <v>433</v>
      </c>
      <c r="AU1122" s="231" t="s">
        <v>83</v>
      </c>
      <c r="AY1122" s="21" t="s">
        <v>426</v>
      </c>
      <c r="BE1122" s="232">
        <f>IF(N1122="základní",J1122,0)</f>
        <v>0</v>
      </c>
      <c r="BF1122" s="232">
        <f>IF(N1122="snížená",J1122,0)</f>
        <v>0</v>
      </c>
      <c r="BG1122" s="232">
        <f>IF(N1122="zákl. přenesená",J1122,0)</f>
        <v>0</v>
      </c>
      <c r="BH1122" s="232">
        <f>IF(N1122="sníž. přenesená",J1122,0)</f>
        <v>0</v>
      </c>
      <c r="BI1122" s="232">
        <f>IF(N1122="nulová",J1122,0)</f>
        <v>0</v>
      </c>
      <c r="BJ1122" s="21" t="s">
        <v>81</v>
      </c>
      <c r="BK1122" s="232">
        <f>ROUND(I1122*H1122,2)</f>
        <v>0</v>
      </c>
      <c r="BL1122" s="21" t="s">
        <v>438</v>
      </c>
      <c r="BM1122" s="231" t="s">
        <v>1686</v>
      </c>
    </row>
    <row r="1123" s="14" customFormat="1">
      <c r="A1123" s="14"/>
      <c r="B1123" s="250"/>
      <c r="C1123" s="251"/>
      <c r="D1123" s="240" t="s">
        <v>446</v>
      </c>
      <c r="E1123" s="252" t="s">
        <v>28</v>
      </c>
      <c r="F1123" s="253" t="s">
        <v>460</v>
      </c>
      <c r="G1123" s="251"/>
      <c r="H1123" s="252" t="s">
        <v>28</v>
      </c>
      <c r="I1123" s="254"/>
      <c r="J1123" s="251"/>
      <c r="K1123" s="251"/>
      <c r="L1123" s="255"/>
      <c r="M1123" s="256"/>
      <c r="N1123" s="257"/>
      <c r="O1123" s="257"/>
      <c r="P1123" s="257"/>
      <c r="Q1123" s="257"/>
      <c r="R1123" s="257"/>
      <c r="S1123" s="257"/>
      <c r="T1123" s="258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T1123" s="259" t="s">
        <v>446</v>
      </c>
      <c r="AU1123" s="259" t="s">
        <v>83</v>
      </c>
      <c r="AV1123" s="14" t="s">
        <v>81</v>
      </c>
      <c r="AW1123" s="14" t="s">
        <v>35</v>
      </c>
      <c r="AX1123" s="14" t="s">
        <v>74</v>
      </c>
      <c r="AY1123" s="259" t="s">
        <v>426</v>
      </c>
    </row>
    <row r="1124" s="13" customFormat="1">
      <c r="A1124" s="13"/>
      <c r="B1124" s="238"/>
      <c r="C1124" s="239"/>
      <c r="D1124" s="240" t="s">
        <v>446</v>
      </c>
      <c r="E1124" s="241" t="s">
        <v>28</v>
      </c>
      <c r="F1124" s="242" t="s">
        <v>83</v>
      </c>
      <c r="G1124" s="239"/>
      <c r="H1124" s="243">
        <v>2</v>
      </c>
      <c r="I1124" s="244"/>
      <c r="J1124" s="239"/>
      <c r="K1124" s="239"/>
      <c r="L1124" s="245"/>
      <c r="M1124" s="246"/>
      <c r="N1124" s="247"/>
      <c r="O1124" s="247"/>
      <c r="P1124" s="247"/>
      <c r="Q1124" s="247"/>
      <c r="R1124" s="247"/>
      <c r="S1124" s="247"/>
      <c r="T1124" s="248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249" t="s">
        <v>446</v>
      </c>
      <c r="AU1124" s="249" t="s">
        <v>83</v>
      </c>
      <c r="AV1124" s="13" t="s">
        <v>83</v>
      </c>
      <c r="AW1124" s="13" t="s">
        <v>35</v>
      </c>
      <c r="AX1124" s="13" t="s">
        <v>74</v>
      </c>
      <c r="AY1124" s="249" t="s">
        <v>426</v>
      </c>
    </row>
    <row r="1125" s="14" customFormat="1">
      <c r="A1125" s="14"/>
      <c r="B1125" s="250"/>
      <c r="C1125" s="251"/>
      <c r="D1125" s="240" t="s">
        <v>446</v>
      </c>
      <c r="E1125" s="252" t="s">
        <v>28</v>
      </c>
      <c r="F1125" s="253" t="s">
        <v>862</v>
      </c>
      <c r="G1125" s="251"/>
      <c r="H1125" s="252" t="s">
        <v>28</v>
      </c>
      <c r="I1125" s="254"/>
      <c r="J1125" s="251"/>
      <c r="K1125" s="251"/>
      <c r="L1125" s="255"/>
      <c r="M1125" s="256"/>
      <c r="N1125" s="257"/>
      <c r="O1125" s="257"/>
      <c r="P1125" s="257"/>
      <c r="Q1125" s="257"/>
      <c r="R1125" s="257"/>
      <c r="S1125" s="257"/>
      <c r="T1125" s="258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T1125" s="259" t="s">
        <v>446</v>
      </c>
      <c r="AU1125" s="259" t="s">
        <v>83</v>
      </c>
      <c r="AV1125" s="14" t="s">
        <v>81</v>
      </c>
      <c r="AW1125" s="14" t="s">
        <v>35</v>
      </c>
      <c r="AX1125" s="14" t="s">
        <v>74</v>
      </c>
      <c r="AY1125" s="259" t="s">
        <v>426</v>
      </c>
    </row>
    <row r="1126" s="13" customFormat="1">
      <c r="A1126" s="13"/>
      <c r="B1126" s="238"/>
      <c r="C1126" s="239"/>
      <c r="D1126" s="240" t="s">
        <v>446</v>
      </c>
      <c r="E1126" s="241" t="s">
        <v>28</v>
      </c>
      <c r="F1126" s="242" t="s">
        <v>958</v>
      </c>
      <c r="G1126" s="239"/>
      <c r="H1126" s="243">
        <v>6</v>
      </c>
      <c r="I1126" s="244"/>
      <c r="J1126" s="239"/>
      <c r="K1126" s="239"/>
      <c r="L1126" s="245"/>
      <c r="M1126" s="246"/>
      <c r="N1126" s="247"/>
      <c r="O1126" s="247"/>
      <c r="P1126" s="247"/>
      <c r="Q1126" s="247"/>
      <c r="R1126" s="247"/>
      <c r="S1126" s="247"/>
      <c r="T1126" s="248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T1126" s="249" t="s">
        <v>446</v>
      </c>
      <c r="AU1126" s="249" t="s">
        <v>83</v>
      </c>
      <c r="AV1126" s="13" t="s">
        <v>83</v>
      </c>
      <c r="AW1126" s="13" t="s">
        <v>35</v>
      </c>
      <c r="AX1126" s="13" t="s">
        <v>74</v>
      </c>
      <c r="AY1126" s="249" t="s">
        <v>426</v>
      </c>
    </row>
    <row r="1127" s="14" customFormat="1">
      <c r="A1127" s="14"/>
      <c r="B1127" s="250"/>
      <c r="C1127" s="251"/>
      <c r="D1127" s="240" t="s">
        <v>446</v>
      </c>
      <c r="E1127" s="252" t="s">
        <v>28</v>
      </c>
      <c r="F1127" s="253" t="s">
        <v>871</v>
      </c>
      <c r="G1127" s="251"/>
      <c r="H1127" s="252" t="s">
        <v>28</v>
      </c>
      <c r="I1127" s="254"/>
      <c r="J1127" s="251"/>
      <c r="K1127" s="251"/>
      <c r="L1127" s="255"/>
      <c r="M1127" s="256"/>
      <c r="N1127" s="257"/>
      <c r="O1127" s="257"/>
      <c r="P1127" s="257"/>
      <c r="Q1127" s="257"/>
      <c r="R1127" s="257"/>
      <c r="S1127" s="257"/>
      <c r="T1127" s="258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T1127" s="259" t="s">
        <v>446</v>
      </c>
      <c r="AU1127" s="259" t="s">
        <v>83</v>
      </c>
      <c r="AV1127" s="14" t="s">
        <v>81</v>
      </c>
      <c r="AW1127" s="14" t="s">
        <v>35</v>
      </c>
      <c r="AX1127" s="14" t="s">
        <v>74</v>
      </c>
      <c r="AY1127" s="259" t="s">
        <v>426</v>
      </c>
    </row>
    <row r="1128" s="13" customFormat="1">
      <c r="A1128" s="13"/>
      <c r="B1128" s="238"/>
      <c r="C1128" s="239"/>
      <c r="D1128" s="240" t="s">
        <v>446</v>
      </c>
      <c r="E1128" s="241" t="s">
        <v>28</v>
      </c>
      <c r="F1128" s="242" t="s">
        <v>1652</v>
      </c>
      <c r="G1128" s="239"/>
      <c r="H1128" s="243">
        <v>8</v>
      </c>
      <c r="I1128" s="244"/>
      <c r="J1128" s="239"/>
      <c r="K1128" s="239"/>
      <c r="L1128" s="245"/>
      <c r="M1128" s="246"/>
      <c r="N1128" s="247"/>
      <c r="O1128" s="247"/>
      <c r="P1128" s="247"/>
      <c r="Q1128" s="247"/>
      <c r="R1128" s="247"/>
      <c r="S1128" s="247"/>
      <c r="T1128" s="248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49" t="s">
        <v>446</v>
      </c>
      <c r="AU1128" s="249" t="s">
        <v>83</v>
      </c>
      <c r="AV1128" s="13" t="s">
        <v>83</v>
      </c>
      <c r="AW1128" s="13" t="s">
        <v>35</v>
      </c>
      <c r="AX1128" s="13" t="s">
        <v>74</v>
      </c>
      <c r="AY1128" s="249" t="s">
        <v>426</v>
      </c>
    </row>
    <row r="1129" s="14" customFormat="1">
      <c r="A1129" s="14"/>
      <c r="B1129" s="250"/>
      <c r="C1129" s="251"/>
      <c r="D1129" s="240" t="s">
        <v>446</v>
      </c>
      <c r="E1129" s="252" t="s">
        <v>28</v>
      </c>
      <c r="F1129" s="253" t="s">
        <v>872</v>
      </c>
      <c r="G1129" s="251"/>
      <c r="H1129" s="252" t="s">
        <v>28</v>
      </c>
      <c r="I1129" s="254"/>
      <c r="J1129" s="251"/>
      <c r="K1129" s="251"/>
      <c r="L1129" s="255"/>
      <c r="M1129" s="256"/>
      <c r="N1129" s="257"/>
      <c r="O1129" s="257"/>
      <c r="P1129" s="257"/>
      <c r="Q1129" s="257"/>
      <c r="R1129" s="257"/>
      <c r="S1129" s="257"/>
      <c r="T1129" s="258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T1129" s="259" t="s">
        <v>446</v>
      </c>
      <c r="AU1129" s="259" t="s">
        <v>83</v>
      </c>
      <c r="AV1129" s="14" t="s">
        <v>81</v>
      </c>
      <c r="AW1129" s="14" t="s">
        <v>35</v>
      </c>
      <c r="AX1129" s="14" t="s">
        <v>74</v>
      </c>
      <c r="AY1129" s="259" t="s">
        <v>426</v>
      </c>
    </row>
    <row r="1130" s="13" customFormat="1">
      <c r="A1130" s="13"/>
      <c r="B1130" s="238"/>
      <c r="C1130" s="239"/>
      <c r="D1130" s="240" t="s">
        <v>446</v>
      </c>
      <c r="E1130" s="241" t="s">
        <v>28</v>
      </c>
      <c r="F1130" s="242" t="s">
        <v>1652</v>
      </c>
      <c r="G1130" s="239"/>
      <c r="H1130" s="243">
        <v>8</v>
      </c>
      <c r="I1130" s="244"/>
      <c r="J1130" s="239"/>
      <c r="K1130" s="239"/>
      <c r="L1130" s="245"/>
      <c r="M1130" s="246"/>
      <c r="N1130" s="247"/>
      <c r="O1130" s="247"/>
      <c r="P1130" s="247"/>
      <c r="Q1130" s="247"/>
      <c r="R1130" s="247"/>
      <c r="S1130" s="247"/>
      <c r="T1130" s="248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249" t="s">
        <v>446</v>
      </c>
      <c r="AU1130" s="249" t="s">
        <v>83</v>
      </c>
      <c r="AV1130" s="13" t="s">
        <v>83</v>
      </c>
      <c r="AW1130" s="13" t="s">
        <v>35</v>
      </c>
      <c r="AX1130" s="13" t="s">
        <v>74</v>
      </c>
      <c r="AY1130" s="249" t="s">
        <v>426</v>
      </c>
    </row>
    <row r="1131" s="14" customFormat="1">
      <c r="A1131" s="14"/>
      <c r="B1131" s="250"/>
      <c r="C1131" s="251"/>
      <c r="D1131" s="240" t="s">
        <v>446</v>
      </c>
      <c r="E1131" s="252" t="s">
        <v>28</v>
      </c>
      <c r="F1131" s="253" t="s">
        <v>863</v>
      </c>
      <c r="G1131" s="251"/>
      <c r="H1131" s="252" t="s">
        <v>28</v>
      </c>
      <c r="I1131" s="254"/>
      <c r="J1131" s="251"/>
      <c r="K1131" s="251"/>
      <c r="L1131" s="255"/>
      <c r="M1131" s="256"/>
      <c r="N1131" s="257"/>
      <c r="O1131" s="257"/>
      <c r="P1131" s="257"/>
      <c r="Q1131" s="257"/>
      <c r="R1131" s="257"/>
      <c r="S1131" s="257"/>
      <c r="T1131" s="258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T1131" s="259" t="s">
        <v>446</v>
      </c>
      <c r="AU1131" s="259" t="s">
        <v>83</v>
      </c>
      <c r="AV1131" s="14" t="s">
        <v>81</v>
      </c>
      <c r="AW1131" s="14" t="s">
        <v>35</v>
      </c>
      <c r="AX1131" s="14" t="s">
        <v>74</v>
      </c>
      <c r="AY1131" s="259" t="s">
        <v>426</v>
      </c>
    </row>
    <row r="1132" s="13" customFormat="1">
      <c r="A1132" s="13"/>
      <c r="B1132" s="238"/>
      <c r="C1132" s="239"/>
      <c r="D1132" s="240" t="s">
        <v>446</v>
      </c>
      <c r="E1132" s="241" t="s">
        <v>28</v>
      </c>
      <c r="F1132" s="242" t="s">
        <v>1667</v>
      </c>
      <c r="G1132" s="239"/>
      <c r="H1132" s="243">
        <v>4</v>
      </c>
      <c r="I1132" s="244"/>
      <c r="J1132" s="239"/>
      <c r="K1132" s="239"/>
      <c r="L1132" s="245"/>
      <c r="M1132" s="246"/>
      <c r="N1132" s="247"/>
      <c r="O1132" s="247"/>
      <c r="P1132" s="247"/>
      <c r="Q1132" s="247"/>
      <c r="R1132" s="247"/>
      <c r="S1132" s="247"/>
      <c r="T1132" s="248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249" t="s">
        <v>446</v>
      </c>
      <c r="AU1132" s="249" t="s">
        <v>83</v>
      </c>
      <c r="AV1132" s="13" t="s">
        <v>83</v>
      </c>
      <c r="AW1132" s="13" t="s">
        <v>35</v>
      </c>
      <c r="AX1132" s="13" t="s">
        <v>74</v>
      </c>
      <c r="AY1132" s="249" t="s">
        <v>426</v>
      </c>
    </row>
    <row r="1133" s="15" customFormat="1">
      <c r="A1133" s="15"/>
      <c r="B1133" s="260"/>
      <c r="C1133" s="261"/>
      <c r="D1133" s="240" t="s">
        <v>446</v>
      </c>
      <c r="E1133" s="262" t="s">
        <v>28</v>
      </c>
      <c r="F1133" s="263" t="s">
        <v>466</v>
      </c>
      <c r="G1133" s="261"/>
      <c r="H1133" s="264">
        <v>28</v>
      </c>
      <c r="I1133" s="265"/>
      <c r="J1133" s="261"/>
      <c r="K1133" s="261"/>
      <c r="L1133" s="266"/>
      <c r="M1133" s="267"/>
      <c r="N1133" s="268"/>
      <c r="O1133" s="268"/>
      <c r="P1133" s="268"/>
      <c r="Q1133" s="268"/>
      <c r="R1133" s="268"/>
      <c r="S1133" s="268"/>
      <c r="T1133" s="269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T1133" s="270" t="s">
        <v>446</v>
      </c>
      <c r="AU1133" s="270" t="s">
        <v>83</v>
      </c>
      <c r="AV1133" s="15" t="s">
        <v>438</v>
      </c>
      <c r="AW1133" s="15" t="s">
        <v>35</v>
      </c>
      <c r="AX1133" s="15" t="s">
        <v>81</v>
      </c>
      <c r="AY1133" s="270" t="s">
        <v>426</v>
      </c>
    </row>
    <row r="1134" s="2" customFormat="1" ht="44.25" customHeight="1">
      <c r="A1134" s="42"/>
      <c r="B1134" s="43"/>
      <c r="C1134" s="220" t="s">
        <v>1687</v>
      </c>
      <c r="D1134" s="220" t="s">
        <v>433</v>
      </c>
      <c r="E1134" s="221" t="s">
        <v>1688</v>
      </c>
      <c r="F1134" s="222" t="s">
        <v>1689</v>
      </c>
      <c r="G1134" s="223" t="s">
        <v>1452</v>
      </c>
      <c r="H1134" s="224">
        <v>5</v>
      </c>
      <c r="I1134" s="225"/>
      <c r="J1134" s="226">
        <f>ROUND(I1134*H1134,2)</f>
        <v>0</v>
      </c>
      <c r="K1134" s="222" t="s">
        <v>28</v>
      </c>
      <c r="L1134" s="48"/>
      <c r="M1134" s="227" t="s">
        <v>28</v>
      </c>
      <c r="N1134" s="228" t="s">
        <v>45</v>
      </c>
      <c r="O1134" s="88"/>
      <c r="P1134" s="229">
        <f>O1134*H1134</f>
        <v>0</v>
      </c>
      <c r="Q1134" s="229">
        <v>0</v>
      </c>
      <c r="R1134" s="229">
        <f>Q1134*H1134</f>
        <v>0</v>
      </c>
      <c r="S1134" s="229">
        <v>0</v>
      </c>
      <c r="T1134" s="230">
        <f>S1134*H1134</f>
        <v>0</v>
      </c>
      <c r="U1134" s="42"/>
      <c r="V1134" s="42"/>
      <c r="W1134" s="42"/>
      <c r="X1134" s="42"/>
      <c r="Y1134" s="42"/>
      <c r="Z1134" s="42"/>
      <c r="AA1134" s="42"/>
      <c r="AB1134" s="42"/>
      <c r="AC1134" s="42"/>
      <c r="AD1134" s="42"/>
      <c r="AE1134" s="42"/>
      <c r="AR1134" s="231" t="s">
        <v>645</v>
      </c>
      <c r="AT1134" s="231" t="s">
        <v>433</v>
      </c>
      <c r="AU1134" s="231" t="s">
        <v>83</v>
      </c>
      <c r="AY1134" s="21" t="s">
        <v>426</v>
      </c>
      <c r="BE1134" s="232">
        <f>IF(N1134="základní",J1134,0)</f>
        <v>0</v>
      </c>
      <c r="BF1134" s="232">
        <f>IF(N1134="snížená",J1134,0)</f>
        <v>0</v>
      </c>
      <c r="BG1134" s="232">
        <f>IF(N1134="zákl. přenesená",J1134,0)</f>
        <v>0</v>
      </c>
      <c r="BH1134" s="232">
        <f>IF(N1134="sníž. přenesená",J1134,0)</f>
        <v>0</v>
      </c>
      <c r="BI1134" s="232">
        <f>IF(N1134="nulová",J1134,0)</f>
        <v>0</v>
      </c>
      <c r="BJ1134" s="21" t="s">
        <v>81</v>
      </c>
      <c r="BK1134" s="232">
        <f>ROUND(I1134*H1134,2)</f>
        <v>0</v>
      </c>
      <c r="BL1134" s="21" t="s">
        <v>645</v>
      </c>
      <c r="BM1134" s="231" t="s">
        <v>1690</v>
      </c>
    </row>
    <row r="1135" s="14" customFormat="1">
      <c r="A1135" s="14"/>
      <c r="B1135" s="250"/>
      <c r="C1135" s="251"/>
      <c r="D1135" s="240" t="s">
        <v>446</v>
      </c>
      <c r="E1135" s="252" t="s">
        <v>28</v>
      </c>
      <c r="F1135" s="253" t="s">
        <v>899</v>
      </c>
      <c r="G1135" s="251"/>
      <c r="H1135" s="252" t="s">
        <v>28</v>
      </c>
      <c r="I1135" s="254"/>
      <c r="J1135" s="251"/>
      <c r="K1135" s="251"/>
      <c r="L1135" s="255"/>
      <c r="M1135" s="256"/>
      <c r="N1135" s="257"/>
      <c r="O1135" s="257"/>
      <c r="P1135" s="257"/>
      <c r="Q1135" s="257"/>
      <c r="R1135" s="257"/>
      <c r="S1135" s="257"/>
      <c r="T1135" s="258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T1135" s="259" t="s">
        <v>446</v>
      </c>
      <c r="AU1135" s="259" t="s">
        <v>83</v>
      </c>
      <c r="AV1135" s="14" t="s">
        <v>81</v>
      </c>
      <c r="AW1135" s="14" t="s">
        <v>35</v>
      </c>
      <c r="AX1135" s="14" t="s">
        <v>74</v>
      </c>
      <c r="AY1135" s="259" t="s">
        <v>426</v>
      </c>
    </row>
    <row r="1136" s="14" customFormat="1">
      <c r="A1136" s="14"/>
      <c r="B1136" s="250"/>
      <c r="C1136" s="251"/>
      <c r="D1136" s="240" t="s">
        <v>446</v>
      </c>
      <c r="E1136" s="252" t="s">
        <v>28</v>
      </c>
      <c r="F1136" s="253" t="s">
        <v>1691</v>
      </c>
      <c r="G1136" s="251"/>
      <c r="H1136" s="252" t="s">
        <v>28</v>
      </c>
      <c r="I1136" s="254"/>
      <c r="J1136" s="251"/>
      <c r="K1136" s="251"/>
      <c r="L1136" s="255"/>
      <c r="M1136" s="256"/>
      <c r="N1136" s="257"/>
      <c r="O1136" s="257"/>
      <c r="P1136" s="257"/>
      <c r="Q1136" s="257"/>
      <c r="R1136" s="257"/>
      <c r="S1136" s="257"/>
      <c r="T1136" s="258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T1136" s="259" t="s">
        <v>446</v>
      </c>
      <c r="AU1136" s="259" t="s">
        <v>83</v>
      </c>
      <c r="AV1136" s="14" t="s">
        <v>81</v>
      </c>
      <c r="AW1136" s="14" t="s">
        <v>35</v>
      </c>
      <c r="AX1136" s="14" t="s">
        <v>74</v>
      </c>
      <c r="AY1136" s="259" t="s">
        <v>426</v>
      </c>
    </row>
    <row r="1137" s="13" customFormat="1">
      <c r="A1137" s="13"/>
      <c r="B1137" s="238"/>
      <c r="C1137" s="239"/>
      <c r="D1137" s="240" t="s">
        <v>446</v>
      </c>
      <c r="E1137" s="241" t="s">
        <v>28</v>
      </c>
      <c r="F1137" s="242" t="s">
        <v>501</v>
      </c>
      <c r="G1137" s="239"/>
      <c r="H1137" s="243">
        <v>5</v>
      </c>
      <c r="I1137" s="244"/>
      <c r="J1137" s="239"/>
      <c r="K1137" s="239"/>
      <c r="L1137" s="245"/>
      <c r="M1137" s="246"/>
      <c r="N1137" s="247"/>
      <c r="O1137" s="247"/>
      <c r="P1137" s="247"/>
      <c r="Q1137" s="247"/>
      <c r="R1137" s="247"/>
      <c r="S1137" s="247"/>
      <c r="T1137" s="248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249" t="s">
        <v>446</v>
      </c>
      <c r="AU1137" s="249" t="s">
        <v>83</v>
      </c>
      <c r="AV1137" s="13" t="s">
        <v>83</v>
      </c>
      <c r="AW1137" s="13" t="s">
        <v>35</v>
      </c>
      <c r="AX1137" s="13" t="s">
        <v>81</v>
      </c>
      <c r="AY1137" s="249" t="s">
        <v>426</v>
      </c>
    </row>
    <row r="1138" s="2" customFormat="1" ht="37.8" customHeight="1">
      <c r="A1138" s="42"/>
      <c r="B1138" s="43"/>
      <c r="C1138" s="220" t="s">
        <v>1692</v>
      </c>
      <c r="D1138" s="220" t="s">
        <v>433</v>
      </c>
      <c r="E1138" s="221" t="s">
        <v>1693</v>
      </c>
      <c r="F1138" s="222" t="s">
        <v>1694</v>
      </c>
      <c r="G1138" s="223" t="s">
        <v>1452</v>
      </c>
      <c r="H1138" s="224">
        <v>1</v>
      </c>
      <c r="I1138" s="225"/>
      <c r="J1138" s="226">
        <f>ROUND(I1138*H1138,2)</f>
        <v>0</v>
      </c>
      <c r="K1138" s="222" t="s">
        <v>28</v>
      </c>
      <c r="L1138" s="48"/>
      <c r="M1138" s="227" t="s">
        <v>28</v>
      </c>
      <c r="N1138" s="228" t="s">
        <v>45</v>
      </c>
      <c r="O1138" s="88"/>
      <c r="P1138" s="229">
        <f>O1138*H1138</f>
        <v>0</v>
      </c>
      <c r="Q1138" s="229">
        <v>0</v>
      </c>
      <c r="R1138" s="229">
        <f>Q1138*H1138</f>
        <v>0</v>
      </c>
      <c r="S1138" s="229">
        <v>0</v>
      </c>
      <c r="T1138" s="230">
        <f>S1138*H1138</f>
        <v>0</v>
      </c>
      <c r="U1138" s="42"/>
      <c r="V1138" s="42"/>
      <c r="W1138" s="42"/>
      <c r="X1138" s="42"/>
      <c r="Y1138" s="42"/>
      <c r="Z1138" s="42"/>
      <c r="AA1138" s="42"/>
      <c r="AB1138" s="42"/>
      <c r="AC1138" s="42"/>
      <c r="AD1138" s="42"/>
      <c r="AE1138" s="42"/>
      <c r="AR1138" s="231" t="s">
        <v>645</v>
      </c>
      <c r="AT1138" s="231" t="s">
        <v>433</v>
      </c>
      <c r="AU1138" s="231" t="s">
        <v>83</v>
      </c>
      <c r="AY1138" s="21" t="s">
        <v>426</v>
      </c>
      <c r="BE1138" s="232">
        <f>IF(N1138="základní",J1138,0)</f>
        <v>0</v>
      </c>
      <c r="BF1138" s="232">
        <f>IF(N1138="snížená",J1138,0)</f>
        <v>0</v>
      </c>
      <c r="BG1138" s="232">
        <f>IF(N1138="zákl. přenesená",J1138,0)</f>
        <v>0</v>
      </c>
      <c r="BH1138" s="232">
        <f>IF(N1138="sníž. přenesená",J1138,0)</f>
        <v>0</v>
      </c>
      <c r="BI1138" s="232">
        <f>IF(N1138="nulová",J1138,0)</f>
        <v>0</v>
      </c>
      <c r="BJ1138" s="21" t="s">
        <v>81</v>
      </c>
      <c r="BK1138" s="232">
        <f>ROUND(I1138*H1138,2)</f>
        <v>0</v>
      </c>
      <c r="BL1138" s="21" t="s">
        <v>645</v>
      </c>
      <c r="BM1138" s="231" t="s">
        <v>1695</v>
      </c>
    </row>
    <row r="1139" s="14" customFormat="1">
      <c r="A1139" s="14"/>
      <c r="B1139" s="250"/>
      <c r="C1139" s="251"/>
      <c r="D1139" s="240" t="s">
        <v>446</v>
      </c>
      <c r="E1139" s="252" t="s">
        <v>28</v>
      </c>
      <c r="F1139" s="253" t="s">
        <v>899</v>
      </c>
      <c r="G1139" s="251"/>
      <c r="H1139" s="252" t="s">
        <v>28</v>
      </c>
      <c r="I1139" s="254"/>
      <c r="J1139" s="251"/>
      <c r="K1139" s="251"/>
      <c r="L1139" s="255"/>
      <c r="M1139" s="256"/>
      <c r="N1139" s="257"/>
      <c r="O1139" s="257"/>
      <c r="P1139" s="257"/>
      <c r="Q1139" s="257"/>
      <c r="R1139" s="257"/>
      <c r="S1139" s="257"/>
      <c r="T1139" s="258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T1139" s="259" t="s">
        <v>446</v>
      </c>
      <c r="AU1139" s="259" t="s">
        <v>83</v>
      </c>
      <c r="AV1139" s="14" t="s">
        <v>81</v>
      </c>
      <c r="AW1139" s="14" t="s">
        <v>35</v>
      </c>
      <c r="AX1139" s="14" t="s">
        <v>74</v>
      </c>
      <c r="AY1139" s="259" t="s">
        <v>426</v>
      </c>
    </row>
    <row r="1140" s="14" customFormat="1">
      <c r="A1140" s="14"/>
      <c r="B1140" s="250"/>
      <c r="C1140" s="251"/>
      <c r="D1140" s="240" t="s">
        <v>446</v>
      </c>
      <c r="E1140" s="252" t="s">
        <v>28</v>
      </c>
      <c r="F1140" s="253" t="s">
        <v>1691</v>
      </c>
      <c r="G1140" s="251"/>
      <c r="H1140" s="252" t="s">
        <v>28</v>
      </c>
      <c r="I1140" s="254"/>
      <c r="J1140" s="251"/>
      <c r="K1140" s="251"/>
      <c r="L1140" s="255"/>
      <c r="M1140" s="256"/>
      <c r="N1140" s="257"/>
      <c r="O1140" s="257"/>
      <c r="P1140" s="257"/>
      <c r="Q1140" s="257"/>
      <c r="R1140" s="257"/>
      <c r="S1140" s="257"/>
      <c r="T1140" s="258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T1140" s="259" t="s">
        <v>446</v>
      </c>
      <c r="AU1140" s="259" t="s">
        <v>83</v>
      </c>
      <c r="AV1140" s="14" t="s">
        <v>81</v>
      </c>
      <c r="AW1140" s="14" t="s">
        <v>35</v>
      </c>
      <c r="AX1140" s="14" t="s">
        <v>74</v>
      </c>
      <c r="AY1140" s="259" t="s">
        <v>426</v>
      </c>
    </row>
    <row r="1141" s="13" customFormat="1">
      <c r="A1141" s="13"/>
      <c r="B1141" s="238"/>
      <c r="C1141" s="239"/>
      <c r="D1141" s="240" t="s">
        <v>446</v>
      </c>
      <c r="E1141" s="241" t="s">
        <v>28</v>
      </c>
      <c r="F1141" s="242" t="s">
        <v>81</v>
      </c>
      <c r="G1141" s="239"/>
      <c r="H1141" s="243">
        <v>1</v>
      </c>
      <c r="I1141" s="244"/>
      <c r="J1141" s="239"/>
      <c r="K1141" s="239"/>
      <c r="L1141" s="245"/>
      <c r="M1141" s="246"/>
      <c r="N1141" s="247"/>
      <c r="O1141" s="247"/>
      <c r="P1141" s="247"/>
      <c r="Q1141" s="247"/>
      <c r="R1141" s="247"/>
      <c r="S1141" s="247"/>
      <c r="T1141" s="248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249" t="s">
        <v>446</v>
      </c>
      <c r="AU1141" s="249" t="s">
        <v>83</v>
      </c>
      <c r="AV1141" s="13" t="s">
        <v>83</v>
      </c>
      <c r="AW1141" s="13" t="s">
        <v>35</v>
      </c>
      <c r="AX1141" s="13" t="s">
        <v>81</v>
      </c>
      <c r="AY1141" s="249" t="s">
        <v>426</v>
      </c>
    </row>
    <row r="1142" s="2" customFormat="1" ht="44.25" customHeight="1">
      <c r="A1142" s="42"/>
      <c r="B1142" s="43"/>
      <c r="C1142" s="220" t="s">
        <v>1696</v>
      </c>
      <c r="D1142" s="220" t="s">
        <v>433</v>
      </c>
      <c r="E1142" s="221" t="s">
        <v>1697</v>
      </c>
      <c r="F1142" s="222" t="s">
        <v>1698</v>
      </c>
      <c r="G1142" s="223" t="s">
        <v>1452</v>
      </c>
      <c r="H1142" s="224">
        <v>3</v>
      </c>
      <c r="I1142" s="225"/>
      <c r="J1142" s="226">
        <f>ROUND(I1142*H1142,2)</f>
        <v>0</v>
      </c>
      <c r="K1142" s="222" t="s">
        <v>28</v>
      </c>
      <c r="L1142" s="48"/>
      <c r="M1142" s="227" t="s">
        <v>28</v>
      </c>
      <c r="N1142" s="228" t="s">
        <v>45</v>
      </c>
      <c r="O1142" s="88"/>
      <c r="P1142" s="229">
        <f>O1142*H1142</f>
        <v>0</v>
      </c>
      <c r="Q1142" s="229">
        <v>0</v>
      </c>
      <c r="R1142" s="229">
        <f>Q1142*H1142</f>
        <v>0</v>
      </c>
      <c r="S1142" s="229">
        <v>0</v>
      </c>
      <c r="T1142" s="230">
        <f>S1142*H1142</f>
        <v>0</v>
      </c>
      <c r="U1142" s="42"/>
      <c r="V1142" s="42"/>
      <c r="W1142" s="42"/>
      <c r="X1142" s="42"/>
      <c r="Y1142" s="42"/>
      <c r="Z1142" s="42"/>
      <c r="AA1142" s="42"/>
      <c r="AB1142" s="42"/>
      <c r="AC1142" s="42"/>
      <c r="AD1142" s="42"/>
      <c r="AE1142" s="42"/>
      <c r="AR1142" s="231" t="s">
        <v>645</v>
      </c>
      <c r="AT1142" s="231" t="s">
        <v>433</v>
      </c>
      <c r="AU1142" s="231" t="s">
        <v>83</v>
      </c>
      <c r="AY1142" s="21" t="s">
        <v>426</v>
      </c>
      <c r="BE1142" s="232">
        <f>IF(N1142="základní",J1142,0)</f>
        <v>0</v>
      </c>
      <c r="BF1142" s="232">
        <f>IF(N1142="snížená",J1142,0)</f>
        <v>0</v>
      </c>
      <c r="BG1142" s="232">
        <f>IF(N1142="zákl. přenesená",J1142,0)</f>
        <v>0</v>
      </c>
      <c r="BH1142" s="232">
        <f>IF(N1142="sníž. přenesená",J1142,0)</f>
        <v>0</v>
      </c>
      <c r="BI1142" s="232">
        <f>IF(N1142="nulová",J1142,0)</f>
        <v>0</v>
      </c>
      <c r="BJ1142" s="21" t="s">
        <v>81</v>
      </c>
      <c r="BK1142" s="232">
        <f>ROUND(I1142*H1142,2)</f>
        <v>0</v>
      </c>
      <c r="BL1142" s="21" t="s">
        <v>645</v>
      </c>
      <c r="BM1142" s="231" t="s">
        <v>1699</v>
      </c>
    </row>
    <row r="1143" s="14" customFormat="1">
      <c r="A1143" s="14"/>
      <c r="B1143" s="250"/>
      <c r="C1143" s="251"/>
      <c r="D1143" s="240" t="s">
        <v>446</v>
      </c>
      <c r="E1143" s="252" t="s">
        <v>28</v>
      </c>
      <c r="F1143" s="253" t="s">
        <v>899</v>
      </c>
      <c r="G1143" s="251"/>
      <c r="H1143" s="252" t="s">
        <v>28</v>
      </c>
      <c r="I1143" s="254"/>
      <c r="J1143" s="251"/>
      <c r="K1143" s="251"/>
      <c r="L1143" s="255"/>
      <c r="M1143" s="256"/>
      <c r="N1143" s="257"/>
      <c r="O1143" s="257"/>
      <c r="P1143" s="257"/>
      <c r="Q1143" s="257"/>
      <c r="R1143" s="257"/>
      <c r="S1143" s="257"/>
      <c r="T1143" s="258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T1143" s="259" t="s">
        <v>446</v>
      </c>
      <c r="AU1143" s="259" t="s">
        <v>83</v>
      </c>
      <c r="AV1143" s="14" t="s">
        <v>81</v>
      </c>
      <c r="AW1143" s="14" t="s">
        <v>35</v>
      </c>
      <c r="AX1143" s="14" t="s">
        <v>74</v>
      </c>
      <c r="AY1143" s="259" t="s">
        <v>426</v>
      </c>
    </row>
    <row r="1144" s="14" customFormat="1">
      <c r="A1144" s="14"/>
      <c r="B1144" s="250"/>
      <c r="C1144" s="251"/>
      <c r="D1144" s="240" t="s">
        <v>446</v>
      </c>
      <c r="E1144" s="252" t="s">
        <v>28</v>
      </c>
      <c r="F1144" s="253" t="s">
        <v>1691</v>
      </c>
      <c r="G1144" s="251"/>
      <c r="H1144" s="252" t="s">
        <v>28</v>
      </c>
      <c r="I1144" s="254"/>
      <c r="J1144" s="251"/>
      <c r="K1144" s="251"/>
      <c r="L1144" s="255"/>
      <c r="M1144" s="256"/>
      <c r="N1144" s="257"/>
      <c r="O1144" s="257"/>
      <c r="P1144" s="257"/>
      <c r="Q1144" s="257"/>
      <c r="R1144" s="257"/>
      <c r="S1144" s="257"/>
      <c r="T1144" s="258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59" t="s">
        <v>446</v>
      </c>
      <c r="AU1144" s="259" t="s">
        <v>83</v>
      </c>
      <c r="AV1144" s="14" t="s">
        <v>81</v>
      </c>
      <c r="AW1144" s="14" t="s">
        <v>35</v>
      </c>
      <c r="AX1144" s="14" t="s">
        <v>74</v>
      </c>
      <c r="AY1144" s="259" t="s">
        <v>426</v>
      </c>
    </row>
    <row r="1145" s="13" customFormat="1">
      <c r="A1145" s="13"/>
      <c r="B1145" s="238"/>
      <c r="C1145" s="239"/>
      <c r="D1145" s="240" t="s">
        <v>446</v>
      </c>
      <c r="E1145" s="241" t="s">
        <v>28</v>
      </c>
      <c r="F1145" s="242" t="s">
        <v>469</v>
      </c>
      <c r="G1145" s="239"/>
      <c r="H1145" s="243">
        <v>3</v>
      </c>
      <c r="I1145" s="244"/>
      <c r="J1145" s="239"/>
      <c r="K1145" s="239"/>
      <c r="L1145" s="245"/>
      <c r="M1145" s="246"/>
      <c r="N1145" s="247"/>
      <c r="O1145" s="247"/>
      <c r="P1145" s="247"/>
      <c r="Q1145" s="247"/>
      <c r="R1145" s="247"/>
      <c r="S1145" s="247"/>
      <c r="T1145" s="248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T1145" s="249" t="s">
        <v>446</v>
      </c>
      <c r="AU1145" s="249" t="s">
        <v>83</v>
      </c>
      <c r="AV1145" s="13" t="s">
        <v>83</v>
      </c>
      <c r="AW1145" s="13" t="s">
        <v>35</v>
      </c>
      <c r="AX1145" s="13" t="s">
        <v>81</v>
      </c>
      <c r="AY1145" s="249" t="s">
        <v>426</v>
      </c>
    </row>
    <row r="1146" s="2" customFormat="1" ht="37.8" customHeight="1">
      <c r="A1146" s="42"/>
      <c r="B1146" s="43"/>
      <c r="C1146" s="220" t="s">
        <v>1700</v>
      </c>
      <c r="D1146" s="220" t="s">
        <v>433</v>
      </c>
      <c r="E1146" s="221" t="s">
        <v>1701</v>
      </c>
      <c r="F1146" s="222" t="s">
        <v>1702</v>
      </c>
      <c r="G1146" s="223" t="s">
        <v>1452</v>
      </c>
      <c r="H1146" s="224">
        <v>6</v>
      </c>
      <c r="I1146" s="225"/>
      <c r="J1146" s="226">
        <f>ROUND(I1146*H1146,2)</f>
        <v>0</v>
      </c>
      <c r="K1146" s="222" t="s">
        <v>28</v>
      </c>
      <c r="L1146" s="48"/>
      <c r="M1146" s="227" t="s">
        <v>28</v>
      </c>
      <c r="N1146" s="228" t="s">
        <v>45</v>
      </c>
      <c r="O1146" s="88"/>
      <c r="P1146" s="229">
        <f>O1146*H1146</f>
        <v>0</v>
      </c>
      <c r="Q1146" s="229">
        <v>0</v>
      </c>
      <c r="R1146" s="229">
        <f>Q1146*H1146</f>
        <v>0</v>
      </c>
      <c r="S1146" s="229">
        <v>0</v>
      </c>
      <c r="T1146" s="230">
        <f>S1146*H1146</f>
        <v>0</v>
      </c>
      <c r="U1146" s="42"/>
      <c r="V1146" s="42"/>
      <c r="W1146" s="42"/>
      <c r="X1146" s="42"/>
      <c r="Y1146" s="42"/>
      <c r="Z1146" s="42"/>
      <c r="AA1146" s="42"/>
      <c r="AB1146" s="42"/>
      <c r="AC1146" s="42"/>
      <c r="AD1146" s="42"/>
      <c r="AE1146" s="42"/>
      <c r="AR1146" s="231" t="s">
        <v>645</v>
      </c>
      <c r="AT1146" s="231" t="s">
        <v>433</v>
      </c>
      <c r="AU1146" s="231" t="s">
        <v>83</v>
      </c>
      <c r="AY1146" s="21" t="s">
        <v>426</v>
      </c>
      <c r="BE1146" s="232">
        <f>IF(N1146="základní",J1146,0)</f>
        <v>0</v>
      </c>
      <c r="BF1146" s="232">
        <f>IF(N1146="snížená",J1146,0)</f>
        <v>0</v>
      </c>
      <c r="BG1146" s="232">
        <f>IF(N1146="zákl. přenesená",J1146,0)</f>
        <v>0</v>
      </c>
      <c r="BH1146" s="232">
        <f>IF(N1146="sníž. přenesená",J1146,0)</f>
        <v>0</v>
      </c>
      <c r="BI1146" s="232">
        <f>IF(N1146="nulová",J1146,0)</f>
        <v>0</v>
      </c>
      <c r="BJ1146" s="21" t="s">
        <v>81</v>
      </c>
      <c r="BK1146" s="232">
        <f>ROUND(I1146*H1146,2)</f>
        <v>0</v>
      </c>
      <c r="BL1146" s="21" t="s">
        <v>645</v>
      </c>
      <c r="BM1146" s="231" t="s">
        <v>1703</v>
      </c>
    </row>
    <row r="1147" s="14" customFormat="1">
      <c r="A1147" s="14"/>
      <c r="B1147" s="250"/>
      <c r="C1147" s="251"/>
      <c r="D1147" s="240" t="s">
        <v>446</v>
      </c>
      <c r="E1147" s="252" t="s">
        <v>28</v>
      </c>
      <c r="F1147" s="253" t="s">
        <v>899</v>
      </c>
      <c r="G1147" s="251"/>
      <c r="H1147" s="252" t="s">
        <v>28</v>
      </c>
      <c r="I1147" s="254"/>
      <c r="J1147" s="251"/>
      <c r="K1147" s="251"/>
      <c r="L1147" s="255"/>
      <c r="M1147" s="256"/>
      <c r="N1147" s="257"/>
      <c r="O1147" s="257"/>
      <c r="P1147" s="257"/>
      <c r="Q1147" s="257"/>
      <c r="R1147" s="257"/>
      <c r="S1147" s="257"/>
      <c r="T1147" s="258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T1147" s="259" t="s">
        <v>446</v>
      </c>
      <c r="AU1147" s="259" t="s">
        <v>83</v>
      </c>
      <c r="AV1147" s="14" t="s">
        <v>81</v>
      </c>
      <c r="AW1147" s="14" t="s">
        <v>35</v>
      </c>
      <c r="AX1147" s="14" t="s">
        <v>74</v>
      </c>
      <c r="AY1147" s="259" t="s">
        <v>426</v>
      </c>
    </row>
    <row r="1148" s="14" customFormat="1">
      <c r="A1148" s="14"/>
      <c r="B1148" s="250"/>
      <c r="C1148" s="251"/>
      <c r="D1148" s="240" t="s">
        <v>446</v>
      </c>
      <c r="E1148" s="252" t="s">
        <v>28</v>
      </c>
      <c r="F1148" s="253" t="s">
        <v>1691</v>
      </c>
      <c r="G1148" s="251"/>
      <c r="H1148" s="252" t="s">
        <v>28</v>
      </c>
      <c r="I1148" s="254"/>
      <c r="J1148" s="251"/>
      <c r="K1148" s="251"/>
      <c r="L1148" s="255"/>
      <c r="M1148" s="256"/>
      <c r="N1148" s="257"/>
      <c r="O1148" s="257"/>
      <c r="P1148" s="257"/>
      <c r="Q1148" s="257"/>
      <c r="R1148" s="257"/>
      <c r="S1148" s="257"/>
      <c r="T1148" s="258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T1148" s="259" t="s">
        <v>446</v>
      </c>
      <c r="AU1148" s="259" t="s">
        <v>83</v>
      </c>
      <c r="AV1148" s="14" t="s">
        <v>81</v>
      </c>
      <c r="AW1148" s="14" t="s">
        <v>35</v>
      </c>
      <c r="AX1148" s="14" t="s">
        <v>74</v>
      </c>
      <c r="AY1148" s="259" t="s">
        <v>426</v>
      </c>
    </row>
    <row r="1149" s="13" customFormat="1">
      <c r="A1149" s="13"/>
      <c r="B1149" s="238"/>
      <c r="C1149" s="239"/>
      <c r="D1149" s="240" t="s">
        <v>446</v>
      </c>
      <c r="E1149" s="241" t="s">
        <v>28</v>
      </c>
      <c r="F1149" s="242" t="s">
        <v>517</v>
      </c>
      <c r="G1149" s="239"/>
      <c r="H1149" s="243">
        <v>6</v>
      </c>
      <c r="I1149" s="244"/>
      <c r="J1149" s="239"/>
      <c r="K1149" s="239"/>
      <c r="L1149" s="245"/>
      <c r="M1149" s="246"/>
      <c r="N1149" s="247"/>
      <c r="O1149" s="247"/>
      <c r="P1149" s="247"/>
      <c r="Q1149" s="247"/>
      <c r="R1149" s="247"/>
      <c r="S1149" s="247"/>
      <c r="T1149" s="248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T1149" s="249" t="s">
        <v>446</v>
      </c>
      <c r="AU1149" s="249" t="s">
        <v>83</v>
      </c>
      <c r="AV1149" s="13" t="s">
        <v>83</v>
      </c>
      <c r="AW1149" s="13" t="s">
        <v>35</v>
      </c>
      <c r="AX1149" s="13" t="s">
        <v>81</v>
      </c>
      <c r="AY1149" s="249" t="s">
        <v>426</v>
      </c>
    </row>
    <row r="1150" s="2" customFormat="1" ht="44.25" customHeight="1">
      <c r="A1150" s="42"/>
      <c r="B1150" s="43"/>
      <c r="C1150" s="220" t="s">
        <v>1704</v>
      </c>
      <c r="D1150" s="220" t="s">
        <v>433</v>
      </c>
      <c r="E1150" s="221" t="s">
        <v>1705</v>
      </c>
      <c r="F1150" s="222" t="s">
        <v>1706</v>
      </c>
      <c r="G1150" s="223" t="s">
        <v>1452</v>
      </c>
      <c r="H1150" s="224">
        <v>4</v>
      </c>
      <c r="I1150" s="225"/>
      <c r="J1150" s="226">
        <f>ROUND(I1150*H1150,2)</f>
        <v>0</v>
      </c>
      <c r="K1150" s="222" t="s">
        <v>28</v>
      </c>
      <c r="L1150" s="48"/>
      <c r="M1150" s="227" t="s">
        <v>28</v>
      </c>
      <c r="N1150" s="228" t="s">
        <v>45</v>
      </c>
      <c r="O1150" s="88"/>
      <c r="P1150" s="229">
        <f>O1150*H1150</f>
        <v>0</v>
      </c>
      <c r="Q1150" s="229">
        <v>0</v>
      </c>
      <c r="R1150" s="229">
        <f>Q1150*H1150</f>
        <v>0</v>
      </c>
      <c r="S1150" s="229">
        <v>0</v>
      </c>
      <c r="T1150" s="230">
        <f>S1150*H1150</f>
        <v>0</v>
      </c>
      <c r="U1150" s="42"/>
      <c r="V1150" s="42"/>
      <c r="W1150" s="42"/>
      <c r="X1150" s="42"/>
      <c r="Y1150" s="42"/>
      <c r="Z1150" s="42"/>
      <c r="AA1150" s="42"/>
      <c r="AB1150" s="42"/>
      <c r="AC1150" s="42"/>
      <c r="AD1150" s="42"/>
      <c r="AE1150" s="42"/>
      <c r="AR1150" s="231" t="s">
        <v>645</v>
      </c>
      <c r="AT1150" s="231" t="s">
        <v>433</v>
      </c>
      <c r="AU1150" s="231" t="s">
        <v>83</v>
      </c>
      <c r="AY1150" s="21" t="s">
        <v>426</v>
      </c>
      <c r="BE1150" s="232">
        <f>IF(N1150="základní",J1150,0)</f>
        <v>0</v>
      </c>
      <c r="BF1150" s="232">
        <f>IF(N1150="snížená",J1150,0)</f>
        <v>0</v>
      </c>
      <c r="BG1150" s="232">
        <f>IF(N1150="zákl. přenesená",J1150,0)</f>
        <v>0</v>
      </c>
      <c r="BH1150" s="232">
        <f>IF(N1150="sníž. přenesená",J1150,0)</f>
        <v>0</v>
      </c>
      <c r="BI1150" s="232">
        <f>IF(N1150="nulová",J1150,0)</f>
        <v>0</v>
      </c>
      <c r="BJ1150" s="21" t="s">
        <v>81</v>
      </c>
      <c r="BK1150" s="232">
        <f>ROUND(I1150*H1150,2)</f>
        <v>0</v>
      </c>
      <c r="BL1150" s="21" t="s">
        <v>645</v>
      </c>
      <c r="BM1150" s="231" t="s">
        <v>1707</v>
      </c>
    </row>
    <row r="1151" s="14" customFormat="1">
      <c r="A1151" s="14"/>
      <c r="B1151" s="250"/>
      <c r="C1151" s="251"/>
      <c r="D1151" s="240" t="s">
        <v>446</v>
      </c>
      <c r="E1151" s="252" t="s">
        <v>28</v>
      </c>
      <c r="F1151" s="253" t="s">
        <v>899</v>
      </c>
      <c r="G1151" s="251"/>
      <c r="H1151" s="252" t="s">
        <v>28</v>
      </c>
      <c r="I1151" s="254"/>
      <c r="J1151" s="251"/>
      <c r="K1151" s="251"/>
      <c r="L1151" s="255"/>
      <c r="M1151" s="256"/>
      <c r="N1151" s="257"/>
      <c r="O1151" s="257"/>
      <c r="P1151" s="257"/>
      <c r="Q1151" s="257"/>
      <c r="R1151" s="257"/>
      <c r="S1151" s="257"/>
      <c r="T1151" s="258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T1151" s="259" t="s">
        <v>446</v>
      </c>
      <c r="AU1151" s="259" t="s">
        <v>83</v>
      </c>
      <c r="AV1151" s="14" t="s">
        <v>81</v>
      </c>
      <c r="AW1151" s="14" t="s">
        <v>35</v>
      </c>
      <c r="AX1151" s="14" t="s">
        <v>74</v>
      </c>
      <c r="AY1151" s="259" t="s">
        <v>426</v>
      </c>
    </row>
    <row r="1152" s="14" customFormat="1">
      <c r="A1152" s="14"/>
      <c r="B1152" s="250"/>
      <c r="C1152" s="251"/>
      <c r="D1152" s="240" t="s">
        <v>446</v>
      </c>
      <c r="E1152" s="252" t="s">
        <v>28</v>
      </c>
      <c r="F1152" s="253" t="s">
        <v>1691</v>
      </c>
      <c r="G1152" s="251"/>
      <c r="H1152" s="252" t="s">
        <v>28</v>
      </c>
      <c r="I1152" s="254"/>
      <c r="J1152" s="251"/>
      <c r="K1152" s="251"/>
      <c r="L1152" s="255"/>
      <c r="M1152" s="256"/>
      <c r="N1152" s="257"/>
      <c r="O1152" s="257"/>
      <c r="P1152" s="257"/>
      <c r="Q1152" s="257"/>
      <c r="R1152" s="257"/>
      <c r="S1152" s="257"/>
      <c r="T1152" s="258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T1152" s="259" t="s">
        <v>446</v>
      </c>
      <c r="AU1152" s="259" t="s">
        <v>83</v>
      </c>
      <c r="AV1152" s="14" t="s">
        <v>81</v>
      </c>
      <c r="AW1152" s="14" t="s">
        <v>35</v>
      </c>
      <c r="AX1152" s="14" t="s">
        <v>74</v>
      </c>
      <c r="AY1152" s="259" t="s">
        <v>426</v>
      </c>
    </row>
    <row r="1153" s="13" customFormat="1">
      <c r="A1153" s="13"/>
      <c r="B1153" s="238"/>
      <c r="C1153" s="239"/>
      <c r="D1153" s="240" t="s">
        <v>446</v>
      </c>
      <c r="E1153" s="241" t="s">
        <v>28</v>
      </c>
      <c r="F1153" s="242" t="s">
        <v>438</v>
      </c>
      <c r="G1153" s="239"/>
      <c r="H1153" s="243">
        <v>4</v>
      </c>
      <c r="I1153" s="244"/>
      <c r="J1153" s="239"/>
      <c r="K1153" s="239"/>
      <c r="L1153" s="245"/>
      <c r="M1153" s="246"/>
      <c r="N1153" s="247"/>
      <c r="O1153" s="247"/>
      <c r="P1153" s="247"/>
      <c r="Q1153" s="247"/>
      <c r="R1153" s="247"/>
      <c r="S1153" s="247"/>
      <c r="T1153" s="248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249" t="s">
        <v>446</v>
      </c>
      <c r="AU1153" s="249" t="s">
        <v>83</v>
      </c>
      <c r="AV1153" s="13" t="s">
        <v>83</v>
      </c>
      <c r="AW1153" s="13" t="s">
        <v>35</v>
      </c>
      <c r="AX1153" s="13" t="s">
        <v>81</v>
      </c>
      <c r="AY1153" s="249" t="s">
        <v>426</v>
      </c>
    </row>
    <row r="1154" s="2" customFormat="1" ht="37.8" customHeight="1">
      <c r="A1154" s="42"/>
      <c r="B1154" s="43"/>
      <c r="C1154" s="220" t="s">
        <v>1708</v>
      </c>
      <c r="D1154" s="220" t="s">
        <v>433</v>
      </c>
      <c r="E1154" s="221" t="s">
        <v>1709</v>
      </c>
      <c r="F1154" s="222" t="s">
        <v>1710</v>
      </c>
      <c r="G1154" s="223" t="s">
        <v>1452</v>
      </c>
      <c r="H1154" s="224">
        <v>6</v>
      </c>
      <c r="I1154" s="225"/>
      <c r="J1154" s="226">
        <f>ROUND(I1154*H1154,2)</f>
        <v>0</v>
      </c>
      <c r="K1154" s="222" t="s">
        <v>28</v>
      </c>
      <c r="L1154" s="48"/>
      <c r="M1154" s="227" t="s">
        <v>28</v>
      </c>
      <c r="N1154" s="228" t="s">
        <v>45</v>
      </c>
      <c r="O1154" s="88"/>
      <c r="P1154" s="229">
        <f>O1154*H1154</f>
        <v>0</v>
      </c>
      <c r="Q1154" s="229">
        <v>0</v>
      </c>
      <c r="R1154" s="229">
        <f>Q1154*H1154</f>
        <v>0</v>
      </c>
      <c r="S1154" s="229">
        <v>0</v>
      </c>
      <c r="T1154" s="230">
        <f>S1154*H1154</f>
        <v>0</v>
      </c>
      <c r="U1154" s="42"/>
      <c r="V1154" s="42"/>
      <c r="W1154" s="42"/>
      <c r="X1154" s="42"/>
      <c r="Y1154" s="42"/>
      <c r="Z1154" s="42"/>
      <c r="AA1154" s="42"/>
      <c r="AB1154" s="42"/>
      <c r="AC1154" s="42"/>
      <c r="AD1154" s="42"/>
      <c r="AE1154" s="42"/>
      <c r="AR1154" s="231" t="s">
        <v>645</v>
      </c>
      <c r="AT1154" s="231" t="s">
        <v>433</v>
      </c>
      <c r="AU1154" s="231" t="s">
        <v>83</v>
      </c>
      <c r="AY1154" s="21" t="s">
        <v>426</v>
      </c>
      <c r="BE1154" s="232">
        <f>IF(N1154="základní",J1154,0)</f>
        <v>0</v>
      </c>
      <c r="BF1154" s="232">
        <f>IF(N1154="snížená",J1154,0)</f>
        <v>0</v>
      </c>
      <c r="BG1154" s="232">
        <f>IF(N1154="zákl. přenesená",J1154,0)</f>
        <v>0</v>
      </c>
      <c r="BH1154" s="232">
        <f>IF(N1154="sníž. přenesená",J1154,0)</f>
        <v>0</v>
      </c>
      <c r="BI1154" s="232">
        <f>IF(N1154="nulová",J1154,0)</f>
        <v>0</v>
      </c>
      <c r="BJ1154" s="21" t="s">
        <v>81</v>
      </c>
      <c r="BK1154" s="232">
        <f>ROUND(I1154*H1154,2)</f>
        <v>0</v>
      </c>
      <c r="BL1154" s="21" t="s">
        <v>645</v>
      </c>
      <c r="BM1154" s="231" t="s">
        <v>1711</v>
      </c>
    </row>
    <row r="1155" s="14" customFormat="1">
      <c r="A1155" s="14"/>
      <c r="B1155" s="250"/>
      <c r="C1155" s="251"/>
      <c r="D1155" s="240" t="s">
        <v>446</v>
      </c>
      <c r="E1155" s="252" t="s">
        <v>28</v>
      </c>
      <c r="F1155" s="253" t="s">
        <v>899</v>
      </c>
      <c r="G1155" s="251"/>
      <c r="H1155" s="252" t="s">
        <v>28</v>
      </c>
      <c r="I1155" s="254"/>
      <c r="J1155" s="251"/>
      <c r="K1155" s="251"/>
      <c r="L1155" s="255"/>
      <c r="M1155" s="256"/>
      <c r="N1155" s="257"/>
      <c r="O1155" s="257"/>
      <c r="P1155" s="257"/>
      <c r="Q1155" s="257"/>
      <c r="R1155" s="257"/>
      <c r="S1155" s="257"/>
      <c r="T1155" s="258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T1155" s="259" t="s">
        <v>446</v>
      </c>
      <c r="AU1155" s="259" t="s">
        <v>83</v>
      </c>
      <c r="AV1155" s="14" t="s">
        <v>81</v>
      </c>
      <c r="AW1155" s="14" t="s">
        <v>35</v>
      </c>
      <c r="AX1155" s="14" t="s">
        <v>74</v>
      </c>
      <c r="AY1155" s="259" t="s">
        <v>426</v>
      </c>
    </row>
    <row r="1156" s="14" customFormat="1">
      <c r="A1156" s="14"/>
      <c r="B1156" s="250"/>
      <c r="C1156" s="251"/>
      <c r="D1156" s="240" t="s">
        <v>446</v>
      </c>
      <c r="E1156" s="252" t="s">
        <v>28</v>
      </c>
      <c r="F1156" s="253" t="s">
        <v>1691</v>
      </c>
      <c r="G1156" s="251"/>
      <c r="H1156" s="252" t="s">
        <v>28</v>
      </c>
      <c r="I1156" s="254"/>
      <c r="J1156" s="251"/>
      <c r="K1156" s="251"/>
      <c r="L1156" s="255"/>
      <c r="M1156" s="256"/>
      <c r="N1156" s="257"/>
      <c r="O1156" s="257"/>
      <c r="P1156" s="257"/>
      <c r="Q1156" s="257"/>
      <c r="R1156" s="257"/>
      <c r="S1156" s="257"/>
      <c r="T1156" s="258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T1156" s="259" t="s">
        <v>446</v>
      </c>
      <c r="AU1156" s="259" t="s">
        <v>83</v>
      </c>
      <c r="AV1156" s="14" t="s">
        <v>81</v>
      </c>
      <c r="AW1156" s="14" t="s">
        <v>35</v>
      </c>
      <c r="AX1156" s="14" t="s">
        <v>74</v>
      </c>
      <c r="AY1156" s="259" t="s">
        <v>426</v>
      </c>
    </row>
    <row r="1157" s="13" customFormat="1">
      <c r="A1157" s="13"/>
      <c r="B1157" s="238"/>
      <c r="C1157" s="239"/>
      <c r="D1157" s="240" t="s">
        <v>446</v>
      </c>
      <c r="E1157" s="241" t="s">
        <v>28</v>
      </c>
      <c r="F1157" s="242" t="s">
        <v>517</v>
      </c>
      <c r="G1157" s="239"/>
      <c r="H1157" s="243">
        <v>6</v>
      </c>
      <c r="I1157" s="244"/>
      <c r="J1157" s="239"/>
      <c r="K1157" s="239"/>
      <c r="L1157" s="245"/>
      <c r="M1157" s="246"/>
      <c r="N1157" s="247"/>
      <c r="O1157" s="247"/>
      <c r="P1157" s="247"/>
      <c r="Q1157" s="247"/>
      <c r="R1157" s="247"/>
      <c r="S1157" s="247"/>
      <c r="T1157" s="248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249" t="s">
        <v>446</v>
      </c>
      <c r="AU1157" s="249" t="s">
        <v>83</v>
      </c>
      <c r="AV1157" s="13" t="s">
        <v>83</v>
      </c>
      <c r="AW1157" s="13" t="s">
        <v>35</v>
      </c>
      <c r="AX1157" s="13" t="s">
        <v>81</v>
      </c>
      <c r="AY1157" s="249" t="s">
        <v>426</v>
      </c>
    </row>
    <row r="1158" s="2" customFormat="1" ht="44.25" customHeight="1">
      <c r="A1158" s="42"/>
      <c r="B1158" s="43"/>
      <c r="C1158" s="220" t="s">
        <v>1712</v>
      </c>
      <c r="D1158" s="220" t="s">
        <v>433</v>
      </c>
      <c r="E1158" s="221" t="s">
        <v>1713</v>
      </c>
      <c r="F1158" s="222" t="s">
        <v>1714</v>
      </c>
      <c r="G1158" s="223" t="s">
        <v>1452</v>
      </c>
      <c r="H1158" s="224">
        <v>2</v>
      </c>
      <c r="I1158" s="225"/>
      <c r="J1158" s="226">
        <f>ROUND(I1158*H1158,2)</f>
        <v>0</v>
      </c>
      <c r="K1158" s="222" t="s">
        <v>28</v>
      </c>
      <c r="L1158" s="48"/>
      <c r="M1158" s="227" t="s">
        <v>28</v>
      </c>
      <c r="N1158" s="228" t="s">
        <v>45</v>
      </c>
      <c r="O1158" s="88"/>
      <c r="P1158" s="229">
        <f>O1158*H1158</f>
        <v>0</v>
      </c>
      <c r="Q1158" s="229">
        <v>0</v>
      </c>
      <c r="R1158" s="229">
        <f>Q1158*H1158</f>
        <v>0</v>
      </c>
      <c r="S1158" s="229">
        <v>0</v>
      </c>
      <c r="T1158" s="230">
        <f>S1158*H1158</f>
        <v>0</v>
      </c>
      <c r="U1158" s="42"/>
      <c r="V1158" s="42"/>
      <c r="W1158" s="42"/>
      <c r="X1158" s="42"/>
      <c r="Y1158" s="42"/>
      <c r="Z1158" s="42"/>
      <c r="AA1158" s="42"/>
      <c r="AB1158" s="42"/>
      <c r="AC1158" s="42"/>
      <c r="AD1158" s="42"/>
      <c r="AE1158" s="42"/>
      <c r="AR1158" s="231" t="s">
        <v>645</v>
      </c>
      <c r="AT1158" s="231" t="s">
        <v>433</v>
      </c>
      <c r="AU1158" s="231" t="s">
        <v>83</v>
      </c>
      <c r="AY1158" s="21" t="s">
        <v>426</v>
      </c>
      <c r="BE1158" s="232">
        <f>IF(N1158="základní",J1158,0)</f>
        <v>0</v>
      </c>
      <c r="BF1158" s="232">
        <f>IF(N1158="snížená",J1158,0)</f>
        <v>0</v>
      </c>
      <c r="BG1158" s="232">
        <f>IF(N1158="zákl. přenesená",J1158,0)</f>
        <v>0</v>
      </c>
      <c r="BH1158" s="232">
        <f>IF(N1158="sníž. přenesená",J1158,0)</f>
        <v>0</v>
      </c>
      <c r="BI1158" s="232">
        <f>IF(N1158="nulová",J1158,0)</f>
        <v>0</v>
      </c>
      <c r="BJ1158" s="21" t="s">
        <v>81</v>
      </c>
      <c r="BK1158" s="232">
        <f>ROUND(I1158*H1158,2)</f>
        <v>0</v>
      </c>
      <c r="BL1158" s="21" t="s">
        <v>645</v>
      </c>
      <c r="BM1158" s="231" t="s">
        <v>1715</v>
      </c>
    </row>
    <row r="1159" s="14" customFormat="1">
      <c r="A1159" s="14"/>
      <c r="B1159" s="250"/>
      <c r="C1159" s="251"/>
      <c r="D1159" s="240" t="s">
        <v>446</v>
      </c>
      <c r="E1159" s="252" t="s">
        <v>28</v>
      </c>
      <c r="F1159" s="253" t="s">
        <v>899</v>
      </c>
      <c r="G1159" s="251"/>
      <c r="H1159" s="252" t="s">
        <v>28</v>
      </c>
      <c r="I1159" s="254"/>
      <c r="J1159" s="251"/>
      <c r="K1159" s="251"/>
      <c r="L1159" s="255"/>
      <c r="M1159" s="256"/>
      <c r="N1159" s="257"/>
      <c r="O1159" s="257"/>
      <c r="P1159" s="257"/>
      <c r="Q1159" s="257"/>
      <c r="R1159" s="257"/>
      <c r="S1159" s="257"/>
      <c r="T1159" s="258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T1159" s="259" t="s">
        <v>446</v>
      </c>
      <c r="AU1159" s="259" t="s">
        <v>83</v>
      </c>
      <c r="AV1159" s="14" t="s">
        <v>81</v>
      </c>
      <c r="AW1159" s="14" t="s">
        <v>35</v>
      </c>
      <c r="AX1159" s="14" t="s">
        <v>74</v>
      </c>
      <c r="AY1159" s="259" t="s">
        <v>426</v>
      </c>
    </row>
    <row r="1160" s="14" customFormat="1">
      <c r="A1160" s="14"/>
      <c r="B1160" s="250"/>
      <c r="C1160" s="251"/>
      <c r="D1160" s="240" t="s">
        <v>446</v>
      </c>
      <c r="E1160" s="252" t="s">
        <v>28</v>
      </c>
      <c r="F1160" s="253" t="s">
        <v>1691</v>
      </c>
      <c r="G1160" s="251"/>
      <c r="H1160" s="252" t="s">
        <v>28</v>
      </c>
      <c r="I1160" s="254"/>
      <c r="J1160" s="251"/>
      <c r="K1160" s="251"/>
      <c r="L1160" s="255"/>
      <c r="M1160" s="256"/>
      <c r="N1160" s="257"/>
      <c r="O1160" s="257"/>
      <c r="P1160" s="257"/>
      <c r="Q1160" s="257"/>
      <c r="R1160" s="257"/>
      <c r="S1160" s="257"/>
      <c r="T1160" s="258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59" t="s">
        <v>446</v>
      </c>
      <c r="AU1160" s="259" t="s">
        <v>83</v>
      </c>
      <c r="AV1160" s="14" t="s">
        <v>81</v>
      </c>
      <c r="AW1160" s="14" t="s">
        <v>35</v>
      </c>
      <c r="AX1160" s="14" t="s">
        <v>74</v>
      </c>
      <c r="AY1160" s="259" t="s">
        <v>426</v>
      </c>
    </row>
    <row r="1161" s="13" customFormat="1">
      <c r="A1161" s="13"/>
      <c r="B1161" s="238"/>
      <c r="C1161" s="239"/>
      <c r="D1161" s="240" t="s">
        <v>446</v>
      </c>
      <c r="E1161" s="241" t="s">
        <v>28</v>
      </c>
      <c r="F1161" s="242" t="s">
        <v>83</v>
      </c>
      <c r="G1161" s="239"/>
      <c r="H1161" s="243">
        <v>2</v>
      </c>
      <c r="I1161" s="244"/>
      <c r="J1161" s="239"/>
      <c r="K1161" s="239"/>
      <c r="L1161" s="245"/>
      <c r="M1161" s="246"/>
      <c r="N1161" s="247"/>
      <c r="O1161" s="247"/>
      <c r="P1161" s="247"/>
      <c r="Q1161" s="247"/>
      <c r="R1161" s="247"/>
      <c r="S1161" s="247"/>
      <c r="T1161" s="248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T1161" s="249" t="s">
        <v>446</v>
      </c>
      <c r="AU1161" s="249" t="s">
        <v>83</v>
      </c>
      <c r="AV1161" s="13" t="s">
        <v>83</v>
      </c>
      <c r="AW1161" s="13" t="s">
        <v>35</v>
      </c>
      <c r="AX1161" s="13" t="s">
        <v>81</v>
      </c>
      <c r="AY1161" s="249" t="s">
        <v>426</v>
      </c>
    </row>
    <row r="1162" s="2" customFormat="1" ht="37.8" customHeight="1">
      <c r="A1162" s="42"/>
      <c r="B1162" s="43"/>
      <c r="C1162" s="220" t="s">
        <v>1716</v>
      </c>
      <c r="D1162" s="220" t="s">
        <v>433</v>
      </c>
      <c r="E1162" s="221" t="s">
        <v>1717</v>
      </c>
      <c r="F1162" s="222" t="s">
        <v>1718</v>
      </c>
      <c r="G1162" s="223" t="s">
        <v>1452</v>
      </c>
      <c r="H1162" s="224">
        <v>1</v>
      </c>
      <c r="I1162" s="225"/>
      <c r="J1162" s="226">
        <f>ROUND(I1162*H1162,2)</f>
        <v>0</v>
      </c>
      <c r="K1162" s="222" t="s">
        <v>28</v>
      </c>
      <c r="L1162" s="48"/>
      <c r="M1162" s="227" t="s">
        <v>28</v>
      </c>
      <c r="N1162" s="228" t="s">
        <v>45</v>
      </c>
      <c r="O1162" s="88"/>
      <c r="P1162" s="229">
        <f>O1162*H1162</f>
        <v>0</v>
      </c>
      <c r="Q1162" s="229">
        <v>0</v>
      </c>
      <c r="R1162" s="229">
        <f>Q1162*H1162</f>
        <v>0</v>
      </c>
      <c r="S1162" s="229">
        <v>0</v>
      </c>
      <c r="T1162" s="230">
        <f>S1162*H1162</f>
        <v>0</v>
      </c>
      <c r="U1162" s="42"/>
      <c r="V1162" s="42"/>
      <c r="W1162" s="42"/>
      <c r="X1162" s="42"/>
      <c r="Y1162" s="42"/>
      <c r="Z1162" s="42"/>
      <c r="AA1162" s="42"/>
      <c r="AB1162" s="42"/>
      <c r="AC1162" s="42"/>
      <c r="AD1162" s="42"/>
      <c r="AE1162" s="42"/>
      <c r="AR1162" s="231" t="s">
        <v>645</v>
      </c>
      <c r="AT1162" s="231" t="s">
        <v>433</v>
      </c>
      <c r="AU1162" s="231" t="s">
        <v>83</v>
      </c>
      <c r="AY1162" s="21" t="s">
        <v>426</v>
      </c>
      <c r="BE1162" s="232">
        <f>IF(N1162="základní",J1162,0)</f>
        <v>0</v>
      </c>
      <c r="BF1162" s="232">
        <f>IF(N1162="snížená",J1162,0)</f>
        <v>0</v>
      </c>
      <c r="BG1162" s="232">
        <f>IF(N1162="zákl. přenesená",J1162,0)</f>
        <v>0</v>
      </c>
      <c r="BH1162" s="232">
        <f>IF(N1162="sníž. přenesená",J1162,0)</f>
        <v>0</v>
      </c>
      <c r="BI1162" s="232">
        <f>IF(N1162="nulová",J1162,0)</f>
        <v>0</v>
      </c>
      <c r="BJ1162" s="21" t="s">
        <v>81</v>
      </c>
      <c r="BK1162" s="232">
        <f>ROUND(I1162*H1162,2)</f>
        <v>0</v>
      </c>
      <c r="BL1162" s="21" t="s">
        <v>645</v>
      </c>
      <c r="BM1162" s="231" t="s">
        <v>1719</v>
      </c>
    </row>
    <row r="1163" s="14" customFormat="1">
      <c r="A1163" s="14"/>
      <c r="B1163" s="250"/>
      <c r="C1163" s="251"/>
      <c r="D1163" s="240" t="s">
        <v>446</v>
      </c>
      <c r="E1163" s="252" t="s">
        <v>28</v>
      </c>
      <c r="F1163" s="253" t="s">
        <v>899</v>
      </c>
      <c r="G1163" s="251"/>
      <c r="H1163" s="252" t="s">
        <v>28</v>
      </c>
      <c r="I1163" s="254"/>
      <c r="J1163" s="251"/>
      <c r="K1163" s="251"/>
      <c r="L1163" s="255"/>
      <c r="M1163" s="256"/>
      <c r="N1163" s="257"/>
      <c r="O1163" s="257"/>
      <c r="P1163" s="257"/>
      <c r="Q1163" s="257"/>
      <c r="R1163" s="257"/>
      <c r="S1163" s="257"/>
      <c r="T1163" s="258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T1163" s="259" t="s">
        <v>446</v>
      </c>
      <c r="AU1163" s="259" t="s">
        <v>83</v>
      </c>
      <c r="AV1163" s="14" t="s">
        <v>81</v>
      </c>
      <c r="AW1163" s="14" t="s">
        <v>35</v>
      </c>
      <c r="AX1163" s="14" t="s">
        <v>74</v>
      </c>
      <c r="AY1163" s="259" t="s">
        <v>426</v>
      </c>
    </row>
    <row r="1164" s="14" customFormat="1">
      <c r="A1164" s="14"/>
      <c r="B1164" s="250"/>
      <c r="C1164" s="251"/>
      <c r="D1164" s="240" t="s">
        <v>446</v>
      </c>
      <c r="E1164" s="252" t="s">
        <v>28</v>
      </c>
      <c r="F1164" s="253" t="s">
        <v>1691</v>
      </c>
      <c r="G1164" s="251"/>
      <c r="H1164" s="252" t="s">
        <v>28</v>
      </c>
      <c r="I1164" s="254"/>
      <c r="J1164" s="251"/>
      <c r="K1164" s="251"/>
      <c r="L1164" s="255"/>
      <c r="M1164" s="256"/>
      <c r="N1164" s="257"/>
      <c r="O1164" s="257"/>
      <c r="P1164" s="257"/>
      <c r="Q1164" s="257"/>
      <c r="R1164" s="257"/>
      <c r="S1164" s="257"/>
      <c r="T1164" s="258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T1164" s="259" t="s">
        <v>446</v>
      </c>
      <c r="AU1164" s="259" t="s">
        <v>83</v>
      </c>
      <c r="AV1164" s="14" t="s">
        <v>81</v>
      </c>
      <c r="AW1164" s="14" t="s">
        <v>35</v>
      </c>
      <c r="AX1164" s="14" t="s">
        <v>74</v>
      </c>
      <c r="AY1164" s="259" t="s">
        <v>426</v>
      </c>
    </row>
    <row r="1165" s="13" customFormat="1">
      <c r="A1165" s="13"/>
      <c r="B1165" s="238"/>
      <c r="C1165" s="239"/>
      <c r="D1165" s="240" t="s">
        <v>446</v>
      </c>
      <c r="E1165" s="241" t="s">
        <v>28</v>
      </c>
      <c r="F1165" s="242" t="s">
        <v>81</v>
      </c>
      <c r="G1165" s="239"/>
      <c r="H1165" s="243">
        <v>1</v>
      </c>
      <c r="I1165" s="244"/>
      <c r="J1165" s="239"/>
      <c r="K1165" s="239"/>
      <c r="L1165" s="245"/>
      <c r="M1165" s="246"/>
      <c r="N1165" s="247"/>
      <c r="O1165" s="247"/>
      <c r="P1165" s="247"/>
      <c r="Q1165" s="247"/>
      <c r="R1165" s="247"/>
      <c r="S1165" s="247"/>
      <c r="T1165" s="248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249" t="s">
        <v>446</v>
      </c>
      <c r="AU1165" s="249" t="s">
        <v>83</v>
      </c>
      <c r="AV1165" s="13" t="s">
        <v>83</v>
      </c>
      <c r="AW1165" s="13" t="s">
        <v>35</v>
      </c>
      <c r="AX1165" s="13" t="s">
        <v>81</v>
      </c>
      <c r="AY1165" s="249" t="s">
        <v>426</v>
      </c>
    </row>
    <row r="1166" s="2" customFormat="1" ht="37.8" customHeight="1">
      <c r="A1166" s="42"/>
      <c r="B1166" s="43"/>
      <c r="C1166" s="220" t="s">
        <v>1720</v>
      </c>
      <c r="D1166" s="220" t="s">
        <v>433</v>
      </c>
      <c r="E1166" s="221" t="s">
        <v>1721</v>
      </c>
      <c r="F1166" s="222" t="s">
        <v>1722</v>
      </c>
      <c r="G1166" s="223" t="s">
        <v>1452</v>
      </c>
      <c r="H1166" s="224">
        <v>1</v>
      </c>
      <c r="I1166" s="225"/>
      <c r="J1166" s="226">
        <f>ROUND(I1166*H1166,2)</f>
        <v>0</v>
      </c>
      <c r="K1166" s="222" t="s">
        <v>28</v>
      </c>
      <c r="L1166" s="48"/>
      <c r="M1166" s="227" t="s">
        <v>28</v>
      </c>
      <c r="N1166" s="228" t="s">
        <v>45</v>
      </c>
      <c r="O1166" s="88"/>
      <c r="P1166" s="229">
        <f>O1166*H1166</f>
        <v>0</v>
      </c>
      <c r="Q1166" s="229">
        <v>0</v>
      </c>
      <c r="R1166" s="229">
        <f>Q1166*H1166</f>
        <v>0</v>
      </c>
      <c r="S1166" s="229">
        <v>0</v>
      </c>
      <c r="T1166" s="230">
        <f>S1166*H1166</f>
        <v>0</v>
      </c>
      <c r="U1166" s="42"/>
      <c r="V1166" s="42"/>
      <c r="W1166" s="42"/>
      <c r="X1166" s="42"/>
      <c r="Y1166" s="42"/>
      <c r="Z1166" s="42"/>
      <c r="AA1166" s="42"/>
      <c r="AB1166" s="42"/>
      <c r="AC1166" s="42"/>
      <c r="AD1166" s="42"/>
      <c r="AE1166" s="42"/>
      <c r="AR1166" s="231" t="s">
        <v>645</v>
      </c>
      <c r="AT1166" s="231" t="s">
        <v>433</v>
      </c>
      <c r="AU1166" s="231" t="s">
        <v>83</v>
      </c>
      <c r="AY1166" s="21" t="s">
        <v>426</v>
      </c>
      <c r="BE1166" s="232">
        <f>IF(N1166="základní",J1166,0)</f>
        <v>0</v>
      </c>
      <c r="BF1166" s="232">
        <f>IF(N1166="snížená",J1166,0)</f>
        <v>0</v>
      </c>
      <c r="BG1166" s="232">
        <f>IF(N1166="zákl. přenesená",J1166,0)</f>
        <v>0</v>
      </c>
      <c r="BH1166" s="232">
        <f>IF(N1166="sníž. přenesená",J1166,0)</f>
        <v>0</v>
      </c>
      <c r="BI1166" s="232">
        <f>IF(N1166="nulová",J1166,0)</f>
        <v>0</v>
      </c>
      <c r="BJ1166" s="21" t="s">
        <v>81</v>
      </c>
      <c r="BK1166" s="232">
        <f>ROUND(I1166*H1166,2)</f>
        <v>0</v>
      </c>
      <c r="BL1166" s="21" t="s">
        <v>645</v>
      </c>
      <c r="BM1166" s="231" t="s">
        <v>1723</v>
      </c>
    </row>
    <row r="1167" s="14" customFormat="1">
      <c r="A1167" s="14"/>
      <c r="B1167" s="250"/>
      <c r="C1167" s="251"/>
      <c r="D1167" s="240" t="s">
        <v>446</v>
      </c>
      <c r="E1167" s="252" t="s">
        <v>28</v>
      </c>
      <c r="F1167" s="253" t="s">
        <v>899</v>
      </c>
      <c r="G1167" s="251"/>
      <c r="H1167" s="252" t="s">
        <v>28</v>
      </c>
      <c r="I1167" s="254"/>
      <c r="J1167" s="251"/>
      <c r="K1167" s="251"/>
      <c r="L1167" s="255"/>
      <c r="M1167" s="256"/>
      <c r="N1167" s="257"/>
      <c r="O1167" s="257"/>
      <c r="P1167" s="257"/>
      <c r="Q1167" s="257"/>
      <c r="R1167" s="257"/>
      <c r="S1167" s="257"/>
      <c r="T1167" s="258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T1167" s="259" t="s">
        <v>446</v>
      </c>
      <c r="AU1167" s="259" t="s">
        <v>83</v>
      </c>
      <c r="AV1167" s="14" t="s">
        <v>81</v>
      </c>
      <c r="AW1167" s="14" t="s">
        <v>35</v>
      </c>
      <c r="AX1167" s="14" t="s">
        <v>74</v>
      </c>
      <c r="AY1167" s="259" t="s">
        <v>426</v>
      </c>
    </row>
    <row r="1168" s="14" customFormat="1">
      <c r="A1168" s="14"/>
      <c r="B1168" s="250"/>
      <c r="C1168" s="251"/>
      <c r="D1168" s="240" t="s">
        <v>446</v>
      </c>
      <c r="E1168" s="252" t="s">
        <v>28</v>
      </c>
      <c r="F1168" s="253" t="s">
        <v>1691</v>
      </c>
      <c r="G1168" s="251"/>
      <c r="H1168" s="252" t="s">
        <v>28</v>
      </c>
      <c r="I1168" s="254"/>
      <c r="J1168" s="251"/>
      <c r="K1168" s="251"/>
      <c r="L1168" s="255"/>
      <c r="M1168" s="256"/>
      <c r="N1168" s="257"/>
      <c r="O1168" s="257"/>
      <c r="P1168" s="257"/>
      <c r="Q1168" s="257"/>
      <c r="R1168" s="257"/>
      <c r="S1168" s="257"/>
      <c r="T1168" s="258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T1168" s="259" t="s">
        <v>446</v>
      </c>
      <c r="AU1168" s="259" t="s">
        <v>83</v>
      </c>
      <c r="AV1168" s="14" t="s">
        <v>81</v>
      </c>
      <c r="AW1168" s="14" t="s">
        <v>35</v>
      </c>
      <c r="AX1168" s="14" t="s">
        <v>74</v>
      </c>
      <c r="AY1168" s="259" t="s">
        <v>426</v>
      </c>
    </row>
    <row r="1169" s="13" customFormat="1">
      <c r="A1169" s="13"/>
      <c r="B1169" s="238"/>
      <c r="C1169" s="239"/>
      <c r="D1169" s="240" t="s">
        <v>446</v>
      </c>
      <c r="E1169" s="241" t="s">
        <v>28</v>
      </c>
      <c r="F1169" s="242" t="s">
        <v>81</v>
      </c>
      <c r="G1169" s="239"/>
      <c r="H1169" s="243">
        <v>1</v>
      </c>
      <c r="I1169" s="244"/>
      <c r="J1169" s="239"/>
      <c r="K1169" s="239"/>
      <c r="L1169" s="245"/>
      <c r="M1169" s="246"/>
      <c r="N1169" s="247"/>
      <c r="O1169" s="247"/>
      <c r="P1169" s="247"/>
      <c r="Q1169" s="247"/>
      <c r="R1169" s="247"/>
      <c r="S1169" s="247"/>
      <c r="T1169" s="248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49" t="s">
        <v>446</v>
      </c>
      <c r="AU1169" s="249" t="s">
        <v>83</v>
      </c>
      <c r="AV1169" s="13" t="s">
        <v>83</v>
      </c>
      <c r="AW1169" s="13" t="s">
        <v>35</v>
      </c>
      <c r="AX1169" s="13" t="s">
        <v>81</v>
      </c>
      <c r="AY1169" s="249" t="s">
        <v>426</v>
      </c>
    </row>
    <row r="1170" s="2" customFormat="1" ht="37.8" customHeight="1">
      <c r="A1170" s="42"/>
      <c r="B1170" s="43"/>
      <c r="C1170" s="220" t="s">
        <v>1724</v>
      </c>
      <c r="D1170" s="220" t="s">
        <v>433</v>
      </c>
      <c r="E1170" s="221" t="s">
        <v>1725</v>
      </c>
      <c r="F1170" s="222" t="s">
        <v>1726</v>
      </c>
      <c r="G1170" s="223" t="s">
        <v>1452</v>
      </c>
      <c r="H1170" s="224">
        <v>2</v>
      </c>
      <c r="I1170" s="225"/>
      <c r="J1170" s="226">
        <f>ROUND(I1170*H1170,2)</f>
        <v>0</v>
      </c>
      <c r="K1170" s="222" t="s">
        <v>28</v>
      </c>
      <c r="L1170" s="48"/>
      <c r="M1170" s="227" t="s">
        <v>28</v>
      </c>
      <c r="N1170" s="228" t="s">
        <v>45</v>
      </c>
      <c r="O1170" s="88"/>
      <c r="P1170" s="229">
        <f>O1170*H1170</f>
        <v>0</v>
      </c>
      <c r="Q1170" s="229">
        <v>0</v>
      </c>
      <c r="R1170" s="229">
        <f>Q1170*H1170</f>
        <v>0</v>
      </c>
      <c r="S1170" s="229">
        <v>0</v>
      </c>
      <c r="T1170" s="230">
        <f>S1170*H1170</f>
        <v>0</v>
      </c>
      <c r="U1170" s="42"/>
      <c r="V1170" s="42"/>
      <c r="W1170" s="42"/>
      <c r="X1170" s="42"/>
      <c r="Y1170" s="42"/>
      <c r="Z1170" s="42"/>
      <c r="AA1170" s="42"/>
      <c r="AB1170" s="42"/>
      <c r="AC1170" s="42"/>
      <c r="AD1170" s="42"/>
      <c r="AE1170" s="42"/>
      <c r="AR1170" s="231" t="s">
        <v>645</v>
      </c>
      <c r="AT1170" s="231" t="s">
        <v>433</v>
      </c>
      <c r="AU1170" s="231" t="s">
        <v>83</v>
      </c>
      <c r="AY1170" s="21" t="s">
        <v>426</v>
      </c>
      <c r="BE1170" s="232">
        <f>IF(N1170="základní",J1170,0)</f>
        <v>0</v>
      </c>
      <c r="BF1170" s="232">
        <f>IF(N1170="snížená",J1170,0)</f>
        <v>0</v>
      </c>
      <c r="BG1170" s="232">
        <f>IF(N1170="zákl. přenesená",J1170,0)</f>
        <v>0</v>
      </c>
      <c r="BH1170" s="232">
        <f>IF(N1170="sníž. přenesená",J1170,0)</f>
        <v>0</v>
      </c>
      <c r="BI1170" s="232">
        <f>IF(N1170="nulová",J1170,0)</f>
        <v>0</v>
      </c>
      <c r="BJ1170" s="21" t="s">
        <v>81</v>
      </c>
      <c r="BK1170" s="232">
        <f>ROUND(I1170*H1170,2)</f>
        <v>0</v>
      </c>
      <c r="BL1170" s="21" t="s">
        <v>645</v>
      </c>
      <c r="BM1170" s="231" t="s">
        <v>1727</v>
      </c>
    </row>
    <row r="1171" s="14" customFormat="1">
      <c r="A1171" s="14"/>
      <c r="B1171" s="250"/>
      <c r="C1171" s="251"/>
      <c r="D1171" s="240" t="s">
        <v>446</v>
      </c>
      <c r="E1171" s="252" t="s">
        <v>28</v>
      </c>
      <c r="F1171" s="253" t="s">
        <v>899</v>
      </c>
      <c r="G1171" s="251"/>
      <c r="H1171" s="252" t="s">
        <v>28</v>
      </c>
      <c r="I1171" s="254"/>
      <c r="J1171" s="251"/>
      <c r="K1171" s="251"/>
      <c r="L1171" s="255"/>
      <c r="M1171" s="256"/>
      <c r="N1171" s="257"/>
      <c r="O1171" s="257"/>
      <c r="P1171" s="257"/>
      <c r="Q1171" s="257"/>
      <c r="R1171" s="257"/>
      <c r="S1171" s="257"/>
      <c r="T1171" s="258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T1171" s="259" t="s">
        <v>446</v>
      </c>
      <c r="AU1171" s="259" t="s">
        <v>83</v>
      </c>
      <c r="AV1171" s="14" t="s">
        <v>81</v>
      </c>
      <c r="AW1171" s="14" t="s">
        <v>35</v>
      </c>
      <c r="AX1171" s="14" t="s">
        <v>74</v>
      </c>
      <c r="AY1171" s="259" t="s">
        <v>426</v>
      </c>
    </row>
    <row r="1172" s="14" customFormat="1">
      <c r="A1172" s="14"/>
      <c r="B1172" s="250"/>
      <c r="C1172" s="251"/>
      <c r="D1172" s="240" t="s">
        <v>446</v>
      </c>
      <c r="E1172" s="252" t="s">
        <v>28</v>
      </c>
      <c r="F1172" s="253" t="s">
        <v>1691</v>
      </c>
      <c r="G1172" s="251"/>
      <c r="H1172" s="252" t="s">
        <v>28</v>
      </c>
      <c r="I1172" s="254"/>
      <c r="J1172" s="251"/>
      <c r="K1172" s="251"/>
      <c r="L1172" s="255"/>
      <c r="M1172" s="256"/>
      <c r="N1172" s="257"/>
      <c r="O1172" s="257"/>
      <c r="P1172" s="257"/>
      <c r="Q1172" s="257"/>
      <c r="R1172" s="257"/>
      <c r="S1172" s="257"/>
      <c r="T1172" s="258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T1172" s="259" t="s">
        <v>446</v>
      </c>
      <c r="AU1172" s="259" t="s">
        <v>83</v>
      </c>
      <c r="AV1172" s="14" t="s">
        <v>81</v>
      </c>
      <c r="AW1172" s="14" t="s">
        <v>35</v>
      </c>
      <c r="AX1172" s="14" t="s">
        <v>74</v>
      </c>
      <c r="AY1172" s="259" t="s">
        <v>426</v>
      </c>
    </row>
    <row r="1173" s="13" customFormat="1">
      <c r="A1173" s="13"/>
      <c r="B1173" s="238"/>
      <c r="C1173" s="239"/>
      <c r="D1173" s="240" t="s">
        <v>446</v>
      </c>
      <c r="E1173" s="241" t="s">
        <v>28</v>
      </c>
      <c r="F1173" s="242" t="s">
        <v>83</v>
      </c>
      <c r="G1173" s="239"/>
      <c r="H1173" s="243">
        <v>2</v>
      </c>
      <c r="I1173" s="244"/>
      <c r="J1173" s="239"/>
      <c r="K1173" s="239"/>
      <c r="L1173" s="245"/>
      <c r="M1173" s="246"/>
      <c r="N1173" s="247"/>
      <c r="O1173" s="247"/>
      <c r="P1173" s="247"/>
      <c r="Q1173" s="247"/>
      <c r="R1173" s="247"/>
      <c r="S1173" s="247"/>
      <c r="T1173" s="248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T1173" s="249" t="s">
        <v>446</v>
      </c>
      <c r="AU1173" s="249" t="s">
        <v>83</v>
      </c>
      <c r="AV1173" s="13" t="s">
        <v>83</v>
      </c>
      <c r="AW1173" s="13" t="s">
        <v>35</v>
      </c>
      <c r="AX1173" s="13" t="s">
        <v>81</v>
      </c>
      <c r="AY1173" s="249" t="s">
        <v>426</v>
      </c>
    </row>
    <row r="1174" s="2" customFormat="1" ht="44.25" customHeight="1">
      <c r="A1174" s="42"/>
      <c r="B1174" s="43"/>
      <c r="C1174" s="220" t="s">
        <v>1728</v>
      </c>
      <c r="D1174" s="220" t="s">
        <v>433</v>
      </c>
      <c r="E1174" s="221" t="s">
        <v>1729</v>
      </c>
      <c r="F1174" s="222" t="s">
        <v>1730</v>
      </c>
      <c r="G1174" s="223" t="s">
        <v>1452</v>
      </c>
      <c r="H1174" s="224">
        <v>7</v>
      </c>
      <c r="I1174" s="225"/>
      <c r="J1174" s="226">
        <f>ROUND(I1174*H1174,2)</f>
        <v>0</v>
      </c>
      <c r="K1174" s="222" t="s">
        <v>28</v>
      </c>
      <c r="L1174" s="48"/>
      <c r="M1174" s="227" t="s">
        <v>28</v>
      </c>
      <c r="N1174" s="228" t="s">
        <v>45</v>
      </c>
      <c r="O1174" s="88"/>
      <c r="P1174" s="229">
        <f>O1174*H1174</f>
        <v>0</v>
      </c>
      <c r="Q1174" s="229">
        <v>0</v>
      </c>
      <c r="R1174" s="229">
        <f>Q1174*H1174</f>
        <v>0</v>
      </c>
      <c r="S1174" s="229">
        <v>0</v>
      </c>
      <c r="T1174" s="230">
        <f>S1174*H1174</f>
        <v>0</v>
      </c>
      <c r="U1174" s="42"/>
      <c r="V1174" s="42"/>
      <c r="W1174" s="42"/>
      <c r="X1174" s="42"/>
      <c r="Y1174" s="42"/>
      <c r="Z1174" s="42"/>
      <c r="AA1174" s="42"/>
      <c r="AB1174" s="42"/>
      <c r="AC1174" s="42"/>
      <c r="AD1174" s="42"/>
      <c r="AE1174" s="42"/>
      <c r="AR1174" s="231" t="s">
        <v>645</v>
      </c>
      <c r="AT1174" s="231" t="s">
        <v>433</v>
      </c>
      <c r="AU1174" s="231" t="s">
        <v>83</v>
      </c>
      <c r="AY1174" s="21" t="s">
        <v>426</v>
      </c>
      <c r="BE1174" s="232">
        <f>IF(N1174="základní",J1174,0)</f>
        <v>0</v>
      </c>
      <c r="BF1174" s="232">
        <f>IF(N1174="snížená",J1174,0)</f>
        <v>0</v>
      </c>
      <c r="BG1174" s="232">
        <f>IF(N1174="zákl. přenesená",J1174,0)</f>
        <v>0</v>
      </c>
      <c r="BH1174" s="232">
        <f>IF(N1174="sníž. přenesená",J1174,0)</f>
        <v>0</v>
      </c>
      <c r="BI1174" s="232">
        <f>IF(N1174="nulová",J1174,0)</f>
        <v>0</v>
      </c>
      <c r="BJ1174" s="21" t="s">
        <v>81</v>
      </c>
      <c r="BK1174" s="232">
        <f>ROUND(I1174*H1174,2)</f>
        <v>0</v>
      </c>
      <c r="BL1174" s="21" t="s">
        <v>645</v>
      </c>
      <c r="BM1174" s="231" t="s">
        <v>1731</v>
      </c>
    </row>
    <row r="1175" s="14" customFormat="1">
      <c r="A1175" s="14"/>
      <c r="B1175" s="250"/>
      <c r="C1175" s="251"/>
      <c r="D1175" s="240" t="s">
        <v>446</v>
      </c>
      <c r="E1175" s="252" t="s">
        <v>28</v>
      </c>
      <c r="F1175" s="253" t="s">
        <v>899</v>
      </c>
      <c r="G1175" s="251"/>
      <c r="H1175" s="252" t="s">
        <v>28</v>
      </c>
      <c r="I1175" s="254"/>
      <c r="J1175" s="251"/>
      <c r="K1175" s="251"/>
      <c r="L1175" s="255"/>
      <c r="M1175" s="256"/>
      <c r="N1175" s="257"/>
      <c r="O1175" s="257"/>
      <c r="P1175" s="257"/>
      <c r="Q1175" s="257"/>
      <c r="R1175" s="257"/>
      <c r="S1175" s="257"/>
      <c r="T1175" s="258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T1175" s="259" t="s">
        <v>446</v>
      </c>
      <c r="AU1175" s="259" t="s">
        <v>83</v>
      </c>
      <c r="AV1175" s="14" t="s">
        <v>81</v>
      </c>
      <c r="AW1175" s="14" t="s">
        <v>35</v>
      </c>
      <c r="AX1175" s="14" t="s">
        <v>74</v>
      </c>
      <c r="AY1175" s="259" t="s">
        <v>426</v>
      </c>
    </row>
    <row r="1176" s="14" customFormat="1">
      <c r="A1176" s="14"/>
      <c r="B1176" s="250"/>
      <c r="C1176" s="251"/>
      <c r="D1176" s="240" t="s">
        <v>446</v>
      </c>
      <c r="E1176" s="252" t="s">
        <v>28</v>
      </c>
      <c r="F1176" s="253" t="s">
        <v>1691</v>
      </c>
      <c r="G1176" s="251"/>
      <c r="H1176" s="252" t="s">
        <v>28</v>
      </c>
      <c r="I1176" s="254"/>
      <c r="J1176" s="251"/>
      <c r="K1176" s="251"/>
      <c r="L1176" s="255"/>
      <c r="M1176" s="256"/>
      <c r="N1176" s="257"/>
      <c r="O1176" s="257"/>
      <c r="P1176" s="257"/>
      <c r="Q1176" s="257"/>
      <c r="R1176" s="257"/>
      <c r="S1176" s="257"/>
      <c r="T1176" s="258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T1176" s="259" t="s">
        <v>446</v>
      </c>
      <c r="AU1176" s="259" t="s">
        <v>83</v>
      </c>
      <c r="AV1176" s="14" t="s">
        <v>81</v>
      </c>
      <c r="AW1176" s="14" t="s">
        <v>35</v>
      </c>
      <c r="AX1176" s="14" t="s">
        <v>74</v>
      </c>
      <c r="AY1176" s="259" t="s">
        <v>426</v>
      </c>
    </row>
    <row r="1177" s="13" customFormat="1">
      <c r="A1177" s="13"/>
      <c r="B1177" s="238"/>
      <c r="C1177" s="239"/>
      <c r="D1177" s="240" t="s">
        <v>446</v>
      </c>
      <c r="E1177" s="241" t="s">
        <v>28</v>
      </c>
      <c r="F1177" s="242" t="s">
        <v>531</v>
      </c>
      <c r="G1177" s="239"/>
      <c r="H1177" s="243">
        <v>7</v>
      </c>
      <c r="I1177" s="244"/>
      <c r="J1177" s="239"/>
      <c r="K1177" s="239"/>
      <c r="L1177" s="245"/>
      <c r="M1177" s="246"/>
      <c r="N1177" s="247"/>
      <c r="O1177" s="247"/>
      <c r="P1177" s="247"/>
      <c r="Q1177" s="247"/>
      <c r="R1177" s="247"/>
      <c r="S1177" s="247"/>
      <c r="T1177" s="248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T1177" s="249" t="s">
        <v>446</v>
      </c>
      <c r="AU1177" s="249" t="s">
        <v>83</v>
      </c>
      <c r="AV1177" s="13" t="s">
        <v>83</v>
      </c>
      <c r="AW1177" s="13" t="s">
        <v>35</v>
      </c>
      <c r="AX1177" s="13" t="s">
        <v>81</v>
      </c>
      <c r="AY1177" s="249" t="s">
        <v>426</v>
      </c>
    </row>
    <row r="1178" s="2" customFormat="1" ht="37.8" customHeight="1">
      <c r="A1178" s="42"/>
      <c r="B1178" s="43"/>
      <c r="C1178" s="220" t="s">
        <v>1732</v>
      </c>
      <c r="D1178" s="220" t="s">
        <v>433</v>
      </c>
      <c r="E1178" s="221" t="s">
        <v>1733</v>
      </c>
      <c r="F1178" s="222" t="s">
        <v>1734</v>
      </c>
      <c r="G1178" s="223" t="s">
        <v>1452</v>
      </c>
      <c r="H1178" s="224">
        <v>1</v>
      </c>
      <c r="I1178" s="225"/>
      <c r="J1178" s="226">
        <f>ROUND(I1178*H1178,2)</f>
        <v>0</v>
      </c>
      <c r="K1178" s="222" t="s">
        <v>28</v>
      </c>
      <c r="L1178" s="48"/>
      <c r="M1178" s="227" t="s">
        <v>28</v>
      </c>
      <c r="N1178" s="228" t="s">
        <v>45</v>
      </c>
      <c r="O1178" s="88"/>
      <c r="P1178" s="229">
        <f>O1178*H1178</f>
        <v>0</v>
      </c>
      <c r="Q1178" s="229">
        <v>0</v>
      </c>
      <c r="R1178" s="229">
        <f>Q1178*H1178</f>
        <v>0</v>
      </c>
      <c r="S1178" s="229">
        <v>0</v>
      </c>
      <c r="T1178" s="230">
        <f>S1178*H1178</f>
        <v>0</v>
      </c>
      <c r="U1178" s="42"/>
      <c r="V1178" s="42"/>
      <c r="W1178" s="42"/>
      <c r="X1178" s="42"/>
      <c r="Y1178" s="42"/>
      <c r="Z1178" s="42"/>
      <c r="AA1178" s="42"/>
      <c r="AB1178" s="42"/>
      <c r="AC1178" s="42"/>
      <c r="AD1178" s="42"/>
      <c r="AE1178" s="42"/>
      <c r="AR1178" s="231" t="s">
        <v>645</v>
      </c>
      <c r="AT1178" s="231" t="s">
        <v>433</v>
      </c>
      <c r="AU1178" s="231" t="s">
        <v>83</v>
      </c>
      <c r="AY1178" s="21" t="s">
        <v>426</v>
      </c>
      <c r="BE1178" s="232">
        <f>IF(N1178="základní",J1178,0)</f>
        <v>0</v>
      </c>
      <c r="BF1178" s="232">
        <f>IF(N1178="snížená",J1178,0)</f>
        <v>0</v>
      </c>
      <c r="BG1178" s="232">
        <f>IF(N1178="zákl. přenesená",J1178,0)</f>
        <v>0</v>
      </c>
      <c r="BH1178" s="232">
        <f>IF(N1178="sníž. přenesená",J1178,0)</f>
        <v>0</v>
      </c>
      <c r="BI1178" s="232">
        <f>IF(N1178="nulová",J1178,0)</f>
        <v>0</v>
      </c>
      <c r="BJ1178" s="21" t="s">
        <v>81</v>
      </c>
      <c r="BK1178" s="232">
        <f>ROUND(I1178*H1178,2)</f>
        <v>0</v>
      </c>
      <c r="BL1178" s="21" t="s">
        <v>645</v>
      </c>
      <c r="BM1178" s="231" t="s">
        <v>1735</v>
      </c>
    </row>
    <row r="1179" s="14" customFormat="1">
      <c r="A1179" s="14"/>
      <c r="B1179" s="250"/>
      <c r="C1179" s="251"/>
      <c r="D1179" s="240" t="s">
        <v>446</v>
      </c>
      <c r="E1179" s="252" t="s">
        <v>28</v>
      </c>
      <c r="F1179" s="253" t="s">
        <v>899</v>
      </c>
      <c r="G1179" s="251"/>
      <c r="H1179" s="252" t="s">
        <v>28</v>
      </c>
      <c r="I1179" s="254"/>
      <c r="J1179" s="251"/>
      <c r="K1179" s="251"/>
      <c r="L1179" s="255"/>
      <c r="M1179" s="256"/>
      <c r="N1179" s="257"/>
      <c r="O1179" s="257"/>
      <c r="P1179" s="257"/>
      <c r="Q1179" s="257"/>
      <c r="R1179" s="257"/>
      <c r="S1179" s="257"/>
      <c r="T1179" s="258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T1179" s="259" t="s">
        <v>446</v>
      </c>
      <c r="AU1179" s="259" t="s">
        <v>83</v>
      </c>
      <c r="AV1179" s="14" t="s">
        <v>81</v>
      </c>
      <c r="AW1179" s="14" t="s">
        <v>35</v>
      </c>
      <c r="AX1179" s="14" t="s">
        <v>74</v>
      </c>
      <c r="AY1179" s="259" t="s">
        <v>426</v>
      </c>
    </row>
    <row r="1180" s="14" customFormat="1">
      <c r="A1180" s="14"/>
      <c r="B1180" s="250"/>
      <c r="C1180" s="251"/>
      <c r="D1180" s="240" t="s">
        <v>446</v>
      </c>
      <c r="E1180" s="252" t="s">
        <v>28</v>
      </c>
      <c r="F1180" s="253" t="s">
        <v>1691</v>
      </c>
      <c r="G1180" s="251"/>
      <c r="H1180" s="252" t="s">
        <v>28</v>
      </c>
      <c r="I1180" s="254"/>
      <c r="J1180" s="251"/>
      <c r="K1180" s="251"/>
      <c r="L1180" s="255"/>
      <c r="M1180" s="256"/>
      <c r="N1180" s="257"/>
      <c r="O1180" s="257"/>
      <c r="P1180" s="257"/>
      <c r="Q1180" s="257"/>
      <c r="R1180" s="257"/>
      <c r="S1180" s="257"/>
      <c r="T1180" s="258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T1180" s="259" t="s">
        <v>446</v>
      </c>
      <c r="AU1180" s="259" t="s">
        <v>83</v>
      </c>
      <c r="AV1180" s="14" t="s">
        <v>81</v>
      </c>
      <c r="AW1180" s="14" t="s">
        <v>35</v>
      </c>
      <c r="AX1180" s="14" t="s">
        <v>74</v>
      </c>
      <c r="AY1180" s="259" t="s">
        <v>426</v>
      </c>
    </row>
    <row r="1181" s="13" customFormat="1">
      <c r="A1181" s="13"/>
      <c r="B1181" s="238"/>
      <c r="C1181" s="239"/>
      <c r="D1181" s="240" t="s">
        <v>446</v>
      </c>
      <c r="E1181" s="241" t="s">
        <v>28</v>
      </c>
      <c r="F1181" s="242" t="s">
        <v>81</v>
      </c>
      <c r="G1181" s="239"/>
      <c r="H1181" s="243">
        <v>1</v>
      </c>
      <c r="I1181" s="244"/>
      <c r="J1181" s="239"/>
      <c r="K1181" s="239"/>
      <c r="L1181" s="245"/>
      <c r="M1181" s="246"/>
      <c r="N1181" s="247"/>
      <c r="O1181" s="247"/>
      <c r="P1181" s="247"/>
      <c r="Q1181" s="247"/>
      <c r="R1181" s="247"/>
      <c r="S1181" s="247"/>
      <c r="T1181" s="248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T1181" s="249" t="s">
        <v>446</v>
      </c>
      <c r="AU1181" s="249" t="s">
        <v>83</v>
      </c>
      <c r="AV1181" s="13" t="s">
        <v>83</v>
      </c>
      <c r="AW1181" s="13" t="s">
        <v>35</v>
      </c>
      <c r="AX1181" s="13" t="s">
        <v>81</v>
      </c>
      <c r="AY1181" s="249" t="s">
        <v>426</v>
      </c>
    </row>
    <row r="1182" s="2" customFormat="1" ht="37.8" customHeight="1">
      <c r="A1182" s="42"/>
      <c r="B1182" s="43"/>
      <c r="C1182" s="220" t="s">
        <v>1736</v>
      </c>
      <c r="D1182" s="220" t="s">
        <v>433</v>
      </c>
      <c r="E1182" s="221" t="s">
        <v>1737</v>
      </c>
      <c r="F1182" s="222" t="s">
        <v>1738</v>
      </c>
      <c r="G1182" s="223" t="s">
        <v>1452</v>
      </c>
      <c r="H1182" s="224">
        <v>41</v>
      </c>
      <c r="I1182" s="225"/>
      <c r="J1182" s="226">
        <f>ROUND(I1182*H1182,2)</f>
        <v>0</v>
      </c>
      <c r="K1182" s="222" t="s">
        <v>28</v>
      </c>
      <c r="L1182" s="48"/>
      <c r="M1182" s="227" t="s">
        <v>28</v>
      </c>
      <c r="N1182" s="228" t="s">
        <v>45</v>
      </c>
      <c r="O1182" s="88"/>
      <c r="P1182" s="229">
        <f>O1182*H1182</f>
        <v>0</v>
      </c>
      <c r="Q1182" s="229">
        <v>0</v>
      </c>
      <c r="R1182" s="229">
        <f>Q1182*H1182</f>
        <v>0</v>
      </c>
      <c r="S1182" s="229">
        <v>0</v>
      </c>
      <c r="T1182" s="230">
        <f>S1182*H1182</f>
        <v>0</v>
      </c>
      <c r="U1182" s="42"/>
      <c r="V1182" s="42"/>
      <c r="W1182" s="42"/>
      <c r="X1182" s="42"/>
      <c r="Y1182" s="42"/>
      <c r="Z1182" s="42"/>
      <c r="AA1182" s="42"/>
      <c r="AB1182" s="42"/>
      <c r="AC1182" s="42"/>
      <c r="AD1182" s="42"/>
      <c r="AE1182" s="42"/>
      <c r="AR1182" s="231" t="s">
        <v>645</v>
      </c>
      <c r="AT1182" s="231" t="s">
        <v>433</v>
      </c>
      <c r="AU1182" s="231" t="s">
        <v>83</v>
      </c>
      <c r="AY1182" s="21" t="s">
        <v>426</v>
      </c>
      <c r="BE1182" s="232">
        <f>IF(N1182="základní",J1182,0)</f>
        <v>0</v>
      </c>
      <c r="BF1182" s="232">
        <f>IF(N1182="snížená",J1182,0)</f>
        <v>0</v>
      </c>
      <c r="BG1182" s="232">
        <f>IF(N1182="zákl. přenesená",J1182,0)</f>
        <v>0</v>
      </c>
      <c r="BH1182" s="232">
        <f>IF(N1182="sníž. přenesená",J1182,0)</f>
        <v>0</v>
      </c>
      <c r="BI1182" s="232">
        <f>IF(N1182="nulová",J1182,0)</f>
        <v>0</v>
      </c>
      <c r="BJ1182" s="21" t="s">
        <v>81</v>
      </c>
      <c r="BK1182" s="232">
        <f>ROUND(I1182*H1182,2)</f>
        <v>0</v>
      </c>
      <c r="BL1182" s="21" t="s">
        <v>645</v>
      </c>
      <c r="BM1182" s="231" t="s">
        <v>1739</v>
      </c>
    </row>
    <row r="1183" s="14" customFormat="1">
      <c r="A1183" s="14"/>
      <c r="B1183" s="250"/>
      <c r="C1183" s="251"/>
      <c r="D1183" s="240" t="s">
        <v>446</v>
      </c>
      <c r="E1183" s="252" t="s">
        <v>28</v>
      </c>
      <c r="F1183" s="253" t="s">
        <v>899</v>
      </c>
      <c r="G1183" s="251"/>
      <c r="H1183" s="252" t="s">
        <v>28</v>
      </c>
      <c r="I1183" s="254"/>
      <c r="J1183" s="251"/>
      <c r="K1183" s="251"/>
      <c r="L1183" s="255"/>
      <c r="M1183" s="256"/>
      <c r="N1183" s="257"/>
      <c r="O1183" s="257"/>
      <c r="P1183" s="257"/>
      <c r="Q1183" s="257"/>
      <c r="R1183" s="257"/>
      <c r="S1183" s="257"/>
      <c r="T1183" s="258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T1183" s="259" t="s">
        <v>446</v>
      </c>
      <c r="AU1183" s="259" t="s">
        <v>83</v>
      </c>
      <c r="AV1183" s="14" t="s">
        <v>81</v>
      </c>
      <c r="AW1183" s="14" t="s">
        <v>35</v>
      </c>
      <c r="AX1183" s="14" t="s">
        <v>74</v>
      </c>
      <c r="AY1183" s="259" t="s">
        <v>426</v>
      </c>
    </row>
    <row r="1184" s="14" customFormat="1">
      <c r="A1184" s="14"/>
      <c r="B1184" s="250"/>
      <c r="C1184" s="251"/>
      <c r="D1184" s="240" t="s">
        <v>446</v>
      </c>
      <c r="E1184" s="252" t="s">
        <v>28</v>
      </c>
      <c r="F1184" s="253" t="s">
        <v>1691</v>
      </c>
      <c r="G1184" s="251"/>
      <c r="H1184" s="252" t="s">
        <v>28</v>
      </c>
      <c r="I1184" s="254"/>
      <c r="J1184" s="251"/>
      <c r="K1184" s="251"/>
      <c r="L1184" s="255"/>
      <c r="M1184" s="256"/>
      <c r="N1184" s="257"/>
      <c r="O1184" s="257"/>
      <c r="P1184" s="257"/>
      <c r="Q1184" s="257"/>
      <c r="R1184" s="257"/>
      <c r="S1184" s="257"/>
      <c r="T1184" s="258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T1184" s="259" t="s">
        <v>446</v>
      </c>
      <c r="AU1184" s="259" t="s">
        <v>83</v>
      </c>
      <c r="AV1184" s="14" t="s">
        <v>81</v>
      </c>
      <c r="AW1184" s="14" t="s">
        <v>35</v>
      </c>
      <c r="AX1184" s="14" t="s">
        <v>74</v>
      </c>
      <c r="AY1184" s="259" t="s">
        <v>426</v>
      </c>
    </row>
    <row r="1185" s="13" customFormat="1">
      <c r="A1185" s="13"/>
      <c r="B1185" s="238"/>
      <c r="C1185" s="239"/>
      <c r="D1185" s="240" t="s">
        <v>446</v>
      </c>
      <c r="E1185" s="241" t="s">
        <v>28</v>
      </c>
      <c r="F1185" s="242" t="s">
        <v>787</v>
      </c>
      <c r="G1185" s="239"/>
      <c r="H1185" s="243">
        <v>41</v>
      </c>
      <c r="I1185" s="244"/>
      <c r="J1185" s="239"/>
      <c r="K1185" s="239"/>
      <c r="L1185" s="245"/>
      <c r="M1185" s="246"/>
      <c r="N1185" s="247"/>
      <c r="O1185" s="247"/>
      <c r="P1185" s="247"/>
      <c r="Q1185" s="247"/>
      <c r="R1185" s="247"/>
      <c r="S1185" s="247"/>
      <c r="T1185" s="248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49" t="s">
        <v>446</v>
      </c>
      <c r="AU1185" s="249" t="s">
        <v>83</v>
      </c>
      <c r="AV1185" s="13" t="s">
        <v>83</v>
      </c>
      <c r="AW1185" s="13" t="s">
        <v>35</v>
      </c>
      <c r="AX1185" s="13" t="s">
        <v>81</v>
      </c>
      <c r="AY1185" s="249" t="s">
        <v>426</v>
      </c>
    </row>
    <row r="1186" s="2" customFormat="1" ht="33" customHeight="1">
      <c r="A1186" s="42"/>
      <c r="B1186" s="43"/>
      <c r="C1186" s="220" t="s">
        <v>1740</v>
      </c>
      <c r="D1186" s="220" t="s">
        <v>433</v>
      </c>
      <c r="E1186" s="221" t="s">
        <v>1741</v>
      </c>
      <c r="F1186" s="222" t="s">
        <v>1742</v>
      </c>
      <c r="G1186" s="223" t="s">
        <v>1452</v>
      </c>
      <c r="H1186" s="224">
        <v>2</v>
      </c>
      <c r="I1186" s="225"/>
      <c r="J1186" s="226">
        <f>ROUND(I1186*H1186,2)</f>
        <v>0</v>
      </c>
      <c r="K1186" s="222" t="s">
        <v>28</v>
      </c>
      <c r="L1186" s="48"/>
      <c r="M1186" s="227" t="s">
        <v>28</v>
      </c>
      <c r="N1186" s="228" t="s">
        <v>45</v>
      </c>
      <c r="O1186" s="88"/>
      <c r="P1186" s="229">
        <f>O1186*H1186</f>
        <v>0</v>
      </c>
      <c r="Q1186" s="229">
        <v>0</v>
      </c>
      <c r="R1186" s="229">
        <f>Q1186*H1186</f>
        <v>0</v>
      </c>
      <c r="S1186" s="229">
        <v>0</v>
      </c>
      <c r="T1186" s="230">
        <f>S1186*H1186</f>
        <v>0</v>
      </c>
      <c r="U1186" s="42"/>
      <c r="V1186" s="42"/>
      <c r="W1186" s="42"/>
      <c r="X1186" s="42"/>
      <c r="Y1186" s="42"/>
      <c r="Z1186" s="42"/>
      <c r="AA1186" s="42"/>
      <c r="AB1186" s="42"/>
      <c r="AC1186" s="42"/>
      <c r="AD1186" s="42"/>
      <c r="AE1186" s="42"/>
      <c r="AR1186" s="231" t="s">
        <v>645</v>
      </c>
      <c r="AT1186" s="231" t="s">
        <v>433</v>
      </c>
      <c r="AU1186" s="231" t="s">
        <v>83</v>
      </c>
      <c r="AY1186" s="21" t="s">
        <v>426</v>
      </c>
      <c r="BE1186" s="232">
        <f>IF(N1186="základní",J1186,0)</f>
        <v>0</v>
      </c>
      <c r="BF1186" s="232">
        <f>IF(N1186="snížená",J1186,0)</f>
        <v>0</v>
      </c>
      <c r="BG1186" s="232">
        <f>IF(N1186="zákl. přenesená",J1186,0)</f>
        <v>0</v>
      </c>
      <c r="BH1186" s="232">
        <f>IF(N1186="sníž. přenesená",J1186,0)</f>
        <v>0</v>
      </c>
      <c r="BI1186" s="232">
        <f>IF(N1186="nulová",J1186,0)</f>
        <v>0</v>
      </c>
      <c r="BJ1186" s="21" t="s">
        <v>81</v>
      </c>
      <c r="BK1186" s="232">
        <f>ROUND(I1186*H1186,2)</f>
        <v>0</v>
      </c>
      <c r="BL1186" s="21" t="s">
        <v>645</v>
      </c>
      <c r="BM1186" s="231" t="s">
        <v>1743</v>
      </c>
    </row>
    <row r="1187" s="14" customFormat="1">
      <c r="A1187" s="14"/>
      <c r="B1187" s="250"/>
      <c r="C1187" s="251"/>
      <c r="D1187" s="240" t="s">
        <v>446</v>
      </c>
      <c r="E1187" s="252" t="s">
        <v>28</v>
      </c>
      <c r="F1187" s="253" t="s">
        <v>899</v>
      </c>
      <c r="G1187" s="251"/>
      <c r="H1187" s="252" t="s">
        <v>28</v>
      </c>
      <c r="I1187" s="254"/>
      <c r="J1187" s="251"/>
      <c r="K1187" s="251"/>
      <c r="L1187" s="255"/>
      <c r="M1187" s="256"/>
      <c r="N1187" s="257"/>
      <c r="O1187" s="257"/>
      <c r="P1187" s="257"/>
      <c r="Q1187" s="257"/>
      <c r="R1187" s="257"/>
      <c r="S1187" s="257"/>
      <c r="T1187" s="258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T1187" s="259" t="s">
        <v>446</v>
      </c>
      <c r="AU1187" s="259" t="s">
        <v>83</v>
      </c>
      <c r="AV1187" s="14" t="s">
        <v>81</v>
      </c>
      <c r="AW1187" s="14" t="s">
        <v>35</v>
      </c>
      <c r="AX1187" s="14" t="s">
        <v>74</v>
      </c>
      <c r="AY1187" s="259" t="s">
        <v>426</v>
      </c>
    </row>
    <row r="1188" s="14" customFormat="1">
      <c r="A1188" s="14"/>
      <c r="B1188" s="250"/>
      <c r="C1188" s="251"/>
      <c r="D1188" s="240" t="s">
        <v>446</v>
      </c>
      <c r="E1188" s="252" t="s">
        <v>28</v>
      </c>
      <c r="F1188" s="253" t="s">
        <v>1691</v>
      </c>
      <c r="G1188" s="251"/>
      <c r="H1188" s="252" t="s">
        <v>28</v>
      </c>
      <c r="I1188" s="254"/>
      <c r="J1188" s="251"/>
      <c r="K1188" s="251"/>
      <c r="L1188" s="255"/>
      <c r="M1188" s="256"/>
      <c r="N1188" s="257"/>
      <c r="O1188" s="257"/>
      <c r="P1188" s="257"/>
      <c r="Q1188" s="257"/>
      <c r="R1188" s="257"/>
      <c r="S1188" s="257"/>
      <c r="T1188" s="258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T1188" s="259" t="s">
        <v>446</v>
      </c>
      <c r="AU1188" s="259" t="s">
        <v>83</v>
      </c>
      <c r="AV1188" s="14" t="s">
        <v>81</v>
      </c>
      <c r="AW1188" s="14" t="s">
        <v>35</v>
      </c>
      <c r="AX1188" s="14" t="s">
        <v>74</v>
      </c>
      <c r="AY1188" s="259" t="s">
        <v>426</v>
      </c>
    </row>
    <row r="1189" s="13" customFormat="1">
      <c r="A1189" s="13"/>
      <c r="B1189" s="238"/>
      <c r="C1189" s="239"/>
      <c r="D1189" s="240" t="s">
        <v>446</v>
      </c>
      <c r="E1189" s="241" t="s">
        <v>28</v>
      </c>
      <c r="F1189" s="242" t="s">
        <v>83</v>
      </c>
      <c r="G1189" s="239"/>
      <c r="H1189" s="243">
        <v>2</v>
      </c>
      <c r="I1189" s="244"/>
      <c r="J1189" s="239"/>
      <c r="K1189" s="239"/>
      <c r="L1189" s="245"/>
      <c r="M1189" s="246"/>
      <c r="N1189" s="247"/>
      <c r="O1189" s="247"/>
      <c r="P1189" s="247"/>
      <c r="Q1189" s="247"/>
      <c r="R1189" s="247"/>
      <c r="S1189" s="247"/>
      <c r="T1189" s="248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49" t="s">
        <v>446</v>
      </c>
      <c r="AU1189" s="249" t="s">
        <v>83</v>
      </c>
      <c r="AV1189" s="13" t="s">
        <v>83</v>
      </c>
      <c r="AW1189" s="13" t="s">
        <v>35</v>
      </c>
      <c r="AX1189" s="13" t="s">
        <v>81</v>
      </c>
      <c r="AY1189" s="249" t="s">
        <v>426</v>
      </c>
    </row>
    <row r="1190" s="2" customFormat="1" ht="44.25" customHeight="1">
      <c r="A1190" s="42"/>
      <c r="B1190" s="43"/>
      <c r="C1190" s="220" t="s">
        <v>1744</v>
      </c>
      <c r="D1190" s="220" t="s">
        <v>433</v>
      </c>
      <c r="E1190" s="221" t="s">
        <v>1745</v>
      </c>
      <c r="F1190" s="222" t="s">
        <v>1746</v>
      </c>
      <c r="G1190" s="223" t="s">
        <v>1452</v>
      </c>
      <c r="H1190" s="224">
        <v>1</v>
      </c>
      <c r="I1190" s="225"/>
      <c r="J1190" s="226">
        <f>ROUND(I1190*H1190,2)</f>
        <v>0</v>
      </c>
      <c r="K1190" s="222" t="s">
        <v>28</v>
      </c>
      <c r="L1190" s="48"/>
      <c r="M1190" s="227" t="s">
        <v>28</v>
      </c>
      <c r="N1190" s="228" t="s">
        <v>45</v>
      </c>
      <c r="O1190" s="88"/>
      <c r="P1190" s="229">
        <f>O1190*H1190</f>
        <v>0</v>
      </c>
      <c r="Q1190" s="229">
        <v>0</v>
      </c>
      <c r="R1190" s="229">
        <f>Q1190*H1190</f>
        <v>0</v>
      </c>
      <c r="S1190" s="229">
        <v>0</v>
      </c>
      <c r="T1190" s="230">
        <f>S1190*H1190</f>
        <v>0</v>
      </c>
      <c r="U1190" s="42"/>
      <c r="V1190" s="42"/>
      <c r="W1190" s="42"/>
      <c r="X1190" s="42"/>
      <c r="Y1190" s="42"/>
      <c r="Z1190" s="42"/>
      <c r="AA1190" s="42"/>
      <c r="AB1190" s="42"/>
      <c r="AC1190" s="42"/>
      <c r="AD1190" s="42"/>
      <c r="AE1190" s="42"/>
      <c r="AR1190" s="231" t="s">
        <v>645</v>
      </c>
      <c r="AT1190" s="231" t="s">
        <v>433</v>
      </c>
      <c r="AU1190" s="231" t="s">
        <v>83</v>
      </c>
      <c r="AY1190" s="21" t="s">
        <v>426</v>
      </c>
      <c r="BE1190" s="232">
        <f>IF(N1190="základní",J1190,0)</f>
        <v>0</v>
      </c>
      <c r="BF1190" s="232">
        <f>IF(N1190="snížená",J1190,0)</f>
        <v>0</v>
      </c>
      <c r="BG1190" s="232">
        <f>IF(N1190="zákl. přenesená",J1190,0)</f>
        <v>0</v>
      </c>
      <c r="BH1190" s="232">
        <f>IF(N1190="sníž. přenesená",J1190,0)</f>
        <v>0</v>
      </c>
      <c r="BI1190" s="232">
        <f>IF(N1190="nulová",J1190,0)</f>
        <v>0</v>
      </c>
      <c r="BJ1190" s="21" t="s">
        <v>81</v>
      </c>
      <c r="BK1190" s="232">
        <f>ROUND(I1190*H1190,2)</f>
        <v>0</v>
      </c>
      <c r="BL1190" s="21" t="s">
        <v>645</v>
      </c>
      <c r="BM1190" s="231" t="s">
        <v>1747</v>
      </c>
    </row>
    <row r="1191" s="14" customFormat="1">
      <c r="A1191" s="14"/>
      <c r="B1191" s="250"/>
      <c r="C1191" s="251"/>
      <c r="D1191" s="240" t="s">
        <v>446</v>
      </c>
      <c r="E1191" s="252" t="s">
        <v>28</v>
      </c>
      <c r="F1191" s="253" t="s">
        <v>899</v>
      </c>
      <c r="G1191" s="251"/>
      <c r="H1191" s="252" t="s">
        <v>28</v>
      </c>
      <c r="I1191" s="254"/>
      <c r="J1191" s="251"/>
      <c r="K1191" s="251"/>
      <c r="L1191" s="255"/>
      <c r="M1191" s="256"/>
      <c r="N1191" s="257"/>
      <c r="O1191" s="257"/>
      <c r="P1191" s="257"/>
      <c r="Q1191" s="257"/>
      <c r="R1191" s="257"/>
      <c r="S1191" s="257"/>
      <c r="T1191" s="258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T1191" s="259" t="s">
        <v>446</v>
      </c>
      <c r="AU1191" s="259" t="s">
        <v>83</v>
      </c>
      <c r="AV1191" s="14" t="s">
        <v>81</v>
      </c>
      <c r="AW1191" s="14" t="s">
        <v>35</v>
      </c>
      <c r="AX1191" s="14" t="s">
        <v>74</v>
      </c>
      <c r="AY1191" s="259" t="s">
        <v>426</v>
      </c>
    </row>
    <row r="1192" s="14" customFormat="1">
      <c r="A1192" s="14"/>
      <c r="B1192" s="250"/>
      <c r="C1192" s="251"/>
      <c r="D1192" s="240" t="s">
        <v>446</v>
      </c>
      <c r="E1192" s="252" t="s">
        <v>28</v>
      </c>
      <c r="F1192" s="253" t="s">
        <v>1748</v>
      </c>
      <c r="G1192" s="251"/>
      <c r="H1192" s="252" t="s">
        <v>28</v>
      </c>
      <c r="I1192" s="254"/>
      <c r="J1192" s="251"/>
      <c r="K1192" s="251"/>
      <c r="L1192" s="255"/>
      <c r="M1192" s="256"/>
      <c r="N1192" s="257"/>
      <c r="O1192" s="257"/>
      <c r="P1192" s="257"/>
      <c r="Q1192" s="257"/>
      <c r="R1192" s="257"/>
      <c r="S1192" s="257"/>
      <c r="T1192" s="258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T1192" s="259" t="s">
        <v>446</v>
      </c>
      <c r="AU1192" s="259" t="s">
        <v>83</v>
      </c>
      <c r="AV1192" s="14" t="s">
        <v>81</v>
      </c>
      <c r="AW1192" s="14" t="s">
        <v>35</v>
      </c>
      <c r="AX1192" s="14" t="s">
        <v>74</v>
      </c>
      <c r="AY1192" s="259" t="s">
        <v>426</v>
      </c>
    </row>
    <row r="1193" s="13" customFormat="1">
      <c r="A1193" s="13"/>
      <c r="B1193" s="238"/>
      <c r="C1193" s="239"/>
      <c r="D1193" s="240" t="s">
        <v>446</v>
      </c>
      <c r="E1193" s="241" t="s">
        <v>28</v>
      </c>
      <c r="F1193" s="242" t="s">
        <v>81</v>
      </c>
      <c r="G1193" s="239"/>
      <c r="H1193" s="243">
        <v>1</v>
      </c>
      <c r="I1193" s="244"/>
      <c r="J1193" s="239"/>
      <c r="K1193" s="239"/>
      <c r="L1193" s="245"/>
      <c r="M1193" s="246"/>
      <c r="N1193" s="247"/>
      <c r="O1193" s="247"/>
      <c r="P1193" s="247"/>
      <c r="Q1193" s="247"/>
      <c r="R1193" s="247"/>
      <c r="S1193" s="247"/>
      <c r="T1193" s="248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T1193" s="249" t="s">
        <v>446</v>
      </c>
      <c r="AU1193" s="249" t="s">
        <v>83</v>
      </c>
      <c r="AV1193" s="13" t="s">
        <v>83</v>
      </c>
      <c r="AW1193" s="13" t="s">
        <v>35</v>
      </c>
      <c r="AX1193" s="13" t="s">
        <v>81</v>
      </c>
      <c r="AY1193" s="249" t="s">
        <v>426</v>
      </c>
    </row>
    <row r="1194" s="2" customFormat="1" ht="44.25" customHeight="1">
      <c r="A1194" s="42"/>
      <c r="B1194" s="43"/>
      <c r="C1194" s="220" t="s">
        <v>1749</v>
      </c>
      <c r="D1194" s="220" t="s">
        <v>433</v>
      </c>
      <c r="E1194" s="221" t="s">
        <v>1750</v>
      </c>
      <c r="F1194" s="222" t="s">
        <v>1751</v>
      </c>
      <c r="G1194" s="223" t="s">
        <v>1452</v>
      </c>
      <c r="H1194" s="224">
        <v>1</v>
      </c>
      <c r="I1194" s="225"/>
      <c r="J1194" s="226">
        <f>ROUND(I1194*H1194,2)</f>
        <v>0</v>
      </c>
      <c r="K1194" s="222" t="s">
        <v>28</v>
      </c>
      <c r="L1194" s="48"/>
      <c r="M1194" s="227" t="s">
        <v>28</v>
      </c>
      <c r="N1194" s="228" t="s">
        <v>45</v>
      </c>
      <c r="O1194" s="88"/>
      <c r="P1194" s="229">
        <f>O1194*H1194</f>
        <v>0</v>
      </c>
      <c r="Q1194" s="229">
        <v>0</v>
      </c>
      <c r="R1194" s="229">
        <f>Q1194*H1194</f>
        <v>0</v>
      </c>
      <c r="S1194" s="229">
        <v>0</v>
      </c>
      <c r="T1194" s="230">
        <f>S1194*H1194</f>
        <v>0</v>
      </c>
      <c r="U1194" s="42"/>
      <c r="V1194" s="42"/>
      <c r="W1194" s="42"/>
      <c r="X1194" s="42"/>
      <c r="Y1194" s="42"/>
      <c r="Z1194" s="42"/>
      <c r="AA1194" s="42"/>
      <c r="AB1194" s="42"/>
      <c r="AC1194" s="42"/>
      <c r="AD1194" s="42"/>
      <c r="AE1194" s="42"/>
      <c r="AR1194" s="231" t="s">
        <v>645</v>
      </c>
      <c r="AT1194" s="231" t="s">
        <v>433</v>
      </c>
      <c r="AU1194" s="231" t="s">
        <v>83</v>
      </c>
      <c r="AY1194" s="21" t="s">
        <v>426</v>
      </c>
      <c r="BE1194" s="232">
        <f>IF(N1194="základní",J1194,0)</f>
        <v>0</v>
      </c>
      <c r="BF1194" s="232">
        <f>IF(N1194="snížená",J1194,0)</f>
        <v>0</v>
      </c>
      <c r="BG1194" s="232">
        <f>IF(N1194="zákl. přenesená",J1194,0)</f>
        <v>0</v>
      </c>
      <c r="BH1194" s="232">
        <f>IF(N1194="sníž. přenesená",J1194,0)</f>
        <v>0</v>
      </c>
      <c r="BI1194" s="232">
        <f>IF(N1194="nulová",J1194,0)</f>
        <v>0</v>
      </c>
      <c r="BJ1194" s="21" t="s">
        <v>81</v>
      </c>
      <c r="BK1194" s="232">
        <f>ROUND(I1194*H1194,2)</f>
        <v>0</v>
      </c>
      <c r="BL1194" s="21" t="s">
        <v>645</v>
      </c>
      <c r="BM1194" s="231" t="s">
        <v>1752</v>
      </c>
    </row>
    <row r="1195" s="14" customFormat="1">
      <c r="A1195" s="14"/>
      <c r="B1195" s="250"/>
      <c r="C1195" s="251"/>
      <c r="D1195" s="240" t="s">
        <v>446</v>
      </c>
      <c r="E1195" s="252" t="s">
        <v>28</v>
      </c>
      <c r="F1195" s="253" t="s">
        <v>899</v>
      </c>
      <c r="G1195" s="251"/>
      <c r="H1195" s="252" t="s">
        <v>28</v>
      </c>
      <c r="I1195" s="254"/>
      <c r="J1195" s="251"/>
      <c r="K1195" s="251"/>
      <c r="L1195" s="255"/>
      <c r="M1195" s="256"/>
      <c r="N1195" s="257"/>
      <c r="O1195" s="257"/>
      <c r="P1195" s="257"/>
      <c r="Q1195" s="257"/>
      <c r="R1195" s="257"/>
      <c r="S1195" s="257"/>
      <c r="T1195" s="258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T1195" s="259" t="s">
        <v>446</v>
      </c>
      <c r="AU1195" s="259" t="s">
        <v>83</v>
      </c>
      <c r="AV1195" s="14" t="s">
        <v>81</v>
      </c>
      <c r="AW1195" s="14" t="s">
        <v>35</v>
      </c>
      <c r="AX1195" s="14" t="s">
        <v>74</v>
      </c>
      <c r="AY1195" s="259" t="s">
        <v>426</v>
      </c>
    </row>
    <row r="1196" s="14" customFormat="1">
      <c r="A1196" s="14"/>
      <c r="B1196" s="250"/>
      <c r="C1196" s="251"/>
      <c r="D1196" s="240" t="s">
        <v>446</v>
      </c>
      <c r="E1196" s="252" t="s">
        <v>28</v>
      </c>
      <c r="F1196" s="253" t="s">
        <v>1748</v>
      </c>
      <c r="G1196" s="251"/>
      <c r="H1196" s="252" t="s">
        <v>28</v>
      </c>
      <c r="I1196" s="254"/>
      <c r="J1196" s="251"/>
      <c r="K1196" s="251"/>
      <c r="L1196" s="255"/>
      <c r="M1196" s="256"/>
      <c r="N1196" s="257"/>
      <c r="O1196" s="257"/>
      <c r="P1196" s="257"/>
      <c r="Q1196" s="257"/>
      <c r="R1196" s="257"/>
      <c r="S1196" s="257"/>
      <c r="T1196" s="258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T1196" s="259" t="s">
        <v>446</v>
      </c>
      <c r="AU1196" s="259" t="s">
        <v>83</v>
      </c>
      <c r="AV1196" s="14" t="s">
        <v>81</v>
      </c>
      <c r="AW1196" s="14" t="s">
        <v>35</v>
      </c>
      <c r="AX1196" s="14" t="s">
        <v>74</v>
      </c>
      <c r="AY1196" s="259" t="s">
        <v>426</v>
      </c>
    </row>
    <row r="1197" s="13" customFormat="1">
      <c r="A1197" s="13"/>
      <c r="B1197" s="238"/>
      <c r="C1197" s="239"/>
      <c r="D1197" s="240" t="s">
        <v>446</v>
      </c>
      <c r="E1197" s="241" t="s">
        <v>28</v>
      </c>
      <c r="F1197" s="242" t="s">
        <v>81</v>
      </c>
      <c r="G1197" s="239"/>
      <c r="H1197" s="243">
        <v>1</v>
      </c>
      <c r="I1197" s="244"/>
      <c r="J1197" s="239"/>
      <c r="K1197" s="239"/>
      <c r="L1197" s="245"/>
      <c r="M1197" s="246"/>
      <c r="N1197" s="247"/>
      <c r="O1197" s="247"/>
      <c r="P1197" s="247"/>
      <c r="Q1197" s="247"/>
      <c r="R1197" s="247"/>
      <c r="S1197" s="247"/>
      <c r="T1197" s="248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T1197" s="249" t="s">
        <v>446</v>
      </c>
      <c r="AU1197" s="249" t="s">
        <v>83</v>
      </c>
      <c r="AV1197" s="13" t="s">
        <v>83</v>
      </c>
      <c r="AW1197" s="13" t="s">
        <v>35</v>
      </c>
      <c r="AX1197" s="13" t="s">
        <v>81</v>
      </c>
      <c r="AY1197" s="249" t="s">
        <v>426</v>
      </c>
    </row>
    <row r="1198" s="12" customFormat="1" ht="22.8" customHeight="1">
      <c r="A1198" s="12"/>
      <c r="B1198" s="204"/>
      <c r="C1198" s="205"/>
      <c r="D1198" s="206" t="s">
        <v>73</v>
      </c>
      <c r="E1198" s="218" t="s">
        <v>1135</v>
      </c>
      <c r="F1198" s="218" t="s">
        <v>1753</v>
      </c>
      <c r="G1198" s="205"/>
      <c r="H1198" s="205"/>
      <c r="I1198" s="208"/>
      <c r="J1198" s="219">
        <f>BK1198</f>
        <v>0</v>
      </c>
      <c r="K1198" s="205"/>
      <c r="L1198" s="210"/>
      <c r="M1198" s="211"/>
      <c r="N1198" s="212"/>
      <c r="O1198" s="212"/>
      <c r="P1198" s="213">
        <f>SUM(P1199:P1535)</f>
        <v>0</v>
      </c>
      <c r="Q1198" s="212"/>
      <c r="R1198" s="213">
        <f>SUM(R1199:R1535)</f>
        <v>4.7668095600000013</v>
      </c>
      <c r="S1198" s="212"/>
      <c r="T1198" s="214">
        <f>SUM(T1199:T1535)</f>
        <v>544.42660100000001</v>
      </c>
      <c r="U1198" s="12"/>
      <c r="V1198" s="12"/>
      <c r="W1198" s="12"/>
      <c r="X1198" s="12"/>
      <c r="Y1198" s="12"/>
      <c r="Z1198" s="12"/>
      <c r="AA1198" s="12"/>
      <c r="AB1198" s="12"/>
      <c r="AC1198" s="12"/>
      <c r="AD1198" s="12"/>
      <c r="AE1198" s="12"/>
      <c r="AR1198" s="215" t="s">
        <v>81</v>
      </c>
      <c r="AT1198" s="216" t="s">
        <v>73</v>
      </c>
      <c r="AU1198" s="216" t="s">
        <v>81</v>
      </c>
      <c r="AY1198" s="215" t="s">
        <v>426</v>
      </c>
      <c r="BK1198" s="217">
        <f>SUM(BK1199:BK1535)</f>
        <v>0</v>
      </c>
    </row>
    <row r="1199" s="2" customFormat="1" ht="44.25" customHeight="1">
      <c r="A1199" s="42"/>
      <c r="B1199" s="43"/>
      <c r="C1199" s="220" t="s">
        <v>1754</v>
      </c>
      <c r="D1199" s="220" t="s">
        <v>433</v>
      </c>
      <c r="E1199" s="221" t="s">
        <v>1755</v>
      </c>
      <c r="F1199" s="222" t="s">
        <v>1756</v>
      </c>
      <c r="G1199" s="223" t="s">
        <v>436</v>
      </c>
      <c r="H1199" s="224">
        <v>21.757999999999999</v>
      </c>
      <c r="I1199" s="225"/>
      <c r="J1199" s="226">
        <f>ROUND(I1199*H1199,2)</f>
        <v>0</v>
      </c>
      <c r="K1199" s="222" t="s">
        <v>437</v>
      </c>
      <c r="L1199" s="48"/>
      <c r="M1199" s="227" t="s">
        <v>28</v>
      </c>
      <c r="N1199" s="228" t="s">
        <v>45</v>
      </c>
      <c r="O1199" s="88"/>
      <c r="P1199" s="229">
        <f>O1199*H1199</f>
        <v>0</v>
      </c>
      <c r="Q1199" s="229">
        <v>0</v>
      </c>
      <c r="R1199" s="229">
        <f>Q1199*H1199</f>
        <v>0</v>
      </c>
      <c r="S1199" s="229">
        <v>0.26100000000000001</v>
      </c>
      <c r="T1199" s="230">
        <f>S1199*H1199</f>
        <v>5.6788379999999998</v>
      </c>
      <c r="U1199" s="42"/>
      <c r="V1199" s="42"/>
      <c r="W1199" s="42"/>
      <c r="X1199" s="42"/>
      <c r="Y1199" s="42"/>
      <c r="Z1199" s="42"/>
      <c r="AA1199" s="42"/>
      <c r="AB1199" s="42"/>
      <c r="AC1199" s="42"/>
      <c r="AD1199" s="42"/>
      <c r="AE1199" s="42"/>
      <c r="AR1199" s="231" t="s">
        <v>438</v>
      </c>
      <c r="AT1199" s="231" t="s">
        <v>433</v>
      </c>
      <c r="AU1199" s="231" t="s">
        <v>83</v>
      </c>
      <c r="AY1199" s="21" t="s">
        <v>426</v>
      </c>
      <c r="BE1199" s="232">
        <f>IF(N1199="základní",J1199,0)</f>
        <v>0</v>
      </c>
      <c r="BF1199" s="232">
        <f>IF(N1199="snížená",J1199,0)</f>
        <v>0</v>
      </c>
      <c r="BG1199" s="232">
        <f>IF(N1199="zákl. přenesená",J1199,0)</f>
        <v>0</v>
      </c>
      <c r="BH1199" s="232">
        <f>IF(N1199="sníž. přenesená",J1199,0)</f>
        <v>0</v>
      </c>
      <c r="BI1199" s="232">
        <f>IF(N1199="nulová",J1199,0)</f>
        <v>0</v>
      </c>
      <c r="BJ1199" s="21" t="s">
        <v>81</v>
      </c>
      <c r="BK1199" s="232">
        <f>ROUND(I1199*H1199,2)</f>
        <v>0</v>
      </c>
      <c r="BL1199" s="21" t="s">
        <v>438</v>
      </c>
      <c r="BM1199" s="231" t="s">
        <v>1757</v>
      </c>
    </row>
    <row r="1200" s="2" customFormat="1">
      <c r="A1200" s="42"/>
      <c r="B1200" s="43"/>
      <c r="C1200" s="44"/>
      <c r="D1200" s="233" t="s">
        <v>442</v>
      </c>
      <c r="E1200" s="44"/>
      <c r="F1200" s="234" t="s">
        <v>1758</v>
      </c>
      <c r="G1200" s="44"/>
      <c r="H1200" s="44"/>
      <c r="I1200" s="235"/>
      <c r="J1200" s="44"/>
      <c r="K1200" s="44"/>
      <c r="L1200" s="48"/>
      <c r="M1200" s="236"/>
      <c r="N1200" s="237"/>
      <c r="O1200" s="88"/>
      <c r="P1200" s="88"/>
      <c r="Q1200" s="88"/>
      <c r="R1200" s="88"/>
      <c r="S1200" s="88"/>
      <c r="T1200" s="89"/>
      <c r="U1200" s="42"/>
      <c r="V1200" s="42"/>
      <c r="W1200" s="42"/>
      <c r="X1200" s="42"/>
      <c r="Y1200" s="42"/>
      <c r="Z1200" s="42"/>
      <c r="AA1200" s="42"/>
      <c r="AB1200" s="42"/>
      <c r="AC1200" s="42"/>
      <c r="AD1200" s="42"/>
      <c r="AE1200" s="42"/>
      <c r="AT1200" s="21" t="s">
        <v>442</v>
      </c>
      <c r="AU1200" s="21" t="s">
        <v>83</v>
      </c>
    </row>
    <row r="1201" s="14" customFormat="1">
      <c r="A1201" s="14"/>
      <c r="B1201" s="250"/>
      <c r="C1201" s="251"/>
      <c r="D1201" s="240" t="s">
        <v>446</v>
      </c>
      <c r="E1201" s="252" t="s">
        <v>28</v>
      </c>
      <c r="F1201" s="253" t="s">
        <v>460</v>
      </c>
      <c r="G1201" s="251"/>
      <c r="H1201" s="252" t="s">
        <v>28</v>
      </c>
      <c r="I1201" s="254"/>
      <c r="J1201" s="251"/>
      <c r="K1201" s="251"/>
      <c r="L1201" s="255"/>
      <c r="M1201" s="256"/>
      <c r="N1201" s="257"/>
      <c r="O1201" s="257"/>
      <c r="P1201" s="257"/>
      <c r="Q1201" s="257"/>
      <c r="R1201" s="257"/>
      <c r="S1201" s="257"/>
      <c r="T1201" s="258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T1201" s="259" t="s">
        <v>446</v>
      </c>
      <c r="AU1201" s="259" t="s">
        <v>83</v>
      </c>
      <c r="AV1201" s="14" t="s">
        <v>81</v>
      </c>
      <c r="AW1201" s="14" t="s">
        <v>35</v>
      </c>
      <c r="AX1201" s="14" t="s">
        <v>74</v>
      </c>
      <c r="AY1201" s="259" t="s">
        <v>426</v>
      </c>
    </row>
    <row r="1202" s="13" customFormat="1">
      <c r="A1202" s="13"/>
      <c r="B1202" s="238"/>
      <c r="C1202" s="239"/>
      <c r="D1202" s="240" t="s">
        <v>446</v>
      </c>
      <c r="E1202" s="241" t="s">
        <v>28</v>
      </c>
      <c r="F1202" s="242" t="s">
        <v>1759</v>
      </c>
      <c r="G1202" s="239"/>
      <c r="H1202" s="243">
        <v>7.0880000000000001</v>
      </c>
      <c r="I1202" s="244"/>
      <c r="J1202" s="239"/>
      <c r="K1202" s="239"/>
      <c r="L1202" s="245"/>
      <c r="M1202" s="246"/>
      <c r="N1202" s="247"/>
      <c r="O1202" s="247"/>
      <c r="P1202" s="247"/>
      <c r="Q1202" s="247"/>
      <c r="R1202" s="247"/>
      <c r="S1202" s="247"/>
      <c r="T1202" s="248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T1202" s="249" t="s">
        <v>446</v>
      </c>
      <c r="AU1202" s="249" t="s">
        <v>83</v>
      </c>
      <c r="AV1202" s="13" t="s">
        <v>83</v>
      </c>
      <c r="AW1202" s="13" t="s">
        <v>35</v>
      </c>
      <c r="AX1202" s="13" t="s">
        <v>74</v>
      </c>
      <c r="AY1202" s="249" t="s">
        <v>426</v>
      </c>
    </row>
    <row r="1203" s="14" customFormat="1">
      <c r="A1203" s="14"/>
      <c r="B1203" s="250"/>
      <c r="C1203" s="251"/>
      <c r="D1203" s="240" t="s">
        <v>446</v>
      </c>
      <c r="E1203" s="252" t="s">
        <v>28</v>
      </c>
      <c r="F1203" s="253" t="s">
        <v>871</v>
      </c>
      <c r="G1203" s="251"/>
      <c r="H1203" s="252" t="s">
        <v>28</v>
      </c>
      <c r="I1203" s="254"/>
      <c r="J1203" s="251"/>
      <c r="K1203" s="251"/>
      <c r="L1203" s="255"/>
      <c r="M1203" s="256"/>
      <c r="N1203" s="257"/>
      <c r="O1203" s="257"/>
      <c r="P1203" s="257"/>
      <c r="Q1203" s="257"/>
      <c r="R1203" s="257"/>
      <c r="S1203" s="257"/>
      <c r="T1203" s="258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T1203" s="259" t="s">
        <v>446</v>
      </c>
      <c r="AU1203" s="259" t="s">
        <v>83</v>
      </c>
      <c r="AV1203" s="14" t="s">
        <v>81</v>
      </c>
      <c r="AW1203" s="14" t="s">
        <v>35</v>
      </c>
      <c r="AX1203" s="14" t="s">
        <v>74</v>
      </c>
      <c r="AY1203" s="259" t="s">
        <v>426</v>
      </c>
    </row>
    <row r="1204" s="13" customFormat="1">
      <c r="A1204" s="13"/>
      <c r="B1204" s="238"/>
      <c r="C1204" s="239"/>
      <c r="D1204" s="240" t="s">
        <v>446</v>
      </c>
      <c r="E1204" s="241" t="s">
        <v>28</v>
      </c>
      <c r="F1204" s="242" t="s">
        <v>1760</v>
      </c>
      <c r="G1204" s="239"/>
      <c r="H1204" s="243">
        <v>5.7960000000000003</v>
      </c>
      <c r="I1204" s="244"/>
      <c r="J1204" s="239"/>
      <c r="K1204" s="239"/>
      <c r="L1204" s="245"/>
      <c r="M1204" s="246"/>
      <c r="N1204" s="247"/>
      <c r="O1204" s="247"/>
      <c r="P1204" s="247"/>
      <c r="Q1204" s="247"/>
      <c r="R1204" s="247"/>
      <c r="S1204" s="247"/>
      <c r="T1204" s="248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T1204" s="249" t="s">
        <v>446</v>
      </c>
      <c r="AU1204" s="249" t="s">
        <v>83</v>
      </c>
      <c r="AV1204" s="13" t="s">
        <v>83</v>
      </c>
      <c r="AW1204" s="13" t="s">
        <v>35</v>
      </c>
      <c r="AX1204" s="13" t="s">
        <v>74</v>
      </c>
      <c r="AY1204" s="249" t="s">
        <v>426</v>
      </c>
    </row>
    <row r="1205" s="13" customFormat="1">
      <c r="A1205" s="13"/>
      <c r="B1205" s="238"/>
      <c r="C1205" s="239"/>
      <c r="D1205" s="240" t="s">
        <v>446</v>
      </c>
      <c r="E1205" s="241" t="s">
        <v>28</v>
      </c>
      <c r="F1205" s="242" t="s">
        <v>1761</v>
      </c>
      <c r="G1205" s="239"/>
      <c r="H1205" s="243">
        <v>8.8740000000000006</v>
      </c>
      <c r="I1205" s="244"/>
      <c r="J1205" s="239"/>
      <c r="K1205" s="239"/>
      <c r="L1205" s="245"/>
      <c r="M1205" s="246"/>
      <c r="N1205" s="247"/>
      <c r="O1205" s="247"/>
      <c r="P1205" s="247"/>
      <c r="Q1205" s="247"/>
      <c r="R1205" s="247"/>
      <c r="S1205" s="247"/>
      <c r="T1205" s="248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49" t="s">
        <v>446</v>
      </c>
      <c r="AU1205" s="249" t="s">
        <v>83</v>
      </c>
      <c r="AV1205" s="13" t="s">
        <v>83</v>
      </c>
      <c r="AW1205" s="13" t="s">
        <v>35</v>
      </c>
      <c r="AX1205" s="13" t="s">
        <v>74</v>
      </c>
      <c r="AY1205" s="249" t="s">
        <v>426</v>
      </c>
    </row>
    <row r="1206" s="15" customFormat="1">
      <c r="A1206" s="15"/>
      <c r="B1206" s="260"/>
      <c r="C1206" s="261"/>
      <c r="D1206" s="240" t="s">
        <v>446</v>
      </c>
      <c r="E1206" s="262" t="s">
        <v>28</v>
      </c>
      <c r="F1206" s="263" t="s">
        <v>466</v>
      </c>
      <c r="G1206" s="261"/>
      <c r="H1206" s="264">
        <v>21.757999999999999</v>
      </c>
      <c r="I1206" s="265"/>
      <c r="J1206" s="261"/>
      <c r="K1206" s="261"/>
      <c r="L1206" s="266"/>
      <c r="M1206" s="267"/>
      <c r="N1206" s="268"/>
      <c r="O1206" s="268"/>
      <c r="P1206" s="268"/>
      <c r="Q1206" s="268"/>
      <c r="R1206" s="268"/>
      <c r="S1206" s="268"/>
      <c r="T1206" s="269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T1206" s="270" t="s">
        <v>446</v>
      </c>
      <c r="AU1206" s="270" t="s">
        <v>83</v>
      </c>
      <c r="AV1206" s="15" t="s">
        <v>438</v>
      </c>
      <c r="AW1206" s="15" t="s">
        <v>35</v>
      </c>
      <c r="AX1206" s="15" t="s">
        <v>81</v>
      </c>
      <c r="AY1206" s="270" t="s">
        <v>426</v>
      </c>
    </row>
    <row r="1207" s="2" customFormat="1" ht="49.05" customHeight="1">
      <c r="A1207" s="42"/>
      <c r="B1207" s="43"/>
      <c r="C1207" s="220" t="s">
        <v>1762</v>
      </c>
      <c r="D1207" s="220" t="s">
        <v>433</v>
      </c>
      <c r="E1207" s="221" t="s">
        <v>1763</v>
      </c>
      <c r="F1207" s="222" t="s">
        <v>1764</v>
      </c>
      <c r="G1207" s="223" t="s">
        <v>504</v>
      </c>
      <c r="H1207" s="224">
        <v>23.869</v>
      </c>
      <c r="I1207" s="225"/>
      <c r="J1207" s="226">
        <f>ROUND(I1207*H1207,2)</f>
        <v>0</v>
      </c>
      <c r="K1207" s="222" t="s">
        <v>437</v>
      </c>
      <c r="L1207" s="48"/>
      <c r="M1207" s="227" t="s">
        <v>28</v>
      </c>
      <c r="N1207" s="228" t="s">
        <v>45</v>
      </c>
      <c r="O1207" s="88"/>
      <c r="P1207" s="229">
        <f>O1207*H1207</f>
        <v>0</v>
      </c>
      <c r="Q1207" s="229">
        <v>0</v>
      </c>
      <c r="R1207" s="229">
        <f>Q1207*H1207</f>
        <v>0</v>
      </c>
      <c r="S1207" s="229">
        <v>1.8</v>
      </c>
      <c r="T1207" s="230">
        <f>S1207*H1207</f>
        <v>42.964199999999998</v>
      </c>
      <c r="U1207" s="42"/>
      <c r="V1207" s="42"/>
      <c r="W1207" s="42"/>
      <c r="X1207" s="42"/>
      <c r="Y1207" s="42"/>
      <c r="Z1207" s="42"/>
      <c r="AA1207" s="42"/>
      <c r="AB1207" s="42"/>
      <c r="AC1207" s="42"/>
      <c r="AD1207" s="42"/>
      <c r="AE1207" s="42"/>
      <c r="AR1207" s="231" t="s">
        <v>438</v>
      </c>
      <c r="AT1207" s="231" t="s">
        <v>433</v>
      </c>
      <c r="AU1207" s="231" t="s">
        <v>83</v>
      </c>
      <c r="AY1207" s="21" t="s">
        <v>426</v>
      </c>
      <c r="BE1207" s="232">
        <f>IF(N1207="základní",J1207,0)</f>
        <v>0</v>
      </c>
      <c r="BF1207" s="232">
        <f>IF(N1207="snížená",J1207,0)</f>
        <v>0</v>
      </c>
      <c r="BG1207" s="232">
        <f>IF(N1207="zákl. přenesená",J1207,0)</f>
        <v>0</v>
      </c>
      <c r="BH1207" s="232">
        <f>IF(N1207="sníž. přenesená",J1207,0)</f>
        <v>0</v>
      </c>
      <c r="BI1207" s="232">
        <f>IF(N1207="nulová",J1207,0)</f>
        <v>0</v>
      </c>
      <c r="BJ1207" s="21" t="s">
        <v>81</v>
      </c>
      <c r="BK1207" s="232">
        <f>ROUND(I1207*H1207,2)</f>
        <v>0</v>
      </c>
      <c r="BL1207" s="21" t="s">
        <v>438</v>
      </c>
      <c r="BM1207" s="231" t="s">
        <v>1765</v>
      </c>
    </row>
    <row r="1208" s="2" customFormat="1">
      <c r="A1208" s="42"/>
      <c r="B1208" s="43"/>
      <c r="C1208" s="44"/>
      <c r="D1208" s="233" t="s">
        <v>442</v>
      </c>
      <c r="E1208" s="44"/>
      <c r="F1208" s="234" t="s">
        <v>1766</v>
      </c>
      <c r="G1208" s="44"/>
      <c r="H1208" s="44"/>
      <c r="I1208" s="235"/>
      <c r="J1208" s="44"/>
      <c r="K1208" s="44"/>
      <c r="L1208" s="48"/>
      <c r="M1208" s="236"/>
      <c r="N1208" s="237"/>
      <c r="O1208" s="88"/>
      <c r="P1208" s="88"/>
      <c r="Q1208" s="88"/>
      <c r="R1208" s="88"/>
      <c r="S1208" s="88"/>
      <c r="T1208" s="89"/>
      <c r="U1208" s="42"/>
      <c r="V1208" s="42"/>
      <c r="W1208" s="42"/>
      <c r="X1208" s="42"/>
      <c r="Y1208" s="42"/>
      <c r="Z1208" s="42"/>
      <c r="AA1208" s="42"/>
      <c r="AB1208" s="42"/>
      <c r="AC1208" s="42"/>
      <c r="AD1208" s="42"/>
      <c r="AE1208" s="42"/>
      <c r="AT1208" s="21" t="s">
        <v>442</v>
      </c>
      <c r="AU1208" s="21" t="s">
        <v>83</v>
      </c>
    </row>
    <row r="1209" s="14" customFormat="1">
      <c r="A1209" s="14"/>
      <c r="B1209" s="250"/>
      <c r="C1209" s="251"/>
      <c r="D1209" s="240" t="s">
        <v>446</v>
      </c>
      <c r="E1209" s="252" t="s">
        <v>28</v>
      </c>
      <c r="F1209" s="253" t="s">
        <v>872</v>
      </c>
      <c r="G1209" s="251"/>
      <c r="H1209" s="252" t="s">
        <v>28</v>
      </c>
      <c r="I1209" s="254"/>
      <c r="J1209" s="251"/>
      <c r="K1209" s="251"/>
      <c r="L1209" s="255"/>
      <c r="M1209" s="256"/>
      <c r="N1209" s="257"/>
      <c r="O1209" s="257"/>
      <c r="P1209" s="257"/>
      <c r="Q1209" s="257"/>
      <c r="R1209" s="257"/>
      <c r="S1209" s="257"/>
      <c r="T1209" s="258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T1209" s="259" t="s">
        <v>446</v>
      </c>
      <c r="AU1209" s="259" t="s">
        <v>83</v>
      </c>
      <c r="AV1209" s="14" t="s">
        <v>81</v>
      </c>
      <c r="AW1209" s="14" t="s">
        <v>35</v>
      </c>
      <c r="AX1209" s="14" t="s">
        <v>74</v>
      </c>
      <c r="AY1209" s="259" t="s">
        <v>426</v>
      </c>
    </row>
    <row r="1210" s="13" customFormat="1">
      <c r="A1210" s="13"/>
      <c r="B1210" s="238"/>
      <c r="C1210" s="239"/>
      <c r="D1210" s="240" t="s">
        <v>446</v>
      </c>
      <c r="E1210" s="241" t="s">
        <v>28</v>
      </c>
      <c r="F1210" s="242" t="s">
        <v>1767</v>
      </c>
      <c r="G1210" s="239"/>
      <c r="H1210" s="243">
        <v>0.90000000000000002</v>
      </c>
      <c r="I1210" s="244"/>
      <c r="J1210" s="239"/>
      <c r="K1210" s="239"/>
      <c r="L1210" s="245"/>
      <c r="M1210" s="246"/>
      <c r="N1210" s="247"/>
      <c r="O1210" s="247"/>
      <c r="P1210" s="247"/>
      <c r="Q1210" s="247"/>
      <c r="R1210" s="247"/>
      <c r="S1210" s="247"/>
      <c r="T1210" s="248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T1210" s="249" t="s">
        <v>446</v>
      </c>
      <c r="AU1210" s="249" t="s">
        <v>83</v>
      </c>
      <c r="AV1210" s="13" t="s">
        <v>83</v>
      </c>
      <c r="AW1210" s="13" t="s">
        <v>35</v>
      </c>
      <c r="AX1210" s="13" t="s">
        <v>74</v>
      </c>
      <c r="AY1210" s="249" t="s">
        <v>426</v>
      </c>
    </row>
    <row r="1211" s="14" customFormat="1">
      <c r="A1211" s="14"/>
      <c r="B1211" s="250"/>
      <c r="C1211" s="251"/>
      <c r="D1211" s="240" t="s">
        <v>446</v>
      </c>
      <c r="E1211" s="252" t="s">
        <v>28</v>
      </c>
      <c r="F1211" s="253" t="s">
        <v>863</v>
      </c>
      <c r="G1211" s="251"/>
      <c r="H1211" s="252" t="s">
        <v>28</v>
      </c>
      <c r="I1211" s="254"/>
      <c r="J1211" s="251"/>
      <c r="K1211" s="251"/>
      <c r="L1211" s="255"/>
      <c r="M1211" s="256"/>
      <c r="N1211" s="257"/>
      <c r="O1211" s="257"/>
      <c r="P1211" s="257"/>
      <c r="Q1211" s="257"/>
      <c r="R1211" s="257"/>
      <c r="S1211" s="257"/>
      <c r="T1211" s="258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T1211" s="259" t="s">
        <v>446</v>
      </c>
      <c r="AU1211" s="259" t="s">
        <v>83</v>
      </c>
      <c r="AV1211" s="14" t="s">
        <v>81</v>
      </c>
      <c r="AW1211" s="14" t="s">
        <v>35</v>
      </c>
      <c r="AX1211" s="14" t="s">
        <v>74</v>
      </c>
      <c r="AY1211" s="259" t="s">
        <v>426</v>
      </c>
    </row>
    <row r="1212" s="13" customFormat="1">
      <c r="A1212" s="13"/>
      <c r="B1212" s="238"/>
      <c r="C1212" s="239"/>
      <c r="D1212" s="240" t="s">
        <v>446</v>
      </c>
      <c r="E1212" s="241" t="s">
        <v>28</v>
      </c>
      <c r="F1212" s="242" t="s">
        <v>1768</v>
      </c>
      <c r="G1212" s="239"/>
      <c r="H1212" s="243">
        <v>16.936</v>
      </c>
      <c r="I1212" s="244"/>
      <c r="J1212" s="239"/>
      <c r="K1212" s="239"/>
      <c r="L1212" s="245"/>
      <c r="M1212" s="246"/>
      <c r="N1212" s="247"/>
      <c r="O1212" s="247"/>
      <c r="P1212" s="247"/>
      <c r="Q1212" s="247"/>
      <c r="R1212" s="247"/>
      <c r="S1212" s="247"/>
      <c r="T1212" s="248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249" t="s">
        <v>446</v>
      </c>
      <c r="AU1212" s="249" t="s">
        <v>83</v>
      </c>
      <c r="AV1212" s="13" t="s">
        <v>83</v>
      </c>
      <c r="AW1212" s="13" t="s">
        <v>35</v>
      </c>
      <c r="AX1212" s="13" t="s">
        <v>74</v>
      </c>
      <c r="AY1212" s="249" t="s">
        <v>426</v>
      </c>
    </row>
    <row r="1213" s="13" customFormat="1">
      <c r="A1213" s="13"/>
      <c r="B1213" s="238"/>
      <c r="C1213" s="239"/>
      <c r="D1213" s="240" t="s">
        <v>446</v>
      </c>
      <c r="E1213" s="241" t="s">
        <v>28</v>
      </c>
      <c r="F1213" s="242" t="s">
        <v>1769</v>
      </c>
      <c r="G1213" s="239"/>
      <c r="H1213" s="243">
        <v>6.0330000000000004</v>
      </c>
      <c r="I1213" s="244"/>
      <c r="J1213" s="239"/>
      <c r="K1213" s="239"/>
      <c r="L1213" s="245"/>
      <c r="M1213" s="246"/>
      <c r="N1213" s="247"/>
      <c r="O1213" s="247"/>
      <c r="P1213" s="247"/>
      <c r="Q1213" s="247"/>
      <c r="R1213" s="247"/>
      <c r="S1213" s="247"/>
      <c r="T1213" s="248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49" t="s">
        <v>446</v>
      </c>
      <c r="AU1213" s="249" t="s">
        <v>83</v>
      </c>
      <c r="AV1213" s="13" t="s">
        <v>83</v>
      </c>
      <c r="AW1213" s="13" t="s">
        <v>35</v>
      </c>
      <c r="AX1213" s="13" t="s">
        <v>74</v>
      </c>
      <c r="AY1213" s="249" t="s">
        <v>426</v>
      </c>
    </row>
    <row r="1214" s="15" customFormat="1">
      <c r="A1214" s="15"/>
      <c r="B1214" s="260"/>
      <c r="C1214" s="261"/>
      <c r="D1214" s="240" t="s">
        <v>446</v>
      </c>
      <c r="E1214" s="262" t="s">
        <v>28</v>
      </c>
      <c r="F1214" s="263" t="s">
        <v>466</v>
      </c>
      <c r="G1214" s="261"/>
      <c r="H1214" s="264">
        <v>23.869</v>
      </c>
      <c r="I1214" s="265"/>
      <c r="J1214" s="261"/>
      <c r="K1214" s="261"/>
      <c r="L1214" s="266"/>
      <c r="M1214" s="267"/>
      <c r="N1214" s="268"/>
      <c r="O1214" s="268"/>
      <c r="P1214" s="268"/>
      <c r="Q1214" s="268"/>
      <c r="R1214" s="268"/>
      <c r="S1214" s="268"/>
      <c r="T1214" s="269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T1214" s="270" t="s">
        <v>446</v>
      </c>
      <c r="AU1214" s="270" t="s">
        <v>83</v>
      </c>
      <c r="AV1214" s="15" t="s">
        <v>438</v>
      </c>
      <c r="AW1214" s="15" t="s">
        <v>35</v>
      </c>
      <c r="AX1214" s="15" t="s">
        <v>81</v>
      </c>
      <c r="AY1214" s="270" t="s">
        <v>426</v>
      </c>
    </row>
    <row r="1215" s="2" customFormat="1" ht="24.15" customHeight="1">
      <c r="A1215" s="42"/>
      <c r="B1215" s="43"/>
      <c r="C1215" s="220" t="s">
        <v>1770</v>
      </c>
      <c r="D1215" s="220" t="s">
        <v>433</v>
      </c>
      <c r="E1215" s="221" t="s">
        <v>1771</v>
      </c>
      <c r="F1215" s="222" t="s">
        <v>1772</v>
      </c>
      <c r="G1215" s="223" t="s">
        <v>504</v>
      </c>
      <c r="H1215" s="224">
        <v>53.399999999999999</v>
      </c>
      <c r="I1215" s="225"/>
      <c r="J1215" s="226">
        <f>ROUND(I1215*H1215,2)</f>
        <v>0</v>
      </c>
      <c r="K1215" s="222" t="s">
        <v>437</v>
      </c>
      <c r="L1215" s="48"/>
      <c r="M1215" s="227" t="s">
        <v>28</v>
      </c>
      <c r="N1215" s="228" t="s">
        <v>45</v>
      </c>
      <c r="O1215" s="88"/>
      <c r="P1215" s="229">
        <f>O1215*H1215</f>
        <v>0</v>
      </c>
      <c r="Q1215" s="229">
        <v>0</v>
      </c>
      <c r="R1215" s="229">
        <f>Q1215*H1215</f>
        <v>0</v>
      </c>
      <c r="S1215" s="229">
        <v>1.8</v>
      </c>
      <c r="T1215" s="230">
        <f>S1215*H1215</f>
        <v>96.120000000000005</v>
      </c>
      <c r="U1215" s="42"/>
      <c r="V1215" s="42"/>
      <c r="W1215" s="42"/>
      <c r="X1215" s="42"/>
      <c r="Y1215" s="42"/>
      <c r="Z1215" s="42"/>
      <c r="AA1215" s="42"/>
      <c r="AB1215" s="42"/>
      <c r="AC1215" s="42"/>
      <c r="AD1215" s="42"/>
      <c r="AE1215" s="42"/>
      <c r="AR1215" s="231" t="s">
        <v>438</v>
      </c>
      <c r="AT1215" s="231" t="s">
        <v>433</v>
      </c>
      <c r="AU1215" s="231" t="s">
        <v>83</v>
      </c>
      <c r="AY1215" s="21" t="s">
        <v>426</v>
      </c>
      <c r="BE1215" s="232">
        <f>IF(N1215="základní",J1215,0)</f>
        <v>0</v>
      </c>
      <c r="BF1215" s="232">
        <f>IF(N1215="snížená",J1215,0)</f>
        <v>0</v>
      </c>
      <c r="BG1215" s="232">
        <f>IF(N1215="zákl. přenesená",J1215,0)</f>
        <v>0</v>
      </c>
      <c r="BH1215" s="232">
        <f>IF(N1215="sníž. přenesená",J1215,0)</f>
        <v>0</v>
      </c>
      <c r="BI1215" s="232">
        <f>IF(N1215="nulová",J1215,0)</f>
        <v>0</v>
      </c>
      <c r="BJ1215" s="21" t="s">
        <v>81</v>
      </c>
      <c r="BK1215" s="232">
        <f>ROUND(I1215*H1215,2)</f>
        <v>0</v>
      </c>
      <c r="BL1215" s="21" t="s">
        <v>438</v>
      </c>
      <c r="BM1215" s="231" t="s">
        <v>1773</v>
      </c>
    </row>
    <row r="1216" s="2" customFormat="1">
      <c r="A1216" s="42"/>
      <c r="B1216" s="43"/>
      <c r="C1216" s="44"/>
      <c r="D1216" s="233" t="s">
        <v>442</v>
      </c>
      <c r="E1216" s="44"/>
      <c r="F1216" s="234" t="s">
        <v>1774</v>
      </c>
      <c r="G1216" s="44"/>
      <c r="H1216" s="44"/>
      <c r="I1216" s="235"/>
      <c r="J1216" s="44"/>
      <c r="K1216" s="44"/>
      <c r="L1216" s="48"/>
      <c r="M1216" s="236"/>
      <c r="N1216" s="237"/>
      <c r="O1216" s="88"/>
      <c r="P1216" s="88"/>
      <c r="Q1216" s="88"/>
      <c r="R1216" s="88"/>
      <c r="S1216" s="88"/>
      <c r="T1216" s="89"/>
      <c r="U1216" s="42"/>
      <c r="V1216" s="42"/>
      <c r="W1216" s="42"/>
      <c r="X1216" s="42"/>
      <c r="Y1216" s="42"/>
      <c r="Z1216" s="42"/>
      <c r="AA1216" s="42"/>
      <c r="AB1216" s="42"/>
      <c r="AC1216" s="42"/>
      <c r="AD1216" s="42"/>
      <c r="AE1216" s="42"/>
      <c r="AT1216" s="21" t="s">
        <v>442</v>
      </c>
      <c r="AU1216" s="21" t="s">
        <v>83</v>
      </c>
    </row>
    <row r="1217" s="14" customFormat="1">
      <c r="A1217" s="14"/>
      <c r="B1217" s="250"/>
      <c r="C1217" s="251"/>
      <c r="D1217" s="240" t="s">
        <v>446</v>
      </c>
      <c r="E1217" s="252" t="s">
        <v>28</v>
      </c>
      <c r="F1217" s="253" t="s">
        <v>863</v>
      </c>
      <c r="G1217" s="251"/>
      <c r="H1217" s="252" t="s">
        <v>28</v>
      </c>
      <c r="I1217" s="254"/>
      <c r="J1217" s="251"/>
      <c r="K1217" s="251"/>
      <c r="L1217" s="255"/>
      <c r="M1217" s="256"/>
      <c r="N1217" s="257"/>
      <c r="O1217" s="257"/>
      <c r="P1217" s="257"/>
      <c r="Q1217" s="257"/>
      <c r="R1217" s="257"/>
      <c r="S1217" s="257"/>
      <c r="T1217" s="258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T1217" s="259" t="s">
        <v>446</v>
      </c>
      <c r="AU1217" s="259" t="s">
        <v>83</v>
      </c>
      <c r="AV1217" s="14" t="s">
        <v>81</v>
      </c>
      <c r="AW1217" s="14" t="s">
        <v>35</v>
      </c>
      <c r="AX1217" s="14" t="s">
        <v>74</v>
      </c>
      <c r="AY1217" s="259" t="s">
        <v>426</v>
      </c>
    </row>
    <row r="1218" s="13" customFormat="1">
      <c r="A1218" s="13"/>
      <c r="B1218" s="238"/>
      <c r="C1218" s="239"/>
      <c r="D1218" s="240" t="s">
        <v>446</v>
      </c>
      <c r="E1218" s="241" t="s">
        <v>28</v>
      </c>
      <c r="F1218" s="242" t="s">
        <v>1775</v>
      </c>
      <c r="G1218" s="239"/>
      <c r="H1218" s="243">
        <v>45.799999999999997</v>
      </c>
      <c r="I1218" s="244"/>
      <c r="J1218" s="239"/>
      <c r="K1218" s="239"/>
      <c r="L1218" s="245"/>
      <c r="M1218" s="246"/>
      <c r="N1218" s="247"/>
      <c r="O1218" s="247"/>
      <c r="P1218" s="247"/>
      <c r="Q1218" s="247"/>
      <c r="R1218" s="247"/>
      <c r="S1218" s="247"/>
      <c r="T1218" s="248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T1218" s="249" t="s">
        <v>446</v>
      </c>
      <c r="AU1218" s="249" t="s">
        <v>83</v>
      </c>
      <c r="AV1218" s="13" t="s">
        <v>83</v>
      </c>
      <c r="AW1218" s="13" t="s">
        <v>35</v>
      </c>
      <c r="AX1218" s="13" t="s">
        <v>74</v>
      </c>
      <c r="AY1218" s="249" t="s">
        <v>426</v>
      </c>
    </row>
    <row r="1219" s="13" customFormat="1">
      <c r="A1219" s="13"/>
      <c r="B1219" s="238"/>
      <c r="C1219" s="239"/>
      <c r="D1219" s="240" t="s">
        <v>446</v>
      </c>
      <c r="E1219" s="241" t="s">
        <v>28</v>
      </c>
      <c r="F1219" s="242" t="s">
        <v>1776</v>
      </c>
      <c r="G1219" s="239"/>
      <c r="H1219" s="243">
        <v>7.5999999999999996</v>
      </c>
      <c r="I1219" s="244"/>
      <c r="J1219" s="239"/>
      <c r="K1219" s="239"/>
      <c r="L1219" s="245"/>
      <c r="M1219" s="246"/>
      <c r="N1219" s="247"/>
      <c r="O1219" s="247"/>
      <c r="P1219" s="247"/>
      <c r="Q1219" s="247"/>
      <c r="R1219" s="247"/>
      <c r="S1219" s="247"/>
      <c r="T1219" s="248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T1219" s="249" t="s">
        <v>446</v>
      </c>
      <c r="AU1219" s="249" t="s">
        <v>83</v>
      </c>
      <c r="AV1219" s="13" t="s">
        <v>83</v>
      </c>
      <c r="AW1219" s="13" t="s">
        <v>35</v>
      </c>
      <c r="AX1219" s="13" t="s">
        <v>74</v>
      </c>
      <c r="AY1219" s="249" t="s">
        <v>426</v>
      </c>
    </row>
    <row r="1220" s="15" customFormat="1">
      <c r="A1220" s="15"/>
      <c r="B1220" s="260"/>
      <c r="C1220" s="261"/>
      <c r="D1220" s="240" t="s">
        <v>446</v>
      </c>
      <c r="E1220" s="262" t="s">
        <v>28</v>
      </c>
      <c r="F1220" s="263" t="s">
        <v>466</v>
      </c>
      <c r="G1220" s="261"/>
      <c r="H1220" s="264">
        <v>53.399999999999999</v>
      </c>
      <c r="I1220" s="265"/>
      <c r="J1220" s="261"/>
      <c r="K1220" s="261"/>
      <c r="L1220" s="266"/>
      <c r="M1220" s="267"/>
      <c r="N1220" s="268"/>
      <c r="O1220" s="268"/>
      <c r="P1220" s="268"/>
      <c r="Q1220" s="268"/>
      <c r="R1220" s="268"/>
      <c r="S1220" s="268"/>
      <c r="T1220" s="269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T1220" s="270" t="s">
        <v>446</v>
      </c>
      <c r="AU1220" s="270" t="s">
        <v>83</v>
      </c>
      <c r="AV1220" s="15" t="s">
        <v>438</v>
      </c>
      <c r="AW1220" s="15" t="s">
        <v>35</v>
      </c>
      <c r="AX1220" s="15" t="s">
        <v>81</v>
      </c>
      <c r="AY1220" s="270" t="s">
        <v>426</v>
      </c>
    </row>
    <row r="1221" s="2" customFormat="1" ht="33" customHeight="1">
      <c r="A1221" s="42"/>
      <c r="B1221" s="43"/>
      <c r="C1221" s="220" t="s">
        <v>1777</v>
      </c>
      <c r="D1221" s="220" t="s">
        <v>433</v>
      </c>
      <c r="E1221" s="221" t="s">
        <v>1778</v>
      </c>
      <c r="F1221" s="222" t="s">
        <v>1779</v>
      </c>
      <c r="G1221" s="223" t="s">
        <v>504</v>
      </c>
      <c r="H1221" s="224">
        <v>15.359999999999999</v>
      </c>
      <c r="I1221" s="225"/>
      <c r="J1221" s="226">
        <f>ROUND(I1221*H1221,2)</f>
        <v>0</v>
      </c>
      <c r="K1221" s="222" t="s">
        <v>28</v>
      </c>
      <c r="L1221" s="48"/>
      <c r="M1221" s="227" t="s">
        <v>28</v>
      </c>
      <c r="N1221" s="228" t="s">
        <v>45</v>
      </c>
      <c r="O1221" s="88"/>
      <c r="P1221" s="229">
        <f>O1221*H1221</f>
        <v>0</v>
      </c>
      <c r="Q1221" s="229">
        <v>0</v>
      </c>
      <c r="R1221" s="229">
        <f>Q1221*H1221</f>
        <v>0</v>
      </c>
      <c r="S1221" s="229">
        <v>1.8</v>
      </c>
      <c r="T1221" s="230">
        <f>S1221*H1221</f>
        <v>27.648</v>
      </c>
      <c r="U1221" s="42"/>
      <c r="V1221" s="42"/>
      <c r="W1221" s="42"/>
      <c r="X1221" s="42"/>
      <c r="Y1221" s="42"/>
      <c r="Z1221" s="42"/>
      <c r="AA1221" s="42"/>
      <c r="AB1221" s="42"/>
      <c r="AC1221" s="42"/>
      <c r="AD1221" s="42"/>
      <c r="AE1221" s="42"/>
      <c r="AR1221" s="231" t="s">
        <v>438</v>
      </c>
      <c r="AT1221" s="231" t="s">
        <v>433</v>
      </c>
      <c r="AU1221" s="231" t="s">
        <v>83</v>
      </c>
      <c r="AY1221" s="21" t="s">
        <v>426</v>
      </c>
      <c r="BE1221" s="232">
        <f>IF(N1221="základní",J1221,0)</f>
        <v>0</v>
      </c>
      <c r="BF1221" s="232">
        <f>IF(N1221="snížená",J1221,0)</f>
        <v>0</v>
      </c>
      <c r="BG1221" s="232">
        <f>IF(N1221="zákl. přenesená",J1221,0)</f>
        <v>0</v>
      </c>
      <c r="BH1221" s="232">
        <f>IF(N1221="sníž. přenesená",J1221,0)</f>
        <v>0</v>
      </c>
      <c r="BI1221" s="232">
        <f>IF(N1221="nulová",J1221,0)</f>
        <v>0</v>
      </c>
      <c r="BJ1221" s="21" t="s">
        <v>81</v>
      </c>
      <c r="BK1221" s="232">
        <f>ROUND(I1221*H1221,2)</f>
        <v>0</v>
      </c>
      <c r="BL1221" s="21" t="s">
        <v>438</v>
      </c>
      <c r="BM1221" s="231" t="s">
        <v>1780</v>
      </c>
    </row>
    <row r="1222" s="14" customFormat="1">
      <c r="A1222" s="14"/>
      <c r="B1222" s="250"/>
      <c r="C1222" s="251"/>
      <c r="D1222" s="240" t="s">
        <v>446</v>
      </c>
      <c r="E1222" s="252" t="s">
        <v>28</v>
      </c>
      <c r="F1222" s="253" t="s">
        <v>863</v>
      </c>
      <c r="G1222" s="251"/>
      <c r="H1222" s="252" t="s">
        <v>28</v>
      </c>
      <c r="I1222" s="254"/>
      <c r="J1222" s="251"/>
      <c r="K1222" s="251"/>
      <c r="L1222" s="255"/>
      <c r="M1222" s="256"/>
      <c r="N1222" s="257"/>
      <c r="O1222" s="257"/>
      <c r="P1222" s="257"/>
      <c r="Q1222" s="257"/>
      <c r="R1222" s="257"/>
      <c r="S1222" s="257"/>
      <c r="T1222" s="258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T1222" s="259" t="s">
        <v>446</v>
      </c>
      <c r="AU1222" s="259" t="s">
        <v>83</v>
      </c>
      <c r="AV1222" s="14" t="s">
        <v>81</v>
      </c>
      <c r="AW1222" s="14" t="s">
        <v>35</v>
      </c>
      <c r="AX1222" s="14" t="s">
        <v>74</v>
      </c>
      <c r="AY1222" s="259" t="s">
        <v>426</v>
      </c>
    </row>
    <row r="1223" s="13" customFormat="1">
      <c r="A1223" s="13"/>
      <c r="B1223" s="238"/>
      <c r="C1223" s="239"/>
      <c r="D1223" s="240" t="s">
        <v>446</v>
      </c>
      <c r="E1223" s="241" t="s">
        <v>28</v>
      </c>
      <c r="F1223" s="242" t="s">
        <v>1781</v>
      </c>
      <c r="G1223" s="239"/>
      <c r="H1223" s="243">
        <v>15.359999999999999</v>
      </c>
      <c r="I1223" s="244"/>
      <c r="J1223" s="239"/>
      <c r="K1223" s="239"/>
      <c r="L1223" s="245"/>
      <c r="M1223" s="246"/>
      <c r="N1223" s="247"/>
      <c r="O1223" s="247"/>
      <c r="P1223" s="247"/>
      <c r="Q1223" s="247"/>
      <c r="R1223" s="247"/>
      <c r="S1223" s="247"/>
      <c r="T1223" s="248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49" t="s">
        <v>446</v>
      </c>
      <c r="AU1223" s="249" t="s">
        <v>83</v>
      </c>
      <c r="AV1223" s="13" t="s">
        <v>83</v>
      </c>
      <c r="AW1223" s="13" t="s">
        <v>35</v>
      </c>
      <c r="AX1223" s="13" t="s">
        <v>81</v>
      </c>
      <c r="AY1223" s="249" t="s">
        <v>426</v>
      </c>
    </row>
    <row r="1224" s="2" customFormat="1" ht="37.8" customHeight="1">
      <c r="A1224" s="42"/>
      <c r="B1224" s="43"/>
      <c r="C1224" s="220" t="s">
        <v>1782</v>
      </c>
      <c r="D1224" s="220" t="s">
        <v>433</v>
      </c>
      <c r="E1224" s="221" t="s">
        <v>1783</v>
      </c>
      <c r="F1224" s="222" t="s">
        <v>1784</v>
      </c>
      <c r="G1224" s="223" t="s">
        <v>504</v>
      </c>
      <c r="H1224" s="224">
        <v>0.80600000000000005</v>
      </c>
      <c r="I1224" s="225"/>
      <c r="J1224" s="226">
        <f>ROUND(I1224*H1224,2)</f>
        <v>0</v>
      </c>
      <c r="K1224" s="222" t="s">
        <v>437</v>
      </c>
      <c r="L1224" s="48"/>
      <c r="M1224" s="227" t="s">
        <v>28</v>
      </c>
      <c r="N1224" s="228" t="s">
        <v>45</v>
      </c>
      <c r="O1224" s="88"/>
      <c r="P1224" s="229">
        <f>O1224*H1224</f>
        <v>0</v>
      </c>
      <c r="Q1224" s="229">
        <v>0</v>
      </c>
      <c r="R1224" s="229">
        <f>Q1224*H1224</f>
        <v>0</v>
      </c>
      <c r="S1224" s="229">
        <v>2.1000000000000001</v>
      </c>
      <c r="T1224" s="230">
        <f>S1224*H1224</f>
        <v>1.6926000000000001</v>
      </c>
      <c r="U1224" s="42"/>
      <c r="V1224" s="42"/>
      <c r="W1224" s="42"/>
      <c r="X1224" s="42"/>
      <c r="Y1224" s="42"/>
      <c r="Z1224" s="42"/>
      <c r="AA1224" s="42"/>
      <c r="AB1224" s="42"/>
      <c r="AC1224" s="42"/>
      <c r="AD1224" s="42"/>
      <c r="AE1224" s="42"/>
      <c r="AR1224" s="231" t="s">
        <v>438</v>
      </c>
      <c r="AT1224" s="231" t="s">
        <v>433</v>
      </c>
      <c r="AU1224" s="231" t="s">
        <v>83</v>
      </c>
      <c r="AY1224" s="21" t="s">
        <v>426</v>
      </c>
      <c r="BE1224" s="232">
        <f>IF(N1224="základní",J1224,0)</f>
        <v>0</v>
      </c>
      <c r="BF1224" s="232">
        <f>IF(N1224="snížená",J1224,0)</f>
        <v>0</v>
      </c>
      <c r="BG1224" s="232">
        <f>IF(N1224="zákl. přenesená",J1224,0)</f>
        <v>0</v>
      </c>
      <c r="BH1224" s="232">
        <f>IF(N1224="sníž. přenesená",J1224,0)</f>
        <v>0</v>
      </c>
      <c r="BI1224" s="232">
        <f>IF(N1224="nulová",J1224,0)</f>
        <v>0</v>
      </c>
      <c r="BJ1224" s="21" t="s">
        <v>81</v>
      </c>
      <c r="BK1224" s="232">
        <f>ROUND(I1224*H1224,2)</f>
        <v>0</v>
      </c>
      <c r="BL1224" s="21" t="s">
        <v>438</v>
      </c>
      <c r="BM1224" s="231" t="s">
        <v>1785</v>
      </c>
    </row>
    <row r="1225" s="2" customFormat="1">
      <c r="A1225" s="42"/>
      <c r="B1225" s="43"/>
      <c r="C1225" s="44"/>
      <c r="D1225" s="233" t="s">
        <v>442</v>
      </c>
      <c r="E1225" s="44"/>
      <c r="F1225" s="234" t="s">
        <v>1786</v>
      </c>
      <c r="G1225" s="44"/>
      <c r="H1225" s="44"/>
      <c r="I1225" s="235"/>
      <c r="J1225" s="44"/>
      <c r="K1225" s="44"/>
      <c r="L1225" s="48"/>
      <c r="M1225" s="236"/>
      <c r="N1225" s="237"/>
      <c r="O1225" s="88"/>
      <c r="P1225" s="88"/>
      <c r="Q1225" s="88"/>
      <c r="R1225" s="88"/>
      <c r="S1225" s="88"/>
      <c r="T1225" s="89"/>
      <c r="U1225" s="42"/>
      <c r="V1225" s="42"/>
      <c r="W1225" s="42"/>
      <c r="X1225" s="42"/>
      <c r="Y1225" s="42"/>
      <c r="Z1225" s="42"/>
      <c r="AA1225" s="42"/>
      <c r="AB1225" s="42"/>
      <c r="AC1225" s="42"/>
      <c r="AD1225" s="42"/>
      <c r="AE1225" s="42"/>
      <c r="AT1225" s="21" t="s">
        <v>442</v>
      </c>
      <c r="AU1225" s="21" t="s">
        <v>83</v>
      </c>
    </row>
    <row r="1226" s="14" customFormat="1">
      <c r="A1226" s="14"/>
      <c r="B1226" s="250"/>
      <c r="C1226" s="251"/>
      <c r="D1226" s="240" t="s">
        <v>446</v>
      </c>
      <c r="E1226" s="252" t="s">
        <v>28</v>
      </c>
      <c r="F1226" s="253" t="s">
        <v>863</v>
      </c>
      <c r="G1226" s="251"/>
      <c r="H1226" s="252" t="s">
        <v>28</v>
      </c>
      <c r="I1226" s="254"/>
      <c r="J1226" s="251"/>
      <c r="K1226" s="251"/>
      <c r="L1226" s="255"/>
      <c r="M1226" s="256"/>
      <c r="N1226" s="257"/>
      <c r="O1226" s="257"/>
      <c r="P1226" s="257"/>
      <c r="Q1226" s="257"/>
      <c r="R1226" s="257"/>
      <c r="S1226" s="257"/>
      <c r="T1226" s="258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T1226" s="259" t="s">
        <v>446</v>
      </c>
      <c r="AU1226" s="259" t="s">
        <v>83</v>
      </c>
      <c r="AV1226" s="14" t="s">
        <v>81</v>
      </c>
      <c r="AW1226" s="14" t="s">
        <v>35</v>
      </c>
      <c r="AX1226" s="14" t="s">
        <v>74</v>
      </c>
      <c r="AY1226" s="259" t="s">
        <v>426</v>
      </c>
    </row>
    <row r="1227" s="13" customFormat="1">
      <c r="A1227" s="13"/>
      <c r="B1227" s="238"/>
      <c r="C1227" s="239"/>
      <c r="D1227" s="240" t="s">
        <v>446</v>
      </c>
      <c r="E1227" s="241" t="s">
        <v>28</v>
      </c>
      <c r="F1227" s="242" t="s">
        <v>1787</v>
      </c>
      <c r="G1227" s="239"/>
      <c r="H1227" s="243">
        <v>0.80600000000000005</v>
      </c>
      <c r="I1227" s="244"/>
      <c r="J1227" s="239"/>
      <c r="K1227" s="239"/>
      <c r="L1227" s="245"/>
      <c r="M1227" s="246"/>
      <c r="N1227" s="247"/>
      <c r="O1227" s="247"/>
      <c r="P1227" s="247"/>
      <c r="Q1227" s="247"/>
      <c r="R1227" s="247"/>
      <c r="S1227" s="247"/>
      <c r="T1227" s="248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T1227" s="249" t="s">
        <v>446</v>
      </c>
      <c r="AU1227" s="249" t="s">
        <v>83</v>
      </c>
      <c r="AV1227" s="13" t="s">
        <v>83</v>
      </c>
      <c r="AW1227" s="13" t="s">
        <v>35</v>
      </c>
      <c r="AX1227" s="13" t="s">
        <v>81</v>
      </c>
      <c r="AY1227" s="249" t="s">
        <v>426</v>
      </c>
    </row>
    <row r="1228" s="2" customFormat="1" ht="24.15" customHeight="1">
      <c r="A1228" s="42"/>
      <c r="B1228" s="43"/>
      <c r="C1228" s="220" t="s">
        <v>1788</v>
      </c>
      <c r="D1228" s="220" t="s">
        <v>433</v>
      </c>
      <c r="E1228" s="221" t="s">
        <v>1789</v>
      </c>
      <c r="F1228" s="222" t="s">
        <v>1790</v>
      </c>
      <c r="G1228" s="223" t="s">
        <v>949</v>
      </c>
      <c r="H1228" s="224">
        <v>32.799999999999997</v>
      </c>
      <c r="I1228" s="225"/>
      <c r="J1228" s="226">
        <f>ROUND(I1228*H1228,2)</f>
        <v>0</v>
      </c>
      <c r="K1228" s="222" t="s">
        <v>437</v>
      </c>
      <c r="L1228" s="48"/>
      <c r="M1228" s="227" t="s">
        <v>28</v>
      </c>
      <c r="N1228" s="228" t="s">
        <v>45</v>
      </c>
      <c r="O1228" s="88"/>
      <c r="P1228" s="229">
        <f>O1228*H1228</f>
        <v>0</v>
      </c>
      <c r="Q1228" s="229">
        <v>0</v>
      </c>
      <c r="R1228" s="229">
        <f>Q1228*H1228</f>
        <v>0</v>
      </c>
      <c r="S1228" s="229">
        <v>0.37</v>
      </c>
      <c r="T1228" s="230">
        <f>S1228*H1228</f>
        <v>12.135999999999999</v>
      </c>
      <c r="U1228" s="42"/>
      <c r="V1228" s="42"/>
      <c r="W1228" s="42"/>
      <c r="X1228" s="42"/>
      <c r="Y1228" s="42"/>
      <c r="Z1228" s="42"/>
      <c r="AA1228" s="42"/>
      <c r="AB1228" s="42"/>
      <c r="AC1228" s="42"/>
      <c r="AD1228" s="42"/>
      <c r="AE1228" s="42"/>
      <c r="AR1228" s="231" t="s">
        <v>438</v>
      </c>
      <c r="AT1228" s="231" t="s">
        <v>433</v>
      </c>
      <c r="AU1228" s="231" t="s">
        <v>83</v>
      </c>
      <c r="AY1228" s="21" t="s">
        <v>426</v>
      </c>
      <c r="BE1228" s="232">
        <f>IF(N1228="základní",J1228,0)</f>
        <v>0</v>
      </c>
      <c r="BF1228" s="232">
        <f>IF(N1228="snížená",J1228,0)</f>
        <v>0</v>
      </c>
      <c r="BG1228" s="232">
        <f>IF(N1228="zákl. přenesená",J1228,0)</f>
        <v>0</v>
      </c>
      <c r="BH1228" s="232">
        <f>IF(N1228="sníž. přenesená",J1228,0)</f>
        <v>0</v>
      </c>
      <c r="BI1228" s="232">
        <f>IF(N1228="nulová",J1228,0)</f>
        <v>0</v>
      </c>
      <c r="BJ1228" s="21" t="s">
        <v>81</v>
      </c>
      <c r="BK1228" s="232">
        <f>ROUND(I1228*H1228,2)</f>
        <v>0</v>
      </c>
      <c r="BL1228" s="21" t="s">
        <v>438</v>
      </c>
      <c r="BM1228" s="231" t="s">
        <v>1791</v>
      </c>
    </row>
    <row r="1229" s="2" customFormat="1">
      <c r="A1229" s="42"/>
      <c r="B1229" s="43"/>
      <c r="C1229" s="44"/>
      <c r="D1229" s="233" t="s">
        <v>442</v>
      </c>
      <c r="E1229" s="44"/>
      <c r="F1229" s="234" t="s">
        <v>1792</v>
      </c>
      <c r="G1229" s="44"/>
      <c r="H1229" s="44"/>
      <c r="I1229" s="235"/>
      <c r="J1229" s="44"/>
      <c r="K1229" s="44"/>
      <c r="L1229" s="48"/>
      <c r="M1229" s="236"/>
      <c r="N1229" s="237"/>
      <c r="O1229" s="88"/>
      <c r="P1229" s="88"/>
      <c r="Q1229" s="88"/>
      <c r="R1229" s="88"/>
      <c r="S1229" s="88"/>
      <c r="T1229" s="89"/>
      <c r="U1229" s="42"/>
      <c r="V1229" s="42"/>
      <c r="W1229" s="42"/>
      <c r="X1229" s="42"/>
      <c r="Y1229" s="42"/>
      <c r="Z1229" s="42"/>
      <c r="AA1229" s="42"/>
      <c r="AB1229" s="42"/>
      <c r="AC1229" s="42"/>
      <c r="AD1229" s="42"/>
      <c r="AE1229" s="42"/>
      <c r="AT1229" s="21" t="s">
        <v>442</v>
      </c>
      <c r="AU1229" s="21" t="s">
        <v>83</v>
      </c>
    </row>
    <row r="1230" s="14" customFormat="1">
      <c r="A1230" s="14"/>
      <c r="B1230" s="250"/>
      <c r="C1230" s="251"/>
      <c r="D1230" s="240" t="s">
        <v>446</v>
      </c>
      <c r="E1230" s="252" t="s">
        <v>28</v>
      </c>
      <c r="F1230" s="253" t="s">
        <v>872</v>
      </c>
      <c r="G1230" s="251"/>
      <c r="H1230" s="252" t="s">
        <v>28</v>
      </c>
      <c r="I1230" s="254"/>
      <c r="J1230" s="251"/>
      <c r="K1230" s="251"/>
      <c r="L1230" s="255"/>
      <c r="M1230" s="256"/>
      <c r="N1230" s="257"/>
      <c r="O1230" s="257"/>
      <c r="P1230" s="257"/>
      <c r="Q1230" s="257"/>
      <c r="R1230" s="257"/>
      <c r="S1230" s="257"/>
      <c r="T1230" s="258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T1230" s="259" t="s">
        <v>446</v>
      </c>
      <c r="AU1230" s="259" t="s">
        <v>83</v>
      </c>
      <c r="AV1230" s="14" t="s">
        <v>81</v>
      </c>
      <c r="AW1230" s="14" t="s">
        <v>35</v>
      </c>
      <c r="AX1230" s="14" t="s">
        <v>74</v>
      </c>
      <c r="AY1230" s="259" t="s">
        <v>426</v>
      </c>
    </row>
    <row r="1231" s="13" customFormat="1">
      <c r="A1231" s="13"/>
      <c r="B1231" s="238"/>
      <c r="C1231" s="239"/>
      <c r="D1231" s="240" t="s">
        <v>446</v>
      </c>
      <c r="E1231" s="241" t="s">
        <v>28</v>
      </c>
      <c r="F1231" s="242" t="s">
        <v>1793</v>
      </c>
      <c r="G1231" s="239"/>
      <c r="H1231" s="243">
        <v>32.799999999999997</v>
      </c>
      <c r="I1231" s="244"/>
      <c r="J1231" s="239"/>
      <c r="K1231" s="239"/>
      <c r="L1231" s="245"/>
      <c r="M1231" s="246"/>
      <c r="N1231" s="247"/>
      <c r="O1231" s="247"/>
      <c r="P1231" s="247"/>
      <c r="Q1231" s="247"/>
      <c r="R1231" s="247"/>
      <c r="S1231" s="247"/>
      <c r="T1231" s="248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T1231" s="249" t="s">
        <v>446</v>
      </c>
      <c r="AU1231" s="249" t="s">
        <v>83</v>
      </c>
      <c r="AV1231" s="13" t="s">
        <v>83</v>
      </c>
      <c r="AW1231" s="13" t="s">
        <v>35</v>
      </c>
      <c r="AX1231" s="13" t="s">
        <v>81</v>
      </c>
      <c r="AY1231" s="249" t="s">
        <v>426</v>
      </c>
    </row>
    <row r="1232" s="2" customFormat="1" ht="24.15" customHeight="1">
      <c r="A1232" s="42"/>
      <c r="B1232" s="43"/>
      <c r="C1232" s="220" t="s">
        <v>1794</v>
      </c>
      <c r="D1232" s="220" t="s">
        <v>433</v>
      </c>
      <c r="E1232" s="221" t="s">
        <v>1795</v>
      </c>
      <c r="F1232" s="222" t="s">
        <v>1796</v>
      </c>
      <c r="G1232" s="223" t="s">
        <v>504</v>
      </c>
      <c r="H1232" s="224">
        <v>10.640000000000001</v>
      </c>
      <c r="I1232" s="225"/>
      <c r="J1232" s="226">
        <f>ROUND(I1232*H1232,2)</f>
        <v>0</v>
      </c>
      <c r="K1232" s="222" t="s">
        <v>437</v>
      </c>
      <c r="L1232" s="48"/>
      <c r="M1232" s="227" t="s">
        <v>28</v>
      </c>
      <c r="N1232" s="228" t="s">
        <v>45</v>
      </c>
      <c r="O1232" s="88"/>
      <c r="P1232" s="229">
        <f>O1232*H1232</f>
        <v>0</v>
      </c>
      <c r="Q1232" s="229">
        <v>0</v>
      </c>
      <c r="R1232" s="229">
        <f>Q1232*H1232</f>
        <v>0</v>
      </c>
      <c r="S1232" s="229">
        <v>2.3999999999999999</v>
      </c>
      <c r="T1232" s="230">
        <f>S1232*H1232</f>
        <v>25.536000000000001</v>
      </c>
      <c r="U1232" s="42"/>
      <c r="V1232" s="42"/>
      <c r="W1232" s="42"/>
      <c r="X1232" s="42"/>
      <c r="Y1232" s="42"/>
      <c r="Z1232" s="42"/>
      <c r="AA1232" s="42"/>
      <c r="AB1232" s="42"/>
      <c r="AC1232" s="42"/>
      <c r="AD1232" s="42"/>
      <c r="AE1232" s="42"/>
      <c r="AR1232" s="231" t="s">
        <v>438</v>
      </c>
      <c r="AT1232" s="231" t="s">
        <v>433</v>
      </c>
      <c r="AU1232" s="231" t="s">
        <v>83</v>
      </c>
      <c r="AY1232" s="21" t="s">
        <v>426</v>
      </c>
      <c r="BE1232" s="232">
        <f>IF(N1232="základní",J1232,0)</f>
        <v>0</v>
      </c>
      <c r="BF1232" s="232">
        <f>IF(N1232="snížená",J1232,0)</f>
        <v>0</v>
      </c>
      <c r="BG1232" s="232">
        <f>IF(N1232="zákl. přenesená",J1232,0)</f>
        <v>0</v>
      </c>
      <c r="BH1232" s="232">
        <f>IF(N1232="sníž. přenesená",J1232,0)</f>
        <v>0</v>
      </c>
      <c r="BI1232" s="232">
        <f>IF(N1232="nulová",J1232,0)</f>
        <v>0</v>
      </c>
      <c r="BJ1232" s="21" t="s">
        <v>81</v>
      </c>
      <c r="BK1232" s="232">
        <f>ROUND(I1232*H1232,2)</f>
        <v>0</v>
      </c>
      <c r="BL1232" s="21" t="s">
        <v>438</v>
      </c>
      <c r="BM1232" s="231" t="s">
        <v>1797</v>
      </c>
    </row>
    <row r="1233" s="2" customFormat="1">
      <c r="A1233" s="42"/>
      <c r="B1233" s="43"/>
      <c r="C1233" s="44"/>
      <c r="D1233" s="233" t="s">
        <v>442</v>
      </c>
      <c r="E1233" s="44"/>
      <c r="F1233" s="234" t="s">
        <v>1798</v>
      </c>
      <c r="G1233" s="44"/>
      <c r="H1233" s="44"/>
      <c r="I1233" s="235"/>
      <c r="J1233" s="44"/>
      <c r="K1233" s="44"/>
      <c r="L1233" s="48"/>
      <c r="M1233" s="236"/>
      <c r="N1233" s="237"/>
      <c r="O1233" s="88"/>
      <c r="P1233" s="88"/>
      <c r="Q1233" s="88"/>
      <c r="R1233" s="88"/>
      <c r="S1233" s="88"/>
      <c r="T1233" s="89"/>
      <c r="U1233" s="42"/>
      <c r="V1233" s="42"/>
      <c r="W1233" s="42"/>
      <c r="X1233" s="42"/>
      <c r="Y1233" s="42"/>
      <c r="Z1233" s="42"/>
      <c r="AA1233" s="42"/>
      <c r="AB1233" s="42"/>
      <c r="AC1233" s="42"/>
      <c r="AD1233" s="42"/>
      <c r="AE1233" s="42"/>
      <c r="AT1233" s="21" t="s">
        <v>442</v>
      </c>
      <c r="AU1233" s="21" t="s">
        <v>83</v>
      </c>
    </row>
    <row r="1234" s="14" customFormat="1">
      <c r="A1234" s="14"/>
      <c r="B1234" s="250"/>
      <c r="C1234" s="251"/>
      <c r="D1234" s="240" t="s">
        <v>446</v>
      </c>
      <c r="E1234" s="252" t="s">
        <v>28</v>
      </c>
      <c r="F1234" s="253" t="s">
        <v>872</v>
      </c>
      <c r="G1234" s="251"/>
      <c r="H1234" s="252" t="s">
        <v>28</v>
      </c>
      <c r="I1234" s="254"/>
      <c r="J1234" s="251"/>
      <c r="K1234" s="251"/>
      <c r="L1234" s="255"/>
      <c r="M1234" s="256"/>
      <c r="N1234" s="257"/>
      <c r="O1234" s="257"/>
      <c r="P1234" s="257"/>
      <c r="Q1234" s="257"/>
      <c r="R1234" s="257"/>
      <c r="S1234" s="257"/>
      <c r="T1234" s="258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259" t="s">
        <v>446</v>
      </c>
      <c r="AU1234" s="259" t="s">
        <v>83</v>
      </c>
      <c r="AV1234" s="14" t="s">
        <v>81</v>
      </c>
      <c r="AW1234" s="14" t="s">
        <v>35</v>
      </c>
      <c r="AX1234" s="14" t="s">
        <v>74</v>
      </c>
      <c r="AY1234" s="259" t="s">
        <v>426</v>
      </c>
    </row>
    <row r="1235" s="13" customFormat="1">
      <c r="A1235" s="13"/>
      <c r="B1235" s="238"/>
      <c r="C1235" s="239"/>
      <c r="D1235" s="240" t="s">
        <v>446</v>
      </c>
      <c r="E1235" s="241" t="s">
        <v>28</v>
      </c>
      <c r="F1235" s="242" t="s">
        <v>1799</v>
      </c>
      <c r="G1235" s="239"/>
      <c r="H1235" s="243">
        <v>10.640000000000001</v>
      </c>
      <c r="I1235" s="244"/>
      <c r="J1235" s="239"/>
      <c r="K1235" s="239"/>
      <c r="L1235" s="245"/>
      <c r="M1235" s="246"/>
      <c r="N1235" s="247"/>
      <c r="O1235" s="247"/>
      <c r="P1235" s="247"/>
      <c r="Q1235" s="247"/>
      <c r="R1235" s="247"/>
      <c r="S1235" s="247"/>
      <c r="T1235" s="248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T1235" s="249" t="s">
        <v>446</v>
      </c>
      <c r="AU1235" s="249" t="s">
        <v>83</v>
      </c>
      <c r="AV1235" s="13" t="s">
        <v>83</v>
      </c>
      <c r="AW1235" s="13" t="s">
        <v>35</v>
      </c>
      <c r="AX1235" s="13" t="s">
        <v>81</v>
      </c>
      <c r="AY1235" s="249" t="s">
        <v>426</v>
      </c>
    </row>
    <row r="1236" s="2" customFormat="1" ht="24.15" customHeight="1">
      <c r="A1236" s="42"/>
      <c r="B1236" s="43"/>
      <c r="C1236" s="220" t="s">
        <v>1800</v>
      </c>
      <c r="D1236" s="220" t="s">
        <v>433</v>
      </c>
      <c r="E1236" s="221" t="s">
        <v>1801</v>
      </c>
      <c r="F1236" s="222" t="s">
        <v>1802</v>
      </c>
      <c r="G1236" s="223" t="s">
        <v>436</v>
      </c>
      <c r="H1236" s="224">
        <v>26.600000000000001</v>
      </c>
      <c r="I1236" s="225"/>
      <c r="J1236" s="226">
        <f>ROUND(I1236*H1236,2)</f>
        <v>0</v>
      </c>
      <c r="K1236" s="222" t="s">
        <v>28</v>
      </c>
      <c r="L1236" s="48"/>
      <c r="M1236" s="227" t="s">
        <v>28</v>
      </c>
      <c r="N1236" s="228" t="s">
        <v>45</v>
      </c>
      <c r="O1236" s="88"/>
      <c r="P1236" s="229">
        <f>O1236*H1236</f>
        <v>0</v>
      </c>
      <c r="Q1236" s="229">
        <v>0</v>
      </c>
      <c r="R1236" s="229">
        <f>Q1236*H1236</f>
        <v>0</v>
      </c>
      <c r="S1236" s="229">
        <v>0.013440000000000001</v>
      </c>
      <c r="T1236" s="230">
        <f>S1236*H1236</f>
        <v>0.35750400000000004</v>
      </c>
      <c r="U1236" s="42"/>
      <c r="V1236" s="42"/>
      <c r="W1236" s="42"/>
      <c r="X1236" s="42"/>
      <c r="Y1236" s="42"/>
      <c r="Z1236" s="42"/>
      <c r="AA1236" s="42"/>
      <c r="AB1236" s="42"/>
      <c r="AC1236" s="42"/>
      <c r="AD1236" s="42"/>
      <c r="AE1236" s="42"/>
      <c r="AR1236" s="231" t="s">
        <v>645</v>
      </c>
      <c r="AT1236" s="231" t="s">
        <v>433</v>
      </c>
      <c r="AU1236" s="231" t="s">
        <v>83</v>
      </c>
      <c r="AY1236" s="21" t="s">
        <v>426</v>
      </c>
      <c r="BE1236" s="232">
        <f>IF(N1236="základní",J1236,0)</f>
        <v>0</v>
      </c>
      <c r="BF1236" s="232">
        <f>IF(N1236="snížená",J1236,0)</f>
        <v>0</v>
      </c>
      <c r="BG1236" s="232">
        <f>IF(N1236="zákl. přenesená",J1236,0)</f>
        <v>0</v>
      </c>
      <c r="BH1236" s="232">
        <f>IF(N1236="sníž. přenesená",J1236,0)</f>
        <v>0</v>
      </c>
      <c r="BI1236" s="232">
        <f>IF(N1236="nulová",J1236,0)</f>
        <v>0</v>
      </c>
      <c r="BJ1236" s="21" t="s">
        <v>81</v>
      </c>
      <c r="BK1236" s="232">
        <f>ROUND(I1236*H1236,2)</f>
        <v>0</v>
      </c>
      <c r="BL1236" s="21" t="s">
        <v>645</v>
      </c>
      <c r="BM1236" s="231" t="s">
        <v>1803</v>
      </c>
    </row>
    <row r="1237" s="14" customFormat="1">
      <c r="A1237" s="14"/>
      <c r="B1237" s="250"/>
      <c r="C1237" s="251"/>
      <c r="D1237" s="240" t="s">
        <v>446</v>
      </c>
      <c r="E1237" s="252" t="s">
        <v>28</v>
      </c>
      <c r="F1237" s="253" t="s">
        <v>872</v>
      </c>
      <c r="G1237" s="251"/>
      <c r="H1237" s="252" t="s">
        <v>28</v>
      </c>
      <c r="I1237" s="254"/>
      <c r="J1237" s="251"/>
      <c r="K1237" s="251"/>
      <c r="L1237" s="255"/>
      <c r="M1237" s="256"/>
      <c r="N1237" s="257"/>
      <c r="O1237" s="257"/>
      <c r="P1237" s="257"/>
      <c r="Q1237" s="257"/>
      <c r="R1237" s="257"/>
      <c r="S1237" s="257"/>
      <c r="T1237" s="258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T1237" s="259" t="s">
        <v>446</v>
      </c>
      <c r="AU1237" s="259" t="s">
        <v>83</v>
      </c>
      <c r="AV1237" s="14" t="s">
        <v>81</v>
      </c>
      <c r="AW1237" s="14" t="s">
        <v>35</v>
      </c>
      <c r="AX1237" s="14" t="s">
        <v>74</v>
      </c>
      <c r="AY1237" s="259" t="s">
        <v>426</v>
      </c>
    </row>
    <row r="1238" s="13" customFormat="1">
      <c r="A1238" s="13"/>
      <c r="B1238" s="238"/>
      <c r="C1238" s="239"/>
      <c r="D1238" s="240" t="s">
        <v>446</v>
      </c>
      <c r="E1238" s="241" t="s">
        <v>28</v>
      </c>
      <c r="F1238" s="242" t="s">
        <v>1634</v>
      </c>
      <c r="G1238" s="239"/>
      <c r="H1238" s="243">
        <v>26.600000000000001</v>
      </c>
      <c r="I1238" s="244"/>
      <c r="J1238" s="239"/>
      <c r="K1238" s="239"/>
      <c r="L1238" s="245"/>
      <c r="M1238" s="246"/>
      <c r="N1238" s="247"/>
      <c r="O1238" s="247"/>
      <c r="P1238" s="247"/>
      <c r="Q1238" s="247"/>
      <c r="R1238" s="247"/>
      <c r="S1238" s="247"/>
      <c r="T1238" s="248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49" t="s">
        <v>446</v>
      </c>
      <c r="AU1238" s="249" t="s">
        <v>83</v>
      </c>
      <c r="AV1238" s="13" t="s">
        <v>83</v>
      </c>
      <c r="AW1238" s="13" t="s">
        <v>35</v>
      </c>
      <c r="AX1238" s="13" t="s">
        <v>81</v>
      </c>
      <c r="AY1238" s="249" t="s">
        <v>426</v>
      </c>
    </row>
    <row r="1239" s="2" customFormat="1" ht="24.15" customHeight="1">
      <c r="A1239" s="42"/>
      <c r="B1239" s="43"/>
      <c r="C1239" s="220" t="s">
        <v>1804</v>
      </c>
      <c r="D1239" s="220" t="s">
        <v>433</v>
      </c>
      <c r="E1239" s="221" t="s">
        <v>1805</v>
      </c>
      <c r="F1239" s="222" t="s">
        <v>1806</v>
      </c>
      <c r="G1239" s="223" t="s">
        <v>436</v>
      </c>
      <c r="H1239" s="224">
        <v>1.77</v>
      </c>
      <c r="I1239" s="225"/>
      <c r="J1239" s="226">
        <f>ROUND(I1239*H1239,2)</f>
        <v>0</v>
      </c>
      <c r="K1239" s="222" t="s">
        <v>437</v>
      </c>
      <c r="L1239" s="48"/>
      <c r="M1239" s="227" t="s">
        <v>28</v>
      </c>
      <c r="N1239" s="228" t="s">
        <v>45</v>
      </c>
      <c r="O1239" s="88"/>
      <c r="P1239" s="229">
        <f>O1239*H1239</f>
        <v>0</v>
      </c>
      <c r="Q1239" s="229">
        <v>0</v>
      </c>
      <c r="R1239" s="229">
        <f>Q1239*H1239</f>
        <v>0</v>
      </c>
      <c r="S1239" s="229">
        <v>0.35999999999999999</v>
      </c>
      <c r="T1239" s="230">
        <f>S1239*H1239</f>
        <v>0.63719999999999999</v>
      </c>
      <c r="U1239" s="42"/>
      <c r="V1239" s="42"/>
      <c r="W1239" s="42"/>
      <c r="X1239" s="42"/>
      <c r="Y1239" s="42"/>
      <c r="Z1239" s="42"/>
      <c r="AA1239" s="42"/>
      <c r="AB1239" s="42"/>
      <c r="AC1239" s="42"/>
      <c r="AD1239" s="42"/>
      <c r="AE1239" s="42"/>
      <c r="AR1239" s="231" t="s">
        <v>438</v>
      </c>
      <c r="AT1239" s="231" t="s">
        <v>433</v>
      </c>
      <c r="AU1239" s="231" t="s">
        <v>83</v>
      </c>
      <c r="AY1239" s="21" t="s">
        <v>426</v>
      </c>
      <c r="BE1239" s="232">
        <f>IF(N1239="základní",J1239,0)</f>
        <v>0</v>
      </c>
      <c r="BF1239" s="232">
        <f>IF(N1239="snížená",J1239,0)</f>
        <v>0</v>
      </c>
      <c r="BG1239" s="232">
        <f>IF(N1239="zákl. přenesená",J1239,0)</f>
        <v>0</v>
      </c>
      <c r="BH1239" s="232">
        <f>IF(N1239="sníž. přenesená",J1239,0)</f>
        <v>0</v>
      </c>
      <c r="BI1239" s="232">
        <f>IF(N1239="nulová",J1239,0)</f>
        <v>0</v>
      </c>
      <c r="BJ1239" s="21" t="s">
        <v>81</v>
      </c>
      <c r="BK1239" s="232">
        <f>ROUND(I1239*H1239,2)</f>
        <v>0</v>
      </c>
      <c r="BL1239" s="21" t="s">
        <v>438</v>
      </c>
      <c r="BM1239" s="231" t="s">
        <v>1807</v>
      </c>
    </row>
    <row r="1240" s="2" customFormat="1">
      <c r="A1240" s="42"/>
      <c r="B1240" s="43"/>
      <c r="C1240" s="44"/>
      <c r="D1240" s="233" t="s">
        <v>442</v>
      </c>
      <c r="E1240" s="44"/>
      <c r="F1240" s="234" t="s">
        <v>1808</v>
      </c>
      <c r="G1240" s="44"/>
      <c r="H1240" s="44"/>
      <c r="I1240" s="235"/>
      <c r="J1240" s="44"/>
      <c r="K1240" s="44"/>
      <c r="L1240" s="48"/>
      <c r="M1240" s="236"/>
      <c r="N1240" s="237"/>
      <c r="O1240" s="88"/>
      <c r="P1240" s="88"/>
      <c r="Q1240" s="88"/>
      <c r="R1240" s="88"/>
      <c r="S1240" s="88"/>
      <c r="T1240" s="89"/>
      <c r="U1240" s="42"/>
      <c r="V1240" s="42"/>
      <c r="W1240" s="42"/>
      <c r="X1240" s="42"/>
      <c r="Y1240" s="42"/>
      <c r="Z1240" s="42"/>
      <c r="AA1240" s="42"/>
      <c r="AB1240" s="42"/>
      <c r="AC1240" s="42"/>
      <c r="AD1240" s="42"/>
      <c r="AE1240" s="42"/>
      <c r="AT1240" s="21" t="s">
        <v>442</v>
      </c>
      <c r="AU1240" s="21" t="s">
        <v>83</v>
      </c>
    </row>
    <row r="1241" s="14" customFormat="1">
      <c r="A1241" s="14"/>
      <c r="B1241" s="250"/>
      <c r="C1241" s="251"/>
      <c r="D1241" s="240" t="s">
        <v>446</v>
      </c>
      <c r="E1241" s="252" t="s">
        <v>28</v>
      </c>
      <c r="F1241" s="253" t="s">
        <v>872</v>
      </c>
      <c r="G1241" s="251"/>
      <c r="H1241" s="252" t="s">
        <v>28</v>
      </c>
      <c r="I1241" s="254"/>
      <c r="J1241" s="251"/>
      <c r="K1241" s="251"/>
      <c r="L1241" s="255"/>
      <c r="M1241" s="256"/>
      <c r="N1241" s="257"/>
      <c r="O1241" s="257"/>
      <c r="P1241" s="257"/>
      <c r="Q1241" s="257"/>
      <c r="R1241" s="257"/>
      <c r="S1241" s="257"/>
      <c r="T1241" s="258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T1241" s="259" t="s">
        <v>446</v>
      </c>
      <c r="AU1241" s="259" t="s">
        <v>83</v>
      </c>
      <c r="AV1241" s="14" t="s">
        <v>81</v>
      </c>
      <c r="AW1241" s="14" t="s">
        <v>35</v>
      </c>
      <c r="AX1241" s="14" t="s">
        <v>74</v>
      </c>
      <c r="AY1241" s="259" t="s">
        <v>426</v>
      </c>
    </row>
    <row r="1242" s="13" customFormat="1">
      <c r="A1242" s="13"/>
      <c r="B1242" s="238"/>
      <c r="C1242" s="239"/>
      <c r="D1242" s="240" t="s">
        <v>446</v>
      </c>
      <c r="E1242" s="241" t="s">
        <v>28</v>
      </c>
      <c r="F1242" s="242" t="s">
        <v>1809</v>
      </c>
      <c r="G1242" s="239"/>
      <c r="H1242" s="243">
        <v>1.3500000000000001</v>
      </c>
      <c r="I1242" s="244"/>
      <c r="J1242" s="239"/>
      <c r="K1242" s="239"/>
      <c r="L1242" s="245"/>
      <c r="M1242" s="246"/>
      <c r="N1242" s="247"/>
      <c r="O1242" s="247"/>
      <c r="P1242" s="247"/>
      <c r="Q1242" s="247"/>
      <c r="R1242" s="247"/>
      <c r="S1242" s="247"/>
      <c r="T1242" s="248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49" t="s">
        <v>446</v>
      </c>
      <c r="AU1242" s="249" t="s">
        <v>83</v>
      </c>
      <c r="AV1242" s="13" t="s">
        <v>83</v>
      </c>
      <c r="AW1242" s="13" t="s">
        <v>35</v>
      </c>
      <c r="AX1242" s="13" t="s">
        <v>74</v>
      </c>
      <c r="AY1242" s="249" t="s">
        <v>426</v>
      </c>
    </row>
    <row r="1243" s="13" customFormat="1">
      <c r="A1243" s="13"/>
      <c r="B1243" s="238"/>
      <c r="C1243" s="239"/>
      <c r="D1243" s="240" t="s">
        <v>446</v>
      </c>
      <c r="E1243" s="241" t="s">
        <v>28</v>
      </c>
      <c r="F1243" s="242" t="s">
        <v>1810</v>
      </c>
      <c r="G1243" s="239"/>
      <c r="H1243" s="243">
        <v>0.41999999999999998</v>
      </c>
      <c r="I1243" s="244"/>
      <c r="J1243" s="239"/>
      <c r="K1243" s="239"/>
      <c r="L1243" s="245"/>
      <c r="M1243" s="246"/>
      <c r="N1243" s="247"/>
      <c r="O1243" s="247"/>
      <c r="P1243" s="247"/>
      <c r="Q1243" s="247"/>
      <c r="R1243" s="247"/>
      <c r="S1243" s="247"/>
      <c r="T1243" s="248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249" t="s">
        <v>446</v>
      </c>
      <c r="AU1243" s="249" t="s">
        <v>83</v>
      </c>
      <c r="AV1243" s="13" t="s">
        <v>83</v>
      </c>
      <c r="AW1243" s="13" t="s">
        <v>35</v>
      </c>
      <c r="AX1243" s="13" t="s">
        <v>74</v>
      </c>
      <c r="AY1243" s="249" t="s">
        <v>426</v>
      </c>
    </row>
    <row r="1244" s="15" customFormat="1">
      <c r="A1244" s="15"/>
      <c r="B1244" s="260"/>
      <c r="C1244" s="261"/>
      <c r="D1244" s="240" t="s">
        <v>446</v>
      </c>
      <c r="E1244" s="262" t="s">
        <v>28</v>
      </c>
      <c r="F1244" s="263" t="s">
        <v>466</v>
      </c>
      <c r="G1244" s="261"/>
      <c r="H1244" s="264">
        <v>1.77</v>
      </c>
      <c r="I1244" s="265"/>
      <c r="J1244" s="261"/>
      <c r="K1244" s="261"/>
      <c r="L1244" s="266"/>
      <c r="M1244" s="267"/>
      <c r="N1244" s="268"/>
      <c r="O1244" s="268"/>
      <c r="P1244" s="268"/>
      <c r="Q1244" s="268"/>
      <c r="R1244" s="268"/>
      <c r="S1244" s="268"/>
      <c r="T1244" s="269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T1244" s="270" t="s">
        <v>446</v>
      </c>
      <c r="AU1244" s="270" t="s">
        <v>83</v>
      </c>
      <c r="AV1244" s="15" t="s">
        <v>438</v>
      </c>
      <c r="AW1244" s="15" t="s">
        <v>35</v>
      </c>
      <c r="AX1244" s="15" t="s">
        <v>81</v>
      </c>
      <c r="AY1244" s="270" t="s">
        <v>426</v>
      </c>
    </row>
    <row r="1245" s="2" customFormat="1" ht="33" customHeight="1">
      <c r="A1245" s="42"/>
      <c r="B1245" s="43"/>
      <c r="C1245" s="220" t="s">
        <v>1811</v>
      </c>
      <c r="D1245" s="220" t="s">
        <v>433</v>
      </c>
      <c r="E1245" s="221" t="s">
        <v>1812</v>
      </c>
      <c r="F1245" s="222" t="s">
        <v>1813</v>
      </c>
      <c r="G1245" s="223" t="s">
        <v>504</v>
      </c>
      <c r="H1245" s="224">
        <v>0.26400000000000001</v>
      </c>
      <c r="I1245" s="225"/>
      <c r="J1245" s="226">
        <f>ROUND(I1245*H1245,2)</f>
        <v>0</v>
      </c>
      <c r="K1245" s="222" t="s">
        <v>437</v>
      </c>
      <c r="L1245" s="48"/>
      <c r="M1245" s="227" t="s">
        <v>28</v>
      </c>
      <c r="N1245" s="228" t="s">
        <v>45</v>
      </c>
      <c r="O1245" s="88"/>
      <c r="P1245" s="229">
        <f>O1245*H1245</f>
        <v>0</v>
      </c>
      <c r="Q1245" s="229">
        <v>0</v>
      </c>
      <c r="R1245" s="229">
        <f>Q1245*H1245</f>
        <v>0</v>
      </c>
      <c r="S1245" s="229">
        <v>2.3999999999999999</v>
      </c>
      <c r="T1245" s="230">
        <f>S1245*H1245</f>
        <v>0.63360000000000005</v>
      </c>
      <c r="U1245" s="42"/>
      <c r="V1245" s="42"/>
      <c r="W1245" s="42"/>
      <c r="X1245" s="42"/>
      <c r="Y1245" s="42"/>
      <c r="Z1245" s="42"/>
      <c r="AA1245" s="42"/>
      <c r="AB1245" s="42"/>
      <c r="AC1245" s="42"/>
      <c r="AD1245" s="42"/>
      <c r="AE1245" s="42"/>
      <c r="AR1245" s="231" t="s">
        <v>438</v>
      </c>
      <c r="AT1245" s="231" t="s">
        <v>433</v>
      </c>
      <c r="AU1245" s="231" t="s">
        <v>83</v>
      </c>
      <c r="AY1245" s="21" t="s">
        <v>426</v>
      </c>
      <c r="BE1245" s="232">
        <f>IF(N1245="základní",J1245,0)</f>
        <v>0</v>
      </c>
      <c r="BF1245" s="232">
        <f>IF(N1245="snížená",J1245,0)</f>
        <v>0</v>
      </c>
      <c r="BG1245" s="232">
        <f>IF(N1245="zákl. přenesená",J1245,0)</f>
        <v>0</v>
      </c>
      <c r="BH1245" s="232">
        <f>IF(N1245="sníž. přenesená",J1245,0)</f>
        <v>0</v>
      </c>
      <c r="BI1245" s="232">
        <f>IF(N1245="nulová",J1245,0)</f>
        <v>0</v>
      </c>
      <c r="BJ1245" s="21" t="s">
        <v>81</v>
      </c>
      <c r="BK1245" s="232">
        <f>ROUND(I1245*H1245,2)</f>
        <v>0</v>
      </c>
      <c r="BL1245" s="21" t="s">
        <v>438</v>
      </c>
      <c r="BM1245" s="231" t="s">
        <v>1814</v>
      </c>
    </row>
    <row r="1246" s="2" customFormat="1">
      <c r="A1246" s="42"/>
      <c r="B1246" s="43"/>
      <c r="C1246" s="44"/>
      <c r="D1246" s="233" t="s">
        <v>442</v>
      </c>
      <c r="E1246" s="44"/>
      <c r="F1246" s="234" t="s">
        <v>1815</v>
      </c>
      <c r="G1246" s="44"/>
      <c r="H1246" s="44"/>
      <c r="I1246" s="235"/>
      <c r="J1246" s="44"/>
      <c r="K1246" s="44"/>
      <c r="L1246" s="48"/>
      <c r="M1246" s="236"/>
      <c r="N1246" s="237"/>
      <c r="O1246" s="88"/>
      <c r="P1246" s="88"/>
      <c r="Q1246" s="88"/>
      <c r="R1246" s="88"/>
      <c r="S1246" s="88"/>
      <c r="T1246" s="89"/>
      <c r="U1246" s="42"/>
      <c r="V1246" s="42"/>
      <c r="W1246" s="42"/>
      <c r="X1246" s="42"/>
      <c r="Y1246" s="42"/>
      <c r="Z1246" s="42"/>
      <c r="AA1246" s="42"/>
      <c r="AB1246" s="42"/>
      <c r="AC1246" s="42"/>
      <c r="AD1246" s="42"/>
      <c r="AE1246" s="42"/>
      <c r="AT1246" s="21" t="s">
        <v>442</v>
      </c>
      <c r="AU1246" s="21" t="s">
        <v>83</v>
      </c>
    </row>
    <row r="1247" s="14" customFormat="1">
      <c r="A1247" s="14"/>
      <c r="B1247" s="250"/>
      <c r="C1247" s="251"/>
      <c r="D1247" s="240" t="s">
        <v>446</v>
      </c>
      <c r="E1247" s="252" t="s">
        <v>28</v>
      </c>
      <c r="F1247" s="253" t="s">
        <v>862</v>
      </c>
      <c r="G1247" s="251"/>
      <c r="H1247" s="252" t="s">
        <v>28</v>
      </c>
      <c r="I1247" s="254"/>
      <c r="J1247" s="251"/>
      <c r="K1247" s="251"/>
      <c r="L1247" s="255"/>
      <c r="M1247" s="256"/>
      <c r="N1247" s="257"/>
      <c r="O1247" s="257"/>
      <c r="P1247" s="257"/>
      <c r="Q1247" s="257"/>
      <c r="R1247" s="257"/>
      <c r="S1247" s="257"/>
      <c r="T1247" s="258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T1247" s="259" t="s">
        <v>446</v>
      </c>
      <c r="AU1247" s="259" t="s">
        <v>83</v>
      </c>
      <c r="AV1247" s="14" t="s">
        <v>81</v>
      </c>
      <c r="AW1247" s="14" t="s">
        <v>35</v>
      </c>
      <c r="AX1247" s="14" t="s">
        <v>74</v>
      </c>
      <c r="AY1247" s="259" t="s">
        <v>426</v>
      </c>
    </row>
    <row r="1248" s="13" customFormat="1">
      <c r="A1248" s="13"/>
      <c r="B1248" s="238"/>
      <c r="C1248" s="239"/>
      <c r="D1248" s="240" t="s">
        <v>446</v>
      </c>
      <c r="E1248" s="241" t="s">
        <v>28</v>
      </c>
      <c r="F1248" s="242" t="s">
        <v>1816</v>
      </c>
      <c r="G1248" s="239"/>
      <c r="H1248" s="243">
        <v>0.17999999999999999</v>
      </c>
      <c r="I1248" s="244"/>
      <c r="J1248" s="239"/>
      <c r="K1248" s="239"/>
      <c r="L1248" s="245"/>
      <c r="M1248" s="246"/>
      <c r="N1248" s="247"/>
      <c r="O1248" s="247"/>
      <c r="P1248" s="247"/>
      <c r="Q1248" s="247"/>
      <c r="R1248" s="247"/>
      <c r="S1248" s="247"/>
      <c r="T1248" s="248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49" t="s">
        <v>446</v>
      </c>
      <c r="AU1248" s="249" t="s">
        <v>83</v>
      </c>
      <c r="AV1248" s="13" t="s">
        <v>83</v>
      </c>
      <c r="AW1248" s="13" t="s">
        <v>35</v>
      </c>
      <c r="AX1248" s="13" t="s">
        <v>74</v>
      </c>
      <c r="AY1248" s="249" t="s">
        <v>426</v>
      </c>
    </row>
    <row r="1249" s="14" customFormat="1">
      <c r="A1249" s="14"/>
      <c r="B1249" s="250"/>
      <c r="C1249" s="251"/>
      <c r="D1249" s="240" t="s">
        <v>446</v>
      </c>
      <c r="E1249" s="252" t="s">
        <v>28</v>
      </c>
      <c r="F1249" s="253" t="s">
        <v>863</v>
      </c>
      <c r="G1249" s="251"/>
      <c r="H1249" s="252" t="s">
        <v>28</v>
      </c>
      <c r="I1249" s="254"/>
      <c r="J1249" s="251"/>
      <c r="K1249" s="251"/>
      <c r="L1249" s="255"/>
      <c r="M1249" s="256"/>
      <c r="N1249" s="257"/>
      <c r="O1249" s="257"/>
      <c r="P1249" s="257"/>
      <c r="Q1249" s="257"/>
      <c r="R1249" s="257"/>
      <c r="S1249" s="257"/>
      <c r="T1249" s="258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T1249" s="259" t="s">
        <v>446</v>
      </c>
      <c r="AU1249" s="259" t="s">
        <v>83</v>
      </c>
      <c r="AV1249" s="14" t="s">
        <v>81</v>
      </c>
      <c r="AW1249" s="14" t="s">
        <v>35</v>
      </c>
      <c r="AX1249" s="14" t="s">
        <v>74</v>
      </c>
      <c r="AY1249" s="259" t="s">
        <v>426</v>
      </c>
    </row>
    <row r="1250" s="13" customFormat="1">
      <c r="A1250" s="13"/>
      <c r="B1250" s="238"/>
      <c r="C1250" s="239"/>
      <c r="D1250" s="240" t="s">
        <v>446</v>
      </c>
      <c r="E1250" s="241" t="s">
        <v>28</v>
      </c>
      <c r="F1250" s="242" t="s">
        <v>1817</v>
      </c>
      <c r="G1250" s="239"/>
      <c r="H1250" s="243">
        <v>0.084000000000000005</v>
      </c>
      <c r="I1250" s="244"/>
      <c r="J1250" s="239"/>
      <c r="K1250" s="239"/>
      <c r="L1250" s="245"/>
      <c r="M1250" s="246"/>
      <c r="N1250" s="247"/>
      <c r="O1250" s="247"/>
      <c r="P1250" s="247"/>
      <c r="Q1250" s="247"/>
      <c r="R1250" s="247"/>
      <c r="S1250" s="247"/>
      <c r="T1250" s="248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249" t="s">
        <v>446</v>
      </c>
      <c r="AU1250" s="249" t="s">
        <v>83</v>
      </c>
      <c r="AV1250" s="13" t="s">
        <v>83</v>
      </c>
      <c r="AW1250" s="13" t="s">
        <v>35</v>
      </c>
      <c r="AX1250" s="13" t="s">
        <v>74</v>
      </c>
      <c r="AY1250" s="249" t="s">
        <v>426</v>
      </c>
    </row>
    <row r="1251" s="15" customFormat="1">
      <c r="A1251" s="15"/>
      <c r="B1251" s="260"/>
      <c r="C1251" s="261"/>
      <c r="D1251" s="240" t="s">
        <v>446</v>
      </c>
      <c r="E1251" s="262" t="s">
        <v>28</v>
      </c>
      <c r="F1251" s="263" t="s">
        <v>466</v>
      </c>
      <c r="G1251" s="261"/>
      <c r="H1251" s="264">
        <v>0.26400000000000001</v>
      </c>
      <c r="I1251" s="265"/>
      <c r="J1251" s="261"/>
      <c r="K1251" s="261"/>
      <c r="L1251" s="266"/>
      <c r="M1251" s="267"/>
      <c r="N1251" s="268"/>
      <c r="O1251" s="268"/>
      <c r="P1251" s="268"/>
      <c r="Q1251" s="268"/>
      <c r="R1251" s="268"/>
      <c r="S1251" s="268"/>
      <c r="T1251" s="269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T1251" s="270" t="s">
        <v>446</v>
      </c>
      <c r="AU1251" s="270" t="s">
        <v>83</v>
      </c>
      <c r="AV1251" s="15" t="s">
        <v>438</v>
      </c>
      <c r="AW1251" s="15" t="s">
        <v>35</v>
      </c>
      <c r="AX1251" s="15" t="s">
        <v>81</v>
      </c>
      <c r="AY1251" s="270" t="s">
        <v>426</v>
      </c>
    </row>
    <row r="1252" s="2" customFormat="1" ht="37.8" customHeight="1">
      <c r="A1252" s="42"/>
      <c r="B1252" s="43"/>
      <c r="C1252" s="220" t="s">
        <v>1818</v>
      </c>
      <c r="D1252" s="220" t="s">
        <v>433</v>
      </c>
      <c r="E1252" s="221" t="s">
        <v>1819</v>
      </c>
      <c r="F1252" s="222" t="s">
        <v>1820</v>
      </c>
      <c r="G1252" s="223" t="s">
        <v>504</v>
      </c>
      <c r="H1252" s="224">
        <v>1.01</v>
      </c>
      <c r="I1252" s="225"/>
      <c r="J1252" s="226">
        <f>ROUND(I1252*H1252,2)</f>
        <v>0</v>
      </c>
      <c r="K1252" s="222" t="s">
        <v>437</v>
      </c>
      <c r="L1252" s="48"/>
      <c r="M1252" s="227" t="s">
        <v>28</v>
      </c>
      <c r="N1252" s="228" t="s">
        <v>45</v>
      </c>
      <c r="O1252" s="88"/>
      <c r="P1252" s="229">
        <f>O1252*H1252</f>
        <v>0</v>
      </c>
      <c r="Q1252" s="229">
        <v>0</v>
      </c>
      <c r="R1252" s="229">
        <f>Q1252*H1252</f>
        <v>0</v>
      </c>
      <c r="S1252" s="229">
        <v>2.3999999999999999</v>
      </c>
      <c r="T1252" s="230">
        <f>S1252*H1252</f>
        <v>2.4239999999999999</v>
      </c>
      <c r="U1252" s="42"/>
      <c r="V1252" s="42"/>
      <c r="W1252" s="42"/>
      <c r="X1252" s="42"/>
      <c r="Y1252" s="42"/>
      <c r="Z1252" s="42"/>
      <c r="AA1252" s="42"/>
      <c r="AB1252" s="42"/>
      <c r="AC1252" s="42"/>
      <c r="AD1252" s="42"/>
      <c r="AE1252" s="42"/>
      <c r="AR1252" s="231" t="s">
        <v>438</v>
      </c>
      <c r="AT1252" s="231" t="s">
        <v>433</v>
      </c>
      <c r="AU1252" s="231" t="s">
        <v>83</v>
      </c>
      <c r="AY1252" s="21" t="s">
        <v>426</v>
      </c>
      <c r="BE1252" s="232">
        <f>IF(N1252="základní",J1252,0)</f>
        <v>0</v>
      </c>
      <c r="BF1252" s="232">
        <f>IF(N1252="snížená",J1252,0)</f>
        <v>0</v>
      </c>
      <c r="BG1252" s="232">
        <f>IF(N1252="zákl. přenesená",J1252,0)</f>
        <v>0</v>
      </c>
      <c r="BH1252" s="232">
        <f>IF(N1252="sníž. přenesená",J1252,0)</f>
        <v>0</v>
      </c>
      <c r="BI1252" s="232">
        <f>IF(N1252="nulová",J1252,0)</f>
        <v>0</v>
      </c>
      <c r="BJ1252" s="21" t="s">
        <v>81</v>
      </c>
      <c r="BK1252" s="232">
        <f>ROUND(I1252*H1252,2)</f>
        <v>0</v>
      </c>
      <c r="BL1252" s="21" t="s">
        <v>438</v>
      </c>
      <c r="BM1252" s="231" t="s">
        <v>1821</v>
      </c>
    </row>
    <row r="1253" s="2" customFormat="1">
      <c r="A1253" s="42"/>
      <c r="B1253" s="43"/>
      <c r="C1253" s="44"/>
      <c r="D1253" s="233" t="s">
        <v>442</v>
      </c>
      <c r="E1253" s="44"/>
      <c r="F1253" s="234" t="s">
        <v>1822</v>
      </c>
      <c r="G1253" s="44"/>
      <c r="H1253" s="44"/>
      <c r="I1253" s="235"/>
      <c r="J1253" s="44"/>
      <c r="K1253" s="44"/>
      <c r="L1253" s="48"/>
      <c r="M1253" s="236"/>
      <c r="N1253" s="237"/>
      <c r="O1253" s="88"/>
      <c r="P1253" s="88"/>
      <c r="Q1253" s="88"/>
      <c r="R1253" s="88"/>
      <c r="S1253" s="88"/>
      <c r="T1253" s="89"/>
      <c r="U1253" s="42"/>
      <c r="V1253" s="42"/>
      <c r="W1253" s="42"/>
      <c r="X1253" s="42"/>
      <c r="Y1253" s="42"/>
      <c r="Z1253" s="42"/>
      <c r="AA1253" s="42"/>
      <c r="AB1253" s="42"/>
      <c r="AC1253" s="42"/>
      <c r="AD1253" s="42"/>
      <c r="AE1253" s="42"/>
      <c r="AT1253" s="21" t="s">
        <v>442</v>
      </c>
      <c r="AU1253" s="21" t="s">
        <v>83</v>
      </c>
    </row>
    <row r="1254" s="14" customFormat="1">
      <c r="A1254" s="14"/>
      <c r="B1254" s="250"/>
      <c r="C1254" s="251"/>
      <c r="D1254" s="240" t="s">
        <v>446</v>
      </c>
      <c r="E1254" s="252" t="s">
        <v>28</v>
      </c>
      <c r="F1254" s="253" t="s">
        <v>863</v>
      </c>
      <c r="G1254" s="251"/>
      <c r="H1254" s="252" t="s">
        <v>28</v>
      </c>
      <c r="I1254" s="254"/>
      <c r="J1254" s="251"/>
      <c r="K1254" s="251"/>
      <c r="L1254" s="255"/>
      <c r="M1254" s="256"/>
      <c r="N1254" s="257"/>
      <c r="O1254" s="257"/>
      <c r="P1254" s="257"/>
      <c r="Q1254" s="257"/>
      <c r="R1254" s="257"/>
      <c r="S1254" s="257"/>
      <c r="T1254" s="258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T1254" s="259" t="s">
        <v>446</v>
      </c>
      <c r="AU1254" s="259" t="s">
        <v>83</v>
      </c>
      <c r="AV1254" s="14" t="s">
        <v>81</v>
      </c>
      <c r="AW1254" s="14" t="s">
        <v>35</v>
      </c>
      <c r="AX1254" s="14" t="s">
        <v>74</v>
      </c>
      <c r="AY1254" s="259" t="s">
        <v>426</v>
      </c>
    </row>
    <row r="1255" s="13" customFormat="1">
      <c r="A1255" s="13"/>
      <c r="B1255" s="238"/>
      <c r="C1255" s="239"/>
      <c r="D1255" s="240" t="s">
        <v>446</v>
      </c>
      <c r="E1255" s="241" t="s">
        <v>28</v>
      </c>
      <c r="F1255" s="242" t="s">
        <v>1823</v>
      </c>
      <c r="G1255" s="239"/>
      <c r="H1255" s="243">
        <v>1.01</v>
      </c>
      <c r="I1255" s="244"/>
      <c r="J1255" s="239"/>
      <c r="K1255" s="239"/>
      <c r="L1255" s="245"/>
      <c r="M1255" s="246"/>
      <c r="N1255" s="247"/>
      <c r="O1255" s="247"/>
      <c r="P1255" s="247"/>
      <c r="Q1255" s="247"/>
      <c r="R1255" s="247"/>
      <c r="S1255" s="247"/>
      <c r="T1255" s="248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49" t="s">
        <v>446</v>
      </c>
      <c r="AU1255" s="249" t="s">
        <v>83</v>
      </c>
      <c r="AV1255" s="13" t="s">
        <v>83</v>
      </c>
      <c r="AW1255" s="13" t="s">
        <v>35</v>
      </c>
      <c r="AX1255" s="13" t="s">
        <v>81</v>
      </c>
      <c r="AY1255" s="249" t="s">
        <v>426</v>
      </c>
    </row>
    <row r="1256" s="2" customFormat="1" ht="37.8" customHeight="1">
      <c r="A1256" s="42"/>
      <c r="B1256" s="43"/>
      <c r="C1256" s="220" t="s">
        <v>1824</v>
      </c>
      <c r="D1256" s="220" t="s">
        <v>433</v>
      </c>
      <c r="E1256" s="221" t="s">
        <v>1825</v>
      </c>
      <c r="F1256" s="222" t="s">
        <v>1826</v>
      </c>
      <c r="G1256" s="223" t="s">
        <v>436</v>
      </c>
      <c r="H1256" s="224">
        <v>648</v>
      </c>
      <c r="I1256" s="225"/>
      <c r="J1256" s="226">
        <f>ROUND(I1256*H1256,2)</f>
        <v>0</v>
      </c>
      <c r="K1256" s="222" t="s">
        <v>437</v>
      </c>
      <c r="L1256" s="48"/>
      <c r="M1256" s="227" t="s">
        <v>28</v>
      </c>
      <c r="N1256" s="228" t="s">
        <v>45</v>
      </c>
      <c r="O1256" s="88"/>
      <c r="P1256" s="229">
        <f>O1256*H1256</f>
        <v>0</v>
      </c>
      <c r="Q1256" s="229">
        <v>0</v>
      </c>
      <c r="R1256" s="229">
        <f>Q1256*H1256</f>
        <v>0</v>
      </c>
      <c r="S1256" s="229">
        <v>0.122</v>
      </c>
      <c r="T1256" s="230">
        <f>S1256*H1256</f>
        <v>79.055999999999997</v>
      </c>
      <c r="U1256" s="42"/>
      <c r="V1256" s="42"/>
      <c r="W1256" s="42"/>
      <c r="X1256" s="42"/>
      <c r="Y1256" s="42"/>
      <c r="Z1256" s="42"/>
      <c r="AA1256" s="42"/>
      <c r="AB1256" s="42"/>
      <c r="AC1256" s="42"/>
      <c r="AD1256" s="42"/>
      <c r="AE1256" s="42"/>
      <c r="AR1256" s="231" t="s">
        <v>438</v>
      </c>
      <c r="AT1256" s="231" t="s">
        <v>433</v>
      </c>
      <c r="AU1256" s="231" t="s">
        <v>83</v>
      </c>
      <c r="AY1256" s="21" t="s">
        <v>426</v>
      </c>
      <c r="BE1256" s="232">
        <f>IF(N1256="základní",J1256,0)</f>
        <v>0</v>
      </c>
      <c r="BF1256" s="232">
        <f>IF(N1256="snížená",J1256,0)</f>
        <v>0</v>
      </c>
      <c r="BG1256" s="232">
        <f>IF(N1256="zákl. přenesená",J1256,0)</f>
        <v>0</v>
      </c>
      <c r="BH1256" s="232">
        <f>IF(N1256="sníž. přenesená",J1256,0)</f>
        <v>0</v>
      </c>
      <c r="BI1256" s="232">
        <f>IF(N1256="nulová",J1256,0)</f>
        <v>0</v>
      </c>
      <c r="BJ1256" s="21" t="s">
        <v>81</v>
      </c>
      <c r="BK1256" s="232">
        <f>ROUND(I1256*H1256,2)</f>
        <v>0</v>
      </c>
      <c r="BL1256" s="21" t="s">
        <v>438</v>
      </c>
      <c r="BM1256" s="231" t="s">
        <v>1827</v>
      </c>
    </row>
    <row r="1257" s="2" customFormat="1">
      <c r="A1257" s="42"/>
      <c r="B1257" s="43"/>
      <c r="C1257" s="44"/>
      <c r="D1257" s="233" t="s">
        <v>442</v>
      </c>
      <c r="E1257" s="44"/>
      <c r="F1257" s="234" t="s">
        <v>1828</v>
      </c>
      <c r="G1257" s="44"/>
      <c r="H1257" s="44"/>
      <c r="I1257" s="235"/>
      <c r="J1257" s="44"/>
      <c r="K1257" s="44"/>
      <c r="L1257" s="48"/>
      <c r="M1257" s="236"/>
      <c r="N1257" s="237"/>
      <c r="O1257" s="88"/>
      <c r="P1257" s="88"/>
      <c r="Q1257" s="88"/>
      <c r="R1257" s="88"/>
      <c r="S1257" s="88"/>
      <c r="T1257" s="89"/>
      <c r="U1257" s="42"/>
      <c r="V1257" s="42"/>
      <c r="W1257" s="42"/>
      <c r="X1257" s="42"/>
      <c r="Y1257" s="42"/>
      <c r="Z1257" s="42"/>
      <c r="AA1257" s="42"/>
      <c r="AB1257" s="42"/>
      <c r="AC1257" s="42"/>
      <c r="AD1257" s="42"/>
      <c r="AE1257" s="42"/>
      <c r="AT1257" s="21" t="s">
        <v>442</v>
      </c>
      <c r="AU1257" s="21" t="s">
        <v>83</v>
      </c>
    </row>
    <row r="1258" s="14" customFormat="1">
      <c r="A1258" s="14"/>
      <c r="B1258" s="250"/>
      <c r="C1258" s="251"/>
      <c r="D1258" s="240" t="s">
        <v>446</v>
      </c>
      <c r="E1258" s="252" t="s">
        <v>28</v>
      </c>
      <c r="F1258" s="253" t="s">
        <v>863</v>
      </c>
      <c r="G1258" s="251"/>
      <c r="H1258" s="252" t="s">
        <v>28</v>
      </c>
      <c r="I1258" s="254"/>
      <c r="J1258" s="251"/>
      <c r="K1258" s="251"/>
      <c r="L1258" s="255"/>
      <c r="M1258" s="256"/>
      <c r="N1258" s="257"/>
      <c r="O1258" s="257"/>
      <c r="P1258" s="257"/>
      <c r="Q1258" s="257"/>
      <c r="R1258" s="257"/>
      <c r="S1258" s="257"/>
      <c r="T1258" s="258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T1258" s="259" t="s">
        <v>446</v>
      </c>
      <c r="AU1258" s="259" t="s">
        <v>83</v>
      </c>
      <c r="AV1258" s="14" t="s">
        <v>81</v>
      </c>
      <c r="AW1258" s="14" t="s">
        <v>35</v>
      </c>
      <c r="AX1258" s="14" t="s">
        <v>74</v>
      </c>
      <c r="AY1258" s="259" t="s">
        <v>426</v>
      </c>
    </row>
    <row r="1259" s="13" customFormat="1">
      <c r="A1259" s="13"/>
      <c r="B1259" s="238"/>
      <c r="C1259" s="239"/>
      <c r="D1259" s="240" t="s">
        <v>446</v>
      </c>
      <c r="E1259" s="241" t="s">
        <v>28</v>
      </c>
      <c r="F1259" s="242" t="s">
        <v>1640</v>
      </c>
      <c r="G1259" s="239"/>
      <c r="H1259" s="243">
        <v>648</v>
      </c>
      <c r="I1259" s="244"/>
      <c r="J1259" s="239"/>
      <c r="K1259" s="239"/>
      <c r="L1259" s="245"/>
      <c r="M1259" s="246"/>
      <c r="N1259" s="247"/>
      <c r="O1259" s="247"/>
      <c r="P1259" s="247"/>
      <c r="Q1259" s="247"/>
      <c r="R1259" s="247"/>
      <c r="S1259" s="247"/>
      <c r="T1259" s="248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T1259" s="249" t="s">
        <v>446</v>
      </c>
      <c r="AU1259" s="249" t="s">
        <v>83</v>
      </c>
      <c r="AV1259" s="13" t="s">
        <v>83</v>
      </c>
      <c r="AW1259" s="13" t="s">
        <v>35</v>
      </c>
      <c r="AX1259" s="13" t="s">
        <v>81</v>
      </c>
      <c r="AY1259" s="249" t="s">
        <v>426</v>
      </c>
    </row>
    <row r="1260" s="2" customFormat="1" ht="24.15" customHeight="1">
      <c r="A1260" s="42"/>
      <c r="B1260" s="43"/>
      <c r="C1260" s="220" t="s">
        <v>1829</v>
      </c>
      <c r="D1260" s="220" t="s">
        <v>433</v>
      </c>
      <c r="E1260" s="221" t="s">
        <v>1830</v>
      </c>
      <c r="F1260" s="222" t="s">
        <v>1831</v>
      </c>
      <c r="G1260" s="223" t="s">
        <v>504</v>
      </c>
      <c r="H1260" s="224">
        <v>0.14399999999999999</v>
      </c>
      <c r="I1260" s="225"/>
      <c r="J1260" s="226">
        <f>ROUND(I1260*H1260,2)</f>
        <v>0</v>
      </c>
      <c r="K1260" s="222" t="s">
        <v>437</v>
      </c>
      <c r="L1260" s="48"/>
      <c r="M1260" s="227" t="s">
        <v>28</v>
      </c>
      <c r="N1260" s="228" t="s">
        <v>45</v>
      </c>
      <c r="O1260" s="88"/>
      <c r="P1260" s="229">
        <f>O1260*H1260</f>
        <v>0</v>
      </c>
      <c r="Q1260" s="229">
        <v>0</v>
      </c>
      <c r="R1260" s="229">
        <f>Q1260*H1260</f>
        <v>0</v>
      </c>
      <c r="S1260" s="229">
        <v>2.2000000000000002</v>
      </c>
      <c r="T1260" s="230">
        <f>S1260*H1260</f>
        <v>0.31680000000000003</v>
      </c>
      <c r="U1260" s="42"/>
      <c r="V1260" s="42"/>
      <c r="W1260" s="42"/>
      <c r="X1260" s="42"/>
      <c r="Y1260" s="42"/>
      <c r="Z1260" s="42"/>
      <c r="AA1260" s="42"/>
      <c r="AB1260" s="42"/>
      <c r="AC1260" s="42"/>
      <c r="AD1260" s="42"/>
      <c r="AE1260" s="42"/>
      <c r="AR1260" s="231" t="s">
        <v>438</v>
      </c>
      <c r="AT1260" s="231" t="s">
        <v>433</v>
      </c>
      <c r="AU1260" s="231" t="s">
        <v>83</v>
      </c>
      <c r="AY1260" s="21" t="s">
        <v>426</v>
      </c>
      <c r="BE1260" s="232">
        <f>IF(N1260="základní",J1260,0)</f>
        <v>0</v>
      </c>
      <c r="BF1260" s="232">
        <f>IF(N1260="snížená",J1260,0)</f>
        <v>0</v>
      </c>
      <c r="BG1260" s="232">
        <f>IF(N1260="zákl. přenesená",J1260,0)</f>
        <v>0</v>
      </c>
      <c r="BH1260" s="232">
        <f>IF(N1260="sníž. přenesená",J1260,0)</f>
        <v>0</v>
      </c>
      <c r="BI1260" s="232">
        <f>IF(N1260="nulová",J1260,0)</f>
        <v>0</v>
      </c>
      <c r="BJ1260" s="21" t="s">
        <v>81</v>
      </c>
      <c r="BK1260" s="232">
        <f>ROUND(I1260*H1260,2)</f>
        <v>0</v>
      </c>
      <c r="BL1260" s="21" t="s">
        <v>438</v>
      </c>
      <c r="BM1260" s="231" t="s">
        <v>1832</v>
      </c>
    </row>
    <row r="1261" s="2" customFormat="1">
      <c r="A1261" s="42"/>
      <c r="B1261" s="43"/>
      <c r="C1261" s="44"/>
      <c r="D1261" s="233" t="s">
        <v>442</v>
      </c>
      <c r="E1261" s="44"/>
      <c r="F1261" s="234" t="s">
        <v>1833</v>
      </c>
      <c r="G1261" s="44"/>
      <c r="H1261" s="44"/>
      <c r="I1261" s="235"/>
      <c r="J1261" s="44"/>
      <c r="K1261" s="44"/>
      <c r="L1261" s="48"/>
      <c r="M1261" s="236"/>
      <c r="N1261" s="237"/>
      <c r="O1261" s="88"/>
      <c r="P1261" s="88"/>
      <c r="Q1261" s="88"/>
      <c r="R1261" s="88"/>
      <c r="S1261" s="88"/>
      <c r="T1261" s="89"/>
      <c r="U1261" s="42"/>
      <c r="V1261" s="42"/>
      <c r="W1261" s="42"/>
      <c r="X1261" s="42"/>
      <c r="Y1261" s="42"/>
      <c r="Z1261" s="42"/>
      <c r="AA1261" s="42"/>
      <c r="AB1261" s="42"/>
      <c r="AC1261" s="42"/>
      <c r="AD1261" s="42"/>
      <c r="AE1261" s="42"/>
      <c r="AT1261" s="21" t="s">
        <v>442</v>
      </c>
      <c r="AU1261" s="21" t="s">
        <v>83</v>
      </c>
    </row>
    <row r="1262" s="14" customFormat="1">
      <c r="A1262" s="14"/>
      <c r="B1262" s="250"/>
      <c r="C1262" s="251"/>
      <c r="D1262" s="240" t="s">
        <v>446</v>
      </c>
      <c r="E1262" s="252" t="s">
        <v>28</v>
      </c>
      <c r="F1262" s="253" t="s">
        <v>862</v>
      </c>
      <c r="G1262" s="251"/>
      <c r="H1262" s="252" t="s">
        <v>28</v>
      </c>
      <c r="I1262" s="254"/>
      <c r="J1262" s="251"/>
      <c r="K1262" s="251"/>
      <c r="L1262" s="255"/>
      <c r="M1262" s="256"/>
      <c r="N1262" s="257"/>
      <c r="O1262" s="257"/>
      <c r="P1262" s="257"/>
      <c r="Q1262" s="257"/>
      <c r="R1262" s="257"/>
      <c r="S1262" s="257"/>
      <c r="T1262" s="258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T1262" s="259" t="s">
        <v>446</v>
      </c>
      <c r="AU1262" s="259" t="s">
        <v>83</v>
      </c>
      <c r="AV1262" s="14" t="s">
        <v>81</v>
      </c>
      <c r="AW1262" s="14" t="s">
        <v>35</v>
      </c>
      <c r="AX1262" s="14" t="s">
        <v>74</v>
      </c>
      <c r="AY1262" s="259" t="s">
        <v>426</v>
      </c>
    </row>
    <row r="1263" s="13" customFormat="1">
      <c r="A1263" s="13"/>
      <c r="B1263" s="238"/>
      <c r="C1263" s="239"/>
      <c r="D1263" s="240" t="s">
        <v>446</v>
      </c>
      <c r="E1263" s="241" t="s">
        <v>28</v>
      </c>
      <c r="F1263" s="242" t="s">
        <v>1834</v>
      </c>
      <c r="G1263" s="239"/>
      <c r="H1263" s="243">
        <v>0.048000000000000001</v>
      </c>
      <c r="I1263" s="244"/>
      <c r="J1263" s="239"/>
      <c r="K1263" s="239"/>
      <c r="L1263" s="245"/>
      <c r="M1263" s="246"/>
      <c r="N1263" s="247"/>
      <c r="O1263" s="247"/>
      <c r="P1263" s="247"/>
      <c r="Q1263" s="247"/>
      <c r="R1263" s="247"/>
      <c r="S1263" s="247"/>
      <c r="T1263" s="248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249" t="s">
        <v>446</v>
      </c>
      <c r="AU1263" s="249" t="s">
        <v>83</v>
      </c>
      <c r="AV1263" s="13" t="s">
        <v>83</v>
      </c>
      <c r="AW1263" s="13" t="s">
        <v>35</v>
      </c>
      <c r="AX1263" s="13" t="s">
        <v>74</v>
      </c>
      <c r="AY1263" s="249" t="s">
        <v>426</v>
      </c>
    </row>
    <row r="1264" s="14" customFormat="1">
      <c r="A1264" s="14"/>
      <c r="B1264" s="250"/>
      <c r="C1264" s="251"/>
      <c r="D1264" s="240" t="s">
        <v>446</v>
      </c>
      <c r="E1264" s="252" t="s">
        <v>28</v>
      </c>
      <c r="F1264" s="253" t="s">
        <v>871</v>
      </c>
      <c r="G1264" s="251"/>
      <c r="H1264" s="252" t="s">
        <v>28</v>
      </c>
      <c r="I1264" s="254"/>
      <c r="J1264" s="251"/>
      <c r="K1264" s="251"/>
      <c r="L1264" s="255"/>
      <c r="M1264" s="256"/>
      <c r="N1264" s="257"/>
      <c r="O1264" s="257"/>
      <c r="P1264" s="257"/>
      <c r="Q1264" s="257"/>
      <c r="R1264" s="257"/>
      <c r="S1264" s="257"/>
      <c r="T1264" s="258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T1264" s="259" t="s">
        <v>446</v>
      </c>
      <c r="AU1264" s="259" t="s">
        <v>83</v>
      </c>
      <c r="AV1264" s="14" t="s">
        <v>81</v>
      </c>
      <c r="AW1264" s="14" t="s">
        <v>35</v>
      </c>
      <c r="AX1264" s="14" t="s">
        <v>74</v>
      </c>
      <c r="AY1264" s="259" t="s">
        <v>426</v>
      </c>
    </row>
    <row r="1265" s="13" customFormat="1">
      <c r="A1265" s="13"/>
      <c r="B1265" s="238"/>
      <c r="C1265" s="239"/>
      <c r="D1265" s="240" t="s">
        <v>446</v>
      </c>
      <c r="E1265" s="241" t="s">
        <v>28</v>
      </c>
      <c r="F1265" s="242" t="s">
        <v>1834</v>
      </c>
      <c r="G1265" s="239"/>
      <c r="H1265" s="243">
        <v>0.048000000000000001</v>
      </c>
      <c r="I1265" s="244"/>
      <c r="J1265" s="239"/>
      <c r="K1265" s="239"/>
      <c r="L1265" s="245"/>
      <c r="M1265" s="246"/>
      <c r="N1265" s="247"/>
      <c r="O1265" s="247"/>
      <c r="P1265" s="247"/>
      <c r="Q1265" s="247"/>
      <c r="R1265" s="247"/>
      <c r="S1265" s="247"/>
      <c r="T1265" s="248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T1265" s="249" t="s">
        <v>446</v>
      </c>
      <c r="AU1265" s="249" t="s">
        <v>83</v>
      </c>
      <c r="AV1265" s="13" t="s">
        <v>83</v>
      </c>
      <c r="AW1265" s="13" t="s">
        <v>35</v>
      </c>
      <c r="AX1265" s="13" t="s">
        <v>74</v>
      </c>
      <c r="AY1265" s="249" t="s">
        <v>426</v>
      </c>
    </row>
    <row r="1266" s="14" customFormat="1">
      <c r="A1266" s="14"/>
      <c r="B1266" s="250"/>
      <c r="C1266" s="251"/>
      <c r="D1266" s="240" t="s">
        <v>446</v>
      </c>
      <c r="E1266" s="252" t="s">
        <v>28</v>
      </c>
      <c r="F1266" s="253" t="s">
        <v>872</v>
      </c>
      <c r="G1266" s="251"/>
      <c r="H1266" s="252" t="s">
        <v>28</v>
      </c>
      <c r="I1266" s="254"/>
      <c r="J1266" s="251"/>
      <c r="K1266" s="251"/>
      <c r="L1266" s="255"/>
      <c r="M1266" s="256"/>
      <c r="N1266" s="257"/>
      <c r="O1266" s="257"/>
      <c r="P1266" s="257"/>
      <c r="Q1266" s="257"/>
      <c r="R1266" s="257"/>
      <c r="S1266" s="257"/>
      <c r="T1266" s="258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T1266" s="259" t="s">
        <v>446</v>
      </c>
      <c r="AU1266" s="259" t="s">
        <v>83</v>
      </c>
      <c r="AV1266" s="14" t="s">
        <v>81</v>
      </c>
      <c r="AW1266" s="14" t="s">
        <v>35</v>
      </c>
      <c r="AX1266" s="14" t="s">
        <v>74</v>
      </c>
      <c r="AY1266" s="259" t="s">
        <v>426</v>
      </c>
    </row>
    <row r="1267" s="13" customFormat="1">
      <c r="A1267" s="13"/>
      <c r="B1267" s="238"/>
      <c r="C1267" s="239"/>
      <c r="D1267" s="240" t="s">
        <v>446</v>
      </c>
      <c r="E1267" s="241" t="s">
        <v>28</v>
      </c>
      <c r="F1267" s="242" t="s">
        <v>1834</v>
      </c>
      <c r="G1267" s="239"/>
      <c r="H1267" s="243">
        <v>0.048000000000000001</v>
      </c>
      <c r="I1267" s="244"/>
      <c r="J1267" s="239"/>
      <c r="K1267" s="239"/>
      <c r="L1267" s="245"/>
      <c r="M1267" s="246"/>
      <c r="N1267" s="247"/>
      <c r="O1267" s="247"/>
      <c r="P1267" s="247"/>
      <c r="Q1267" s="247"/>
      <c r="R1267" s="247"/>
      <c r="S1267" s="247"/>
      <c r="T1267" s="248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49" t="s">
        <v>446</v>
      </c>
      <c r="AU1267" s="249" t="s">
        <v>83</v>
      </c>
      <c r="AV1267" s="13" t="s">
        <v>83</v>
      </c>
      <c r="AW1267" s="13" t="s">
        <v>35</v>
      </c>
      <c r="AX1267" s="13" t="s">
        <v>74</v>
      </c>
      <c r="AY1267" s="249" t="s">
        <v>426</v>
      </c>
    </row>
    <row r="1268" s="15" customFormat="1">
      <c r="A1268" s="15"/>
      <c r="B1268" s="260"/>
      <c r="C1268" s="261"/>
      <c r="D1268" s="240" t="s">
        <v>446</v>
      </c>
      <c r="E1268" s="262" t="s">
        <v>162</v>
      </c>
      <c r="F1268" s="263" t="s">
        <v>466</v>
      </c>
      <c r="G1268" s="261"/>
      <c r="H1268" s="264">
        <v>0.14399999999999999</v>
      </c>
      <c r="I1268" s="265"/>
      <c r="J1268" s="261"/>
      <c r="K1268" s="261"/>
      <c r="L1268" s="266"/>
      <c r="M1268" s="267"/>
      <c r="N1268" s="268"/>
      <c r="O1268" s="268"/>
      <c r="P1268" s="268"/>
      <c r="Q1268" s="268"/>
      <c r="R1268" s="268"/>
      <c r="S1268" s="268"/>
      <c r="T1268" s="269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T1268" s="270" t="s">
        <v>446</v>
      </c>
      <c r="AU1268" s="270" t="s">
        <v>83</v>
      </c>
      <c r="AV1268" s="15" t="s">
        <v>438</v>
      </c>
      <c r="AW1268" s="15" t="s">
        <v>35</v>
      </c>
      <c r="AX1268" s="15" t="s">
        <v>81</v>
      </c>
      <c r="AY1268" s="270" t="s">
        <v>426</v>
      </c>
    </row>
    <row r="1269" s="2" customFormat="1" ht="24.15" customHeight="1">
      <c r="A1269" s="42"/>
      <c r="B1269" s="43"/>
      <c r="C1269" s="220" t="s">
        <v>1835</v>
      </c>
      <c r="D1269" s="220" t="s">
        <v>433</v>
      </c>
      <c r="E1269" s="221" t="s">
        <v>1836</v>
      </c>
      <c r="F1269" s="222" t="s">
        <v>1837</v>
      </c>
      <c r="G1269" s="223" t="s">
        <v>504</v>
      </c>
      <c r="H1269" s="224">
        <v>7.1749999999999998</v>
      </c>
      <c r="I1269" s="225"/>
      <c r="J1269" s="226">
        <f>ROUND(I1269*H1269,2)</f>
        <v>0</v>
      </c>
      <c r="K1269" s="222" t="s">
        <v>437</v>
      </c>
      <c r="L1269" s="48"/>
      <c r="M1269" s="227" t="s">
        <v>28</v>
      </c>
      <c r="N1269" s="228" t="s">
        <v>45</v>
      </c>
      <c r="O1269" s="88"/>
      <c r="P1269" s="229">
        <f>O1269*H1269</f>
        <v>0</v>
      </c>
      <c r="Q1269" s="229">
        <v>0</v>
      </c>
      <c r="R1269" s="229">
        <f>Q1269*H1269</f>
        <v>0</v>
      </c>
      <c r="S1269" s="229">
        <v>2.2000000000000002</v>
      </c>
      <c r="T1269" s="230">
        <f>S1269*H1269</f>
        <v>15.785</v>
      </c>
      <c r="U1269" s="42"/>
      <c r="V1269" s="42"/>
      <c r="W1269" s="42"/>
      <c r="X1269" s="42"/>
      <c r="Y1269" s="42"/>
      <c r="Z1269" s="42"/>
      <c r="AA1269" s="42"/>
      <c r="AB1269" s="42"/>
      <c r="AC1269" s="42"/>
      <c r="AD1269" s="42"/>
      <c r="AE1269" s="42"/>
      <c r="AR1269" s="231" t="s">
        <v>438</v>
      </c>
      <c r="AT1269" s="231" t="s">
        <v>433</v>
      </c>
      <c r="AU1269" s="231" t="s">
        <v>83</v>
      </c>
      <c r="AY1269" s="21" t="s">
        <v>426</v>
      </c>
      <c r="BE1269" s="232">
        <f>IF(N1269="základní",J1269,0)</f>
        <v>0</v>
      </c>
      <c r="BF1269" s="232">
        <f>IF(N1269="snížená",J1269,0)</f>
        <v>0</v>
      </c>
      <c r="BG1269" s="232">
        <f>IF(N1269="zákl. přenesená",J1269,0)</f>
        <v>0</v>
      </c>
      <c r="BH1269" s="232">
        <f>IF(N1269="sníž. přenesená",J1269,0)</f>
        <v>0</v>
      </c>
      <c r="BI1269" s="232">
        <f>IF(N1269="nulová",J1269,0)</f>
        <v>0</v>
      </c>
      <c r="BJ1269" s="21" t="s">
        <v>81</v>
      </c>
      <c r="BK1269" s="232">
        <f>ROUND(I1269*H1269,2)</f>
        <v>0</v>
      </c>
      <c r="BL1269" s="21" t="s">
        <v>438</v>
      </c>
      <c r="BM1269" s="231" t="s">
        <v>1838</v>
      </c>
    </row>
    <row r="1270" s="2" customFormat="1">
      <c r="A1270" s="42"/>
      <c r="B1270" s="43"/>
      <c r="C1270" s="44"/>
      <c r="D1270" s="233" t="s">
        <v>442</v>
      </c>
      <c r="E1270" s="44"/>
      <c r="F1270" s="234" t="s">
        <v>1839</v>
      </c>
      <c r="G1270" s="44"/>
      <c r="H1270" s="44"/>
      <c r="I1270" s="235"/>
      <c r="J1270" s="44"/>
      <c r="K1270" s="44"/>
      <c r="L1270" s="48"/>
      <c r="M1270" s="236"/>
      <c r="N1270" s="237"/>
      <c r="O1270" s="88"/>
      <c r="P1270" s="88"/>
      <c r="Q1270" s="88"/>
      <c r="R1270" s="88"/>
      <c r="S1270" s="88"/>
      <c r="T1270" s="89"/>
      <c r="U1270" s="42"/>
      <c r="V1270" s="42"/>
      <c r="W1270" s="42"/>
      <c r="X1270" s="42"/>
      <c r="Y1270" s="42"/>
      <c r="Z1270" s="42"/>
      <c r="AA1270" s="42"/>
      <c r="AB1270" s="42"/>
      <c r="AC1270" s="42"/>
      <c r="AD1270" s="42"/>
      <c r="AE1270" s="42"/>
      <c r="AT1270" s="21" t="s">
        <v>442</v>
      </c>
      <c r="AU1270" s="21" t="s">
        <v>83</v>
      </c>
    </row>
    <row r="1271" s="14" customFormat="1">
      <c r="A1271" s="14"/>
      <c r="B1271" s="250"/>
      <c r="C1271" s="251"/>
      <c r="D1271" s="240" t="s">
        <v>446</v>
      </c>
      <c r="E1271" s="252" t="s">
        <v>28</v>
      </c>
      <c r="F1271" s="253" t="s">
        <v>460</v>
      </c>
      <c r="G1271" s="251"/>
      <c r="H1271" s="252" t="s">
        <v>28</v>
      </c>
      <c r="I1271" s="254"/>
      <c r="J1271" s="251"/>
      <c r="K1271" s="251"/>
      <c r="L1271" s="255"/>
      <c r="M1271" s="256"/>
      <c r="N1271" s="257"/>
      <c r="O1271" s="257"/>
      <c r="P1271" s="257"/>
      <c r="Q1271" s="257"/>
      <c r="R1271" s="257"/>
      <c r="S1271" s="257"/>
      <c r="T1271" s="258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T1271" s="259" t="s">
        <v>446</v>
      </c>
      <c r="AU1271" s="259" t="s">
        <v>83</v>
      </c>
      <c r="AV1271" s="14" t="s">
        <v>81</v>
      </c>
      <c r="AW1271" s="14" t="s">
        <v>35</v>
      </c>
      <c r="AX1271" s="14" t="s">
        <v>74</v>
      </c>
      <c r="AY1271" s="259" t="s">
        <v>426</v>
      </c>
    </row>
    <row r="1272" s="13" customFormat="1">
      <c r="A1272" s="13"/>
      <c r="B1272" s="238"/>
      <c r="C1272" s="239"/>
      <c r="D1272" s="240" t="s">
        <v>446</v>
      </c>
      <c r="E1272" s="241" t="s">
        <v>157</v>
      </c>
      <c r="F1272" s="242" t="s">
        <v>1840</v>
      </c>
      <c r="G1272" s="239"/>
      <c r="H1272" s="243">
        <v>5.1749999999999998</v>
      </c>
      <c r="I1272" s="244"/>
      <c r="J1272" s="239"/>
      <c r="K1272" s="239"/>
      <c r="L1272" s="245"/>
      <c r="M1272" s="246"/>
      <c r="N1272" s="247"/>
      <c r="O1272" s="247"/>
      <c r="P1272" s="247"/>
      <c r="Q1272" s="247"/>
      <c r="R1272" s="247"/>
      <c r="S1272" s="247"/>
      <c r="T1272" s="248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T1272" s="249" t="s">
        <v>446</v>
      </c>
      <c r="AU1272" s="249" t="s">
        <v>83</v>
      </c>
      <c r="AV1272" s="13" t="s">
        <v>83</v>
      </c>
      <c r="AW1272" s="13" t="s">
        <v>35</v>
      </c>
      <c r="AX1272" s="13" t="s">
        <v>74</v>
      </c>
      <c r="AY1272" s="249" t="s">
        <v>426</v>
      </c>
    </row>
    <row r="1273" s="13" customFormat="1">
      <c r="A1273" s="13"/>
      <c r="B1273" s="238"/>
      <c r="C1273" s="239"/>
      <c r="D1273" s="240" t="s">
        <v>446</v>
      </c>
      <c r="E1273" s="241" t="s">
        <v>160</v>
      </c>
      <c r="F1273" s="242" t="s">
        <v>1841</v>
      </c>
      <c r="G1273" s="239"/>
      <c r="H1273" s="243">
        <v>2</v>
      </c>
      <c r="I1273" s="244"/>
      <c r="J1273" s="239"/>
      <c r="K1273" s="239"/>
      <c r="L1273" s="245"/>
      <c r="M1273" s="246"/>
      <c r="N1273" s="247"/>
      <c r="O1273" s="247"/>
      <c r="P1273" s="247"/>
      <c r="Q1273" s="247"/>
      <c r="R1273" s="247"/>
      <c r="S1273" s="247"/>
      <c r="T1273" s="248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T1273" s="249" t="s">
        <v>446</v>
      </c>
      <c r="AU1273" s="249" t="s">
        <v>83</v>
      </c>
      <c r="AV1273" s="13" t="s">
        <v>83</v>
      </c>
      <c r="AW1273" s="13" t="s">
        <v>35</v>
      </c>
      <c r="AX1273" s="13" t="s">
        <v>74</v>
      </c>
      <c r="AY1273" s="249" t="s">
        <v>426</v>
      </c>
    </row>
    <row r="1274" s="15" customFormat="1">
      <c r="A1274" s="15"/>
      <c r="B1274" s="260"/>
      <c r="C1274" s="261"/>
      <c r="D1274" s="240" t="s">
        <v>446</v>
      </c>
      <c r="E1274" s="262" t="s">
        <v>28</v>
      </c>
      <c r="F1274" s="263" t="s">
        <v>466</v>
      </c>
      <c r="G1274" s="261"/>
      <c r="H1274" s="264">
        <v>7.1749999999999998</v>
      </c>
      <c r="I1274" s="265"/>
      <c r="J1274" s="261"/>
      <c r="K1274" s="261"/>
      <c r="L1274" s="266"/>
      <c r="M1274" s="267"/>
      <c r="N1274" s="268"/>
      <c r="O1274" s="268"/>
      <c r="P1274" s="268"/>
      <c r="Q1274" s="268"/>
      <c r="R1274" s="268"/>
      <c r="S1274" s="268"/>
      <c r="T1274" s="269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T1274" s="270" t="s">
        <v>446</v>
      </c>
      <c r="AU1274" s="270" t="s">
        <v>83</v>
      </c>
      <c r="AV1274" s="15" t="s">
        <v>438</v>
      </c>
      <c r="AW1274" s="15" t="s">
        <v>35</v>
      </c>
      <c r="AX1274" s="15" t="s">
        <v>81</v>
      </c>
      <c r="AY1274" s="270" t="s">
        <v>426</v>
      </c>
    </row>
    <row r="1275" s="2" customFormat="1" ht="33" customHeight="1">
      <c r="A1275" s="42"/>
      <c r="B1275" s="43"/>
      <c r="C1275" s="220" t="s">
        <v>1842</v>
      </c>
      <c r="D1275" s="220" t="s">
        <v>433</v>
      </c>
      <c r="E1275" s="221" t="s">
        <v>1843</v>
      </c>
      <c r="F1275" s="222" t="s">
        <v>1844</v>
      </c>
      <c r="G1275" s="223" t="s">
        <v>504</v>
      </c>
      <c r="H1275" s="224">
        <v>0.14399999999999999</v>
      </c>
      <c r="I1275" s="225"/>
      <c r="J1275" s="226">
        <f>ROUND(I1275*H1275,2)</f>
        <v>0</v>
      </c>
      <c r="K1275" s="222" t="s">
        <v>437</v>
      </c>
      <c r="L1275" s="48"/>
      <c r="M1275" s="227" t="s">
        <v>28</v>
      </c>
      <c r="N1275" s="228" t="s">
        <v>45</v>
      </c>
      <c r="O1275" s="88"/>
      <c r="P1275" s="229">
        <f>O1275*H1275</f>
        <v>0</v>
      </c>
      <c r="Q1275" s="229">
        <v>0</v>
      </c>
      <c r="R1275" s="229">
        <f>Q1275*H1275</f>
        <v>0</v>
      </c>
      <c r="S1275" s="229">
        <v>0.043999999999999997</v>
      </c>
      <c r="T1275" s="230">
        <f>S1275*H1275</f>
        <v>0.0063359999999999988</v>
      </c>
      <c r="U1275" s="42"/>
      <c r="V1275" s="42"/>
      <c r="W1275" s="42"/>
      <c r="X1275" s="42"/>
      <c r="Y1275" s="42"/>
      <c r="Z1275" s="42"/>
      <c r="AA1275" s="42"/>
      <c r="AB1275" s="42"/>
      <c r="AC1275" s="42"/>
      <c r="AD1275" s="42"/>
      <c r="AE1275" s="42"/>
      <c r="AR1275" s="231" t="s">
        <v>438</v>
      </c>
      <c r="AT1275" s="231" t="s">
        <v>433</v>
      </c>
      <c r="AU1275" s="231" t="s">
        <v>83</v>
      </c>
      <c r="AY1275" s="21" t="s">
        <v>426</v>
      </c>
      <c r="BE1275" s="232">
        <f>IF(N1275="základní",J1275,0)</f>
        <v>0</v>
      </c>
      <c r="BF1275" s="232">
        <f>IF(N1275="snížená",J1275,0)</f>
        <v>0</v>
      </c>
      <c r="BG1275" s="232">
        <f>IF(N1275="zákl. přenesená",J1275,0)</f>
        <v>0</v>
      </c>
      <c r="BH1275" s="232">
        <f>IF(N1275="sníž. přenesená",J1275,0)</f>
        <v>0</v>
      </c>
      <c r="BI1275" s="232">
        <f>IF(N1275="nulová",J1275,0)</f>
        <v>0</v>
      </c>
      <c r="BJ1275" s="21" t="s">
        <v>81</v>
      </c>
      <c r="BK1275" s="232">
        <f>ROUND(I1275*H1275,2)</f>
        <v>0</v>
      </c>
      <c r="BL1275" s="21" t="s">
        <v>438</v>
      </c>
      <c r="BM1275" s="231" t="s">
        <v>1845</v>
      </c>
    </row>
    <row r="1276" s="2" customFormat="1">
      <c r="A1276" s="42"/>
      <c r="B1276" s="43"/>
      <c r="C1276" s="44"/>
      <c r="D1276" s="233" t="s">
        <v>442</v>
      </c>
      <c r="E1276" s="44"/>
      <c r="F1276" s="234" t="s">
        <v>1846</v>
      </c>
      <c r="G1276" s="44"/>
      <c r="H1276" s="44"/>
      <c r="I1276" s="235"/>
      <c r="J1276" s="44"/>
      <c r="K1276" s="44"/>
      <c r="L1276" s="48"/>
      <c r="M1276" s="236"/>
      <c r="N1276" s="237"/>
      <c r="O1276" s="88"/>
      <c r="P1276" s="88"/>
      <c r="Q1276" s="88"/>
      <c r="R1276" s="88"/>
      <c r="S1276" s="88"/>
      <c r="T1276" s="89"/>
      <c r="U1276" s="42"/>
      <c r="V1276" s="42"/>
      <c r="W1276" s="42"/>
      <c r="X1276" s="42"/>
      <c r="Y1276" s="42"/>
      <c r="Z1276" s="42"/>
      <c r="AA1276" s="42"/>
      <c r="AB1276" s="42"/>
      <c r="AC1276" s="42"/>
      <c r="AD1276" s="42"/>
      <c r="AE1276" s="42"/>
      <c r="AT1276" s="21" t="s">
        <v>442</v>
      </c>
      <c r="AU1276" s="21" t="s">
        <v>83</v>
      </c>
    </row>
    <row r="1277" s="13" customFormat="1">
      <c r="A1277" s="13"/>
      <c r="B1277" s="238"/>
      <c r="C1277" s="239"/>
      <c r="D1277" s="240" t="s">
        <v>446</v>
      </c>
      <c r="E1277" s="241" t="s">
        <v>28</v>
      </c>
      <c r="F1277" s="242" t="s">
        <v>162</v>
      </c>
      <c r="G1277" s="239"/>
      <c r="H1277" s="243">
        <v>0.14399999999999999</v>
      </c>
      <c r="I1277" s="244"/>
      <c r="J1277" s="239"/>
      <c r="K1277" s="239"/>
      <c r="L1277" s="245"/>
      <c r="M1277" s="246"/>
      <c r="N1277" s="247"/>
      <c r="O1277" s="247"/>
      <c r="P1277" s="247"/>
      <c r="Q1277" s="247"/>
      <c r="R1277" s="247"/>
      <c r="S1277" s="247"/>
      <c r="T1277" s="248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249" t="s">
        <v>446</v>
      </c>
      <c r="AU1277" s="249" t="s">
        <v>83</v>
      </c>
      <c r="AV1277" s="13" t="s">
        <v>83</v>
      </c>
      <c r="AW1277" s="13" t="s">
        <v>35</v>
      </c>
      <c r="AX1277" s="13" t="s">
        <v>81</v>
      </c>
      <c r="AY1277" s="249" t="s">
        <v>426</v>
      </c>
    </row>
    <row r="1278" s="2" customFormat="1" ht="37.8" customHeight="1">
      <c r="A1278" s="42"/>
      <c r="B1278" s="43"/>
      <c r="C1278" s="220" t="s">
        <v>221</v>
      </c>
      <c r="D1278" s="220" t="s">
        <v>433</v>
      </c>
      <c r="E1278" s="221" t="s">
        <v>1847</v>
      </c>
      <c r="F1278" s="222" t="s">
        <v>1848</v>
      </c>
      <c r="G1278" s="223" t="s">
        <v>504</v>
      </c>
      <c r="H1278" s="224">
        <v>7.1749999999999998</v>
      </c>
      <c r="I1278" s="225"/>
      <c r="J1278" s="226">
        <f>ROUND(I1278*H1278,2)</f>
        <v>0</v>
      </c>
      <c r="K1278" s="222" t="s">
        <v>437</v>
      </c>
      <c r="L1278" s="48"/>
      <c r="M1278" s="227" t="s">
        <v>28</v>
      </c>
      <c r="N1278" s="228" t="s">
        <v>45</v>
      </c>
      <c r="O1278" s="88"/>
      <c r="P1278" s="229">
        <f>O1278*H1278</f>
        <v>0</v>
      </c>
      <c r="Q1278" s="229">
        <v>0</v>
      </c>
      <c r="R1278" s="229">
        <f>Q1278*H1278</f>
        <v>0</v>
      </c>
      <c r="S1278" s="229">
        <v>0.029000000000000001</v>
      </c>
      <c r="T1278" s="230">
        <f>S1278*H1278</f>
        <v>0.20807500000000001</v>
      </c>
      <c r="U1278" s="42"/>
      <c r="V1278" s="42"/>
      <c r="W1278" s="42"/>
      <c r="X1278" s="42"/>
      <c r="Y1278" s="42"/>
      <c r="Z1278" s="42"/>
      <c r="AA1278" s="42"/>
      <c r="AB1278" s="42"/>
      <c r="AC1278" s="42"/>
      <c r="AD1278" s="42"/>
      <c r="AE1278" s="42"/>
      <c r="AR1278" s="231" t="s">
        <v>438</v>
      </c>
      <c r="AT1278" s="231" t="s">
        <v>433</v>
      </c>
      <c r="AU1278" s="231" t="s">
        <v>83</v>
      </c>
      <c r="AY1278" s="21" t="s">
        <v>426</v>
      </c>
      <c r="BE1278" s="232">
        <f>IF(N1278="základní",J1278,0)</f>
        <v>0</v>
      </c>
      <c r="BF1278" s="232">
        <f>IF(N1278="snížená",J1278,0)</f>
        <v>0</v>
      </c>
      <c r="BG1278" s="232">
        <f>IF(N1278="zákl. přenesená",J1278,0)</f>
        <v>0</v>
      </c>
      <c r="BH1278" s="232">
        <f>IF(N1278="sníž. přenesená",J1278,0)</f>
        <v>0</v>
      </c>
      <c r="BI1278" s="232">
        <f>IF(N1278="nulová",J1278,0)</f>
        <v>0</v>
      </c>
      <c r="BJ1278" s="21" t="s">
        <v>81</v>
      </c>
      <c r="BK1278" s="232">
        <f>ROUND(I1278*H1278,2)</f>
        <v>0</v>
      </c>
      <c r="BL1278" s="21" t="s">
        <v>438</v>
      </c>
      <c r="BM1278" s="231" t="s">
        <v>1849</v>
      </c>
    </row>
    <row r="1279" s="2" customFormat="1">
      <c r="A1279" s="42"/>
      <c r="B1279" s="43"/>
      <c r="C1279" s="44"/>
      <c r="D1279" s="233" t="s">
        <v>442</v>
      </c>
      <c r="E1279" s="44"/>
      <c r="F1279" s="234" t="s">
        <v>1850</v>
      </c>
      <c r="G1279" s="44"/>
      <c r="H1279" s="44"/>
      <c r="I1279" s="235"/>
      <c r="J1279" s="44"/>
      <c r="K1279" s="44"/>
      <c r="L1279" s="48"/>
      <c r="M1279" s="236"/>
      <c r="N1279" s="237"/>
      <c r="O1279" s="88"/>
      <c r="P1279" s="88"/>
      <c r="Q1279" s="88"/>
      <c r="R1279" s="88"/>
      <c r="S1279" s="88"/>
      <c r="T1279" s="89"/>
      <c r="U1279" s="42"/>
      <c r="V1279" s="42"/>
      <c r="W1279" s="42"/>
      <c r="X1279" s="42"/>
      <c r="Y1279" s="42"/>
      <c r="Z1279" s="42"/>
      <c r="AA1279" s="42"/>
      <c r="AB1279" s="42"/>
      <c r="AC1279" s="42"/>
      <c r="AD1279" s="42"/>
      <c r="AE1279" s="42"/>
      <c r="AT1279" s="21" t="s">
        <v>442</v>
      </c>
      <c r="AU1279" s="21" t="s">
        <v>83</v>
      </c>
    </row>
    <row r="1280" s="13" customFormat="1">
      <c r="A1280" s="13"/>
      <c r="B1280" s="238"/>
      <c r="C1280" s="239"/>
      <c r="D1280" s="240" t="s">
        <v>446</v>
      </c>
      <c r="E1280" s="241" t="s">
        <v>28</v>
      </c>
      <c r="F1280" s="242" t="s">
        <v>157</v>
      </c>
      <c r="G1280" s="239"/>
      <c r="H1280" s="243">
        <v>5.1749999999999998</v>
      </c>
      <c r="I1280" s="244"/>
      <c r="J1280" s="239"/>
      <c r="K1280" s="239"/>
      <c r="L1280" s="245"/>
      <c r="M1280" s="246"/>
      <c r="N1280" s="247"/>
      <c r="O1280" s="247"/>
      <c r="P1280" s="247"/>
      <c r="Q1280" s="247"/>
      <c r="R1280" s="247"/>
      <c r="S1280" s="247"/>
      <c r="T1280" s="248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T1280" s="249" t="s">
        <v>446</v>
      </c>
      <c r="AU1280" s="249" t="s">
        <v>83</v>
      </c>
      <c r="AV1280" s="13" t="s">
        <v>83</v>
      </c>
      <c r="AW1280" s="13" t="s">
        <v>35</v>
      </c>
      <c r="AX1280" s="13" t="s">
        <v>74</v>
      </c>
      <c r="AY1280" s="249" t="s">
        <v>426</v>
      </c>
    </row>
    <row r="1281" s="13" customFormat="1">
      <c r="A1281" s="13"/>
      <c r="B1281" s="238"/>
      <c r="C1281" s="239"/>
      <c r="D1281" s="240" t="s">
        <v>446</v>
      </c>
      <c r="E1281" s="241" t="s">
        <v>28</v>
      </c>
      <c r="F1281" s="242" t="s">
        <v>160</v>
      </c>
      <c r="G1281" s="239"/>
      <c r="H1281" s="243">
        <v>2</v>
      </c>
      <c r="I1281" s="244"/>
      <c r="J1281" s="239"/>
      <c r="K1281" s="239"/>
      <c r="L1281" s="245"/>
      <c r="M1281" s="246"/>
      <c r="N1281" s="247"/>
      <c r="O1281" s="247"/>
      <c r="P1281" s="247"/>
      <c r="Q1281" s="247"/>
      <c r="R1281" s="247"/>
      <c r="S1281" s="247"/>
      <c r="T1281" s="248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T1281" s="249" t="s">
        <v>446</v>
      </c>
      <c r="AU1281" s="249" t="s">
        <v>83</v>
      </c>
      <c r="AV1281" s="13" t="s">
        <v>83</v>
      </c>
      <c r="AW1281" s="13" t="s">
        <v>35</v>
      </c>
      <c r="AX1281" s="13" t="s">
        <v>74</v>
      </c>
      <c r="AY1281" s="249" t="s">
        <v>426</v>
      </c>
    </row>
    <row r="1282" s="15" customFormat="1">
      <c r="A1282" s="15"/>
      <c r="B1282" s="260"/>
      <c r="C1282" s="261"/>
      <c r="D1282" s="240" t="s">
        <v>446</v>
      </c>
      <c r="E1282" s="262" t="s">
        <v>28</v>
      </c>
      <c r="F1282" s="263" t="s">
        <v>466</v>
      </c>
      <c r="G1282" s="261"/>
      <c r="H1282" s="264">
        <v>7.1749999999999998</v>
      </c>
      <c r="I1282" s="265"/>
      <c r="J1282" s="261"/>
      <c r="K1282" s="261"/>
      <c r="L1282" s="266"/>
      <c r="M1282" s="267"/>
      <c r="N1282" s="268"/>
      <c r="O1282" s="268"/>
      <c r="P1282" s="268"/>
      <c r="Q1282" s="268"/>
      <c r="R1282" s="268"/>
      <c r="S1282" s="268"/>
      <c r="T1282" s="269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T1282" s="270" t="s">
        <v>446</v>
      </c>
      <c r="AU1282" s="270" t="s">
        <v>83</v>
      </c>
      <c r="AV1282" s="15" t="s">
        <v>438</v>
      </c>
      <c r="AW1282" s="15" t="s">
        <v>35</v>
      </c>
      <c r="AX1282" s="15" t="s">
        <v>81</v>
      </c>
      <c r="AY1282" s="270" t="s">
        <v>426</v>
      </c>
    </row>
    <row r="1283" s="2" customFormat="1" ht="44.25" customHeight="1">
      <c r="A1283" s="42"/>
      <c r="B1283" s="43"/>
      <c r="C1283" s="220" t="s">
        <v>1851</v>
      </c>
      <c r="D1283" s="220" t="s">
        <v>433</v>
      </c>
      <c r="E1283" s="221" t="s">
        <v>1852</v>
      </c>
      <c r="F1283" s="222" t="s">
        <v>1853</v>
      </c>
      <c r="G1283" s="223" t="s">
        <v>436</v>
      </c>
      <c r="H1283" s="224">
        <v>1.44</v>
      </c>
      <c r="I1283" s="225"/>
      <c r="J1283" s="226">
        <f>ROUND(I1283*H1283,2)</f>
        <v>0</v>
      </c>
      <c r="K1283" s="222" t="s">
        <v>437</v>
      </c>
      <c r="L1283" s="48"/>
      <c r="M1283" s="227" t="s">
        <v>28</v>
      </c>
      <c r="N1283" s="228" t="s">
        <v>45</v>
      </c>
      <c r="O1283" s="88"/>
      <c r="P1283" s="229">
        <f>O1283*H1283</f>
        <v>0</v>
      </c>
      <c r="Q1283" s="229">
        <v>0</v>
      </c>
      <c r="R1283" s="229">
        <f>Q1283*H1283</f>
        <v>0</v>
      </c>
      <c r="S1283" s="229">
        <v>0.035000000000000003</v>
      </c>
      <c r="T1283" s="230">
        <f>S1283*H1283</f>
        <v>0.0504</v>
      </c>
      <c r="U1283" s="42"/>
      <c r="V1283" s="42"/>
      <c r="W1283" s="42"/>
      <c r="X1283" s="42"/>
      <c r="Y1283" s="42"/>
      <c r="Z1283" s="42"/>
      <c r="AA1283" s="42"/>
      <c r="AB1283" s="42"/>
      <c r="AC1283" s="42"/>
      <c r="AD1283" s="42"/>
      <c r="AE1283" s="42"/>
      <c r="AR1283" s="231" t="s">
        <v>438</v>
      </c>
      <c r="AT1283" s="231" t="s">
        <v>433</v>
      </c>
      <c r="AU1283" s="231" t="s">
        <v>83</v>
      </c>
      <c r="AY1283" s="21" t="s">
        <v>426</v>
      </c>
      <c r="BE1283" s="232">
        <f>IF(N1283="základní",J1283,0)</f>
        <v>0</v>
      </c>
      <c r="BF1283" s="232">
        <f>IF(N1283="snížená",J1283,0)</f>
        <v>0</v>
      </c>
      <c r="BG1283" s="232">
        <f>IF(N1283="zákl. přenesená",J1283,0)</f>
        <v>0</v>
      </c>
      <c r="BH1283" s="232">
        <f>IF(N1283="sníž. přenesená",J1283,0)</f>
        <v>0</v>
      </c>
      <c r="BI1283" s="232">
        <f>IF(N1283="nulová",J1283,0)</f>
        <v>0</v>
      </c>
      <c r="BJ1283" s="21" t="s">
        <v>81</v>
      </c>
      <c r="BK1283" s="232">
        <f>ROUND(I1283*H1283,2)</f>
        <v>0</v>
      </c>
      <c r="BL1283" s="21" t="s">
        <v>438</v>
      </c>
      <c r="BM1283" s="231" t="s">
        <v>1854</v>
      </c>
    </row>
    <row r="1284" s="2" customFormat="1">
      <c r="A1284" s="42"/>
      <c r="B1284" s="43"/>
      <c r="C1284" s="44"/>
      <c r="D1284" s="233" t="s">
        <v>442</v>
      </c>
      <c r="E1284" s="44"/>
      <c r="F1284" s="234" t="s">
        <v>1855</v>
      </c>
      <c r="G1284" s="44"/>
      <c r="H1284" s="44"/>
      <c r="I1284" s="235"/>
      <c r="J1284" s="44"/>
      <c r="K1284" s="44"/>
      <c r="L1284" s="48"/>
      <c r="M1284" s="236"/>
      <c r="N1284" s="237"/>
      <c r="O1284" s="88"/>
      <c r="P1284" s="88"/>
      <c r="Q1284" s="88"/>
      <c r="R1284" s="88"/>
      <c r="S1284" s="88"/>
      <c r="T1284" s="89"/>
      <c r="U1284" s="42"/>
      <c r="V1284" s="42"/>
      <c r="W1284" s="42"/>
      <c r="X1284" s="42"/>
      <c r="Y1284" s="42"/>
      <c r="Z1284" s="42"/>
      <c r="AA1284" s="42"/>
      <c r="AB1284" s="42"/>
      <c r="AC1284" s="42"/>
      <c r="AD1284" s="42"/>
      <c r="AE1284" s="42"/>
      <c r="AT1284" s="21" t="s">
        <v>442</v>
      </c>
      <c r="AU1284" s="21" t="s">
        <v>83</v>
      </c>
    </row>
    <row r="1285" s="14" customFormat="1">
      <c r="A1285" s="14"/>
      <c r="B1285" s="250"/>
      <c r="C1285" s="251"/>
      <c r="D1285" s="240" t="s">
        <v>446</v>
      </c>
      <c r="E1285" s="252" t="s">
        <v>28</v>
      </c>
      <c r="F1285" s="253" t="s">
        <v>862</v>
      </c>
      <c r="G1285" s="251"/>
      <c r="H1285" s="252" t="s">
        <v>28</v>
      </c>
      <c r="I1285" s="254"/>
      <c r="J1285" s="251"/>
      <c r="K1285" s="251"/>
      <c r="L1285" s="255"/>
      <c r="M1285" s="256"/>
      <c r="N1285" s="257"/>
      <c r="O1285" s="257"/>
      <c r="P1285" s="257"/>
      <c r="Q1285" s="257"/>
      <c r="R1285" s="257"/>
      <c r="S1285" s="257"/>
      <c r="T1285" s="258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T1285" s="259" t="s">
        <v>446</v>
      </c>
      <c r="AU1285" s="259" t="s">
        <v>83</v>
      </c>
      <c r="AV1285" s="14" t="s">
        <v>81</v>
      </c>
      <c r="AW1285" s="14" t="s">
        <v>35</v>
      </c>
      <c r="AX1285" s="14" t="s">
        <v>74</v>
      </c>
      <c r="AY1285" s="259" t="s">
        <v>426</v>
      </c>
    </row>
    <row r="1286" s="13" customFormat="1">
      <c r="A1286" s="13"/>
      <c r="B1286" s="238"/>
      <c r="C1286" s="239"/>
      <c r="D1286" s="240" t="s">
        <v>446</v>
      </c>
      <c r="E1286" s="241" t="s">
        <v>28</v>
      </c>
      <c r="F1286" s="242" t="s">
        <v>1856</v>
      </c>
      <c r="G1286" s="239"/>
      <c r="H1286" s="243">
        <v>0.47999999999999998</v>
      </c>
      <c r="I1286" s="244"/>
      <c r="J1286" s="239"/>
      <c r="K1286" s="239"/>
      <c r="L1286" s="245"/>
      <c r="M1286" s="246"/>
      <c r="N1286" s="247"/>
      <c r="O1286" s="247"/>
      <c r="P1286" s="247"/>
      <c r="Q1286" s="247"/>
      <c r="R1286" s="247"/>
      <c r="S1286" s="247"/>
      <c r="T1286" s="248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249" t="s">
        <v>446</v>
      </c>
      <c r="AU1286" s="249" t="s">
        <v>83</v>
      </c>
      <c r="AV1286" s="13" t="s">
        <v>83</v>
      </c>
      <c r="AW1286" s="13" t="s">
        <v>35</v>
      </c>
      <c r="AX1286" s="13" t="s">
        <v>74</v>
      </c>
      <c r="AY1286" s="249" t="s">
        <v>426</v>
      </c>
    </row>
    <row r="1287" s="14" customFormat="1">
      <c r="A1287" s="14"/>
      <c r="B1287" s="250"/>
      <c r="C1287" s="251"/>
      <c r="D1287" s="240" t="s">
        <v>446</v>
      </c>
      <c r="E1287" s="252" t="s">
        <v>28</v>
      </c>
      <c r="F1287" s="253" t="s">
        <v>871</v>
      </c>
      <c r="G1287" s="251"/>
      <c r="H1287" s="252" t="s">
        <v>28</v>
      </c>
      <c r="I1287" s="254"/>
      <c r="J1287" s="251"/>
      <c r="K1287" s="251"/>
      <c r="L1287" s="255"/>
      <c r="M1287" s="256"/>
      <c r="N1287" s="257"/>
      <c r="O1287" s="257"/>
      <c r="P1287" s="257"/>
      <c r="Q1287" s="257"/>
      <c r="R1287" s="257"/>
      <c r="S1287" s="257"/>
      <c r="T1287" s="258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T1287" s="259" t="s">
        <v>446</v>
      </c>
      <c r="AU1287" s="259" t="s">
        <v>83</v>
      </c>
      <c r="AV1287" s="14" t="s">
        <v>81</v>
      </c>
      <c r="AW1287" s="14" t="s">
        <v>35</v>
      </c>
      <c r="AX1287" s="14" t="s">
        <v>74</v>
      </c>
      <c r="AY1287" s="259" t="s">
        <v>426</v>
      </c>
    </row>
    <row r="1288" s="13" customFormat="1">
      <c r="A1288" s="13"/>
      <c r="B1288" s="238"/>
      <c r="C1288" s="239"/>
      <c r="D1288" s="240" t="s">
        <v>446</v>
      </c>
      <c r="E1288" s="241" t="s">
        <v>28</v>
      </c>
      <c r="F1288" s="242" t="s">
        <v>1856</v>
      </c>
      <c r="G1288" s="239"/>
      <c r="H1288" s="243">
        <v>0.47999999999999998</v>
      </c>
      <c r="I1288" s="244"/>
      <c r="J1288" s="239"/>
      <c r="K1288" s="239"/>
      <c r="L1288" s="245"/>
      <c r="M1288" s="246"/>
      <c r="N1288" s="247"/>
      <c r="O1288" s="247"/>
      <c r="P1288" s="247"/>
      <c r="Q1288" s="247"/>
      <c r="R1288" s="247"/>
      <c r="S1288" s="247"/>
      <c r="T1288" s="248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49" t="s">
        <v>446</v>
      </c>
      <c r="AU1288" s="249" t="s">
        <v>83</v>
      </c>
      <c r="AV1288" s="13" t="s">
        <v>83</v>
      </c>
      <c r="AW1288" s="13" t="s">
        <v>35</v>
      </c>
      <c r="AX1288" s="13" t="s">
        <v>74</v>
      </c>
      <c r="AY1288" s="249" t="s">
        <v>426</v>
      </c>
    </row>
    <row r="1289" s="14" customFormat="1">
      <c r="A1289" s="14"/>
      <c r="B1289" s="250"/>
      <c r="C1289" s="251"/>
      <c r="D1289" s="240" t="s">
        <v>446</v>
      </c>
      <c r="E1289" s="252" t="s">
        <v>28</v>
      </c>
      <c r="F1289" s="253" t="s">
        <v>872</v>
      </c>
      <c r="G1289" s="251"/>
      <c r="H1289" s="252" t="s">
        <v>28</v>
      </c>
      <c r="I1289" s="254"/>
      <c r="J1289" s="251"/>
      <c r="K1289" s="251"/>
      <c r="L1289" s="255"/>
      <c r="M1289" s="256"/>
      <c r="N1289" s="257"/>
      <c r="O1289" s="257"/>
      <c r="P1289" s="257"/>
      <c r="Q1289" s="257"/>
      <c r="R1289" s="257"/>
      <c r="S1289" s="257"/>
      <c r="T1289" s="258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T1289" s="259" t="s">
        <v>446</v>
      </c>
      <c r="AU1289" s="259" t="s">
        <v>83</v>
      </c>
      <c r="AV1289" s="14" t="s">
        <v>81</v>
      </c>
      <c r="AW1289" s="14" t="s">
        <v>35</v>
      </c>
      <c r="AX1289" s="14" t="s">
        <v>74</v>
      </c>
      <c r="AY1289" s="259" t="s">
        <v>426</v>
      </c>
    </row>
    <row r="1290" s="13" customFormat="1">
      <c r="A1290" s="13"/>
      <c r="B1290" s="238"/>
      <c r="C1290" s="239"/>
      <c r="D1290" s="240" t="s">
        <v>446</v>
      </c>
      <c r="E1290" s="241" t="s">
        <v>28</v>
      </c>
      <c r="F1290" s="242" t="s">
        <v>1856</v>
      </c>
      <c r="G1290" s="239"/>
      <c r="H1290" s="243">
        <v>0.47999999999999998</v>
      </c>
      <c r="I1290" s="244"/>
      <c r="J1290" s="239"/>
      <c r="K1290" s="239"/>
      <c r="L1290" s="245"/>
      <c r="M1290" s="246"/>
      <c r="N1290" s="247"/>
      <c r="O1290" s="247"/>
      <c r="P1290" s="247"/>
      <c r="Q1290" s="247"/>
      <c r="R1290" s="247"/>
      <c r="S1290" s="247"/>
      <c r="T1290" s="248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249" t="s">
        <v>446</v>
      </c>
      <c r="AU1290" s="249" t="s">
        <v>83</v>
      </c>
      <c r="AV1290" s="13" t="s">
        <v>83</v>
      </c>
      <c r="AW1290" s="13" t="s">
        <v>35</v>
      </c>
      <c r="AX1290" s="13" t="s">
        <v>74</v>
      </c>
      <c r="AY1290" s="249" t="s">
        <v>426</v>
      </c>
    </row>
    <row r="1291" s="15" customFormat="1">
      <c r="A1291" s="15"/>
      <c r="B1291" s="260"/>
      <c r="C1291" s="261"/>
      <c r="D1291" s="240" t="s">
        <v>446</v>
      </c>
      <c r="E1291" s="262" t="s">
        <v>28</v>
      </c>
      <c r="F1291" s="263" t="s">
        <v>466</v>
      </c>
      <c r="G1291" s="261"/>
      <c r="H1291" s="264">
        <v>1.44</v>
      </c>
      <c r="I1291" s="265"/>
      <c r="J1291" s="261"/>
      <c r="K1291" s="261"/>
      <c r="L1291" s="266"/>
      <c r="M1291" s="267"/>
      <c r="N1291" s="268"/>
      <c r="O1291" s="268"/>
      <c r="P1291" s="268"/>
      <c r="Q1291" s="268"/>
      <c r="R1291" s="268"/>
      <c r="S1291" s="268"/>
      <c r="T1291" s="269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T1291" s="270" t="s">
        <v>446</v>
      </c>
      <c r="AU1291" s="270" t="s">
        <v>83</v>
      </c>
      <c r="AV1291" s="15" t="s">
        <v>438</v>
      </c>
      <c r="AW1291" s="15" t="s">
        <v>35</v>
      </c>
      <c r="AX1291" s="15" t="s">
        <v>81</v>
      </c>
      <c r="AY1291" s="270" t="s">
        <v>426</v>
      </c>
    </row>
    <row r="1292" s="2" customFormat="1" ht="44.25" customHeight="1">
      <c r="A1292" s="42"/>
      <c r="B1292" s="43"/>
      <c r="C1292" s="220" t="s">
        <v>1857</v>
      </c>
      <c r="D1292" s="220" t="s">
        <v>433</v>
      </c>
      <c r="E1292" s="221" t="s">
        <v>1858</v>
      </c>
      <c r="F1292" s="222" t="s">
        <v>1859</v>
      </c>
      <c r="G1292" s="223" t="s">
        <v>436</v>
      </c>
      <c r="H1292" s="224">
        <v>1.44</v>
      </c>
      <c r="I1292" s="225"/>
      <c r="J1292" s="226">
        <f>ROUND(I1292*H1292,2)</f>
        <v>0</v>
      </c>
      <c r="K1292" s="222" t="s">
        <v>437</v>
      </c>
      <c r="L1292" s="48"/>
      <c r="M1292" s="227" t="s">
        <v>28</v>
      </c>
      <c r="N1292" s="228" t="s">
        <v>45</v>
      </c>
      <c r="O1292" s="88"/>
      <c r="P1292" s="229">
        <f>O1292*H1292</f>
        <v>0</v>
      </c>
      <c r="Q1292" s="229">
        <v>0</v>
      </c>
      <c r="R1292" s="229">
        <f>Q1292*H1292</f>
        <v>0</v>
      </c>
      <c r="S1292" s="229">
        <v>0.035000000000000003</v>
      </c>
      <c r="T1292" s="230">
        <f>S1292*H1292</f>
        <v>0.0504</v>
      </c>
      <c r="U1292" s="42"/>
      <c r="V1292" s="42"/>
      <c r="W1292" s="42"/>
      <c r="X1292" s="42"/>
      <c r="Y1292" s="42"/>
      <c r="Z1292" s="42"/>
      <c r="AA1292" s="42"/>
      <c r="AB1292" s="42"/>
      <c r="AC1292" s="42"/>
      <c r="AD1292" s="42"/>
      <c r="AE1292" s="42"/>
      <c r="AR1292" s="231" t="s">
        <v>438</v>
      </c>
      <c r="AT1292" s="231" t="s">
        <v>433</v>
      </c>
      <c r="AU1292" s="231" t="s">
        <v>83</v>
      </c>
      <c r="AY1292" s="21" t="s">
        <v>426</v>
      </c>
      <c r="BE1292" s="232">
        <f>IF(N1292="základní",J1292,0)</f>
        <v>0</v>
      </c>
      <c r="BF1292" s="232">
        <f>IF(N1292="snížená",J1292,0)</f>
        <v>0</v>
      </c>
      <c r="BG1292" s="232">
        <f>IF(N1292="zákl. přenesená",J1292,0)</f>
        <v>0</v>
      </c>
      <c r="BH1292" s="232">
        <f>IF(N1292="sníž. přenesená",J1292,0)</f>
        <v>0</v>
      </c>
      <c r="BI1292" s="232">
        <f>IF(N1292="nulová",J1292,0)</f>
        <v>0</v>
      </c>
      <c r="BJ1292" s="21" t="s">
        <v>81</v>
      </c>
      <c r="BK1292" s="232">
        <f>ROUND(I1292*H1292,2)</f>
        <v>0</v>
      </c>
      <c r="BL1292" s="21" t="s">
        <v>438</v>
      </c>
      <c r="BM1292" s="231" t="s">
        <v>1860</v>
      </c>
    </row>
    <row r="1293" s="2" customFormat="1">
      <c r="A1293" s="42"/>
      <c r="B1293" s="43"/>
      <c r="C1293" s="44"/>
      <c r="D1293" s="233" t="s">
        <v>442</v>
      </c>
      <c r="E1293" s="44"/>
      <c r="F1293" s="234" t="s">
        <v>1861</v>
      </c>
      <c r="G1293" s="44"/>
      <c r="H1293" s="44"/>
      <c r="I1293" s="235"/>
      <c r="J1293" s="44"/>
      <c r="K1293" s="44"/>
      <c r="L1293" s="48"/>
      <c r="M1293" s="236"/>
      <c r="N1293" s="237"/>
      <c r="O1293" s="88"/>
      <c r="P1293" s="88"/>
      <c r="Q1293" s="88"/>
      <c r="R1293" s="88"/>
      <c r="S1293" s="88"/>
      <c r="T1293" s="89"/>
      <c r="U1293" s="42"/>
      <c r="V1293" s="42"/>
      <c r="W1293" s="42"/>
      <c r="X1293" s="42"/>
      <c r="Y1293" s="42"/>
      <c r="Z1293" s="42"/>
      <c r="AA1293" s="42"/>
      <c r="AB1293" s="42"/>
      <c r="AC1293" s="42"/>
      <c r="AD1293" s="42"/>
      <c r="AE1293" s="42"/>
      <c r="AT1293" s="21" t="s">
        <v>442</v>
      </c>
      <c r="AU1293" s="21" t="s">
        <v>83</v>
      </c>
    </row>
    <row r="1294" s="14" customFormat="1">
      <c r="A1294" s="14"/>
      <c r="B1294" s="250"/>
      <c r="C1294" s="251"/>
      <c r="D1294" s="240" t="s">
        <v>446</v>
      </c>
      <c r="E1294" s="252" t="s">
        <v>28</v>
      </c>
      <c r="F1294" s="253" t="s">
        <v>872</v>
      </c>
      <c r="G1294" s="251"/>
      <c r="H1294" s="252" t="s">
        <v>28</v>
      </c>
      <c r="I1294" s="254"/>
      <c r="J1294" s="251"/>
      <c r="K1294" s="251"/>
      <c r="L1294" s="255"/>
      <c r="M1294" s="256"/>
      <c r="N1294" s="257"/>
      <c r="O1294" s="257"/>
      <c r="P1294" s="257"/>
      <c r="Q1294" s="257"/>
      <c r="R1294" s="257"/>
      <c r="S1294" s="257"/>
      <c r="T1294" s="258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T1294" s="259" t="s">
        <v>446</v>
      </c>
      <c r="AU1294" s="259" t="s">
        <v>83</v>
      </c>
      <c r="AV1294" s="14" t="s">
        <v>81</v>
      </c>
      <c r="AW1294" s="14" t="s">
        <v>35</v>
      </c>
      <c r="AX1294" s="14" t="s">
        <v>74</v>
      </c>
      <c r="AY1294" s="259" t="s">
        <v>426</v>
      </c>
    </row>
    <row r="1295" s="13" customFormat="1">
      <c r="A1295" s="13"/>
      <c r="B1295" s="238"/>
      <c r="C1295" s="239"/>
      <c r="D1295" s="240" t="s">
        <v>446</v>
      </c>
      <c r="E1295" s="241" t="s">
        <v>28</v>
      </c>
      <c r="F1295" s="242" t="s">
        <v>1579</v>
      </c>
      <c r="G1295" s="239"/>
      <c r="H1295" s="243">
        <v>1.44</v>
      </c>
      <c r="I1295" s="244"/>
      <c r="J1295" s="239"/>
      <c r="K1295" s="239"/>
      <c r="L1295" s="245"/>
      <c r="M1295" s="246"/>
      <c r="N1295" s="247"/>
      <c r="O1295" s="247"/>
      <c r="P1295" s="247"/>
      <c r="Q1295" s="247"/>
      <c r="R1295" s="247"/>
      <c r="S1295" s="247"/>
      <c r="T1295" s="248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T1295" s="249" t="s">
        <v>446</v>
      </c>
      <c r="AU1295" s="249" t="s">
        <v>83</v>
      </c>
      <c r="AV1295" s="13" t="s">
        <v>83</v>
      </c>
      <c r="AW1295" s="13" t="s">
        <v>35</v>
      </c>
      <c r="AX1295" s="13" t="s">
        <v>81</v>
      </c>
      <c r="AY1295" s="249" t="s">
        <v>426</v>
      </c>
    </row>
    <row r="1296" s="2" customFormat="1" ht="49.05" customHeight="1">
      <c r="A1296" s="42"/>
      <c r="B1296" s="43"/>
      <c r="C1296" s="220" t="s">
        <v>1862</v>
      </c>
      <c r="D1296" s="220" t="s">
        <v>433</v>
      </c>
      <c r="E1296" s="221" t="s">
        <v>1863</v>
      </c>
      <c r="F1296" s="222" t="s">
        <v>1864</v>
      </c>
      <c r="G1296" s="223" t="s">
        <v>436</v>
      </c>
      <c r="H1296" s="224">
        <v>34.924999999999997</v>
      </c>
      <c r="I1296" s="225"/>
      <c r="J1296" s="226">
        <f>ROUND(I1296*H1296,2)</f>
        <v>0</v>
      </c>
      <c r="K1296" s="222" t="s">
        <v>437</v>
      </c>
      <c r="L1296" s="48"/>
      <c r="M1296" s="227" t="s">
        <v>28</v>
      </c>
      <c r="N1296" s="228" t="s">
        <v>45</v>
      </c>
      <c r="O1296" s="88"/>
      <c r="P1296" s="229">
        <f>O1296*H1296</f>
        <v>0</v>
      </c>
      <c r="Q1296" s="229">
        <v>0</v>
      </c>
      <c r="R1296" s="229">
        <f>Q1296*H1296</f>
        <v>0</v>
      </c>
      <c r="S1296" s="229">
        <v>0.058999999999999997</v>
      </c>
      <c r="T1296" s="230">
        <f>S1296*H1296</f>
        <v>2.0605749999999996</v>
      </c>
      <c r="U1296" s="42"/>
      <c r="V1296" s="42"/>
      <c r="W1296" s="42"/>
      <c r="X1296" s="42"/>
      <c r="Y1296" s="42"/>
      <c r="Z1296" s="42"/>
      <c r="AA1296" s="42"/>
      <c r="AB1296" s="42"/>
      <c r="AC1296" s="42"/>
      <c r="AD1296" s="42"/>
      <c r="AE1296" s="42"/>
      <c r="AR1296" s="231" t="s">
        <v>438</v>
      </c>
      <c r="AT1296" s="231" t="s">
        <v>433</v>
      </c>
      <c r="AU1296" s="231" t="s">
        <v>83</v>
      </c>
      <c r="AY1296" s="21" t="s">
        <v>426</v>
      </c>
      <c r="BE1296" s="232">
        <f>IF(N1296="základní",J1296,0)</f>
        <v>0</v>
      </c>
      <c r="BF1296" s="232">
        <f>IF(N1296="snížená",J1296,0)</f>
        <v>0</v>
      </c>
      <c r="BG1296" s="232">
        <f>IF(N1296="zákl. přenesená",J1296,0)</f>
        <v>0</v>
      </c>
      <c r="BH1296" s="232">
        <f>IF(N1296="sníž. přenesená",J1296,0)</f>
        <v>0</v>
      </c>
      <c r="BI1296" s="232">
        <f>IF(N1296="nulová",J1296,0)</f>
        <v>0</v>
      </c>
      <c r="BJ1296" s="21" t="s">
        <v>81</v>
      </c>
      <c r="BK1296" s="232">
        <f>ROUND(I1296*H1296,2)</f>
        <v>0</v>
      </c>
      <c r="BL1296" s="21" t="s">
        <v>438</v>
      </c>
      <c r="BM1296" s="231" t="s">
        <v>1865</v>
      </c>
    </row>
    <row r="1297" s="2" customFormat="1">
      <c r="A1297" s="42"/>
      <c r="B1297" s="43"/>
      <c r="C1297" s="44"/>
      <c r="D1297" s="233" t="s">
        <v>442</v>
      </c>
      <c r="E1297" s="44"/>
      <c r="F1297" s="234" t="s">
        <v>1866</v>
      </c>
      <c r="G1297" s="44"/>
      <c r="H1297" s="44"/>
      <c r="I1297" s="235"/>
      <c r="J1297" s="44"/>
      <c r="K1297" s="44"/>
      <c r="L1297" s="48"/>
      <c r="M1297" s="236"/>
      <c r="N1297" s="237"/>
      <c r="O1297" s="88"/>
      <c r="P1297" s="88"/>
      <c r="Q1297" s="88"/>
      <c r="R1297" s="88"/>
      <c r="S1297" s="88"/>
      <c r="T1297" s="89"/>
      <c r="U1297" s="42"/>
      <c r="V1297" s="42"/>
      <c r="W1297" s="42"/>
      <c r="X1297" s="42"/>
      <c r="Y1297" s="42"/>
      <c r="Z1297" s="42"/>
      <c r="AA1297" s="42"/>
      <c r="AB1297" s="42"/>
      <c r="AC1297" s="42"/>
      <c r="AD1297" s="42"/>
      <c r="AE1297" s="42"/>
      <c r="AT1297" s="21" t="s">
        <v>442</v>
      </c>
      <c r="AU1297" s="21" t="s">
        <v>83</v>
      </c>
    </row>
    <row r="1298" s="14" customFormat="1">
      <c r="A1298" s="14"/>
      <c r="B1298" s="250"/>
      <c r="C1298" s="251"/>
      <c r="D1298" s="240" t="s">
        <v>446</v>
      </c>
      <c r="E1298" s="252" t="s">
        <v>28</v>
      </c>
      <c r="F1298" s="253" t="s">
        <v>460</v>
      </c>
      <c r="G1298" s="251"/>
      <c r="H1298" s="252" t="s">
        <v>28</v>
      </c>
      <c r="I1298" s="254"/>
      <c r="J1298" s="251"/>
      <c r="K1298" s="251"/>
      <c r="L1298" s="255"/>
      <c r="M1298" s="256"/>
      <c r="N1298" s="257"/>
      <c r="O1298" s="257"/>
      <c r="P1298" s="257"/>
      <c r="Q1298" s="257"/>
      <c r="R1298" s="257"/>
      <c r="S1298" s="257"/>
      <c r="T1298" s="258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T1298" s="259" t="s">
        <v>446</v>
      </c>
      <c r="AU1298" s="259" t="s">
        <v>83</v>
      </c>
      <c r="AV1298" s="14" t="s">
        <v>81</v>
      </c>
      <c r="AW1298" s="14" t="s">
        <v>35</v>
      </c>
      <c r="AX1298" s="14" t="s">
        <v>74</v>
      </c>
      <c r="AY1298" s="259" t="s">
        <v>426</v>
      </c>
    </row>
    <row r="1299" s="13" customFormat="1">
      <c r="A1299" s="13"/>
      <c r="B1299" s="238"/>
      <c r="C1299" s="239"/>
      <c r="D1299" s="240" t="s">
        <v>446</v>
      </c>
      <c r="E1299" s="241" t="s">
        <v>28</v>
      </c>
      <c r="F1299" s="242" t="s">
        <v>1867</v>
      </c>
      <c r="G1299" s="239"/>
      <c r="H1299" s="243">
        <v>34.924999999999997</v>
      </c>
      <c r="I1299" s="244"/>
      <c r="J1299" s="239"/>
      <c r="K1299" s="239"/>
      <c r="L1299" s="245"/>
      <c r="M1299" s="246"/>
      <c r="N1299" s="247"/>
      <c r="O1299" s="247"/>
      <c r="P1299" s="247"/>
      <c r="Q1299" s="247"/>
      <c r="R1299" s="247"/>
      <c r="S1299" s="247"/>
      <c r="T1299" s="248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T1299" s="249" t="s">
        <v>446</v>
      </c>
      <c r="AU1299" s="249" t="s">
        <v>83</v>
      </c>
      <c r="AV1299" s="13" t="s">
        <v>83</v>
      </c>
      <c r="AW1299" s="13" t="s">
        <v>35</v>
      </c>
      <c r="AX1299" s="13" t="s">
        <v>81</v>
      </c>
      <c r="AY1299" s="249" t="s">
        <v>426</v>
      </c>
    </row>
    <row r="1300" s="2" customFormat="1" ht="24.15" customHeight="1">
      <c r="A1300" s="42"/>
      <c r="B1300" s="43"/>
      <c r="C1300" s="220" t="s">
        <v>1868</v>
      </c>
      <c r="D1300" s="220" t="s">
        <v>433</v>
      </c>
      <c r="E1300" s="221" t="s">
        <v>1869</v>
      </c>
      <c r="F1300" s="222" t="s">
        <v>1870</v>
      </c>
      <c r="G1300" s="223" t="s">
        <v>949</v>
      </c>
      <c r="H1300" s="224">
        <v>42.131999999999998</v>
      </c>
      <c r="I1300" s="225"/>
      <c r="J1300" s="226">
        <f>ROUND(I1300*H1300,2)</f>
        <v>0</v>
      </c>
      <c r="K1300" s="222" t="s">
        <v>437</v>
      </c>
      <c r="L1300" s="48"/>
      <c r="M1300" s="227" t="s">
        <v>28</v>
      </c>
      <c r="N1300" s="228" t="s">
        <v>45</v>
      </c>
      <c r="O1300" s="88"/>
      <c r="P1300" s="229">
        <f>O1300*H1300</f>
        <v>0</v>
      </c>
      <c r="Q1300" s="229">
        <v>0</v>
      </c>
      <c r="R1300" s="229">
        <f>Q1300*H1300</f>
        <v>0</v>
      </c>
      <c r="S1300" s="229">
        <v>0.0089999999999999993</v>
      </c>
      <c r="T1300" s="230">
        <f>S1300*H1300</f>
        <v>0.37918799999999997</v>
      </c>
      <c r="U1300" s="42"/>
      <c r="V1300" s="42"/>
      <c r="W1300" s="42"/>
      <c r="X1300" s="42"/>
      <c r="Y1300" s="42"/>
      <c r="Z1300" s="42"/>
      <c r="AA1300" s="42"/>
      <c r="AB1300" s="42"/>
      <c r="AC1300" s="42"/>
      <c r="AD1300" s="42"/>
      <c r="AE1300" s="42"/>
      <c r="AR1300" s="231" t="s">
        <v>438</v>
      </c>
      <c r="AT1300" s="231" t="s">
        <v>433</v>
      </c>
      <c r="AU1300" s="231" t="s">
        <v>83</v>
      </c>
      <c r="AY1300" s="21" t="s">
        <v>426</v>
      </c>
      <c r="BE1300" s="232">
        <f>IF(N1300="základní",J1300,0)</f>
        <v>0</v>
      </c>
      <c r="BF1300" s="232">
        <f>IF(N1300="snížená",J1300,0)</f>
        <v>0</v>
      </c>
      <c r="BG1300" s="232">
        <f>IF(N1300="zákl. přenesená",J1300,0)</f>
        <v>0</v>
      </c>
      <c r="BH1300" s="232">
        <f>IF(N1300="sníž. přenesená",J1300,0)</f>
        <v>0</v>
      </c>
      <c r="BI1300" s="232">
        <f>IF(N1300="nulová",J1300,0)</f>
        <v>0</v>
      </c>
      <c r="BJ1300" s="21" t="s">
        <v>81</v>
      </c>
      <c r="BK1300" s="232">
        <f>ROUND(I1300*H1300,2)</f>
        <v>0</v>
      </c>
      <c r="BL1300" s="21" t="s">
        <v>438</v>
      </c>
      <c r="BM1300" s="231" t="s">
        <v>1871</v>
      </c>
    </row>
    <row r="1301" s="2" customFormat="1">
      <c r="A1301" s="42"/>
      <c r="B1301" s="43"/>
      <c r="C1301" s="44"/>
      <c r="D1301" s="233" t="s">
        <v>442</v>
      </c>
      <c r="E1301" s="44"/>
      <c r="F1301" s="234" t="s">
        <v>1872</v>
      </c>
      <c r="G1301" s="44"/>
      <c r="H1301" s="44"/>
      <c r="I1301" s="235"/>
      <c r="J1301" s="44"/>
      <c r="K1301" s="44"/>
      <c r="L1301" s="48"/>
      <c r="M1301" s="236"/>
      <c r="N1301" s="237"/>
      <c r="O1301" s="88"/>
      <c r="P1301" s="88"/>
      <c r="Q1301" s="88"/>
      <c r="R1301" s="88"/>
      <c r="S1301" s="88"/>
      <c r="T1301" s="89"/>
      <c r="U1301" s="42"/>
      <c r="V1301" s="42"/>
      <c r="W1301" s="42"/>
      <c r="X1301" s="42"/>
      <c r="Y1301" s="42"/>
      <c r="Z1301" s="42"/>
      <c r="AA1301" s="42"/>
      <c r="AB1301" s="42"/>
      <c r="AC1301" s="42"/>
      <c r="AD1301" s="42"/>
      <c r="AE1301" s="42"/>
      <c r="AT1301" s="21" t="s">
        <v>442</v>
      </c>
      <c r="AU1301" s="21" t="s">
        <v>83</v>
      </c>
    </row>
    <row r="1302" s="14" customFormat="1">
      <c r="A1302" s="14"/>
      <c r="B1302" s="250"/>
      <c r="C1302" s="251"/>
      <c r="D1302" s="240" t="s">
        <v>446</v>
      </c>
      <c r="E1302" s="252" t="s">
        <v>28</v>
      </c>
      <c r="F1302" s="253" t="s">
        <v>460</v>
      </c>
      <c r="G1302" s="251"/>
      <c r="H1302" s="252" t="s">
        <v>28</v>
      </c>
      <c r="I1302" s="254"/>
      <c r="J1302" s="251"/>
      <c r="K1302" s="251"/>
      <c r="L1302" s="255"/>
      <c r="M1302" s="256"/>
      <c r="N1302" s="257"/>
      <c r="O1302" s="257"/>
      <c r="P1302" s="257"/>
      <c r="Q1302" s="257"/>
      <c r="R1302" s="257"/>
      <c r="S1302" s="257"/>
      <c r="T1302" s="258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T1302" s="259" t="s">
        <v>446</v>
      </c>
      <c r="AU1302" s="259" t="s">
        <v>83</v>
      </c>
      <c r="AV1302" s="14" t="s">
        <v>81</v>
      </c>
      <c r="AW1302" s="14" t="s">
        <v>35</v>
      </c>
      <c r="AX1302" s="14" t="s">
        <v>74</v>
      </c>
      <c r="AY1302" s="259" t="s">
        <v>426</v>
      </c>
    </row>
    <row r="1303" s="13" customFormat="1">
      <c r="A1303" s="13"/>
      <c r="B1303" s="238"/>
      <c r="C1303" s="239"/>
      <c r="D1303" s="240" t="s">
        <v>446</v>
      </c>
      <c r="E1303" s="241" t="s">
        <v>1873</v>
      </c>
      <c r="F1303" s="242" t="s">
        <v>1874</v>
      </c>
      <c r="G1303" s="239"/>
      <c r="H1303" s="243">
        <v>21.431999999999999</v>
      </c>
      <c r="I1303" s="244"/>
      <c r="J1303" s="239"/>
      <c r="K1303" s="239"/>
      <c r="L1303" s="245"/>
      <c r="M1303" s="246"/>
      <c r="N1303" s="247"/>
      <c r="O1303" s="247"/>
      <c r="P1303" s="247"/>
      <c r="Q1303" s="247"/>
      <c r="R1303" s="247"/>
      <c r="S1303" s="247"/>
      <c r="T1303" s="248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49" t="s">
        <v>446</v>
      </c>
      <c r="AU1303" s="249" t="s">
        <v>83</v>
      </c>
      <c r="AV1303" s="13" t="s">
        <v>83</v>
      </c>
      <c r="AW1303" s="13" t="s">
        <v>35</v>
      </c>
      <c r="AX1303" s="13" t="s">
        <v>74</v>
      </c>
      <c r="AY1303" s="249" t="s">
        <v>426</v>
      </c>
    </row>
    <row r="1304" s="13" customFormat="1">
      <c r="A1304" s="13"/>
      <c r="B1304" s="238"/>
      <c r="C1304" s="239"/>
      <c r="D1304" s="240" t="s">
        <v>446</v>
      </c>
      <c r="E1304" s="241" t="s">
        <v>28</v>
      </c>
      <c r="F1304" s="242" t="s">
        <v>1875</v>
      </c>
      <c r="G1304" s="239"/>
      <c r="H1304" s="243">
        <v>10.5</v>
      </c>
      <c r="I1304" s="244"/>
      <c r="J1304" s="239"/>
      <c r="K1304" s="239"/>
      <c r="L1304" s="245"/>
      <c r="M1304" s="246"/>
      <c r="N1304" s="247"/>
      <c r="O1304" s="247"/>
      <c r="P1304" s="247"/>
      <c r="Q1304" s="247"/>
      <c r="R1304" s="247"/>
      <c r="S1304" s="247"/>
      <c r="T1304" s="248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49" t="s">
        <v>446</v>
      </c>
      <c r="AU1304" s="249" t="s">
        <v>83</v>
      </c>
      <c r="AV1304" s="13" t="s">
        <v>83</v>
      </c>
      <c r="AW1304" s="13" t="s">
        <v>35</v>
      </c>
      <c r="AX1304" s="13" t="s">
        <v>74</v>
      </c>
      <c r="AY1304" s="249" t="s">
        <v>426</v>
      </c>
    </row>
    <row r="1305" s="13" customFormat="1">
      <c r="A1305" s="13"/>
      <c r="B1305" s="238"/>
      <c r="C1305" s="239"/>
      <c r="D1305" s="240" t="s">
        <v>446</v>
      </c>
      <c r="E1305" s="241" t="s">
        <v>28</v>
      </c>
      <c r="F1305" s="242" t="s">
        <v>1876</v>
      </c>
      <c r="G1305" s="239"/>
      <c r="H1305" s="243">
        <v>0.59999999999999998</v>
      </c>
      <c r="I1305" s="244"/>
      <c r="J1305" s="239"/>
      <c r="K1305" s="239"/>
      <c r="L1305" s="245"/>
      <c r="M1305" s="246"/>
      <c r="N1305" s="247"/>
      <c r="O1305" s="247"/>
      <c r="P1305" s="247"/>
      <c r="Q1305" s="247"/>
      <c r="R1305" s="247"/>
      <c r="S1305" s="247"/>
      <c r="T1305" s="248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49" t="s">
        <v>446</v>
      </c>
      <c r="AU1305" s="249" t="s">
        <v>83</v>
      </c>
      <c r="AV1305" s="13" t="s">
        <v>83</v>
      </c>
      <c r="AW1305" s="13" t="s">
        <v>35</v>
      </c>
      <c r="AX1305" s="13" t="s">
        <v>74</v>
      </c>
      <c r="AY1305" s="249" t="s">
        <v>426</v>
      </c>
    </row>
    <row r="1306" s="14" customFormat="1">
      <c r="A1306" s="14"/>
      <c r="B1306" s="250"/>
      <c r="C1306" s="251"/>
      <c r="D1306" s="240" t="s">
        <v>446</v>
      </c>
      <c r="E1306" s="252" t="s">
        <v>28</v>
      </c>
      <c r="F1306" s="253" t="s">
        <v>862</v>
      </c>
      <c r="G1306" s="251"/>
      <c r="H1306" s="252" t="s">
        <v>28</v>
      </c>
      <c r="I1306" s="254"/>
      <c r="J1306" s="251"/>
      <c r="K1306" s="251"/>
      <c r="L1306" s="255"/>
      <c r="M1306" s="256"/>
      <c r="N1306" s="257"/>
      <c r="O1306" s="257"/>
      <c r="P1306" s="257"/>
      <c r="Q1306" s="257"/>
      <c r="R1306" s="257"/>
      <c r="S1306" s="257"/>
      <c r="T1306" s="258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T1306" s="259" t="s">
        <v>446</v>
      </c>
      <c r="AU1306" s="259" t="s">
        <v>83</v>
      </c>
      <c r="AV1306" s="14" t="s">
        <v>81</v>
      </c>
      <c r="AW1306" s="14" t="s">
        <v>35</v>
      </c>
      <c r="AX1306" s="14" t="s">
        <v>74</v>
      </c>
      <c r="AY1306" s="259" t="s">
        <v>426</v>
      </c>
    </row>
    <row r="1307" s="13" customFormat="1">
      <c r="A1307" s="13"/>
      <c r="B1307" s="238"/>
      <c r="C1307" s="239"/>
      <c r="D1307" s="240" t="s">
        <v>446</v>
      </c>
      <c r="E1307" s="241" t="s">
        <v>28</v>
      </c>
      <c r="F1307" s="242" t="s">
        <v>1877</v>
      </c>
      <c r="G1307" s="239"/>
      <c r="H1307" s="243">
        <v>2.7999999999999998</v>
      </c>
      <c r="I1307" s="244"/>
      <c r="J1307" s="239"/>
      <c r="K1307" s="239"/>
      <c r="L1307" s="245"/>
      <c r="M1307" s="246"/>
      <c r="N1307" s="247"/>
      <c r="O1307" s="247"/>
      <c r="P1307" s="247"/>
      <c r="Q1307" s="247"/>
      <c r="R1307" s="247"/>
      <c r="S1307" s="247"/>
      <c r="T1307" s="248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T1307" s="249" t="s">
        <v>446</v>
      </c>
      <c r="AU1307" s="249" t="s">
        <v>83</v>
      </c>
      <c r="AV1307" s="13" t="s">
        <v>83</v>
      </c>
      <c r="AW1307" s="13" t="s">
        <v>35</v>
      </c>
      <c r="AX1307" s="13" t="s">
        <v>74</v>
      </c>
      <c r="AY1307" s="249" t="s">
        <v>426</v>
      </c>
    </row>
    <row r="1308" s="14" customFormat="1">
      <c r="A1308" s="14"/>
      <c r="B1308" s="250"/>
      <c r="C1308" s="251"/>
      <c r="D1308" s="240" t="s">
        <v>446</v>
      </c>
      <c r="E1308" s="252" t="s">
        <v>28</v>
      </c>
      <c r="F1308" s="253" t="s">
        <v>871</v>
      </c>
      <c r="G1308" s="251"/>
      <c r="H1308" s="252" t="s">
        <v>28</v>
      </c>
      <c r="I1308" s="254"/>
      <c r="J1308" s="251"/>
      <c r="K1308" s="251"/>
      <c r="L1308" s="255"/>
      <c r="M1308" s="256"/>
      <c r="N1308" s="257"/>
      <c r="O1308" s="257"/>
      <c r="P1308" s="257"/>
      <c r="Q1308" s="257"/>
      <c r="R1308" s="257"/>
      <c r="S1308" s="257"/>
      <c r="T1308" s="258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T1308" s="259" t="s">
        <v>446</v>
      </c>
      <c r="AU1308" s="259" t="s">
        <v>83</v>
      </c>
      <c r="AV1308" s="14" t="s">
        <v>81</v>
      </c>
      <c r="AW1308" s="14" t="s">
        <v>35</v>
      </c>
      <c r="AX1308" s="14" t="s">
        <v>74</v>
      </c>
      <c r="AY1308" s="259" t="s">
        <v>426</v>
      </c>
    </row>
    <row r="1309" s="13" customFormat="1">
      <c r="A1309" s="13"/>
      <c r="B1309" s="238"/>
      <c r="C1309" s="239"/>
      <c r="D1309" s="240" t="s">
        <v>446</v>
      </c>
      <c r="E1309" s="241" t="s">
        <v>28</v>
      </c>
      <c r="F1309" s="242" t="s">
        <v>1878</v>
      </c>
      <c r="G1309" s="239"/>
      <c r="H1309" s="243">
        <v>3.3999999999999999</v>
      </c>
      <c r="I1309" s="244"/>
      <c r="J1309" s="239"/>
      <c r="K1309" s="239"/>
      <c r="L1309" s="245"/>
      <c r="M1309" s="246"/>
      <c r="N1309" s="247"/>
      <c r="O1309" s="247"/>
      <c r="P1309" s="247"/>
      <c r="Q1309" s="247"/>
      <c r="R1309" s="247"/>
      <c r="S1309" s="247"/>
      <c r="T1309" s="248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T1309" s="249" t="s">
        <v>446</v>
      </c>
      <c r="AU1309" s="249" t="s">
        <v>83</v>
      </c>
      <c r="AV1309" s="13" t="s">
        <v>83</v>
      </c>
      <c r="AW1309" s="13" t="s">
        <v>35</v>
      </c>
      <c r="AX1309" s="13" t="s">
        <v>74</v>
      </c>
      <c r="AY1309" s="249" t="s">
        <v>426</v>
      </c>
    </row>
    <row r="1310" s="14" customFormat="1">
      <c r="A1310" s="14"/>
      <c r="B1310" s="250"/>
      <c r="C1310" s="251"/>
      <c r="D1310" s="240" t="s">
        <v>446</v>
      </c>
      <c r="E1310" s="252" t="s">
        <v>28</v>
      </c>
      <c r="F1310" s="253" t="s">
        <v>872</v>
      </c>
      <c r="G1310" s="251"/>
      <c r="H1310" s="252" t="s">
        <v>28</v>
      </c>
      <c r="I1310" s="254"/>
      <c r="J1310" s="251"/>
      <c r="K1310" s="251"/>
      <c r="L1310" s="255"/>
      <c r="M1310" s="256"/>
      <c r="N1310" s="257"/>
      <c r="O1310" s="257"/>
      <c r="P1310" s="257"/>
      <c r="Q1310" s="257"/>
      <c r="R1310" s="257"/>
      <c r="S1310" s="257"/>
      <c r="T1310" s="258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T1310" s="259" t="s">
        <v>446</v>
      </c>
      <c r="AU1310" s="259" t="s">
        <v>83</v>
      </c>
      <c r="AV1310" s="14" t="s">
        <v>81</v>
      </c>
      <c r="AW1310" s="14" t="s">
        <v>35</v>
      </c>
      <c r="AX1310" s="14" t="s">
        <v>74</v>
      </c>
      <c r="AY1310" s="259" t="s">
        <v>426</v>
      </c>
    </row>
    <row r="1311" s="13" customFormat="1">
      <c r="A1311" s="13"/>
      <c r="B1311" s="238"/>
      <c r="C1311" s="239"/>
      <c r="D1311" s="240" t="s">
        <v>446</v>
      </c>
      <c r="E1311" s="241" t="s">
        <v>28</v>
      </c>
      <c r="F1311" s="242" t="s">
        <v>1878</v>
      </c>
      <c r="G1311" s="239"/>
      <c r="H1311" s="243">
        <v>3.3999999999999999</v>
      </c>
      <c r="I1311" s="244"/>
      <c r="J1311" s="239"/>
      <c r="K1311" s="239"/>
      <c r="L1311" s="245"/>
      <c r="M1311" s="246"/>
      <c r="N1311" s="247"/>
      <c r="O1311" s="247"/>
      <c r="P1311" s="247"/>
      <c r="Q1311" s="247"/>
      <c r="R1311" s="247"/>
      <c r="S1311" s="247"/>
      <c r="T1311" s="248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249" t="s">
        <v>446</v>
      </c>
      <c r="AU1311" s="249" t="s">
        <v>83</v>
      </c>
      <c r="AV1311" s="13" t="s">
        <v>83</v>
      </c>
      <c r="AW1311" s="13" t="s">
        <v>35</v>
      </c>
      <c r="AX1311" s="13" t="s">
        <v>74</v>
      </c>
      <c r="AY1311" s="249" t="s">
        <v>426</v>
      </c>
    </row>
    <row r="1312" s="15" customFormat="1">
      <c r="A1312" s="15"/>
      <c r="B1312" s="260"/>
      <c r="C1312" s="261"/>
      <c r="D1312" s="240" t="s">
        <v>446</v>
      </c>
      <c r="E1312" s="262" t="s">
        <v>28</v>
      </c>
      <c r="F1312" s="263" t="s">
        <v>466</v>
      </c>
      <c r="G1312" s="261"/>
      <c r="H1312" s="264">
        <v>42.131999999999998</v>
      </c>
      <c r="I1312" s="265"/>
      <c r="J1312" s="261"/>
      <c r="K1312" s="261"/>
      <c r="L1312" s="266"/>
      <c r="M1312" s="267"/>
      <c r="N1312" s="268"/>
      <c r="O1312" s="268"/>
      <c r="P1312" s="268"/>
      <c r="Q1312" s="268"/>
      <c r="R1312" s="268"/>
      <c r="S1312" s="268"/>
      <c r="T1312" s="269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T1312" s="270" t="s">
        <v>446</v>
      </c>
      <c r="AU1312" s="270" t="s">
        <v>83</v>
      </c>
      <c r="AV1312" s="15" t="s">
        <v>438</v>
      </c>
      <c r="AW1312" s="15" t="s">
        <v>35</v>
      </c>
      <c r="AX1312" s="15" t="s">
        <v>81</v>
      </c>
      <c r="AY1312" s="270" t="s">
        <v>426</v>
      </c>
    </row>
    <row r="1313" s="2" customFormat="1" ht="33" customHeight="1">
      <c r="A1313" s="42"/>
      <c r="B1313" s="43"/>
      <c r="C1313" s="220" t="s">
        <v>1879</v>
      </c>
      <c r="D1313" s="220" t="s">
        <v>433</v>
      </c>
      <c r="E1313" s="221" t="s">
        <v>1880</v>
      </c>
      <c r="F1313" s="222" t="s">
        <v>1881</v>
      </c>
      <c r="G1313" s="223" t="s">
        <v>504</v>
      </c>
      <c r="H1313" s="224">
        <v>133.905</v>
      </c>
      <c r="I1313" s="225"/>
      <c r="J1313" s="226">
        <f>ROUND(I1313*H1313,2)</f>
        <v>0</v>
      </c>
      <c r="K1313" s="222" t="s">
        <v>437</v>
      </c>
      <c r="L1313" s="48"/>
      <c r="M1313" s="227" t="s">
        <v>28</v>
      </c>
      <c r="N1313" s="228" t="s">
        <v>45</v>
      </c>
      <c r="O1313" s="88"/>
      <c r="P1313" s="229">
        <f>O1313*H1313</f>
        <v>0</v>
      </c>
      <c r="Q1313" s="229">
        <v>0</v>
      </c>
      <c r="R1313" s="229">
        <f>Q1313*H1313</f>
        <v>0</v>
      </c>
      <c r="S1313" s="229">
        <v>1.3999999999999999</v>
      </c>
      <c r="T1313" s="230">
        <f>S1313*H1313</f>
        <v>187.46699999999999</v>
      </c>
      <c r="U1313" s="42"/>
      <c r="V1313" s="42"/>
      <c r="W1313" s="42"/>
      <c r="X1313" s="42"/>
      <c r="Y1313" s="42"/>
      <c r="Z1313" s="42"/>
      <c r="AA1313" s="42"/>
      <c r="AB1313" s="42"/>
      <c r="AC1313" s="42"/>
      <c r="AD1313" s="42"/>
      <c r="AE1313" s="42"/>
      <c r="AR1313" s="231" t="s">
        <v>438</v>
      </c>
      <c r="AT1313" s="231" t="s">
        <v>433</v>
      </c>
      <c r="AU1313" s="231" t="s">
        <v>83</v>
      </c>
      <c r="AY1313" s="21" t="s">
        <v>426</v>
      </c>
      <c r="BE1313" s="232">
        <f>IF(N1313="základní",J1313,0)</f>
        <v>0</v>
      </c>
      <c r="BF1313" s="232">
        <f>IF(N1313="snížená",J1313,0)</f>
        <v>0</v>
      </c>
      <c r="BG1313" s="232">
        <f>IF(N1313="zákl. přenesená",J1313,0)</f>
        <v>0</v>
      </c>
      <c r="BH1313" s="232">
        <f>IF(N1313="sníž. přenesená",J1313,0)</f>
        <v>0</v>
      </c>
      <c r="BI1313" s="232">
        <f>IF(N1313="nulová",J1313,0)</f>
        <v>0</v>
      </c>
      <c r="BJ1313" s="21" t="s">
        <v>81</v>
      </c>
      <c r="BK1313" s="232">
        <f>ROUND(I1313*H1313,2)</f>
        <v>0</v>
      </c>
      <c r="BL1313" s="21" t="s">
        <v>438</v>
      </c>
      <c r="BM1313" s="231" t="s">
        <v>1882</v>
      </c>
    </row>
    <row r="1314" s="2" customFormat="1">
      <c r="A1314" s="42"/>
      <c r="B1314" s="43"/>
      <c r="C1314" s="44"/>
      <c r="D1314" s="233" t="s">
        <v>442</v>
      </c>
      <c r="E1314" s="44"/>
      <c r="F1314" s="234" t="s">
        <v>1883</v>
      </c>
      <c r="G1314" s="44"/>
      <c r="H1314" s="44"/>
      <c r="I1314" s="235"/>
      <c r="J1314" s="44"/>
      <c r="K1314" s="44"/>
      <c r="L1314" s="48"/>
      <c r="M1314" s="236"/>
      <c r="N1314" s="237"/>
      <c r="O1314" s="88"/>
      <c r="P1314" s="88"/>
      <c r="Q1314" s="88"/>
      <c r="R1314" s="88"/>
      <c r="S1314" s="88"/>
      <c r="T1314" s="89"/>
      <c r="U1314" s="42"/>
      <c r="V1314" s="42"/>
      <c r="W1314" s="42"/>
      <c r="X1314" s="42"/>
      <c r="Y1314" s="42"/>
      <c r="Z1314" s="42"/>
      <c r="AA1314" s="42"/>
      <c r="AB1314" s="42"/>
      <c r="AC1314" s="42"/>
      <c r="AD1314" s="42"/>
      <c r="AE1314" s="42"/>
      <c r="AT1314" s="21" t="s">
        <v>442</v>
      </c>
      <c r="AU1314" s="21" t="s">
        <v>83</v>
      </c>
    </row>
    <row r="1315" s="14" customFormat="1">
      <c r="A1315" s="14"/>
      <c r="B1315" s="250"/>
      <c r="C1315" s="251"/>
      <c r="D1315" s="240" t="s">
        <v>446</v>
      </c>
      <c r="E1315" s="252" t="s">
        <v>28</v>
      </c>
      <c r="F1315" s="253" t="s">
        <v>460</v>
      </c>
      <c r="G1315" s="251"/>
      <c r="H1315" s="252" t="s">
        <v>28</v>
      </c>
      <c r="I1315" s="254"/>
      <c r="J1315" s="251"/>
      <c r="K1315" s="251"/>
      <c r="L1315" s="255"/>
      <c r="M1315" s="256"/>
      <c r="N1315" s="257"/>
      <c r="O1315" s="257"/>
      <c r="P1315" s="257"/>
      <c r="Q1315" s="257"/>
      <c r="R1315" s="257"/>
      <c r="S1315" s="257"/>
      <c r="T1315" s="258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T1315" s="259" t="s">
        <v>446</v>
      </c>
      <c r="AU1315" s="259" t="s">
        <v>83</v>
      </c>
      <c r="AV1315" s="14" t="s">
        <v>81</v>
      </c>
      <c r="AW1315" s="14" t="s">
        <v>35</v>
      </c>
      <c r="AX1315" s="14" t="s">
        <v>74</v>
      </c>
      <c r="AY1315" s="259" t="s">
        <v>426</v>
      </c>
    </row>
    <row r="1316" s="13" customFormat="1">
      <c r="A1316" s="13"/>
      <c r="B1316" s="238"/>
      <c r="C1316" s="239"/>
      <c r="D1316" s="240" t="s">
        <v>446</v>
      </c>
      <c r="E1316" s="241" t="s">
        <v>28</v>
      </c>
      <c r="F1316" s="242" t="s">
        <v>1884</v>
      </c>
      <c r="G1316" s="239"/>
      <c r="H1316" s="243">
        <v>4.3049999999999997</v>
      </c>
      <c r="I1316" s="244"/>
      <c r="J1316" s="239"/>
      <c r="K1316" s="239"/>
      <c r="L1316" s="245"/>
      <c r="M1316" s="246"/>
      <c r="N1316" s="247"/>
      <c r="O1316" s="247"/>
      <c r="P1316" s="247"/>
      <c r="Q1316" s="247"/>
      <c r="R1316" s="247"/>
      <c r="S1316" s="247"/>
      <c r="T1316" s="248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T1316" s="249" t="s">
        <v>446</v>
      </c>
      <c r="AU1316" s="249" t="s">
        <v>83</v>
      </c>
      <c r="AV1316" s="13" t="s">
        <v>83</v>
      </c>
      <c r="AW1316" s="13" t="s">
        <v>35</v>
      </c>
      <c r="AX1316" s="13" t="s">
        <v>74</v>
      </c>
      <c r="AY1316" s="249" t="s">
        <v>426</v>
      </c>
    </row>
    <row r="1317" s="14" customFormat="1">
      <c r="A1317" s="14"/>
      <c r="B1317" s="250"/>
      <c r="C1317" s="251"/>
      <c r="D1317" s="240" t="s">
        <v>446</v>
      </c>
      <c r="E1317" s="252" t="s">
        <v>28</v>
      </c>
      <c r="F1317" s="253" t="s">
        <v>863</v>
      </c>
      <c r="G1317" s="251"/>
      <c r="H1317" s="252" t="s">
        <v>28</v>
      </c>
      <c r="I1317" s="254"/>
      <c r="J1317" s="251"/>
      <c r="K1317" s="251"/>
      <c r="L1317" s="255"/>
      <c r="M1317" s="256"/>
      <c r="N1317" s="257"/>
      <c r="O1317" s="257"/>
      <c r="P1317" s="257"/>
      <c r="Q1317" s="257"/>
      <c r="R1317" s="257"/>
      <c r="S1317" s="257"/>
      <c r="T1317" s="258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T1317" s="259" t="s">
        <v>446</v>
      </c>
      <c r="AU1317" s="259" t="s">
        <v>83</v>
      </c>
      <c r="AV1317" s="14" t="s">
        <v>81</v>
      </c>
      <c r="AW1317" s="14" t="s">
        <v>35</v>
      </c>
      <c r="AX1317" s="14" t="s">
        <v>74</v>
      </c>
      <c r="AY1317" s="259" t="s">
        <v>426</v>
      </c>
    </row>
    <row r="1318" s="13" customFormat="1">
      <c r="A1318" s="13"/>
      <c r="B1318" s="238"/>
      <c r="C1318" s="239"/>
      <c r="D1318" s="240" t="s">
        <v>446</v>
      </c>
      <c r="E1318" s="241" t="s">
        <v>28</v>
      </c>
      <c r="F1318" s="242" t="s">
        <v>1885</v>
      </c>
      <c r="G1318" s="239"/>
      <c r="H1318" s="243">
        <v>129.59999999999999</v>
      </c>
      <c r="I1318" s="244"/>
      <c r="J1318" s="239"/>
      <c r="K1318" s="239"/>
      <c r="L1318" s="245"/>
      <c r="M1318" s="246"/>
      <c r="N1318" s="247"/>
      <c r="O1318" s="247"/>
      <c r="P1318" s="247"/>
      <c r="Q1318" s="247"/>
      <c r="R1318" s="247"/>
      <c r="S1318" s="247"/>
      <c r="T1318" s="248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T1318" s="249" t="s">
        <v>446</v>
      </c>
      <c r="AU1318" s="249" t="s">
        <v>83</v>
      </c>
      <c r="AV1318" s="13" t="s">
        <v>83</v>
      </c>
      <c r="AW1318" s="13" t="s">
        <v>35</v>
      </c>
      <c r="AX1318" s="13" t="s">
        <v>74</v>
      </c>
      <c r="AY1318" s="249" t="s">
        <v>426</v>
      </c>
    </row>
    <row r="1319" s="15" customFormat="1">
      <c r="A1319" s="15"/>
      <c r="B1319" s="260"/>
      <c r="C1319" s="261"/>
      <c r="D1319" s="240" t="s">
        <v>446</v>
      </c>
      <c r="E1319" s="262" t="s">
        <v>28</v>
      </c>
      <c r="F1319" s="263" t="s">
        <v>466</v>
      </c>
      <c r="G1319" s="261"/>
      <c r="H1319" s="264">
        <v>133.905</v>
      </c>
      <c r="I1319" s="265"/>
      <c r="J1319" s="261"/>
      <c r="K1319" s="261"/>
      <c r="L1319" s="266"/>
      <c r="M1319" s="267"/>
      <c r="N1319" s="268"/>
      <c r="O1319" s="268"/>
      <c r="P1319" s="268"/>
      <c r="Q1319" s="268"/>
      <c r="R1319" s="268"/>
      <c r="S1319" s="268"/>
      <c r="T1319" s="269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T1319" s="270" t="s">
        <v>446</v>
      </c>
      <c r="AU1319" s="270" t="s">
        <v>83</v>
      </c>
      <c r="AV1319" s="15" t="s">
        <v>438</v>
      </c>
      <c r="AW1319" s="15" t="s">
        <v>35</v>
      </c>
      <c r="AX1319" s="15" t="s">
        <v>81</v>
      </c>
      <c r="AY1319" s="270" t="s">
        <v>426</v>
      </c>
    </row>
    <row r="1320" s="2" customFormat="1" ht="24.15" customHeight="1">
      <c r="A1320" s="42"/>
      <c r="B1320" s="43"/>
      <c r="C1320" s="220" t="s">
        <v>1886</v>
      </c>
      <c r="D1320" s="220" t="s">
        <v>433</v>
      </c>
      <c r="E1320" s="221" t="s">
        <v>1887</v>
      </c>
      <c r="F1320" s="222" t="s">
        <v>1888</v>
      </c>
      <c r="G1320" s="223" t="s">
        <v>949</v>
      </c>
      <c r="H1320" s="224">
        <v>11.4</v>
      </c>
      <c r="I1320" s="225"/>
      <c r="J1320" s="226">
        <f>ROUND(I1320*H1320,2)</f>
        <v>0</v>
      </c>
      <c r="K1320" s="222" t="s">
        <v>28</v>
      </c>
      <c r="L1320" s="48"/>
      <c r="M1320" s="227" t="s">
        <v>28</v>
      </c>
      <c r="N1320" s="228" t="s">
        <v>45</v>
      </c>
      <c r="O1320" s="88"/>
      <c r="P1320" s="229">
        <f>O1320*H1320</f>
        <v>0</v>
      </c>
      <c r="Q1320" s="229">
        <v>0</v>
      </c>
      <c r="R1320" s="229">
        <f>Q1320*H1320</f>
        <v>0</v>
      </c>
      <c r="S1320" s="229">
        <v>0.108</v>
      </c>
      <c r="T1320" s="230">
        <f>S1320*H1320</f>
        <v>1.2312000000000001</v>
      </c>
      <c r="U1320" s="42"/>
      <c r="V1320" s="42"/>
      <c r="W1320" s="42"/>
      <c r="X1320" s="42"/>
      <c r="Y1320" s="42"/>
      <c r="Z1320" s="42"/>
      <c r="AA1320" s="42"/>
      <c r="AB1320" s="42"/>
      <c r="AC1320" s="42"/>
      <c r="AD1320" s="42"/>
      <c r="AE1320" s="42"/>
      <c r="AR1320" s="231" t="s">
        <v>438</v>
      </c>
      <c r="AT1320" s="231" t="s">
        <v>433</v>
      </c>
      <c r="AU1320" s="231" t="s">
        <v>83</v>
      </c>
      <c r="AY1320" s="21" t="s">
        <v>426</v>
      </c>
      <c r="BE1320" s="232">
        <f>IF(N1320="základní",J1320,0)</f>
        <v>0</v>
      </c>
      <c r="BF1320" s="232">
        <f>IF(N1320="snížená",J1320,0)</f>
        <v>0</v>
      </c>
      <c r="BG1320" s="232">
        <f>IF(N1320="zákl. přenesená",J1320,0)</f>
        <v>0</v>
      </c>
      <c r="BH1320" s="232">
        <f>IF(N1320="sníž. přenesená",J1320,0)</f>
        <v>0</v>
      </c>
      <c r="BI1320" s="232">
        <f>IF(N1320="nulová",J1320,0)</f>
        <v>0</v>
      </c>
      <c r="BJ1320" s="21" t="s">
        <v>81</v>
      </c>
      <c r="BK1320" s="232">
        <f>ROUND(I1320*H1320,2)</f>
        <v>0</v>
      </c>
      <c r="BL1320" s="21" t="s">
        <v>438</v>
      </c>
      <c r="BM1320" s="231" t="s">
        <v>1889</v>
      </c>
    </row>
    <row r="1321" s="14" customFormat="1">
      <c r="A1321" s="14"/>
      <c r="B1321" s="250"/>
      <c r="C1321" s="251"/>
      <c r="D1321" s="240" t="s">
        <v>446</v>
      </c>
      <c r="E1321" s="252" t="s">
        <v>28</v>
      </c>
      <c r="F1321" s="253" t="s">
        <v>862</v>
      </c>
      <c r="G1321" s="251"/>
      <c r="H1321" s="252" t="s">
        <v>28</v>
      </c>
      <c r="I1321" s="254"/>
      <c r="J1321" s="251"/>
      <c r="K1321" s="251"/>
      <c r="L1321" s="255"/>
      <c r="M1321" s="256"/>
      <c r="N1321" s="257"/>
      <c r="O1321" s="257"/>
      <c r="P1321" s="257"/>
      <c r="Q1321" s="257"/>
      <c r="R1321" s="257"/>
      <c r="S1321" s="257"/>
      <c r="T1321" s="258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T1321" s="259" t="s">
        <v>446</v>
      </c>
      <c r="AU1321" s="259" t="s">
        <v>83</v>
      </c>
      <c r="AV1321" s="14" t="s">
        <v>81</v>
      </c>
      <c r="AW1321" s="14" t="s">
        <v>35</v>
      </c>
      <c r="AX1321" s="14" t="s">
        <v>74</v>
      </c>
      <c r="AY1321" s="259" t="s">
        <v>426</v>
      </c>
    </row>
    <row r="1322" s="13" customFormat="1">
      <c r="A1322" s="13"/>
      <c r="B1322" s="238"/>
      <c r="C1322" s="239"/>
      <c r="D1322" s="240" t="s">
        <v>446</v>
      </c>
      <c r="E1322" s="241" t="s">
        <v>28</v>
      </c>
      <c r="F1322" s="242" t="s">
        <v>1890</v>
      </c>
      <c r="G1322" s="239"/>
      <c r="H1322" s="243">
        <v>3.7999999999999998</v>
      </c>
      <c r="I1322" s="244"/>
      <c r="J1322" s="239"/>
      <c r="K1322" s="239"/>
      <c r="L1322" s="245"/>
      <c r="M1322" s="246"/>
      <c r="N1322" s="247"/>
      <c r="O1322" s="247"/>
      <c r="P1322" s="247"/>
      <c r="Q1322" s="247"/>
      <c r="R1322" s="247"/>
      <c r="S1322" s="247"/>
      <c r="T1322" s="248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T1322" s="249" t="s">
        <v>446</v>
      </c>
      <c r="AU1322" s="249" t="s">
        <v>83</v>
      </c>
      <c r="AV1322" s="13" t="s">
        <v>83</v>
      </c>
      <c r="AW1322" s="13" t="s">
        <v>35</v>
      </c>
      <c r="AX1322" s="13" t="s">
        <v>74</v>
      </c>
      <c r="AY1322" s="249" t="s">
        <v>426</v>
      </c>
    </row>
    <row r="1323" s="14" customFormat="1">
      <c r="A1323" s="14"/>
      <c r="B1323" s="250"/>
      <c r="C1323" s="251"/>
      <c r="D1323" s="240" t="s">
        <v>446</v>
      </c>
      <c r="E1323" s="252" t="s">
        <v>28</v>
      </c>
      <c r="F1323" s="253" t="s">
        <v>871</v>
      </c>
      <c r="G1323" s="251"/>
      <c r="H1323" s="252" t="s">
        <v>28</v>
      </c>
      <c r="I1323" s="254"/>
      <c r="J1323" s="251"/>
      <c r="K1323" s="251"/>
      <c r="L1323" s="255"/>
      <c r="M1323" s="256"/>
      <c r="N1323" s="257"/>
      <c r="O1323" s="257"/>
      <c r="P1323" s="257"/>
      <c r="Q1323" s="257"/>
      <c r="R1323" s="257"/>
      <c r="S1323" s="257"/>
      <c r="T1323" s="258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T1323" s="259" t="s">
        <v>446</v>
      </c>
      <c r="AU1323" s="259" t="s">
        <v>83</v>
      </c>
      <c r="AV1323" s="14" t="s">
        <v>81</v>
      </c>
      <c r="AW1323" s="14" t="s">
        <v>35</v>
      </c>
      <c r="AX1323" s="14" t="s">
        <v>74</v>
      </c>
      <c r="AY1323" s="259" t="s">
        <v>426</v>
      </c>
    </row>
    <row r="1324" s="13" customFormat="1">
      <c r="A1324" s="13"/>
      <c r="B1324" s="238"/>
      <c r="C1324" s="239"/>
      <c r="D1324" s="240" t="s">
        <v>446</v>
      </c>
      <c r="E1324" s="241" t="s">
        <v>28</v>
      </c>
      <c r="F1324" s="242" t="s">
        <v>1890</v>
      </c>
      <c r="G1324" s="239"/>
      <c r="H1324" s="243">
        <v>3.7999999999999998</v>
      </c>
      <c r="I1324" s="244"/>
      <c r="J1324" s="239"/>
      <c r="K1324" s="239"/>
      <c r="L1324" s="245"/>
      <c r="M1324" s="246"/>
      <c r="N1324" s="247"/>
      <c r="O1324" s="247"/>
      <c r="P1324" s="247"/>
      <c r="Q1324" s="247"/>
      <c r="R1324" s="247"/>
      <c r="S1324" s="247"/>
      <c r="T1324" s="248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249" t="s">
        <v>446</v>
      </c>
      <c r="AU1324" s="249" t="s">
        <v>83</v>
      </c>
      <c r="AV1324" s="13" t="s">
        <v>83</v>
      </c>
      <c r="AW1324" s="13" t="s">
        <v>35</v>
      </c>
      <c r="AX1324" s="13" t="s">
        <v>74</v>
      </c>
      <c r="AY1324" s="249" t="s">
        <v>426</v>
      </c>
    </row>
    <row r="1325" s="14" customFormat="1">
      <c r="A1325" s="14"/>
      <c r="B1325" s="250"/>
      <c r="C1325" s="251"/>
      <c r="D1325" s="240" t="s">
        <v>446</v>
      </c>
      <c r="E1325" s="252" t="s">
        <v>28</v>
      </c>
      <c r="F1325" s="253" t="s">
        <v>872</v>
      </c>
      <c r="G1325" s="251"/>
      <c r="H1325" s="252" t="s">
        <v>28</v>
      </c>
      <c r="I1325" s="254"/>
      <c r="J1325" s="251"/>
      <c r="K1325" s="251"/>
      <c r="L1325" s="255"/>
      <c r="M1325" s="256"/>
      <c r="N1325" s="257"/>
      <c r="O1325" s="257"/>
      <c r="P1325" s="257"/>
      <c r="Q1325" s="257"/>
      <c r="R1325" s="257"/>
      <c r="S1325" s="257"/>
      <c r="T1325" s="258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T1325" s="259" t="s">
        <v>446</v>
      </c>
      <c r="AU1325" s="259" t="s">
        <v>83</v>
      </c>
      <c r="AV1325" s="14" t="s">
        <v>81</v>
      </c>
      <c r="AW1325" s="14" t="s">
        <v>35</v>
      </c>
      <c r="AX1325" s="14" t="s">
        <v>74</v>
      </c>
      <c r="AY1325" s="259" t="s">
        <v>426</v>
      </c>
    </row>
    <row r="1326" s="13" customFormat="1">
      <c r="A1326" s="13"/>
      <c r="B1326" s="238"/>
      <c r="C1326" s="239"/>
      <c r="D1326" s="240" t="s">
        <v>446</v>
      </c>
      <c r="E1326" s="241" t="s">
        <v>28</v>
      </c>
      <c r="F1326" s="242" t="s">
        <v>1890</v>
      </c>
      <c r="G1326" s="239"/>
      <c r="H1326" s="243">
        <v>3.7999999999999998</v>
      </c>
      <c r="I1326" s="244"/>
      <c r="J1326" s="239"/>
      <c r="K1326" s="239"/>
      <c r="L1326" s="245"/>
      <c r="M1326" s="246"/>
      <c r="N1326" s="247"/>
      <c r="O1326" s="247"/>
      <c r="P1326" s="247"/>
      <c r="Q1326" s="247"/>
      <c r="R1326" s="247"/>
      <c r="S1326" s="247"/>
      <c r="T1326" s="248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T1326" s="249" t="s">
        <v>446</v>
      </c>
      <c r="AU1326" s="249" t="s">
        <v>83</v>
      </c>
      <c r="AV1326" s="13" t="s">
        <v>83</v>
      </c>
      <c r="AW1326" s="13" t="s">
        <v>35</v>
      </c>
      <c r="AX1326" s="13" t="s">
        <v>74</v>
      </c>
      <c r="AY1326" s="249" t="s">
        <v>426</v>
      </c>
    </row>
    <row r="1327" s="15" customFormat="1">
      <c r="A1327" s="15"/>
      <c r="B1327" s="260"/>
      <c r="C1327" s="261"/>
      <c r="D1327" s="240" t="s">
        <v>446</v>
      </c>
      <c r="E1327" s="262" t="s">
        <v>28</v>
      </c>
      <c r="F1327" s="263" t="s">
        <v>466</v>
      </c>
      <c r="G1327" s="261"/>
      <c r="H1327" s="264">
        <v>11.4</v>
      </c>
      <c r="I1327" s="265"/>
      <c r="J1327" s="261"/>
      <c r="K1327" s="261"/>
      <c r="L1327" s="266"/>
      <c r="M1327" s="267"/>
      <c r="N1327" s="268"/>
      <c r="O1327" s="268"/>
      <c r="P1327" s="268"/>
      <c r="Q1327" s="268"/>
      <c r="R1327" s="268"/>
      <c r="S1327" s="268"/>
      <c r="T1327" s="269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T1327" s="270" t="s">
        <v>446</v>
      </c>
      <c r="AU1327" s="270" t="s">
        <v>83</v>
      </c>
      <c r="AV1327" s="15" t="s">
        <v>438</v>
      </c>
      <c r="AW1327" s="15" t="s">
        <v>35</v>
      </c>
      <c r="AX1327" s="15" t="s">
        <v>81</v>
      </c>
      <c r="AY1327" s="270" t="s">
        <v>426</v>
      </c>
    </row>
    <row r="1328" s="2" customFormat="1" ht="24.15" customHeight="1">
      <c r="A1328" s="42"/>
      <c r="B1328" s="43"/>
      <c r="C1328" s="220" t="s">
        <v>1891</v>
      </c>
      <c r="D1328" s="220" t="s">
        <v>433</v>
      </c>
      <c r="E1328" s="221" t="s">
        <v>1892</v>
      </c>
      <c r="F1328" s="222" t="s">
        <v>1893</v>
      </c>
      <c r="G1328" s="223" t="s">
        <v>949</v>
      </c>
      <c r="H1328" s="224">
        <v>5.7000000000000002</v>
      </c>
      <c r="I1328" s="225"/>
      <c r="J1328" s="226">
        <f>ROUND(I1328*H1328,2)</f>
        <v>0</v>
      </c>
      <c r="K1328" s="222" t="s">
        <v>28</v>
      </c>
      <c r="L1328" s="48"/>
      <c r="M1328" s="227" t="s">
        <v>28</v>
      </c>
      <c r="N1328" s="228" t="s">
        <v>45</v>
      </c>
      <c r="O1328" s="88"/>
      <c r="P1328" s="229">
        <f>O1328*H1328</f>
        <v>0</v>
      </c>
      <c r="Q1328" s="229">
        <v>0</v>
      </c>
      <c r="R1328" s="229">
        <f>Q1328*H1328</f>
        <v>0</v>
      </c>
      <c r="S1328" s="229">
        <v>0.108</v>
      </c>
      <c r="T1328" s="230">
        <f>S1328*H1328</f>
        <v>0.61560000000000004</v>
      </c>
      <c r="U1328" s="42"/>
      <c r="V1328" s="42"/>
      <c r="W1328" s="42"/>
      <c r="X1328" s="42"/>
      <c r="Y1328" s="42"/>
      <c r="Z1328" s="42"/>
      <c r="AA1328" s="42"/>
      <c r="AB1328" s="42"/>
      <c r="AC1328" s="42"/>
      <c r="AD1328" s="42"/>
      <c r="AE1328" s="42"/>
      <c r="AR1328" s="231" t="s">
        <v>438</v>
      </c>
      <c r="AT1328" s="231" t="s">
        <v>433</v>
      </c>
      <c r="AU1328" s="231" t="s">
        <v>83</v>
      </c>
      <c r="AY1328" s="21" t="s">
        <v>426</v>
      </c>
      <c r="BE1328" s="232">
        <f>IF(N1328="základní",J1328,0)</f>
        <v>0</v>
      </c>
      <c r="BF1328" s="232">
        <f>IF(N1328="snížená",J1328,0)</f>
        <v>0</v>
      </c>
      <c r="BG1328" s="232">
        <f>IF(N1328="zákl. přenesená",J1328,0)</f>
        <v>0</v>
      </c>
      <c r="BH1328" s="232">
        <f>IF(N1328="sníž. přenesená",J1328,0)</f>
        <v>0</v>
      </c>
      <c r="BI1328" s="232">
        <f>IF(N1328="nulová",J1328,0)</f>
        <v>0</v>
      </c>
      <c r="BJ1328" s="21" t="s">
        <v>81</v>
      </c>
      <c r="BK1328" s="232">
        <f>ROUND(I1328*H1328,2)</f>
        <v>0</v>
      </c>
      <c r="BL1328" s="21" t="s">
        <v>438</v>
      </c>
      <c r="BM1328" s="231" t="s">
        <v>1894</v>
      </c>
    </row>
    <row r="1329" s="14" customFormat="1">
      <c r="A1329" s="14"/>
      <c r="B1329" s="250"/>
      <c r="C1329" s="251"/>
      <c r="D1329" s="240" t="s">
        <v>446</v>
      </c>
      <c r="E1329" s="252" t="s">
        <v>28</v>
      </c>
      <c r="F1329" s="253" t="s">
        <v>862</v>
      </c>
      <c r="G1329" s="251"/>
      <c r="H1329" s="252" t="s">
        <v>28</v>
      </c>
      <c r="I1329" s="254"/>
      <c r="J1329" s="251"/>
      <c r="K1329" s="251"/>
      <c r="L1329" s="255"/>
      <c r="M1329" s="256"/>
      <c r="N1329" s="257"/>
      <c r="O1329" s="257"/>
      <c r="P1329" s="257"/>
      <c r="Q1329" s="257"/>
      <c r="R1329" s="257"/>
      <c r="S1329" s="257"/>
      <c r="T1329" s="258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T1329" s="259" t="s">
        <v>446</v>
      </c>
      <c r="AU1329" s="259" t="s">
        <v>83</v>
      </c>
      <c r="AV1329" s="14" t="s">
        <v>81</v>
      </c>
      <c r="AW1329" s="14" t="s">
        <v>35</v>
      </c>
      <c r="AX1329" s="14" t="s">
        <v>74</v>
      </c>
      <c r="AY1329" s="259" t="s">
        <v>426</v>
      </c>
    </row>
    <row r="1330" s="13" customFormat="1">
      <c r="A1330" s="13"/>
      <c r="B1330" s="238"/>
      <c r="C1330" s="239"/>
      <c r="D1330" s="240" t="s">
        <v>446</v>
      </c>
      <c r="E1330" s="241" t="s">
        <v>28</v>
      </c>
      <c r="F1330" s="242" t="s">
        <v>1895</v>
      </c>
      <c r="G1330" s="239"/>
      <c r="H1330" s="243">
        <v>1.8999999999999999</v>
      </c>
      <c r="I1330" s="244"/>
      <c r="J1330" s="239"/>
      <c r="K1330" s="239"/>
      <c r="L1330" s="245"/>
      <c r="M1330" s="246"/>
      <c r="N1330" s="247"/>
      <c r="O1330" s="247"/>
      <c r="P1330" s="247"/>
      <c r="Q1330" s="247"/>
      <c r="R1330" s="247"/>
      <c r="S1330" s="247"/>
      <c r="T1330" s="248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249" t="s">
        <v>446</v>
      </c>
      <c r="AU1330" s="249" t="s">
        <v>83</v>
      </c>
      <c r="AV1330" s="13" t="s">
        <v>83</v>
      </c>
      <c r="AW1330" s="13" t="s">
        <v>35</v>
      </c>
      <c r="AX1330" s="13" t="s">
        <v>74</v>
      </c>
      <c r="AY1330" s="249" t="s">
        <v>426</v>
      </c>
    </row>
    <row r="1331" s="14" customFormat="1">
      <c r="A1331" s="14"/>
      <c r="B1331" s="250"/>
      <c r="C1331" s="251"/>
      <c r="D1331" s="240" t="s">
        <v>446</v>
      </c>
      <c r="E1331" s="252" t="s">
        <v>28</v>
      </c>
      <c r="F1331" s="253" t="s">
        <v>871</v>
      </c>
      <c r="G1331" s="251"/>
      <c r="H1331" s="252" t="s">
        <v>28</v>
      </c>
      <c r="I1331" s="254"/>
      <c r="J1331" s="251"/>
      <c r="K1331" s="251"/>
      <c r="L1331" s="255"/>
      <c r="M1331" s="256"/>
      <c r="N1331" s="257"/>
      <c r="O1331" s="257"/>
      <c r="P1331" s="257"/>
      <c r="Q1331" s="257"/>
      <c r="R1331" s="257"/>
      <c r="S1331" s="257"/>
      <c r="T1331" s="258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T1331" s="259" t="s">
        <v>446</v>
      </c>
      <c r="AU1331" s="259" t="s">
        <v>83</v>
      </c>
      <c r="AV1331" s="14" t="s">
        <v>81</v>
      </c>
      <c r="AW1331" s="14" t="s">
        <v>35</v>
      </c>
      <c r="AX1331" s="14" t="s">
        <v>74</v>
      </c>
      <c r="AY1331" s="259" t="s">
        <v>426</v>
      </c>
    </row>
    <row r="1332" s="13" customFormat="1">
      <c r="A1332" s="13"/>
      <c r="B1332" s="238"/>
      <c r="C1332" s="239"/>
      <c r="D1332" s="240" t="s">
        <v>446</v>
      </c>
      <c r="E1332" s="241" t="s">
        <v>28</v>
      </c>
      <c r="F1332" s="242" t="s">
        <v>1895</v>
      </c>
      <c r="G1332" s="239"/>
      <c r="H1332" s="243">
        <v>1.8999999999999999</v>
      </c>
      <c r="I1332" s="244"/>
      <c r="J1332" s="239"/>
      <c r="K1332" s="239"/>
      <c r="L1332" s="245"/>
      <c r="M1332" s="246"/>
      <c r="N1332" s="247"/>
      <c r="O1332" s="247"/>
      <c r="P1332" s="247"/>
      <c r="Q1332" s="247"/>
      <c r="R1332" s="247"/>
      <c r="S1332" s="247"/>
      <c r="T1332" s="248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T1332" s="249" t="s">
        <v>446</v>
      </c>
      <c r="AU1332" s="249" t="s">
        <v>83</v>
      </c>
      <c r="AV1332" s="13" t="s">
        <v>83</v>
      </c>
      <c r="AW1332" s="13" t="s">
        <v>35</v>
      </c>
      <c r="AX1332" s="13" t="s">
        <v>74</v>
      </c>
      <c r="AY1332" s="249" t="s">
        <v>426</v>
      </c>
    </row>
    <row r="1333" s="14" customFormat="1">
      <c r="A1333" s="14"/>
      <c r="B1333" s="250"/>
      <c r="C1333" s="251"/>
      <c r="D1333" s="240" t="s">
        <v>446</v>
      </c>
      <c r="E1333" s="252" t="s">
        <v>28</v>
      </c>
      <c r="F1333" s="253" t="s">
        <v>872</v>
      </c>
      <c r="G1333" s="251"/>
      <c r="H1333" s="252" t="s">
        <v>28</v>
      </c>
      <c r="I1333" s="254"/>
      <c r="J1333" s="251"/>
      <c r="K1333" s="251"/>
      <c r="L1333" s="255"/>
      <c r="M1333" s="256"/>
      <c r="N1333" s="257"/>
      <c r="O1333" s="257"/>
      <c r="P1333" s="257"/>
      <c r="Q1333" s="257"/>
      <c r="R1333" s="257"/>
      <c r="S1333" s="257"/>
      <c r="T1333" s="258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T1333" s="259" t="s">
        <v>446</v>
      </c>
      <c r="AU1333" s="259" t="s">
        <v>83</v>
      </c>
      <c r="AV1333" s="14" t="s">
        <v>81</v>
      </c>
      <c r="AW1333" s="14" t="s">
        <v>35</v>
      </c>
      <c r="AX1333" s="14" t="s">
        <v>74</v>
      </c>
      <c r="AY1333" s="259" t="s">
        <v>426</v>
      </c>
    </row>
    <row r="1334" s="13" customFormat="1">
      <c r="A1334" s="13"/>
      <c r="B1334" s="238"/>
      <c r="C1334" s="239"/>
      <c r="D1334" s="240" t="s">
        <v>446</v>
      </c>
      <c r="E1334" s="241" t="s">
        <v>28</v>
      </c>
      <c r="F1334" s="242" t="s">
        <v>1895</v>
      </c>
      <c r="G1334" s="239"/>
      <c r="H1334" s="243">
        <v>1.8999999999999999</v>
      </c>
      <c r="I1334" s="244"/>
      <c r="J1334" s="239"/>
      <c r="K1334" s="239"/>
      <c r="L1334" s="245"/>
      <c r="M1334" s="246"/>
      <c r="N1334" s="247"/>
      <c r="O1334" s="247"/>
      <c r="P1334" s="247"/>
      <c r="Q1334" s="247"/>
      <c r="R1334" s="247"/>
      <c r="S1334" s="247"/>
      <c r="T1334" s="248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249" t="s">
        <v>446</v>
      </c>
      <c r="AU1334" s="249" t="s">
        <v>83</v>
      </c>
      <c r="AV1334" s="13" t="s">
        <v>83</v>
      </c>
      <c r="AW1334" s="13" t="s">
        <v>35</v>
      </c>
      <c r="AX1334" s="13" t="s">
        <v>74</v>
      </c>
      <c r="AY1334" s="249" t="s">
        <v>426</v>
      </c>
    </row>
    <row r="1335" s="15" customFormat="1">
      <c r="A1335" s="15"/>
      <c r="B1335" s="260"/>
      <c r="C1335" s="261"/>
      <c r="D1335" s="240" t="s">
        <v>446</v>
      </c>
      <c r="E1335" s="262" t="s">
        <v>28</v>
      </c>
      <c r="F1335" s="263" t="s">
        <v>466</v>
      </c>
      <c r="G1335" s="261"/>
      <c r="H1335" s="264">
        <v>5.7000000000000002</v>
      </c>
      <c r="I1335" s="265"/>
      <c r="J1335" s="261"/>
      <c r="K1335" s="261"/>
      <c r="L1335" s="266"/>
      <c r="M1335" s="267"/>
      <c r="N1335" s="268"/>
      <c r="O1335" s="268"/>
      <c r="P1335" s="268"/>
      <c r="Q1335" s="268"/>
      <c r="R1335" s="268"/>
      <c r="S1335" s="268"/>
      <c r="T1335" s="269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T1335" s="270" t="s">
        <v>446</v>
      </c>
      <c r="AU1335" s="270" t="s">
        <v>83</v>
      </c>
      <c r="AV1335" s="15" t="s">
        <v>438</v>
      </c>
      <c r="AW1335" s="15" t="s">
        <v>35</v>
      </c>
      <c r="AX1335" s="15" t="s">
        <v>81</v>
      </c>
      <c r="AY1335" s="270" t="s">
        <v>426</v>
      </c>
    </row>
    <row r="1336" s="2" customFormat="1" ht="24.15" customHeight="1">
      <c r="A1336" s="42"/>
      <c r="B1336" s="43"/>
      <c r="C1336" s="220" t="s">
        <v>1896</v>
      </c>
      <c r="D1336" s="220" t="s">
        <v>433</v>
      </c>
      <c r="E1336" s="221" t="s">
        <v>1897</v>
      </c>
      <c r="F1336" s="222" t="s">
        <v>1898</v>
      </c>
      <c r="G1336" s="223" t="s">
        <v>949</v>
      </c>
      <c r="H1336" s="224">
        <v>4</v>
      </c>
      <c r="I1336" s="225"/>
      <c r="J1336" s="226">
        <f>ROUND(I1336*H1336,2)</f>
        <v>0</v>
      </c>
      <c r="K1336" s="222" t="s">
        <v>28</v>
      </c>
      <c r="L1336" s="48"/>
      <c r="M1336" s="227" t="s">
        <v>28</v>
      </c>
      <c r="N1336" s="228" t="s">
        <v>45</v>
      </c>
      <c r="O1336" s="88"/>
      <c r="P1336" s="229">
        <f>O1336*H1336</f>
        <v>0</v>
      </c>
      <c r="Q1336" s="229">
        <v>0</v>
      </c>
      <c r="R1336" s="229">
        <f>Q1336*H1336</f>
        <v>0</v>
      </c>
      <c r="S1336" s="229">
        <v>0.108</v>
      </c>
      <c r="T1336" s="230">
        <f>S1336*H1336</f>
        <v>0.432</v>
      </c>
      <c r="U1336" s="42"/>
      <c r="V1336" s="42"/>
      <c r="W1336" s="42"/>
      <c r="X1336" s="42"/>
      <c r="Y1336" s="42"/>
      <c r="Z1336" s="42"/>
      <c r="AA1336" s="42"/>
      <c r="AB1336" s="42"/>
      <c r="AC1336" s="42"/>
      <c r="AD1336" s="42"/>
      <c r="AE1336" s="42"/>
      <c r="AR1336" s="231" t="s">
        <v>438</v>
      </c>
      <c r="AT1336" s="231" t="s">
        <v>433</v>
      </c>
      <c r="AU1336" s="231" t="s">
        <v>83</v>
      </c>
      <c r="AY1336" s="21" t="s">
        <v>426</v>
      </c>
      <c r="BE1336" s="232">
        <f>IF(N1336="základní",J1336,0)</f>
        <v>0</v>
      </c>
      <c r="BF1336" s="232">
        <f>IF(N1336="snížená",J1336,0)</f>
        <v>0</v>
      </c>
      <c r="BG1336" s="232">
        <f>IF(N1336="zákl. přenesená",J1336,0)</f>
        <v>0</v>
      </c>
      <c r="BH1336" s="232">
        <f>IF(N1336="sníž. přenesená",J1336,0)</f>
        <v>0</v>
      </c>
      <c r="BI1336" s="232">
        <f>IF(N1336="nulová",J1336,0)</f>
        <v>0</v>
      </c>
      <c r="BJ1336" s="21" t="s">
        <v>81</v>
      </c>
      <c r="BK1336" s="232">
        <f>ROUND(I1336*H1336,2)</f>
        <v>0</v>
      </c>
      <c r="BL1336" s="21" t="s">
        <v>438</v>
      </c>
      <c r="BM1336" s="231" t="s">
        <v>1899</v>
      </c>
    </row>
    <row r="1337" s="14" customFormat="1">
      <c r="A1337" s="14"/>
      <c r="B1337" s="250"/>
      <c r="C1337" s="251"/>
      <c r="D1337" s="240" t="s">
        <v>446</v>
      </c>
      <c r="E1337" s="252" t="s">
        <v>28</v>
      </c>
      <c r="F1337" s="253" t="s">
        <v>863</v>
      </c>
      <c r="G1337" s="251"/>
      <c r="H1337" s="252" t="s">
        <v>28</v>
      </c>
      <c r="I1337" s="254"/>
      <c r="J1337" s="251"/>
      <c r="K1337" s="251"/>
      <c r="L1337" s="255"/>
      <c r="M1337" s="256"/>
      <c r="N1337" s="257"/>
      <c r="O1337" s="257"/>
      <c r="P1337" s="257"/>
      <c r="Q1337" s="257"/>
      <c r="R1337" s="257"/>
      <c r="S1337" s="257"/>
      <c r="T1337" s="258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T1337" s="259" t="s">
        <v>446</v>
      </c>
      <c r="AU1337" s="259" t="s">
        <v>83</v>
      </c>
      <c r="AV1337" s="14" t="s">
        <v>81</v>
      </c>
      <c r="AW1337" s="14" t="s">
        <v>35</v>
      </c>
      <c r="AX1337" s="14" t="s">
        <v>74</v>
      </c>
      <c r="AY1337" s="259" t="s">
        <v>426</v>
      </c>
    </row>
    <row r="1338" s="13" customFormat="1">
      <c r="A1338" s="13"/>
      <c r="B1338" s="238"/>
      <c r="C1338" s="239"/>
      <c r="D1338" s="240" t="s">
        <v>446</v>
      </c>
      <c r="E1338" s="241" t="s">
        <v>28</v>
      </c>
      <c r="F1338" s="242" t="s">
        <v>438</v>
      </c>
      <c r="G1338" s="239"/>
      <c r="H1338" s="243">
        <v>4</v>
      </c>
      <c r="I1338" s="244"/>
      <c r="J1338" s="239"/>
      <c r="K1338" s="239"/>
      <c r="L1338" s="245"/>
      <c r="M1338" s="246"/>
      <c r="N1338" s="247"/>
      <c r="O1338" s="247"/>
      <c r="P1338" s="247"/>
      <c r="Q1338" s="247"/>
      <c r="R1338" s="247"/>
      <c r="S1338" s="247"/>
      <c r="T1338" s="248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249" t="s">
        <v>446</v>
      </c>
      <c r="AU1338" s="249" t="s">
        <v>83</v>
      </c>
      <c r="AV1338" s="13" t="s">
        <v>83</v>
      </c>
      <c r="AW1338" s="13" t="s">
        <v>35</v>
      </c>
      <c r="AX1338" s="13" t="s">
        <v>81</v>
      </c>
      <c r="AY1338" s="249" t="s">
        <v>426</v>
      </c>
    </row>
    <row r="1339" s="2" customFormat="1" ht="37.8" customHeight="1">
      <c r="A1339" s="42"/>
      <c r="B1339" s="43"/>
      <c r="C1339" s="220" t="s">
        <v>1900</v>
      </c>
      <c r="D1339" s="220" t="s">
        <v>433</v>
      </c>
      <c r="E1339" s="221" t="s">
        <v>1901</v>
      </c>
      <c r="F1339" s="222" t="s">
        <v>1902</v>
      </c>
      <c r="G1339" s="223" t="s">
        <v>436</v>
      </c>
      <c r="H1339" s="224">
        <v>3.375</v>
      </c>
      <c r="I1339" s="225"/>
      <c r="J1339" s="226">
        <f>ROUND(I1339*H1339,2)</f>
        <v>0</v>
      </c>
      <c r="K1339" s="222" t="s">
        <v>437</v>
      </c>
      <c r="L1339" s="48"/>
      <c r="M1339" s="227" t="s">
        <v>28</v>
      </c>
      <c r="N1339" s="228" t="s">
        <v>45</v>
      </c>
      <c r="O1339" s="88"/>
      <c r="P1339" s="229">
        <f>O1339*H1339</f>
        <v>0</v>
      </c>
      <c r="Q1339" s="229">
        <v>0</v>
      </c>
      <c r="R1339" s="229">
        <f>Q1339*H1339</f>
        <v>0</v>
      </c>
      <c r="S1339" s="229">
        <v>0.074999999999999997</v>
      </c>
      <c r="T1339" s="230">
        <f>S1339*H1339</f>
        <v>0.25312499999999999</v>
      </c>
      <c r="U1339" s="42"/>
      <c r="V1339" s="42"/>
      <c r="W1339" s="42"/>
      <c r="X1339" s="42"/>
      <c r="Y1339" s="42"/>
      <c r="Z1339" s="42"/>
      <c r="AA1339" s="42"/>
      <c r="AB1339" s="42"/>
      <c r="AC1339" s="42"/>
      <c r="AD1339" s="42"/>
      <c r="AE1339" s="42"/>
      <c r="AR1339" s="231" t="s">
        <v>438</v>
      </c>
      <c r="AT1339" s="231" t="s">
        <v>433</v>
      </c>
      <c r="AU1339" s="231" t="s">
        <v>83</v>
      </c>
      <c r="AY1339" s="21" t="s">
        <v>426</v>
      </c>
      <c r="BE1339" s="232">
        <f>IF(N1339="základní",J1339,0)</f>
        <v>0</v>
      </c>
      <c r="BF1339" s="232">
        <f>IF(N1339="snížená",J1339,0)</f>
        <v>0</v>
      </c>
      <c r="BG1339" s="232">
        <f>IF(N1339="zákl. přenesená",J1339,0)</f>
        <v>0</v>
      </c>
      <c r="BH1339" s="232">
        <f>IF(N1339="sníž. přenesená",J1339,0)</f>
        <v>0</v>
      </c>
      <c r="BI1339" s="232">
        <f>IF(N1339="nulová",J1339,0)</f>
        <v>0</v>
      </c>
      <c r="BJ1339" s="21" t="s">
        <v>81</v>
      </c>
      <c r="BK1339" s="232">
        <f>ROUND(I1339*H1339,2)</f>
        <v>0</v>
      </c>
      <c r="BL1339" s="21" t="s">
        <v>438</v>
      </c>
      <c r="BM1339" s="231" t="s">
        <v>1903</v>
      </c>
    </row>
    <row r="1340" s="2" customFormat="1">
      <c r="A1340" s="42"/>
      <c r="B1340" s="43"/>
      <c r="C1340" s="44"/>
      <c r="D1340" s="233" t="s">
        <v>442</v>
      </c>
      <c r="E1340" s="44"/>
      <c r="F1340" s="234" t="s">
        <v>1904</v>
      </c>
      <c r="G1340" s="44"/>
      <c r="H1340" s="44"/>
      <c r="I1340" s="235"/>
      <c r="J1340" s="44"/>
      <c r="K1340" s="44"/>
      <c r="L1340" s="48"/>
      <c r="M1340" s="236"/>
      <c r="N1340" s="237"/>
      <c r="O1340" s="88"/>
      <c r="P1340" s="88"/>
      <c r="Q1340" s="88"/>
      <c r="R1340" s="88"/>
      <c r="S1340" s="88"/>
      <c r="T1340" s="89"/>
      <c r="U1340" s="42"/>
      <c r="V1340" s="42"/>
      <c r="W1340" s="42"/>
      <c r="X1340" s="42"/>
      <c r="Y1340" s="42"/>
      <c r="Z1340" s="42"/>
      <c r="AA1340" s="42"/>
      <c r="AB1340" s="42"/>
      <c r="AC1340" s="42"/>
      <c r="AD1340" s="42"/>
      <c r="AE1340" s="42"/>
      <c r="AT1340" s="21" t="s">
        <v>442</v>
      </c>
      <c r="AU1340" s="21" t="s">
        <v>83</v>
      </c>
    </row>
    <row r="1341" s="14" customFormat="1">
      <c r="A1341" s="14"/>
      <c r="B1341" s="250"/>
      <c r="C1341" s="251"/>
      <c r="D1341" s="240" t="s">
        <v>446</v>
      </c>
      <c r="E1341" s="252" t="s">
        <v>28</v>
      </c>
      <c r="F1341" s="253" t="s">
        <v>460</v>
      </c>
      <c r="G1341" s="251"/>
      <c r="H1341" s="252" t="s">
        <v>28</v>
      </c>
      <c r="I1341" s="254"/>
      <c r="J1341" s="251"/>
      <c r="K1341" s="251"/>
      <c r="L1341" s="255"/>
      <c r="M1341" s="256"/>
      <c r="N1341" s="257"/>
      <c r="O1341" s="257"/>
      <c r="P1341" s="257"/>
      <c r="Q1341" s="257"/>
      <c r="R1341" s="257"/>
      <c r="S1341" s="257"/>
      <c r="T1341" s="258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T1341" s="259" t="s">
        <v>446</v>
      </c>
      <c r="AU1341" s="259" t="s">
        <v>83</v>
      </c>
      <c r="AV1341" s="14" t="s">
        <v>81</v>
      </c>
      <c r="AW1341" s="14" t="s">
        <v>35</v>
      </c>
      <c r="AX1341" s="14" t="s">
        <v>74</v>
      </c>
      <c r="AY1341" s="259" t="s">
        <v>426</v>
      </c>
    </row>
    <row r="1342" s="13" customFormat="1">
      <c r="A1342" s="13"/>
      <c r="B1342" s="238"/>
      <c r="C1342" s="239"/>
      <c r="D1342" s="240" t="s">
        <v>446</v>
      </c>
      <c r="E1342" s="241" t="s">
        <v>28</v>
      </c>
      <c r="F1342" s="242" t="s">
        <v>1905</v>
      </c>
      <c r="G1342" s="239"/>
      <c r="H1342" s="243">
        <v>3.375</v>
      </c>
      <c r="I1342" s="244"/>
      <c r="J1342" s="239"/>
      <c r="K1342" s="239"/>
      <c r="L1342" s="245"/>
      <c r="M1342" s="246"/>
      <c r="N1342" s="247"/>
      <c r="O1342" s="247"/>
      <c r="P1342" s="247"/>
      <c r="Q1342" s="247"/>
      <c r="R1342" s="247"/>
      <c r="S1342" s="247"/>
      <c r="T1342" s="248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T1342" s="249" t="s">
        <v>446</v>
      </c>
      <c r="AU1342" s="249" t="s">
        <v>83</v>
      </c>
      <c r="AV1342" s="13" t="s">
        <v>83</v>
      </c>
      <c r="AW1342" s="13" t="s">
        <v>35</v>
      </c>
      <c r="AX1342" s="13" t="s">
        <v>81</v>
      </c>
      <c r="AY1342" s="249" t="s">
        <v>426</v>
      </c>
    </row>
    <row r="1343" s="2" customFormat="1" ht="49.05" customHeight="1">
      <c r="A1343" s="42"/>
      <c r="B1343" s="43"/>
      <c r="C1343" s="220" t="s">
        <v>1906</v>
      </c>
      <c r="D1343" s="220" t="s">
        <v>433</v>
      </c>
      <c r="E1343" s="221" t="s">
        <v>1907</v>
      </c>
      <c r="F1343" s="222" t="s">
        <v>1908</v>
      </c>
      <c r="G1343" s="223" t="s">
        <v>436</v>
      </c>
      <c r="H1343" s="224">
        <v>3.4199999999999999</v>
      </c>
      <c r="I1343" s="225"/>
      <c r="J1343" s="226">
        <f>ROUND(I1343*H1343,2)</f>
        <v>0</v>
      </c>
      <c r="K1343" s="222" t="s">
        <v>437</v>
      </c>
      <c r="L1343" s="48"/>
      <c r="M1343" s="227" t="s">
        <v>28</v>
      </c>
      <c r="N1343" s="228" t="s">
        <v>45</v>
      </c>
      <c r="O1343" s="88"/>
      <c r="P1343" s="229">
        <f>O1343*H1343</f>
        <v>0</v>
      </c>
      <c r="Q1343" s="229">
        <v>0</v>
      </c>
      <c r="R1343" s="229">
        <f>Q1343*H1343</f>
        <v>0</v>
      </c>
      <c r="S1343" s="229">
        <v>0.055</v>
      </c>
      <c r="T1343" s="230">
        <f>S1343*H1343</f>
        <v>0.18809999999999999</v>
      </c>
      <c r="U1343" s="42"/>
      <c r="V1343" s="42"/>
      <c r="W1343" s="42"/>
      <c r="X1343" s="42"/>
      <c r="Y1343" s="42"/>
      <c r="Z1343" s="42"/>
      <c r="AA1343" s="42"/>
      <c r="AB1343" s="42"/>
      <c r="AC1343" s="42"/>
      <c r="AD1343" s="42"/>
      <c r="AE1343" s="42"/>
      <c r="AR1343" s="231" t="s">
        <v>438</v>
      </c>
      <c r="AT1343" s="231" t="s">
        <v>433</v>
      </c>
      <c r="AU1343" s="231" t="s">
        <v>83</v>
      </c>
      <c r="AY1343" s="21" t="s">
        <v>426</v>
      </c>
      <c r="BE1343" s="232">
        <f>IF(N1343="základní",J1343,0)</f>
        <v>0</v>
      </c>
      <c r="BF1343" s="232">
        <f>IF(N1343="snížená",J1343,0)</f>
        <v>0</v>
      </c>
      <c r="BG1343" s="232">
        <f>IF(N1343="zákl. přenesená",J1343,0)</f>
        <v>0</v>
      </c>
      <c r="BH1343" s="232">
        <f>IF(N1343="sníž. přenesená",J1343,0)</f>
        <v>0</v>
      </c>
      <c r="BI1343" s="232">
        <f>IF(N1343="nulová",J1343,0)</f>
        <v>0</v>
      </c>
      <c r="BJ1343" s="21" t="s">
        <v>81</v>
      </c>
      <c r="BK1343" s="232">
        <f>ROUND(I1343*H1343,2)</f>
        <v>0</v>
      </c>
      <c r="BL1343" s="21" t="s">
        <v>438</v>
      </c>
      <c r="BM1343" s="231" t="s">
        <v>1909</v>
      </c>
    </row>
    <row r="1344" s="2" customFormat="1">
      <c r="A1344" s="42"/>
      <c r="B1344" s="43"/>
      <c r="C1344" s="44"/>
      <c r="D1344" s="233" t="s">
        <v>442</v>
      </c>
      <c r="E1344" s="44"/>
      <c r="F1344" s="234" t="s">
        <v>1910</v>
      </c>
      <c r="G1344" s="44"/>
      <c r="H1344" s="44"/>
      <c r="I1344" s="235"/>
      <c r="J1344" s="44"/>
      <c r="K1344" s="44"/>
      <c r="L1344" s="48"/>
      <c r="M1344" s="236"/>
      <c r="N1344" s="237"/>
      <c r="O1344" s="88"/>
      <c r="P1344" s="88"/>
      <c r="Q1344" s="88"/>
      <c r="R1344" s="88"/>
      <c r="S1344" s="88"/>
      <c r="T1344" s="89"/>
      <c r="U1344" s="42"/>
      <c r="V1344" s="42"/>
      <c r="W1344" s="42"/>
      <c r="X1344" s="42"/>
      <c r="Y1344" s="42"/>
      <c r="Z1344" s="42"/>
      <c r="AA1344" s="42"/>
      <c r="AB1344" s="42"/>
      <c r="AC1344" s="42"/>
      <c r="AD1344" s="42"/>
      <c r="AE1344" s="42"/>
      <c r="AT1344" s="21" t="s">
        <v>442</v>
      </c>
      <c r="AU1344" s="21" t="s">
        <v>83</v>
      </c>
    </row>
    <row r="1345" s="14" customFormat="1">
      <c r="A1345" s="14"/>
      <c r="B1345" s="250"/>
      <c r="C1345" s="251"/>
      <c r="D1345" s="240" t="s">
        <v>446</v>
      </c>
      <c r="E1345" s="252" t="s">
        <v>28</v>
      </c>
      <c r="F1345" s="253" t="s">
        <v>862</v>
      </c>
      <c r="G1345" s="251"/>
      <c r="H1345" s="252" t="s">
        <v>28</v>
      </c>
      <c r="I1345" s="254"/>
      <c r="J1345" s="251"/>
      <c r="K1345" s="251"/>
      <c r="L1345" s="255"/>
      <c r="M1345" s="256"/>
      <c r="N1345" s="257"/>
      <c r="O1345" s="257"/>
      <c r="P1345" s="257"/>
      <c r="Q1345" s="257"/>
      <c r="R1345" s="257"/>
      <c r="S1345" s="257"/>
      <c r="T1345" s="258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T1345" s="259" t="s">
        <v>446</v>
      </c>
      <c r="AU1345" s="259" t="s">
        <v>83</v>
      </c>
      <c r="AV1345" s="14" t="s">
        <v>81</v>
      </c>
      <c r="AW1345" s="14" t="s">
        <v>35</v>
      </c>
      <c r="AX1345" s="14" t="s">
        <v>74</v>
      </c>
      <c r="AY1345" s="259" t="s">
        <v>426</v>
      </c>
    </row>
    <row r="1346" s="13" customFormat="1">
      <c r="A1346" s="13"/>
      <c r="B1346" s="238"/>
      <c r="C1346" s="239"/>
      <c r="D1346" s="240" t="s">
        <v>446</v>
      </c>
      <c r="E1346" s="241" t="s">
        <v>28</v>
      </c>
      <c r="F1346" s="242" t="s">
        <v>1911</v>
      </c>
      <c r="G1346" s="239"/>
      <c r="H1346" s="243">
        <v>1.1399999999999999</v>
      </c>
      <c r="I1346" s="244"/>
      <c r="J1346" s="239"/>
      <c r="K1346" s="239"/>
      <c r="L1346" s="245"/>
      <c r="M1346" s="246"/>
      <c r="N1346" s="247"/>
      <c r="O1346" s="247"/>
      <c r="P1346" s="247"/>
      <c r="Q1346" s="247"/>
      <c r="R1346" s="247"/>
      <c r="S1346" s="247"/>
      <c r="T1346" s="248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249" t="s">
        <v>446</v>
      </c>
      <c r="AU1346" s="249" t="s">
        <v>83</v>
      </c>
      <c r="AV1346" s="13" t="s">
        <v>83</v>
      </c>
      <c r="AW1346" s="13" t="s">
        <v>35</v>
      </c>
      <c r="AX1346" s="13" t="s">
        <v>74</v>
      </c>
      <c r="AY1346" s="249" t="s">
        <v>426</v>
      </c>
    </row>
    <row r="1347" s="14" customFormat="1">
      <c r="A1347" s="14"/>
      <c r="B1347" s="250"/>
      <c r="C1347" s="251"/>
      <c r="D1347" s="240" t="s">
        <v>446</v>
      </c>
      <c r="E1347" s="252" t="s">
        <v>28</v>
      </c>
      <c r="F1347" s="253" t="s">
        <v>871</v>
      </c>
      <c r="G1347" s="251"/>
      <c r="H1347" s="252" t="s">
        <v>28</v>
      </c>
      <c r="I1347" s="254"/>
      <c r="J1347" s="251"/>
      <c r="K1347" s="251"/>
      <c r="L1347" s="255"/>
      <c r="M1347" s="256"/>
      <c r="N1347" s="257"/>
      <c r="O1347" s="257"/>
      <c r="P1347" s="257"/>
      <c r="Q1347" s="257"/>
      <c r="R1347" s="257"/>
      <c r="S1347" s="257"/>
      <c r="T1347" s="258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T1347" s="259" t="s">
        <v>446</v>
      </c>
      <c r="AU1347" s="259" t="s">
        <v>83</v>
      </c>
      <c r="AV1347" s="14" t="s">
        <v>81</v>
      </c>
      <c r="AW1347" s="14" t="s">
        <v>35</v>
      </c>
      <c r="AX1347" s="14" t="s">
        <v>74</v>
      </c>
      <c r="AY1347" s="259" t="s">
        <v>426</v>
      </c>
    </row>
    <row r="1348" s="13" customFormat="1">
      <c r="A1348" s="13"/>
      <c r="B1348" s="238"/>
      <c r="C1348" s="239"/>
      <c r="D1348" s="240" t="s">
        <v>446</v>
      </c>
      <c r="E1348" s="241" t="s">
        <v>28</v>
      </c>
      <c r="F1348" s="242" t="s">
        <v>1911</v>
      </c>
      <c r="G1348" s="239"/>
      <c r="H1348" s="243">
        <v>1.1399999999999999</v>
      </c>
      <c r="I1348" s="244"/>
      <c r="J1348" s="239"/>
      <c r="K1348" s="239"/>
      <c r="L1348" s="245"/>
      <c r="M1348" s="246"/>
      <c r="N1348" s="247"/>
      <c r="O1348" s="247"/>
      <c r="P1348" s="247"/>
      <c r="Q1348" s="247"/>
      <c r="R1348" s="247"/>
      <c r="S1348" s="247"/>
      <c r="T1348" s="248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T1348" s="249" t="s">
        <v>446</v>
      </c>
      <c r="AU1348" s="249" t="s">
        <v>83</v>
      </c>
      <c r="AV1348" s="13" t="s">
        <v>83</v>
      </c>
      <c r="AW1348" s="13" t="s">
        <v>35</v>
      </c>
      <c r="AX1348" s="13" t="s">
        <v>74</v>
      </c>
      <c r="AY1348" s="249" t="s">
        <v>426</v>
      </c>
    </row>
    <row r="1349" s="14" customFormat="1">
      <c r="A1349" s="14"/>
      <c r="B1349" s="250"/>
      <c r="C1349" s="251"/>
      <c r="D1349" s="240" t="s">
        <v>446</v>
      </c>
      <c r="E1349" s="252" t="s">
        <v>28</v>
      </c>
      <c r="F1349" s="253" t="s">
        <v>872</v>
      </c>
      <c r="G1349" s="251"/>
      <c r="H1349" s="252" t="s">
        <v>28</v>
      </c>
      <c r="I1349" s="254"/>
      <c r="J1349" s="251"/>
      <c r="K1349" s="251"/>
      <c r="L1349" s="255"/>
      <c r="M1349" s="256"/>
      <c r="N1349" s="257"/>
      <c r="O1349" s="257"/>
      <c r="P1349" s="257"/>
      <c r="Q1349" s="257"/>
      <c r="R1349" s="257"/>
      <c r="S1349" s="257"/>
      <c r="T1349" s="258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T1349" s="259" t="s">
        <v>446</v>
      </c>
      <c r="AU1349" s="259" t="s">
        <v>83</v>
      </c>
      <c r="AV1349" s="14" t="s">
        <v>81</v>
      </c>
      <c r="AW1349" s="14" t="s">
        <v>35</v>
      </c>
      <c r="AX1349" s="14" t="s">
        <v>74</v>
      </c>
      <c r="AY1349" s="259" t="s">
        <v>426</v>
      </c>
    </row>
    <row r="1350" s="13" customFormat="1">
      <c r="A1350" s="13"/>
      <c r="B1350" s="238"/>
      <c r="C1350" s="239"/>
      <c r="D1350" s="240" t="s">
        <v>446</v>
      </c>
      <c r="E1350" s="241" t="s">
        <v>28</v>
      </c>
      <c r="F1350" s="242" t="s">
        <v>1911</v>
      </c>
      <c r="G1350" s="239"/>
      <c r="H1350" s="243">
        <v>1.1399999999999999</v>
      </c>
      <c r="I1350" s="244"/>
      <c r="J1350" s="239"/>
      <c r="K1350" s="239"/>
      <c r="L1350" s="245"/>
      <c r="M1350" s="246"/>
      <c r="N1350" s="247"/>
      <c r="O1350" s="247"/>
      <c r="P1350" s="247"/>
      <c r="Q1350" s="247"/>
      <c r="R1350" s="247"/>
      <c r="S1350" s="247"/>
      <c r="T1350" s="248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T1350" s="249" t="s">
        <v>446</v>
      </c>
      <c r="AU1350" s="249" t="s">
        <v>83</v>
      </c>
      <c r="AV1350" s="13" t="s">
        <v>83</v>
      </c>
      <c r="AW1350" s="13" t="s">
        <v>35</v>
      </c>
      <c r="AX1350" s="13" t="s">
        <v>74</v>
      </c>
      <c r="AY1350" s="249" t="s">
        <v>426</v>
      </c>
    </row>
    <row r="1351" s="15" customFormat="1">
      <c r="A1351" s="15"/>
      <c r="B1351" s="260"/>
      <c r="C1351" s="261"/>
      <c r="D1351" s="240" t="s">
        <v>446</v>
      </c>
      <c r="E1351" s="262" t="s">
        <v>28</v>
      </c>
      <c r="F1351" s="263" t="s">
        <v>466</v>
      </c>
      <c r="G1351" s="261"/>
      <c r="H1351" s="264">
        <v>3.4199999999999999</v>
      </c>
      <c r="I1351" s="265"/>
      <c r="J1351" s="261"/>
      <c r="K1351" s="261"/>
      <c r="L1351" s="266"/>
      <c r="M1351" s="267"/>
      <c r="N1351" s="268"/>
      <c r="O1351" s="268"/>
      <c r="P1351" s="268"/>
      <c r="Q1351" s="268"/>
      <c r="R1351" s="268"/>
      <c r="S1351" s="268"/>
      <c r="T1351" s="269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T1351" s="270" t="s">
        <v>446</v>
      </c>
      <c r="AU1351" s="270" t="s">
        <v>83</v>
      </c>
      <c r="AV1351" s="15" t="s">
        <v>438</v>
      </c>
      <c r="AW1351" s="15" t="s">
        <v>35</v>
      </c>
      <c r="AX1351" s="15" t="s">
        <v>81</v>
      </c>
      <c r="AY1351" s="270" t="s">
        <v>426</v>
      </c>
    </row>
    <row r="1352" s="2" customFormat="1" ht="24.15" customHeight="1">
      <c r="A1352" s="42"/>
      <c r="B1352" s="43"/>
      <c r="C1352" s="220" t="s">
        <v>1912</v>
      </c>
      <c r="D1352" s="220" t="s">
        <v>433</v>
      </c>
      <c r="E1352" s="221" t="s">
        <v>1913</v>
      </c>
      <c r="F1352" s="222" t="s">
        <v>1914</v>
      </c>
      <c r="G1352" s="223" t="s">
        <v>436</v>
      </c>
      <c r="H1352" s="224">
        <v>2.52</v>
      </c>
      <c r="I1352" s="225"/>
      <c r="J1352" s="226">
        <f>ROUND(I1352*H1352,2)</f>
        <v>0</v>
      </c>
      <c r="K1352" s="222" t="s">
        <v>437</v>
      </c>
      <c r="L1352" s="48"/>
      <c r="M1352" s="227" t="s">
        <v>28</v>
      </c>
      <c r="N1352" s="228" t="s">
        <v>45</v>
      </c>
      <c r="O1352" s="88"/>
      <c r="P1352" s="229">
        <f>O1352*H1352</f>
        <v>0</v>
      </c>
      <c r="Q1352" s="229">
        <v>0</v>
      </c>
      <c r="R1352" s="229">
        <f>Q1352*H1352</f>
        <v>0</v>
      </c>
      <c r="S1352" s="229">
        <v>0.375</v>
      </c>
      <c r="T1352" s="230">
        <f>S1352*H1352</f>
        <v>0.94500000000000006</v>
      </c>
      <c r="U1352" s="42"/>
      <c r="V1352" s="42"/>
      <c r="W1352" s="42"/>
      <c r="X1352" s="42"/>
      <c r="Y1352" s="42"/>
      <c r="Z1352" s="42"/>
      <c r="AA1352" s="42"/>
      <c r="AB1352" s="42"/>
      <c r="AC1352" s="42"/>
      <c r="AD1352" s="42"/>
      <c r="AE1352" s="42"/>
      <c r="AR1352" s="231" t="s">
        <v>438</v>
      </c>
      <c r="AT1352" s="231" t="s">
        <v>433</v>
      </c>
      <c r="AU1352" s="231" t="s">
        <v>83</v>
      </c>
      <c r="AY1352" s="21" t="s">
        <v>426</v>
      </c>
      <c r="BE1352" s="232">
        <f>IF(N1352="základní",J1352,0)</f>
        <v>0</v>
      </c>
      <c r="BF1352" s="232">
        <f>IF(N1352="snížená",J1352,0)</f>
        <v>0</v>
      </c>
      <c r="BG1352" s="232">
        <f>IF(N1352="zákl. přenesená",J1352,0)</f>
        <v>0</v>
      </c>
      <c r="BH1352" s="232">
        <f>IF(N1352="sníž. přenesená",J1352,0)</f>
        <v>0</v>
      </c>
      <c r="BI1352" s="232">
        <f>IF(N1352="nulová",J1352,0)</f>
        <v>0</v>
      </c>
      <c r="BJ1352" s="21" t="s">
        <v>81</v>
      </c>
      <c r="BK1352" s="232">
        <f>ROUND(I1352*H1352,2)</f>
        <v>0</v>
      </c>
      <c r="BL1352" s="21" t="s">
        <v>438</v>
      </c>
      <c r="BM1352" s="231" t="s">
        <v>1915</v>
      </c>
    </row>
    <row r="1353" s="2" customFormat="1">
      <c r="A1353" s="42"/>
      <c r="B1353" s="43"/>
      <c r="C1353" s="44"/>
      <c r="D1353" s="233" t="s">
        <v>442</v>
      </c>
      <c r="E1353" s="44"/>
      <c r="F1353" s="234" t="s">
        <v>1916</v>
      </c>
      <c r="G1353" s="44"/>
      <c r="H1353" s="44"/>
      <c r="I1353" s="235"/>
      <c r="J1353" s="44"/>
      <c r="K1353" s="44"/>
      <c r="L1353" s="48"/>
      <c r="M1353" s="236"/>
      <c r="N1353" s="237"/>
      <c r="O1353" s="88"/>
      <c r="P1353" s="88"/>
      <c r="Q1353" s="88"/>
      <c r="R1353" s="88"/>
      <c r="S1353" s="88"/>
      <c r="T1353" s="89"/>
      <c r="U1353" s="42"/>
      <c r="V1353" s="42"/>
      <c r="W1353" s="42"/>
      <c r="X1353" s="42"/>
      <c r="Y1353" s="42"/>
      <c r="Z1353" s="42"/>
      <c r="AA1353" s="42"/>
      <c r="AB1353" s="42"/>
      <c r="AC1353" s="42"/>
      <c r="AD1353" s="42"/>
      <c r="AE1353" s="42"/>
      <c r="AT1353" s="21" t="s">
        <v>442</v>
      </c>
      <c r="AU1353" s="21" t="s">
        <v>83</v>
      </c>
    </row>
    <row r="1354" s="14" customFormat="1">
      <c r="A1354" s="14"/>
      <c r="B1354" s="250"/>
      <c r="C1354" s="251"/>
      <c r="D1354" s="240" t="s">
        <v>446</v>
      </c>
      <c r="E1354" s="252" t="s">
        <v>28</v>
      </c>
      <c r="F1354" s="253" t="s">
        <v>460</v>
      </c>
      <c r="G1354" s="251"/>
      <c r="H1354" s="252" t="s">
        <v>28</v>
      </c>
      <c r="I1354" s="254"/>
      <c r="J1354" s="251"/>
      <c r="K1354" s="251"/>
      <c r="L1354" s="255"/>
      <c r="M1354" s="256"/>
      <c r="N1354" s="257"/>
      <c r="O1354" s="257"/>
      <c r="P1354" s="257"/>
      <c r="Q1354" s="257"/>
      <c r="R1354" s="257"/>
      <c r="S1354" s="257"/>
      <c r="T1354" s="258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T1354" s="259" t="s">
        <v>446</v>
      </c>
      <c r="AU1354" s="259" t="s">
        <v>83</v>
      </c>
      <c r="AV1354" s="14" t="s">
        <v>81</v>
      </c>
      <c r="AW1354" s="14" t="s">
        <v>35</v>
      </c>
      <c r="AX1354" s="14" t="s">
        <v>74</v>
      </c>
      <c r="AY1354" s="259" t="s">
        <v>426</v>
      </c>
    </row>
    <row r="1355" s="13" customFormat="1">
      <c r="A1355" s="13"/>
      <c r="B1355" s="238"/>
      <c r="C1355" s="239"/>
      <c r="D1355" s="240" t="s">
        <v>446</v>
      </c>
      <c r="E1355" s="241" t="s">
        <v>28</v>
      </c>
      <c r="F1355" s="242" t="s">
        <v>1917</v>
      </c>
      <c r="G1355" s="239"/>
      <c r="H1355" s="243">
        <v>2.52</v>
      </c>
      <c r="I1355" s="244"/>
      <c r="J1355" s="239"/>
      <c r="K1355" s="239"/>
      <c r="L1355" s="245"/>
      <c r="M1355" s="246"/>
      <c r="N1355" s="247"/>
      <c r="O1355" s="247"/>
      <c r="P1355" s="247"/>
      <c r="Q1355" s="247"/>
      <c r="R1355" s="247"/>
      <c r="S1355" s="247"/>
      <c r="T1355" s="248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T1355" s="249" t="s">
        <v>446</v>
      </c>
      <c r="AU1355" s="249" t="s">
        <v>83</v>
      </c>
      <c r="AV1355" s="13" t="s">
        <v>83</v>
      </c>
      <c r="AW1355" s="13" t="s">
        <v>35</v>
      </c>
      <c r="AX1355" s="13" t="s">
        <v>81</v>
      </c>
      <c r="AY1355" s="249" t="s">
        <v>426</v>
      </c>
    </row>
    <row r="1356" s="2" customFormat="1" ht="37.8" customHeight="1">
      <c r="A1356" s="42"/>
      <c r="B1356" s="43"/>
      <c r="C1356" s="220" t="s">
        <v>1918</v>
      </c>
      <c r="D1356" s="220" t="s">
        <v>433</v>
      </c>
      <c r="E1356" s="221" t="s">
        <v>1919</v>
      </c>
      <c r="F1356" s="222" t="s">
        <v>1920</v>
      </c>
      <c r="G1356" s="223" t="s">
        <v>436</v>
      </c>
      <c r="H1356" s="224">
        <v>0.90200000000000002</v>
      </c>
      <c r="I1356" s="225"/>
      <c r="J1356" s="226">
        <f>ROUND(I1356*H1356,2)</f>
        <v>0</v>
      </c>
      <c r="K1356" s="222" t="s">
        <v>437</v>
      </c>
      <c r="L1356" s="48"/>
      <c r="M1356" s="227" t="s">
        <v>28</v>
      </c>
      <c r="N1356" s="228" t="s">
        <v>45</v>
      </c>
      <c r="O1356" s="88"/>
      <c r="P1356" s="229">
        <f>O1356*H1356</f>
        <v>0</v>
      </c>
      <c r="Q1356" s="229">
        <v>0</v>
      </c>
      <c r="R1356" s="229">
        <f>Q1356*H1356</f>
        <v>0</v>
      </c>
      <c r="S1356" s="229">
        <v>0.074999999999999997</v>
      </c>
      <c r="T1356" s="230">
        <f>S1356*H1356</f>
        <v>0.067650000000000002</v>
      </c>
      <c r="U1356" s="42"/>
      <c r="V1356" s="42"/>
      <c r="W1356" s="42"/>
      <c r="X1356" s="42"/>
      <c r="Y1356" s="42"/>
      <c r="Z1356" s="42"/>
      <c r="AA1356" s="42"/>
      <c r="AB1356" s="42"/>
      <c r="AC1356" s="42"/>
      <c r="AD1356" s="42"/>
      <c r="AE1356" s="42"/>
      <c r="AR1356" s="231" t="s">
        <v>438</v>
      </c>
      <c r="AT1356" s="231" t="s">
        <v>433</v>
      </c>
      <c r="AU1356" s="231" t="s">
        <v>83</v>
      </c>
      <c r="AY1356" s="21" t="s">
        <v>426</v>
      </c>
      <c r="BE1356" s="232">
        <f>IF(N1356="základní",J1356,0)</f>
        <v>0</v>
      </c>
      <c r="BF1356" s="232">
        <f>IF(N1356="snížená",J1356,0)</f>
        <v>0</v>
      </c>
      <c r="BG1356" s="232">
        <f>IF(N1356="zákl. přenesená",J1356,0)</f>
        <v>0</v>
      </c>
      <c r="BH1356" s="232">
        <f>IF(N1356="sníž. přenesená",J1356,0)</f>
        <v>0</v>
      </c>
      <c r="BI1356" s="232">
        <f>IF(N1356="nulová",J1356,0)</f>
        <v>0</v>
      </c>
      <c r="BJ1356" s="21" t="s">
        <v>81</v>
      </c>
      <c r="BK1356" s="232">
        <f>ROUND(I1356*H1356,2)</f>
        <v>0</v>
      </c>
      <c r="BL1356" s="21" t="s">
        <v>438</v>
      </c>
      <c r="BM1356" s="231" t="s">
        <v>1921</v>
      </c>
    </row>
    <row r="1357" s="2" customFormat="1">
      <c r="A1357" s="42"/>
      <c r="B1357" s="43"/>
      <c r="C1357" s="44"/>
      <c r="D1357" s="233" t="s">
        <v>442</v>
      </c>
      <c r="E1357" s="44"/>
      <c r="F1357" s="234" t="s">
        <v>1922</v>
      </c>
      <c r="G1357" s="44"/>
      <c r="H1357" s="44"/>
      <c r="I1357" s="235"/>
      <c r="J1357" s="44"/>
      <c r="K1357" s="44"/>
      <c r="L1357" s="48"/>
      <c r="M1357" s="236"/>
      <c r="N1357" s="237"/>
      <c r="O1357" s="88"/>
      <c r="P1357" s="88"/>
      <c r="Q1357" s="88"/>
      <c r="R1357" s="88"/>
      <c r="S1357" s="88"/>
      <c r="T1357" s="89"/>
      <c r="U1357" s="42"/>
      <c r="V1357" s="42"/>
      <c r="W1357" s="42"/>
      <c r="X1357" s="42"/>
      <c r="Y1357" s="42"/>
      <c r="Z1357" s="42"/>
      <c r="AA1357" s="42"/>
      <c r="AB1357" s="42"/>
      <c r="AC1357" s="42"/>
      <c r="AD1357" s="42"/>
      <c r="AE1357" s="42"/>
      <c r="AT1357" s="21" t="s">
        <v>442</v>
      </c>
      <c r="AU1357" s="21" t="s">
        <v>83</v>
      </c>
    </row>
    <row r="1358" s="14" customFormat="1">
      <c r="A1358" s="14"/>
      <c r="B1358" s="250"/>
      <c r="C1358" s="251"/>
      <c r="D1358" s="240" t="s">
        <v>446</v>
      </c>
      <c r="E1358" s="252" t="s">
        <v>28</v>
      </c>
      <c r="F1358" s="253" t="s">
        <v>460</v>
      </c>
      <c r="G1358" s="251"/>
      <c r="H1358" s="252" t="s">
        <v>28</v>
      </c>
      <c r="I1358" s="254"/>
      <c r="J1358" s="251"/>
      <c r="K1358" s="251"/>
      <c r="L1358" s="255"/>
      <c r="M1358" s="256"/>
      <c r="N1358" s="257"/>
      <c r="O1358" s="257"/>
      <c r="P1358" s="257"/>
      <c r="Q1358" s="257"/>
      <c r="R1358" s="257"/>
      <c r="S1358" s="257"/>
      <c r="T1358" s="258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T1358" s="259" t="s">
        <v>446</v>
      </c>
      <c r="AU1358" s="259" t="s">
        <v>83</v>
      </c>
      <c r="AV1358" s="14" t="s">
        <v>81</v>
      </c>
      <c r="AW1358" s="14" t="s">
        <v>35</v>
      </c>
      <c r="AX1358" s="14" t="s">
        <v>74</v>
      </c>
      <c r="AY1358" s="259" t="s">
        <v>426</v>
      </c>
    </row>
    <row r="1359" s="13" customFormat="1">
      <c r="A1359" s="13"/>
      <c r="B1359" s="238"/>
      <c r="C1359" s="239"/>
      <c r="D1359" s="240" t="s">
        <v>446</v>
      </c>
      <c r="E1359" s="241" t="s">
        <v>28</v>
      </c>
      <c r="F1359" s="242" t="s">
        <v>1463</v>
      </c>
      <c r="G1359" s="239"/>
      <c r="H1359" s="243">
        <v>0.71999999999999997</v>
      </c>
      <c r="I1359" s="244"/>
      <c r="J1359" s="239"/>
      <c r="K1359" s="239"/>
      <c r="L1359" s="245"/>
      <c r="M1359" s="246"/>
      <c r="N1359" s="247"/>
      <c r="O1359" s="247"/>
      <c r="P1359" s="247"/>
      <c r="Q1359" s="247"/>
      <c r="R1359" s="247"/>
      <c r="S1359" s="247"/>
      <c r="T1359" s="248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T1359" s="249" t="s">
        <v>446</v>
      </c>
      <c r="AU1359" s="249" t="s">
        <v>83</v>
      </c>
      <c r="AV1359" s="13" t="s">
        <v>83</v>
      </c>
      <c r="AW1359" s="13" t="s">
        <v>35</v>
      </c>
      <c r="AX1359" s="13" t="s">
        <v>74</v>
      </c>
      <c r="AY1359" s="249" t="s">
        <v>426</v>
      </c>
    </row>
    <row r="1360" s="14" customFormat="1">
      <c r="A1360" s="14"/>
      <c r="B1360" s="250"/>
      <c r="C1360" s="251"/>
      <c r="D1360" s="240" t="s">
        <v>446</v>
      </c>
      <c r="E1360" s="252" t="s">
        <v>28</v>
      </c>
      <c r="F1360" s="253" t="s">
        <v>862</v>
      </c>
      <c r="G1360" s="251"/>
      <c r="H1360" s="252" t="s">
        <v>28</v>
      </c>
      <c r="I1360" s="254"/>
      <c r="J1360" s="251"/>
      <c r="K1360" s="251"/>
      <c r="L1360" s="255"/>
      <c r="M1360" s="256"/>
      <c r="N1360" s="257"/>
      <c r="O1360" s="257"/>
      <c r="P1360" s="257"/>
      <c r="Q1360" s="257"/>
      <c r="R1360" s="257"/>
      <c r="S1360" s="257"/>
      <c r="T1360" s="258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T1360" s="259" t="s">
        <v>446</v>
      </c>
      <c r="AU1360" s="259" t="s">
        <v>83</v>
      </c>
      <c r="AV1360" s="14" t="s">
        <v>81</v>
      </c>
      <c r="AW1360" s="14" t="s">
        <v>35</v>
      </c>
      <c r="AX1360" s="14" t="s">
        <v>74</v>
      </c>
      <c r="AY1360" s="259" t="s">
        <v>426</v>
      </c>
    </row>
    <row r="1361" s="13" customFormat="1">
      <c r="A1361" s="13"/>
      <c r="B1361" s="238"/>
      <c r="C1361" s="239"/>
      <c r="D1361" s="240" t="s">
        <v>446</v>
      </c>
      <c r="E1361" s="241" t="s">
        <v>28</v>
      </c>
      <c r="F1361" s="242" t="s">
        <v>1923</v>
      </c>
      <c r="G1361" s="239"/>
      <c r="H1361" s="243">
        <v>0.182</v>
      </c>
      <c r="I1361" s="244"/>
      <c r="J1361" s="239"/>
      <c r="K1361" s="239"/>
      <c r="L1361" s="245"/>
      <c r="M1361" s="246"/>
      <c r="N1361" s="247"/>
      <c r="O1361" s="247"/>
      <c r="P1361" s="247"/>
      <c r="Q1361" s="247"/>
      <c r="R1361" s="247"/>
      <c r="S1361" s="247"/>
      <c r="T1361" s="248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T1361" s="249" t="s">
        <v>446</v>
      </c>
      <c r="AU1361" s="249" t="s">
        <v>83</v>
      </c>
      <c r="AV1361" s="13" t="s">
        <v>83</v>
      </c>
      <c r="AW1361" s="13" t="s">
        <v>35</v>
      </c>
      <c r="AX1361" s="13" t="s">
        <v>74</v>
      </c>
      <c r="AY1361" s="249" t="s">
        <v>426</v>
      </c>
    </row>
    <row r="1362" s="15" customFormat="1">
      <c r="A1362" s="15"/>
      <c r="B1362" s="260"/>
      <c r="C1362" s="261"/>
      <c r="D1362" s="240" t="s">
        <v>446</v>
      </c>
      <c r="E1362" s="262" t="s">
        <v>28</v>
      </c>
      <c r="F1362" s="263" t="s">
        <v>466</v>
      </c>
      <c r="G1362" s="261"/>
      <c r="H1362" s="264">
        <v>0.90200000000000002</v>
      </c>
      <c r="I1362" s="265"/>
      <c r="J1362" s="261"/>
      <c r="K1362" s="261"/>
      <c r="L1362" s="266"/>
      <c r="M1362" s="267"/>
      <c r="N1362" s="268"/>
      <c r="O1362" s="268"/>
      <c r="P1362" s="268"/>
      <c r="Q1362" s="268"/>
      <c r="R1362" s="268"/>
      <c r="S1362" s="268"/>
      <c r="T1362" s="269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T1362" s="270" t="s">
        <v>446</v>
      </c>
      <c r="AU1362" s="270" t="s">
        <v>83</v>
      </c>
      <c r="AV1362" s="15" t="s">
        <v>438</v>
      </c>
      <c r="AW1362" s="15" t="s">
        <v>35</v>
      </c>
      <c r="AX1362" s="15" t="s">
        <v>81</v>
      </c>
      <c r="AY1362" s="270" t="s">
        <v>426</v>
      </c>
    </row>
    <row r="1363" s="2" customFormat="1" ht="37.8" customHeight="1">
      <c r="A1363" s="42"/>
      <c r="B1363" s="43"/>
      <c r="C1363" s="220" t="s">
        <v>1924</v>
      </c>
      <c r="D1363" s="220" t="s">
        <v>433</v>
      </c>
      <c r="E1363" s="221" t="s">
        <v>1925</v>
      </c>
      <c r="F1363" s="222" t="s">
        <v>1926</v>
      </c>
      <c r="G1363" s="223" t="s">
        <v>436</v>
      </c>
      <c r="H1363" s="224">
        <v>12</v>
      </c>
      <c r="I1363" s="225"/>
      <c r="J1363" s="226">
        <f>ROUND(I1363*H1363,2)</f>
        <v>0</v>
      </c>
      <c r="K1363" s="222" t="s">
        <v>437</v>
      </c>
      <c r="L1363" s="48"/>
      <c r="M1363" s="227" t="s">
        <v>28</v>
      </c>
      <c r="N1363" s="228" t="s">
        <v>45</v>
      </c>
      <c r="O1363" s="88"/>
      <c r="P1363" s="229">
        <f>O1363*H1363</f>
        <v>0</v>
      </c>
      <c r="Q1363" s="229">
        <v>0</v>
      </c>
      <c r="R1363" s="229">
        <f>Q1363*H1363</f>
        <v>0</v>
      </c>
      <c r="S1363" s="229">
        <v>0.053999999999999999</v>
      </c>
      <c r="T1363" s="230">
        <f>S1363*H1363</f>
        <v>0.64800000000000002</v>
      </c>
      <c r="U1363" s="42"/>
      <c r="V1363" s="42"/>
      <c r="W1363" s="42"/>
      <c r="X1363" s="42"/>
      <c r="Y1363" s="42"/>
      <c r="Z1363" s="42"/>
      <c r="AA1363" s="42"/>
      <c r="AB1363" s="42"/>
      <c r="AC1363" s="42"/>
      <c r="AD1363" s="42"/>
      <c r="AE1363" s="42"/>
      <c r="AR1363" s="231" t="s">
        <v>438</v>
      </c>
      <c r="AT1363" s="231" t="s">
        <v>433</v>
      </c>
      <c r="AU1363" s="231" t="s">
        <v>83</v>
      </c>
      <c r="AY1363" s="21" t="s">
        <v>426</v>
      </c>
      <c r="BE1363" s="232">
        <f>IF(N1363="základní",J1363,0)</f>
        <v>0</v>
      </c>
      <c r="BF1363" s="232">
        <f>IF(N1363="snížená",J1363,0)</f>
        <v>0</v>
      </c>
      <c r="BG1363" s="232">
        <f>IF(N1363="zákl. přenesená",J1363,0)</f>
        <v>0</v>
      </c>
      <c r="BH1363" s="232">
        <f>IF(N1363="sníž. přenesená",J1363,0)</f>
        <v>0</v>
      </c>
      <c r="BI1363" s="232">
        <f>IF(N1363="nulová",J1363,0)</f>
        <v>0</v>
      </c>
      <c r="BJ1363" s="21" t="s">
        <v>81</v>
      </c>
      <c r="BK1363" s="232">
        <f>ROUND(I1363*H1363,2)</f>
        <v>0</v>
      </c>
      <c r="BL1363" s="21" t="s">
        <v>438</v>
      </c>
      <c r="BM1363" s="231" t="s">
        <v>1927</v>
      </c>
    </row>
    <row r="1364" s="2" customFormat="1">
      <c r="A1364" s="42"/>
      <c r="B1364" s="43"/>
      <c r="C1364" s="44"/>
      <c r="D1364" s="233" t="s">
        <v>442</v>
      </c>
      <c r="E1364" s="44"/>
      <c r="F1364" s="234" t="s">
        <v>1928</v>
      </c>
      <c r="G1364" s="44"/>
      <c r="H1364" s="44"/>
      <c r="I1364" s="235"/>
      <c r="J1364" s="44"/>
      <c r="K1364" s="44"/>
      <c r="L1364" s="48"/>
      <c r="M1364" s="236"/>
      <c r="N1364" s="237"/>
      <c r="O1364" s="88"/>
      <c r="P1364" s="88"/>
      <c r="Q1364" s="88"/>
      <c r="R1364" s="88"/>
      <c r="S1364" s="88"/>
      <c r="T1364" s="89"/>
      <c r="U1364" s="42"/>
      <c r="V1364" s="42"/>
      <c r="W1364" s="42"/>
      <c r="X1364" s="42"/>
      <c r="Y1364" s="42"/>
      <c r="Z1364" s="42"/>
      <c r="AA1364" s="42"/>
      <c r="AB1364" s="42"/>
      <c r="AC1364" s="42"/>
      <c r="AD1364" s="42"/>
      <c r="AE1364" s="42"/>
      <c r="AT1364" s="21" t="s">
        <v>442</v>
      </c>
      <c r="AU1364" s="21" t="s">
        <v>83</v>
      </c>
    </row>
    <row r="1365" s="14" customFormat="1">
      <c r="A1365" s="14"/>
      <c r="B1365" s="250"/>
      <c r="C1365" s="251"/>
      <c r="D1365" s="240" t="s">
        <v>446</v>
      </c>
      <c r="E1365" s="252" t="s">
        <v>28</v>
      </c>
      <c r="F1365" s="253" t="s">
        <v>862</v>
      </c>
      <c r="G1365" s="251"/>
      <c r="H1365" s="252" t="s">
        <v>28</v>
      </c>
      <c r="I1365" s="254"/>
      <c r="J1365" s="251"/>
      <c r="K1365" s="251"/>
      <c r="L1365" s="255"/>
      <c r="M1365" s="256"/>
      <c r="N1365" s="257"/>
      <c r="O1365" s="257"/>
      <c r="P1365" s="257"/>
      <c r="Q1365" s="257"/>
      <c r="R1365" s="257"/>
      <c r="S1365" s="257"/>
      <c r="T1365" s="258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T1365" s="259" t="s">
        <v>446</v>
      </c>
      <c r="AU1365" s="259" t="s">
        <v>83</v>
      </c>
      <c r="AV1365" s="14" t="s">
        <v>81</v>
      </c>
      <c r="AW1365" s="14" t="s">
        <v>35</v>
      </c>
      <c r="AX1365" s="14" t="s">
        <v>74</v>
      </c>
      <c r="AY1365" s="259" t="s">
        <v>426</v>
      </c>
    </row>
    <row r="1366" s="13" customFormat="1">
      <c r="A1366" s="13"/>
      <c r="B1366" s="238"/>
      <c r="C1366" s="239"/>
      <c r="D1366" s="240" t="s">
        <v>446</v>
      </c>
      <c r="E1366" s="241" t="s">
        <v>28</v>
      </c>
      <c r="F1366" s="242" t="s">
        <v>1929</v>
      </c>
      <c r="G1366" s="239"/>
      <c r="H1366" s="243">
        <v>4</v>
      </c>
      <c r="I1366" s="244"/>
      <c r="J1366" s="239"/>
      <c r="K1366" s="239"/>
      <c r="L1366" s="245"/>
      <c r="M1366" s="246"/>
      <c r="N1366" s="247"/>
      <c r="O1366" s="247"/>
      <c r="P1366" s="247"/>
      <c r="Q1366" s="247"/>
      <c r="R1366" s="247"/>
      <c r="S1366" s="247"/>
      <c r="T1366" s="248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49" t="s">
        <v>446</v>
      </c>
      <c r="AU1366" s="249" t="s">
        <v>83</v>
      </c>
      <c r="AV1366" s="13" t="s">
        <v>83</v>
      </c>
      <c r="AW1366" s="13" t="s">
        <v>35</v>
      </c>
      <c r="AX1366" s="13" t="s">
        <v>74</v>
      </c>
      <c r="AY1366" s="249" t="s">
        <v>426</v>
      </c>
    </row>
    <row r="1367" s="14" customFormat="1">
      <c r="A1367" s="14"/>
      <c r="B1367" s="250"/>
      <c r="C1367" s="251"/>
      <c r="D1367" s="240" t="s">
        <v>446</v>
      </c>
      <c r="E1367" s="252" t="s">
        <v>28</v>
      </c>
      <c r="F1367" s="253" t="s">
        <v>871</v>
      </c>
      <c r="G1367" s="251"/>
      <c r="H1367" s="252" t="s">
        <v>28</v>
      </c>
      <c r="I1367" s="254"/>
      <c r="J1367" s="251"/>
      <c r="K1367" s="251"/>
      <c r="L1367" s="255"/>
      <c r="M1367" s="256"/>
      <c r="N1367" s="257"/>
      <c r="O1367" s="257"/>
      <c r="P1367" s="257"/>
      <c r="Q1367" s="257"/>
      <c r="R1367" s="257"/>
      <c r="S1367" s="257"/>
      <c r="T1367" s="258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T1367" s="259" t="s">
        <v>446</v>
      </c>
      <c r="AU1367" s="259" t="s">
        <v>83</v>
      </c>
      <c r="AV1367" s="14" t="s">
        <v>81</v>
      </c>
      <c r="AW1367" s="14" t="s">
        <v>35</v>
      </c>
      <c r="AX1367" s="14" t="s">
        <v>74</v>
      </c>
      <c r="AY1367" s="259" t="s">
        <v>426</v>
      </c>
    </row>
    <row r="1368" s="13" customFormat="1">
      <c r="A1368" s="13"/>
      <c r="B1368" s="238"/>
      <c r="C1368" s="239"/>
      <c r="D1368" s="240" t="s">
        <v>446</v>
      </c>
      <c r="E1368" s="241" t="s">
        <v>28</v>
      </c>
      <c r="F1368" s="242" t="s">
        <v>1929</v>
      </c>
      <c r="G1368" s="239"/>
      <c r="H1368" s="243">
        <v>4</v>
      </c>
      <c r="I1368" s="244"/>
      <c r="J1368" s="239"/>
      <c r="K1368" s="239"/>
      <c r="L1368" s="245"/>
      <c r="M1368" s="246"/>
      <c r="N1368" s="247"/>
      <c r="O1368" s="247"/>
      <c r="P1368" s="247"/>
      <c r="Q1368" s="247"/>
      <c r="R1368" s="247"/>
      <c r="S1368" s="247"/>
      <c r="T1368" s="248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T1368" s="249" t="s">
        <v>446</v>
      </c>
      <c r="AU1368" s="249" t="s">
        <v>83</v>
      </c>
      <c r="AV1368" s="13" t="s">
        <v>83</v>
      </c>
      <c r="AW1368" s="13" t="s">
        <v>35</v>
      </c>
      <c r="AX1368" s="13" t="s">
        <v>74</v>
      </c>
      <c r="AY1368" s="249" t="s">
        <v>426</v>
      </c>
    </row>
    <row r="1369" s="14" customFormat="1">
      <c r="A1369" s="14"/>
      <c r="B1369" s="250"/>
      <c r="C1369" s="251"/>
      <c r="D1369" s="240" t="s">
        <v>446</v>
      </c>
      <c r="E1369" s="252" t="s">
        <v>28</v>
      </c>
      <c r="F1369" s="253" t="s">
        <v>872</v>
      </c>
      <c r="G1369" s="251"/>
      <c r="H1369" s="252" t="s">
        <v>28</v>
      </c>
      <c r="I1369" s="254"/>
      <c r="J1369" s="251"/>
      <c r="K1369" s="251"/>
      <c r="L1369" s="255"/>
      <c r="M1369" s="256"/>
      <c r="N1369" s="257"/>
      <c r="O1369" s="257"/>
      <c r="P1369" s="257"/>
      <c r="Q1369" s="257"/>
      <c r="R1369" s="257"/>
      <c r="S1369" s="257"/>
      <c r="T1369" s="258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T1369" s="259" t="s">
        <v>446</v>
      </c>
      <c r="AU1369" s="259" t="s">
        <v>83</v>
      </c>
      <c r="AV1369" s="14" t="s">
        <v>81</v>
      </c>
      <c r="AW1369" s="14" t="s">
        <v>35</v>
      </c>
      <c r="AX1369" s="14" t="s">
        <v>74</v>
      </c>
      <c r="AY1369" s="259" t="s">
        <v>426</v>
      </c>
    </row>
    <row r="1370" s="13" customFormat="1">
      <c r="A1370" s="13"/>
      <c r="B1370" s="238"/>
      <c r="C1370" s="239"/>
      <c r="D1370" s="240" t="s">
        <v>446</v>
      </c>
      <c r="E1370" s="241" t="s">
        <v>28</v>
      </c>
      <c r="F1370" s="242" t="s">
        <v>1929</v>
      </c>
      <c r="G1370" s="239"/>
      <c r="H1370" s="243">
        <v>4</v>
      </c>
      <c r="I1370" s="244"/>
      <c r="J1370" s="239"/>
      <c r="K1370" s="239"/>
      <c r="L1370" s="245"/>
      <c r="M1370" s="246"/>
      <c r="N1370" s="247"/>
      <c r="O1370" s="247"/>
      <c r="P1370" s="247"/>
      <c r="Q1370" s="247"/>
      <c r="R1370" s="247"/>
      <c r="S1370" s="247"/>
      <c r="T1370" s="248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T1370" s="249" t="s">
        <v>446</v>
      </c>
      <c r="AU1370" s="249" t="s">
        <v>83</v>
      </c>
      <c r="AV1370" s="13" t="s">
        <v>83</v>
      </c>
      <c r="AW1370" s="13" t="s">
        <v>35</v>
      </c>
      <c r="AX1370" s="13" t="s">
        <v>74</v>
      </c>
      <c r="AY1370" s="249" t="s">
        <v>426</v>
      </c>
    </row>
    <row r="1371" s="15" customFormat="1">
      <c r="A1371" s="15"/>
      <c r="B1371" s="260"/>
      <c r="C1371" s="261"/>
      <c r="D1371" s="240" t="s">
        <v>446</v>
      </c>
      <c r="E1371" s="262" t="s">
        <v>28</v>
      </c>
      <c r="F1371" s="263" t="s">
        <v>466</v>
      </c>
      <c r="G1371" s="261"/>
      <c r="H1371" s="264">
        <v>12</v>
      </c>
      <c r="I1371" s="265"/>
      <c r="J1371" s="261"/>
      <c r="K1371" s="261"/>
      <c r="L1371" s="266"/>
      <c r="M1371" s="267"/>
      <c r="N1371" s="268"/>
      <c r="O1371" s="268"/>
      <c r="P1371" s="268"/>
      <c r="Q1371" s="268"/>
      <c r="R1371" s="268"/>
      <c r="S1371" s="268"/>
      <c r="T1371" s="269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T1371" s="270" t="s">
        <v>446</v>
      </c>
      <c r="AU1371" s="270" t="s">
        <v>83</v>
      </c>
      <c r="AV1371" s="15" t="s">
        <v>438</v>
      </c>
      <c r="AW1371" s="15" t="s">
        <v>35</v>
      </c>
      <c r="AX1371" s="15" t="s">
        <v>81</v>
      </c>
      <c r="AY1371" s="270" t="s">
        <v>426</v>
      </c>
    </row>
    <row r="1372" s="2" customFormat="1" ht="37.8" customHeight="1">
      <c r="A1372" s="42"/>
      <c r="B1372" s="43"/>
      <c r="C1372" s="220" t="s">
        <v>1930</v>
      </c>
      <c r="D1372" s="220" t="s">
        <v>433</v>
      </c>
      <c r="E1372" s="221" t="s">
        <v>1931</v>
      </c>
      <c r="F1372" s="222" t="s">
        <v>1932</v>
      </c>
      <c r="G1372" s="223" t="s">
        <v>436</v>
      </c>
      <c r="H1372" s="224">
        <v>6</v>
      </c>
      <c r="I1372" s="225"/>
      <c r="J1372" s="226">
        <f>ROUND(I1372*H1372,2)</f>
        <v>0</v>
      </c>
      <c r="K1372" s="222" t="s">
        <v>437</v>
      </c>
      <c r="L1372" s="48"/>
      <c r="M1372" s="227" t="s">
        <v>28</v>
      </c>
      <c r="N1372" s="228" t="s">
        <v>45</v>
      </c>
      <c r="O1372" s="88"/>
      <c r="P1372" s="229">
        <f>O1372*H1372</f>
        <v>0</v>
      </c>
      <c r="Q1372" s="229">
        <v>0</v>
      </c>
      <c r="R1372" s="229">
        <f>Q1372*H1372</f>
        <v>0</v>
      </c>
      <c r="S1372" s="229">
        <v>0.075999999999999998</v>
      </c>
      <c r="T1372" s="230">
        <f>S1372*H1372</f>
        <v>0.45599999999999996</v>
      </c>
      <c r="U1372" s="42"/>
      <c r="V1372" s="42"/>
      <c r="W1372" s="42"/>
      <c r="X1372" s="42"/>
      <c r="Y1372" s="42"/>
      <c r="Z1372" s="42"/>
      <c r="AA1372" s="42"/>
      <c r="AB1372" s="42"/>
      <c r="AC1372" s="42"/>
      <c r="AD1372" s="42"/>
      <c r="AE1372" s="42"/>
      <c r="AR1372" s="231" t="s">
        <v>438</v>
      </c>
      <c r="AT1372" s="231" t="s">
        <v>433</v>
      </c>
      <c r="AU1372" s="231" t="s">
        <v>83</v>
      </c>
      <c r="AY1372" s="21" t="s">
        <v>426</v>
      </c>
      <c r="BE1372" s="232">
        <f>IF(N1372="základní",J1372,0)</f>
        <v>0</v>
      </c>
      <c r="BF1372" s="232">
        <f>IF(N1372="snížená",J1372,0)</f>
        <v>0</v>
      </c>
      <c r="BG1372" s="232">
        <f>IF(N1372="zákl. přenesená",J1372,0)</f>
        <v>0</v>
      </c>
      <c r="BH1372" s="232">
        <f>IF(N1372="sníž. přenesená",J1372,0)</f>
        <v>0</v>
      </c>
      <c r="BI1372" s="232">
        <f>IF(N1372="nulová",J1372,0)</f>
        <v>0</v>
      </c>
      <c r="BJ1372" s="21" t="s">
        <v>81</v>
      </c>
      <c r="BK1372" s="232">
        <f>ROUND(I1372*H1372,2)</f>
        <v>0</v>
      </c>
      <c r="BL1372" s="21" t="s">
        <v>438</v>
      </c>
      <c r="BM1372" s="231" t="s">
        <v>1933</v>
      </c>
    </row>
    <row r="1373" s="2" customFormat="1">
      <c r="A1373" s="42"/>
      <c r="B1373" s="43"/>
      <c r="C1373" s="44"/>
      <c r="D1373" s="233" t="s">
        <v>442</v>
      </c>
      <c r="E1373" s="44"/>
      <c r="F1373" s="234" t="s">
        <v>1934</v>
      </c>
      <c r="G1373" s="44"/>
      <c r="H1373" s="44"/>
      <c r="I1373" s="235"/>
      <c r="J1373" s="44"/>
      <c r="K1373" s="44"/>
      <c r="L1373" s="48"/>
      <c r="M1373" s="236"/>
      <c r="N1373" s="237"/>
      <c r="O1373" s="88"/>
      <c r="P1373" s="88"/>
      <c r="Q1373" s="88"/>
      <c r="R1373" s="88"/>
      <c r="S1373" s="88"/>
      <c r="T1373" s="89"/>
      <c r="U1373" s="42"/>
      <c r="V1373" s="42"/>
      <c r="W1373" s="42"/>
      <c r="X1373" s="42"/>
      <c r="Y1373" s="42"/>
      <c r="Z1373" s="42"/>
      <c r="AA1373" s="42"/>
      <c r="AB1373" s="42"/>
      <c r="AC1373" s="42"/>
      <c r="AD1373" s="42"/>
      <c r="AE1373" s="42"/>
      <c r="AT1373" s="21" t="s">
        <v>442</v>
      </c>
      <c r="AU1373" s="21" t="s">
        <v>83</v>
      </c>
    </row>
    <row r="1374" s="14" customFormat="1">
      <c r="A1374" s="14"/>
      <c r="B1374" s="250"/>
      <c r="C1374" s="251"/>
      <c r="D1374" s="240" t="s">
        <v>446</v>
      </c>
      <c r="E1374" s="252" t="s">
        <v>28</v>
      </c>
      <c r="F1374" s="253" t="s">
        <v>872</v>
      </c>
      <c r="G1374" s="251"/>
      <c r="H1374" s="252" t="s">
        <v>28</v>
      </c>
      <c r="I1374" s="254"/>
      <c r="J1374" s="251"/>
      <c r="K1374" s="251"/>
      <c r="L1374" s="255"/>
      <c r="M1374" s="256"/>
      <c r="N1374" s="257"/>
      <c r="O1374" s="257"/>
      <c r="P1374" s="257"/>
      <c r="Q1374" s="257"/>
      <c r="R1374" s="257"/>
      <c r="S1374" s="257"/>
      <c r="T1374" s="258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T1374" s="259" t="s">
        <v>446</v>
      </c>
      <c r="AU1374" s="259" t="s">
        <v>83</v>
      </c>
      <c r="AV1374" s="14" t="s">
        <v>81</v>
      </c>
      <c r="AW1374" s="14" t="s">
        <v>35</v>
      </c>
      <c r="AX1374" s="14" t="s">
        <v>74</v>
      </c>
      <c r="AY1374" s="259" t="s">
        <v>426</v>
      </c>
    </row>
    <row r="1375" s="13" customFormat="1">
      <c r="A1375" s="13"/>
      <c r="B1375" s="238"/>
      <c r="C1375" s="239"/>
      <c r="D1375" s="240" t="s">
        <v>446</v>
      </c>
      <c r="E1375" s="241" t="s">
        <v>28</v>
      </c>
      <c r="F1375" s="242" t="s">
        <v>1935</v>
      </c>
      <c r="G1375" s="239"/>
      <c r="H1375" s="243">
        <v>2</v>
      </c>
      <c r="I1375" s="244"/>
      <c r="J1375" s="239"/>
      <c r="K1375" s="239"/>
      <c r="L1375" s="245"/>
      <c r="M1375" s="246"/>
      <c r="N1375" s="247"/>
      <c r="O1375" s="247"/>
      <c r="P1375" s="247"/>
      <c r="Q1375" s="247"/>
      <c r="R1375" s="247"/>
      <c r="S1375" s="247"/>
      <c r="T1375" s="248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T1375" s="249" t="s">
        <v>446</v>
      </c>
      <c r="AU1375" s="249" t="s">
        <v>83</v>
      </c>
      <c r="AV1375" s="13" t="s">
        <v>83</v>
      </c>
      <c r="AW1375" s="13" t="s">
        <v>35</v>
      </c>
      <c r="AX1375" s="13" t="s">
        <v>74</v>
      </c>
      <c r="AY1375" s="249" t="s">
        <v>426</v>
      </c>
    </row>
    <row r="1376" s="14" customFormat="1">
      <c r="A1376" s="14"/>
      <c r="B1376" s="250"/>
      <c r="C1376" s="251"/>
      <c r="D1376" s="240" t="s">
        <v>446</v>
      </c>
      <c r="E1376" s="252" t="s">
        <v>28</v>
      </c>
      <c r="F1376" s="253" t="s">
        <v>863</v>
      </c>
      <c r="G1376" s="251"/>
      <c r="H1376" s="252" t="s">
        <v>28</v>
      </c>
      <c r="I1376" s="254"/>
      <c r="J1376" s="251"/>
      <c r="K1376" s="251"/>
      <c r="L1376" s="255"/>
      <c r="M1376" s="256"/>
      <c r="N1376" s="257"/>
      <c r="O1376" s="257"/>
      <c r="P1376" s="257"/>
      <c r="Q1376" s="257"/>
      <c r="R1376" s="257"/>
      <c r="S1376" s="257"/>
      <c r="T1376" s="258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T1376" s="259" t="s">
        <v>446</v>
      </c>
      <c r="AU1376" s="259" t="s">
        <v>83</v>
      </c>
      <c r="AV1376" s="14" t="s">
        <v>81</v>
      </c>
      <c r="AW1376" s="14" t="s">
        <v>35</v>
      </c>
      <c r="AX1376" s="14" t="s">
        <v>74</v>
      </c>
      <c r="AY1376" s="259" t="s">
        <v>426</v>
      </c>
    </row>
    <row r="1377" s="13" customFormat="1">
      <c r="A1377" s="13"/>
      <c r="B1377" s="238"/>
      <c r="C1377" s="239"/>
      <c r="D1377" s="240" t="s">
        <v>446</v>
      </c>
      <c r="E1377" s="241" t="s">
        <v>28</v>
      </c>
      <c r="F1377" s="242" t="s">
        <v>1936</v>
      </c>
      <c r="G1377" s="239"/>
      <c r="H1377" s="243">
        <v>4</v>
      </c>
      <c r="I1377" s="244"/>
      <c r="J1377" s="239"/>
      <c r="K1377" s="239"/>
      <c r="L1377" s="245"/>
      <c r="M1377" s="246"/>
      <c r="N1377" s="247"/>
      <c r="O1377" s="247"/>
      <c r="P1377" s="247"/>
      <c r="Q1377" s="247"/>
      <c r="R1377" s="247"/>
      <c r="S1377" s="247"/>
      <c r="T1377" s="248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T1377" s="249" t="s">
        <v>446</v>
      </c>
      <c r="AU1377" s="249" t="s">
        <v>83</v>
      </c>
      <c r="AV1377" s="13" t="s">
        <v>83</v>
      </c>
      <c r="AW1377" s="13" t="s">
        <v>35</v>
      </c>
      <c r="AX1377" s="13" t="s">
        <v>74</v>
      </c>
      <c r="AY1377" s="249" t="s">
        <v>426</v>
      </c>
    </row>
    <row r="1378" s="15" customFormat="1">
      <c r="A1378" s="15"/>
      <c r="B1378" s="260"/>
      <c r="C1378" s="261"/>
      <c r="D1378" s="240" t="s">
        <v>446</v>
      </c>
      <c r="E1378" s="262" t="s">
        <v>28</v>
      </c>
      <c r="F1378" s="263" t="s">
        <v>466</v>
      </c>
      <c r="G1378" s="261"/>
      <c r="H1378" s="264">
        <v>6</v>
      </c>
      <c r="I1378" s="265"/>
      <c r="J1378" s="261"/>
      <c r="K1378" s="261"/>
      <c r="L1378" s="266"/>
      <c r="M1378" s="267"/>
      <c r="N1378" s="268"/>
      <c r="O1378" s="268"/>
      <c r="P1378" s="268"/>
      <c r="Q1378" s="268"/>
      <c r="R1378" s="268"/>
      <c r="S1378" s="268"/>
      <c r="T1378" s="269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T1378" s="270" t="s">
        <v>446</v>
      </c>
      <c r="AU1378" s="270" t="s">
        <v>83</v>
      </c>
      <c r="AV1378" s="15" t="s">
        <v>438</v>
      </c>
      <c r="AW1378" s="15" t="s">
        <v>35</v>
      </c>
      <c r="AX1378" s="15" t="s">
        <v>81</v>
      </c>
      <c r="AY1378" s="270" t="s">
        <v>426</v>
      </c>
    </row>
    <row r="1379" s="2" customFormat="1" ht="55.5" customHeight="1">
      <c r="A1379" s="42"/>
      <c r="B1379" s="43"/>
      <c r="C1379" s="220" t="s">
        <v>1937</v>
      </c>
      <c r="D1379" s="220" t="s">
        <v>433</v>
      </c>
      <c r="E1379" s="221" t="s">
        <v>1938</v>
      </c>
      <c r="F1379" s="222" t="s">
        <v>1939</v>
      </c>
      <c r="G1379" s="223" t="s">
        <v>504</v>
      </c>
      <c r="H1379" s="224">
        <v>2.7000000000000002</v>
      </c>
      <c r="I1379" s="225"/>
      <c r="J1379" s="226">
        <f>ROUND(I1379*H1379,2)</f>
        <v>0</v>
      </c>
      <c r="K1379" s="222" t="s">
        <v>437</v>
      </c>
      <c r="L1379" s="48"/>
      <c r="M1379" s="227" t="s">
        <v>28</v>
      </c>
      <c r="N1379" s="228" t="s">
        <v>45</v>
      </c>
      <c r="O1379" s="88"/>
      <c r="P1379" s="229">
        <f>O1379*H1379</f>
        <v>0</v>
      </c>
      <c r="Q1379" s="229">
        <v>0</v>
      </c>
      <c r="R1379" s="229">
        <f>Q1379*H1379</f>
        <v>0</v>
      </c>
      <c r="S1379" s="229">
        <v>2.5</v>
      </c>
      <c r="T1379" s="230">
        <f>S1379*H1379</f>
        <v>6.75</v>
      </c>
      <c r="U1379" s="42"/>
      <c r="V1379" s="42"/>
      <c r="W1379" s="42"/>
      <c r="X1379" s="42"/>
      <c r="Y1379" s="42"/>
      <c r="Z1379" s="42"/>
      <c r="AA1379" s="42"/>
      <c r="AB1379" s="42"/>
      <c r="AC1379" s="42"/>
      <c r="AD1379" s="42"/>
      <c r="AE1379" s="42"/>
      <c r="AR1379" s="231" t="s">
        <v>438</v>
      </c>
      <c r="AT1379" s="231" t="s">
        <v>433</v>
      </c>
      <c r="AU1379" s="231" t="s">
        <v>83</v>
      </c>
      <c r="AY1379" s="21" t="s">
        <v>426</v>
      </c>
      <c r="BE1379" s="232">
        <f>IF(N1379="základní",J1379,0)</f>
        <v>0</v>
      </c>
      <c r="BF1379" s="232">
        <f>IF(N1379="snížená",J1379,0)</f>
        <v>0</v>
      </c>
      <c r="BG1379" s="232">
        <f>IF(N1379="zákl. přenesená",J1379,0)</f>
        <v>0</v>
      </c>
      <c r="BH1379" s="232">
        <f>IF(N1379="sníž. přenesená",J1379,0)</f>
        <v>0</v>
      </c>
      <c r="BI1379" s="232">
        <f>IF(N1379="nulová",J1379,0)</f>
        <v>0</v>
      </c>
      <c r="BJ1379" s="21" t="s">
        <v>81</v>
      </c>
      <c r="BK1379" s="232">
        <f>ROUND(I1379*H1379,2)</f>
        <v>0</v>
      </c>
      <c r="BL1379" s="21" t="s">
        <v>438</v>
      </c>
      <c r="BM1379" s="231" t="s">
        <v>1940</v>
      </c>
    </row>
    <row r="1380" s="2" customFormat="1">
      <c r="A1380" s="42"/>
      <c r="B1380" s="43"/>
      <c r="C1380" s="44"/>
      <c r="D1380" s="233" t="s">
        <v>442</v>
      </c>
      <c r="E1380" s="44"/>
      <c r="F1380" s="234" t="s">
        <v>1941</v>
      </c>
      <c r="G1380" s="44"/>
      <c r="H1380" s="44"/>
      <c r="I1380" s="235"/>
      <c r="J1380" s="44"/>
      <c r="K1380" s="44"/>
      <c r="L1380" s="48"/>
      <c r="M1380" s="236"/>
      <c r="N1380" s="237"/>
      <c r="O1380" s="88"/>
      <c r="P1380" s="88"/>
      <c r="Q1380" s="88"/>
      <c r="R1380" s="88"/>
      <c r="S1380" s="88"/>
      <c r="T1380" s="89"/>
      <c r="U1380" s="42"/>
      <c r="V1380" s="42"/>
      <c r="W1380" s="42"/>
      <c r="X1380" s="42"/>
      <c r="Y1380" s="42"/>
      <c r="Z1380" s="42"/>
      <c r="AA1380" s="42"/>
      <c r="AB1380" s="42"/>
      <c r="AC1380" s="42"/>
      <c r="AD1380" s="42"/>
      <c r="AE1380" s="42"/>
      <c r="AT1380" s="21" t="s">
        <v>442</v>
      </c>
      <c r="AU1380" s="21" t="s">
        <v>83</v>
      </c>
    </row>
    <row r="1381" s="14" customFormat="1">
      <c r="A1381" s="14"/>
      <c r="B1381" s="250"/>
      <c r="C1381" s="251"/>
      <c r="D1381" s="240" t="s">
        <v>446</v>
      </c>
      <c r="E1381" s="252" t="s">
        <v>28</v>
      </c>
      <c r="F1381" s="253" t="s">
        <v>460</v>
      </c>
      <c r="G1381" s="251"/>
      <c r="H1381" s="252" t="s">
        <v>28</v>
      </c>
      <c r="I1381" s="254"/>
      <c r="J1381" s="251"/>
      <c r="K1381" s="251"/>
      <c r="L1381" s="255"/>
      <c r="M1381" s="256"/>
      <c r="N1381" s="257"/>
      <c r="O1381" s="257"/>
      <c r="P1381" s="257"/>
      <c r="Q1381" s="257"/>
      <c r="R1381" s="257"/>
      <c r="S1381" s="257"/>
      <c r="T1381" s="258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T1381" s="259" t="s">
        <v>446</v>
      </c>
      <c r="AU1381" s="259" t="s">
        <v>83</v>
      </c>
      <c r="AV1381" s="14" t="s">
        <v>81</v>
      </c>
      <c r="AW1381" s="14" t="s">
        <v>35</v>
      </c>
      <c r="AX1381" s="14" t="s">
        <v>74</v>
      </c>
      <c r="AY1381" s="259" t="s">
        <v>426</v>
      </c>
    </row>
    <row r="1382" s="13" customFormat="1">
      <c r="A1382" s="13"/>
      <c r="B1382" s="238"/>
      <c r="C1382" s="239"/>
      <c r="D1382" s="240" t="s">
        <v>446</v>
      </c>
      <c r="E1382" s="241" t="s">
        <v>28</v>
      </c>
      <c r="F1382" s="242" t="s">
        <v>1942</v>
      </c>
      <c r="G1382" s="239"/>
      <c r="H1382" s="243">
        <v>2.7000000000000002</v>
      </c>
      <c r="I1382" s="244"/>
      <c r="J1382" s="239"/>
      <c r="K1382" s="239"/>
      <c r="L1382" s="245"/>
      <c r="M1382" s="246"/>
      <c r="N1382" s="247"/>
      <c r="O1382" s="247"/>
      <c r="P1382" s="247"/>
      <c r="Q1382" s="247"/>
      <c r="R1382" s="247"/>
      <c r="S1382" s="247"/>
      <c r="T1382" s="248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249" t="s">
        <v>446</v>
      </c>
      <c r="AU1382" s="249" t="s">
        <v>83</v>
      </c>
      <c r="AV1382" s="13" t="s">
        <v>83</v>
      </c>
      <c r="AW1382" s="13" t="s">
        <v>35</v>
      </c>
      <c r="AX1382" s="13" t="s">
        <v>81</v>
      </c>
      <c r="AY1382" s="249" t="s">
        <v>426</v>
      </c>
    </row>
    <row r="1383" s="2" customFormat="1" ht="55.5" customHeight="1">
      <c r="A1383" s="42"/>
      <c r="B1383" s="43"/>
      <c r="C1383" s="220" t="s">
        <v>1943</v>
      </c>
      <c r="D1383" s="220" t="s">
        <v>433</v>
      </c>
      <c r="E1383" s="221" t="s">
        <v>1944</v>
      </c>
      <c r="F1383" s="222" t="s">
        <v>1945</v>
      </c>
      <c r="G1383" s="223" t="s">
        <v>859</v>
      </c>
      <c r="H1383" s="224">
        <v>2</v>
      </c>
      <c r="I1383" s="225"/>
      <c r="J1383" s="226">
        <f>ROUND(I1383*H1383,2)</f>
        <v>0</v>
      </c>
      <c r="K1383" s="222" t="s">
        <v>437</v>
      </c>
      <c r="L1383" s="48"/>
      <c r="M1383" s="227" t="s">
        <v>28</v>
      </c>
      <c r="N1383" s="228" t="s">
        <v>45</v>
      </c>
      <c r="O1383" s="88"/>
      <c r="P1383" s="229">
        <f>O1383*H1383</f>
        <v>0</v>
      </c>
      <c r="Q1383" s="229">
        <v>0</v>
      </c>
      <c r="R1383" s="229">
        <f>Q1383*H1383</f>
        <v>0</v>
      </c>
      <c r="S1383" s="229">
        <v>0.053999999999999999</v>
      </c>
      <c r="T1383" s="230">
        <f>S1383*H1383</f>
        <v>0.108</v>
      </c>
      <c r="U1383" s="42"/>
      <c r="V1383" s="42"/>
      <c r="W1383" s="42"/>
      <c r="X1383" s="42"/>
      <c r="Y1383" s="42"/>
      <c r="Z1383" s="42"/>
      <c r="AA1383" s="42"/>
      <c r="AB1383" s="42"/>
      <c r="AC1383" s="42"/>
      <c r="AD1383" s="42"/>
      <c r="AE1383" s="42"/>
      <c r="AR1383" s="231" t="s">
        <v>438</v>
      </c>
      <c r="AT1383" s="231" t="s">
        <v>433</v>
      </c>
      <c r="AU1383" s="231" t="s">
        <v>83</v>
      </c>
      <c r="AY1383" s="21" t="s">
        <v>426</v>
      </c>
      <c r="BE1383" s="232">
        <f>IF(N1383="základní",J1383,0)</f>
        <v>0</v>
      </c>
      <c r="BF1383" s="232">
        <f>IF(N1383="snížená",J1383,0)</f>
        <v>0</v>
      </c>
      <c r="BG1383" s="232">
        <f>IF(N1383="zákl. přenesená",J1383,0)</f>
        <v>0</v>
      </c>
      <c r="BH1383" s="232">
        <f>IF(N1383="sníž. přenesená",J1383,0)</f>
        <v>0</v>
      </c>
      <c r="BI1383" s="232">
        <f>IF(N1383="nulová",J1383,0)</f>
        <v>0</v>
      </c>
      <c r="BJ1383" s="21" t="s">
        <v>81</v>
      </c>
      <c r="BK1383" s="232">
        <f>ROUND(I1383*H1383,2)</f>
        <v>0</v>
      </c>
      <c r="BL1383" s="21" t="s">
        <v>438</v>
      </c>
      <c r="BM1383" s="231" t="s">
        <v>1946</v>
      </c>
    </row>
    <row r="1384" s="2" customFormat="1">
      <c r="A1384" s="42"/>
      <c r="B1384" s="43"/>
      <c r="C1384" s="44"/>
      <c r="D1384" s="233" t="s">
        <v>442</v>
      </c>
      <c r="E1384" s="44"/>
      <c r="F1384" s="234" t="s">
        <v>1947</v>
      </c>
      <c r="G1384" s="44"/>
      <c r="H1384" s="44"/>
      <c r="I1384" s="235"/>
      <c r="J1384" s="44"/>
      <c r="K1384" s="44"/>
      <c r="L1384" s="48"/>
      <c r="M1384" s="236"/>
      <c r="N1384" s="237"/>
      <c r="O1384" s="88"/>
      <c r="P1384" s="88"/>
      <c r="Q1384" s="88"/>
      <c r="R1384" s="88"/>
      <c r="S1384" s="88"/>
      <c r="T1384" s="89"/>
      <c r="U1384" s="42"/>
      <c r="V1384" s="42"/>
      <c r="W1384" s="42"/>
      <c r="X1384" s="42"/>
      <c r="Y1384" s="42"/>
      <c r="Z1384" s="42"/>
      <c r="AA1384" s="42"/>
      <c r="AB1384" s="42"/>
      <c r="AC1384" s="42"/>
      <c r="AD1384" s="42"/>
      <c r="AE1384" s="42"/>
      <c r="AT1384" s="21" t="s">
        <v>442</v>
      </c>
      <c r="AU1384" s="21" t="s">
        <v>83</v>
      </c>
    </row>
    <row r="1385" s="14" customFormat="1">
      <c r="A1385" s="14"/>
      <c r="B1385" s="250"/>
      <c r="C1385" s="251"/>
      <c r="D1385" s="240" t="s">
        <v>446</v>
      </c>
      <c r="E1385" s="252" t="s">
        <v>28</v>
      </c>
      <c r="F1385" s="253" t="s">
        <v>863</v>
      </c>
      <c r="G1385" s="251"/>
      <c r="H1385" s="252" t="s">
        <v>28</v>
      </c>
      <c r="I1385" s="254"/>
      <c r="J1385" s="251"/>
      <c r="K1385" s="251"/>
      <c r="L1385" s="255"/>
      <c r="M1385" s="256"/>
      <c r="N1385" s="257"/>
      <c r="O1385" s="257"/>
      <c r="P1385" s="257"/>
      <c r="Q1385" s="257"/>
      <c r="R1385" s="257"/>
      <c r="S1385" s="257"/>
      <c r="T1385" s="258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T1385" s="259" t="s">
        <v>446</v>
      </c>
      <c r="AU1385" s="259" t="s">
        <v>83</v>
      </c>
      <c r="AV1385" s="14" t="s">
        <v>81</v>
      </c>
      <c r="AW1385" s="14" t="s">
        <v>35</v>
      </c>
      <c r="AX1385" s="14" t="s">
        <v>74</v>
      </c>
      <c r="AY1385" s="259" t="s">
        <v>426</v>
      </c>
    </row>
    <row r="1386" s="13" customFormat="1">
      <c r="A1386" s="13"/>
      <c r="B1386" s="238"/>
      <c r="C1386" s="239"/>
      <c r="D1386" s="240" t="s">
        <v>446</v>
      </c>
      <c r="E1386" s="241" t="s">
        <v>28</v>
      </c>
      <c r="F1386" s="242" t="s">
        <v>83</v>
      </c>
      <c r="G1386" s="239"/>
      <c r="H1386" s="243">
        <v>2</v>
      </c>
      <c r="I1386" s="244"/>
      <c r="J1386" s="239"/>
      <c r="K1386" s="239"/>
      <c r="L1386" s="245"/>
      <c r="M1386" s="246"/>
      <c r="N1386" s="247"/>
      <c r="O1386" s="247"/>
      <c r="P1386" s="247"/>
      <c r="Q1386" s="247"/>
      <c r="R1386" s="247"/>
      <c r="S1386" s="247"/>
      <c r="T1386" s="248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T1386" s="249" t="s">
        <v>446</v>
      </c>
      <c r="AU1386" s="249" t="s">
        <v>83</v>
      </c>
      <c r="AV1386" s="13" t="s">
        <v>83</v>
      </c>
      <c r="AW1386" s="13" t="s">
        <v>35</v>
      </c>
      <c r="AX1386" s="13" t="s">
        <v>81</v>
      </c>
      <c r="AY1386" s="249" t="s">
        <v>426</v>
      </c>
    </row>
    <row r="1387" s="2" customFormat="1" ht="55.5" customHeight="1">
      <c r="A1387" s="42"/>
      <c r="B1387" s="43"/>
      <c r="C1387" s="220" t="s">
        <v>1948</v>
      </c>
      <c r="D1387" s="220" t="s">
        <v>433</v>
      </c>
      <c r="E1387" s="221" t="s">
        <v>1949</v>
      </c>
      <c r="F1387" s="222" t="s">
        <v>1950</v>
      </c>
      <c r="G1387" s="223" t="s">
        <v>504</v>
      </c>
      <c r="H1387" s="224">
        <v>3.1469999999999998</v>
      </c>
      <c r="I1387" s="225"/>
      <c r="J1387" s="226">
        <f>ROUND(I1387*H1387,2)</f>
        <v>0</v>
      </c>
      <c r="K1387" s="222" t="s">
        <v>437</v>
      </c>
      <c r="L1387" s="48"/>
      <c r="M1387" s="227" t="s">
        <v>28</v>
      </c>
      <c r="N1387" s="228" t="s">
        <v>45</v>
      </c>
      <c r="O1387" s="88"/>
      <c r="P1387" s="229">
        <f>O1387*H1387</f>
        <v>0</v>
      </c>
      <c r="Q1387" s="229">
        <v>0</v>
      </c>
      <c r="R1387" s="229">
        <f>Q1387*H1387</f>
        <v>0</v>
      </c>
      <c r="S1387" s="229">
        <v>1.8</v>
      </c>
      <c r="T1387" s="230">
        <f>S1387*H1387</f>
        <v>5.6646000000000001</v>
      </c>
      <c r="U1387" s="42"/>
      <c r="V1387" s="42"/>
      <c r="W1387" s="42"/>
      <c r="X1387" s="42"/>
      <c r="Y1387" s="42"/>
      <c r="Z1387" s="42"/>
      <c r="AA1387" s="42"/>
      <c r="AB1387" s="42"/>
      <c r="AC1387" s="42"/>
      <c r="AD1387" s="42"/>
      <c r="AE1387" s="42"/>
      <c r="AR1387" s="231" t="s">
        <v>438</v>
      </c>
      <c r="AT1387" s="231" t="s">
        <v>433</v>
      </c>
      <c r="AU1387" s="231" t="s">
        <v>83</v>
      </c>
      <c r="AY1387" s="21" t="s">
        <v>426</v>
      </c>
      <c r="BE1387" s="232">
        <f>IF(N1387="základní",J1387,0)</f>
        <v>0</v>
      </c>
      <c r="BF1387" s="232">
        <f>IF(N1387="snížená",J1387,0)</f>
        <v>0</v>
      </c>
      <c r="BG1387" s="232">
        <f>IF(N1387="zákl. přenesená",J1387,0)</f>
        <v>0</v>
      </c>
      <c r="BH1387" s="232">
        <f>IF(N1387="sníž. přenesená",J1387,0)</f>
        <v>0</v>
      </c>
      <c r="BI1387" s="232">
        <f>IF(N1387="nulová",J1387,0)</f>
        <v>0</v>
      </c>
      <c r="BJ1387" s="21" t="s">
        <v>81</v>
      </c>
      <c r="BK1387" s="232">
        <f>ROUND(I1387*H1387,2)</f>
        <v>0</v>
      </c>
      <c r="BL1387" s="21" t="s">
        <v>438</v>
      </c>
      <c r="BM1387" s="231" t="s">
        <v>1951</v>
      </c>
    </row>
    <row r="1388" s="2" customFormat="1">
      <c r="A1388" s="42"/>
      <c r="B1388" s="43"/>
      <c r="C1388" s="44"/>
      <c r="D1388" s="233" t="s">
        <v>442</v>
      </c>
      <c r="E1388" s="44"/>
      <c r="F1388" s="234" t="s">
        <v>1952</v>
      </c>
      <c r="G1388" s="44"/>
      <c r="H1388" s="44"/>
      <c r="I1388" s="235"/>
      <c r="J1388" s="44"/>
      <c r="K1388" s="44"/>
      <c r="L1388" s="48"/>
      <c r="M1388" s="236"/>
      <c r="N1388" s="237"/>
      <c r="O1388" s="88"/>
      <c r="P1388" s="88"/>
      <c r="Q1388" s="88"/>
      <c r="R1388" s="88"/>
      <c r="S1388" s="88"/>
      <c r="T1388" s="89"/>
      <c r="U1388" s="42"/>
      <c r="V1388" s="42"/>
      <c r="W1388" s="42"/>
      <c r="X1388" s="42"/>
      <c r="Y1388" s="42"/>
      <c r="Z1388" s="42"/>
      <c r="AA1388" s="42"/>
      <c r="AB1388" s="42"/>
      <c r="AC1388" s="42"/>
      <c r="AD1388" s="42"/>
      <c r="AE1388" s="42"/>
      <c r="AT1388" s="21" t="s">
        <v>442</v>
      </c>
      <c r="AU1388" s="21" t="s">
        <v>83</v>
      </c>
    </row>
    <row r="1389" s="14" customFormat="1">
      <c r="A1389" s="14"/>
      <c r="B1389" s="250"/>
      <c r="C1389" s="251"/>
      <c r="D1389" s="240" t="s">
        <v>446</v>
      </c>
      <c r="E1389" s="252" t="s">
        <v>28</v>
      </c>
      <c r="F1389" s="253" t="s">
        <v>862</v>
      </c>
      <c r="G1389" s="251"/>
      <c r="H1389" s="252" t="s">
        <v>28</v>
      </c>
      <c r="I1389" s="254"/>
      <c r="J1389" s="251"/>
      <c r="K1389" s="251"/>
      <c r="L1389" s="255"/>
      <c r="M1389" s="256"/>
      <c r="N1389" s="257"/>
      <c r="O1389" s="257"/>
      <c r="P1389" s="257"/>
      <c r="Q1389" s="257"/>
      <c r="R1389" s="257"/>
      <c r="S1389" s="257"/>
      <c r="T1389" s="258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T1389" s="259" t="s">
        <v>446</v>
      </c>
      <c r="AU1389" s="259" t="s">
        <v>83</v>
      </c>
      <c r="AV1389" s="14" t="s">
        <v>81</v>
      </c>
      <c r="AW1389" s="14" t="s">
        <v>35</v>
      </c>
      <c r="AX1389" s="14" t="s">
        <v>74</v>
      </c>
      <c r="AY1389" s="259" t="s">
        <v>426</v>
      </c>
    </row>
    <row r="1390" s="13" customFormat="1">
      <c r="A1390" s="13"/>
      <c r="B1390" s="238"/>
      <c r="C1390" s="239"/>
      <c r="D1390" s="240" t="s">
        <v>446</v>
      </c>
      <c r="E1390" s="241" t="s">
        <v>28</v>
      </c>
      <c r="F1390" s="242" t="s">
        <v>1953</v>
      </c>
      <c r="G1390" s="239"/>
      <c r="H1390" s="243">
        <v>1.0489999999999999</v>
      </c>
      <c r="I1390" s="244"/>
      <c r="J1390" s="239"/>
      <c r="K1390" s="239"/>
      <c r="L1390" s="245"/>
      <c r="M1390" s="246"/>
      <c r="N1390" s="247"/>
      <c r="O1390" s="247"/>
      <c r="P1390" s="247"/>
      <c r="Q1390" s="247"/>
      <c r="R1390" s="247"/>
      <c r="S1390" s="247"/>
      <c r="T1390" s="248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249" t="s">
        <v>446</v>
      </c>
      <c r="AU1390" s="249" t="s">
        <v>83</v>
      </c>
      <c r="AV1390" s="13" t="s">
        <v>83</v>
      </c>
      <c r="AW1390" s="13" t="s">
        <v>35</v>
      </c>
      <c r="AX1390" s="13" t="s">
        <v>74</v>
      </c>
      <c r="AY1390" s="249" t="s">
        <v>426</v>
      </c>
    </row>
    <row r="1391" s="14" customFormat="1">
      <c r="A1391" s="14"/>
      <c r="B1391" s="250"/>
      <c r="C1391" s="251"/>
      <c r="D1391" s="240" t="s">
        <v>446</v>
      </c>
      <c r="E1391" s="252" t="s">
        <v>28</v>
      </c>
      <c r="F1391" s="253" t="s">
        <v>871</v>
      </c>
      <c r="G1391" s="251"/>
      <c r="H1391" s="252" t="s">
        <v>28</v>
      </c>
      <c r="I1391" s="254"/>
      <c r="J1391" s="251"/>
      <c r="K1391" s="251"/>
      <c r="L1391" s="255"/>
      <c r="M1391" s="256"/>
      <c r="N1391" s="257"/>
      <c r="O1391" s="257"/>
      <c r="P1391" s="257"/>
      <c r="Q1391" s="257"/>
      <c r="R1391" s="257"/>
      <c r="S1391" s="257"/>
      <c r="T1391" s="258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59" t="s">
        <v>446</v>
      </c>
      <c r="AU1391" s="259" t="s">
        <v>83</v>
      </c>
      <c r="AV1391" s="14" t="s">
        <v>81</v>
      </c>
      <c r="AW1391" s="14" t="s">
        <v>35</v>
      </c>
      <c r="AX1391" s="14" t="s">
        <v>74</v>
      </c>
      <c r="AY1391" s="259" t="s">
        <v>426</v>
      </c>
    </row>
    <row r="1392" s="13" customFormat="1">
      <c r="A1392" s="13"/>
      <c r="B1392" s="238"/>
      <c r="C1392" s="239"/>
      <c r="D1392" s="240" t="s">
        <v>446</v>
      </c>
      <c r="E1392" s="241" t="s">
        <v>28</v>
      </c>
      <c r="F1392" s="242" t="s">
        <v>1953</v>
      </c>
      <c r="G1392" s="239"/>
      <c r="H1392" s="243">
        <v>1.0489999999999999</v>
      </c>
      <c r="I1392" s="244"/>
      <c r="J1392" s="239"/>
      <c r="K1392" s="239"/>
      <c r="L1392" s="245"/>
      <c r="M1392" s="246"/>
      <c r="N1392" s="247"/>
      <c r="O1392" s="247"/>
      <c r="P1392" s="247"/>
      <c r="Q1392" s="247"/>
      <c r="R1392" s="247"/>
      <c r="S1392" s="247"/>
      <c r="T1392" s="248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49" t="s">
        <v>446</v>
      </c>
      <c r="AU1392" s="249" t="s">
        <v>83</v>
      </c>
      <c r="AV1392" s="13" t="s">
        <v>83</v>
      </c>
      <c r="AW1392" s="13" t="s">
        <v>35</v>
      </c>
      <c r="AX1392" s="13" t="s">
        <v>74</v>
      </c>
      <c r="AY1392" s="249" t="s">
        <v>426</v>
      </c>
    </row>
    <row r="1393" s="14" customFormat="1">
      <c r="A1393" s="14"/>
      <c r="B1393" s="250"/>
      <c r="C1393" s="251"/>
      <c r="D1393" s="240" t="s">
        <v>446</v>
      </c>
      <c r="E1393" s="252" t="s">
        <v>28</v>
      </c>
      <c r="F1393" s="253" t="s">
        <v>872</v>
      </c>
      <c r="G1393" s="251"/>
      <c r="H1393" s="252" t="s">
        <v>28</v>
      </c>
      <c r="I1393" s="254"/>
      <c r="J1393" s="251"/>
      <c r="K1393" s="251"/>
      <c r="L1393" s="255"/>
      <c r="M1393" s="256"/>
      <c r="N1393" s="257"/>
      <c r="O1393" s="257"/>
      <c r="P1393" s="257"/>
      <c r="Q1393" s="257"/>
      <c r="R1393" s="257"/>
      <c r="S1393" s="257"/>
      <c r="T1393" s="258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T1393" s="259" t="s">
        <v>446</v>
      </c>
      <c r="AU1393" s="259" t="s">
        <v>83</v>
      </c>
      <c r="AV1393" s="14" t="s">
        <v>81</v>
      </c>
      <c r="AW1393" s="14" t="s">
        <v>35</v>
      </c>
      <c r="AX1393" s="14" t="s">
        <v>74</v>
      </c>
      <c r="AY1393" s="259" t="s">
        <v>426</v>
      </c>
    </row>
    <row r="1394" s="13" customFormat="1">
      <c r="A1394" s="13"/>
      <c r="B1394" s="238"/>
      <c r="C1394" s="239"/>
      <c r="D1394" s="240" t="s">
        <v>446</v>
      </c>
      <c r="E1394" s="241" t="s">
        <v>28</v>
      </c>
      <c r="F1394" s="242" t="s">
        <v>1953</v>
      </c>
      <c r="G1394" s="239"/>
      <c r="H1394" s="243">
        <v>1.0489999999999999</v>
      </c>
      <c r="I1394" s="244"/>
      <c r="J1394" s="239"/>
      <c r="K1394" s="239"/>
      <c r="L1394" s="245"/>
      <c r="M1394" s="246"/>
      <c r="N1394" s="247"/>
      <c r="O1394" s="247"/>
      <c r="P1394" s="247"/>
      <c r="Q1394" s="247"/>
      <c r="R1394" s="247"/>
      <c r="S1394" s="247"/>
      <c r="T1394" s="248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49" t="s">
        <v>446</v>
      </c>
      <c r="AU1394" s="249" t="s">
        <v>83</v>
      </c>
      <c r="AV1394" s="13" t="s">
        <v>83</v>
      </c>
      <c r="AW1394" s="13" t="s">
        <v>35</v>
      </c>
      <c r="AX1394" s="13" t="s">
        <v>74</v>
      </c>
      <c r="AY1394" s="249" t="s">
        <v>426</v>
      </c>
    </row>
    <row r="1395" s="15" customFormat="1">
      <c r="A1395" s="15"/>
      <c r="B1395" s="260"/>
      <c r="C1395" s="261"/>
      <c r="D1395" s="240" t="s">
        <v>446</v>
      </c>
      <c r="E1395" s="262" t="s">
        <v>28</v>
      </c>
      <c r="F1395" s="263" t="s">
        <v>466</v>
      </c>
      <c r="G1395" s="261"/>
      <c r="H1395" s="264">
        <v>3.1469999999999998</v>
      </c>
      <c r="I1395" s="265"/>
      <c r="J1395" s="261"/>
      <c r="K1395" s="261"/>
      <c r="L1395" s="266"/>
      <c r="M1395" s="267"/>
      <c r="N1395" s="268"/>
      <c r="O1395" s="268"/>
      <c r="P1395" s="268"/>
      <c r="Q1395" s="268"/>
      <c r="R1395" s="268"/>
      <c r="S1395" s="268"/>
      <c r="T1395" s="269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T1395" s="270" t="s">
        <v>446</v>
      </c>
      <c r="AU1395" s="270" t="s">
        <v>83</v>
      </c>
      <c r="AV1395" s="15" t="s">
        <v>438</v>
      </c>
      <c r="AW1395" s="15" t="s">
        <v>35</v>
      </c>
      <c r="AX1395" s="15" t="s">
        <v>81</v>
      </c>
      <c r="AY1395" s="270" t="s">
        <v>426</v>
      </c>
    </row>
    <row r="1396" s="2" customFormat="1" ht="24.15" customHeight="1">
      <c r="A1396" s="42"/>
      <c r="B1396" s="43"/>
      <c r="C1396" s="220" t="s">
        <v>1954</v>
      </c>
      <c r="D1396" s="220" t="s">
        <v>433</v>
      </c>
      <c r="E1396" s="221" t="s">
        <v>1955</v>
      </c>
      <c r="F1396" s="222" t="s">
        <v>1956</v>
      </c>
      <c r="G1396" s="223" t="s">
        <v>949</v>
      </c>
      <c r="H1396" s="224">
        <v>3</v>
      </c>
      <c r="I1396" s="225"/>
      <c r="J1396" s="226">
        <f>ROUND(I1396*H1396,2)</f>
        <v>0</v>
      </c>
      <c r="K1396" s="222" t="s">
        <v>437</v>
      </c>
      <c r="L1396" s="48"/>
      <c r="M1396" s="227" t="s">
        <v>28</v>
      </c>
      <c r="N1396" s="228" t="s">
        <v>45</v>
      </c>
      <c r="O1396" s="88"/>
      <c r="P1396" s="229">
        <f>O1396*H1396</f>
        <v>0</v>
      </c>
      <c r="Q1396" s="229">
        <v>0</v>
      </c>
      <c r="R1396" s="229">
        <f>Q1396*H1396</f>
        <v>0</v>
      </c>
      <c r="S1396" s="229">
        <v>0.090999999999999998</v>
      </c>
      <c r="T1396" s="230">
        <f>S1396*H1396</f>
        <v>0.27300000000000002</v>
      </c>
      <c r="U1396" s="42"/>
      <c r="V1396" s="42"/>
      <c r="W1396" s="42"/>
      <c r="X1396" s="42"/>
      <c r="Y1396" s="42"/>
      <c r="Z1396" s="42"/>
      <c r="AA1396" s="42"/>
      <c r="AB1396" s="42"/>
      <c r="AC1396" s="42"/>
      <c r="AD1396" s="42"/>
      <c r="AE1396" s="42"/>
      <c r="AR1396" s="231" t="s">
        <v>438</v>
      </c>
      <c r="AT1396" s="231" t="s">
        <v>433</v>
      </c>
      <c r="AU1396" s="231" t="s">
        <v>83</v>
      </c>
      <c r="AY1396" s="21" t="s">
        <v>426</v>
      </c>
      <c r="BE1396" s="232">
        <f>IF(N1396="základní",J1396,0)</f>
        <v>0</v>
      </c>
      <c r="BF1396" s="232">
        <f>IF(N1396="snížená",J1396,0)</f>
        <v>0</v>
      </c>
      <c r="BG1396" s="232">
        <f>IF(N1396="zákl. přenesená",J1396,0)</f>
        <v>0</v>
      </c>
      <c r="BH1396" s="232">
        <f>IF(N1396="sníž. přenesená",J1396,0)</f>
        <v>0</v>
      </c>
      <c r="BI1396" s="232">
        <f>IF(N1396="nulová",J1396,0)</f>
        <v>0</v>
      </c>
      <c r="BJ1396" s="21" t="s">
        <v>81</v>
      </c>
      <c r="BK1396" s="232">
        <f>ROUND(I1396*H1396,2)</f>
        <v>0</v>
      </c>
      <c r="BL1396" s="21" t="s">
        <v>438</v>
      </c>
      <c r="BM1396" s="231" t="s">
        <v>1957</v>
      </c>
    </row>
    <row r="1397" s="2" customFormat="1">
      <c r="A1397" s="42"/>
      <c r="B1397" s="43"/>
      <c r="C1397" s="44"/>
      <c r="D1397" s="233" t="s">
        <v>442</v>
      </c>
      <c r="E1397" s="44"/>
      <c r="F1397" s="234" t="s">
        <v>1958</v>
      </c>
      <c r="G1397" s="44"/>
      <c r="H1397" s="44"/>
      <c r="I1397" s="235"/>
      <c r="J1397" s="44"/>
      <c r="K1397" s="44"/>
      <c r="L1397" s="48"/>
      <c r="M1397" s="236"/>
      <c r="N1397" s="237"/>
      <c r="O1397" s="88"/>
      <c r="P1397" s="88"/>
      <c r="Q1397" s="88"/>
      <c r="R1397" s="88"/>
      <c r="S1397" s="88"/>
      <c r="T1397" s="89"/>
      <c r="U1397" s="42"/>
      <c r="V1397" s="42"/>
      <c r="W1397" s="42"/>
      <c r="X1397" s="42"/>
      <c r="Y1397" s="42"/>
      <c r="Z1397" s="42"/>
      <c r="AA1397" s="42"/>
      <c r="AB1397" s="42"/>
      <c r="AC1397" s="42"/>
      <c r="AD1397" s="42"/>
      <c r="AE1397" s="42"/>
      <c r="AT1397" s="21" t="s">
        <v>442</v>
      </c>
      <c r="AU1397" s="21" t="s">
        <v>83</v>
      </c>
    </row>
    <row r="1398" s="14" customFormat="1">
      <c r="A1398" s="14"/>
      <c r="B1398" s="250"/>
      <c r="C1398" s="251"/>
      <c r="D1398" s="240" t="s">
        <v>446</v>
      </c>
      <c r="E1398" s="252" t="s">
        <v>28</v>
      </c>
      <c r="F1398" s="253" t="s">
        <v>460</v>
      </c>
      <c r="G1398" s="251"/>
      <c r="H1398" s="252" t="s">
        <v>28</v>
      </c>
      <c r="I1398" s="254"/>
      <c r="J1398" s="251"/>
      <c r="K1398" s="251"/>
      <c r="L1398" s="255"/>
      <c r="M1398" s="256"/>
      <c r="N1398" s="257"/>
      <c r="O1398" s="257"/>
      <c r="P1398" s="257"/>
      <c r="Q1398" s="257"/>
      <c r="R1398" s="257"/>
      <c r="S1398" s="257"/>
      <c r="T1398" s="258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T1398" s="259" t="s">
        <v>446</v>
      </c>
      <c r="AU1398" s="259" t="s">
        <v>83</v>
      </c>
      <c r="AV1398" s="14" t="s">
        <v>81</v>
      </c>
      <c r="AW1398" s="14" t="s">
        <v>35</v>
      </c>
      <c r="AX1398" s="14" t="s">
        <v>74</v>
      </c>
      <c r="AY1398" s="259" t="s">
        <v>426</v>
      </c>
    </row>
    <row r="1399" s="13" customFormat="1">
      <c r="A1399" s="13"/>
      <c r="B1399" s="238"/>
      <c r="C1399" s="239"/>
      <c r="D1399" s="240" t="s">
        <v>446</v>
      </c>
      <c r="E1399" s="241" t="s">
        <v>28</v>
      </c>
      <c r="F1399" s="242" t="s">
        <v>469</v>
      </c>
      <c r="G1399" s="239"/>
      <c r="H1399" s="243">
        <v>3</v>
      </c>
      <c r="I1399" s="244"/>
      <c r="J1399" s="239"/>
      <c r="K1399" s="239"/>
      <c r="L1399" s="245"/>
      <c r="M1399" s="246"/>
      <c r="N1399" s="247"/>
      <c r="O1399" s="247"/>
      <c r="P1399" s="247"/>
      <c r="Q1399" s="247"/>
      <c r="R1399" s="247"/>
      <c r="S1399" s="247"/>
      <c r="T1399" s="248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T1399" s="249" t="s">
        <v>446</v>
      </c>
      <c r="AU1399" s="249" t="s">
        <v>83</v>
      </c>
      <c r="AV1399" s="13" t="s">
        <v>83</v>
      </c>
      <c r="AW1399" s="13" t="s">
        <v>35</v>
      </c>
      <c r="AX1399" s="13" t="s">
        <v>81</v>
      </c>
      <c r="AY1399" s="249" t="s">
        <v>426</v>
      </c>
    </row>
    <row r="1400" s="2" customFormat="1" ht="24.15" customHeight="1">
      <c r="A1400" s="42"/>
      <c r="B1400" s="43"/>
      <c r="C1400" s="220" t="s">
        <v>1959</v>
      </c>
      <c r="D1400" s="220" t="s">
        <v>433</v>
      </c>
      <c r="E1400" s="221" t="s">
        <v>1960</v>
      </c>
      <c r="F1400" s="222" t="s">
        <v>1961</v>
      </c>
      <c r="G1400" s="223" t="s">
        <v>949</v>
      </c>
      <c r="H1400" s="224">
        <v>6</v>
      </c>
      <c r="I1400" s="225"/>
      <c r="J1400" s="226">
        <f>ROUND(I1400*H1400,2)</f>
        <v>0</v>
      </c>
      <c r="K1400" s="222" t="s">
        <v>437</v>
      </c>
      <c r="L1400" s="48"/>
      <c r="M1400" s="227" t="s">
        <v>28</v>
      </c>
      <c r="N1400" s="228" t="s">
        <v>45</v>
      </c>
      <c r="O1400" s="88"/>
      <c r="P1400" s="229">
        <f>O1400*H1400</f>
        <v>0</v>
      </c>
      <c r="Q1400" s="229">
        <v>0</v>
      </c>
      <c r="R1400" s="229">
        <f>Q1400*H1400</f>
        <v>0</v>
      </c>
      <c r="S1400" s="229">
        <v>0.13100000000000001</v>
      </c>
      <c r="T1400" s="230">
        <f>S1400*H1400</f>
        <v>0.78600000000000003</v>
      </c>
      <c r="U1400" s="42"/>
      <c r="V1400" s="42"/>
      <c r="W1400" s="42"/>
      <c r="X1400" s="42"/>
      <c r="Y1400" s="42"/>
      <c r="Z1400" s="42"/>
      <c r="AA1400" s="42"/>
      <c r="AB1400" s="42"/>
      <c r="AC1400" s="42"/>
      <c r="AD1400" s="42"/>
      <c r="AE1400" s="42"/>
      <c r="AR1400" s="231" t="s">
        <v>438</v>
      </c>
      <c r="AT1400" s="231" t="s">
        <v>433</v>
      </c>
      <c r="AU1400" s="231" t="s">
        <v>83</v>
      </c>
      <c r="AY1400" s="21" t="s">
        <v>426</v>
      </c>
      <c r="BE1400" s="232">
        <f>IF(N1400="základní",J1400,0)</f>
        <v>0</v>
      </c>
      <c r="BF1400" s="232">
        <f>IF(N1400="snížená",J1400,0)</f>
        <v>0</v>
      </c>
      <c r="BG1400" s="232">
        <f>IF(N1400="zákl. přenesená",J1400,0)</f>
        <v>0</v>
      </c>
      <c r="BH1400" s="232">
        <f>IF(N1400="sníž. přenesená",J1400,0)</f>
        <v>0</v>
      </c>
      <c r="BI1400" s="232">
        <f>IF(N1400="nulová",J1400,0)</f>
        <v>0</v>
      </c>
      <c r="BJ1400" s="21" t="s">
        <v>81</v>
      </c>
      <c r="BK1400" s="232">
        <f>ROUND(I1400*H1400,2)</f>
        <v>0</v>
      </c>
      <c r="BL1400" s="21" t="s">
        <v>438</v>
      </c>
      <c r="BM1400" s="231" t="s">
        <v>1962</v>
      </c>
    </row>
    <row r="1401" s="2" customFormat="1">
      <c r="A1401" s="42"/>
      <c r="B1401" s="43"/>
      <c r="C1401" s="44"/>
      <c r="D1401" s="233" t="s">
        <v>442</v>
      </c>
      <c r="E1401" s="44"/>
      <c r="F1401" s="234" t="s">
        <v>1963</v>
      </c>
      <c r="G1401" s="44"/>
      <c r="H1401" s="44"/>
      <c r="I1401" s="235"/>
      <c r="J1401" s="44"/>
      <c r="K1401" s="44"/>
      <c r="L1401" s="48"/>
      <c r="M1401" s="236"/>
      <c r="N1401" s="237"/>
      <c r="O1401" s="88"/>
      <c r="P1401" s="88"/>
      <c r="Q1401" s="88"/>
      <c r="R1401" s="88"/>
      <c r="S1401" s="88"/>
      <c r="T1401" s="89"/>
      <c r="U1401" s="42"/>
      <c r="V1401" s="42"/>
      <c r="W1401" s="42"/>
      <c r="X1401" s="42"/>
      <c r="Y1401" s="42"/>
      <c r="Z1401" s="42"/>
      <c r="AA1401" s="42"/>
      <c r="AB1401" s="42"/>
      <c r="AC1401" s="42"/>
      <c r="AD1401" s="42"/>
      <c r="AE1401" s="42"/>
      <c r="AT1401" s="21" t="s">
        <v>442</v>
      </c>
      <c r="AU1401" s="21" t="s">
        <v>83</v>
      </c>
    </row>
    <row r="1402" s="14" customFormat="1">
      <c r="A1402" s="14"/>
      <c r="B1402" s="250"/>
      <c r="C1402" s="251"/>
      <c r="D1402" s="240" t="s">
        <v>446</v>
      </c>
      <c r="E1402" s="252" t="s">
        <v>28</v>
      </c>
      <c r="F1402" s="253" t="s">
        <v>460</v>
      </c>
      <c r="G1402" s="251"/>
      <c r="H1402" s="252" t="s">
        <v>28</v>
      </c>
      <c r="I1402" s="254"/>
      <c r="J1402" s="251"/>
      <c r="K1402" s="251"/>
      <c r="L1402" s="255"/>
      <c r="M1402" s="256"/>
      <c r="N1402" s="257"/>
      <c r="O1402" s="257"/>
      <c r="P1402" s="257"/>
      <c r="Q1402" s="257"/>
      <c r="R1402" s="257"/>
      <c r="S1402" s="257"/>
      <c r="T1402" s="258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T1402" s="259" t="s">
        <v>446</v>
      </c>
      <c r="AU1402" s="259" t="s">
        <v>83</v>
      </c>
      <c r="AV1402" s="14" t="s">
        <v>81</v>
      </c>
      <c r="AW1402" s="14" t="s">
        <v>35</v>
      </c>
      <c r="AX1402" s="14" t="s">
        <v>74</v>
      </c>
      <c r="AY1402" s="259" t="s">
        <v>426</v>
      </c>
    </row>
    <row r="1403" s="13" customFormat="1">
      <c r="A1403" s="13"/>
      <c r="B1403" s="238"/>
      <c r="C1403" s="239"/>
      <c r="D1403" s="240" t="s">
        <v>446</v>
      </c>
      <c r="E1403" s="241" t="s">
        <v>28</v>
      </c>
      <c r="F1403" s="242" t="s">
        <v>958</v>
      </c>
      <c r="G1403" s="239"/>
      <c r="H1403" s="243">
        <v>6</v>
      </c>
      <c r="I1403" s="244"/>
      <c r="J1403" s="239"/>
      <c r="K1403" s="239"/>
      <c r="L1403" s="245"/>
      <c r="M1403" s="246"/>
      <c r="N1403" s="247"/>
      <c r="O1403" s="247"/>
      <c r="P1403" s="247"/>
      <c r="Q1403" s="247"/>
      <c r="R1403" s="247"/>
      <c r="S1403" s="247"/>
      <c r="T1403" s="248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T1403" s="249" t="s">
        <v>446</v>
      </c>
      <c r="AU1403" s="249" t="s">
        <v>83</v>
      </c>
      <c r="AV1403" s="13" t="s">
        <v>83</v>
      </c>
      <c r="AW1403" s="13" t="s">
        <v>35</v>
      </c>
      <c r="AX1403" s="13" t="s">
        <v>81</v>
      </c>
      <c r="AY1403" s="249" t="s">
        <v>426</v>
      </c>
    </row>
    <row r="1404" s="2" customFormat="1" ht="37.8" customHeight="1">
      <c r="A1404" s="42"/>
      <c r="B1404" s="43"/>
      <c r="C1404" s="220" t="s">
        <v>1964</v>
      </c>
      <c r="D1404" s="220" t="s">
        <v>433</v>
      </c>
      <c r="E1404" s="221" t="s">
        <v>1965</v>
      </c>
      <c r="F1404" s="222" t="s">
        <v>1966</v>
      </c>
      <c r="G1404" s="223" t="s">
        <v>949</v>
      </c>
      <c r="H1404" s="224">
        <v>12</v>
      </c>
      <c r="I1404" s="225"/>
      <c r="J1404" s="226">
        <f>ROUND(I1404*H1404,2)</f>
        <v>0</v>
      </c>
      <c r="K1404" s="222" t="s">
        <v>437</v>
      </c>
      <c r="L1404" s="48"/>
      <c r="M1404" s="227" t="s">
        <v>28</v>
      </c>
      <c r="N1404" s="228" t="s">
        <v>45</v>
      </c>
      <c r="O1404" s="88"/>
      <c r="P1404" s="229">
        <f>O1404*H1404</f>
        <v>0</v>
      </c>
      <c r="Q1404" s="229">
        <v>0</v>
      </c>
      <c r="R1404" s="229">
        <f>Q1404*H1404</f>
        <v>0</v>
      </c>
      <c r="S1404" s="229">
        <v>0.051999999999999998</v>
      </c>
      <c r="T1404" s="230">
        <f>S1404*H1404</f>
        <v>0.624</v>
      </c>
      <c r="U1404" s="42"/>
      <c r="V1404" s="42"/>
      <c r="W1404" s="42"/>
      <c r="X1404" s="42"/>
      <c r="Y1404" s="42"/>
      <c r="Z1404" s="42"/>
      <c r="AA1404" s="42"/>
      <c r="AB1404" s="42"/>
      <c r="AC1404" s="42"/>
      <c r="AD1404" s="42"/>
      <c r="AE1404" s="42"/>
      <c r="AR1404" s="231" t="s">
        <v>438</v>
      </c>
      <c r="AT1404" s="231" t="s">
        <v>433</v>
      </c>
      <c r="AU1404" s="231" t="s">
        <v>83</v>
      </c>
      <c r="AY1404" s="21" t="s">
        <v>426</v>
      </c>
      <c r="BE1404" s="232">
        <f>IF(N1404="základní",J1404,0)</f>
        <v>0</v>
      </c>
      <c r="BF1404" s="232">
        <f>IF(N1404="snížená",J1404,0)</f>
        <v>0</v>
      </c>
      <c r="BG1404" s="232">
        <f>IF(N1404="zákl. přenesená",J1404,0)</f>
        <v>0</v>
      </c>
      <c r="BH1404" s="232">
        <f>IF(N1404="sníž. přenesená",J1404,0)</f>
        <v>0</v>
      </c>
      <c r="BI1404" s="232">
        <f>IF(N1404="nulová",J1404,0)</f>
        <v>0</v>
      </c>
      <c r="BJ1404" s="21" t="s">
        <v>81</v>
      </c>
      <c r="BK1404" s="232">
        <f>ROUND(I1404*H1404,2)</f>
        <v>0</v>
      </c>
      <c r="BL1404" s="21" t="s">
        <v>438</v>
      </c>
      <c r="BM1404" s="231" t="s">
        <v>1967</v>
      </c>
    </row>
    <row r="1405" s="2" customFormat="1">
      <c r="A1405" s="42"/>
      <c r="B1405" s="43"/>
      <c r="C1405" s="44"/>
      <c r="D1405" s="233" t="s">
        <v>442</v>
      </c>
      <c r="E1405" s="44"/>
      <c r="F1405" s="234" t="s">
        <v>1968</v>
      </c>
      <c r="G1405" s="44"/>
      <c r="H1405" s="44"/>
      <c r="I1405" s="235"/>
      <c r="J1405" s="44"/>
      <c r="K1405" s="44"/>
      <c r="L1405" s="48"/>
      <c r="M1405" s="236"/>
      <c r="N1405" s="237"/>
      <c r="O1405" s="88"/>
      <c r="P1405" s="88"/>
      <c r="Q1405" s="88"/>
      <c r="R1405" s="88"/>
      <c r="S1405" s="88"/>
      <c r="T1405" s="89"/>
      <c r="U1405" s="42"/>
      <c r="V1405" s="42"/>
      <c r="W1405" s="42"/>
      <c r="X1405" s="42"/>
      <c r="Y1405" s="42"/>
      <c r="Z1405" s="42"/>
      <c r="AA1405" s="42"/>
      <c r="AB1405" s="42"/>
      <c r="AC1405" s="42"/>
      <c r="AD1405" s="42"/>
      <c r="AE1405" s="42"/>
      <c r="AT1405" s="21" t="s">
        <v>442</v>
      </c>
      <c r="AU1405" s="21" t="s">
        <v>83</v>
      </c>
    </row>
    <row r="1406" s="14" customFormat="1">
      <c r="A1406" s="14"/>
      <c r="B1406" s="250"/>
      <c r="C1406" s="251"/>
      <c r="D1406" s="240" t="s">
        <v>446</v>
      </c>
      <c r="E1406" s="252" t="s">
        <v>28</v>
      </c>
      <c r="F1406" s="253" t="s">
        <v>460</v>
      </c>
      <c r="G1406" s="251"/>
      <c r="H1406" s="252" t="s">
        <v>28</v>
      </c>
      <c r="I1406" s="254"/>
      <c r="J1406" s="251"/>
      <c r="K1406" s="251"/>
      <c r="L1406" s="255"/>
      <c r="M1406" s="256"/>
      <c r="N1406" s="257"/>
      <c r="O1406" s="257"/>
      <c r="P1406" s="257"/>
      <c r="Q1406" s="257"/>
      <c r="R1406" s="257"/>
      <c r="S1406" s="257"/>
      <c r="T1406" s="258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T1406" s="259" t="s">
        <v>446</v>
      </c>
      <c r="AU1406" s="259" t="s">
        <v>83</v>
      </c>
      <c r="AV1406" s="14" t="s">
        <v>81</v>
      </c>
      <c r="AW1406" s="14" t="s">
        <v>35</v>
      </c>
      <c r="AX1406" s="14" t="s">
        <v>74</v>
      </c>
      <c r="AY1406" s="259" t="s">
        <v>426</v>
      </c>
    </row>
    <row r="1407" s="13" customFormat="1">
      <c r="A1407" s="13"/>
      <c r="B1407" s="238"/>
      <c r="C1407" s="239"/>
      <c r="D1407" s="240" t="s">
        <v>446</v>
      </c>
      <c r="E1407" s="241" t="s">
        <v>28</v>
      </c>
      <c r="F1407" s="242" t="s">
        <v>1969</v>
      </c>
      <c r="G1407" s="239"/>
      <c r="H1407" s="243">
        <v>12</v>
      </c>
      <c r="I1407" s="244"/>
      <c r="J1407" s="239"/>
      <c r="K1407" s="239"/>
      <c r="L1407" s="245"/>
      <c r="M1407" s="246"/>
      <c r="N1407" s="247"/>
      <c r="O1407" s="247"/>
      <c r="P1407" s="247"/>
      <c r="Q1407" s="247"/>
      <c r="R1407" s="247"/>
      <c r="S1407" s="247"/>
      <c r="T1407" s="248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T1407" s="249" t="s">
        <v>446</v>
      </c>
      <c r="AU1407" s="249" t="s">
        <v>83</v>
      </c>
      <c r="AV1407" s="13" t="s">
        <v>83</v>
      </c>
      <c r="AW1407" s="13" t="s">
        <v>35</v>
      </c>
      <c r="AX1407" s="13" t="s">
        <v>81</v>
      </c>
      <c r="AY1407" s="249" t="s">
        <v>426</v>
      </c>
    </row>
    <row r="1408" s="2" customFormat="1" ht="37.8" customHeight="1">
      <c r="A1408" s="42"/>
      <c r="B1408" s="43"/>
      <c r="C1408" s="220" t="s">
        <v>1970</v>
      </c>
      <c r="D1408" s="220" t="s">
        <v>433</v>
      </c>
      <c r="E1408" s="221" t="s">
        <v>1971</v>
      </c>
      <c r="F1408" s="222" t="s">
        <v>1972</v>
      </c>
      <c r="G1408" s="223" t="s">
        <v>949</v>
      </c>
      <c r="H1408" s="224">
        <v>8</v>
      </c>
      <c r="I1408" s="225"/>
      <c r="J1408" s="226">
        <f>ROUND(I1408*H1408,2)</f>
        <v>0</v>
      </c>
      <c r="K1408" s="222" t="s">
        <v>437</v>
      </c>
      <c r="L1408" s="48"/>
      <c r="M1408" s="227" t="s">
        <v>28</v>
      </c>
      <c r="N1408" s="228" t="s">
        <v>45</v>
      </c>
      <c r="O1408" s="88"/>
      <c r="P1408" s="229">
        <f>O1408*H1408</f>
        <v>0</v>
      </c>
      <c r="Q1408" s="229">
        <v>0</v>
      </c>
      <c r="R1408" s="229">
        <f>Q1408*H1408</f>
        <v>0</v>
      </c>
      <c r="S1408" s="229">
        <v>0.047</v>
      </c>
      <c r="T1408" s="230">
        <f>S1408*H1408</f>
        <v>0.376</v>
      </c>
      <c r="U1408" s="42"/>
      <c r="V1408" s="42"/>
      <c r="W1408" s="42"/>
      <c r="X1408" s="42"/>
      <c r="Y1408" s="42"/>
      <c r="Z1408" s="42"/>
      <c r="AA1408" s="42"/>
      <c r="AB1408" s="42"/>
      <c r="AC1408" s="42"/>
      <c r="AD1408" s="42"/>
      <c r="AE1408" s="42"/>
      <c r="AR1408" s="231" t="s">
        <v>438</v>
      </c>
      <c r="AT1408" s="231" t="s">
        <v>433</v>
      </c>
      <c r="AU1408" s="231" t="s">
        <v>83</v>
      </c>
      <c r="AY1408" s="21" t="s">
        <v>426</v>
      </c>
      <c r="BE1408" s="232">
        <f>IF(N1408="základní",J1408,0)</f>
        <v>0</v>
      </c>
      <c r="BF1408" s="232">
        <f>IF(N1408="snížená",J1408,0)</f>
        <v>0</v>
      </c>
      <c r="BG1408" s="232">
        <f>IF(N1408="zákl. přenesená",J1408,0)</f>
        <v>0</v>
      </c>
      <c r="BH1408" s="232">
        <f>IF(N1408="sníž. přenesená",J1408,0)</f>
        <v>0</v>
      </c>
      <c r="BI1408" s="232">
        <f>IF(N1408="nulová",J1408,0)</f>
        <v>0</v>
      </c>
      <c r="BJ1408" s="21" t="s">
        <v>81</v>
      </c>
      <c r="BK1408" s="232">
        <f>ROUND(I1408*H1408,2)</f>
        <v>0</v>
      </c>
      <c r="BL1408" s="21" t="s">
        <v>438</v>
      </c>
      <c r="BM1408" s="231" t="s">
        <v>1973</v>
      </c>
    </row>
    <row r="1409" s="2" customFormat="1">
      <c r="A1409" s="42"/>
      <c r="B1409" s="43"/>
      <c r="C1409" s="44"/>
      <c r="D1409" s="233" t="s">
        <v>442</v>
      </c>
      <c r="E1409" s="44"/>
      <c r="F1409" s="234" t="s">
        <v>1974</v>
      </c>
      <c r="G1409" s="44"/>
      <c r="H1409" s="44"/>
      <c r="I1409" s="235"/>
      <c r="J1409" s="44"/>
      <c r="K1409" s="44"/>
      <c r="L1409" s="48"/>
      <c r="M1409" s="236"/>
      <c r="N1409" s="237"/>
      <c r="O1409" s="88"/>
      <c r="P1409" s="88"/>
      <c r="Q1409" s="88"/>
      <c r="R1409" s="88"/>
      <c r="S1409" s="88"/>
      <c r="T1409" s="89"/>
      <c r="U1409" s="42"/>
      <c r="V1409" s="42"/>
      <c r="W1409" s="42"/>
      <c r="X1409" s="42"/>
      <c r="Y1409" s="42"/>
      <c r="Z1409" s="42"/>
      <c r="AA1409" s="42"/>
      <c r="AB1409" s="42"/>
      <c r="AC1409" s="42"/>
      <c r="AD1409" s="42"/>
      <c r="AE1409" s="42"/>
      <c r="AT1409" s="21" t="s">
        <v>442</v>
      </c>
      <c r="AU1409" s="21" t="s">
        <v>83</v>
      </c>
    </row>
    <row r="1410" s="14" customFormat="1">
      <c r="A1410" s="14"/>
      <c r="B1410" s="250"/>
      <c r="C1410" s="251"/>
      <c r="D1410" s="240" t="s">
        <v>446</v>
      </c>
      <c r="E1410" s="252" t="s">
        <v>28</v>
      </c>
      <c r="F1410" s="253" t="s">
        <v>862</v>
      </c>
      <c r="G1410" s="251"/>
      <c r="H1410" s="252" t="s">
        <v>28</v>
      </c>
      <c r="I1410" s="254"/>
      <c r="J1410" s="251"/>
      <c r="K1410" s="251"/>
      <c r="L1410" s="255"/>
      <c r="M1410" s="256"/>
      <c r="N1410" s="257"/>
      <c r="O1410" s="257"/>
      <c r="P1410" s="257"/>
      <c r="Q1410" s="257"/>
      <c r="R1410" s="257"/>
      <c r="S1410" s="257"/>
      <c r="T1410" s="258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T1410" s="259" t="s">
        <v>446</v>
      </c>
      <c r="AU1410" s="259" t="s">
        <v>83</v>
      </c>
      <c r="AV1410" s="14" t="s">
        <v>81</v>
      </c>
      <c r="AW1410" s="14" t="s">
        <v>35</v>
      </c>
      <c r="AX1410" s="14" t="s">
        <v>74</v>
      </c>
      <c r="AY1410" s="259" t="s">
        <v>426</v>
      </c>
    </row>
    <row r="1411" s="13" customFormat="1">
      <c r="A1411" s="13"/>
      <c r="B1411" s="238"/>
      <c r="C1411" s="239"/>
      <c r="D1411" s="240" t="s">
        <v>446</v>
      </c>
      <c r="E1411" s="241" t="s">
        <v>28</v>
      </c>
      <c r="F1411" s="242" t="s">
        <v>1975</v>
      </c>
      <c r="G1411" s="239"/>
      <c r="H1411" s="243">
        <v>8</v>
      </c>
      <c r="I1411" s="244"/>
      <c r="J1411" s="239"/>
      <c r="K1411" s="239"/>
      <c r="L1411" s="245"/>
      <c r="M1411" s="246"/>
      <c r="N1411" s="247"/>
      <c r="O1411" s="247"/>
      <c r="P1411" s="247"/>
      <c r="Q1411" s="247"/>
      <c r="R1411" s="247"/>
      <c r="S1411" s="247"/>
      <c r="T1411" s="248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T1411" s="249" t="s">
        <v>446</v>
      </c>
      <c r="AU1411" s="249" t="s">
        <v>83</v>
      </c>
      <c r="AV1411" s="13" t="s">
        <v>83</v>
      </c>
      <c r="AW1411" s="13" t="s">
        <v>35</v>
      </c>
      <c r="AX1411" s="13" t="s">
        <v>81</v>
      </c>
      <c r="AY1411" s="249" t="s">
        <v>426</v>
      </c>
    </row>
    <row r="1412" s="2" customFormat="1" ht="37.8" customHeight="1">
      <c r="A1412" s="42"/>
      <c r="B1412" s="43"/>
      <c r="C1412" s="220" t="s">
        <v>1976</v>
      </c>
      <c r="D1412" s="220" t="s">
        <v>433</v>
      </c>
      <c r="E1412" s="221" t="s">
        <v>1977</v>
      </c>
      <c r="F1412" s="222" t="s">
        <v>1978</v>
      </c>
      <c r="G1412" s="223" t="s">
        <v>949</v>
      </c>
      <c r="H1412" s="224">
        <v>37.5</v>
      </c>
      <c r="I1412" s="225"/>
      <c r="J1412" s="226">
        <f>ROUND(I1412*H1412,2)</f>
        <v>0</v>
      </c>
      <c r="K1412" s="222" t="s">
        <v>437</v>
      </c>
      <c r="L1412" s="48"/>
      <c r="M1412" s="227" t="s">
        <v>28</v>
      </c>
      <c r="N1412" s="228" t="s">
        <v>45</v>
      </c>
      <c r="O1412" s="88"/>
      <c r="P1412" s="229">
        <f>O1412*H1412</f>
        <v>0</v>
      </c>
      <c r="Q1412" s="229">
        <v>0</v>
      </c>
      <c r="R1412" s="229">
        <f>Q1412*H1412</f>
        <v>0</v>
      </c>
      <c r="S1412" s="229">
        <v>0.053999999999999999</v>
      </c>
      <c r="T1412" s="230">
        <f>S1412*H1412</f>
        <v>2.0249999999999999</v>
      </c>
      <c r="U1412" s="42"/>
      <c r="V1412" s="42"/>
      <c r="W1412" s="42"/>
      <c r="X1412" s="42"/>
      <c r="Y1412" s="42"/>
      <c r="Z1412" s="42"/>
      <c r="AA1412" s="42"/>
      <c r="AB1412" s="42"/>
      <c r="AC1412" s="42"/>
      <c r="AD1412" s="42"/>
      <c r="AE1412" s="42"/>
      <c r="AR1412" s="231" t="s">
        <v>438</v>
      </c>
      <c r="AT1412" s="231" t="s">
        <v>433</v>
      </c>
      <c r="AU1412" s="231" t="s">
        <v>83</v>
      </c>
      <c r="AY1412" s="21" t="s">
        <v>426</v>
      </c>
      <c r="BE1412" s="232">
        <f>IF(N1412="základní",J1412,0)</f>
        <v>0</v>
      </c>
      <c r="BF1412" s="232">
        <f>IF(N1412="snížená",J1412,0)</f>
        <v>0</v>
      </c>
      <c r="BG1412" s="232">
        <f>IF(N1412="zákl. přenesená",J1412,0)</f>
        <v>0</v>
      </c>
      <c r="BH1412" s="232">
        <f>IF(N1412="sníž. přenesená",J1412,0)</f>
        <v>0</v>
      </c>
      <c r="BI1412" s="232">
        <f>IF(N1412="nulová",J1412,0)</f>
        <v>0</v>
      </c>
      <c r="BJ1412" s="21" t="s">
        <v>81</v>
      </c>
      <c r="BK1412" s="232">
        <f>ROUND(I1412*H1412,2)</f>
        <v>0</v>
      </c>
      <c r="BL1412" s="21" t="s">
        <v>438</v>
      </c>
      <c r="BM1412" s="231" t="s">
        <v>1979</v>
      </c>
    </row>
    <row r="1413" s="2" customFormat="1">
      <c r="A1413" s="42"/>
      <c r="B1413" s="43"/>
      <c r="C1413" s="44"/>
      <c r="D1413" s="233" t="s">
        <v>442</v>
      </c>
      <c r="E1413" s="44"/>
      <c r="F1413" s="234" t="s">
        <v>1980</v>
      </c>
      <c r="G1413" s="44"/>
      <c r="H1413" s="44"/>
      <c r="I1413" s="235"/>
      <c r="J1413" s="44"/>
      <c r="K1413" s="44"/>
      <c r="L1413" s="48"/>
      <c r="M1413" s="236"/>
      <c r="N1413" s="237"/>
      <c r="O1413" s="88"/>
      <c r="P1413" s="88"/>
      <c r="Q1413" s="88"/>
      <c r="R1413" s="88"/>
      <c r="S1413" s="88"/>
      <c r="T1413" s="89"/>
      <c r="U1413" s="42"/>
      <c r="V1413" s="42"/>
      <c r="W1413" s="42"/>
      <c r="X1413" s="42"/>
      <c r="Y1413" s="42"/>
      <c r="Z1413" s="42"/>
      <c r="AA1413" s="42"/>
      <c r="AB1413" s="42"/>
      <c r="AC1413" s="42"/>
      <c r="AD1413" s="42"/>
      <c r="AE1413" s="42"/>
      <c r="AT1413" s="21" t="s">
        <v>442</v>
      </c>
      <c r="AU1413" s="21" t="s">
        <v>83</v>
      </c>
    </row>
    <row r="1414" s="14" customFormat="1">
      <c r="A1414" s="14"/>
      <c r="B1414" s="250"/>
      <c r="C1414" s="251"/>
      <c r="D1414" s="240" t="s">
        <v>446</v>
      </c>
      <c r="E1414" s="252" t="s">
        <v>28</v>
      </c>
      <c r="F1414" s="253" t="s">
        <v>862</v>
      </c>
      <c r="G1414" s="251"/>
      <c r="H1414" s="252" t="s">
        <v>28</v>
      </c>
      <c r="I1414" s="254"/>
      <c r="J1414" s="251"/>
      <c r="K1414" s="251"/>
      <c r="L1414" s="255"/>
      <c r="M1414" s="256"/>
      <c r="N1414" s="257"/>
      <c r="O1414" s="257"/>
      <c r="P1414" s="257"/>
      <c r="Q1414" s="257"/>
      <c r="R1414" s="257"/>
      <c r="S1414" s="257"/>
      <c r="T1414" s="258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T1414" s="259" t="s">
        <v>446</v>
      </c>
      <c r="AU1414" s="259" t="s">
        <v>83</v>
      </c>
      <c r="AV1414" s="14" t="s">
        <v>81</v>
      </c>
      <c r="AW1414" s="14" t="s">
        <v>35</v>
      </c>
      <c r="AX1414" s="14" t="s">
        <v>74</v>
      </c>
      <c r="AY1414" s="259" t="s">
        <v>426</v>
      </c>
    </row>
    <row r="1415" s="13" customFormat="1">
      <c r="A1415" s="13"/>
      <c r="B1415" s="238"/>
      <c r="C1415" s="239"/>
      <c r="D1415" s="240" t="s">
        <v>446</v>
      </c>
      <c r="E1415" s="241" t="s">
        <v>28</v>
      </c>
      <c r="F1415" s="242" t="s">
        <v>1981</v>
      </c>
      <c r="G1415" s="239"/>
      <c r="H1415" s="243">
        <v>11.25</v>
      </c>
      <c r="I1415" s="244"/>
      <c r="J1415" s="239"/>
      <c r="K1415" s="239"/>
      <c r="L1415" s="245"/>
      <c r="M1415" s="246"/>
      <c r="N1415" s="247"/>
      <c r="O1415" s="247"/>
      <c r="P1415" s="247"/>
      <c r="Q1415" s="247"/>
      <c r="R1415" s="247"/>
      <c r="S1415" s="247"/>
      <c r="T1415" s="248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T1415" s="249" t="s">
        <v>446</v>
      </c>
      <c r="AU1415" s="249" t="s">
        <v>83</v>
      </c>
      <c r="AV1415" s="13" t="s">
        <v>83</v>
      </c>
      <c r="AW1415" s="13" t="s">
        <v>35</v>
      </c>
      <c r="AX1415" s="13" t="s">
        <v>74</v>
      </c>
      <c r="AY1415" s="249" t="s">
        <v>426</v>
      </c>
    </row>
    <row r="1416" s="14" customFormat="1">
      <c r="A1416" s="14"/>
      <c r="B1416" s="250"/>
      <c r="C1416" s="251"/>
      <c r="D1416" s="240" t="s">
        <v>446</v>
      </c>
      <c r="E1416" s="252" t="s">
        <v>28</v>
      </c>
      <c r="F1416" s="253" t="s">
        <v>871</v>
      </c>
      <c r="G1416" s="251"/>
      <c r="H1416" s="252" t="s">
        <v>28</v>
      </c>
      <c r="I1416" s="254"/>
      <c r="J1416" s="251"/>
      <c r="K1416" s="251"/>
      <c r="L1416" s="255"/>
      <c r="M1416" s="256"/>
      <c r="N1416" s="257"/>
      <c r="O1416" s="257"/>
      <c r="P1416" s="257"/>
      <c r="Q1416" s="257"/>
      <c r="R1416" s="257"/>
      <c r="S1416" s="257"/>
      <c r="T1416" s="258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T1416" s="259" t="s">
        <v>446</v>
      </c>
      <c r="AU1416" s="259" t="s">
        <v>83</v>
      </c>
      <c r="AV1416" s="14" t="s">
        <v>81</v>
      </c>
      <c r="AW1416" s="14" t="s">
        <v>35</v>
      </c>
      <c r="AX1416" s="14" t="s">
        <v>74</v>
      </c>
      <c r="AY1416" s="259" t="s">
        <v>426</v>
      </c>
    </row>
    <row r="1417" s="13" customFormat="1">
      <c r="A1417" s="13"/>
      <c r="B1417" s="238"/>
      <c r="C1417" s="239"/>
      <c r="D1417" s="240" t="s">
        <v>446</v>
      </c>
      <c r="E1417" s="241" t="s">
        <v>28</v>
      </c>
      <c r="F1417" s="242" t="s">
        <v>1981</v>
      </c>
      <c r="G1417" s="239"/>
      <c r="H1417" s="243">
        <v>11.25</v>
      </c>
      <c r="I1417" s="244"/>
      <c r="J1417" s="239"/>
      <c r="K1417" s="239"/>
      <c r="L1417" s="245"/>
      <c r="M1417" s="246"/>
      <c r="N1417" s="247"/>
      <c r="O1417" s="247"/>
      <c r="P1417" s="247"/>
      <c r="Q1417" s="247"/>
      <c r="R1417" s="247"/>
      <c r="S1417" s="247"/>
      <c r="T1417" s="248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T1417" s="249" t="s">
        <v>446</v>
      </c>
      <c r="AU1417" s="249" t="s">
        <v>83</v>
      </c>
      <c r="AV1417" s="13" t="s">
        <v>83</v>
      </c>
      <c r="AW1417" s="13" t="s">
        <v>35</v>
      </c>
      <c r="AX1417" s="13" t="s">
        <v>74</v>
      </c>
      <c r="AY1417" s="249" t="s">
        <v>426</v>
      </c>
    </row>
    <row r="1418" s="14" customFormat="1">
      <c r="A1418" s="14"/>
      <c r="B1418" s="250"/>
      <c r="C1418" s="251"/>
      <c r="D1418" s="240" t="s">
        <v>446</v>
      </c>
      <c r="E1418" s="252" t="s">
        <v>28</v>
      </c>
      <c r="F1418" s="253" t="s">
        <v>872</v>
      </c>
      <c r="G1418" s="251"/>
      <c r="H1418" s="252" t="s">
        <v>28</v>
      </c>
      <c r="I1418" s="254"/>
      <c r="J1418" s="251"/>
      <c r="K1418" s="251"/>
      <c r="L1418" s="255"/>
      <c r="M1418" s="256"/>
      <c r="N1418" s="257"/>
      <c r="O1418" s="257"/>
      <c r="P1418" s="257"/>
      <c r="Q1418" s="257"/>
      <c r="R1418" s="257"/>
      <c r="S1418" s="257"/>
      <c r="T1418" s="258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T1418" s="259" t="s">
        <v>446</v>
      </c>
      <c r="AU1418" s="259" t="s">
        <v>83</v>
      </c>
      <c r="AV1418" s="14" t="s">
        <v>81</v>
      </c>
      <c r="AW1418" s="14" t="s">
        <v>35</v>
      </c>
      <c r="AX1418" s="14" t="s">
        <v>74</v>
      </c>
      <c r="AY1418" s="259" t="s">
        <v>426</v>
      </c>
    </row>
    <row r="1419" s="13" customFormat="1">
      <c r="A1419" s="13"/>
      <c r="B1419" s="238"/>
      <c r="C1419" s="239"/>
      <c r="D1419" s="240" t="s">
        <v>446</v>
      </c>
      <c r="E1419" s="241" t="s">
        <v>28</v>
      </c>
      <c r="F1419" s="242" t="s">
        <v>1342</v>
      </c>
      <c r="G1419" s="239"/>
      <c r="H1419" s="243">
        <v>15</v>
      </c>
      <c r="I1419" s="244"/>
      <c r="J1419" s="239"/>
      <c r="K1419" s="239"/>
      <c r="L1419" s="245"/>
      <c r="M1419" s="246"/>
      <c r="N1419" s="247"/>
      <c r="O1419" s="247"/>
      <c r="P1419" s="247"/>
      <c r="Q1419" s="247"/>
      <c r="R1419" s="247"/>
      <c r="S1419" s="247"/>
      <c r="T1419" s="248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T1419" s="249" t="s">
        <v>446</v>
      </c>
      <c r="AU1419" s="249" t="s">
        <v>83</v>
      </c>
      <c r="AV1419" s="13" t="s">
        <v>83</v>
      </c>
      <c r="AW1419" s="13" t="s">
        <v>35</v>
      </c>
      <c r="AX1419" s="13" t="s">
        <v>74</v>
      </c>
      <c r="AY1419" s="249" t="s">
        <v>426</v>
      </c>
    </row>
    <row r="1420" s="15" customFormat="1">
      <c r="A1420" s="15"/>
      <c r="B1420" s="260"/>
      <c r="C1420" s="261"/>
      <c r="D1420" s="240" t="s">
        <v>446</v>
      </c>
      <c r="E1420" s="262" t="s">
        <v>1982</v>
      </c>
      <c r="F1420" s="263" t="s">
        <v>466</v>
      </c>
      <c r="G1420" s="261"/>
      <c r="H1420" s="264">
        <v>37.5</v>
      </c>
      <c r="I1420" s="265"/>
      <c r="J1420" s="261"/>
      <c r="K1420" s="261"/>
      <c r="L1420" s="266"/>
      <c r="M1420" s="267"/>
      <c r="N1420" s="268"/>
      <c r="O1420" s="268"/>
      <c r="P1420" s="268"/>
      <c r="Q1420" s="268"/>
      <c r="R1420" s="268"/>
      <c r="S1420" s="268"/>
      <c r="T1420" s="269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T1420" s="270" t="s">
        <v>446</v>
      </c>
      <c r="AU1420" s="270" t="s">
        <v>83</v>
      </c>
      <c r="AV1420" s="15" t="s">
        <v>438</v>
      </c>
      <c r="AW1420" s="15" t="s">
        <v>35</v>
      </c>
      <c r="AX1420" s="15" t="s">
        <v>81</v>
      </c>
      <c r="AY1420" s="270" t="s">
        <v>426</v>
      </c>
    </row>
    <row r="1421" s="2" customFormat="1" ht="37.8" customHeight="1">
      <c r="A1421" s="42"/>
      <c r="B1421" s="43"/>
      <c r="C1421" s="220" t="s">
        <v>1983</v>
      </c>
      <c r="D1421" s="220" t="s">
        <v>433</v>
      </c>
      <c r="E1421" s="221" t="s">
        <v>1984</v>
      </c>
      <c r="F1421" s="222" t="s">
        <v>1985</v>
      </c>
      <c r="G1421" s="223" t="s">
        <v>949</v>
      </c>
      <c r="H1421" s="224">
        <v>22.5</v>
      </c>
      <c r="I1421" s="225"/>
      <c r="J1421" s="226">
        <f>ROUND(I1421*H1421,2)</f>
        <v>0</v>
      </c>
      <c r="K1421" s="222" t="s">
        <v>437</v>
      </c>
      <c r="L1421" s="48"/>
      <c r="M1421" s="227" t="s">
        <v>28</v>
      </c>
      <c r="N1421" s="228" t="s">
        <v>45</v>
      </c>
      <c r="O1421" s="88"/>
      <c r="P1421" s="229">
        <f>O1421*H1421</f>
        <v>0</v>
      </c>
      <c r="Q1421" s="229">
        <v>0</v>
      </c>
      <c r="R1421" s="229">
        <f>Q1421*H1421</f>
        <v>0</v>
      </c>
      <c r="S1421" s="229">
        <v>0.081000000000000003</v>
      </c>
      <c r="T1421" s="230">
        <f>S1421*H1421</f>
        <v>1.8225</v>
      </c>
      <c r="U1421" s="42"/>
      <c r="V1421" s="42"/>
      <c r="W1421" s="42"/>
      <c r="X1421" s="42"/>
      <c r="Y1421" s="42"/>
      <c r="Z1421" s="42"/>
      <c r="AA1421" s="42"/>
      <c r="AB1421" s="42"/>
      <c r="AC1421" s="42"/>
      <c r="AD1421" s="42"/>
      <c r="AE1421" s="42"/>
      <c r="AR1421" s="231" t="s">
        <v>438</v>
      </c>
      <c r="AT1421" s="231" t="s">
        <v>433</v>
      </c>
      <c r="AU1421" s="231" t="s">
        <v>83</v>
      </c>
      <c r="AY1421" s="21" t="s">
        <v>426</v>
      </c>
      <c r="BE1421" s="232">
        <f>IF(N1421="základní",J1421,0)</f>
        <v>0</v>
      </c>
      <c r="BF1421" s="232">
        <f>IF(N1421="snížená",J1421,0)</f>
        <v>0</v>
      </c>
      <c r="BG1421" s="232">
        <f>IF(N1421="zákl. přenesená",J1421,0)</f>
        <v>0</v>
      </c>
      <c r="BH1421" s="232">
        <f>IF(N1421="sníž. přenesená",J1421,0)</f>
        <v>0</v>
      </c>
      <c r="BI1421" s="232">
        <f>IF(N1421="nulová",J1421,0)</f>
        <v>0</v>
      </c>
      <c r="BJ1421" s="21" t="s">
        <v>81</v>
      </c>
      <c r="BK1421" s="232">
        <f>ROUND(I1421*H1421,2)</f>
        <v>0</v>
      </c>
      <c r="BL1421" s="21" t="s">
        <v>438</v>
      </c>
      <c r="BM1421" s="231" t="s">
        <v>1986</v>
      </c>
    </row>
    <row r="1422" s="2" customFormat="1">
      <c r="A1422" s="42"/>
      <c r="B1422" s="43"/>
      <c r="C1422" s="44"/>
      <c r="D1422" s="233" t="s">
        <v>442</v>
      </c>
      <c r="E1422" s="44"/>
      <c r="F1422" s="234" t="s">
        <v>1987</v>
      </c>
      <c r="G1422" s="44"/>
      <c r="H1422" s="44"/>
      <c r="I1422" s="235"/>
      <c r="J1422" s="44"/>
      <c r="K1422" s="44"/>
      <c r="L1422" s="48"/>
      <c r="M1422" s="236"/>
      <c r="N1422" s="237"/>
      <c r="O1422" s="88"/>
      <c r="P1422" s="88"/>
      <c r="Q1422" s="88"/>
      <c r="R1422" s="88"/>
      <c r="S1422" s="88"/>
      <c r="T1422" s="89"/>
      <c r="U1422" s="42"/>
      <c r="V1422" s="42"/>
      <c r="W1422" s="42"/>
      <c r="X1422" s="42"/>
      <c r="Y1422" s="42"/>
      <c r="Z1422" s="42"/>
      <c r="AA1422" s="42"/>
      <c r="AB1422" s="42"/>
      <c r="AC1422" s="42"/>
      <c r="AD1422" s="42"/>
      <c r="AE1422" s="42"/>
      <c r="AT1422" s="21" t="s">
        <v>442</v>
      </c>
      <c r="AU1422" s="21" t="s">
        <v>83</v>
      </c>
    </row>
    <row r="1423" s="14" customFormat="1">
      <c r="A1423" s="14"/>
      <c r="B1423" s="250"/>
      <c r="C1423" s="251"/>
      <c r="D1423" s="240" t="s">
        <v>446</v>
      </c>
      <c r="E1423" s="252" t="s">
        <v>28</v>
      </c>
      <c r="F1423" s="253" t="s">
        <v>862</v>
      </c>
      <c r="G1423" s="251"/>
      <c r="H1423" s="252" t="s">
        <v>28</v>
      </c>
      <c r="I1423" s="254"/>
      <c r="J1423" s="251"/>
      <c r="K1423" s="251"/>
      <c r="L1423" s="255"/>
      <c r="M1423" s="256"/>
      <c r="N1423" s="257"/>
      <c r="O1423" s="257"/>
      <c r="P1423" s="257"/>
      <c r="Q1423" s="257"/>
      <c r="R1423" s="257"/>
      <c r="S1423" s="257"/>
      <c r="T1423" s="258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T1423" s="259" t="s">
        <v>446</v>
      </c>
      <c r="AU1423" s="259" t="s">
        <v>83</v>
      </c>
      <c r="AV1423" s="14" t="s">
        <v>81</v>
      </c>
      <c r="AW1423" s="14" t="s">
        <v>35</v>
      </c>
      <c r="AX1423" s="14" t="s">
        <v>74</v>
      </c>
      <c r="AY1423" s="259" t="s">
        <v>426</v>
      </c>
    </row>
    <row r="1424" s="13" customFormat="1">
      <c r="A1424" s="13"/>
      <c r="B1424" s="238"/>
      <c r="C1424" s="239"/>
      <c r="D1424" s="240" t="s">
        <v>446</v>
      </c>
      <c r="E1424" s="241" t="s">
        <v>28</v>
      </c>
      <c r="F1424" s="242" t="s">
        <v>1988</v>
      </c>
      <c r="G1424" s="239"/>
      <c r="H1424" s="243">
        <v>7.5</v>
      </c>
      <c r="I1424" s="244"/>
      <c r="J1424" s="239"/>
      <c r="K1424" s="239"/>
      <c r="L1424" s="245"/>
      <c r="M1424" s="246"/>
      <c r="N1424" s="247"/>
      <c r="O1424" s="247"/>
      <c r="P1424" s="247"/>
      <c r="Q1424" s="247"/>
      <c r="R1424" s="247"/>
      <c r="S1424" s="247"/>
      <c r="T1424" s="248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T1424" s="249" t="s">
        <v>446</v>
      </c>
      <c r="AU1424" s="249" t="s">
        <v>83</v>
      </c>
      <c r="AV1424" s="13" t="s">
        <v>83</v>
      </c>
      <c r="AW1424" s="13" t="s">
        <v>35</v>
      </c>
      <c r="AX1424" s="13" t="s">
        <v>74</v>
      </c>
      <c r="AY1424" s="249" t="s">
        <v>426</v>
      </c>
    </row>
    <row r="1425" s="14" customFormat="1">
      <c r="A1425" s="14"/>
      <c r="B1425" s="250"/>
      <c r="C1425" s="251"/>
      <c r="D1425" s="240" t="s">
        <v>446</v>
      </c>
      <c r="E1425" s="252" t="s">
        <v>28</v>
      </c>
      <c r="F1425" s="253" t="s">
        <v>871</v>
      </c>
      <c r="G1425" s="251"/>
      <c r="H1425" s="252" t="s">
        <v>28</v>
      </c>
      <c r="I1425" s="254"/>
      <c r="J1425" s="251"/>
      <c r="K1425" s="251"/>
      <c r="L1425" s="255"/>
      <c r="M1425" s="256"/>
      <c r="N1425" s="257"/>
      <c r="O1425" s="257"/>
      <c r="P1425" s="257"/>
      <c r="Q1425" s="257"/>
      <c r="R1425" s="257"/>
      <c r="S1425" s="257"/>
      <c r="T1425" s="258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T1425" s="259" t="s">
        <v>446</v>
      </c>
      <c r="AU1425" s="259" t="s">
        <v>83</v>
      </c>
      <c r="AV1425" s="14" t="s">
        <v>81</v>
      </c>
      <c r="AW1425" s="14" t="s">
        <v>35</v>
      </c>
      <c r="AX1425" s="14" t="s">
        <v>74</v>
      </c>
      <c r="AY1425" s="259" t="s">
        <v>426</v>
      </c>
    </row>
    <row r="1426" s="13" customFormat="1">
      <c r="A1426" s="13"/>
      <c r="B1426" s="238"/>
      <c r="C1426" s="239"/>
      <c r="D1426" s="240" t="s">
        <v>446</v>
      </c>
      <c r="E1426" s="241" t="s">
        <v>28</v>
      </c>
      <c r="F1426" s="242" t="s">
        <v>1988</v>
      </c>
      <c r="G1426" s="239"/>
      <c r="H1426" s="243">
        <v>7.5</v>
      </c>
      <c r="I1426" s="244"/>
      <c r="J1426" s="239"/>
      <c r="K1426" s="239"/>
      <c r="L1426" s="245"/>
      <c r="M1426" s="246"/>
      <c r="N1426" s="247"/>
      <c r="O1426" s="247"/>
      <c r="P1426" s="247"/>
      <c r="Q1426" s="247"/>
      <c r="R1426" s="247"/>
      <c r="S1426" s="247"/>
      <c r="T1426" s="248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T1426" s="249" t="s">
        <v>446</v>
      </c>
      <c r="AU1426" s="249" t="s">
        <v>83</v>
      </c>
      <c r="AV1426" s="13" t="s">
        <v>83</v>
      </c>
      <c r="AW1426" s="13" t="s">
        <v>35</v>
      </c>
      <c r="AX1426" s="13" t="s">
        <v>74</v>
      </c>
      <c r="AY1426" s="249" t="s">
        <v>426</v>
      </c>
    </row>
    <row r="1427" s="14" customFormat="1">
      <c r="A1427" s="14"/>
      <c r="B1427" s="250"/>
      <c r="C1427" s="251"/>
      <c r="D1427" s="240" t="s">
        <v>446</v>
      </c>
      <c r="E1427" s="252" t="s">
        <v>28</v>
      </c>
      <c r="F1427" s="253" t="s">
        <v>872</v>
      </c>
      <c r="G1427" s="251"/>
      <c r="H1427" s="252" t="s">
        <v>28</v>
      </c>
      <c r="I1427" s="254"/>
      <c r="J1427" s="251"/>
      <c r="K1427" s="251"/>
      <c r="L1427" s="255"/>
      <c r="M1427" s="256"/>
      <c r="N1427" s="257"/>
      <c r="O1427" s="257"/>
      <c r="P1427" s="257"/>
      <c r="Q1427" s="257"/>
      <c r="R1427" s="257"/>
      <c r="S1427" s="257"/>
      <c r="T1427" s="258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T1427" s="259" t="s">
        <v>446</v>
      </c>
      <c r="AU1427" s="259" t="s">
        <v>83</v>
      </c>
      <c r="AV1427" s="14" t="s">
        <v>81</v>
      </c>
      <c r="AW1427" s="14" t="s">
        <v>35</v>
      </c>
      <c r="AX1427" s="14" t="s">
        <v>74</v>
      </c>
      <c r="AY1427" s="259" t="s">
        <v>426</v>
      </c>
    </row>
    <row r="1428" s="13" customFormat="1">
      <c r="A1428" s="13"/>
      <c r="B1428" s="238"/>
      <c r="C1428" s="239"/>
      <c r="D1428" s="240" t="s">
        <v>446</v>
      </c>
      <c r="E1428" s="241" t="s">
        <v>28</v>
      </c>
      <c r="F1428" s="242" t="s">
        <v>1988</v>
      </c>
      <c r="G1428" s="239"/>
      <c r="H1428" s="243">
        <v>7.5</v>
      </c>
      <c r="I1428" s="244"/>
      <c r="J1428" s="239"/>
      <c r="K1428" s="239"/>
      <c r="L1428" s="245"/>
      <c r="M1428" s="246"/>
      <c r="N1428" s="247"/>
      <c r="O1428" s="247"/>
      <c r="P1428" s="247"/>
      <c r="Q1428" s="247"/>
      <c r="R1428" s="247"/>
      <c r="S1428" s="247"/>
      <c r="T1428" s="248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T1428" s="249" t="s">
        <v>446</v>
      </c>
      <c r="AU1428" s="249" t="s">
        <v>83</v>
      </c>
      <c r="AV1428" s="13" t="s">
        <v>83</v>
      </c>
      <c r="AW1428" s="13" t="s">
        <v>35</v>
      </c>
      <c r="AX1428" s="13" t="s">
        <v>74</v>
      </c>
      <c r="AY1428" s="249" t="s">
        <v>426</v>
      </c>
    </row>
    <row r="1429" s="15" customFormat="1">
      <c r="A1429" s="15"/>
      <c r="B1429" s="260"/>
      <c r="C1429" s="261"/>
      <c r="D1429" s="240" t="s">
        <v>446</v>
      </c>
      <c r="E1429" s="262" t="s">
        <v>370</v>
      </c>
      <c r="F1429" s="263" t="s">
        <v>466</v>
      </c>
      <c r="G1429" s="261"/>
      <c r="H1429" s="264">
        <v>22.5</v>
      </c>
      <c r="I1429" s="265"/>
      <c r="J1429" s="261"/>
      <c r="K1429" s="261"/>
      <c r="L1429" s="266"/>
      <c r="M1429" s="267"/>
      <c r="N1429" s="268"/>
      <c r="O1429" s="268"/>
      <c r="P1429" s="268"/>
      <c r="Q1429" s="268"/>
      <c r="R1429" s="268"/>
      <c r="S1429" s="268"/>
      <c r="T1429" s="269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T1429" s="270" t="s">
        <v>446</v>
      </c>
      <c r="AU1429" s="270" t="s">
        <v>83</v>
      </c>
      <c r="AV1429" s="15" t="s">
        <v>438</v>
      </c>
      <c r="AW1429" s="15" t="s">
        <v>35</v>
      </c>
      <c r="AX1429" s="15" t="s">
        <v>81</v>
      </c>
      <c r="AY1429" s="270" t="s">
        <v>426</v>
      </c>
    </row>
    <row r="1430" s="2" customFormat="1" ht="49.05" customHeight="1">
      <c r="A1430" s="42"/>
      <c r="B1430" s="43"/>
      <c r="C1430" s="220" t="s">
        <v>1989</v>
      </c>
      <c r="D1430" s="220" t="s">
        <v>433</v>
      </c>
      <c r="E1430" s="221" t="s">
        <v>1990</v>
      </c>
      <c r="F1430" s="222" t="s">
        <v>1991</v>
      </c>
      <c r="G1430" s="223" t="s">
        <v>949</v>
      </c>
      <c r="H1430" s="224">
        <v>90</v>
      </c>
      <c r="I1430" s="225"/>
      <c r="J1430" s="226">
        <f>ROUND(I1430*H1430,2)</f>
        <v>0</v>
      </c>
      <c r="K1430" s="222" t="s">
        <v>437</v>
      </c>
      <c r="L1430" s="48"/>
      <c r="M1430" s="227" t="s">
        <v>28</v>
      </c>
      <c r="N1430" s="228" t="s">
        <v>45</v>
      </c>
      <c r="O1430" s="88"/>
      <c r="P1430" s="229">
        <f>O1430*H1430</f>
        <v>0</v>
      </c>
      <c r="Q1430" s="229">
        <v>0</v>
      </c>
      <c r="R1430" s="229">
        <f>Q1430*H1430</f>
        <v>0</v>
      </c>
      <c r="S1430" s="229">
        <v>0.040000000000000001</v>
      </c>
      <c r="T1430" s="230">
        <f>S1430*H1430</f>
        <v>3.6000000000000001</v>
      </c>
      <c r="U1430" s="42"/>
      <c r="V1430" s="42"/>
      <c r="W1430" s="42"/>
      <c r="X1430" s="42"/>
      <c r="Y1430" s="42"/>
      <c r="Z1430" s="42"/>
      <c r="AA1430" s="42"/>
      <c r="AB1430" s="42"/>
      <c r="AC1430" s="42"/>
      <c r="AD1430" s="42"/>
      <c r="AE1430" s="42"/>
      <c r="AR1430" s="231" t="s">
        <v>438</v>
      </c>
      <c r="AT1430" s="231" t="s">
        <v>433</v>
      </c>
      <c r="AU1430" s="231" t="s">
        <v>83</v>
      </c>
      <c r="AY1430" s="21" t="s">
        <v>426</v>
      </c>
      <c r="BE1430" s="232">
        <f>IF(N1430="základní",J1430,0)</f>
        <v>0</v>
      </c>
      <c r="BF1430" s="232">
        <f>IF(N1430="snížená",J1430,0)</f>
        <v>0</v>
      </c>
      <c r="BG1430" s="232">
        <f>IF(N1430="zákl. přenesená",J1430,0)</f>
        <v>0</v>
      </c>
      <c r="BH1430" s="232">
        <f>IF(N1430="sníž. přenesená",J1430,0)</f>
        <v>0</v>
      </c>
      <c r="BI1430" s="232">
        <f>IF(N1430="nulová",J1430,0)</f>
        <v>0</v>
      </c>
      <c r="BJ1430" s="21" t="s">
        <v>81</v>
      </c>
      <c r="BK1430" s="232">
        <f>ROUND(I1430*H1430,2)</f>
        <v>0</v>
      </c>
      <c r="BL1430" s="21" t="s">
        <v>438</v>
      </c>
      <c r="BM1430" s="231" t="s">
        <v>1992</v>
      </c>
    </row>
    <row r="1431" s="2" customFormat="1">
      <c r="A1431" s="42"/>
      <c r="B1431" s="43"/>
      <c r="C1431" s="44"/>
      <c r="D1431" s="233" t="s">
        <v>442</v>
      </c>
      <c r="E1431" s="44"/>
      <c r="F1431" s="234" t="s">
        <v>1993</v>
      </c>
      <c r="G1431" s="44"/>
      <c r="H1431" s="44"/>
      <c r="I1431" s="235"/>
      <c r="J1431" s="44"/>
      <c r="K1431" s="44"/>
      <c r="L1431" s="48"/>
      <c r="M1431" s="236"/>
      <c r="N1431" s="237"/>
      <c r="O1431" s="88"/>
      <c r="P1431" s="88"/>
      <c r="Q1431" s="88"/>
      <c r="R1431" s="88"/>
      <c r="S1431" s="88"/>
      <c r="T1431" s="89"/>
      <c r="U1431" s="42"/>
      <c r="V1431" s="42"/>
      <c r="W1431" s="42"/>
      <c r="X1431" s="42"/>
      <c r="Y1431" s="42"/>
      <c r="Z1431" s="42"/>
      <c r="AA1431" s="42"/>
      <c r="AB1431" s="42"/>
      <c r="AC1431" s="42"/>
      <c r="AD1431" s="42"/>
      <c r="AE1431" s="42"/>
      <c r="AT1431" s="21" t="s">
        <v>442</v>
      </c>
      <c r="AU1431" s="21" t="s">
        <v>83</v>
      </c>
    </row>
    <row r="1432" s="13" customFormat="1">
      <c r="A1432" s="13"/>
      <c r="B1432" s="238"/>
      <c r="C1432" s="239"/>
      <c r="D1432" s="240" t="s">
        <v>446</v>
      </c>
      <c r="E1432" s="241" t="s">
        <v>28</v>
      </c>
      <c r="F1432" s="242" t="s">
        <v>1994</v>
      </c>
      <c r="G1432" s="239"/>
      <c r="H1432" s="243">
        <v>90</v>
      </c>
      <c r="I1432" s="244"/>
      <c r="J1432" s="239"/>
      <c r="K1432" s="239"/>
      <c r="L1432" s="245"/>
      <c r="M1432" s="246"/>
      <c r="N1432" s="247"/>
      <c r="O1432" s="247"/>
      <c r="P1432" s="247"/>
      <c r="Q1432" s="247"/>
      <c r="R1432" s="247"/>
      <c r="S1432" s="247"/>
      <c r="T1432" s="248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T1432" s="249" t="s">
        <v>446</v>
      </c>
      <c r="AU1432" s="249" t="s">
        <v>83</v>
      </c>
      <c r="AV1432" s="13" t="s">
        <v>83</v>
      </c>
      <c r="AW1432" s="13" t="s">
        <v>35</v>
      </c>
      <c r="AX1432" s="13" t="s">
        <v>81</v>
      </c>
      <c r="AY1432" s="249" t="s">
        <v>426</v>
      </c>
    </row>
    <row r="1433" s="2" customFormat="1" ht="44.25" customHeight="1">
      <c r="A1433" s="42"/>
      <c r="B1433" s="43"/>
      <c r="C1433" s="220" t="s">
        <v>1995</v>
      </c>
      <c r="D1433" s="220" t="s">
        <v>433</v>
      </c>
      <c r="E1433" s="221" t="s">
        <v>1996</v>
      </c>
      <c r="F1433" s="222" t="s">
        <v>1997</v>
      </c>
      <c r="G1433" s="223" t="s">
        <v>949</v>
      </c>
      <c r="H1433" s="224">
        <v>173.41200000000001</v>
      </c>
      <c r="I1433" s="225"/>
      <c r="J1433" s="226">
        <f>ROUND(I1433*H1433,2)</f>
        <v>0</v>
      </c>
      <c r="K1433" s="222" t="s">
        <v>437</v>
      </c>
      <c r="L1433" s="48"/>
      <c r="M1433" s="227" t="s">
        <v>28</v>
      </c>
      <c r="N1433" s="228" t="s">
        <v>45</v>
      </c>
      <c r="O1433" s="88"/>
      <c r="P1433" s="229">
        <f>O1433*H1433</f>
        <v>0</v>
      </c>
      <c r="Q1433" s="229">
        <v>0.023630000000000002</v>
      </c>
      <c r="R1433" s="229">
        <f>Q1433*H1433</f>
        <v>4.0977255600000007</v>
      </c>
      <c r="S1433" s="229">
        <v>0</v>
      </c>
      <c r="T1433" s="230">
        <f>S1433*H1433</f>
        <v>0</v>
      </c>
      <c r="U1433" s="42"/>
      <c r="V1433" s="42"/>
      <c r="W1433" s="42"/>
      <c r="X1433" s="42"/>
      <c r="Y1433" s="42"/>
      <c r="Z1433" s="42"/>
      <c r="AA1433" s="42"/>
      <c r="AB1433" s="42"/>
      <c r="AC1433" s="42"/>
      <c r="AD1433" s="42"/>
      <c r="AE1433" s="42"/>
      <c r="AR1433" s="231" t="s">
        <v>438</v>
      </c>
      <c r="AT1433" s="231" t="s">
        <v>433</v>
      </c>
      <c r="AU1433" s="231" t="s">
        <v>83</v>
      </c>
      <c r="AY1433" s="21" t="s">
        <v>426</v>
      </c>
      <c r="BE1433" s="232">
        <f>IF(N1433="základní",J1433,0)</f>
        <v>0</v>
      </c>
      <c r="BF1433" s="232">
        <f>IF(N1433="snížená",J1433,0)</f>
        <v>0</v>
      </c>
      <c r="BG1433" s="232">
        <f>IF(N1433="zákl. přenesená",J1433,0)</f>
        <v>0</v>
      </c>
      <c r="BH1433" s="232">
        <f>IF(N1433="sníž. přenesená",J1433,0)</f>
        <v>0</v>
      </c>
      <c r="BI1433" s="232">
        <f>IF(N1433="nulová",J1433,0)</f>
        <v>0</v>
      </c>
      <c r="BJ1433" s="21" t="s">
        <v>81</v>
      </c>
      <c r="BK1433" s="232">
        <f>ROUND(I1433*H1433,2)</f>
        <v>0</v>
      </c>
      <c r="BL1433" s="21" t="s">
        <v>438</v>
      </c>
      <c r="BM1433" s="231" t="s">
        <v>1998</v>
      </c>
    </row>
    <row r="1434" s="2" customFormat="1">
      <c r="A1434" s="42"/>
      <c r="B1434" s="43"/>
      <c r="C1434" s="44"/>
      <c r="D1434" s="233" t="s">
        <v>442</v>
      </c>
      <c r="E1434" s="44"/>
      <c r="F1434" s="234" t="s">
        <v>1999</v>
      </c>
      <c r="G1434" s="44"/>
      <c r="H1434" s="44"/>
      <c r="I1434" s="235"/>
      <c r="J1434" s="44"/>
      <c r="K1434" s="44"/>
      <c r="L1434" s="48"/>
      <c r="M1434" s="236"/>
      <c r="N1434" s="237"/>
      <c r="O1434" s="88"/>
      <c r="P1434" s="88"/>
      <c r="Q1434" s="88"/>
      <c r="R1434" s="88"/>
      <c r="S1434" s="88"/>
      <c r="T1434" s="89"/>
      <c r="U1434" s="42"/>
      <c r="V1434" s="42"/>
      <c r="W1434" s="42"/>
      <c r="X1434" s="42"/>
      <c r="Y1434" s="42"/>
      <c r="Z1434" s="42"/>
      <c r="AA1434" s="42"/>
      <c r="AB1434" s="42"/>
      <c r="AC1434" s="42"/>
      <c r="AD1434" s="42"/>
      <c r="AE1434" s="42"/>
      <c r="AT1434" s="21" t="s">
        <v>442</v>
      </c>
      <c r="AU1434" s="21" t="s">
        <v>83</v>
      </c>
    </row>
    <row r="1435" s="14" customFormat="1">
      <c r="A1435" s="14"/>
      <c r="B1435" s="250"/>
      <c r="C1435" s="251"/>
      <c r="D1435" s="240" t="s">
        <v>446</v>
      </c>
      <c r="E1435" s="252" t="s">
        <v>28</v>
      </c>
      <c r="F1435" s="253" t="s">
        <v>460</v>
      </c>
      <c r="G1435" s="251"/>
      <c r="H1435" s="252" t="s">
        <v>28</v>
      </c>
      <c r="I1435" s="254"/>
      <c r="J1435" s="251"/>
      <c r="K1435" s="251"/>
      <c r="L1435" s="255"/>
      <c r="M1435" s="256"/>
      <c r="N1435" s="257"/>
      <c r="O1435" s="257"/>
      <c r="P1435" s="257"/>
      <c r="Q1435" s="257"/>
      <c r="R1435" s="257"/>
      <c r="S1435" s="257"/>
      <c r="T1435" s="258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T1435" s="259" t="s">
        <v>446</v>
      </c>
      <c r="AU1435" s="259" t="s">
        <v>83</v>
      </c>
      <c r="AV1435" s="14" t="s">
        <v>81</v>
      </c>
      <c r="AW1435" s="14" t="s">
        <v>35</v>
      </c>
      <c r="AX1435" s="14" t="s">
        <v>74</v>
      </c>
      <c r="AY1435" s="259" t="s">
        <v>426</v>
      </c>
    </row>
    <row r="1436" s="13" customFormat="1">
      <c r="A1436" s="13"/>
      <c r="B1436" s="238"/>
      <c r="C1436" s="239"/>
      <c r="D1436" s="240" t="s">
        <v>446</v>
      </c>
      <c r="E1436" s="241" t="s">
        <v>28</v>
      </c>
      <c r="F1436" s="242" t="s">
        <v>2000</v>
      </c>
      <c r="G1436" s="239"/>
      <c r="H1436" s="243">
        <v>13.460000000000001</v>
      </c>
      <c r="I1436" s="244"/>
      <c r="J1436" s="239"/>
      <c r="K1436" s="239"/>
      <c r="L1436" s="245"/>
      <c r="M1436" s="246"/>
      <c r="N1436" s="247"/>
      <c r="O1436" s="247"/>
      <c r="P1436" s="247"/>
      <c r="Q1436" s="247"/>
      <c r="R1436" s="247"/>
      <c r="S1436" s="247"/>
      <c r="T1436" s="248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T1436" s="249" t="s">
        <v>446</v>
      </c>
      <c r="AU1436" s="249" t="s">
        <v>83</v>
      </c>
      <c r="AV1436" s="13" t="s">
        <v>83</v>
      </c>
      <c r="AW1436" s="13" t="s">
        <v>35</v>
      </c>
      <c r="AX1436" s="13" t="s">
        <v>74</v>
      </c>
      <c r="AY1436" s="249" t="s">
        <v>426</v>
      </c>
    </row>
    <row r="1437" s="14" customFormat="1">
      <c r="A1437" s="14"/>
      <c r="B1437" s="250"/>
      <c r="C1437" s="251"/>
      <c r="D1437" s="240" t="s">
        <v>446</v>
      </c>
      <c r="E1437" s="252" t="s">
        <v>28</v>
      </c>
      <c r="F1437" s="253" t="s">
        <v>872</v>
      </c>
      <c r="G1437" s="251"/>
      <c r="H1437" s="252" t="s">
        <v>28</v>
      </c>
      <c r="I1437" s="254"/>
      <c r="J1437" s="251"/>
      <c r="K1437" s="251"/>
      <c r="L1437" s="255"/>
      <c r="M1437" s="256"/>
      <c r="N1437" s="257"/>
      <c r="O1437" s="257"/>
      <c r="P1437" s="257"/>
      <c r="Q1437" s="257"/>
      <c r="R1437" s="257"/>
      <c r="S1437" s="257"/>
      <c r="T1437" s="258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T1437" s="259" t="s">
        <v>446</v>
      </c>
      <c r="AU1437" s="259" t="s">
        <v>83</v>
      </c>
      <c r="AV1437" s="14" t="s">
        <v>81</v>
      </c>
      <c r="AW1437" s="14" t="s">
        <v>35</v>
      </c>
      <c r="AX1437" s="14" t="s">
        <v>74</v>
      </c>
      <c r="AY1437" s="259" t="s">
        <v>426</v>
      </c>
    </row>
    <row r="1438" s="13" customFormat="1">
      <c r="A1438" s="13"/>
      <c r="B1438" s="238"/>
      <c r="C1438" s="239"/>
      <c r="D1438" s="240" t="s">
        <v>446</v>
      </c>
      <c r="E1438" s="241" t="s">
        <v>28</v>
      </c>
      <c r="F1438" s="242" t="s">
        <v>2001</v>
      </c>
      <c r="G1438" s="239"/>
      <c r="H1438" s="243">
        <v>35.399999999999999</v>
      </c>
      <c r="I1438" s="244"/>
      <c r="J1438" s="239"/>
      <c r="K1438" s="239"/>
      <c r="L1438" s="245"/>
      <c r="M1438" s="246"/>
      <c r="N1438" s="247"/>
      <c r="O1438" s="247"/>
      <c r="P1438" s="247"/>
      <c r="Q1438" s="247"/>
      <c r="R1438" s="247"/>
      <c r="S1438" s="247"/>
      <c r="T1438" s="248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T1438" s="249" t="s">
        <v>446</v>
      </c>
      <c r="AU1438" s="249" t="s">
        <v>83</v>
      </c>
      <c r="AV1438" s="13" t="s">
        <v>83</v>
      </c>
      <c r="AW1438" s="13" t="s">
        <v>35</v>
      </c>
      <c r="AX1438" s="13" t="s">
        <v>74</v>
      </c>
      <c r="AY1438" s="249" t="s">
        <v>426</v>
      </c>
    </row>
    <row r="1439" s="14" customFormat="1">
      <c r="A1439" s="14"/>
      <c r="B1439" s="250"/>
      <c r="C1439" s="251"/>
      <c r="D1439" s="240" t="s">
        <v>446</v>
      </c>
      <c r="E1439" s="252" t="s">
        <v>28</v>
      </c>
      <c r="F1439" s="253" t="s">
        <v>892</v>
      </c>
      <c r="G1439" s="251"/>
      <c r="H1439" s="252" t="s">
        <v>28</v>
      </c>
      <c r="I1439" s="254"/>
      <c r="J1439" s="251"/>
      <c r="K1439" s="251"/>
      <c r="L1439" s="255"/>
      <c r="M1439" s="256"/>
      <c r="N1439" s="257"/>
      <c r="O1439" s="257"/>
      <c r="P1439" s="257"/>
      <c r="Q1439" s="257"/>
      <c r="R1439" s="257"/>
      <c r="S1439" s="257"/>
      <c r="T1439" s="258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T1439" s="259" t="s">
        <v>446</v>
      </c>
      <c r="AU1439" s="259" t="s">
        <v>83</v>
      </c>
      <c r="AV1439" s="14" t="s">
        <v>81</v>
      </c>
      <c r="AW1439" s="14" t="s">
        <v>35</v>
      </c>
      <c r="AX1439" s="14" t="s">
        <v>74</v>
      </c>
      <c r="AY1439" s="259" t="s">
        <v>426</v>
      </c>
    </row>
    <row r="1440" s="13" customFormat="1">
      <c r="A1440" s="13"/>
      <c r="B1440" s="238"/>
      <c r="C1440" s="239"/>
      <c r="D1440" s="240" t="s">
        <v>446</v>
      </c>
      <c r="E1440" s="241" t="s">
        <v>28</v>
      </c>
      <c r="F1440" s="242" t="s">
        <v>2002</v>
      </c>
      <c r="G1440" s="239"/>
      <c r="H1440" s="243">
        <v>124.55200000000001</v>
      </c>
      <c r="I1440" s="244"/>
      <c r="J1440" s="239"/>
      <c r="K1440" s="239"/>
      <c r="L1440" s="245"/>
      <c r="M1440" s="246"/>
      <c r="N1440" s="247"/>
      <c r="O1440" s="247"/>
      <c r="P1440" s="247"/>
      <c r="Q1440" s="247"/>
      <c r="R1440" s="247"/>
      <c r="S1440" s="247"/>
      <c r="T1440" s="248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T1440" s="249" t="s">
        <v>446</v>
      </c>
      <c r="AU1440" s="249" t="s">
        <v>83</v>
      </c>
      <c r="AV1440" s="13" t="s">
        <v>83</v>
      </c>
      <c r="AW1440" s="13" t="s">
        <v>35</v>
      </c>
      <c r="AX1440" s="13" t="s">
        <v>74</v>
      </c>
      <c r="AY1440" s="249" t="s">
        <v>426</v>
      </c>
    </row>
    <row r="1441" s="15" customFormat="1">
      <c r="A1441" s="15"/>
      <c r="B1441" s="260"/>
      <c r="C1441" s="261"/>
      <c r="D1441" s="240" t="s">
        <v>446</v>
      </c>
      <c r="E1441" s="262" t="s">
        <v>28</v>
      </c>
      <c r="F1441" s="263" t="s">
        <v>466</v>
      </c>
      <c r="G1441" s="261"/>
      <c r="H1441" s="264">
        <v>173.41200000000001</v>
      </c>
      <c r="I1441" s="265"/>
      <c r="J1441" s="261"/>
      <c r="K1441" s="261"/>
      <c r="L1441" s="266"/>
      <c r="M1441" s="267"/>
      <c r="N1441" s="268"/>
      <c r="O1441" s="268"/>
      <c r="P1441" s="268"/>
      <c r="Q1441" s="268"/>
      <c r="R1441" s="268"/>
      <c r="S1441" s="268"/>
      <c r="T1441" s="269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T1441" s="270" t="s">
        <v>446</v>
      </c>
      <c r="AU1441" s="270" t="s">
        <v>83</v>
      </c>
      <c r="AV1441" s="15" t="s">
        <v>438</v>
      </c>
      <c r="AW1441" s="15" t="s">
        <v>35</v>
      </c>
      <c r="AX1441" s="15" t="s">
        <v>81</v>
      </c>
      <c r="AY1441" s="270" t="s">
        <v>426</v>
      </c>
    </row>
    <row r="1442" s="2" customFormat="1" ht="49.05" customHeight="1">
      <c r="A1442" s="42"/>
      <c r="B1442" s="43"/>
      <c r="C1442" s="220" t="s">
        <v>2003</v>
      </c>
      <c r="D1442" s="220" t="s">
        <v>433</v>
      </c>
      <c r="E1442" s="221" t="s">
        <v>2004</v>
      </c>
      <c r="F1442" s="222" t="s">
        <v>2005</v>
      </c>
      <c r="G1442" s="223" t="s">
        <v>949</v>
      </c>
      <c r="H1442" s="224">
        <v>35.399999999999999</v>
      </c>
      <c r="I1442" s="225"/>
      <c r="J1442" s="226">
        <f>ROUND(I1442*H1442,2)</f>
        <v>0</v>
      </c>
      <c r="K1442" s="222" t="s">
        <v>437</v>
      </c>
      <c r="L1442" s="48"/>
      <c r="M1442" s="227" t="s">
        <v>28</v>
      </c>
      <c r="N1442" s="228" t="s">
        <v>45</v>
      </c>
      <c r="O1442" s="88"/>
      <c r="P1442" s="229">
        <f>O1442*H1442</f>
        <v>0</v>
      </c>
      <c r="Q1442" s="229">
        <v>0.0043200000000000001</v>
      </c>
      <c r="R1442" s="229">
        <f>Q1442*H1442</f>
        <v>0.15292800000000001</v>
      </c>
      <c r="S1442" s="229">
        <v>0</v>
      </c>
      <c r="T1442" s="230">
        <f>S1442*H1442</f>
        <v>0</v>
      </c>
      <c r="U1442" s="42"/>
      <c r="V1442" s="42"/>
      <c r="W1442" s="42"/>
      <c r="X1442" s="42"/>
      <c r="Y1442" s="42"/>
      <c r="Z1442" s="42"/>
      <c r="AA1442" s="42"/>
      <c r="AB1442" s="42"/>
      <c r="AC1442" s="42"/>
      <c r="AD1442" s="42"/>
      <c r="AE1442" s="42"/>
      <c r="AR1442" s="231" t="s">
        <v>438</v>
      </c>
      <c r="AT1442" s="231" t="s">
        <v>433</v>
      </c>
      <c r="AU1442" s="231" t="s">
        <v>83</v>
      </c>
      <c r="AY1442" s="21" t="s">
        <v>426</v>
      </c>
      <c r="BE1442" s="232">
        <f>IF(N1442="základní",J1442,0)</f>
        <v>0</v>
      </c>
      <c r="BF1442" s="232">
        <f>IF(N1442="snížená",J1442,0)</f>
        <v>0</v>
      </c>
      <c r="BG1442" s="232">
        <f>IF(N1442="zákl. přenesená",J1442,0)</f>
        <v>0</v>
      </c>
      <c r="BH1442" s="232">
        <f>IF(N1442="sníž. přenesená",J1442,0)</f>
        <v>0</v>
      </c>
      <c r="BI1442" s="232">
        <f>IF(N1442="nulová",J1442,0)</f>
        <v>0</v>
      </c>
      <c r="BJ1442" s="21" t="s">
        <v>81</v>
      </c>
      <c r="BK1442" s="232">
        <f>ROUND(I1442*H1442,2)</f>
        <v>0</v>
      </c>
      <c r="BL1442" s="21" t="s">
        <v>438</v>
      </c>
      <c r="BM1442" s="231" t="s">
        <v>2006</v>
      </c>
    </row>
    <row r="1443" s="2" customFormat="1">
      <c r="A1443" s="42"/>
      <c r="B1443" s="43"/>
      <c r="C1443" s="44"/>
      <c r="D1443" s="233" t="s">
        <v>442</v>
      </c>
      <c r="E1443" s="44"/>
      <c r="F1443" s="234" t="s">
        <v>2007</v>
      </c>
      <c r="G1443" s="44"/>
      <c r="H1443" s="44"/>
      <c r="I1443" s="235"/>
      <c r="J1443" s="44"/>
      <c r="K1443" s="44"/>
      <c r="L1443" s="48"/>
      <c r="M1443" s="236"/>
      <c r="N1443" s="237"/>
      <c r="O1443" s="88"/>
      <c r="P1443" s="88"/>
      <c r="Q1443" s="88"/>
      <c r="R1443" s="88"/>
      <c r="S1443" s="88"/>
      <c r="T1443" s="89"/>
      <c r="U1443" s="42"/>
      <c r="V1443" s="42"/>
      <c r="W1443" s="42"/>
      <c r="X1443" s="42"/>
      <c r="Y1443" s="42"/>
      <c r="Z1443" s="42"/>
      <c r="AA1443" s="42"/>
      <c r="AB1443" s="42"/>
      <c r="AC1443" s="42"/>
      <c r="AD1443" s="42"/>
      <c r="AE1443" s="42"/>
      <c r="AT1443" s="21" t="s">
        <v>442</v>
      </c>
      <c r="AU1443" s="21" t="s">
        <v>83</v>
      </c>
    </row>
    <row r="1444" s="14" customFormat="1">
      <c r="A1444" s="14"/>
      <c r="B1444" s="250"/>
      <c r="C1444" s="251"/>
      <c r="D1444" s="240" t="s">
        <v>446</v>
      </c>
      <c r="E1444" s="252" t="s">
        <v>28</v>
      </c>
      <c r="F1444" s="253" t="s">
        <v>872</v>
      </c>
      <c r="G1444" s="251"/>
      <c r="H1444" s="252" t="s">
        <v>28</v>
      </c>
      <c r="I1444" s="254"/>
      <c r="J1444" s="251"/>
      <c r="K1444" s="251"/>
      <c r="L1444" s="255"/>
      <c r="M1444" s="256"/>
      <c r="N1444" s="257"/>
      <c r="O1444" s="257"/>
      <c r="P1444" s="257"/>
      <c r="Q1444" s="257"/>
      <c r="R1444" s="257"/>
      <c r="S1444" s="257"/>
      <c r="T1444" s="258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T1444" s="259" t="s">
        <v>446</v>
      </c>
      <c r="AU1444" s="259" t="s">
        <v>83</v>
      </c>
      <c r="AV1444" s="14" t="s">
        <v>81</v>
      </c>
      <c r="AW1444" s="14" t="s">
        <v>35</v>
      </c>
      <c r="AX1444" s="14" t="s">
        <v>74</v>
      </c>
      <c r="AY1444" s="259" t="s">
        <v>426</v>
      </c>
    </row>
    <row r="1445" s="13" customFormat="1">
      <c r="A1445" s="13"/>
      <c r="B1445" s="238"/>
      <c r="C1445" s="239"/>
      <c r="D1445" s="240" t="s">
        <v>446</v>
      </c>
      <c r="E1445" s="241" t="s">
        <v>28</v>
      </c>
      <c r="F1445" s="242" t="s">
        <v>2001</v>
      </c>
      <c r="G1445" s="239"/>
      <c r="H1445" s="243">
        <v>35.399999999999999</v>
      </c>
      <c r="I1445" s="244"/>
      <c r="J1445" s="239"/>
      <c r="K1445" s="239"/>
      <c r="L1445" s="245"/>
      <c r="M1445" s="246"/>
      <c r="N1445" s="247"/>
      <c r="O1445" s="247"/>
      <c r="P1445" s="247"/>
      <c r="Q1445" s="247"/>
      <c r="R1445" s="247"/>
      <c r="S1445" s="247"/>
      <c r="T1445" s="248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T1445" s="249" t="s">
        <v>446</v>
      </c>
      <c r="AU1445" s="249" t="s">
        <v>83</v>
      </c>
      <c r="AV1445" s="13" t="s">
        <v>83</v>
      </c>
      <c r="AW1445" s="13" t="s">
        <v>35</v>
      </c>
      <c r="AX1445" s="13" t="s">
        <v>81</v>
      </c>
      <c r="AY1445" s="249" t="s">
        <v>426</v>
      </c>
    </row>
    <row r="1446" s="2" customFormat="1" ht="16.5" customHeight="1">
      <c r="A1446" s="42"/>
      <c r="B1446" s="43"/>
      <c r="C1446" s="220" t="s">
        <v>2008</v>
      </c>
      <c r="D1446" s="220" t="s">
        <v>433</v>
      </c>
      <c r="E1446" s="221" t="s">
        <v>2009</v>
      </c>
      <c r="F1446" s="222" t="s">
        <v>2010</v>
      </c>
      <c r="G1446" s="223" t="s">
        <v>859</v>
      </c>
      <c r="H1446" s="224">
        <v>6</v>
      </c>
      <c r="I1446" s="225"/>
      <c r="J1446" s="226">
        <f>ROUND(I1446*H1446,2)</f>
        <v>0</v>
      </c>
      <c r="K1446" s="222" t="s">
        <v>28</v>
      </c>
      <c r="L1446" s="48"/>
      <c r="M1446" s="227" t="s">
        <v>28</v>
      </c>
      <c r="N1446" s="228" t="s">
        <v>45</v>
      </c>
      <c r="O1446" s="88"/>
      <c r="P1446" s="229">
        <f>O1446*H1446</f>
        <v>0</v>
      </c>
      <c r="Q1446" s="229">
        <v>0</v>
      </c>
      <c r="R1446" s="229">
        <f>Q1446*H1446</f>
        <v>0</v>
      </c>
      <c r="S1446" s="229">
        <v>0.0089999999999999993</v>
      </c>
      <c r="T1446" s="230">
        <f>S1446*H1446</f>
        <v>0.053999999999999992</v>
      </c>
      <c r="U1446" s="42"/>
      <c r="V1446" s="42"/>
      <c r="W1446" s="42"/>
      <c r="X1446" s="42"/>
      <c r="Y1446" s="42"/>
      <c r="Z1446" s="42"/>
      <c r="AA1446" s="42"/>
      <c r="AB1446" s="42"/>
      <c r="AC1446" s="42"/>
      <c r="AD1446" s="42"/>
      <c r="AE1446" s="42"/>
      <c r="AR1446" s="231" t="s">
        <v>438</v>
      </c>
      <c r="AT1446" s="231" t="s">
        <v>433</v>
      </c>
      <c r="AU1446" s="231" t="s">
        <v>83</v>
      </c>
      <c r="AY1446" s="21" t="s">
        <v>426</v>
      </c>
      <c r="BE1446" s="232">
        <f>IF(N1446="základní",J1446,0)</f>
        <v>0</v>
      </c>
      <c r="BF1446" s="232">
        <f>IF(N1446="snížená",J1446,0)</f>
        <v>0</v>
      </c>
      <c r="BG1446" s="232">
        <f>IF(N1446="zákl. přenesená",J1446,0)</f>
        <v>0</v>
      </c>
      <c r="BH1446" s="232">
        <f>IF(N1446="sníž. přenesená",J1446,0)</f>
        <v>0</v>
      </c>
      <c r="BI1446" s="232">
        <f>IF(N1446="nulová",J1446,0)</f>
        <v>0</v>
      </c>
      <c r="BJ1446" s="21" t="s">
        <v>81</v>
      </c>
      <c r="BK1446" s="232">
        <f>ROUND(I1446*H1446,2)</f>
        <v>0</v>
      </c>
      <c r="BL1446" s="21" t="s">
        <v>438</v>
      </c>
      <c r="BM1446" s="231" t="s">
        <v>2011</v>
      </c>
    </row>
    <row r="1447" s="14" customFormat="1">
      <c r="A1447" s="14"/>
      <c r="B1447" s="250"/>
      <c r="C1447" s="251"/>
      <c r="D1447" s="240" t="s">
        <v>446</v>
      </c>
      <c r="E1447" s="252" t="s">
        <v>28</v>
      </c>
      <c r="F1447" s="253" t="s">
        <v>460</v>
      </c>
      <c r="G1447" s="251"/>
      <c r="H1447" s="252" t="s">
        <v>28</v>
      </c>
      <c r="I1447" s="254"/>
      <c r="J1447" s="251"/>
      <c r="K1447" s="251"/>
      <c r="L1447" s="255"/>
      <c r="M1447" s="256"/>
      <c r="N1447" s="257"/>
      <c r="O1447" s="257"/>
      <c r="P1447" s="257"/>
      <c r="Q1447" s="257"/>
      <c r="R1447" s="257"/>
      <c r="S1447" s="257"/>
      <c r="T1447" s="258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T1447" s="259" t="s">
        <v>446</v>
      </c>
      <c r="AU1447" s="259" t="s">
        <v>83</v>
      </c>
      <c r="AV1447" s="14" t="s">
        <v>81</v>
      </c>
      <c r="AW1447" s="14" t="s">
        <v>35</v>
      </c>
      <c r="AX1447" s="14" t="s">
        <v>74</v>
      </c>
      <c r="AY1447" s="259" t="s">
        <v>426</v>
      </c>
    </row>
    <row r="1448" s="13" customFormat="1">
      <c r="A1448" s="13"/>
      <c r="B1448" s="238"/>
      <c r="C1448" s="239"/>
      <c r="D1448" s="240" t="s">
        <v>446</v>
      </c>
      <c r="E1448" s="241" t="s">
        <v>28</v>
      </c>
      <c r="F1448" s="242" t="s">
        <v>469</v>
      </c>
      <c r="G1448" s="239"/>
      <c r="H1448" s="243">
        <v>3</v>
      </c>
      <c r="I1448" s="244"/>
      <c r="J1448" s="239"/>
      <c r="K1448" s="239"/>
      <c r="L1448" s="245"/>
      <c r="M1448" s="246"/>
      <c r="N1448" s="247"/>
      <c r="O1448" s="247"/>
      <c r="P1448" s="247"/>
      <c r="Q1448" s="247"/>
      <c r="R1448" s="247"/>
      <c r="S1448" s="247"/>
      <c r="T1448" s="248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T1448" s="249" t="s">
        <v>446</v>
      </c>
      <c r="AU1448" s="249" t="s">
        <v>83</v>
      </c>
      <c r="AV1448" s="13" t="s">
        <v>83</v>
      </c>
      <c r="AW1448" s="13" t="s">
        <v>35</v>
      </c>
      <c r="AX1448" s="13" t="s">
        <v>74</v>
      </c>
      <c r="AY1448" s="249" t="s">
        <v>426</v>
      </c>
    </row>
    <row r="1449" s="14" customFormat="1">
      <c r="A1449" s="14"/>
      <c r="B1449" s="250"/>
      <c r="C1449" s="251"/>
      <c r="D1449" s="240" t="s">
        <v>446</v>
      </c>
      <c r="E1449" s="252" t="s">
        <v>28</v>
      </c>
      <c r="F1449" s="253" t="s">
        <v>862</v>
      </c>
      <c r="G1449" s="251"/>
      <c r="H1449" s="252" t="s">
        <v>28</v>
      </c>
      <c r="I1449" s="254"/>
      <c r="J1449" s="251"/>
      <c r="K1449" s="251"/>
      <c r="L1449" s="255"/>
      <c r="M1449" s="256"/>
      <c r="N1449" s="257"/>
      <c r="O1449" s="257"/>
      <c r="P1449" s="257"/>
      <c r="Q1449" s="257"/>
      <c r="R1449" s="257"/>
      <c r="S1449" s="257"/>
      <c r="T1449" s="258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T1449" s="259" t="s">
        <v>446</v>
      </c>
      <c r="AU1449" s="259" t="s">
        <v>83</v>
      </c>
      <c r="AV1449" s="14" t="s">
        <v>81</v>
      </c>
      <c r="AW1449" s="14" t="s">
        <v>35</v>
      </c>
      <c r="AX1449" s="14" t="s">
        <v>74</v>
      </c>
      <c r="AY1449" s="259" t="s">
        <v>426</v>
      </c>
    </row>
    <row r="1450" s="13" customFormat="1">
      <c r="A1450" s="13"/>
      <c r="B1450" s="238"/>
      <c r="C1450" s="239"/>
      <c r="D1450" s="240" t="s">
        <v>446</v>
      </c>
      <c r="E1450" s="241" t="s">
        <v>28</v>
      </c>
      <c r="F1450" s="242" t="s">
        <v>469</v>
      </c>
      <c r="G1450" s="239"/>
      <c r="H1450" s="243">
        <v>3</v>
      </c>
      <c r="I1450" s="244"/>
      <c r="J1450" s="239"/>
      <c r="K1450" s="239"/>
      <c r="L1450" s="245"/>
      <c r="M1450" s="246"/>
      <c r="N1450" s="247"/>
      <c r="O1450" s="247"/>
      <c r="P1450" s="247"/>
      <c r="Q1450" s="247"/>
      <c r="R1450" s="247"/>
      <c r="S1450" s="247"/>
      <c r="T1450" s="248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T1450" s="249" t="s">
        <v>446</v>
      </c>
      <c r="AU1450" s="249" t="s">
        <v>83</v>
      </c>
      <c r="AV1450" s="13" t="s">
        <v>83</v>
      </c>
      <c r="AW1450" s="13" t="s">
        <v>35</v>
      </c>
      <c r="AX1450" s="13" t="s">
        <v>74</v>
      </c>
      <c r="AY1450" s="249" t="s">
        <v>426</v>
      </c>
    </row>
    <row r="1451" s="15" customFormat="1">
      <c r="A1451" s="15"/>
      <c r="B1451" s="260"/>
      <c r="C1451" s="261"/>
      <c r="D1451" s="240" t="s">
        <v>446</v>
      </c>
      <c r="E1451" s="262" t="s">
        <v>28</v>
      </c>
      <c r="F1451" s="263" t="s">
        <v>466</v>
      </c>
      <c r="G1451" s="261"/>
      <c r="H1451" s="264">
        <v>6</v>
      </c>
      <c r="I1451" s="265"/>
      <c r="J1451" s="261"/>
      <c r="K1451" s="261"/>
      <c r="L1451" s="266"/>
      <c r="M1451" s="267"/>
      <c r="N1451" s="268"/>
      <c r="O1451" s="268"/>
      <c r="P1451" s="268"/>
      <c r="Q1451" s="268"/>
      <c r="R1451" s="268"/>
      <c r="S1451" s="268"/>
      <c r="T1451" s="269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T1451" s="270" t="s">
        <v>446</v>
      </c>
      <c r="AU1451" s="270" t="s">
        <v>83</v>
      </c>
      <c r="AV1451" s="15" t="s">
        <v>438</v>
      </c>
      <c r="AW1451" s="15" t="s">
        <v>35</v>
      </c>
      <c r="AX1451" s="15" t="s">
        <v>81</v>
      </c>
      <c r="AY1451" s="270" t="s">
        <v>426</v>
      </c>
    </row>
    <row r="1452" s="2" customFormat="1" ht="44.25" customHeight="1">
      <c r="A1452" s="42"/>
      <c r="B1452" s="43"/>
      <c r="C1452" s="220" t="s">
        <v>2012</v>
      </c>
      <c r="D1452" s="220" t="s">
        <v>433</v>
      </c>
      <c r="E1452" s="221" t="s">
        <v>2013</v>
      </c>
      <c r="F1452" s="222" t="s">
        <v>2014</v>
      </c>
      <c r="G1452" s="223" t="s">
        <v>949</v>
      </c>
      <c r="H1452" s="224">
        <v>7.7999999999999998</v>
      </c>
      <c r="I1452" s="225"/>
      <c r="J1452" s="226">
        <f>ROUND(I1452*H1452,2)</f>
        <v>0</v>
      </c>
      <c r="K1452" s="222" t="s">
        <v>437</v>
      </c>
      <c r="L1452" s="48"/>
      <c r="M1452" s="227" t="s">
        <v>28</v>
      </c>
      <c r="N1452" s="228" t="s">
        <v>45</v>
      </c>
      <c r="O1452" s="88"/>
      <c r="P1452" s="229">
        <f>O1452*H1452</f>
        <v>0</v>
      </c>
      <c r="Q1452" s="229">
        <v>0.00147</v>
      </c>
      <c r="R1452" s="229">
        <f>Q1452*H1452</f>
        <v>0.011465999999999999</v>
      </c>
      <c r="S1452" s="229">
        <v>0.039</v>
      </c>
      <c r="T1452" s="230">
        <f>S1452*H1452</f>
        <v>0.30419999999999997</v>
      </c>
      <c r="U1452" s="42"/>
      <c r="V1452" s="42"/>
      <c r="W1452" s="42"/>
      <c r="X1452" s="42"/>
      <c r="Y1452" s="42"/>
      <c r="Z1452" s="42"/>
      <c r="AA1452" s="42"/>
      <c r="AB1452" s="42"/>
      <c r="AC1452" s="42"/>
      <c r="AD1452" s="42"/>
      <c r="AE1452" s="42"/>
      <c r="AR1452" s="231" t="s">
        <v>438</v>
      </c>
      <c r="AT1452" s="231" t="s">
        <v>433</v>
      </c>
      <c r="AU1452" s="231" t="s">
        <v>83</v>
      </c>
      <c r="AY1452" s="21" t="s">
        <v>426</v>
      </c>
      <c r="BE1452" s="232">
        <f>IF(N1452="základní",J1452,0)</f>
        <v>0</v>
      </c>
      <c r="BF1452" s="232">
        <f>IF(N1452="snížená",J1452,0)</f>
        <v>0</v>
      </c>
      <c r="BG1452" s="232">
        <f>IF(N1452="zákl. přenesená",J1452,0)</f>
        <v>0</v>
      </c>
      <c r="BH1452" s="232">
        <f>IF(N1452="sníž. přenesená",J1452,0)</f>
        <v>0</v>
      </c>
      <c r="BI1452" s="232">
        <f>IF(N1452="nulová",J1452,0)</f>
        <v>0</v>
      </c>
      <c r="BJ1452" s="21" t="s">
        <v>81</v>
      </c>
      <c r="BK1452" s="232">
        <f>ROUND(I1452*H1452,2)</f>
        <v>0</v>
      </c>
      <c r="BL1452" s="21" t="s">
        <v>438</v>
      </c>
      <c r="BM1452" s="231" t="s">
        <v>2015</v>
      </c>
    </row>
    <row r="1453" s="2" customFormat="1">
      <c r="A1453" s="42"/>
      <c r="B1453" s="43"/>
      <c r="C1453" s="44"/>
      <c r="D1453" s="233" t="s">
        <v>442</v>
      </c>
      <c r="E1453" s="44"/>
      <c r="F1453" s="234" t="s">
        <v>2016</v>
      </c>
      <c r="G1453" s="44"/>
      <c r="H1453" s="44"/>
      <c r="I1453" s="235"/>
      <c r="J1453" s="44"/>
      <c r="K1453" s="44"/>
      <c r="L1453" s="48"/>
      <c r="M1453" s="236"/>
      <c r="N1453" s="237"/>
      <c r="O1453" s="88"/>
      <c r="P1453" s="88"/>
      <c r="Q1453" s="88"/>
      <c r="R1453" s="88"/>
      <c r="S1453" s="88"/>
      <c r="T1453" s="89"/>
      <c r="U1453" s="42"/>
      <c r="V1453" s="42"/>
      <c r="W1453" s="42"/>
      <c r="X1453" s="42"/>
      <c r="Y1453" s="42"/>
      <c r="Z1453" s="42"/>
      <c r="AA1453" s="42"/>
      <c r="AB1453" s="42"/>
      <c r="AC1453" s="42"/>
      <c r="AD1453" s="42"/>
      <c r="AE1453" s="42"/>
      <c r="AT1453" s="21" t="s">
        <v>442</v>
      </c>
      <c r="AU1453" s="21" t="s">
        <v>83</v>
      </c>
    </row>
    <row r="1454" s="14" customFormat="1">
      <c r="A1454" s="14"/>
      <c r="B1454" s="250"/>
      <c r="C1454" s="251"/>
      <c r="D1454" s="240" t="s">
        <v>446</v>
      </c>
      <c r="E1454" s="252" t="s">
        <v>28</v>
      </c>
      <c r="F1454" s="253" t="s">
        <v>460</v>
      </c>
      <c r="G1454" s="251"/>
      <c r="H1454" s="252" t="s">
        <v>28</v>
      </c>
      <c r="I1454" s="254"/>
      <c r="J1454" s="251"/>
      <c r="K1454" s="251"/>
      <c r="L1454" s="255"/>
      <c r="M1454" s="256"/>
      <c r="N1454" s="257"/>
      <c r="O1454" s="257"/>
      <c r="P1454" s="257"/>
      <c r="Q1454" s="257"/>
      <c r="R1454" s="257"/>
      <c r="S1454" s="257"/>
      <c r="T1454" s="258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T1454" s="259" t="s">
        <v>446</v>
      </c>
      <c r="AU1454" s="259" t="s">
        <v>83</v>
      </c>
      <c r="AV1454" s="14" t="s">
        <v>81</v>
      </c>
      <c r="AW1454" s="14" t="s">
        <v>35</v>
      </c>
      <c r="AX1454" s="14" t="s">
        <v>74</v>
      </c>
      <c r="AY1454" s="259" t="s">
        <v>426</v>
      </c>
    </row>
    <row r="1455" s="13" customFormat="1">
      <c r="A1455" s="13"/>
      <c r="B1455" s="238"/>
      <c r="C1455" s="239"/>
      <c r="D1455" s="240" t="s">
        <v>446</v>
      </c>
      <c r="E1455" s="241" t="s">
        <v>28</v>
      </c>
      <c r="F1455" s="242" t="s">
        <v>2017</v>
      </c>
      <c r="G1455" s="239"/>
      <c r="H1455" s="243">
        <v>0.59999999999999998</v>
      </c>
      <c r="I1455" s="244"/>
      <c r="J1455" s="239"/>
      <c r="K1455" s="239"/>
      <c r="L1455" s="245"/>
      <c r="M1455" s="246"/>
      <c r="N1455" s="247"/>
      <c r="O1455" s="247"/>
      <c r="P1455" s="247"/>
      <c r="Q1455" s="247"/>
      <c r="R1455" s="247"/>
      <c r="S1455" s="247"/>
      <c r="T1455" s="248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T1455" s="249" t="s">
        <v>446</v>
      </c>
      <c r="AU1455" s="249" t="s">
        <v>83</v>
      </c>
      <c r="AV1455" s="13" t="s">
        <v>83</v>
      </c>
      <c r="AW1455" s="13" t="s">
        <v>35</v>
      </c>
      <c r="AX1455" s="13" t="s">
        <v>74</v>
      </c>
      <c r="AY1455" s="249" t="s">
        <v>426</v>
      </c>
    </row>
    <row r="1456" s="14" customFormat="1">
      <c r="A1456" s="14"/>
      <c r="B1456" s="250"/>
      <c r="C1456" s="251"/>
      <c r="D1456" s="240" t="s">
        <v>446</v>
      </c>
      <c r="E1456" s="252" t="s">
        <v>28</v>
      </c>
      <c r="F1456" s="253" t="s">
        <v>862</v>
      </c>
      <c r="G1456" s="251"/>
      <c r="H1456" s="252" t="s">
        <v>28</v>
      </c>
      <c r="I1456" s="254"/>
      <c r="J1456" s="251"/>
      <c r="K1456" s="251"/>
      <c r="L1456" s="255"/>
      <c r="M1456" s="256"/>
      <c r="N1456" s="257"/>
      <c r="O1456" s="257"/>
      <c r="P1456" s="257"/>
      <c r="Q1456" s="257"/>
      <c r="R1456" s="257"/>
      <c r="S1456" s="257"/>
      <c r="T1456" s="258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T1456" s="259" t="s">
        <v>446</v>
      </c>
      <c r="AU1456" s="259" t="s">
        <v>83</v>
      </c>
      <c r="AV1456" s="14" t="s">
        <v>81</v>
      </c>
      <c r="AW1456" s="14" t="s">
        <v>35</v>
      </c>
      <c r="AX1456" s="14" t="s">
        <v>74</v>
      </c>
      <c r="AY1456" s="259" t="s">
        <v>426</v>
      </c>
    </row>
    <row r="1457" s="13" customFormat="1">
      <c r="A1457" s="13"/>
      <c r="B1457" s="238"/>
      <c r="C1457" s="239"/>
      <c r="D1457" s="240" t="s">
        <v>446</v>
      </c>
      <c r="E1457" s="241" t="s">
        <v>28</v>
      </c>
      <c r="F1457" s="242" t="s">
        <v>2018</v>
      </c>
      <c r="G1457" s="239"/>
      <c r="H1457" s="243">
        <v>1.8</v>
      </c>
      <c r="I1457" s="244"/>
      <c r="J1457" s="239"/>
      <c r="K1457" s="239"/>
      <c r="L1457" s="245"/>
      <c r="M1457" s="246"/>
      <c r="N1457" s="247"/>
      <c r="O1457" s="247"/>
      <c r="P1457" s="247"/>
      <c r="Q1457" s="247"/>
      <c r="R1457" s="247"/>
      <c r="S1457" s="247"/>
      <c r="T1457" s="248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T1457" s="249" t="s">
        <v>446</v>
      </c>
      <c r="AU1457" s="249" t="s">
        <v>83</v>
      </c>
      <c r="AV1457" s="13" t="s">
        <v>83</v>
      </c>
      <c r="AW1457" s="13" t="s">
        <v>35</v>
      </c>
      <c r="AX1457" s="13" t="s">
        <v>74</v>
      </c>
      <c r="AY1457" s="249" t="s">
        <v>426</v>
      </c>
    </row>
    <row r="1458" s="14" customFormat="1">
      <c r="A1458" s="14"/>
      <c r="B1458" s="250"/>
      <c r="C1458" s="251"/>
      <c r="D1458" s="240" t="s">
        <v>446</v>
      </c>
      <c r="E1458" s="252" t="s">
        <v>28</v>
      </c>
      <c r="F1458" s="253" t="s">
        <v>871</v>
      </c>
      <c r="G1458" s="251"/>
      <c r="H1458" s="252" t="s">
        <v>28</v>
      </c>
      <c r="I1458" s="254"/>
      <c r="J1458" s="251"/>
      <c r="K1458" s="251"/>
      <c r="L1458" s="255"/>
      <c r="M1458" s="256"/>
      <c r="N1458" s="257"/>
      <c r="O1458" s="257"/>
      <c r="P1458" s="257"/>
      <c r="Q1458" s="257"/>
      <c r="R1458" s="257"/>
      <c r="S1458" s="257"/>
      <c r="T1458" s="258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T1458" s="259" t="s">
        <v>446</v>
      </c>
      <c r="AU1458" s="259" t="s">
        <v>83</v>
      </c>
      <c r="AV1458" s="14" t="s">
        <v>81</v>
      </c>
      <c r="AW1458" s="14" t="s">
        <v>35</v>
      </c>
      <c r="AX1458" s="14" t="s">
        <v>74</v>
      </c>
      <c r="AY1458" s="259" t="s">
        <v>426</v>
      </c>
    </row>
    <row r="1459" s="13" customFormat="1">
      <c r="A1459" s="13"/>
      <c r="B1459" s="238"/>
      <c r="C1459" s="239"/>
      <c r="D1459" s="240" t="s">
        <v>446</v>
      </c>
      <c r="E1459" s="241" t="s">
        <v>28</v>
      </c>
      <c r="F1459" s="242" t="s">
        <v>2018</v>
      </c>
      <c r="G1459" s="239"/>
      <c r="H1459" s="243">
        <v>1.8</v>
      </c>
      <c r="I1459" s="244"/>
      <c r="J1459" s="239"/>
      <c r="K1459" s="239"/>
      <c r="L1459" s="245"/>
      <c r="M1459" s="246"/>
      <c r="N1459" s="247"/>
      <c r="O1459" s="247"/>
      <c r="P1459" s="247"/>
      <c r="Q1459" s="247"/>
      <c r="R1459" s="247"/>
      <c r="S1459" s="247"/>
      <c r="T1459" s="248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T1459" s="249" t="s">
        <v>446</v>
      </c>
      <c r="AU1459" s="249" t="s">
        <v>83</v>
      </c>
      <c r="AV1459" s="13" t="s">
        <v>83</v>
      </c>
      <c r="AW1459" s="13" t="s">
        <v>35</v>
      </c>
      <c r="AX1459" s="13" t="s">
        <v>74</v>
      </c>
      <c r="AY1459" s="249" t="s">
        <v>426</v>
      </c>
    </row>
    <row r="1460" s="14" customFormat="1">
      <c r="A1460" s="14"/>
      <c r="B1460" s="250"/>
      <c r="C1460" s="251"/>
      <c r="D1460" s="240" t="s">
        <v>446</v>
      </c>
      <c r="E1460" s="252" t="s">
        <v>28</v>
      </c>
      <c r="F1460" s="253" t="s">
        <v>872</v>
      </c>
      <c r="G1460" s="251"/>
      <c r="H1460" s="252" t="s">
        <v>28</v>
      </c>
      <c r="I1460" s="254"/>
      <c r="J1460" s="251"/>
      <c r="K1460" s="251"/>
      <c r="L1460" s="255"/>
      <c r="M1460" s="256"/>
      <c r="N1460" s="257"/>
      <c r="O1460" s="257"/>
      <c r="P1460" s="257"/>
      <c r="Q1460" s="257"/>
      <c r="R1460" s="257"/>
      <c r="S1460" s="257"/>
      <c r="T1460" s="258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T1460" s="259" t="s">
        <v>446</v>
      </c>
      <c r="AU1460" s="259" t="s">
        <v>83</v>
      </c>
      <c r="AV1460" s="14" t="s">
        <v>81</v>
      </c>
      <c r="AW1460" s="14" t="s">
        <v>35</v>
      </c>
      <c r="AX1460" s="14" t="s">
        <v>74</v>
      </c>
      <c r="AY1460" s="259" t="s">
        <v>426</v>
      </c>
    </row>
    <row r="1461" s="13" customFormat="1">
      <c r="A1461" s="13"/>
      <c r="B1461" s="238"/>
      <c r="C1461" s="239"/>
      <c r="D1461" s="240" t="s">
        <v>446</v>
      </c>
      <c r="E1461" s="241" t="s">
        <v>28</v>
      </c>
      <c r="F1461" s="242" t="s">
        <v>2019</v>
      </c>
      <c r="G1461" s="239"/>
      <c r="H1461" s="243">
        <v>2.3999999999999999</v>
      </c>
      <c r="I1461" s="244"/>
      <c r="J1461" s="239"/>
      <c r="K1461" s="239"/>
      <c r="L1461" s="245"/>
      <c r="M1461" s="246"/>
      <c r="N1461" s="247"/>
      <c r="O1461" s="247"/>
      <c r="P1461" s="247"/>
      <c r="Q1461" s="247"/>
      <c r="R1461" s="247"/>
      <c r="S1461" s="247"/>
      <c r="T1461" s="248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T1461" s="249" t="s">
        <v>446</v>
      </c>
      <c r="AU1461" s="249" t="s">
        <v>83</v>
      </c>
      <c r="AV1461" s="13" t="s">
        <v>83</v>
      </c>
      <c r="AW1461" s="13" t="s">
        <v>35</v>
      </c>
      <c r="AX1461" s="13" t="s">
        <v>74</v>
      </c>
      <c r="AY1461" s="249" t="s">
        <v>426</v>
      </c>
    </row>
    <row r="1462" s="14" customFormat="1">
      <c r="A1462" s="14"/>
      <c r="B1462" s="250"/>
      <c r="C1462" s="251"/>
      <c r="D1462" s="240" t="s">
        <v>446</v>
      </c>
      <c r="E1462" s="252" t="s">
        <v>28</v>
      </c>
      <c r="F1462" s="253" t="s">
        <v>863</v>
      </c>
      <c r="G1462" s="251"/>
      <c r="H1462" s="252" t="s">
        <v>28</v>
      </c>
      <c r="I1462" s="254"/>
      <c r="J1462" s="251"/>
      <c r="K1462" s="251"/>
      <c r="L1462" s="255"/>
      <c r="M1462" s="256"/>
      <c r="N1462" s="257"/>
      <c r="O1462" s="257"/>
      <c r="P1462" s="257"/>
      <c r="Q1462" s="257"/>
      <c r="R1462" s="257"/>
      <c r="S1462" s="257"/>
      <c r="T1462" s="258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T1462" s="259" t="s">
        <v>446</v>
      </c>
      <c r="AU1462" s="259" t="s">
        <v>83</v>
      </c>
      <c r="AV1462" s="14" t="s">
        <v>81</v>
      </c>
      <c r="AW1462" s="14" t="s">
        <v>35</v>
      </c>
      <c r="AX1462" s="14" t="s">
        <v>74</v>
      </c>
      <c r="AY1462" s="259" t="s">
        <v>426</v>
      </c>
    </row>
    <row r="1463" s="13" customFormat="1">
      <c r="A1463" s="13"/>
      <c r="B1463" s="238"/>
      <c r="C1463" s="239"/>
      <c r="D1463" s="240" t="s">
        <v>446</v>
      </c>
      <c r="E1463" s="241" t="s">
        <v>28</v>
      </c>
      <c r="F1463" s="242" t="s">
        <v>2020</v>
      </c>
      <c r="G1463" s="239"/>
      <c r="H1463" s="243">
        <v>1.2</v>
      </c>
      <c r="I1463" s="244"/>
      <c r="J1463" s="239"/>
      <c r="K1463" s="239"/>
      <c r="L1463" s="245"/>
      <c r="M1463" s="246"/>
      <c r="N1463" s="247"/>
      <c r="O1463" s="247"/>
      <c r="P1463" s="247"/>
      <c r="Q1463" s="247"/>
      <c r="R1463" s="247"/>
      <c r="S1463" s="247"/>
      <c r="T1463" s="248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T1463" s="249" t="s">
        <v>446</v>
      </c>
      <c r="AU1463" s="249" t="s">
        <v>83</v>
      </c>
      <c r="AV1463" s="13" t="s">
        <v>83</v>
      </c>
      <c r="AW1463" s="13" t="s">
        <v>35</v>
      </c>
      <c r="AX1463" s="13" t="s">
        <v>74</v>
      </c>
      <c r="AY1463" s="249" t="s">
        <v>426</v>
      </c>
    </row>
    <row r="1464" s="15" customFormat="1">
      <c r="A1464" s="15"/>
      <c r="B1464" s="260"/>
      <c r="C1464" s="261"/>
      <c r="D1464" s="240" t="s">
        <v>446</v>
      </c>
      <c r="E1464" s="262" t="s">
        <v>28</v>
      </c>
      <c r="F1464" s="263" t="s">
        <v>466</v>
      </c>
      <c r="G1464" s="261"/>
      <c r="H1464" s="264">
        <v>7.7999999999999998</v>
      </c>
      <c r="I1464" s="265"/>
      <c r="J1464" s="261"/>
      <c r="K1464" s="261"/>
      <c r="L1464" s="266"/>
      <c r="M1464" s="267"/>
      <c r="N1464" s="268"/>
      <c r="O1464" s="268"/>
      <c r="P1464" s="268"/>
      <c r="Q1464" s="268"/>
      <c r="R1464" s="268"/>
      <c r="S1464" s="268"/>
      <c r="T1464" s="269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T1464" s="270" t="s">
        <v>446</v>
      </c>
      <c r="AU1464" s="270" t="s">
        <v>83</v>
      </c>
      <c r="AV1464" s="15" t="s">
        <v>438</v>
      </c>
      <c r="AW1464" s="15" t="s">
        <v>35</v>
      </c>
      <c r="AX1464" s="15" t="s">
        <v>81</v>
      </c>
      <c r="AY1464" s="270" t="s">
        <v>426</v>
      </c>
    </row>
    <row r="1465" s="2" customFormat="1" ht="44.25" customHeight="1">
      <c r="A1465" s="42"/>
      <c r="B1465" s="43"/>
      <c r="C1465" s="220" t="s">
        <v>2021</v>
      </c>
      <c r="D1465" s="220" t="s">
        <v>433</v>
      </c>
      <c r="E1465" s="221" t="s">
        <v>2022</v>
      </c>
      <c r="F1465" s="222" t="s">
        <v>2023</v>
      </c>
      <c r="G1465" s="223" t="s">
        <v>949</v>
      </c>
      <c r="H1465" s="224">
        <v>1.8</v>
      </c>
      <c r="I1465" s="225"/>
      <c r="J1465" s="226">
        <f>ROUND(I1465*H1465,2)</f>
        <v>0</v>
      </c>
      <c r="K1465" s="222" t="s">
        <v>437</v>
      </c>
      <c r="L1465" s="48"/>
      <c r="M1465" s="227" t="s">
        <v>28</v>
      </c>
      <c r="N1465" s="228" t="s">
        <v>45</v>
      </c>
      <c r="O1465" s="88"/>
      <c r="P1465" s="229">
        <f>O1465*H1465</f>
        <v>0</v>
      </c>
      <c r="Q1465" s="229">
        <v>0.00316</v>
      </c>
      <c r="R1465" s="229">
        <f>Q1465*H1465</f>
        <v>0.0056880000000000003</v>
      </c>
      <c r="S1465" s="229">
        <v>0.069000000000000006</v>
      </c>
      <c r="T1465" s="230">
        <f>S1465*H1465</f>
        <v>0.12420000000000002</v>
      </c>
      <c r="U1465" s="42"/>
      <c r="V1465" s="42"/>
      <c r="W1465" s="42"/>
      <c r="X1465" s="42"/>
      <c r="Y1465" s="42"/>
      <c r="Z1465" s="42"/>
      <c r="AA1465" s="42"/>
      <c r="AB1465" s="42"/>
      <c r="AC1465" s="42"/>
      <c r="AD1465" s="42"/>
      <c r="AE1465" s="42"/>
      <c r="AR1465" s="231" t="s">
        <v>438</v>
      </c>
      <c r="AT1465" s="231" t="s">
        <v>433</v>
      </c>
      <c r="AU1465" s="231" t="s">
        <v>83</v>
      </c>
      <c r="AY1465" s="21" t="s">
        <v>426</v>
      </c>
      <c r="BE1465" s="232">
        <f>IF(N1465="základní",J1465,0)</f>
        <v>0</v>
      </c>
      <c r="BF1465" s="232">
        <f>IF(N1465="snížená",J1465,0)</f>
        <v>0</v>
      </c>
      <c r="BG1465" s="232">
        <f>IF(N1465="zákl. přenesená",J1465,0)</f>
        <v>0</v>
      </c>
      <c r="BH1465" s="232">
        <f>IF(N1465="sníž. přenesená",J1465,0)</f>
        <v>0</v>
      </c>
      <c r="BI1465" s="232">
        <f>IF(N1465="nulová",J1465,0)</f>
        <v>0</v>
      </c>
      <c r="BJ1465" s="21" t="s">
        <v>81</v>
      </c>
      <c r="BK1465" s="232">
        <f>ROUND(I1465*H1465,2)</f>
        <v>0</v>
      </c>
      <c r="BL1465" s="21" t="s">
        <v>438</v>
      </c>
      <c r="BM1465" s="231" t="s">
        <v>2024</v>
      </c>
    </row>
    <row r="1466" s="2" customFormat="1">
      <c r="A1466" s="42"/>
      <c r="B1466" s="43"/>
      <c r="C1466" s="44"/>
      <c r="D1466" s="233" t="s">
        <v>442</v>
      </c>
      <c r="E1466" s="44"/>
      <c r="F1466" s="234" t="s">
        <v>2025</v>
      </c>
      <c r="G1466" s="44"/>
      <c r="H1466" s="44"/>
      <c r="I1466" s="235"/>
      <c r="J1466" s="44"/>
      <c r="K1466" s="44"/>
      <c r="L1466" s="48"/>
      <c r="M1466" s="236"/>
      <c r="N1466" s="237"/>
      <c r="O1466" s="88"/>
      <c r="P1466" s="88"/>
      <c r="Q1466" s="88"/>
      <c r="R1466" s="88"/>
      <c r="S1466" s="88"/>
      <c r="T1466" s="89"/>
      <c r="U1466" s="42"/>
      <c r="V1466" s="42"/>
      <c r="W1466" s="42"/>
      <c r="X1466" s="42"/>
      <c r="Y1466" s="42"/>
      <c r="Z1466" s="42"/>
      <c r="AA1466" s="42"/>
      <c r="AB1466" s="42"/>
      <c r="AC1466" s="42"/>
      <c r="AD1466" s="42"/>
      <c r="AE1466" s="42"/>
      <c r="AT1466" s="21" t="s">
        <v>442</v>
      </c>
      <c r="AU1466" s="21" t="s">
        <v>83</v>
      </c>
    </row>
    <row r="1467" s="14" customFormat="1">
      <c r="A1467" s="14"/>
      <c r="B1467" s="250"/>
      <c r="C1467" s="251"/>
      <c r="D1467" s="240" t="s">
        <v>446</v>
      </c>
      <c r="E1467" s="252" t="s">
        <v>28</v>
      </c>
      <c r="F1467" s="253" t="s">
        <v>871</v>
      </c>
      <c r="G1467" s="251"/>
      <c r="H1467" s="252" t="s">
        <v>28</v>
      </c>
      <c r="I1467" s="254"/>
      <c r="J1467" s="251"/>
      <c r="K1467" s="251"/>
      <c r="L1467" s="255"/>
      <c r="M1467" s="256"/>
      <c r="N1467" s="257"/>
      <c r="O1467" s="257"/>
      <c r="P1467" s="257"/>
      <c r="Q1467" s="257"/>
      <c r="R1467" s="257"/>
      <c r="S1467" s="257"/>
      <c r="T1467" s="258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T1467" s="259" t="s">
        <v>446</v>
      </c>
      <c r="AU1467" s="259" t="s">
        <v>83</v>
      </c>
      <c r="AV1467" s="14" t="s">
        <v>81</v>
      </c>
      <c r="AW1467" s="14" t="s">
        <v>35</v>
      </c>
      <c r="AX1467" s="14" t="s">
        <v>74</v>
      </c>
      <c r="AY1467" s="259" t="s">
        <v>426</v>
      </c>
    </row>
    <row r="1468" s="13" customFormat="1">
      <c r="A1468" s="13"/>
      <c r="B1468" s="238"/>
      <c r="C1468" s="239"/>
      <c r="D1468" s="240" t="s">
        <v>446</v>
      </c>
      <c r="E1468" s="241" t="s">
        <v>28</v>
      </c>
      <c r="F1468" s="242" t="s">
        <v>2017</v>
      </c>
      <c r="G1468" s="239"/>
      <c r="H1468" s="243">
        <v>0.59999999999999998</v>
      </c>
      <c r="I1468" s="244"/>
      <c r="J1468" s="239"/>
      <c r="K1468" s="239"/>
      <c r="L1468" s="245"/>
      <c r="M1468" s="246"/>
      <c r="N1468" s="247"/>
      <c r="O1468" s="247"/>
      <c r="P1468" s="247"/>
      <c r="Q1468" s="247"/>
      <c r="R1468" s="247"/>
      <c r="S1468" s="247"/>
      <c r="T1468" s="248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T1468" s="249" t="s">
        <v>446</v>
      </c>
      <c r="AU1468" s="249" t="s">
        <v>83</v>
      </c>
      <c r="AV1468" s="13" t="s">
        <v>83</v>
      </c>
      <c r="AW1468" s="13" t="s">
        <v>35</v>
      </c>
      <c r="AX1468" s="13" t="s">
        <v>74</v>
      </c>
      <c r="AY1468" s="249" t="s">
        <v>426</v>
      </c>
    </row>
    <row r="1469" s="14" customFormat="1">
      <c r="A1469" s="14"/>
      <c r="B1469" s="250"/>
      <c r="C1469" s="251"/>
      <c r="D1469" s="240" t="s">
        <v>446</v>
      </c>
      <c r="E1469" s="252" t="s">
        <v>28</v>
      </c>
      <c r="F1469" s="253" t="s">
        <v>872</v>
      </c>
      <c r="G1469" s="251"/>
      <c r="H1469" s="252" t="s">
        <v>28</v>
      </c>
      <c r="I1469" s="254"/>
      <c r="J1469" s="251"/>
      <c r="K1469" s="251"/>
      <c r="L1469" s="255"/>
      <c r="M1469" s="256"/>
      <c r="N1469" s="257"/>
      <c r="O1469" s="257"/>
      <c r="P1469" s="257"/>
      <c r="Q1469" s="257"/>
      <c r="R1469" s="257"/>
      <c r="S1469" s="257"/>
      <c r="T1469" s="258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T1469" s="259" t="s">
        <v>446</v>
      </c>
      <c r="AU1469" s="259" t="s">
        <v>83</v>
      </c>
      <c r="AV1469" s="14" t="s">
        <v>81</v>
      </c>
      <c r="AW1469" s="14" t="s">
        <v>35</v>
      </c>
      <c r="AX1469" s="14" t="s">
        <v>74</v>
      </c>
      <c r="AY1469" s="259" t="s">
        <v>426</v>
      </c>
    </row>
    <row r="1470" s="13" customFormat="1">
      <c r="A1470" s="13"/>
      <c r="B1470" s="238"/>
      <c r="C1470" s="239"/>
      <c r="D1470" s="240" t="s">
        <v>446</v>
      </c>
      <c r="E1470" s="241" t="s">
        <v>28</v>
      </c>
      <c r="F1470" s="242" t="s">
        <v>2017</v>
      </c>
      <c r="G1470" s="239"/>
      <c r="H1470" s="243">
        <v>0.59999999999999998</v>
      </c>
      <c r="I1470" s="244"/>
      <c r="J1470" s="239"/>
      <c r="K1470" s="239"/>
      <c r="L1470" s="245"/>
      <c r="M1470" s="246"/>
      <c r="N1470" s="247"/>
      <c r="O1470" s="247"/>
      <c r="P1470" s="247"/>
      <c r="Q1470" s="247"/>
      <c r="R1470" s="247"/>
      <c r="S1470" s="247"/>
      <c r="T1470" s="248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T1470" s="249" t="s">
        <v>446</v>
      </c>
      <c r="AU1470" s="249" t="s">
        <v>83</v>
      </c>
      <c r="AV1470" s="13" t="s">
        <v>83</v>
      </c>
      <c r="AW1470" s="13" t="s">
        <v>35</v>
      </c>
      <c r="AX1470" s="13" t="s">
        <v>74</v>
      </c>
      <c r="AY1470" s="249" t="s">
        <v>426</v>
      </c>
    </row>
    <row r="1471" s="14" customFormat="1">
      <c r="A1471" s="14"/>
      <c r="B1471" s="250"/>
      <c r="C1471" s="251"/>
      <c r="D1471" s="240" t="s">
        <v>446</v>
      </c>
      <c r="E1471" s="252" t="s">
        <v>28</v>
      </c>
      <c r="F1471" s="253" t="s">
        <v>863</v>
      </c>
      <c r="G1471" s="251"/>
      <c r="H1471" s="252" t="s">
        <v>28</v>
      </c>
      <c r="I1471" s="254"/>
      <c r="J1471" s="251"/>
      <c r="K1471" s="251"/>
      <c r="L1471" s="255"/>
      <c r="M1471" s="256"/>
      <c r="N1471" s="257"/>
      <c r="O1471" s="257"/>
      <c r="P1471" s="257"/>
      <c r="Q1471" s="257"/>
      <c r="R1471" s="257"/>
      <c r="S1471" s="257"/>
      <c r="T1471" s="258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T1471" s="259" t="s">
        <v>446</v>
      </c>
      <c r="AU1471" s="259" t="s">
        <v>83</v>
      </c>
      <c r="AV1471" s="14" t="s">
        <v>81</v>
      </c>
      <c r="AW1471" s="14" t="s">
        <v>35</v>
      </c>
      <c r="AX1471" s="14" t="s">
        <v>74</v>
      </c>
      <c r="AY1471" s="259" t="s">
        <v>426</v>
      </c>
    </row>
    <row r="1472" s="13" customFormat="1">
      <c r="A1472" s="13"/>
      <c r="B1472" s="238"/>
      <c r="C1472" s="239"/>
      <c r="D1472" s="240" t="s">
        <v>446</v>
      </c>
      <c r="E1472" s="241" t="s">
        <v>28</v>
      </c>
      <c r="F1472" s="242" t="s">
        <v>2017</v>
      </c>
      <c r="G1472" s="239"/>
      <c r="H1472" s="243">
        <v>0.59999999999999998</v>
      </c>
      <c r="I1472" s="244"/>
      <c r="J1472" s="239"/>
      <c r="K1472" s="239"/>
      <c r="L1472" s="245"/>
      <c r="M1472" s="246"/>
      <c r="N1472" s="247"/>
      <c r="O1472" s="247"/>
      <c r="P1472" s="247"/>
      <c r="Q1472" s="247"/>
      <c r="R1472" s="247"/>
      <c r="S1472" s="247"/>
      <c r="T1472" s="248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T1472" s="249" t="s">
        <v>446</v>
      </c>
      <c r="AU1472" s="249" t="s">
        <v>83</v>
      </c>
      <c r="AV1472" s="13" t="s">
        <v>83</v>
      </c>
      <c r="AW1472" s="13" t="s">
        <v>35</v>
      </c>
      <c r="AX1472" s="13" t="s">
        <v>74</v>
      </c>
      <c r="AY1472" s="249" t="s">
        <v>426</v>
      </c>
    </row>
    <row r="1473" s="15" customFormat="1">
      <c r="A1473" s="15"/>
      <c r="B1473" s="260"/>
      <c r="C1473" s="261"/>
      <c r="D1473" s="240" t="s">
        <v>446</v>
      </c>
      <c r="E1473" s="262" t="s">
        <v>28</v>
      </c>
      <c r="F1473" s="263" t="s">
        <v>466</v>
      </c>
      <c r="G1473" s="261"/>
      <c r="H1473" s="264">
        <v>1.8</v>
      </c>
      <c r="I1473" s="265"/>
      <c r="J1473" s="261"/>
      <c r="K1473" s="261"/>
      <c r="L1473" s="266"/>
      <c r="M1473" s="267"/>
      <c r="N1473" s="268"/>
      <c r="O1473" s="268"/>
      <c r="P1473" s="268"/>
      <c r="Q1473" s="268"/>
      <c r="R1473" s="268"/>
      <c r="S1473" s="268"/>
      <c r="T1473" s="269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T1473" s="270" t="s">
        <v>446</v>
      </c>
      <c r="AU1473" s="270" t="s">
        <v>83</v>
      </c>
      <c r="AV1473" s="15" t="s">
        <v>438</v>
      </c>
      <c r="AW1473" s="15" t="s">
        <v>35</v>
      </c>
      <c r="AX1473" s="15" t="s">
        <v>81</v>
      </c>
      <c r="AY1473" s="270" t="s">
        <v>426</v>
      </c>
    </row>
    <row r="1474" s="2" customFormat="1" ht="37.8" customHeight="1">
      <c r="A1474" s="42"/>
      <c r="B1474" s="43"/>
      <c r="C1474" s="220" t="s">
        <v>2026</v>
      </c>
      <c r="D1474" s="220" t="s">
        <v>433</v>
      </c>
      <c r="E1474" s="221" t="s">
        <v>2027</v>
      </c>
      <c r="F1474" s="222" t="s">
        <v>2028</v>
      </c>
      <c r="G1474" s="223" t="s">
        <v>436</v>
      </c>
      <c r="H1474" s="224">
        <v>204.87100000000001</v>
      </c>
      <c r="I1474" s="225"/>
      <c r="J1474" s="226">
        <f>ROUND(I1474*H1474,2)</f>
        <v>0</v>
      </c>
      <c r="K1474" s="222" t="s">
        <v>437</v>
      </c>
      <c r="L1474" s="48"/>
      <c r="M1474" s="227" t="s">
        <v>28</v>
      </c>
      <c r="N1474" s="228" t="s">
        <v>45</v>
      </c>
      <c r="O1474" s="88"/>
      <c r="P1474" s="229">
        <f>O1474*H1474</f>
        <v>0</v>
      </c>
      <c r="Q1474" s="229">
        <v>0</v>
      </c>
      <c r="R1474" s="229">
        <f>Q1474*H1474</f>
        <v>0</v>
      </c>
      <c r="S1474" s="229">
        <v>0.01</v>
      </c>
      <c r="T1474" s="230">
        <f>S1474*H1474</f>
        <v>2.0487100000000003</v>
      </c>
      <c r="U1474" s="42"/>
      <c r="V1474" s="42"/>
      <c r="W1474" s="42"/>
      <c r="X1474" s="42"/>
      <c r="Y1474" s="42"/>
      <c r="Z1474" s="42"/>
      <c r="AA1474" s="42"/>
      <c r="AB1474" s="42"/>
      <c r="AC1474" s="42"/>
      <c r="AD1474" s="42"/>
      <c r="AE1474" s="42"/>
      <c r="AR1474" s="231" t="s">
        <v>438</v>
      </c>
      <c r="AT1474" s="231" t="s">
        <v>433</v>
      </c>
      <c r="AU1474" s="231" t="s">
        <v>83</v>
      </c>
      <c r="AY1474" s="21" t="s">
        <v>426</v>
      </c>
      <c r="BE1474" s="232">
        <f>IF(N1474="základní",J1474,0)</f>
        <v>0</v>
      </c>
      <c r="BF1474" s="232">
        <f>IF(N1474="snížená",J1474,0)</f>
        <v>0</v>
      </c>
      <c r="BG1474" s="232">
        <f>IF(N1474="zákl. přenesená",J1474,0)</f>
        <v>0</v>
      </c>
      <c r="BH1474" s="232">
        <f>IF(N1474="sníž. přenesená",J1474,0)</f>
        <v>0</v>
      </c>
      <c r="BI1474" s="232">
        <f>IF(N1474="nulová",J1474,0)</f>
        <v>0</v>
      </c>
      <c r="BJ1474" s="21" t="s">
        <v>81</v>
      </c>
      <c r="BK1474" s="232">
        <f>ROUND(I1474*H1474,2)</f>
        <v>0</v>
      </c>
      <c r="BL1474" s="21" t="s">
        <v>438</v>
      </c>
      <c r="BM1474" s="231" t="s">
        <v>2029</v>
      </c>
    </row>
    <row r="1475" s="2" customFormat="1">
      <c r="A1475" s="42"/>
      <c r="B1475" s="43"/>
      <c r="C1475" s="44"/>
      <c r="D1475" s="233" t="s">
        <v>442</v>
      </c>
      <c r="E1475" s="44"/>
      <c r="F1475" s="234" t="s">
        <v>2030</v>
      </c>
      <c r="G1475" s="44"/>
      <c r="H1475" s="44"/>
      <c r="I1475" s="235"/>
      <c r="J1475" s="44"/>
      <c r="K1475" s="44"/>
      <c r="L1475" s="48"/>
      <c r="M1475" s="236"/>
      <c r="N1475" s="237"/>
      <c r="O1475" s="88"/>
      <c r="P1475" s="88"/>
      <c r="Q1475" s="88"/>
      <c r="R1475" s="88"/>
      <c r="S1475" s="88"/>
      <c r="T1475" s="89"/>
      <c r="U1475" s="42"/>
      <c r="V1475" s="42"/>
      <c r="W1475" s="42"/>
      <c r="X1475" s="42"/>
      <c r="Y1475" s="42"/>
      <c r="Z1475" s="42"/>
      <c r="AA1475" s="42"/>
      <c r="AB1475" s="42"/>
      <c r="AC1475" s="42"/>
      <c r="AD1475" s="42"/>
      <c r="AE1475" s="42"/>
      <c r="AT1475" s="21" t="s">
        <v>442</v>
      </c>
      <c r="AU1475" s="21" t="s">
        <v>83</v>
      </c>
    </row>
    <row r="1476" s="14" customFormat="1">
      <c r="A1476" s="14"/>
      <c r="B1476" s="250"/>
      <c r="C1476" s="251"/>
      <c r="D1476" s="240" t="s">
        <v>446</v>
      </c>
      <c r="E1476" s="252" t="s">
        <v>28</v>
      </c>
      <c r="F1476" s="253" t="s">
        <v>460</v>
      </c>
      <c r="G1476" s="251"/>
      <c r="H1476" s="252" t="s">
        <v>28</v>
      </c>
      <c r="I1476" s="254"/>
      <c r="J1476" s="251"/>
      <c r="K1476" s="251"/>
      <c r="L1476" s="255"/>
      <c r="M1476" s="256"/>
      <c r="N1476" s="257"/>
      <c r="O1476" s="257"/>
      <c r="P1476" s="257"/>
      <c r="Q1476" s="257"/>
      <c r="R1476" s="257"/>
      <c r="S1476" s="257"/>
      <c r="T1476" s="258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T1476" s="259" t="s">
        <v>446</v>
      </c>
      <c r="AU1476" s="259" t="s">
        <v>83</v>
      </c>
      <c r="AV1476" s="14" t="s">
        <v>81</v>
      </c>
      <c r="AW1476" s="14" t="s">
        <v>35</v>
      </c>
      <c r="AX1476" s="14" t="s">
        <v>74</v>
      </c>
      <c r="AY1476" s="259" t="s">
        <v>426</v>
      </c>
    </row>
    <row r="1477" s="13" customFormat="1">
      <c r="A1477" s="13"/>
      <c r="B1477" s="238"/>
      <c r="C1477" s="239"/>
      <c r="D1477" s="240" t="s">
        <v>446</v>
      </c>
      <c r="E1477" s="241" t="s">
        <v>28</v>
      </c>
      <c r="F1477" s="242" t="s">
        <v>2031</v>
      </c>
      <c r="G1477" s="239"/>
      <c r="H1477" s="243">
        <v>59.195999999999998</v>
      </c>
      <c r="I1477" s="244"/>
      <c r="J1477" s="239"/>
      <c r="K1477" s="239"/>
      <c r="L1477" s="245"/>
      <c r="M1477" s="246"/>
      <c r="N1477" s="247"/>
      <c r="O1477" s="247"/>
      <c r="P1477" s="247"/>
      <c r="Q1477" s="247"/>
      <c r="R1477" s="247"/>
      <c r="S1477" s="247"/>
      <c r="T1477" s="248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T1477" s="249" t="s">
        <v>446</v>
      </c>
      <c r="AU1477" s="249" t="s">
        <v>83</v>
      </c>
      <c r="AV1477" s="13" t="s">
        <v>83</v>
      </c>
      <c r="AW1477" s="13" t="s">
        <v>35</v>
      </c>
      <c r="AX1477" s="13" t="s">
        <v>74</v>
      </c>
      <c r="AY1477" s="249" t="s">
        <v>426</v>
      </c>
    </row>
    <row r="1478" s="13" customFormat="1">
      <c r="A1478" s="13"/>
      <c r="B1478" s="238"/>
      <c r="C1478" s="239"/>
      <c r="D1478" s="240" t="s">
        <v>446</v>
      </c>
      <c r="E1478" s="241" t="s">
        <v>28</v>
      </c>
      <c r="F1478" s="242" t="s">
        <v>2032</v>
      </c>
      <c r="G1478" s="239"/>
      <c r="H1478" s="243">
        <v>0.77500000000000002</v>
      </c>
      <c r="I1478" s="244"/>
      <c r="J1478" s="239"/>
      <c r="K1478" s="239"/>
      <c r="L1478" s="245"/>
      <c r="M1478" s="246"/>
      <c r="N1478" s="247"/>
      <c r="O1478" s="247"/>
      <c r="P1478" s="247"/>
      <c r="Q1478" s="247"/>
      <c r="R1478" s="247"/>
      <c r="S1478" s="247"/>
      <c r="T1478" s="248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T1478" s="249" t="s">
        <v>446</v>
      </c>
      <c r="AU1478" s="249" t="s">
        <v>83</v>
      </c>
      <c r="AV1478" s="13" t="s">
        <v>83</v>
      </c>
      <c r="AW1478" s="13" t="s">
        <v>35</v>
      </c>
      <c r="AX1478" s="13" t="s">
        <v>74</v>
      </c>
      <c r="AY1478" s="249" t="s">
        <v>426</v>
      </c>
    </row>
    <row r="1479" s="13" customFormat="1">
      <c r="A1479" s="13"/>
      <c r="B1479" s="238"/>
      <c r="C1479" s="239"/>
      <c r="D1479" s="240" t="s">
        <v>446</v>
      </c>
      <c r="E1479" s="241" t="s">
        <v>28</v>
      </c>
      <c r="F1479" s="242" t="s">
        <v>2033</v>
      </c>
      <c r="G1479" s="239"/>
      <c r="H1479" s="243">
        <v>32.399999999999999</v>
      </c>
      <c r="I1479" s="244"/>
      <c r="J1479" s="239"/>
      <c r="K1479" s="239"/>
      <c r="L1479" s="245"/>
      <c r="M1479" s="246"/>
      <c r="N1479" s="247"/>
      <c r="O1479" s="247"/>
      <c r="P1479" s="247"/>
      <c r="Q1479" s="247"/>
      <c r="R1479" s="247"/>
      <c r="S1479" s="247"/>
      <c r="T1479" s="248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T1479" s="249" t="s">
        <v>446</v>
      </c>
      <c r="AU1479" s="249" t="s">
        <v>83</v>
      </c>
      <c r="AV1479" s="13" t="s">
        <v>83</v>
      </c>
      <c r="AW1479" s="13" t="s">
        <v>35</v>
      </c>
      <c r="AX1479" s="13" t="s">
        <v>74</v>
      </c>
      <c r="AY1479" s="249" t="s">
        <v>426</v>
      </c>
    </row>
    <row r="1480" s="13" customFormat="1">
      <c r="A1480" s="13"/>
      <c r="B1480" s="238"/>
      <c r="C1480" s="239"/>
      <c r="D1480" s="240" t="s">
        <v>446</v>
      </c>
      <c r="E1480" s="241" t="s">
        <v>28</v>
      </c>
      <c r="F1480" s="242" t="s">
        <v>2034</v>
      </c>
      <c r="G1480" s="239"/>
      <c r="H1480" s="243">
        <v>15</v>
      </c>
      <c r="I1480" s="244"/>
      <c r="J1480" s="239"/>
      <c r="K1480" s="239"/>
      <c r="L1480" s="245"/>
      <c r="M1480" s="246"/>
      <c r="N1480" s="247"/>
      <c r="O1480" s="247"/>
      <c r="P1480" s="247"/>
      <c r="Q1480" s="247"/>
      <c r="R1480" s="247"/>
      <c r="S1480" s="247"/>
      <c r="T1480" s="248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T1480" s="249" t="s">
        <v>446</v>
      </c>
      <c r="AU1480" s="249" t="s">
        <v>83</v>
      </c>
      <c r="AV1480" s="13" t="s">
        <v>83</v>
      </c>
      <c r="AW1480" s="13" t="s">
        <v>35</v>
      </c>
      <c r="AX1480" s="13" t="s">
        <v>74</v>
      </c>
      <c r="AY1480" s="249" t="s">
        <v>426</v>
      </c>
    </row>
    <row r="1481" s="14" customFormat="1">
      <c r="A1481" s="14"/>
      <c r="B1481" s="250"/>
      <c r="C1481" s="251"/>
      <c r="D1481" s="240" t="s">
        <v>446</v>
      </c>
      <c r="E1481" s="252" t="s">
        <v>28</v>
      </c>
      <c r="F1481" s="253" t="s">
        <v>862</v>
      </c>
      <c r="G1481" s="251"/>
      <c r="H1481" s="252" t="s">
        <v>28</v>
      </c>
      <c r="I1481" s="254"/>
      <c r="J1481" s="251"/>
      <c r="K1481" s="251"/>
      <c r="L1481" s="255"/>
      <c r="M1481" s="256"/>
      <c r="N1481" s="257"/>
      <c r="O1481" s="257"/>
      <c r="P1481" s="257"/>
      <c r="Q1481" s="257"/>
      <c r="R1481" s="257"/>
      <c r="S1481" s="257"/>
      <c r="T1481" s="258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T1481" s="259" t="s">
        <v>446</v>
      </c>
      <c r="AU1481" s="259" t="s">
        <v>83</v>
      </c>
      <c r="AV1481" s="14" t="s">
        <v>81</v>
      </c>
      <c r="AW1481" s="14" t="s">
        <v>35</v>
      </c>
      <c r="AX1481" s="14" t="s">
        <v>74</v>
      </c>
      <c r="AY1481" s="259" t="s">
        <v>426</v>
      </c>
    </row>
    <row r="1482" s="13" customFormat="1">
      <c r="A1482" s="13"/>
      <c r="B1482" s="238"/>
      <c r="C1482" s="239"/>
      <c r="D1482" s="240" t="s">
        <v>446</v>
      </c>
      <c r="E1482" s="241" t="s">
        <v>28</v>
      </c>
      <c r="F1482" s="242" t="s">
        <v>2035</v>
      </c>
      <c r="G1482" s="239"/>
      <c r="H1482" s="243">
        <v>22.5</v>
      </c>
      <c r="I1482" s="244"/>
      <c r="J1482" s="239"/>
      <c r="K1482" s="239"/>
      <c r="L1482" s="245"/>
      <c r="M1482" s="246"/>
      <c r="N1482" s="247"/>
      <c r="O1482" s="247"/>
      <c r="P1482" s="247"/>
      <c r="Q1482" s="247"/>
      <c r="R1482" s="247"/>
      <c r="S1482" s="247"/>
      <c r="T1482" s="248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T1482" s="249" t="s">
        <v>446</v>
      </c>
      <c r="AU1482" s="249" t="s">
        <v>83</v>
      </c>
      <c r="AV1482" s="13" t="s">
        <v>83</v>
      </c>
      <c r="AW1482" s="13" t="s">
        <v>35</v>
      </c>
      <c r="AX1482" s="13" t="s">
        <v>74</v>
      </c>
      <c r="AY1482" s="249" t="s">
        <v>426</v>
      </c>
    </row>
    <row r="1483" s="14" customFormat="1">
      <c r="A1483" s="14"/>
      <c r="B1483" s="250"/>
      <c r="C1483" s="251"/>
      <c r="D1483" s="240" t="s">
        <v>446</v>
      </c>
      <c r="E1483" s="252" t="s">
        <v>28</v>
      </c>
      <c r="F1483" s="253" t="s">
        <v>871</v>
      </c>
      <c r="G1483" s="251"/>
      <c r="H1483" s="252" t="s">
        <v>28</v>
      </c>
      <c r="I1483" s="254"/>
      <c r="J1483" s="251"/>
      <c r="K1483" s="251"/>
      <c r="L1483" s="255"/>
      <c r="M1483" s="256"/>
      <c r="N1483" s="257"/>
      <c r="O1483" s="257"/>
      <c r="P1483" s="257"/>
      <c r="Q1483" s="257"/>
      <c r="R1483" s="257"/>
      <c r="S1483" s="257"/>
      <c r="T1483" s="258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T1483" s="259" t="s">
        <v>446</v>
      </c>
      <c r="AU1483" s="259" t="s">
        <v>83</v>
      </c>
      <c r="AV1483" s="14" t="s">
        <v>81</v>
      </c>
      <c r="AW1483" s="14" t="s">
        <v>35</v>
      </c>
      <c r="AX1483" s="14" t="s">
        <v>74</v>
      </c>
      <c r="AY1483" s="259" t="s">
        <v>426</v>
      </c>
    </row>
    <row r="1484" s="13" customFormat="1">
      <c r="A1484" s="13"/>
      <c r="B1484" s="238"/>
      <c r="C1484" s="239"/>
      <c r="D1484" s="240" t="s">
        <v>446</v>
      </c>
      <c r="E1484" s="241" t="s">
        <v>28</v>
      </c>
      <c r="F1484" s="242" t="s">
        <v>2036</v>
      </c>
      <c r="G1484" s="239"/>
      <c r="H1484" s="243">
        <v>37.5</v>
      </c>
      <c r="I1484" s="244"/>
      <c r="J1484" s="239"/>
      <c r="K1484" s="239"/>
      <c r="L1484" s="245"/>
      <c r="M1484" s="246"/>
      <c r="N1484" s="247"/>
      <c r="O1484" s="247"/>
      <c r="P1484" s="247"/>
      <c r="Q1484" s="247"/>
      <c r="R1484" s="247"/>
      <c r="S1484" s="247"/>
      <c r="T1484" s="248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T1484" s="249" t="s">
        <v>446</v>
      </c>
      <c r="AU1484" s="249" t="s">
        <v>83</v>
      </c>
      <c r="AV1484" s="13" t="s">
        <v>83</v>
      </c>
      <c r="AW1484" s="13" t="s">
        <v>35</v>
      </c>
      <c r="AX1484" s="13" t="s">
        <v>74</v>
      </c>
      <c r="AY1484" s="249" t="s">
        <v>426</v>
      </c>
    </row>
    <row r="1485" s="14" customFormat="1">
      <c r="A1485" s="14"/>
      <c r="B1485" s="250"/>
      <c r="C1485" s="251"/>
      <c r="D1485" s="240" t="s">
        <v>446</v>
      </c>
      <c r="E1485" s="252" t="s">
        <v>28</v>
      </c>
      <c r="F1485" s="253" t="s">
        <v>872</v>
      </c>
      <c r="G1485" s="251"/>
      <c r="H1485" s="252" t="s">
        <v>28</v>
      </c>
      <c r="I1485" s="254"/>
      <c r="J1485" s="251"/>
      <c r="K1485" s="251"/>
      <c r="L1485" s="255"/>
      <c r="M1485" s="256"/>
      <c r="N1485" s="257"/>
      <c r="O1485" s="257"/>
      <c r="P1485" s="257"/>
      <c r="Q1485" s="257"/>
      <c r="R1485" s="257"/>
      <c r="S1485" s="257"/>
      <c r="T1485" s="258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T1485" s="259" t="s">
        <v>446</v>
      </c>
      <c r="AU1485" s="259" t="s">
        <v>83</v>
      </c>
      <c r="AV1485" s="14" t="s">
        <v>81</v>
      </c>
      <c r="AW1485" s="14" t="s">
        <v>35</v>
      </c>
      <c r="AX1485" s="14" t="s">
        <v>74</v>
      </c>
      <c r="AY1485" s="259" t="s">
        <v>426</v>
      </c>
    </row>
    <row r="1486" s="13" customFormat="1">
      <c r="A1486" s="13"/>
      <c r="B1486" s="238"/>
      <c r="C1486" s="239"/>
      <c r="D1486" s="240" t="s">
        <v>446</v>
      </c>
      <c r="E1486" s="241" t="s">
        <v>28</v>
      </c>
      <c r="F1486" s="242" t="s">
        <v>2036</v>
      </c>
      <c r="G1486" s="239"/>
      <c r="H1486" s="243">
        <v>37.5</v>
      </c>
      <c r="I1486" s="244"/>
      <c r="J1486" s="239"/>
      <c r="K1486" s="239"/>
      <c r="L1486" s="245"/>
      <c r="M1486" s="246"/>
      <c r="N1486" s="247"/>
      <c r="O1486" s="247"/>
      <c r="P1486" s="247"/>
      <c r="Q1486" s="247"/>
      <c r="R1486" s="247"/>
      <c r="S1486" s="247"/>
      <c r="T1486" s="248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T1486" s="249" t="s">
        <v>446</v>
      </c>
      <c r="AU1486" s="249" t="s">
        <v>83</v>
      </c>
      <c r="AV1486" s="13" t="s">
        <v>83</v>
      </c>
      <c r="AW1486" s="13" t="s">
        <v>35</v>
      </c>
      <c r="AX1486" s="13" t="s">
        <v>74</v>
      </c>
      <c r="AY1486" s="249" t="s">
        <v>426</v>
      </c>
    </row>
    <row r="1487" s="15" customFormat="1">
      <c r="A1487" s="15"/>
      <c r="B1487" s="260"/>
      <c r="C1487" s="261"/>
      <c r="D1487" s="240" t="s">
        <v>446</v>
      </c>
      <c r="E1487" s="262" t="s">
        <v>167</v>
      </c>
      <c r="F1487" s="263" t="s">
        <v>466</v>
      </c>
      <c r="G1487" s="261"/>
      <c r="H1487" s="264">
        <v>204.87100000000001</v>
      </c>
      <c r="I1487" s="265"/>
      <c r="J1487" s="261"/>
      <c r="K1487" s="261"/>
      <c r="L1487" s="266"/>
      <c r="M1487" s="267"/>
      <c r="N1487" s="268"/>
      <c r="O1487" s="268"/>
      <c r="P1487" s="268"/>
      <c r="Q1487" s="268"/>
      <c r="R1487" s="268"/>
      <c r="S1487" s="268"/>
      <c r="T1487" s="269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T1487" s="270" t="s">
        <v>446</v>
      </c>
      <c r="AU1487" s="270" t="s">
        <v>83</v>
      </c>
      <c r="AV1487" s="15" t="s">
        <v>438</v>
      </c>
      <c r="AW1487" s="15" t="s">
        <v>35</v>
      </c>
      <c r="AX1487" s="15" t="s">
        <v>81</v>
      </c>
      <c r="AY1487" s="270" t="s">
        <v>426</v>
      </c>
    </row>
    <row r="1488" s="2" customFormat="1" ht="37.8" customHeight="1">
      <c r="A1488" s="42"/>
      <c r="B1488" s="43"/>
      <c r="C1488" s="220" t="s">
        <v>2037</v>
      </c>
      <c r="D1488" s="220" t="s">
        <v>433</v>
      </c>
      <c r="E1488" s="221" t="s">
        <v>2038</v>
      </c>
      <c r="F1488" s="222" t="s">
        <v>2039</v>
      </c>
      <c r="G1488" s="223" t="s">
        <v>436</v>
      </c>
      <c r="H1488" s="224">
        <v>289.80000000000001</v>
      </c>
      <c r="I1488" s="225"/>
      <c r="J1488" s="226">
        <f>ROUND(I1488*H1488,2)</f>
        <v>0</v>
      </c>
      <c r="K1488" s="222" t="s">
        <v>437</v>
      </c>
      <c r="L1488" s="48"/>
      <c r="M1488" s="227" t="s">
        <v>28</v>
      </c>
      <c r="N1488" s="228" t="s">
        <v>45</v>
      </c>
      <c r="O1488" s="88"/>
      <c r="P1488" s="229">
        <f>O1488*H1488</f>
        <v>0</v>
      </c>
      <c r="Q1488" s="229">
        <v>0</v>
      </c>
      <c r="R1488" s="229">
        <f>Q1488*H1488</f>
        <v>0</v>
      </c>
      <c r="S1488" s="229">
        <v>0.045999999999999999</v>
      </c>
      <c r="T1488" s="230">
        <f>S1488*H1488</f>
        <v>13.3308</v>
      </c>
      <c r="U1488" s="42"/>
      <c r="V1488" s="42"/>
      <c r="W1488" s="42"/>
      <c r="X1488" s="42"/>
      <c r="Y1488" s="42"/>
      <c r="Z1488" s="42"/>
      <c r="AA1488" s="42"/>
      <c r="AB1488" s="42"/>
      <c r="AC1488" s="42"/>
      <c r="AD1488" s="42"/>
      <c r="AE1488" s="42"/>
      <c r="AR1488" s="231" t="s">
        <v>438</v>
      </c>
      <c r="AT1488" s="231" t="s">
        <v>433</v>
      </c>
      <c r="AU1488" s="231" t="s">
        <v>83</v>
      </c>
      <c r="AY1488" s="21" t="s">
        <v>426</v>
      </c>
      <c r="BE1488" s="232">
        <f>IF(N1488="základní",J1488,0)</f>
        <v>0</v>
      </c>
      <c r="BF1488" s="232">
        <f>IF(N1488="snížená",J1488,0)</f>
        <v>0</v>
      </c>
      <c r="BG1488" s="232">
        <f>IF(N1488="zákl. přenesená",J1488,0)</f>
        <v>0</v>
      </c>
      <c r="BH1488" s="232">
        <f>IF(N1488="sníž. přenesená",J1488,0)</f>
        <v>0</v>
      </c>
      <c r="BI1488" s="232">
        <f>IF(N1488="nulová",J1488,0)</f>
        <v>0</v>
      </c>
      <c r="BJ1488" s="21" t="s">
        <v>81</v>
      </c>
      <c r="BK1488" s="232">
        <f>ROUND(I1488*H1488,2)</f>
        <v>0</v>
      </c>
      <c r="BL1488" s="21" t="s">
        <v>438</v>
      </c>
      <c r="BM1488" s="231" t="s">
        <v>2040</v>
      </c>
    </row>
    <row r="1489" s="2" customFormat="1">
      <c r="A1489" s="42"/>
      <c r="B1489" s="43"/>
      <c r="C1489" s="44"/>
      <c r="D1489" s="233" t="s">
        <v>442</v>
      </c>
      <c r="E1489" s="44"/>
      <c r="F1489" s="234" t="s">
        <v>2041</v>
      </c>
      <c r="G1489" s="44"/>
      <c r="H1489" s="44"/>
      <c r="I1489" s="235"/>
      <c r="J1489" s="44"/>
      <c r="K1489" s="44"/>
      <c r="L1489" s="48"/>
      <c r="M1489" s="236"/>
      <c r="N1489" s="237"/>
      <c r="O1489" s="88"/>
      <c r="P1489" s="88"/>
      <c r="Q1489" s="88"/>
      <c r="R1489" s="88"/>
      <c r="S1489" s="88"/>
      <c r="T1489" s="89"/>
      <c r="U1489" s="42"/>
      <c r="V1489" s="42"/>
      <c r="W1489" s="42"/>
      <c r="X1489" s="42"/>
      <c r="Y1489" s="42"/>
      <c r="Z1489" s="42"/>
      <c r="AA1489" s="42"/>
      <c r="AB1489" s="42"/>
      <c r="AC1489" s="42"/>
      <c r="AD1489" s="42"/>
      <c r="AE1489" s="42"/>
      <c r="AT1489" s="21" t="s">
        <v>442</v>
      </c>
      <c r="AU1489" s="21" t="s">
        <v>83</v>
      </c>
    </row>
    <row r="1490" s="14" customFormat="1">
      <c r="A1490" s="14"/>
      <c r="B1490" s="250"/>
      <c r="C1490" s="251"/>
      <c r="D1490" s="240" t="s">
        <v>446</v>
      </c>
      <c r="E1490" s="252" t="s">
        <v>28</v>
      </c>
      <c r="F1490" s="253" t="s">
        <v>460</v>
      </c>
      <c r="G1490" s="251"/>
      <c r="H1490" s="252" t="s">
        <v>28</v>
      </c>
      <c r="I1490" s="254"/>
      <c r="J1490" s="251"/>
      <c r="K1490" s="251"/>
      <c r="L1490" s="255"/>
      <c r="M1490" s="256"/>
      <c r="N1490" s="257"/>
      <c r="O1490" s="257"/>
      <c r="P1490" s="257"/>
      <c r="Q1490" s="257"/>
      <c r="R1490" s="257"/>
      <c r="S1490" s="257"/>
      <c r="T1490" s="258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T1490" s="259" t="s">
        <v>446</v>
      </c>
      <c r="AU1490" s="259" t="s">
        <v>83</v>
      </c>
      <c r="AV1490" s="14" t="s">
        <v>81</v>
      </c>
      <c r="AW1490" s="14" t="s">
        <v>35</v>
      </c>
      <c r="AX1490" s="14" t="s">
        <v>74</v>
      </c>
      <c r="AY1490" s="259" t="s">
        <v>426</v>
      </c>
    </row>
    <row r="1491" s="13" customFormat="1">
      <c r="A1491" s="13"/>
      <c r="B1491" s="238"/>
      <c r="C1491" s="239"/>
      <c r="D1491" s="240" t="s">
        <v>446</v>
      </c>
      <c r="E1491" s="241" t="s">
        <v>28</v>
      </c>
      <c r="F1491" s="242" t="s">
        <v>2042</v>
      </c>
      <c r="G1491" s="239"/>
      <c r="H1491" s="243">
        <v>84.799999999999997</v>
      </c>
      <c r="I1491" s="244"/>
      <c r="J1491" s="239"/>
      <c r="K1491" s="239"/>
      <c r="L1491" s="245"/>
      <c r="M1491" s="246"/>
      <c r="N1491" s="247"/>
      <c r="O1491" s="247"/>
      <c r="P1491" s="247"/>
      <c r="Q1491" s="247"/>
      <c r="R1491" s="247"/>
      <c r="S1491" s="247"/>
      <c r="T1491" s="248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T1491" s="249" t="s">
        <v>446</v>
      </c>
      <c r="AU1491" s="249" t="s">
        <v>83</v>
      </c>
      <c r="AV1491" s="13" t="s">
        <v>83</v>
      </c>
      <c r="AW1491" s="13" t="s">
        <v>35</v>
      </c>
      <c r="AX1491" s="13" t="s">
        <v>74</v>
      </c>
      <c r="AY1491" s="249" t="s">
        <v>426</v>
      </c>
    </row>
    <row r="1492" s="14" customFormat="1">
      <c r="A1492" s="14"/>
      <c r="B1492" s="250"/>
      <c r="C1492" s="251"/>
      <c r="D1492" s="240" t="s">
        <v>446</v>
      </c>
      <c r="E1492" s="252" t="s">
        <v>28</v>
      </c>
      <c r="F1492" s="253" t="s">
        <v>862</v>
      </c>
      <c r="G1492" s="251"/>
      <c r="H1492" s="252" t="s">
        <v>28</v>
      </c>
      <c r="I1492" s="254"/>
      <c r="J1492" s="251"/>
      <c r="K1492" s="251"/>
      <c r="L1492" s="255"/>
      <c r="M1492" s="256"/>
      <c r="N1492" s="257"/>
      <c r="O1492" s="257"/>
      <c r="P1492" s="257"/>
      <c r="Q1492" s="257"/>
      <c r="R1492" s="257"/>
      <c r="S1492" s="257"/>
      <c r="T1492" s="258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T1492" s="259" t="s">
        <v>446</v>
      </c>
      <c r="AU1492" s="259" t="s">
        <v>83</v>
      </c>
      <c r="AV1492" s="14" t="s">
        <v>81</v>
      </c>
      <c r="AW1492" s="14" t="s">
        <v>35</v>
      </c>
      <c r="AX1492" s="14" t="s">
        <v>74</v>
      </c>
      <c r="AY1492" s="259" t="s">
        <v>426</v>
      </c>
    </row>
    <row r="1493" s="13" customFormat="1">
      <c r="A1493" s="13"/>
      <c r="B1493" s="238"/>
      <c r="C1493" s="239"/>
      <c r="D1493" s="240" t="s">
        <v>446</v>
      </c>
      <c r="E1493" s="241" t="s">
        <v>28</v>
      </c>
      <c r="F1493" s="242" t="s">
        <v>2042</v>
      </c>
      <c r="G1493" s="239"/>
      <c r="H1493" s="243">
        <v>84.799999999999997</v>
      </c>
      <c r="I1493" s="244"/>
      <c r="J1493" s="239"/>
      <c r="K1493" s="239"/>
      <c r="L1493" s="245"/>
      <c r="M1493" s="246"/>
      <c r="N1493" s="247"/>
      <c r="O1493" s="247"/>
      <c r="P1493" s="247"/>
      <c r="Q1493" s="247"/>
      <c r="R1493" s="247"/>
      <c r="S1493" s="247"/>
      <c r="T1493" s="248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T1493" s="249" t="s">
        <v>446</v>
      </c>
      <c r="AU1493" s="249" t="s">
        <v>83</v>
      </c>
      <c r="AV1493" s="13" t="s">
        <v>83</v>
      </c>
      <c r="AW1493" s="13" t="s">
        <v>35</v>
      </c>
      <c r="AX1493" s="13" t="s">
        <v>74</v>
      </c>
      <c r="AY1493" s="249" t="s">
        <v>426</v>
      </c>
    </row>
    <row r="1494" s="14" customFormat="1">
      <c r="A1494" s="14"/>
      <c r="B1494" s="250"/>
      <c r="C1494" s="251"/>
      <c r="D1494" s="240" t="s">
        <v>446</v>
      </c>
      <c r="E1494" s="252" t="s">
        <v>28</v>
      </c>
      <c r="F1494" s="253" t="s">
        <v>871</v>
      </c>
      <c r="G1494" s="251"/>
      <c r="H1494" s="252" t="s">
        <v>28</v>
      </c>
      <c r="I1494" s="254"/>
      <c r="J1494" s="251"/>
      <c r="K1494" s="251"/>
      <c r="L1494" s="255"/>
      <c r="M1494" s="256"/>
      <c r="N1494" s="257"/>
      <c r="O1494" s="257"/>
      <c r="P1494" s="257"/>
      <c r="Q1494" s="257"/>
      <c r="R1494" s="257"/>
      <c r="S1494" s="257"/>
      <c r="T1494" s="258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T1494" s="259" t="s">
        <v>446</v>
      </c>
      <c r="AU1494" s="259" t="s">
        <v>83</v>
      </c>
      <c r="AV1494" s="14" t="s">
        <v>81</v>
      </c>
      <c r="AW1494" s="14" t="s">
        <v>35</v>
      </c>
      <c r="AX1494" s="14" t="s">
        <v>74</v>
      </c>
      <c r="AY1494" s="259" t="s">
        <v>426</v>
      </c>
    </row>
    <row r="1495" s="13" customFormat="1">
      <c r="A1495" s="13"/>
      <c r="B1495" s="238"/>
      <c r="C1495" s="239"/>
      <c r="D1495" s="240" t="s">
        <v>446</v>
      </c>
      <c r="E1495" s="241" t="s">
        <v>28</v>
      </c>
      <c r="F1495" s="242" t="s">
        <v>2043</v>
      </c>
      <c r="G1495" s="239"/>
      <c r="H1495" s="243">
        <v>55.600000000000001</v>
      </c>
      <c r="I1495" s="244"/>
      <c r="J1495" s="239"/>
      <c r="K1495" s="239"/>
      <c r="L1495" s="245"/>
      <c r="M1495" s="246"/>
      <c r="N1495" s="247"/>
      <c r="O1495" s="247"/>
      <c r="P1495" s="247"/>
      <c r="Q1495" s="247"/>
      <c r="R1495" s="247"/>
      <c r="S1495" s="247"/>
      <c r="T1495" s="248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T1495" s="249" t="s">
        <v>446</v>
      </c>
      <c r="AU1495" s="249" t="s">
        <v>83</v>
      </c>
      <c r="AV1495" s="13" t="s">
        <v>83</v>
      </c>
      <c r="AW1495" s="13" t="s">
        <v>35</v>
      </c>
      <c r="AX1495" s="13" t="s">
        <v>74</v>
      </c>
      <c r="AY1495" s="249" t="s">
        <v>426</v>
      </c>
    </row>
    <row r="1496" s="14" customFormat="1">
      <c r="A1496" s="14"/>
      <c r="B1496" s="250"/>
      <c r="C1496" s="251"/>
      <c r="D1496" s="240" t="s">
        <v>446</v>
      </c>
      <c r="E1496" s="252" t="s">
        <v>28</v>
      </c>
      <c r="F1496" s="253" t="s">
        <v>872</v>
      </c>
      <c r="G1496" s="251"/>
      <c r="H1496" s="252" t="s">
        <v>28</v>
      </c>
      <c r="I1496" s="254"/>
      <c r="J1496" s="251"/>
      <c r="K1496" s="251"/>
      <c r="L1496" s="255"/>
      <c r="M1496" s="256"/>
      <c r="N1496" s="257"/>
      <c r="O1496" s="257"/>
      <c r="P1496" s="257"/>
      <c r="Q1496" s="257"/>
      <c r="R1496" s="257"/>
      <c r="S1496" s="257"/>
      <c r="T1496" s="258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T1496" s="259" t="s">
        <v>446</v>
      </c>
      <c r="AU1496" s="259" t="s">
        <v>83</v>
      </c>
      <c r="AV1496" s="14" t="s">
        <v>81</v>
      </c>
      <c r="AW1496" s="14" t="s">
        <v>35</v>
      </c>
      <c r="AX1496" s="14" t="s">
        <v>74</v>
      </c>
      <c r="AY1496" s="259" t="s">
        <v>426</v>
      </c>
    </row>
    <row r="1497" s="13" customFormat="1">
      <c r="A1497" s="13"/>
      <c r="B1497" s="238"/>
      <c r="C1497" s="239"/>
      <c r="D1497" s="240" t="s">
        <v>446</v>
      </c>
      <c r="E1497" s="241" t="s">
        <v>28</v>
      </c>
      <c r="F1497" s="242" t="s">
        <v>2044</v>
      </c>
      <c r="G1497" s="239"/>
      <c r="H1497" s="243">
        <v>64.599999999999994</v>
      </c>
      <c r="I1497" s="244"/>
      <c r="J1497" s="239"/>
      <c r="K1497" s="239"/>
      <c r="L1497" s="245"/>
      <c r="M1497" s="246"/>
      <c r="N1497" s="247"/>
      <c r="O1497" s="247"/>
      <c r="P1497" s="247"/>
      <c r="Q1497" s="247"/>
      <c r="R1497" s="247"/>
      <c r="S1497" s="247"/>
      <c r="T1497" s="248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T1497" s="249" t="s">
        <v>446</v>
      </c>
      <c r="AU1497" s="249" t="s">
        <v>83</v>
      </c>
      <c r="AV1497" s="13" t="s">
        <v>83</v>
      </c>
      <c r="AW1497" s="13" t="s">
        <v>35</v>
      </c>
      <c r="AX1497" s="13" t="s">
        <v>74</v>
      </c>
      <c r="AY1497" s="249" t="s">
        <v>426</v>
      </c>
    </row>
    <row r="1498" s="15" customFormat="1">
      <c r="A1498" s="15"/>
      <c r="B1498" s="260"/>
      <c r="C1498" s="261"/>
      <c r="D1498" s="240" t="s">
        <v>446</v>
      </c>
      <c r="E1498" s="262" t="s">
        <v>169</v>
      </c>
      <c r="F1498" s="263" t="s">
        <v>466</v>
      </c>
      <c r="G1498" s="261"/>
      <c r="H1498" s="264">
        <v>289.80000000000001</v>
      </c>
      <c r="I1498" s="265"/>
      <c r="J1498" s="261"/>
      <c r="K1498" s="261"/>
      <c r="L1498" s="266"/>
      <c r="M1498" s="267"/>
      <c r="N1498" s="268"/>
      <c r="O1498" s="268"/>
      <c r="P1498" s="268"/>
      <c r="Q1498" s="268"/>
      <c r="R1498" s="268"/>
      <c r="S1498" s="268"/>
      <c r="T1498" s="269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T1498" s="270" t="s">
        <v>446</v>
      </c>
      <c r="AU1498" s="270" t="s">
        <v>83</v>
      </c>
      <c r="AV1498" s="15" t="s">
        <v>438</v>
      </c>
      <c r="AW1498" s="15" t="s">
        <v>35</v>
      </c>
      <c r="AX1498" s="15" t="s">
        <v>81</v>
      </c>
      <c r="AY1498" s="270" t="s">
        <v>426</v>
      </c>
    </row>
    <row r="1499" s="2" customFormat="1" ht="44.25" customHeight="1">
      <c r="A1499" s="42"/>
      <c r="B1499" s="43"/>
      <c r="C1499" s="220" t="s">
        <v>2045</v>
      </c>
      <c r="D1499" s="220" t="s">
        <v>433</v>
      </c>
      <c r="E1499" s="221" t="s">
        <v>2046</v>
      </c>
      <c r="F1499" s="222" t="s">
        <v>2047</v>
      </c>
      <c r="G1499" s="223" t="s">
        <v>436</v>
      </c>
      <c r="H1499" s="224">
        <v>30.699999999999999</v>
      </c>
      <c r="I1499" s="225"/>
      <c r="J1499" s="226">
        <f>ROUND(I1499*H1499,2)</f>
        <v>0</v>
      </c>
      <c r="K1499" s="222" t="s">
        <v>437</v>
      </c>
      <c r="L1499" s="48"/>
      <c r="M1499" s="227" t="s">
        <v>28</v>
      </c>
      <c r="N1499" s="228" t="s">
        <v>45</v>
      </c>
      <c r="O1499" s="88"/>
      <c r="P1499" s="229">
        <f>O1499*H1499</f>
        <v>0</v>
      </c>
      <c r="Q1499" s="229">
        <v>0</v>
      </c>
      <c r="R1499" s="229">
        <f>Q1499*H1499</f>
        <v>0</v>
      </c>
      <c r="S1499" s="229">
        <v>0.016</v>
      </c>
      <c r="T1499" s="230">
        <f>S1499*H1499</f>
        <v>0.49120000000000003</v>
      </c>
      <c r="U1499" s="42"/>
      <c r="V1499" s="42"/>
      <c r="W1499" s="42"/>
      <c r="X1499" s="42"/>
      <c r="Y1499" s="42"/>
      <c r="Z1499" s="42"/>
      <c r="AA1499" s="42"/>
      <c r="AB1499" s="42"/>
      <c r="AC1499" s="42"/>
      <c r="AD1499" s="42"/>
      <c r="AE1499" s="42"/>
      <c r="AR1499" s="231" t="s">
        <v>438</v>
      </c>
      <c r="AT1499" s="231" t="s">
        <v>433</v>
      </c>
      <c r="AU1499" s="231" t="s">
        <v>83</v>
      </c>
      <c r="AY1499" s="21" t="s">
        <v>426</v>
      </c>
      <c r="BE1499" s="232">
        <f>IF(N1499="základní",J1499,0)</f>
        <v>0</v>
      </c>
      <c r="BF1499" s="232">
        <f>IF(N1499="snížená",J1499,0)</f>
        <v>0</v>
      </c>
      <c r="BG1499" s="232">
        <f>IF(N1499="zákl. přenesená",J1499,0)</f>
        <v>0</v>
      </c>
      <c r="BH1499" s="232">
        <f>IF(N1499="sníž. přenesená",J1499,0)</f>
        <v>0</v>
      </c>
      <c r="BI1499" s="232">
        <f>IF(N1499="nulová",J1499,0)</f>
        <v>0</v>
      </c>
      <c r="BJ1499" s="21" t="s">
        <v>81</v>
      </c>
      <c r="BK1499" s="232">
        <f>ROUND(I1499*H1499,2)</f>
        <v>0</v>
      </c>
      <c r="BL1499" s="21" t="s">
        <v>438</v>
      </c>
      <c r="BM1499" s="231" t="s">
        <v>2048</v>
      </c>
    </row>
    <row r="1500" s="2" customFormat="1">
      <c r="A1500" s="42"/>
      <c r="B1500" s="43"/>
      <c r="C1500" s="44"/>
      <c r="D1500" s="233" t="s">
        <v>442</v>
      </c>
      <c r="E1500" s="44"/>
      <c r="F1500" s="234" t="s">
        <v>2049</v>
      </c>
      <c r="G1500" s="44"/>
      <c r="H1500" s="44"/>
      <c r="I1500" s="235"/>
      <c r="J1500" s="44"/>
      <c r="K1500" s="44"/>
      <c r="L1500" s="48"/>
      <c r="M1500" s="236"/>
      <c r="N1500" s="237"/>
      <c r="O1500" s="88"/>
      <c r="P1500" s="88"/>
      <c r="Q1500" s="88"/>
      <c r="R1500" s="88"/>
      <c r="S1500" s="88"/>
      <c r="T1500" s="89"/>
      <c r="U1500" s="42"/>
      <c r="V1500" s="42"/>
      <c r="W1500" s="42"/>
      <c r="X1500" s="42"/>
      <c r="Y1500" s="42"/>
      <c r="Z1500" s="42"/>
      <c r="AA1500" s="42"/>
      <c r="AB1500" s="42"/>
      <c r="AC1500" s="42"/>
      <c r="AD1500" s="42"/>
      <c r="AE1500" s="42"/>
      <c r="AT1500" s="21" t="s">
        <v>442</v>
      </c>
      <c r="AU1500" s="21" t="s">
        <v>83</v>
      </c>
    </row>
    <row r="1501" s="14" customFormat="1">
      <c r="A1501" s="14"/>
      <c r="B1501" s="250"/>
      <c r="C1501" s="251"/>
      <c r="D1501" s="240" t="s">
        <v>446</v>
      </c>
      <c r="E1501" s="252" t="s">
        <v>28</v>
      </c>
      <c r="F1501" s="253" t="s">
        <v>1398</v>
      </c>
      <c r="G1501" s="251"/>
      <c r="H1501" s="252" t="s">
        <v>28</v>
      </c>
      <c r="I1501" s="254"/>
      <c r="J1501" s="251"/>
      <c r="K1501" s="251"/>
      <c r="L1501" s="255"/>
      <c r="M1501" s="256"/>
      <c r="N1501" s="257"/>
      <c r="O1501" s="257"/>
      <c r="P1501" s="257"/>
      <c r="Q1501" s="257"/>
      <c r="R1501" s="257"/>
      <c r="S1501" s="257"/>
      <c r="T1501" s="258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T1501" s="259" t="s">
        <v>446</v>
      </c>
      <c r="AU1501" s="259" t="s">
        <v>83</v>
      </c>
      <c r="AV1501" s="14" t="s">
        <v>81</v>
      </c>
      <c r="AW1501" s="14" t="s">
        <v>35</v>
      </c>
      <c r="AX1501" s="14" t="s">
        <v>74</v>
      </c>
      <c r="AY1501" s="259" t="s">
        <v>426</v>
      </c>
    </row>
    <row r="1502" s="13" customFormat="1">
      <c r="A1502" s="13"/>
      <c r="B1502" s="238"/>
      <c r="C1502" s="239"/>
      <c r="D1502" s="240" t="s">
        <v>446</v>
      </c>
      <c r="E1502" s="241" t="s">
        <v>28</v>
      </c>
      <c r="F1502" s="242" t="s">
        <v>1432</v>
      </c>
      <c r="G1502" s="239"/>
      <c r="H1502" s="243">
        <v>30.699999999999999</v>
      </c>
      <c r="I1502" s="244"/>
      <c r="J1502" s="239"/>
      <c r="K1502" s="239"/>
      <c r="L1502" s="245"/>
      <c r="M1502" s="246"/>
      <c r="N1502" s="247"/>
      <c r="O1502" s="247"/>
      <c r="P1502" s="247"/>
      <c r="Q1502" s="247"/>
      <c r="R1502" s="247"/>
      <c r="S1502" s="247"/>
      <c r="T1502" s="248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T1502" s="249" t="s">
        <v>446</v>
      </c>
      <c r="AU1502" s="249" t="s">
        <v>83</v>
      </c>
      <c r="AV1502" s="13" t="s">
        <v>83</v>
      </c>
      <c r="AW1502" s="13" t="s">
        <v>35</v>
      </c>
      <c r="AX1502" s="13" t="s">
        <v>74</v>
      </c>
      <c r="AY1502" s="249" t="s">
        <v>426</v>
      </c>
    </row>
    <row r="1503" s="15" customFormat="1">
      <c r="A1503" s="15"/>
      <c r="B1503" s="260"/>
      <c r="C1503" s="261"/>
      <c r="D1503" s="240" t="s">
        <v>446</v>
      </c>
      <c r="E1503" s="262" t="s">
        <v>2050</v>
      </c>
      <c r="F1503" s="263" t="s">
        <v>466</v>
      </c>
      <c r="G1503" s="261"/>
      <c r="H1503" s="264">
        <v>30.699999999999999</v>
      </c>
      <c r="I1503" s="265"/>
      <c r="J1503" s="261"/>
      <c r="K1503" s="261"/>
      <c r="L1503" s="266"/>
      <c r="M1503" s="267"/>
      <c r="N1503" s="268"/>
      <c r="O1503" s="268"/>
      <c r="P1503" s="268"/>
      <c r="Q1503" s="268"/>
      <c r="R1503" s="268"/>
      <c r="S1503" s="268"/>
      <c r="T1503" s="269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T1503" s="270" t="s">
        <v>446</v>
      </c>
      <c r="AU1503" s="270" t="s">
        <v>83</v>
      </c>
      <c r="AV1503" s="15" t="s">
        <v>438</v>
      </c>
      <c r="AW1503" s="15" t="s">
        <v>35</v>
      </c>
      <c r="AX1503" s="15" t="s">
        <v>81</v>
      </c>
      <c r="AY1503" s="270" t="s">
        <v>426</v>
      </c>
    </row>
    <row r="1504" s="2" customFormat="1" ht="37.8" customHeight="1">
      <c r="A1504" s="42"/>
      <c r="B1504" s="43"/>
      <c r="C1504" s="220" t="s">
        <v>2051</v>
      </c>
      <c r="D1504" s="220" t="s">
        <v>433</v>
      </c>
      <c r="E1504" s="221" t="s">
        <v>2052</v>
      </c>
      <c r="F1504" s="222" t="s">
        <v>2053</v>
      </c>
      <c r="G1504" s="223" t="s">
        <v>949</v>
      </c>
      <c r="H1504" s="224">
        <v>1.8</v>
      </c>
      <c r="I1504" s="225"/>
      <c r="J1504" s="226">
        <f>ROUND(I1504*H1504,2)</f>
        <v>0</v>
      </c>
      <c r="K1504" s="222" t="s">
        <v>437</v>
      </c>
      <c r="L1504" s="48"/>
      <c r="M1504" s="227" t="s">
        <v>28</v>
      </c>
      <c r="N1504" s="228" t="s">
        <v>45</v>
      </c>
      <c r="O1504" s="88"/>
      <c r="P1504" s="229">
        <f>O1504*H1504</f>
        <v>0</v>
      </c>
      <c r="Q1504" s="229">
        <v>0.00038999999999999999</v>
      </c>
      <c r="R1504" s="229">
        <f>Q1504*H1504</f>
        <v>0.00070200000000000004</v>
      </c>
      <c r="S1504" s="229">
        <v>0</v>
      </c>
      <c r="T1504" s="230">
        <f>S1504*H1504</f>
        <v>0</v>
      </c>
      <c r="U1504" s="42"/>
      <c r="V1504" s="42"/>
      <c r="W1504" s="42"/>
      <c r="X1504" s="42"/>
      <c r="Y1504" s="42"/>
      <c r="Z1504" s="42"/>
      <c r="AA1504" s="42"/>
      <c r="AB1504" s="42"/>
      <c r="AC1504" s="42"/>
      <c r="AD1504" s="42"/>
      <c r="AE1504" s="42"/>
      <c r="AR1504" s="231" t="s">
        <v>438</v>
      </c>
      <c r="AT1504" s="231" t="s">
        <v>433</v>
      </c>
      <c r="AU1504" s="231" t="s">
        <v>83</v>
      </c>
      <c r="AY1504" s="21" t="s">
        <v>426</v>
      </c>
      <c r="BE1504" s="232">
        <f>IF(N1504="základní",J1504,0)</f>
        <v>0</v>
      </c>
      <c r="BF1504" s="232">
        <f>IF(N1504="snížená",J1504,0)</f>
        <v>0</v>
      </c>
      <c r="BG1504" s="232">
        <f>IF(N1504="zákl. přenesená",J1504,0)</f>
        <v>0</v>
      </c>
      <c r="BH1504" s="232">
        <f>IF(N1504="sníž. přenesená",J1504,0)</f>
        <v>0</v>
      </c>
      <c r="BI1504" s="232">
        <f>IF(N1504="nulová",J1504,0)</f>
        <v>0</v>
      </c>
      <c r="BJ1504" s="21" t="s">
        <v>81</v>
      </c>
      <c r="BK1504" s="232">
        <f>ROUND(I1504*H1504,2)</f>
        <v>0</v>
      </c>
      <c r="BL1504" s="21" t="s">
        <v>438</v>
      </c>
      <c r="BM1504" s="231" t="s">
        <v>2054</v>
      </c>
    </row>
    <row r="1505" s="2" customFormat="1">
      <c r="A1505" s="42"/>
      <c r="B1505" s="43"/>
      <c r="C1505" s="44"/>
      <c r="D1505" s="233" t="s">
        <v>442</v>
      </c>
      <c r="E1505" s="44"/>
      <c r="F1505" s="234" t="s">
        <v>2055</v>
      </c>
      <c r="G1505" s="44"/>
      <c r="H1505" s="44"/>
      <c r="I1505" s="235"/>
      <c r="J1505" s="44"/>
      <c r="K1505" s="44"/>
      <c r="L1505" s="48"/>
      <c r="M1505" s="236"/>
      <c r="N1505" s="237"/>
      <c r="O1505" s="88"/>
      <c r="P1505" s="88"/>
      <c r="Q1505" s="88"/>
      <c r="R1505" s="88"/>
      <c r="S1505" s="88"/>
      <c r="T1505" s="89"/>
      <c r="U1505" s="42"/>
      <c r="V1505" s="42"/>
      <c r="W1505" s="42"/>
      <c r="X1505" s="42"/>
      <c r="Y1505" s="42"/>
      <c r="Z1505" s="42"/>
      <c r="AA1505" s="42"/>
      <c r="AB1505" s="42"/>
      <c r="AC1505" s="42"/>
      <c r="AD1505" s="42"/>
      <c r="AE1505" s="42"/>
      <c r="AT1505" s="21" t="s">
        <v>442</v>
      </c>
      <c r="AU1505" s="21" t="s">
        <v>83</v>
      </c>
    </row>
    <row r="1506" s="14" customFormat="1">
      <c r="A1506" s="14"/>
      <c r="B1506" s="250"/>
      <c r="C1506" s="251"/>
      <c r="D1506" s="240" t="s">
        <v>446</v>
      </c>
      <c r="E1506" s="252" t="s">
        <v>28</v>
      </c>
      <c r="F1506" s="253" t="s">
        <v>885</v>
      </c>
      <c r="G1506" s="251"/>
      <c r="H1506" s="252" t="s">
        <v>28</v>
      </c>
      <c r="I1506" s="254"/>
      <c r="J1506" s="251"/>
      <c r="K1506" s="251"/>
      <c r="L1506" s="255"/>
      <c r="M1506" s="256"/>
      <c r="N1506" s="257"/>
      <c r="O1506" s="257"/>
      <c r="P1506" s="257"/>
      <c r="Q1506" s="257"/>
      <c r="R1506" s="257"/>
      <c r="S1506" s="257"/>
      <c r="T1506" s="258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T1506" s="259" t="s">
        <v>446</v>
      </c>
      <c r="AU1506" s="259" t="s">
        <v>83</v>
      </c>
      <c r="AV1506" s="14" t="s">
        <v>81</v>
      </c>
      <c r="AW1506" s="14" t="s">
        <v>35</v>
      </c>
      <c r="AX1506" s="14" t="s">
        <v>74</v>
      </c>
      <c r="AY1506" s="259" t="s">
        <v>426</v>
      </c>
    </row>
    <row r="1507" s="13" customFormat="1">
      <c r="A1507" s="13"/>
      <c r="B1507" s="238"/>
      <c r="C1507" s="239"/>
      <c r="D1507" s="240" t="s">
        <v>446</v>
      </c>
      <c r="E1507" s="241" t="s">
        <v>28</v>
      </c>
      <c r="F1507" s="242" t="s">
        <v>2056</v>
      </c>
      <c r="G1507" s="239"/>
      <c r="H1507" s="243">
        <v>1.8</v>
      </c>
      <c r="I1507" s="244"/>
      <c r="J1507" s="239"/>
      <c r="K1507" s="239"/>
      <c r="L1507" s="245"/>
      <c r="M1507" s="246"/>
      <c r="N1507" s="247"/>
      <c r="O1507" s="247"/>
      <c r="P1507" s="247"/>
      <c r="Q1507" s="247"/>
      <c r="R1507" s="247"/>
      <c r="S1507" s="247"/>
      <c r="T1507" s="248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T1507" s="249" t="s">
        <v>446</v>
      </c>
      <c r="AU1507" s="249" t="s">
        <v>83</v>
      </c>
      <c r="AV1507" s="13" t="s">
        <v>83</v>
      </c>
      <c r="AW1507" s="13" t="s">
        <v>35</v>
      </c>
      <c r="AX1507" s="13" t="s">
        <v>81</v>
      </c>
      <c r="AY1507" s="249" t="s">
        <v>426</v>
      </c>
    </row>
    <row r="1508" s="2" customFormat="1" ht="24.15" customHeight="1">
      <c r="A1508" s="42"/>
      <c r="B1508" s="43"/>
      <c r="C1508" s="271" t="s">
        <v>2057</v>
      </c>
      <c r="D1508" s="271" t="s">
        <v>776</v>
      </c>
      <c r="E1508" s="272" t="s">
        <v>2058</v>
      </c>
      <c r="F1508" s="273" t="s">
        <v>2059</v>
      </c>
      <c r="G1508" s="274" t="s">
        <v>740</v>
      </c>
      <c r="H1508" s="275">
        <v>0.0060000000000000001</v>
      </c>
      <c r="I1508" s="276"/>
      <c r="J1508" s="277">
        <f>ROUND(I1508*H1508,2)</f>
        <v>0</v>
      </c>
      <c r="K1508" s="273" t="s">
        <v>437</v>
      </c>
      <c r="L1508" s="278"/>
      <c r="M1508" s="279" t="s">
        <v>28</v>
      </c>
      <c r="N1508" s="280" t="s">
        <v>45</v>
      </c>
      <c r="O1508" s="88"/>
      <c r="P1508" s="229">
        <f>O1508*H1508</f>
        <v>0</v>
      </c>
      <c r="Q1508" s="229">
        <v>1</v>
      </c>
      <c r="R1508" s="229">
        <f>Q1508*H1508</f>
        <v>0.0060000000000000001</v>
      </c>
      <c r="S1508" s="229">
        <v>0</v>
      </c>
      <c r="T1508" s="230">
        <f>S1508*H1508</f>
        <v>0</v>
      </c>
      <c r="U1508" s="42"/>
      <c r="V1508" s="42"/>
      <c r="W1508" s="42"/>
      <c r="X1508" s="42"/>
      <c r="Y1508" s="42"/>
      <c r="Z1508" s="42"/>
      <c r="AA1508" s="42"/>
      <c r="AB1508" s="42"/>
      <c r="AC1508" s="42"/>
      <c r="AD1508" s="42"/>
      <c r="AE1508" s="42"/>
      <c r="AR1508" s="231" t="s">
        <v>491</v>
      </c>
      <c r="AT1508" s="231" t="s">
        <v>776</v>
      </c>
      <c r="AU1508" s="231" t="s">
        <v>83</v>
      </c>
      <c r="AY1508" s="21" t="s">
        <v>426</v>
      </c>
      <c r="BE1508" s="232">
        <f>IF(N1508="základní",J1508,0)</f>
        <v>0</v>
      </c>
      <c r="BF1508" s="232">
        <f>IF(N1508="snížená",J1508,0)</f>
        <v>0</v>
      </c>
      <c r="BG1508" s="232">
        <f>IF(N1508="zákl. přenesená",J1508,0)</f>
        <v>0</v>
      </c>
      <c r="BH1508" s="232">
        <f>IF(N1508="sníž. přenesená",J1508,0)</f>
        <v>0</v>
      </c>
      <c r="BI1508" s="232">
        <f>IF(N1508="nulová",J1508,0)</f>
        <v>0</v>
      </c>
      <c r="BJ1508" s="21" t="s">
        <v>81</v>
      </c>
      <c r="BK1508" s="232">
        <f>ROUND(I1508*H1508,2)</f>
        <v>0</v>
      </c>
      <c r="BL1508" s="21" t="s">
        <v>438</v>
      </c>
      <c r="BM1508" s="231" t="s">
        <v>2060</v>
      </c>
    </row>
    <row r="1509" s="14" customFormat="1">
      <c r="A1509" s="14"/>
      <c r="B1509" s="250"/>
      <c r="C1509" s="251"/>
      <c r="D1509" s="240" t="s">
        <v>446</v>
      </c>
      <c r="E1509" s="252" t="s">
        <v>28</v>
      </c>
      <c r="F1509" s="253" t="s">
        <v>885</v>
      </c>
      <c r="G1509" s="251"/>
      <c r="H1509" s="252" t="s">
        <v>28</v>
      </c>
      <c r="I1509" s="254"/>
      <c r="J1509" s="251"/>
      <c r="K1509" s="251"/>
      <c r="L1509" s="255"/>
      <c r="M1509" s="256"/>
      <c r="N1509" s="257"/>
      <c r="O1509" s="257"/>
      <c r="P1509" s="257"/>
      <c r="Q1509" s="257"/>
      <c r="R1509" s="257"/>
      <c r="S1509" s="257"/>
      <c r="T1509" s="258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T1509" s="259" t="s">
        <v>446</v>
      </c>
      <c r="AU1509" s="259" t="s">
        <v>83</v>
      </c>
      <c r="AV1509" s="14" t="s">
        <v>81</v>
      </c>
      <c r="AW1509" s="14" t="s">
        <v>35</v>
      </c>
      <c r="AX1509" s="14" t="s">
        <v>74</v>
      </c>
      <c r="AY1509" s="259" t="s">
        <v>426</v>
      </c>
    </row>
    <row r="1510" s="13" customFormat="1">
      <c r="A1510" s="13"/>
      <c r="B1510" s="238"/>
      <c r="C1510" s="239"/>
      <c r="D1510" s="240" t="s">
        <v>446</v>
      </c>
      <c r="E1510" s="241" t="s">
        <v>28</v>
      </c>
      <c r="F1510" s="242" t="s">
        <v>2061</v>
      </c>
      <c r="G1510" s="239"/>
      <c r="H1510" s="243">
        <v>0.0060000000000000001</v>
      </c>
      <c r="I1510" s="244"/>
      <c r="J1510" s="239"/>
      <c r="K1510" s="239"/>
      <c r="L1510" s="245"/>
      <c r="M1510" s="246"/>
      <c r="N1510" s="247"/>
      <c r="O1510" s="247"/>
      <c r="P1510" s="247"/>
      <c r="Q1510" s="247"/>
      <c r="R1510" s="247"/>
      <c r="S1510" s="247"/>
      <c r="T1510" s="248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T1510" s="249" t="s">
        <v>446</v>
      </c>
      <c r="AU1510" s="249" t="s">
        <v>83</v>
      </c>
      <c r="AV1510" s="13" t="s">
        <v>83</v>
      </c>
      <c r="AW1510" s="13" t="s">
        <v>35</v>
      </c>
      <c r="AX1510" s="13" t="s">
        <v>81</v>
      </c>
      <c r="AY1510" s="249" t="s">
        <v>426</v>
      </c>
    </row>
    <row r="1511" s="2" customFormat="1" ht="37.8" customHeight="1">
      <c r="A1511" s="42"/>
      <c r="B1511" s="43"/>
      <c r="C1511" s="220" t="s">
        <v>2062</v>
      </c>
      <c r="D1511" s="220" t="s">
        <v>433</v>
      </c>
      <c r="E1511" s="221" t="s">
        <v>2063</v>
      </c>
      <c r="F1511" s="222" t="s">
        <v>2064</v>
      </c>
      <c r="G1511" s="223" t="s">
        <v>1452</v>
      </c>
      <c r="H1511" s="224">
        <v>1</v>
      </c>
      <c r="I1511" s="225"/>
      <c r="J1511" s="226">
        <f>ROUND(I1511*H1511,2)</f>
        <v>0</v>
      </c>
      <c r="K1511" s="222" t="s">
        <v>28</v>
      </c>
      <c r="L1511" s="48"/>
      <c r="M1511" s="227" t="s">
        <v>28</v>
      </c>
      <c r="N1511" s="228" t="s">
        <v>45</v>
      </c>
      <c r="O1511" s="88"/>
      <c r="P1511" s="229">
        <f>O1511*H1511</f>
        <v>0</v>
      </c>
      <c r="Q1511" s="229">
        <v>0</v>
      </c>
      <c r="R1511" s="229">
        <f>Q1511*H1511</f>
        <v>0</v>
      </c>
      <c r="S1511" s="229">
        <v>0</v>
      </c>
      <c r="T1511" s="230">
        <f>S1511*H1511</f>
        <v>0</v>
      </c>
      <c r="U1511" s="42"/>
      <c r="V1511" s="42"/>
      <c r="W1511" s="42"/>
      <c r="X1511" s="42"/>
      <c r="Y1511" s="42"/>
      <c r="Z1511" s="42"/>
      <c r="AA1511" s="42"/>
      <c r="AB1511" s="42"/>
      <c r="AC1511" s="42"/>
      <c r="AD1511" s="42"/>
      <c r="AE1511" s="42"/>
      <c r="AR1511" s="231" t="s">
        <v>438</v>
      </c>
      <c r="AT1511" s="231" t="s">
        <v>433</v>
      </c>
      <c r="AU1511" s="231" t="s">
        <v>83</v>
      </c>
      <c r="AY1511" s="21" t="s">
        <v>426</v>
      </c>
      <c r="BE1511" s="232">
        <f>IF(N1511="základní",J1511,0)</f>
        <v>0</v>
      </c>
      <c r="BF1511" s="232">
        <f>IF(N1511="snížená",J1511,0)</f>
        <v>0</v>
      </c>
      <c r="BG1511" s="232">
        <f>IF(N1511="zákl. přenesená",J1511,0)</f>
        <v>0</v>
      </c>
      <c r="BH1511" s="232">
        <f>IF(N1511="sníž. přenesená",J1511,0)</f>
        <v>0</v>
      </c>
      <c r="BI1511" s="232">
        <f>IF(N1511="nulová",J1511,0)</f>
        <v>0</v>
      </c>
      <c r="BJ1511" s="21" t="s">
        <v>81</v>
      </c>
      <c r="BK1511" s="232">
        <f>ROUND(I1511*H1511,2)</f>
        <v>0</v>
      </c>
      <c r="BL1511" s="21" t="s">
        <v>438</v>
      </c>
      <c r="BM1511" s="231" t="s">
        <v>2065</v>
      </c>
    </row>
    <row r="1512" s="14" customFormat="1">
      <c r="A1512" s="14"/>
      <c r="B1512" s="250"/>
      <c r="C1512" s="251"/>
      <c r="D1512" s="240" t="s">
        <v>446</v>
      </c>
      <c r="E1512" s="252" t="s">
        <v>28</v>
      </c>
      <c r="F1512" s="253" t="s">
        <v>460</v>
      </c>
      <c r="G1512" s="251"/>
      <c r="H1512" s="252" t="s">
        <v>28</v>
      </c>
      <c r="I1512" s="254"/>
      <c r="J1512" s="251"/>
      <c r="K1512" s="251"/>
      <c r="L1512" s="255"/>
      <c r="M1512" s="256"/>
      <c r="N1512" s="257"/>
      <c r="O1512" s="257"/>
      <c r="P1512" s="257"/>
      <c r="Q1512" s="257"/>
      <c r="R1512" s="257"/>
      <c r="S1512" s="257"/>
      <c r="T1512" s="258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T1512" s="259" t="s">
        <v>446</v>
      </c>
      <c r="AU1512" s="259" t="s">
        <v>83</v>
      </c>
      <c r="AV1512" s="14" t="s">
        <v>81</v>
      </c>
      <c r="AW1512" s="14" t="s">
        <v>35</v>
      </c>
      <c r="AX1512" s="14" t="s">
        <v>74</v>
      </c>
      <c r="AY1512" s="259" t="s">
        <v>426</v>
      </c>
    </row>
    <row r="1513" s="13" customFormat="1">
      <c r="A1513" s="13"/>
      <c r="B1513" s="238"/>
      <c r="C1513" s="239"/>
      <c r="D1513" s="240" t="s">
        <v>446</v>
      </c>
      <c r="E1513" s="241" t="s">
        <v>28</v>
      </c>
      <c r="F1513" s="242" t="s">
        <v>81</v>
      </c>
      <c r="G1513" s="239"/>
      <c r="H1513" s="243">
        <v>1</v>
      </c>
      <c r="I1513" s="244"/>
      <c r="J1513" s="239"/>
      <c r="K1513" s="239"/>
      <c r="L1513" s="245"/>
      <c r="M1513" s="246"/>
      <c r="N1513" s="247"/>
      <c r="O1513" s="247"/>
      <c r="P1513" s="247"/>
      <c r="Q1513" s="247"/>
      <c r="R1513" s="247"/>
      <c r="S1513" s="247"/>
      <c r="T1513" s="248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T1513" s="249" t="s">
        <v>446</v>
      </c>
      <c r="AU1513" s="249" t="s">
        <v>83</v>
      </c>
      <c r="AV1513" s="13" t="s">
        <v>83</v>
      </c>
      <c r="AW1513" s="13" t="s">
        <v>35</v>
      </c>
      <c r="AX1513" s="13" t="s">
        <v>81</v>
      </c>
      <c r="AY1513" s="249" t="s">
        <v>426</v>
      </c>
    </row>
    <row r="1514" s="2" customFormat="1" ht="24.15" customHeight="1">
      <c r="A1514" s="42"/>
      <c r="B1514" s="43"/>
      <c r="C1514" s="220" t="s">
        <v>2066</v>
      </c>
      <c r="D1514" s="220" t="s">
        <v>433</v>
      </c>
      <c r="E1514" s="221" t="s">
        <v>2067</v>
      </c>
      <c r="F1514" s="222" t="s">
        <v>2068</v>
      </c>
      <c r="G1514" s="223" t="s">
        <v>436</v>
      </c>
      <c r="H1514" s="224">
        <v>19</v>
      </c>
      <c r="I1514" s="225"/>
      <c r="J1514" s="226">
        <f>ROUND(I1514*H1514,2)</f>
        <v>0</v>
      </c>
      <c r="K1514" s="222" t="s">
        <v>28</v>
      </c>
      <c r="L1514" s="48"/>
      <c r="M1514" s="227" t="s">
        <v>28</v>
      </c>
      <c r="N1514" s="228" t="s">
        <v>45</v>
      </c>
      <c r="O1514" s="88"/>
      <c r="P1514" s="229">
        <f>O1514*H1514</f>
        <v>0</v>
      </c>
      <c r="Q1514" s="229">
        <v>0.01094</v>
      </c>
      <c r="R1514" s="229">
        <f>Q1514*H1514</f>
        <v>0.20785999999999999</v>
      </c>
      <c r="S1514" s="229">
        <v>0</v>
      </c>
      <c r="T1514" s="230">
        <f>S1514*H1514</f>
        <v>0</v>
      </c>
      <c r="U1514" s="42"/>
      <c r="V1514" s="42"/>
      <c r="W1514" s="42"/>
      <c r="X1514" s="42"/>
      <c r="Y1514" s="42"/>
      <c r="Z1514" s="42"/>
      <c r="AA1514" s="42"/>
      <c r="AB1514" s="42"/>
      <c r="AC1514" s="42"/>
      <c r="AD1514" s="42"/>
      <c r="AE1514" s="42"/>
      <c r="AR1514" s="231" t="s">
        <v>645</v>
      </c>
      <c r="AT1514" s="231" t="s">
        <v>433</v>
      </c>
      <c r="AU1514" s="231" t="s">
        <v>83</v>
      </c>
      <c r="AY1514" s="21" t="s">
        <v>426</v>
      </c>
      <c r="BE1514" s="232">
        <f>IF(N1514="základní",J1514,0)</f>
        <v>0</v>
      </c>
      <c r="BF1514" s="232">
        <f>IF(N1514="snížená",J1514,0)</f>
        <v>0</v>
      </c>
      <c r="BG1514" s="232">
        <f>IF(N1514="zákl. přenesená",J1514,0)</f>
        <v>0</v>
      </c>
      <c r="BH1514" s="232">
        <f>IF(N1514="sníž. přenesená",J1514,0)</f>
        <v>0</v>
      </c>
      <c r="BI1514" s="232">
        <f>IF(N1514="nulová",J1514,0)</f>
        <v>0</v>
      </c>
      <c r="BJ1514" s="21" t="s">
        <v>81</v>
      </c>
      <c r="BK1514" s="232">
        <f>ROUND(I1514*H1514,2)</f>
        <v>0</v>
      </c>
      <c r="BL1514" s="21" t="s">
        <v>645</v>
      </c>
      <c r="BM1514" s="231" t="s">
        <v>2069</v>
      </c>
    </row>
    <row r="1515" s="14" customFormat="1">
      <c r="A1515" s="14"/>
      <c r="B1515" s="250"/>
      <c r="C1515" s="251"/>
      <c r="D1515" s="240" t="s">
        <v>446</v>
      </c>
      <c r="E1515" s="252" t="s">
        <v>28</v>
      </c>
      <c r="F1515" s="253" t="s">
        <v>460</v>
      </c>
      <c r="G1515" s="251"/>
      <c r="H1515" s="252" t="s">
        <v>28</v>
      </c>
      <c r="I1515" s="254"/>
      <c r="J1515" s="251"/>
      <c r="K1515" s="251"/>
      <c r="L1515" s="255"/>
      <c r="M1515" s="256"/>
      <c r="N1515" s="257"/>
      <c r="O1515" s="257"/>
      <c r="P1515" s="257"/>
      <c r="Q1515" s="257"/>
      <c r="R1515" s="257"/>
      <c r="S1515" s="257"/>
      <c r="T1515" s="258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T1515" s="259" t="s">
        <v>446</v>
      </c>
      <c r="AU1515" s="259" t="s">
        <v>83</v>
      </c>
      <c r="AV1515" s="14" t="s">
        <v>81</v>
      </c>
      <c r="AW1515" s="14" t="s">
        <v>35</v>
      </c>
      <c r="AX1515" s="14" t="s">
        <v>74</v>
      </c>
      <c r="AY1515" s="259" t="s">
        <v>426</v>
      </c>
    </row>
    <row r="1516" s="13" customFormat="1">
      <c r="A1516" s="13"/>
      <c r="B1516" s="238"/>
      <c r="C1516" s="239"/>
      <c r="D1516" s="240" t="s">
        <v>446</v>
      </c>
      <c r="E1516" s="241" t="s">
        <v>28</v>
      </c>
      <c r="F1516" s="242" t="s">
        <v>2070</v>
      </c>
      <c r="G1516" s="239"/>
      <c r="H1516" s="243">
        <v>1.6000000000000001</v>
      </c>
      <c r="I1516" s="244"/>
      <c r="J1516" s="239"/>
      <c r="K1516" s="239"/>
      <c r="L1516" s="245"/>
      <c r="M1516" s="246"/>
      <c r="N1516" s="247"/>
      <c r="O1516" s="247"/>
      <c r="P1516" s="247"/>
      <c r="Q1516" s="247"/>
      <c r="R1516" s="247"/>
      <c r="S1516" s="247"/>
      <c r="T1516" s="248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T1516" s="249" t="s">
        <v>446</v>
      </c>
      <c r="AU1516" s="249" t="s">
        <v>83</v>
      </c>
      <c r="AV1516" s="13" t="s">
        <v>83</v>
      </c>
      <c r="AW1516" s="13" t="s">
        <v>35</v>
      </c>
      <c r="AX1516" s="13" t="s">
        <v>74</v>
      </c>
      <c r="AY1516" s="249" t="s">
        <v>426</v>
      </c>
    </row>
    <row r="1517" s="14" customFormat="1">
      <c r="A1517" s="14"/>
      <c r="B1517" s="250"/>
      <c r="C1517" s="251"/>
      <c r="D1517" s="240" t="s">
        <v>446</v>
      </c>
      <c r="E1517" s="252" t="s">
        <v>28</v>
      </c>
      <c r="F1517" s="253" t="s">
        <v>862</v>
      </c>
      <c r="G1517" s="251"/>
      <c r="H1517" s="252" t="s">
        <v>28</v>
      </c>
      <c r="I1517" s="254"/>
      <c r="J1517" s="251"/>
      <c r="K1517" s="251"/>
      <c r="L1517" s="255"/>
      <c r="M1517" s="256"/>
      <c r="N1517" s="257"/>
      <c r="O1517" s="257"/>
      <c r="P1517" s="257"/>
      <c r="Q1517" s="257"/>
      <c r="R1517" s="257"/>
      <c r="S1517" s="257"/>
      <c r="T1517" s="258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T1517" s="259" t="s">
        <v>446</v>
      </c>
      <c r="AU1517" s="259" t="s">
        <v>83</v>
      </c>
      <c r="AV1517" s="14" t="s">
        <v>81</v>
      </c>
      <c r="AW1517" s="14" t="s">
        <v>35</v>
      </c>
      <c r="AX1517" s="14" t="s">
        <v>74</v>
      </c>
      <c r="AY1517" s="259" t="s">
        <v>426</v>
      </c>
    </row>
    <row r="1518" s="13" customFormat="1">
      <c r="A1518" s="13"/>
      <c r="B1518" s="238"/>
      <c r="C1518" s="239"/>
      <c r="D1518" s="240" t="s">
        <v>446</v>
      </c>
      <c r="E1518" s="241" t="s">
        <v>28</v>
      </c>
      <c r="F1518" s="242" t="s">
        <v>2071</v>
      </c>
      <c r="G1518" s="239"/>
      <c r="H1518" s="243">
        <v>5.7999999999999998</v>
      </c>
      <c r="I1518" s="244"/>
      <c r="J1518" s="239"/>
      <c r="K1518" s="239"/>
      <c r="L1518" s="245"/>
      <c r="M1518" s="246"/>
      <c r="N1518" s="247"/>
      <c r="O1518" s="247"/>
      <c r="P1518" s="247"/>
      <c r="Q1518" s="247"/>
      <c r="R1518" s="247"/>
      <c r="S1518" s="247"/>
      <c r="T1518" s="248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T1518" s="249" t="s">
        <v>446</v>
      </c>
      <c r="AU1518" s="249" t="s">
        <v>83</v>
      </c>
      <c r="AV1518" s="13" t="s">
        <v>83</v>
      </c>
      <c r="AW1518" s="13" t="s">
        <v>35</v>
      </c>
      <c r="AX1518" s="13" t="s">
        <v>74</v>
      </c>
      <c r="AY1518" s="249" t="s">
        <v>426</v>
      </c>
    </row>
    <row r="1519" s="14" customFormat="1">
      <c r="A1519" s="14"/>
      <c r="B1519" s="250"/>
      <c r="C1519" s="251"/>
      <c r="D1519" s="240" t="s">
        <v>446</v>
      </c>
      <c r="E1519" s="252" t="s">
        <v>28</v>
      </c>
      <c r="F1519" s="253" t="s">
        <v>871</v>
      </c>
      <c r="G1519" s="251"/>
      <c r="H1519" s="252" t="s">
        <v>28</v>
      </c>
      <c r="I1519" s="254"/>
      <c r="J1519" s="251"/>
      <c r="K1519" s="251"/>
      <c r="L1519" s="255"/>
      <c r="M1519" s="256"/>
      <c r="N1519" s="257"/>
      <c r="O1519" s="257"/>
      <c r="P1519" s="257"/>
      <c r="Q1519" s="257"/>
      <c r="R1519" s="257"/>
      <c r="S1519" s="257"/>
      <c r="T1519" s="258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T1519" s="259" t="s">
        <v>446</v>
      </c>
      <c r="AU1519" s="259" t="s">
        <v>83</v>
      </c>
      <c r="AV1519" s="14" t="s">
        <v>81</v>
      </c>
      <c r="AW1519" s="14" t="s">
        <v>35</v>
      </c>
      <c r="AX1519" s="14" t="s">
        <v>74</v>
      </c>
      <c r="AY1519" s="259" t="s">
        <v>426</v>
      </c>
    </row>
    <row r="1520" s="13" customFormat="1">
      <c r="A1520" s="13"/>
      <c r="B1520" s="238"/>
      <c r="C1520" s="239"/>
      <c r="D1520" s="240" t="s">
        <v>446</v>
      </c>
      <c r="E1520" s="241" t="s">
        <v>28</v>
      </c>
      <c r="F1520" s="242" t="s">
        <v>2071</v>
      </c>
      <c r="G1520" s="239"/>
      <c r="H1520" s="243">
        <v>5.7999999999999998</v>
      </c>
      <c r="I1520" s="244"/>
      <c r="J1520" s="239"/>
      <c r="K1520" s="239"/>
      <c r="L1520" s="245"/>
      <c r="M1520" s="246"/>
      <c r="N1520" s="247"/>
      <c r="O1520" s="247"/>
      <c r="P1520" s="247"/>
      <c r="Q1520" s="247"/>
      <c r="R1520" s="247"/>
      <c r="S1520" s="247"/>
      <c r="T1520" s="248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T1520" s="249" t="s">
        <v>446</v>
      </c>
      <c r="AU1520" s="249" t="s">
        <v>83</v>
      </c>
      <c r="AV1520" s="13" t="s">
        <v>83</v>
      </c>
      <c r="AW1520" s="13" t="s">
        <v>35</v>
      </c>
      <c r="AX1520" s="13" t="s">
        <v>74</v>
      </c>
      <c r="AY1520" s="249" t="s">
        <v>426</v>
      </c>
    </row>
    <row r="1521" s="14" customFormat="1">
      <c r="A1521" s="14"/>
      <c r="B1521" s="250"/>
      <c r="C1521" s="251"/>
      <c r="D1521" s="240" t="s">
        <v>446</v>
      </c>
      <c r="E1521" s="252" t="s">
        <v>28</v>
      </c>
      <c r="F1521" s="253" t="s">
        <v>872</v>
      </c>
      <c r="G1521" s="251"/>
      <c r="H1521" s="252" t="s">
        <v>28</v>
      </c>
      <c r="I1521" s="254"/>
      <c r="J1521" s="251"/>
      <c r="K1521" s="251"/>
      <c r="L1521" s="255"/>
      <c r="M1521" s="256"/>
      <c r="N1521" s="257"/>
      <c r="O1521" s="257"/>
      <c r="P1521" s="257"/>
      <c r="Q1521" s="257"/>
      <c r="R1521" s="257"/>
      <c r="S1521" s="257"/>
      <c r="T1521" s="258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T1521" s="259" t="s">
        <v>446</v>
      </c>
      <c r="AU1521" s="259" t="s">
        <v>83</v>
      </c>
      <c r="AV1521" s="14" t="s">
        <v>81</v>
      </c>
      <c r="AW1521" s="14" t="s">
        <v>35</v>
      </c>
      <c r="AX1521" s="14" t="s">
        <v>74</v>
      </c>
      <c r="AY1521" s="259" t="s">
        <v>426</v>
      </c>
    </row>
    <row r="1522" s="13" customFormat="1">
      <c r="A1522" s="13"/>
      <c r="B1522" s="238"/>
      <c r="C1522" s="239"/>
      <c r="D1522" s="240" t="s">
        <v>446</v>
      </c>
      <c r="E1522" s="241" t="s">
        <v>28</v>
      </c>
      <c r="F1522" s="242" t="s">
        <v>2071</v>
      </c>
      <c r="G1522" s="239"/>
      <c r="H1522" s="243">
        <v>5.7999999999999998</v>
      </c>
      <c r="I1522" s="244"/>
      <c r="J1522" s="239"/>
      <c r="K1522" s="239"/>
      <c r="L1522" s="245"/>
      <c r="M1522" s="246"/>
      <c r="N1522" s="247"/>
      <c r="O1522" s="247"/>
      <c r="P1522" s="247"/>
      <c r="Q1522" s="247"/>
      <c r="R1522" s="247"/>
      <c r="S1522" s="247"/>
      <c r="T1522" s="248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T1522" s="249" t="s">
        <v>446</v>
      </c>
      <c r="AU1522" s="249" t="s">
        <v>83</v>
      </c>
      <c r="AV1522" s="13" t="s">
        <v>83</v>
      </c>
      <c r="AW1522" s="13" t="s">
        <v>35</v>
      </c>
      <c r="AX1522" s="13" t="s">
        <v>74</v>
      </c>
      <c r="AY1522" s="249" t="s">
        <v>426</v>
      </c>
    </row>
    <row r="1523" s="15" customFormat="1">
      <c r="A1523" s="15"/>
      <c r="B1523" s="260"/>
      <c r="C1523" s="261"/>
      <c r="D1523" s="240" t="s">
        <v>446</v>
      </c>
      <c r="E1523" s="262" t="s">
        <v>28</v>
      </c>
      <c r="F1523" s="263" t="s">
        <v>466</v>
      </c>
      <c r="G1523" s="261"/>
      <c r="H1523" s="264">
        <v>19</v>
      </c>
      <c r="I1523" s="265"/>
      <c r="J1523" s="261"/>
      <c r="K1523" s="261"/>
      <c r="L1523" s="266"/>
      <c r="M1523" s="267"/>
      <c r="N1523" s="268"/>
      <c r="O1523" s="268"/>
      <c r="P1523" s="268"/>
      <c r="Q1523" s="268"/>
      <c r="R1523" s="268"/>
      <c r="S1523" s="268"/>
      <c r="T1523" s="269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T1523" s="270" t="s">
        <v>446</v>
      </c>
      <c r="AU1523" s="270" t="s">
        <v>83</v>
      </c>
      <c r="AV1523" s="15" t="s">
        <v>438</v>
      </c>
      <c r="AW1523" s="15" t="s">
        <v>35</v>
      </c>
      <c r="AX1523" s="15" t="s">
        <v>81</v>
      </c>
      <c r="AY1523" s="270" t="s">
        <v>426</v>
      </c>
    </row>
    <row r="1524" s="2" customFormat="1" ht="24.15" customHeight="1">
      <c r="A1524" s="42"/>
      <c r="B1524" s="43"/>
      <c r="C1524" s="220" t="s">
        <v>2072</v>
      </c>
      <c r="D1524" s="220" t="s">
        <v>433</v>
      </c>
      <c r="E1524" s="221" t="s">
        <v>2073</v>
      </c>
      <c r="F1524" s="222" t="s">
        <v>2074</v>
      </c>
      <c r="G1524" s="223" t="s">
        <v>436</v>
      </c>
      <c r="H1524" s="224">
        <v>22.079999999999998</v>
      </c>
      <c r="I1524" s="225"/>
      <c r="J1524" s="226">
        <f>ROUND(I1524*H1524,2)</f>
        <v>0</v>
      </c>
      <c r="K1524" s="222" t="s">
        <v>28</v>
      </c>
      <c r="L1524" s="48"/>
      <c r="M1524" s="227" t="s">
        <v>28</v>
      </c>
      <c r="N1524" s="228" t="s">
        <v>45</v>
      </c>
      <c r="O1524" s="88"/>
      <c r="P1524" s="229">
        <f>O1524*H1524</f>
        <v>0</v>
      </c>
      <c r="Q1524" s="229">
        <v>0.01094</v>
      </c>
      <c r="R1524" s="229">
        <f>Q1524*H1524</f>
        <v>0.24155519999999997</v>
      </c>
      <c r="S1524" s="229">
        <v>0</v>
      </c>
      <c r="T1524" s="230">
        <f>S1524*H1524</f>
        <v>0</v>
      </c>
      <c r="U1524" s="42"/>
      <c r="V1524" s="42"/>
      <c r="W1524" s="42"/>
      <c r="X1524" s="42"/>
      <c r="Y1524" s="42"/>
      <c r="Z1524" s="42"/>
      <c r="AA1524" s="42"/>
      <c r="AB1524" s="42"/>
      <c r="AC1524" s="42"/>
      <c r="AD1524" s="42"/>
      <c r="AE1524" s="42"/>
      <c r="AR1524" s="231" t="s">
        <v>645</v>
      </c>
      <c r="AT1524" s="231" t="s">
        <v>433</v>
      </c>
      <c r="AU1524" s="231" t="s">
        <v>83</v>
      </c>
      <c r="AY1524" s="21" t="s">
        <v>426</v>
      </c>
      <c r="BE1524" s="232">
        <f>IF(N1524="základní",J1524,0)</f>
        <v>0</v>
      </c>
      <c r="BF1524" s="232">
        <f>IF(N1524="snížená",J1524,0)</f>
        <v>0</v>
      </c>
      <c r="BG1524" s="232">
        <f>IF(N1524="zákl. přenesená",J1524,0)</f>
        <v>0</v>
      </c>
      <c r="BH1524" s="232">
        <f>IF(N1524="sníž. přenesená",J1524,0)</f>
        <v>0</v>
      </c>
      <c r="BI1524" s="232">
        <f>IF(N1524="nulová",J1524,0)</f>
        <v>0</v>
      </c>
      <c r="BJ1524" s="21" t="s">
        <v>81</v>
      </c>
      <c r="BK1524" s="232">
        <f>ROUND(I1524*H1524,2)</f>
        <v>0</v>
      </c>
      <c r="BL1524" s="21" t="s">
        <v>645</v>
      </c>
      <c r="BM1524" s="231" t="s">
        <v>2075</v>
      </c>
    </row>
    <row r="1525" s="14" customFormat="1">
      <c r="A1525" s="14"/>
      <c r="B1525" s="250"/>
      <c r="C1525" s="251"/>
      <c r="D1525" s="240" t="s">
        <v>446</v>
      </c>
      <c r="E1525" s="252" t="s">
        <v>28</v>
      </c>
      <c r="F1525" s="253" t="s">
        <v>872</v>
      </c>
      <c r="G1525" s="251"/>
      <c r="H1525" s="252" t="s">
        <v>28</v>
      </c>
      <c r="I1525" s="254"/>
      <c r="J1525" s="251"/>
      <c r="K1525" s="251"/>
      <c r="L1525" s="255"/>
      <c r="M1525" s="256"/>
      <c r="N1525" s="257"/>
      <c r="O1525" s="257"/>
      <c r="P1525" s="257"/>
      <c r="Q1525" s="257"/>
      <c r="R1525" s="257"/>
      <c r="S1525" s="257"/>
      <c r="T1525" s="258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T1525" s="259" t="s">
        <v>446</v>
      </c>
      <c r="AU1525" s="259" t="s">
        <v>83</v>
      </c>
      <c r="AV1525" s="14" t="s">
        <v>81</v>
      </c>
      <c r="AW1525" s="14" t="s">
        <v>35</v>
      </c>
      <c r="AX1525" s="14" t="s">
        <v>74</v>
      </c>
      <c r="AY1525" s="259" t="s">
        <v>426</v>
      </c>
    </row>
    <row r="1526" s="13" customFormat="1">
      <c r="A1526" s="13"/>
      <c r="B1526" s="238"/>
      <c r="C1526" s="239"/>
      <c r="D1526" s="240" t="s">
        <v>446</v>
      </c>
      <c r="E1526" s="241" t="s">
        <v>28</v>
      </c>
      <c r="F1526" s="242" t="s">
        <v>2076</v>
      </c>
      <c r="G1526" s="239"/>
      <c r="H1526" s="243">
        <v>22.079999999999998</v>
      </c>
      <c r="I1526" s="244"/>
      <c r="J1526" s="239"/>
      <c r="K1526" s="239"/>
      <c r="L1526" s="245"/>
      <c r="M1526" s="246"/>
      <c r="N1526" s="247"/>
      <c r="O1526" s="247"/>
      <c r="P1526" s="247"/>
      <c r="Q1526" s="247"/>
      <c r="R1526" s="247"/>
      <c r="S1526" s="247"/>
      <c r="T1526" s="248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T1526" s="249" t="s">
        <v>446</v>
      </c>
      <c r="AU1526" s="249" t="s">
        <v>83</v>
      </c>
      <c r="AV1526" s="13" t="s">
        <v>83</v>
      </c>
      <c r="AW1526" s="13" t="s">
        <v>35</v>
      </c>
      <c r="AX1526" s="13" t="s">
        <v>81</v>
      </c>
      <c r="AY1526" s="249" t="s">
        <v>426</v>
      </c>
    </row>
    <row r="1527" s="2" customFormat="1" ht="33" customHeight="1">
      <c r="A1527" s="42"/>
      <c r="B1527" s="43"/>
      <c r="C1527" s="220" t="s">
        <v>2077</v>
      </c>
      <c r="D1527" s="220" t="s">
        <v>433</v>
      </c>
      <c r="E1527" s="221" t="s">
        <v>2078</v>
      </c>
      <c r="F1527" s="222" t="s">
        <v>2079</v>
      </c>
      <c r="G1527" s="223" t="s">
        <v>436</v>
      </c>
      <c r="H1527" s="224">
        <v>1.9199999999999999</v>
      </c>
      <c r="I1527" s="225"/>
      <c r="J1527" s="226">
        <f>ROUND(I1527*H1527,2)</f>
        <v>0</v>
      </c>
      <c r="K1527" s="222" t="s">
        <v>28</v>
      </c>
      <c r="L1527" s="48"/>
      <c r="M1527" s="227" t="s">
        <v>28</v>
      </c>
      <c r="N1527" s="228" t="s">
        <v>45</v>
      </c>
      <c r="O1527" s="88"/>
      <c r="P1527" s="229">
        <f>O1527*H1527</f>
        <v>0</v>
      </c>
      <c r="Q1527" s="229">
        <v>0.01094</v>
      </c>
      <c r="R1527" s="229">
        <f>Q1527*H1527</f>
        <v>0.021004800000000001</v>
      </c>
      <c r="S1527" s="229">
        <v>0</v>
      </c>
      <c r="T1527" s="230">
        <f>S1527*H1527</f>
        <v>0</v>
      </c>
      <c r="U1527" s="42"/>
      <c r="V1527" s="42"/>
      <c r="W1527" s="42"/>
      <c r="X1527" s="42"/>
      <c r="Y1527" s="42"/>
      <c r="Z1527" s="42"/>
      <c r="AA1527" s="42"/>
      <c r="AB1527" s="42"/>
      <c r="AC1527" s="42"/>
      <c r="AD1527" s="42"/>
      <c r="AE1527" s="42"/>
      <c r="AR1527" s="231" t="s">
        <v>645</v>
      </c>
      <c r="AT1527" s="231" t="s">
        <v>433</v>
      </c>
      <c r="AU1527" s="231" t="s">
        <v>83</v>
      </c>
      <c r="AY1527" s="21" t="s">
        <v>426</v>
      </c>
      <c r="BE1527" s="232">
        <f>IF(N1527="základní",J1527,0)</f>
        <v>0</v>
      </c>
      <c r="BF1527" s="232">
        <f>IF(N1527="snížená",J1527,0)</f>
        <v>0</v>
      </c>
      <c r="BG1527" s="232">
        <f>IF(N1527="zákl. přenesená",J1527,0)</f>
        <v>0</v>
      </c>
      <c r="BH1527" s="232">
        <f>IF(N1527="sníž. přenesená",J1527,0)</f>
        <v>0</v>
      </c>
      <c r="BI1527" s="232">
        <f>IF(N1527="nulová",J1527,0)</f>
        <v>0</v>
      </c>
      <c r="BJ1527" s="21" t="s">
        <v>81</v>
      </c>
      <c r="BK1527" s="232">
        <f>ROUND(I1527*H1527,2)</f>
        <v>0</v>
      </c>
      <c r="BL1527" s="21" t="s">
        <v>645</v>
      </c>
      <c r="BM1527" s="231" t="s">
        <v>2080</v>
      </c>
    </row>
    <row r="1528" s="14" customFormat="1">
      <c r="A1528" s="14"/>
      <c r="B1528" s="250"/>
      <c r="C1528" s="251"/>
      <c r="D1528" s="240" t="s">
        <v>446</v>
      </c>
      <c r="E1528" s="252" t="s">
        <v>28</v>
      </c>
      <c r="F1528" s="253" t="s">
        <v>872</v>
      </c>
      <c r="G1528" s="251"/>
      <c r="H1528" s="252" t="s">
        <v>28</v>
      </c>
      <c r="I1528" s="254"/>
      <c r="J1528" s="251"/>
      <c r="K1528" s="251"/>
      <c r="L1528" s="255"/>
      <c r="M1528" s="256"/>
      <c r="N1528" s="257"/>
      <c r="O1528" s="257"/>
      <c r="P1528" s="257"/>
      <c r="Q1528" s="257"/>
      <c r="R1528" s="257"/>
      <c r="S1528" s="257"/>
      <c r="T1528" s="258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T1528" s="259" t="s">
        <v>446</v>
      </c>
      <c r="AU1528" s="259" t="s">
        <v>83</v>
      </c>
      <c r="AV1528" s="14" t="s">
        <v>81</v>
      </c>
      <c r="AW1528" s="14" t="s">
        <v>35</v>
      </c>
      <c r="AX1528" s="14" t="s">
        <v>74</v>
      </c>
      <c r="AY1528" s="259" t="s">
        <v>426</v>
      </c>
    </row>
    <row r="1529" s="13" customFormat="1">
      <c r="A1529" s="13"/>
      <c r="B1529" s="238"/>
      <c r="C1529" s="239"/>
      <c r="D1529" s="240" t="s">
        <v>446</v>
      </c>
      <c r="E1529" s="241" t="s">
        <v>28</v>
      </c>
      <c r="F1529" s="242" t="s">
        <v>2081</v>
      </c>
      <c r="G1529" s="239"/>
      <c r="H1529" s="243">
        <v>1.9199999999999999</v>
      </c>
      <c r="I1529" s="244"/>
      <c r="J1529" s="239"/>
      <c r="K1529" s="239"/>
      <c r="L1529" s="245"/>
      <c r="M1529" s="246"/>
      <c r="N1529" s="247"/>
      <c r="O1529" s="247"/>
      <c r="P1529" s="247"/>
      <c r="Q1529" s="247"/>
      <c r="R1529" s="247"/>
      <c r="S1529" s="247"/>
      <c r="T1529" s="248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T1529" s="249" t="s">
        <v>446</v>
      </c>
      <c r="AU1529" s="249" t="s">
        <v>83</v>
      </c>
      <c r="AV1529" s="13" t="s">
        <v>83</v>
      </c>
      <c r="AW1529" s="13" t="s">
        <v>35</v>
      </c>
      <c r="AX1529" s="13" t="s">
        <v>81</v>
      </c>
      <c r="AY1529" s="249" t="s">
        <v>426</v>
      </c>
    </row>
    <row r="1530" s="2" customFormat="1" ht="37.8" customHeight="1">
      <c r="A1530" s="42"/>
      <c r="B1530" s="43"/>
      <c r="C1530" s="220" t="s">
        <v>2082</v>
      </c>
      <c r="D1530" s="220" t="s">
        <v>433</v>
      </c>
      <c r="E1530" s="221" t="s">
        <v>2083</v>
      </c>
      <c r="F1530" s="222" t="s">
        <v>2084</v>
      </c>
      <c r="G1530" s="223" t="s">
        <v>1452</v>
      </c>
      <c r="H1530" s="224">
        <v>1</v>
      </c>
      <c r="I1530" s="225"/>
      <c r="J1530" s="226">
        <f>ROUND(I1530*H1530,2)</f>
        <v>0</v>
      </c>
      <c r="K1530" s="222" t="s">
        <v>28</v>
      </c>
      <c r="L1530" s="48"/>
      <c r="M1530" s="227" t="s">
        <v>28</v>
      </c>
      <c r="N1530" s="228" t="s">
        <v>45</v>
      </c>
      <c r="O1530" s="88"/>
      <c r="P1530" s="229">
        <f>O1530*H1530</f>
        <v>0</v>
      </c>
      <c r="Q1530" s="229">
        <v>0.01094</v>
      </c>
      <c r="R1530" s="229">
        <f>Q1530*H1530</f>
        <v>0.01094</v>
      </c>
      <c r="S1530" s="229">
        <v>0</v>
      </c>
      <c r="T1530" s="230">
        <f>S1530*H1530</f>
        <v>0</v>
      </c>
      <c r="U1530" s="42"/>
      <c r="V1530" s="42"/>
      <c r="W1530" s="42"/>
      <c r="X1530" s="42"/>
      <c r="Y1530" s="42"/>
      <c r="Z1530" s="42"/>
      <c r="AA1530" s="42"/>
      <c r="AB1530" s="42"/>
      <c r="AC1530" s="42"/>
      <c r="AD1530" s="42"/>
      <c r="AE1530" s="42"/>
      <c r="AR1530" s="231" t="s">
        <v>645</v>
      </c>
      <c r="AT1530" s="231" t="s">
        <v>433</v>
      </c>
      <c r="AU1530" s="231" t="s">
        <v>83</v>
      </c>
      <c r="AY1530" s="21" t="s">
        <v>426</v>
      </c>
      <c r="BE1530" s="232">
        <f>IF(N1530="základní",J1530,0)</f>
        <v>0</v>
      </c>
      <c r="BF1530" s="232">
        <f>IF(N1530="snížená",J1530,0)</f>
        <v>0</v>
      </c>
      <c r="BG1530" s="232">
        <f>IF(N1530="zákl. přenesená",J1530,0)</f>
        <v>0</v>
      </c>
      <c r="BH1530" s="232">
        <f>IF(N1530="sníž. přenesená",J1530,0)</f>
        <v>0</v>
      </c>
      <c r="BI1530" s="232">
        <f>IF(N1530="nulová",J1530,0)</f>
        <v>0</v>
      </c>
      <c r="BJ1530" s="21" t="s">
        <v>81</v>
      </c>
      <c r="BK1530" s="232">
        <f>ROUND(I1530*H1530,2)</f>
        <v>0</v>
      </c>
      <c r="BL1530" s="21" t="s">
        <v>645</v>
      </c>
      <c r="BM1530" s="231" t="s">
        <v>2085</v>
      </c>
    </row>
    <row r="1531" s="14" customFormat="1">
      <c r="A1531" s="14"/>
      <c r="B1531" s="250"/>
      <c r="C1531" s="251"/>
      <c r="D1531" s="240" t="s">
        <v>446</v>
      </c>
      <c r="E1531" s="252" t="s">
        <v>28</v>
      </c>
      <c r="F1531" s="253" t="s">
        <v>872</v>
      </c>
      <c r="G1531" s="251"/>
      <c r="H1531" s="252" t="s">
        <v>28</v>
      </c>
      <c r="I1531" s="254"/>
      <c r="J1531" s="251"/>
      <c r="K1531" s="251"/>
      <c r="L1531" s="255"/>
      <c r="M1531" s="256"/>
      <c r="N1531" s="257"/>
      <c r="O1531" s="257"/>
      <c r="P1531" s="257"/>
      <c r="Q1531" s="257"/>
      <c r="R1531" s="257"/>
      <c r="S1531" s="257"/>
      <c r="T1531" s="258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T1531" s="259" t="s">
        <v>446</v>
      </c>
      <c r="AU1531" s="259" t="s">
        <v>83</v>
      </c>
      <c r="AV1531" s="14" t="s">
        <v>81</v>
      </c>
      <c r="AW1531" s="14" t="s">
        <v>35</v>
      </c>
      <c r="AX1531" s="14" t="s">
        <v>74</v>
      </c>
      <c r="AY1531" s="259" t="s">
        <v>426</v>
      </c>
    </row>
    <row r="1532" s="13" customFormat="1">
      <c r="A1532" s="13"/>
      <c r="B1532" s="238"/>
      <c r="C1532" s="239"/>
      <c r="D1532" s="240" t="s">
        <v>446</v>
      </c>
      <c r="E1532" s="241" t="s">
        <v>28</v>
      </c>
      <c r="F1532" s="242" t="s">
        <v>81</v>
      </c>
      <c r="G1532" s="239"/>
      <c r="H1532" s="243">
        <v>1</v>
      </c>
      <c r="I1532" s="244"/>
      <c r="J1532" s="239"/>
      <c r="K1532" s="239"/>
      <c r="L1532" s="245"/>
      <c r="M1532" s="246"/>
      <c r="N1532" s="247"/>
      <c r="O1532" s="247"/>
      <c r="P1532" s="247"/>
      <c r="Q1532" s="247"/>
      <c r="R1532" s="247"/>
      <c r="S1532" s="247"/>
      <c r="T1532" s="248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T1532" s="249" t="s">
        <v>446</v>
      </c>
      <c r="AU1532" s="249" t="s">
        <v>83</v>
      </c>
      <c r="AV1532" s="13" t="s">
        <v>83</v>
      </c>
      <c r="AW1532" s="13" t="s">
        <v>35</v>
      </c>
      <c r="AX1532" s="13" t="s">
        <v>81</v>
      </c>
      <c r="AY1532" s="249" t="s">
        <v>426</v>
      </c>
    </row>
    <row r="1533" s="2" customFormat="1" ht="37.8" customHeight="1">
      <c r="A1533" s="42"/>
      <c r="B1533" s="43"/>
      <c r="C1533" s="220" t="s">
        <v>2086</v>
      </c>
      <c r="D1533" s="220" t="s">
        <v>433</v>
      </c>
      <c r="E1533" s="221" t="s">
        <v>2087</v>
      </c>
      <c r="F1533" s="222" t="s">
        <v>2088</v>
      </c>
      <c r="G1533" s="223" t="s">
        <v>1452</v>
      </c>
      <c r="H1533" s="224">
        <v>1</v>
      </c>
      <c r="I1533" s="225"/>
      <c r="J1533" s="226">
        <f>ROUND(I1533*H1533,2)</f>
        <v>0</v>
      </c>
      <c r="K1533" s="222" t="s">
        <v>28</v>
      </c>
      <c r="L1533" s="48"/>
      <c r="M1533" s="227" t="s">
        <v>28</v>
      </c>
      <c r="N1533" s="228" t="s">
        <v>45</v>
      </c>
      <c r="O1533" s="88"/>
      <c r="P1533" s="229">
        <f>O1533*H1533</f>
        <v>0</v>
      </c>
      <c r="Q1533" s="229">
        <v>0.01094</v>
      </c>
      <c r="R1533" s="229">
        <f>Q1533*H1533</f>
        <v>0.01094</v>
      </c>
      <c r="S1533" s="229">
        <v>0</v>
      </c>
      <c r="T1533" s="230">
        <f>S1533*H1533</f>
        <v>0</v>
      </c>
      <c r="U1533" s="42"/>
      <c r="V1533" s="42"/>
      <c r="W1533" s="42"/>
      <c r="X1533" s="42"/>
      <c r="Y1533" s="42"/>
      <c r="Z1533" s="42"/>
      <c r="AA1533" s="42"/>
      <c r="AB1533" s="42"/>
      <c r="AC1533" s="42"/>
      <c r="AD1533" s="42"/>
      <c r="AE1533" s="42"/>
      <c r="AR1533" s="231" t="s">
        <v>645</v>
      </c>
      <c r="AT1533" s="231" t="s">
        <v>433</v>
      </c>
      <c r="AU1533" s="231" t="s">
        <v>83</v>
      </c>
      <c r="AY1533" s="21" t="s">
        <v>426</v>
      </c>
      <c r="BE1533" s="232">
        <f>IF(N1533="základní",J1533,0)</f>
        <v>0</v>
      </c>
      <c r="BF1533" s="232">
        <f>IF(N1533="snížená",J1533,0)</f>
        <v>0</v>
      </c>
      <c r="BG1533" s="232">
        <f>IF(N1533="zákl. přenesená",J1533,0)</f>
        <v>0</v>
      </c>
      <c r="BH1533" s="232">
        <f>IF(N1533="sníž. přenesená",J1533,0)</f>
        <v>0</v>
      </c>
      <c r="BI1533" s="232">
        <f>IF(N1533="nulová",J1533,0)</f>
        <v>0</v>
      </c>
      <c r="BJ1533" s="21" t="s">
        <v>81</v>
      </c>
      <c r="BK1533" s="232">
        <f>ROUND(I1533*H1533,2)</f>
        <v>0</v>
      </c>
      <c r="BL1533" s="21" t="s">
        <v>645</v>
      </c>
      <c r="BM1533" s="231" t="s">
        <v>2089</v>
      </c>
    </row>
    <row r="1534" s="14" customFormat="1">
      <c r="A1534" s="14"/>
      <c r="B1534" s="250"/>
      <c r="C1534" s="251"/>
      <c r="D1534" s="240" t="s">
        <v>446</v>
      </c>
      <c r="E1534" s="252" t="s">
        <v>28</v>
      </c>
      <c r="F1534" s="253" t="s">
        <v>872</v>
      </c>
      <c r="G1534" s="251"/>
      <c r="H1534" s="252" t="s">
        <v>28</v>
      </c>
      <c r="I1534" s="254"/>
      <c r="J1534" s="251"/>
      <c r="K1534" s="251"/>
      <c r="L1534" s="255"/>
      <c r="M1534" s="256"/>
      <c r="N1534" s="257"/>
      <c r="O1534" s="257"/>
      <c r="P1534" s="257"/>
      <c r="Q1534" s="257"/>
      <c r="R1534" s="257"/>
      <c r="S1534" s="257"/>
      <c r="T1534" s="258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T1534" s="259" t="s">
        <v>446</v>
      </c>
      <c r="AU1534" s="259" t="s">
        <v>83</v>
      </c>
      <c r="AV1534" s="14" t="s">
        <v>81</v>
      </c>
      <c r="AW1534" s="14" t="s">
        <v>35</v>
      </c>
      <c r="AX1534" s="14" t="s">
        <v>74</v>
      </c>
      <c r="AY1534" s="259" t="s">
        <v>426</v>
      </c>
    </row>
    <row r="1535" s="13" customFormat="1">
      <c r="A1535" s="13"/>
      <c r="B1535" s="238"/>
      <c r="C1535" s="239"/>
      <c r="D1535" s="240" t="s">
        <v>446</v>
      </c>
      <c r="E1535" s="241" t="s">
        <v>28</v>
      </c>
      <c r="F1535" s="242" t="s">
        <v>81</v>
      </c>
      <c r="G1535" s="239"/>
      <c r="H1535" s="243">
        <v>1</v>
      </c>
      <c r="I1535" s="244"/>
      <c r="J1535" s="239"/>
      <c r="K1535" s="239"/>
      <c r="L1535" s="245"/>
      <c r="M1535" s="246"/>
      <c r="N1535" s="247"/>
      <c r="O1535" s="247"/>
      <c r="P1535" s="247"/>
      <c r="Q1535" s="247"/>
      <c r="R1535" s="247"/>
      <c r="S1535" s="247"/>
      <c r="T1535" s="248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T1535" s="249" t="s">
        <v>446</v>
      </c>
      <c r="AU1535" s="249" t="s">
        <v>83</v>
      </c>
      <c r="AV1535" s="13" t="s">
        <v>83</v>
      </c>
      <c r="AW1535" s="13" t="s">
        <v>35</v>
      </c>
      <c r="AX1535" s="13" t="s">
        <v>81</v>
      </c>
      <c r="AY1535" s="249" t="s">
        <v>426</v>
      </c>
    </row>
    <row r="1536" s="12" customFormat="1" ht="22.8" customHeight="1">
      <c r="A1536" s="12"/>
      <c r="B1536" s="204"/>
      <c r="C1536" s="205"/>
      <c r="D1536" s="206" t="s">
        <v>73</v>
      </c>
      <c r="E1536" s="218" t="s">
        <v>2090</v>
      </c>
      <c r="F1536" s="218" t="s">
        <v>2091</v>
      </c>
      <c r="G1536" s="205"/>
      <c r="H1536" s="205"/>
      <c r="I1536" s="208"/>
      <c r="J1536" s="219">
        <f>BK1536</f>
        <v>0</v>
      </c>
      <c r="K1536" s="205"/>
      <c r="L1536" s="210"/>
      <c r="M1536" s="211"/>
      <c r="N1536" s="212"/>
      <c r="O1536" s="212"/>
      <c r="P1536" s="213">
        <f>SUM(P1537:P1546)</f>
        <v>0</v>
      </c>
      <c r="Q1536" s="212"/>
      <c r="R1536" s="213">
        <f>SUM(R1537:R1546)</f>
        <v>0</v>
      </c>
      <c r="S1536" s="212"/>
      <c r="T1536" s="214">
        <f>SUM(T1537:T1546)</f>
        <v>0</v>
      </c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R1536" s="215" t="s">
        <v>81</v>
      </c>
      <c r="AT1536" s="216" t="s">
        <v>73</v>
      </c>
      <c r="AU1536" s="216" t="s">
        <v>81</v>
      </c>
      <c r="AY1536" s="215" t="s">
        <v>426</v>
      </c>
      <c r="BK1536" s="217">
        <f>SUM(BK1537:BK1546)</f>
        <v>0</v>
      </c>
    </row>
    <row r="1537" s="2" customFormat="1" ht="44.25" customHeight="1">
      <c r="A1537" s="42"/>
      <c r="B1537" s="43"/>
      <c r="C1537" s="220" t="s">
        <v>2092</v>
      </c>
      <c r="D1537" s="220" t="s">
        <v>433</v>
      </c>
      <c r="E1537" s="221" t="s">
        <v>2093</v>
      </c>
      <c r="F1537" s="222" t="s">
        <v>2094</v>
      </c>
      <c r="G1537" s="223" t="s">
        <v>740</v>
      </c>
      <c r="H1537" s="224">
        <v>590.14200000000005</v>
      </c>
      <c r="I1537" s="225"/>
      <c r="J1537" s="226">
        <f>ROUND(I1537*H1537,2)</f>
        <v>0</v>
      </c>
      <c r="K1537" s="222" t="s">
        <v>437</v>
      </c>
      <c r="L1537" s="48"/>
      <c r="M1537" s="227" t="s">
        <v>28</v>
      </c>
      <c r="N1537" s="228" t="s">
        <v>45</v>
      </c>
      <c r="O1537" s="88"/>
      <c r="P1537" s="229">
        <f>O1537*H1537</f>
        <v>0</v>
      </c>
      <c r="Q1537" s="229">
        <v>0</v>
      </c>
      <c r="R1537" s="229">
        <f>Q1537*H1537</f>
        <v>0</v>
      </c>
      <c r="S1537" s="229">
        <v>0</v>
      </c>
      <c r="T1537" s="230">
        <f>S1537*H1537</f>
        <v>0</v>
      </c>
      <c r="U1537" s="42"/>
      <c r="V1537" s="42"/>
      <c r="W1537" s="42"/>
      <c r="X1537" s="42"/>
      <c r="Y1537" s="42"/>
      <c r="Z1537" s="42"/>
      <c r="AA1537" s="42"/>
      <c r="AB1537" s="42"/>
      <c r="AC1537" s="42"/>
      <c r="AD1537" s="42"/>
      <c r="AE1537" s="42"/>
      <c r="AR1537" s="231" t="s">
        <v>438</v>
      </c>
      <c r="AT1537" s="231" t="s">
        <v>433</v>
      </c>
      <c r="AU1537" s="231" t="s">
        <v>83</v>
      </c>
      <c r="AY1537" s="21" t="s">
        <v>426</v>
      </c>
      <c r="BE1537" s="232">
        <f>IF(N1537="základní",J1537,0)</f>
        <v>0</v>
      </c>
      <c r="BF1537" s="232">
        <f>IF(N1537="snížená",J1537,0)</f>
        <v>0</v>
      </c>
      <c r="BG1537" s="232">
        <f>IF(N1537="zákl. přenesená",J1537,0)</f>
        <v>0</v>
      </c>
      <c r="BH1537" s="232">
        <f>IF(N1537="sníž. přenesená",J1537,0)</f>
        <v>0</v>
      </c>
      <c r="BI1537" s="232">
        <f>IF(N1537="nulová",J1537,0)</f>
        <v>0</v>
      </c>
      <c r="BJ1537" s="21" t="s">
        <v>81</v>
      </c>
      <c r="BK1537" s="232">
        <f>ROUND(I1537*H1537,2)</f>
        <v>0</v>
      </c>
      <c r="BL1537" s="21" t="s">
        <v>438</v>
      </c>
      <c r="BM1537" s="231" t="s">
        <v>2095</v>
      </c>
    </row>
    <row r="1538" s="2" customFormat="1">
      <c r="A1538" s="42"/>
      <c r="B1538" s="43"/>
      <c r="C1538" s="44"/>
      <c r="D1538" s="233" t="s">
        <v>442</v>
      </c>
      <c r="E1538" s="44"/>
      <c r="F1538" s="234" t="s">
        <v>2096</v>
      </c>
      <c r="G1538" s="44"/>
      <c r="H1538" s="44"/>
      <c r="I1538" s="235"/>
      <c r="J1538" s="44"/>
      <c r="K1538" s="44"/>
      <c r="L1538" s="48"/>
      <c r="M1538" s="236"/>
      <c r="N1538" s="237"/>
      <c r="O1538" s="88"/>
      <c r="P1538" s="88"/>
      <c r="Q1538" s="88"/>
      <c r="R1538" s="88"/>
      <c r="S1538" s="88"/>
      <c r="T1538" s="89"/>
      <c r="U1538" s="42"/>
      <c r="V1538" s="42"/>
      <c r="W1538" s="42"/>
      <c r="X1538" s="42"/>
      <c r="Y1538" s="42"/>
      <c r="Z1538" s="42"/>
      <c r="AA1538" s="42"/>
      <c r="AB1538" s="42"/>
      <c r="AC1538" s="42"/>
      <c r="AD1538" s="42"/>
      <c r="AE1538" s="42"/>
      <c r="AT1538" s="21" t="s">
        <v>442</v>
      </c>
      <c r="AU1538" s="21" t="s">
        <v>83</v>
      </c>
    </row>
    <row r="1539" s="2" customFormat="1" ht="33" customHeight="1">
      <c r="A1539" s="42"/>
      <c r="B1539" s="43"/>
      <c r="C1539" s="220" t="s">
        <v>2097</v>
      </c>
      <c r="D1539" s="220" t="s">
        <v>433</v>
      </c>
      <c r="E1539" s="221" t="s">
        <v>2098</v>
      </c>
      <c r="F1539" s="222" t="s">
        <v>2099</v>
      </c>
      <c r="G1539" s="223" t="s">
        <v>740</v>
      </c>
      <c r="H1539" s="224">
        <v>590.14200000000005</v>
      </c>
      <c r="I1539" s="225"/>
      <c r="J1539" s="226">
        <f>ROUND(I1539*H1539,2)</f>
        <v>0</v>
      </c>
      <c r="K1539" s="222" t="s">
        <v>437</v>
      </c>
      <c r="L1539" s="48"/>
      <c r="M1539" s="227" t="s">
        <v>28</v>
      </c>
      <c r="N1539" s="228" t="s">
        <v>45</v>
      </c>
      <c r="O1539" s="88"/>
      <c r="P1539" s="229">
        <f>O1539*H1539</f>
        <v>0</v>
      </c>
      <c r="Q1539" s="229">
        <v>0</v>
      </c>
      <c r="R1539" s="229">
        <f>Q1539*H1539</f>
        <v>0</v>
      </c>
      <c r="S1539" s="229">
        <v>0</v>
      </c>
      <c r="T1539" s="230">
        <f>S1539*H1539</f>
        <v>0</v>
      </c>
      <c r="U1539" s="42"/>
      <c r="V1539" s="42"/>
      <c r="W1539" s="42"/>
      <c r="X1539" s="42"/>
      <c r="Y1539" s="42"/>
      <c r="Z1539" s="42"/>
      <c r="AA1539" s="42"/>
      <c r="AB1539" s="42"/>
      <c r="AC1539" s="42"/>
      <c r="AD1539" s="42"/>
      <c r="AE1539" s="42"/>
      <c r="AR1539" s="231" t="s">
        <v>438</v>
      </c>
      <c r="AT1539" s="231" t="s">
        <v>433</v>
      </c>
      <c r="AU1539" s="231" t="s">
        <v>83</v>
      </c>
      <c r="AY1539" s="21" t="s">
        <v>426</v>
      </c>
      <c r="BE1539" s="232">
        <f>IF(N1539="základní",J1539,0)</f>
        <v>0</v>
      </c>
      <c r="BF1539" s="232">
        <f>IF(N1539="snížená",J1539,0)</f>
        <v>0</v>
      </c>
      <c r="BG1539" s="232">
        <f>IF(N1539="zákl. přenesená",J1539,0)</f>
        <v>0</v>
      </c>
      <c r="BH1539" s="232">
        <f>IF(N1539="sníž. přenesená",J1539,0)</f>
        <v>0</v>
      </c>
      <c r="BI1539" s="232">
        <f>IF(N1539="nulová",J1539,0)</f>
        <v>0</v>
      </c>
      <c r="BJ1539" s="21" t="s">
        <v>81</v>
      </c>
      <c r="BK1539" s="232">
        <f>ROUND(I1539*H1539,2)</f>
        <v>0</v>
      </c>
      <c r="BL1539" s="21" t="s">
        <v>438</v>
      </c>
      <c r="BM1539" s="231" t="s">
        <v>2100</v>
      </c>
    </row>
    <row r="1540" s="2" customFormat="1">
      <c r="A1540" s="42"/>
      <c r="B1540" s="43"/>
      <c r="C1540" s="44"/>
      <c r="D1540" s="233" t="s">
        <v>442</v>
      </c>
      <c r="E1540" s="44"/>
      <c r="F1540" s="234" t="s">
        <v>2101</v>
      </c>
      <c r="G1540" s="44"/>
      <c r="H1540" s="44"/>
      <c r="I1540" s="235"/>
      <c r="J1540" s="44"/>
      <c r="K1540" s="44"/>
      <c r="L1540" s="48"/>
      <c r="M1540" s="236"/>
      <c r="N1540" s="237"/>
      <c r="O1540" s="88"/>
      <c r="P1540" s="88"/>
      <c r="Q1540" s="88"/>
      <c r="R1540" s="88"/>
      <c r="S1540" s="88"/>
      <c r="T1540" s="89"/>
      <c r="U1540" s="42"/>
      <c r="V1540" s="42"/>
      <c r="W1540" s="42"/>
      <c r="X1540" s="42"/>
      <c r="Y1540" s="42"/>
      <c r="Z1540" s="42"/>
      <c r="AA1540" s="42"/>
      <c r="AB1540" s="42"/>
      <c r="AC1540" s="42"/>
      <c r="AD1540" s="42"/>
      <c r="AE1540" s="42"/>
      <c r="AT1540" s="21" t="s">
        <v>442</v>
      </c>
      <c r="AU1540" s="21" t="s">
        <v>83</v>
      </c>
    </row>
    <row r="1541" s="2" customFormat="1" ht="44.25" customHeight="1">
      <c r="A1541" s="42"/>
      <c r="B1541" s="43"/>
      <c r="C1541" s="220" t="s">
        <v>2102</v>
      </c>
      <c r="D1541" s="220" t="s">
        <v>433</v>
      </c>
      <c r="E1541" s="221" t="s">
        <v>2103</v>
      </c>
      <c r="F1541" s="222" t="s">
        <v>2104</v>
      </c>
      <c r="G1541" s="223" t="s">
        <v>740</v>
      </c>
      <c r="H1541" s="224">
        <v>5310</v>
      </c>
      <c r="I1541" s="225"/>
      <c r="J1541" s="226">
        <f>ROUND(I1541*H1541,2)</f>
        <v>0</v>
      </c>
      <c r="K1541" s="222" t="s">
        <v>437</v>
      </c>
      <c r="L1541" s="48"/>
      <c r="M1541" s="227" t="s">
        <v>28</v>
      </c>
      <c r="N1541" s="228" t="s">
        <v>45</v>
      </c>
      <c r="O1541" s="88"/>
      <c r="P1541" s="229">
        <f>O1541*H1541</f>
        <v>0</v>
      </c>
      <c r="Q1541" s="229">
        <v>0</v>
      </c>
      <c r="R1541" s="229">
        <f>Q1541*H1541</f>
        <v>0</v>
      </c>
      <c r="S1541" s="229">
        <v>0</v>
      </c>
      <c r="T1541" s="230">
        <f>S1541*H1541</f>
        <v>0</v>
      </c>
      <c r="U1541" s="42"/>
      <c r="V1541" s="42"/>
      <c r="W1541" s="42"/>
      <c r="X1541" s="42"/>
      <c r="Y1541" s="42"/>
      <c r="Z1541" s="42"/>
      <c r="AA1541" s="42"/>
      <c r="AB1541" s="42"/>
      <c r="AC1541" s="42"/>
      <c r="AD1541" s="42"/>
      <c r="AE1541" s="42"/>
      <c r="AR1541" s="231" t="s">
        <v>438</v>
      </c>
      <c r="AT1541" s="231" t="s">
        <v>433</v>
      </c>
      <c r="AU1541" s="231" t="s">
        <v>83</v>
      </c>
      <c r="AY1541" s="21" t="s">
        <v>426</v>
      </c>
      <c r="BE1541" s="232">
        <f>IF(N1541="základní",J1541,0)</f>
        <v>0</v>
      </c>
      <c r="BF1541" s="232">
        <f>IF(N1541="snížená",J1541,0)</f>
        <v>0</v>
      </c>
      <c r="BG1541" s="232">
        <f>IF(N1541="zákl. přenesená",J1541,0)</f>
        <v>0</v>
      </c>
      <c r="BH1541" s="232">
        <f>IF(N1541="sníž. přenesená",J1541,0)</f>
        <v>0</v>
      </c>
      <c r="BI1541" s="232">
        <f>IF(N1541="nulová",J1541,0)</f>
        <v>0</v>
      </c>
      <c r="BJ1541" s="21" t="s">
        <v>81</v>
      </c>
      <c r="BK1541" s="232">
        <f>ROUND(I1541*H1541,2)</f>
        <v>0</v>
      </c>
      <c r="BL1541" s="21" t="s">
        <v>438</v>
      </c>
      <c r="BM1541" s="231" t="s">
        <v>2105</v>
      </c>
    </row>
    <row r="1542" s="2" customFormat="1">
      <c r="A1542" s="42"/>
      <c r="B1542" s="43"/>
      <c r="C1542" s="44"/>
      <c r="D1542" s="233" t="s">
        <v>442</v>
      </c>
      <c r="E1542" s="44"/>
      <c r="F1542" s="234" t="s">
        <v>2106</v>
      </c>
      <c r="G1542" s="44"/>
      <c r="H1542" s="44"/>
      <c r="I1542" s="235"/>
      <c r="J1542" s="44"/>
      <c r="K1542" s="44"/>
      <c r="L1542" s="48"/>
      <c r="M1542" s="236"/>
      <c r="N1542" s="237"/>
      <c r="O1542" s="88"/>
      <c r="P1542" s="88"/>
      <c r="Q1542" s="88"/>
      <c r="R1542" s="88"/>
      <c r="S1542" s="88"/>
      <c r="T1542" s="89"/>
      <c r="U1542" s="42"/>
      <c r="V1542" s="42"/>
      <c r="W1542" s="42"/>
      <c r="X1542" s="42"/>
      <c r="Y1542" s="42"/>
      <c r="Z1542" s="42"/>
      <c r="AA1542" s="42"/>
      <c r="AB1542" s="42"/>
      <c r="AC1542" s="42"/>
      <c r="AD1542" s="42"/>
      <c r="AE1542" s="42"/>
      <c r="AT1542" s="21" t="s">
        <v>442</v>
      </c>
      <c r="AU1542" s="21" t="s">
        <v>83</v>
      </c>
    </row>
    <row r="1543" s="13" customFormat="1">
      <c r="A1543" s="13"/>
      <c r="B1543" s="238"/>
      <c r="C1543" s="239"/>
      <c r="D1543" s="240" t="s">
        <v>446</v>
      </c>
      <c r="E1543" s="241" t="s">
        <v>28</v>
      </c>
      <c r="F1543" s="242" t="s">
        <v>2107</v>
      </c>
      <c r="G1543" s="239"/>
      <c r="H1543" s="243">
        <v>5310</v>
      </c>
      <c r="I1543" s="244"/>
      <c r="J1543" s="239"/>
      <c r="K1543" s="239"/>
      <c r="L1543" s="245"/>
      <c r="M1543" s="246"/>
      <c r="N1543" s="247"/>
      <c r="O1543" s="247"/>
      <c r="P1543" s="247"/>
      <c r="Q1543" s="247"/>
      <c r="R1543" s="247"/>
      <c r="S1543" s="247"/>
      <c r="T1543" s="248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T1543" s="249" t="s">
        <v>446</v>
      </c>
      <c r="AU1543" s="249" t="s">
        <v>83</v>
      </c>
      <c r="AV1543" s="13" t="s">
        <v>83</v>
      </c>
      <c r="AW1543" s="13" t="s">
        <v>35</v>
      </c>
      <c r="AX1543" s="13" t="s">
        <v>81</v>
      </c>
      <c r="AY1543" s="249" t="s">
        <v>426</v>
      </c>
    </row>
    <row r="1544" s="2" customFormat="1" ht="49.05" customHeight="1">
      <c r="A1544" s="42"/>
      <c r="B1544" s="43"/>
      <c r="C1544" s="220" t="s">
        <v>2108</v>
      </c>
      <c r="D1544" s="220" t="s">
        <v>433</v>
      </c>
      <c r="E1544" s="221" t="s">
        <v>2109</v>
      </c>
      <c r="F1544" s="222" t="s">
        <v>2110</v>
      </c>
      <c r="G1544" s="223" t="s">
        <v>740</v>
      </c>
      <c r="H1544" s="224">
        <v>590.14200000000005</v>
      </c>
      <c r="I1544" s="225"/>
      <c r="J1544" s="226">
        <f>ROUND(I1544*H1544,2)</f>
        <v>0</v>
      </c>
      <c r="K1544" s="222" t="s">
        <v>437</v>
      </c>
      <c r="L1544" s="48"/>
      <c r="M1544" s="227" t="s">
        <v>28</v>
      </c>
      <c r="N1544" s="228" t="s">
        <v>45</v>
      </c>
      <c r="O1544" s="88"/>
      <c r="P1544" s="229">
        <f>O1544*H1544</f>
        <v>0</v>
      </c>
      <c r="Q1544" s="229">
        <v>0</v>
      </c>
      <c r="R1544" s="229">
        <f>Q1544*H1544</f>
        <v>0</v>
      </c>
      <c r="S1544" s="229">
        <v>0</v>
      </c>
      <c r="T1544" s="230">
        <f>S1544*H1544</f>
        <v>0</v>
      </c>
      <c r="U1544" s="42"/>
      <c r="V1544" s="42"/>
      <c r="W1544" s="42"/>
      <c r="X1544" s="42"/>
      <c r="Y1544" s="42"/>
      <c r="Z1544" s="42"/>
      <c r="AA1544" s="42"/>
      <c r="AB1544" s="42"/>
      <c r="AC1544" s="42"/>
      <c r="AD1544" s="42"/>
      <c r="AE1544" s="42"/>
      <c r="AR1544" s="231" t="s">
        <v>438</v>
      </c>
      <c r="AT1544" s="231" t="s">
        <v>433</v>
      </c>
      <c r="AU1544" s="231" t="s">
        <v>83</v>
      </c>
      <c r="AY1544" s="21" t="s">
        <v>426</v>
      </c>
      <c r="BE1544" s="232">
        <f>IF(N1544="základní",J1544,0)</f>
        <v>0</v>
      </c>
      <c r="BF1544" s="232">
        <f>IF(N1544="snížená",J1544,0)</f>
        <v>0</v>
      </c>
      <c r="BG1544" s="232">
        <f>IF(N1544="zákl. přenesená",J1544,0)</f>
        <v>0</v>
      </c>
      <c r="BH1544" s="232">
        <f>IF(N1544="sníž. přenesená",J1544,0)</f>
        <v>0</v>
      </c>
      <c r="BI1544" s="232">
        <f>IF(N1544="nulová",J1544,0)</f>
        <v>0</v>
      </c>
      <c r="BJ1544" s="21" t="s">
        <v>81</v>
      </c>
      <c r="BK1544" s="232">
        <f>ROUND(I1544*H1544,2)</f>
        <v>0</v>
      </c>
      <c r="BL1544" s="21" t="s">
        <v>438</v>
      </c>
      <c r="BM1544" s="231" t="s">
        <v>2111</v>
      </c>
    </row>
    <row r="1545" s="2" customFormat="1">
      <c r="A1545" s="42"/>
      <c r="B1545" s="43"/>
      <c r="C1545" s="44"/>
      <c r="D1545" s="233" t="s">
        <v>442</v>
      </c>
      <c r="E1545" s="44"/>
      <c r="F1545" s="234" t="s">
        <v>2112</v>
      </c>
      <c r="G1545" s="44"/>
      <c r="H1545" s="44"/>
      <c r="I1545" s="235"/>
      <c r="J1545" s="44"/>
      <c r="K1545" s="44"/>
      <c r="L1545" s="48"/>
      <c r="M1545" s="236"/>
      <c r="N1545" s="237"/>
      <c r="O1545" s="88"/>
      <c r="P1545" s="88"/>
      <c r="Q1545" s="88"/>
      <c r="R1545" s="88"/>
      <c r="S1545" s="88"/>
      <c r="T1545" s="89"/>
      <c r="U1545" s="42"/>
      <c r="V1545" s="42"/>
      <c r="W1545" s="42"/>
      <c r="X1545" s="42"/>
      <c r="Y1545" s="42"/>
      <c r="Z1545" s="42"/>
      <c r="AA1545" s="42"/>
      <c r="AB1545" s="42"/>
      <c r="AC1545" s="42"/>
      <c r="AD1545" s="42"/>
      <c r="AE1545" s="42"/>
      <c r="AT1545" s="21" t="s">
        <v>442</v>
      </c>
      <c r="AU1545" s="21" t="s">
        <v>83</v>
      </c>
    </row>
    <row r="1546" s="13" customFormat="1">
      <c r="A1546" s="13"/>
      <c r="B1546" s="238"/>
      <c r="C1546" s="239"/>
      <c r="D1546" s="240" t="s">
        <v>446</v>
      </c>
      <c r="E1546" s="241" t="s">
        <v>28</v>
      </c>
      <c r="F1546" s="242" t="s">
        <v>2113</v>
      </c>
      <c r="G1546" s="239"/>
      <c r="H1546" s="243">
        <v>590.14200000000005</v>
      </c>
      <c r="I1546" s="244"/>
      <c r="J1546" s="239"/>
      <c r="K1546" s="239"/>
      <c r="L1546" s="245"/>
      <c r="M1546" s="246"/>
      <c r="N1546" s="247"/>
      <c r="O1546" s="247"/>
      <c r="P1546" s="247"/>
      <c r="Q1546" s="247"/>
      <c r="R1546" s="247"/>
      <c r="S1546" s="247"/>
      <c r="T1546" s="248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T1546" s="249" t="s">
        <v>446</v>
      </c>
      <c r="AU1546" s="249" t="s">
        <v>83</v>
      </c>
      <c r="AV1546" s="13" t="s">
        <v>83</v>
      </c>
      <c r="AW1546" s="13" t="s">
        <v>35</v>
      </c>
      <c r="AX1546" s="13" t="s">
        <v>81</v>
      </c>
      <c r="AY1546" s="249" t="s">
        <v>426</v>
      </c>
    </row>
    <row r="1547" s="12" customFormat="1" ht="22.8" customHeight="1">
      <c r="A1547" s="12"/>
      <c r="B1547" s="204"/>
      <c r="C1547" s="205"/>
      <c r="D1547" s="206" t="s">
        <v>73</v>
      </c>
      <c r="E1547" s="218" t="s">
        <v>2114</v>
      </c>
      <c r="F1547" s="218" t="s">
        <v>2115</v>
      </c>
      <c r="G1547" s="205"/>
      <c r="H1547" s="205"/>
      <c r="I1547" s="208"/>
      <c r="J1547" s="219">
        <f>BK1547</f>
        <v>0</v>
      </c>
      <c r="K1547" s="205"/>
      <c r="L1547" s="210"/>
      <c r="M1547" s="211"/>
      <c r="N1547" s="212"/>
      <c r="O1547" s="212"/>
      <c r="P1547" s="213">
        <f>SUM(P1548:P1549)</f>
        <v>0</v>
      </c>
      <c r="Q1547" s="212"/>
      <c r="R1547" s="213">
        <f>SUM(R1548:R1549)</f>
        <v>0</v>
      </c>
      <c r="S1547" s="212"/>
      <c r="T1547" s="214">
        <f>SUM(T1548:T1549)</f>
        <v>0</v>
      </c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R1547" s="215" t="s">
        <v>81</v>
      </c>
      <c r="AT1547" s="216" t="s">
        <v>73</v>
      </c>
      <c r="AU1547" s="216" t="s">
        <v>81</v>
      </c>
      <c r="AY1547" s="215" t="s">
        <v>426</v>
      </c>
      <c r="BK1547" s="217">
        <f>SUM(BK1548:BK1549)</f>
        <v>0</v>
      </c>
    </row>
    <row r="1548" s="2" customFormat="1" ht="55.5" customHeight="1">
      <c r="A1548" s="42"/>
      <c r="B1548" s="43"/>
      <c r="C1548" s="220" t="s">
        <v>2116</v>
      </c>
      <c r="D1548" s="220" t="s">
        <v>433</v>
      </c>
      <c r="E1548" s="221" t="s">
        <v>2117</v>
      </c>
      <c r="F1548" s="222" t="s">
        <v>2118</v>
      </c>
      <c r="G1548" s="223" t="s">
        <v>740</v>
      </c>
      <c r="H1548" s="224">
        <v>221.441</v>
      </c>
      <c r="I1548" s="225"/>
      <c r="J1548" s="226">
        <f>ROUND(I1548*H1548,2)</f>
        <v>0</v>
      </c>
      <c r="K1548" s="222" t="s">
        <v>437</v>
      </c>
      <c r="L1548" s="48"/>
      <c r="M1548" s="227" t="s">
        <v>28</v>
      </c>
      <c r="N1548" s="228" t="s">
        <v>45</v>
      </c>
      <c r="O1548" s="88"/>
      <c r="P1548" s="229">
        <f>O1548*H1548</f>
        <v>0</v>
      </c>
      <c r="Q1548" s="229">
        <v>0</v>
      </c>
      <c r="R1548" s="229">
        <f>Q1548*H1548</f>
        <v>0</v>
      </c>
      <c r="S1548" s="229">
        <v>0</v>
      </c>
      <c r="T1548" s="230">
        <f>S1548*H1548</f>
        <v>0</v>
      </c>
      <c r="U1548" s="42"/>
      <c r="V1548" s="42"/>
      <c r="W1548" s="42"/>
      <c r="X1548" s="42"/>
      <c r="Y1548" s="42"/>
      <c r="Z1548" s="42"/>
      <c r="AA1548" s="42"/>
      <c r="AB1548" s="42"/>
      <c r="AC1548" s="42"/>
      <c r="AD1548" s="42"/>
      <c r="AE1548" s="42"/>
      <c r="AR1548" s="231" t="s">
        <v>438</v>
      </c>
      <c r="AT1548" s="231" t="s">
        <v>433</v>
      </c>
      <c r="AU1548" s="231" t="s">
        <v>83</v>
      </c>
      <c r="AY1548" s="21" t="s">
        <v>426</v>
      </c>
      <c r="BE1548" s="232">
        <f>IF(N1548="základní",J1548,0)</f>
        <v>0</v>
      </c>
      <c r="BF1548" s="232">
        <f>IF(N1548="snížená",J1548,0)</f>
        <v>0</v>
      </c>
      <c r="BG1548" s="232">
        <f>IF(N1548="zákl. přenesená",J1548,0)</f>
        <v>0</v>
      </c>
      <c r="BH1548" s="232">
        <f>IF(N1548="sníž. přenesená",J1548,0)</f>
        <v>0</v>
      </c>
      <c r="BI1548" s="232">
        <f>IF(N1548="nulová",J1548,0)</f>
        <v>0</v>
      </c>
      <c r="BJ1548" s="21" t="s">
        <v>81</v>
      </c>
      <c r="BK1548" s="232">
        <f>ROUND(I1548*H1548,2)</f>
        <v>0</v>
      </c>
      <c r="BL1548" s="21" t="s">
        <v>438</v>
      </c>
      <c r="BM1548" s="231" t="s">
        <v>2119</v>
      </c>
    </row>
    <row r="1549" s="2" customFormat="1">
      <c r="A1549" s="42"/>
      <c r="B1549" s="43"/>
      <c r="C1549" s="44"/>
      <c r="D1549" s="233" t="s">
        <v>442</v>
      </c>
      <c r="E1549" s="44"/>
      <c r="F1549" s="234" t="s">
        <v>2120</v>
      </c>
      <c r="G1549" s="44"/>
      <c r="H1549" s="44"/>
      <c r="I1549" s="235"/>
      <c r="J1549" s="44"/>
      <c r="K1549" s="44"/>
      <c r="L1549" s="48"/>
      <c r="M1549" s="236"/>
      <c r="N1549" s="237"/>
      <c r="O1549" s="88"/>
      <c r="P1549" s="88"/>
      <c r="Q1549" s="88"/>
      <c r="R1549" s="88"/>
      <c r="S1549" s="88"/>
      <c r="T1549" s="89"/>
      <c r="U1549" s="42"/>
      <c r="V1549" s="42"/>
      <c r="W1549" s="42"/>
      <c r="X1549" s="42"/>
      <c r="Y1549" s="42"/>
      <c r="Z1549" s="42"/>
      <c r="AA1549" s="42"/>
      <c r="AB1549" s="42"/>
      <c r="AC1549" s="42"/>
      <c r="AD1549" s="42"/>
      <c r="AE1549" s="42"/>
      <c r="AT1549" s="21" t="s">
        <v>442</v>
      </c>
      <c r="AU1549" s="21" t="s">
        <v>83</v>
      </c>
    </row>
    <row r="1550" s="12" customFormat="1" ht="25.92" customHeight="1">
      <c r="A1550" s="12"/>
      <c r="B1550" s="204"/>
      <c r="C1550" s="205"/>
      <c r="D1550" s="206" t="s">
        <v>73</v>
      </c>
      <c r="E1550" s="207" t="s">
        <v>2121</v>
      </c>
      <c r="F1550" s="207" t="s">
        <v>2122</v>
      </c>
      <c r="G1550" s="205"/>
      <c r="H1550" s="205"/>
      <c r="I1550" s="208"/>
      <c r="J1550" s="209">
        <f>BK1550</f>
        <v>0</v>
      </c>
      <c r="K1550" s="205"/>
      <c r="L1550" s="210"/>
      <c r="M1550" s="211"/>
      <c r="N1550" s="212"/>
      <c r="O1550" s="212"/>
      <c r="P1550" s="213">
        <f>P1551+P1607+P1623+P1751+P1763+P1767+P2077+P2444+P2534+P2556+P2844+P3094+P3253+P3311+P3418+P3536</f>
        <v>0</v>
      </c>
      <c r="Q1550" s="212"/>
      <c r="R1550" s="213">
        <f>R1551+R1607+R1623+R1751+R1763+R1767+R2077+R2444+R2534+R2556+R2844+R3094+R3253+R3311+R3418+R3536</f>
        <v>178.13888106000002</v>
      </c>
      <c r="S1550" s="212"/>
      <c r="T1550" s="214">
        <f>T1551+T1607+T1623+T1751+T1763+T1767+T2077+T2444+T2534+T2556+T2844+T3094+T3253+T3311+T3418+T3536</f>
        <v>19.816502189999998</v>
      </c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R1550" s="215" t="s">
        <v>83</v>
      </c>
      <c r="AT1550" s="216" t="s">
        <v>73</v>
      </c>
      <c r="AU1550" s="216" t="s">
        <v>74</v>
      </c>
      <c r="AY1550" s="215" t="s">
        <v>426</v>
      </c>
      <c r="BK1550" s="217">
        <f>BK1551+BK1607+BK1623+BK1751+BK1763+BK1767+BK2077+BK2444+BK2534+BK2556+BK2844+BK3094+BK3253+BK3311+BK3418+BK3536</f>
        <v>0</v>
      </c>
    </row>
    <row r="1551" s="12" customFormat="1" ht="22.8" customHeight="1">
      <c r="A1551" s="12"/>
      <c r="B1551" s="204"/>
      <c r="C1551" s="205"/>
      <c r="D1551" s="206" t="s">
        <v>73</v>
      </c>
      <c r="E1551" s="218" t="s">
        <v>2123</v>
      </c>
      <c r="F1551" s="218" t="s">
        <v>2124</v>
      </c>
      <c r="G1551" s="205"/>
      <c r="H1551" s="205"/>
      <c r="I1551" s="208"/>
      <c r="J1551" s="219">
        <f>BK1551</f>
        <v>0</v>
      </c>
      <c r="K1551" s="205"/>
      <c r="L1551" s="210"/>
      <c r="M1551" s="211"/>
      <c r="N1551" s="212"/>
      <c r="O1551" s="212"/>
      <c r="P1551" s="213">
        <f>SUM(P1552:P1606)</f>
        <v>0</v>
      </c>
      <c r="Q1551" s="212"/>
      <c r="R1551" s="213">
        <f>SUM(R1552:R1606)</f>
        <v>1.1748792000000001</v>
      </c>
      <c r="S1551" s="212"/>
      <c r="T1551" s="214">
        <f>SUM(T1552:T1606)</f>
        <v>0.14669599999999999</v>
      </c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R1551" s="215" t="s">
        <v>83</v>
      </c>
      <c r="AT1551" s="216" t="s">
        <v>73</v>
      </c>
      <c r="AU1551" s="216" t="s">
        <v>81</v>
      </c>
      <c r="AY1551" s="215" t="s">
        <v>426</v>
      </c>
      <c r="BK1551" s="217">
        <f>SUM(BK1552:BK1606)</f>
        <v>0</v>
      </c>
    </row>
    <row r="1552" s="2" customFormat="1" ht="33" customHeight="1">
      <c r="A1552" s="42"/>
      <c r="B1552" s="43"/>
      <c r="C1552" s="220" t="s">
        <v>2125</v>
      </c>
      <c r="D1552" s="220" t="s">
        <v>433</v>
      </c>
      <c r="E1552" s="221" t="s">
        <v>2126</v>
      </c>
      <c r="F1552" s="222" t="s">
        <v>2127</v>
      </c>
      <c r="G1552" s="223" t="s">
        <v>436</v>
      </c>
      <c r="H1552" s="224">
        <v>41.838000000000001</v>
      </c>
      <c r="I1552" s="225"/>
      <c r="J1552" s="226">
        <f>ROUND(I1552*H1552,2)</f>
        <v>0</v>
      </c>
      <c r="K1552" s="222" t="s">
        <v>437</v>
      </c>
      <c r="L1552" s="48"/>
      <c r="M1552" s="227" t="s">
        <v>28</v>
      </c>
      <c r="N1552" s="228" t="s">
        <v>45</v>
      </c>
      <c r="O1552" s="88"/>
      <c r="P1552" s="229">
        <f>O1552*H1552</f>
        <v>0</v>
      </c>
      <c r="Q1552" s="229">
        <v>0</v>
      </c>
      <c r="R1552" s="229">
        <f>Q1552*H1552</f>
        <v>0</v>
      </c>
      <c r="S1552" s="229">
        <v>0</v>
      </c>
      <c r="T1552" s="230">
        <f>S1552*H1552</f>
        <v>0</v>
      </c>
      <c r="U1552" s="42"/>
      <c r="V1552" s="42"/>
      <c r="W1552" s="42"/>
      <c r="X1552" s="42"/>
      <c r="Y1552" s="42"/>
      <c r="Z1552" s="42"/>
      <c r="AA1552" s="42"/>
      <c r="AB1552" s="42"/>
      <c r="AC1552" s="42"/>
      <c r="AD1552" s="42"/>
      <c r="AE1552" s="42"/>
      <c r="AR1552" s="231" t="s">
        <v>645</v>
      </c>
      <c r="AT1552" s="231" t="s">
        <v>433</v>
      </c>
      <c r="AU1552" s="231" t="s">
        <v>83</v>
      </c>
      <c r="AY1552" s="21" t="s">
        <v>426</v>
      </c>
      <c r="BE1552" s="232">
        <f>IF(N1552="základní",J1552,0)</f>
        <v>0</v>
      </c>
      <c r="BF1552" s="232">
        <f>IF(N1552="snížená",J1552,0)</f>
        <v>0</v>
      </c>
      <c r="BG1552" s="232">
        <f>IF(N1552="zákl. přenesená",J1552,0)</f>
        <v>0</v>
      </c>
      <c r="BH1552" s="232">
        <f>IF(N1552="sníž. přenesená",J1552,0)</f>
        <v>0</v>
      </c>
      <c r="BI1552" s="232">
        <f>IF(N1552="nulová",J1552,0)</f>
        <v>0</v>
      </c>
      <c r="BJ1552" s="21" t="s">
        <v>81</v>
      </c>
      <c r="BK1552" s="232">
        <f>ROUND(I1552*H1552,2)</f>
        <v>0</v>
      </c>
      <c r="BL1552" s="21" t="s">
        <v>645</v>
      </c>
      <c r="BM1552" s="231" t="s">
        <v>2128</v>
      </c>
    </row>
    <row r="1553" s="2" customFormat="1">
      <c r="A1553" s="42"/>
      <c r="B1553" s="43"/>
      <c r="C1553" s="44"/>
      <c r="D1553" s="233" t="s">
        <v>442</v>
      </c>
      <c r="E1553" s="44"/>
      <c r="F1553" s="234" t="s">
        <v>2129</v>
      </c>
      <c r="G1553" s="44"/>
      <c r="H1553" s="44"/>
      <c r="I1553" s="235"/>
      <c r="J1553" s="44"/>
      <c r="K1553" s="44"/>
      <c r="L1553" s="48"/>
      <c r="M1553" s="236"/>
      <c r="N1553" s="237"/>
      <c r="O1553" s="88"/>
      <c r="P1553" s="88"/>
      <c r="Q1553" s="88"/>
      <c r="R1553" s="88"/>
      <c r="S1553" s="88"/>
      <c r="T1553" s="89"/>
      <c r="U1553" s="42"/>
      <c r="V1553" s="42"/>
      <c r="W1553" s="42"/>
      <c r="X1553" s="42"/>
      <c r="Y1553" s="42"/>
      <c r="Z1553" s="42"/>
      <c r="AA1553" s="42"/>
      <c r="AB1553" s="42"/>
      <c r="AC1553" s="42"/>
      <c r="AD1553" s="42"/>
      <c r="AE1553" s="42"/>
      <c r="AT1553" s="21" t="s">
        <v>442</v>
      </c>
      <c r="AU1553" s="21" t="s">
        <v>83</v>
      </c>
    </row>
    <row r="1554" s="14" customFormat="1">
      <c r="A1554" s="14"/>
      <c r="B1554" s="250"/>
      <c r="C1554" s="251"/>
      <c r="D1554" s="240" t="s">
        <v>446</v>
      </c>
      <c r="E1554" s="252" t="s">
        <v>28</v>
      </c>
      <c r="F1554" s="253" t="s">
        <v>460</v>
      </c>
      <c r="G1554" s="251"/>
      <c r="H1554" s="252" t="s">
        <v>28</v>
      </c>
      <c r="I1554" s="254"/>
      <c r="J1554" s="251"/>
      <c r="K1554" s="251"/>
      <c r="L1554" s="255"/>
      <c r="M1554" s="256"/>
      <c r="N1554" s="257"/>
      <c r="O1554" s="257"/>
      <c r="P1554" s="257"/>
      <c r="Q1554" s="257"/>
      <c r="R1554" s="257"/>
      <c r="S1554" s="257"/>
      <c r="T1554" s="258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T1554" s="259" t="s">
        <v>446</v>
      </c>
      <c r="AU1554" s="259" t="s">
        <v>83</v>
      </c>
      <c r="AV1554" s="14" t="s">
        <v>81</v>
      </c>
      <c r="AW1554" s="14" t="s">
        <v>35</v>
      </c>
      <c r="AX1554" s="14" t="s">
        <v>74</v>
      </c>
      <c r="AY1554" s="259" t="s">
        <v>426</v>
      </c>
    </row>
    <row r="1555" s="13" customFormat="1">
      <c r="A1555" s="13"/>
      <c r="B1555" s="238"/>
      <c r="C1555" s="239"/>
      <c r="D1555" s="240" t="s">
        <v>446</v>
      </c>
      <c r="E1555" s="241" t="s">
        <v>28</v>
      </c>
      <c r="F1555" s="242" t="s">
        <v>2130</v>
      </c>
      <c r="G1555" s="239"/>
      <c r="H1555" s="243">
        <v>10.438000000000001</v>
      </c>
      <c r="I1555" s="244"/>
      <c r="J1555" s="239"/>
      <c r="K1555" s="239"/>
      <c r="L1555" s="245"/>
      <c r="M1555" s="246"/>
      <c r="N1555" s="247"/>
      <c r="O1555" s="247"/>
      <c r="P1555" s="247"/>
      <c r="Q1555" s="247"/>
      <c r="R1555" s="247"/>
      <c r="S1555" s="247"/>
      <c r="T1555" s="248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T1555" s="249" t="s">
        <v>446</v>
      </c>
      <c r="AU1555" s="249" t="s">
        <v>83</v>
      </c>
      <c r="AV1555" s="13" t="s">
        <v>83</v>
      </c>
      <c r="AW1555" s="13" t="s">
        <v>35</v>
      </c>
      <c r="AX1555" s="13" t="s">
        <v>74</v>
      </c>
      <c r="AY1555" s="249" t="s">
        <v>426</v>
      </c>
    </row>
    <row r="1556" s="13" customFormat="1">
      <c r="A1556" s="13"/>
      <c r="B1556" s="238"/>
      <c r="C1556" s="239"/>
      <c r="D1556" s="240" t="s">
        <v>446</v>
      </c>
      <c r="E1556" s="241" t="s">
        <v>28</v>
      </c>
      <c r="F1556" s="242" t="s">
        <v>2131</v>
      </c>
      <c r="G1556" s="239"/>
      <c r="H1556" s="243">
        <v>31.399999999999999</v>
      </c>
      <c r="I1556" s="244"/>
      <c r="J1556" s="239"/>
      <c r="K1556" s="239"/>
      <c r="L1556" s="245"/>
      <c r="M1556" s="246"/>
      <c r="N1556" s="247"/>
      <c r="O1556" s="247"/>
      <c r="P1556" s="247"/>
      <c r="Q1556" s="247"/>
      <c r="R1556" s="247"/>
      <c r="S1556" s="247"/>
      <c r="T1556" s="248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T1556" s="249" t="s">
        <v>446</v>
      </c>
      <c r="AU1556" s="249" t="s">
        <v>83</v>
      </c>
      <c r="AV1556" s="13" t="s">
        <v>83</v>
      </c>
      <c r="AW1556" s="13" t="s">
        <v>35</v>
      </c>
      <c r="AX1556" s="13" t="s">
        <v>74</v>
      </c>
      <c r="AY1556" s="249" t="s">
        <v>426</v>
      </c>
    </row>
    <row r="1557" s="15" customFormat="1">
      <c r="A1557" s="15"/>
      <c r="B1557" s="260"/>
      <c r="C1557" s="261"/>
      <c r="D1557" s="240" t="s">
        <v>446</v>
      </c>
      <c r="E1557" s="262" t="s">
        <v>196</v>
      </c>
      <c r="F1557" s="263" t="s">
        <v>466</v>
      </c>
      <c r="G1557" s="261"/>
      <c r="H1557" s="264">
        <v>41.838000000000001</v>
      </c>
      <c r="I1557" s="265"/>
      <c r="J1557" s="261"/>
      <c r="K1557" s="261"/>
      <c r="L1557" s="266"/>
      <c r="M1557" s="267"/>
      <c r="N1557" s="268"/>
      <c r="O1557" s="268"/>
      <c r="P1557" s="268"/>
      <c r="Q1557" s="268"/>
      <c r="R1557" s="268"/>
      <c r="S1557" s="268"/>
      <c r="T1557" s="269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T1557" s="270" t="s">
        <v>446</v>
      </c>
      <c r="AU1557" s="270" t="s">
        <v>83</v>
      </c>
      <c r="AV1557" s="15" t="s">
        <v>438</v>
      </c>
      <c r="AW1557" s="15" t="s">
        <v>35</v>
      </c>
      <c r="AX1557" s="15" t="s">
        <v>81</v>
      </c>
      <c r="AY1557" s="270" t="s">
        <v>426</v>
      </c>
    </row>
    <row r="1558" s="2" customFormat="1" ht="33" customHeight="1">
      <c r="A1558" s="42"/>
      <c r="B1558" s="43"/>
      <c r="C1558" s="220" t="s">
        <v>2132</v>
      </c>
      <c r="D1558" s="220" t="s">
        <v>433</v>
      </c>
      <c r="E1558" s="221" t="s">
        <v>2133</v>
      </c>
      <c r="F1558" s="222" t="s">
        <v>2134</v>
      </c>
      <c r="G1558" s="223" t="s">
        <v>436</v>
      </c>
      <c r="H1558" s="224">
        <v>40.031999999999996</v>
      </c>
      <c r="I1558" s="225"/>
      <c r="J1558" s="226">
        <f>ROUND(I1558*H1558,2)</f>
        <v>0</v>
      </c>
      <c r="K1558" s="222" t="s">
        <v>437</v>
      </c>
      <c r="L1558" s="48"/>
      <c r="M1558" s="227" t="s">
        <v>28</v>
      </c>
      <c r="N1558" s="228" t="s">
        <v>45</v>
      </c>
      <c r="O1558" s="88"/>
      <c r="P1558" s="229">
        <f>O1558*H1558</f>
        <v>0</v>
      </c>
      <c r="Q1558" s="229">
        <v>0</v>
      </c>
      <c r="R1558" s="229">
        <f>Q1558*H1558</f>
        <v>0</v>
      </c>
      <c r="S1558" s="229">
        <v>0</v>
      </c>
      <c r="T1558" s="230">
        <f>S1558*H1558</f>
        <v>0</v>
      </c>
      <c r="U1558" s="42"/>
      <c r="V1558" s="42"/>
      <c r="W1558" s="42"/>
      <c r="X1558" s="42"/>
      <c r="Y1558" s="42"/>
      <c r="Z1558" s="42"/>
      <c r="AA1558" s="42"/>
      <c r="AB1558" s="42"/>
      <c r="AC1558" s="42"/>
      <c r="AD1558" s="42"/>
      <c r="AE1558" s="42"/>
      <c r="AR1558" s="231" t="s">
        <v>645</v>
      </c>
      <c r="AT1558" s="231" t="s">
        <v>433</v>
      </c>
      <c r="AU1558" s="231" t="s">
        <v>83</v>
      </c>
      <c r="AY1558" s="21" t="s">
        <v>426</v>
      </c>
      <c r="BE1558" s="232">
        <f>IF(N1558="základní",J1558,0)</f>
        <v>0</v>
      </c>
      <c r="BF1558" s="232">
        <f>IF(N1558="snížená",J1558,0)</f>
        <v>0</v>
      </c>
      <c r="BG1558" s="232">
        <f>IF(N1558="zákl. přenesená",J1558,0)</f>
        <v>0</v>
      </c>
      <c r="BH1558" s="232">
        <f>IF(N1558="sníž. přenesená",J1558,0)</f>
        <v>0</v>
      </c>
      <c r="BI1558" s="232">
        <f>IF(N1558="nulová",J1558,0)</f>
        <v>0</v>
      </c>
      <c r="BJ1558" s="21" t="s">
        <v>81</v>
      </c>
      <c r="BK1558" s="232">
        <f>ROUND(I1558*H1558,2)</f>
        <v>0</v>
      </c>
      <c r="BL1558" s="21" t="s">
        <v>645</v>
      </c>
      <c r="BM1558" s="231" t="s">
        <v>2135</v>
      </c>
    </row>
    <row r="1559" s="2" customFormat="1">
      <c r="A1559" s="42"/>
      <c r="B1559" s="43"/>
      <c r="C1559" s="44"/>
      <c r="D1559" s="233" t="s">
        <v>442</v>
      </c>
      <c r="E1559" s="44"/>
      <c r="F1559" s="234" t="s">
        <v>2136</v>
      </c>
      <c r="G1559" s="44"/>
      <c r="H1559" s="44"/>
      <c r="I1559" s="235"/>
      <c r="J1559" s="44"/>
      <c r="K1559" s="44"/>
      <c r="L1559" s="48"/>
      <c r="M1559" s="236"/>
      <c r="N1559" s="237"/>
      <c r="O1559" s="88"/>
      <c r="P1559" s="88"/>
      <c r="Q1559" s="88"/>
      <c r="R1559" s="88"/>
      <c r="S1559" s="88"/>
      <c r="T1559" s="89"/>
      <c r="U1559" s="42"/>
      <c r="V1559" s="42"/>
      <c r="W1559" s="42"/>
      <c r="X1559" s="42"/>
      <c r="Y1559" s="42"/>
      <c r="Z1559" s="42"/>
      <c r="AA1559" s="42"/>
      <c r="AB1559" s="42"/>
      <c r="AC1559" s="42"/>
      <c r="AD1559" s="42"/>
      <c r="AE1559" s="42"/>
      <c r="AT1559" s="21" t="s">
        <v>442</v>
      </c>
      <c r="AU1559" s="21" t="s">
        <v>83</v>
      </c>
    </row>
    <row r="1560" s="14" customFormat="1">
      <c r="A1560" s="14"/>
      <c r="B1560" s="250"/>
      <c r="C1560" s="251"/>
      <c r="D1560" s="240" t="s">
        <v>446</v>
      </c>
      <c r="E1560" s="252" t="s">
        <v>28</v>
      </c>
      <c r="F1560" s="253" t="s">
        <v>460</v>
      </c>
      <c r="G1560" s="251"/>
      <c r="H1560" s="252" t="s">
        <v>28</v>
      </c>
      <c r="I1560" s="254"/>
      <c r="J1560" s="251"/>
      <c r="K1560" s="251"/>
      <c r="L1560" s="255"/>
      <c r="M1560" s="256"/>
      <c r="N1560" s="257"/>
      <c r="O1560" s="257"/>
      <c r="P1560" s="257"/>
      <c r="Q1560" s="257"/>
      <c r="R1560" s="257"/>
      <c r="S1560" s="257"/>
      <c r="T1560" s="258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T1560" s="259" t="s">
        <v>446</v>
      </c>
      <c r="AU1560" s="259" t="s">
        <v>83</v>
      </c>
      <c r="AV1560" s="14" t="s">
        <v>81</v>
      </c>
      <c r="AW1560" s="14" t="s">
        <v>35</v>
      </c>
      <c r="AX1560" s="14" t="s">
        <v>74</v>
      </c>
      <c r="AY1560" s="259" t="s">
        <v>426</v>
      </c>
    </row>
    <row r="1561" s="13" customFormat="1">
      <c r="A1561" s="13"/>
      <c r="B1561" s="238"/>
      <c r="C1561" s="239"/>
      <c r="D1561" s="240" t="s">
        <v>446</v>
      </c>
      <c r="E1561" s="241" t="s">
        <v>28</v>
      </c>
      <c r="F1561" s="242" t="s">
        <v>2137</v>
      </c>
      <c r="G1561" s="239"/>
      <c r="H1561" s="243">
        <v>40.031999999999996</v>
      </c>
      <c r="I1561" s="244"/>
      <c r="J1561" s="239"/>
      <c r="K1561" s="239"/>
      <c r="L1561" s="245"/>
      <c r="M1561" s="246"/>
      <c r="N1561" s="247"/>
      <c r="O1561" s="247"/>
      <c r="P1561" s="247"/>
      <c r="Q1561" s="247"/>
      <c r="R1561" s="247"/>
      <c r="S1561" s="247"/>
      <c r="T1561" s="248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T1561" s="249" t="s">
        <v>446</v>
      </c>
      <c r="AU1561" s="249" t="s">
        <v>83</v>
      </c>
      <c r="AV1561" s="13" t="s">
        <v>83</v>
      </c>
      <c r="AW1561" s="13" t="s">
        <v>35</v>
      </c>
      <c r="AX1561" s="13" t="s">
        <v>74</v>
      </c>
      <c r="AY1561" s="249" t="s">
        <v>426</v>
      </c>
    </row>
    <row r="1562" s="15" customFormat="1">
      <c r="A1562" s="15"/>
      <c r="B1562" s="260"/>
      <c r="C1562" s="261"/>
      <c r="D1562" s="240" t="s">
        <v>446</v>
      </c>
      <c r="E1562" s="262" t="s">
        <v>198</v>
      </c>
      <c r="F1562" s="263" t="s">
        <v>466</v>
      </c>
      <c r="G1562" s="261"/>
      <c r="H1562" s="264">
        <v>40.031999999999996</v>
      </c>
      <c r="I1562" s="265"/>
      <c r="J1562" s="261"/>
      <c r="K1562" s="261"/>
      <c r="L1562" s="266"/>
      <c r="M1562" s="267"/>
      <c r="N1562" s="268"/>
      <c r="O1562" s="268"/>
      <c r="P1562" s="268"/>
      <c r="Q1562" s="268"/>
      <c r="R1562" s="268"/>
      <c r="S1562" s="268"/>
      <c r="T1562" s="269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T1562" s="270" t="s">
        <v>446</v>
      </c>
      <c r="AU1562" s="270" t="s">
        <v>83</v>
      </c>
      <c r="AV1562" s="15" t="s">
        <v>438</v>
      </c>
      <c r="AW1562" s="15" t="s">
        <v>35</v>
      </c>
      <c r="AX1562" s="15" t="s">
        <v>81</v>
      </c>
      <c r="AY1562" s="270" t="s">
        <v>426</v>
      </c>
    </row>
    <row r="1563" s="2" customFormat="1" ht="16.5" customHeight="1">
      <c r="A1563" s="42"/>
      <c r="B1563" s="43"/>
      <c r="C1563" s="271" t="s">
        <v>2138</v>
      </c>
      <c r="D1563" s="271" t="s">
        <v>776</v>
      </c>
      <c r="E1563" s="272" t="s">
        <v>2139</v>
      </c>
      <c r="F1563" s="273" t="s">
        <v>2140</v>
      </c>
      <c r="G1563" s="274" t="s">
        <v>2141</v>
      </c>
      <c r="H1563" s="275">
        <v>36.750999999999998</v>
      </c>
      <c r="I1563" s="276"/>
      <c r="J1563" s="277">
        <f>ROUND(I1563*H1563,2)</f>
        <v>0</v>
      </c>
      <c r="K1563" s="273" t="s">
        <v>437</v>
      </c>
      <c r="L1563" s="278"/>
      <c r="M1563" s="279" t="s">
        <v>28</v>
      </c>
      <c r="N1563" s="280" t="s">
        <v>45</v>
      </c>
      <c r="O1563" s="88"/>
      <c r="P1563" s="229">
        <f>O1563*H1563</f>
        <v>0</v>
      </c>
      <c r="Q1563" s="229">
        <v>0.001</v>
      </c>
      <c r="R1563" s="229">
        <f>Q1563*H1563</f>
        <v>0.036750999999999999</v>
      </c>
      <c r="S1563" s="229">
        <v>0</v>
      </c>
      <c r="T1563" s="230">
        <f>S1563*H1563</f>
        <v>0</v>
      </c>
      <c r="U1563" s="42"/>
      <c r="V1563" s="42"/>
      <c r="W1563" s="42"/>
      <c r="X1563" s="42"/>
      <c r="Y1563" s="42"/>
      <c r="Z1563" s="42"/>
      <c r="AA1563" s="42"/>
      <c r="AB1563" s="42"/>
      <c r="AC1563" s="42"/>
      <c r="AD1563" s="42"/>
      <c r="AE1563" s="42"/>
      <c r="AR1563" s="231" t="s">
        <v>732</v>
      </c>
      <c r="AT1563" s="231" t="s">
        <v>776</v>
      </c>
      <c r="AU1563" s="231" t="s">
        <v>83</v>
      </c>
      <c r="AY1563" s="21" t="s">
        <v>426</v>
      </c>
      <c r="BE1563" s="232">
        <f>IF(N1563="základní",J1563,0)</f>
        <v>0</v>
      </c>
      <c r="BF1563" s="232">
        <f>IF(N1563="snížená",J1563,0)</f>
        <v>0</v>
      </c>
      <c r="BG1563" s="232">
        <f>IF(N1563="zákl. přenesená",J1563,0)</f>
        <v>0</v>
      </c>
      <c r="BH1563" s="232">
        <f>IF(N1563="sníž. přenesená",J1563,0)</f>
        <v>0</v>
      </c>
      <c r="BI1563" s="232">
        <f>IF(N1563="nulová",J1563,0)</f>
        <v>0</v>
      </c>
      <c r="BJ1563" s="21" t="s">
        <v>81</v>
      </c>
      <c r="BK1563" s="232">
        <f>ROUND(I1563*H1563,2)</f>
        <v>0</v>
      </c>
      <c r="BL1563" s="21" t="s">
        <v>645</v>
      </c>
      <c r="BM1563" s="231" t="s">
        <v>2142</v>
      </c>
    </row>
    <row r="1564" s="13" customFormat="1">
      <c r="A1564" s="13"/>
      <c r="B1564" s="238"/>
      <c r="C1564" s="239"/>
      <c r="D1564" s="240" t="s">
        <v>446</v>
      </c>
      <c r="E1564" s="241" t="s">
        <v>28</v>
      </c>
      <c r="F1564" s="242" t="s">
        <v>2143</v>
      </c>
      <c r="G1564" s="239"/>
      <c r="H1564" s="243">
        <v>16.734999999999999</v>
      </c>
      <c r="I1564" s="244"/>
      <c r="J1564" s="239"/>
      <c r="K1564" s="239"/>
      <c r="L1564" s="245"/>
      <c r="M1564" s="246"/>
      <c r="N1564" s="247"/>
      <c r="O1564" s="247"/>
      <c r="P1564" s="247"/>
      <c r="Q1564" s="247"/>
      <c r="R1564" s="247"/>
      <c r="S1564" s="247"/>
      <c r="T1564" s="248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T1564" s="249" t="s">
        <v>446</v>
      </c>
      <c r="AU1564" s="249" t="s">
        <v>83</v>
      </c>
      <c r="AV1564" s="13" t="s">
        <v>83</v>
      </c>
      <c r="AW1564" s="13" t="s">
        <v>35</v>
      </c>
      <c r="AX1564" s="13" t="s">
        <v>74</v>
      </c>
      <c r="AY1564" s="249" t="s">
        <v>426</v>
      </c>
    </row>
    <row r="1565" s="13" customFormat="1">
      <c r="A1565" s="13"/>
      <c r="B1565" s="238"/>
      <c r="C1565" s="239"/>
      <c r="D1565" s="240" t="s">
        <v>446</v>
      </c>
      <c r="E1565" s="241" t="s">
        <v>28</v>
      </c>
      <c r="F1565" s="242" t="s">
        <v>2144</v>
      </c>
      <c r="G1565" s="239"/>
      <c r="H1565" s="243">
        <v>20.015999999999998</v>
      </c>
      <c r="I1565" s="244"/>
      <c r="J1565" s="239"/>
      <c r="K1565" s="239"/>
      <c r="L1565" s="245"/>
      <c r="M1565" s="246"/>
      <c r="N1565" s="247"/>
      <c r="O1565" s="247"/>
      <c r="P1565" s="247"/>
      <c r="Q1565" s="247"/>
      <c r="R1565" s="247"/>
      <c r="S1565" s="247"/>
      <c r="T1565" s="248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T1565" s="249" t="s">
        <v>446</v>
      </c>
      <c r="AU1565" s="249" t="s">
        <v>83</v>
      </c>
      <c r="AV1565" s="13" t="s">
        <v>83</v>
      </c>
      <c r="AW1565" s="13" t="s">
        <v>35</v>
      </c>
      <c r="AX1565" s="13" t="s">
        <v>74</v>
      </c>
      <c r="AY1565" s="249" t="s">
        <v>426</v>
      </c>
    </row>
    <row r="1566" s="15" customFormat="1">
      <c r="A1566" s="15"/>
      <c r="B1566" s="260"/>
      <c r="C1566" s="261"/>
      <c r="D1566" s="240" t="s">
        <v>446</v>
      </c>
      <c r="E1566" s="262" t="s">
        <v>28</v>
      </c>
      <c r="F1566" s="263" t="s">
        <v>466</v>
      </c>
      <c r="G1566" s="261"/>
      <c r="H1566" s="264">
        <v>36.750999999999998</v>
      </c>
      <c r="I1566" s="265"/>
      <c r="J1566" s="261"/>
      <c r="K1566" s="261"/>
      <c r="L1566" s="266"/>
      <c r="M1566" s="267"/>
      <c r="N1566" s="268"/>
      <c r="O1566" s="268"/>
      <c r="P1566" s="268"/>
      <c r="Q1566" s="268"/>
      <c r="R1566" s="268"/>
      <c r="S1566" s="268"/>
      <c r="T1566" s="269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T1566" s="270" t="s">
        <v>446</v>
      </c>
      <c r="AU1566" s="270" t="s">
        <v>83</v>
      </c>
      <c r="AV1566" s="15" t="s">
        <v>438</v>
      </c>
      <c r="AW1566" s="15" t="s">
        <v>35</v>
      </c>
      <c r="AX1566" s="15" t="s">
        <v>81</v>
      </c>
      <c r="AY1566" s="270" t="s">
        <v>426</v>
      </c>
    </row>
    <row r="1567" s="2" customFormat="1" ht="24.15" customHeight="1">
      <c r="A1567" s="42"/>
      <c r="B1567" s="43"/>
      <c r="C1567" s="220" t="s">
        <v>2145</v>
      </c>
      <c r="D1567" s="220" t="s">
        <v>433</v>
      </c>
      <c r="E1567" s="221" t="s">
        <v>2146</v>
      </c>
      <c r="F1567" s="222" t="s">
        <v>2147</v>
      </c>
      <c r="G1567" s="223" t="s">
        <v>436</v>
      </c>
      <c r="H1567" s="224">
        <v>28.699999999999999</v>
      </c>
      <c r="I1567" s="225"/>
      <c r="J1567" s="226">
        <f>ROUND(I1567*H1567,2)</f>
        <v>0</v>
      </c>
      <c r="K1567" s="222" t="s">
        <v>437</v>
      </c>
      <c r="L1567" s="48"/>
      <c r="M1567" s="227" t="s">
        <v>28</v>
      </c>
      <c r="N1567" s="228" t="s">
        <v>45</v>
      </c>
      <c r="O1567" s="88"/>
      <c r="P1567" s="229">
        <f>O1567*H1567</f>
        <v>0</v>
      </c>
      <c r="Q1567" s="229">
        <v>0</v>
      </c>
      <c r="R1567" s="229">
        <f>Q1567*H1567</f>
        <v>0</v>
      </c>
      <c r="S1567" s="229">
        <v>0.0040000000000000001</v>
      </c>
      <c r="T1567" s="230">
        <f>S1567*H1567</f>
        <v>0.1148</v>
      </c>
      <c r="U1567" s="42"/>
      <c r="V1567" s="42"/>
      <c r="W1567" s="42"/>
      <c r="X1567" s="42"/>
      <c r="Y1567" s="42"/>
      <c r="Z1567" s="42"/>
      <c r="AA1567" s="42"/>
      <c r="AB1567" s="42"/>
      <c r="AC1567" s="42"/>
      <c r="AD1567" s="42"/>
      <c r="AE1567" s="42"/>
      <c r="AR1567" s="231" t="s">
        <v>645</v>
      </c>
      <c r="AT1567" s="231" t="s">
        <v>433</v>
      </c>
      <c r="AU1567" s="231" t="s">
        <v>83</v>
      </c>
      <c r="AY1567" s="21" t="s">
        <v>426</v>
      </c>
      <c r="BE1567" s="232">
        <f>IF(N1567="základní",J1567,0)</f>
        <v>0</v>
      </c>
      <c r="BF1567" s="232">
        <f>IF(N1567="snížená",J1567,0)</f>
        <v>0</v>
      </c>
      <c r="BG1567" s="232">
        <f>IF(N1567="zákl. přenesená",J1567,0)</f>
        <v>0</v>
      </c>
      <c r="BH1567" s="232">
        <f>IF(N1567="sníž. přenesená",J1567,0)</f>
        <v>0</v>
      </c>
      <c r="BI1567" s="232">
        <f>IF(N1567="nulová",J1567,0)</f>
        <v>0</v>
      </c>
      <c r="BJ1567" s="21" t="s">
        <v>81</v>
      </c>
      <c r="BK1567" s="232">
        <f>ROUND(I1567*H1567,2)</f>
        <v>0</v>
      </c>
      <c r="BL1567" s="21" t="s">
        <v>645</v>
      </c>
      <c r="BM1567" s="231" t="s">
        <v>2148</v>
      </c>
    </row>
    <row r="1568" s="2" customFormat="1">
      <c r="A1568" s="42"/>
      <c r="B1568" s="43"/>
      <c r="C1568" s="44"/>
      <c r="D1568" s="233" t="s">
        <v>442</v>
      </c>
      <c r="E1568" s="44"/>
      <c r="F1568" s="234" t="s">
        <v>2149</v>
      </c>
      <c r="G1568" s="44"/>
      <c r="H1568" s="44"/>
      <c r="I1568" s="235"/>
      <c r="J1568" s="44"/>
      <c r="K1568" s="44"/>
      <c r="L1568" s="48"/>
      <c r="M1568" s="236"/>
      <c r="N1568" s="237"/>
      <c r="O1568" s="88"/>
      <c r="P1568" s="88"/>
      <c r="Q1568" s="88"/>
      <c r="R1568" s="88"/>
      <c r="S1568" s="88"/>
      <c r="T1568" s="89"/>
      <c r="U1568" s="42"/>
      <c r="V1568" s="42"/>
      <c r="W1568" s="42"/>
      <c r="X1568" s="42"/>
      <c r="Y1568" s="42"/>
      <c r="Z1568" s="42"/>
      <c r="AA1568" s="42"/>
      <c r="AB1568" s="42"/>
      <c r="AC1568" s="42"/>
      <c r="AD1568" s="42"/>
      <c r="AE1568" s="42"/>
      <c r="AT1568" s="21" t="s">
        <v>442</v>
      </c>
      <c r="AU1568" s="21" t="s">
        <v>83</v>
      </c>
    </row>
    <row r="1569" s="14" customFormat="1">
      <c r="A1569" s="14"/>
      <c r="B1569" s="250"/>
      <c r="C1569" s="251"/>
      <c r="D1569" s="240" t="s">
        <v>446</v>
      </c>
      <c r="E1569" s="252" t="s">
        <v>28</v>
      </c>
      <c r="F1569" s="253" t="s">
        <v>460</v>
      </c>
      <c r="G1569" s="251"/>
      <c r="H1569" s="252" t="s">
        <v>28</v>
      </c>
      <c r="I1569" s="254"/>
      <c r="J1569" s="251"/>
      <c r="K1569" s="251"/>
      <c r="L1569" s="255"/>
      <c r="M1569" s="256"/>
      <c r="N1569" s="257"/>
      <c r="O1569" s="257"/>
      <c r="P1569" s="257"/>
      <c r="Q1569" s="257"/>
      <c r="R1569" s="257"/>
      <c r="S1569" s="257"/>
      <c r="T1569" s="258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T1569" s="259" t="s">
        <v>446</v>
      </c>
      <c r="AU1569" s="259" t="s">
        <v>83</v>
      </c>
      <c r="AV1569" s="14" t="s">
        <v>81</v>
      </c>
      <c r="AW1569" s="14" t="s">
        <v>35</v>
      </c>
      <c r="AX1569" s="14" t="s">
        <v>74</v>
      </c>
      <c r="AY1569" s="259" t="s">
        <v>426</v>
      </c>
    </row>
    <row r="1570" s="13" customFormat="1">
      <c r="A1570" s="13"/>
      <c r="B1570" s="238"/>
      <c r="C1570" s="239"/>
      <c r="D1570" s="240" t="s">
        <v>446</v>
      </c>
      <c r="E1570" s="241" t="s">
        <v>28</v>
      </c>
      <c r="F1570" s="242" t="s">
        <v>2150</v>
      </c>
      <c r="G1570" s="239"/>
      <c r="H1570" s="243">
        <v>28.699999999999999</v>
      </c>
      <c r="I1570" s="244"/>
      <c r="J1570" s="239"/>
      <c r="K1570" s="239"/>
      <c r="L1570" s="245"/>
      <c r="M1570" s="246"/>
      <c r="N1570" s="247"/>
      <c r="O1570" s="247"/>
      <c r="P1570" s="247"/>
      <c r="Q1570" s="247"/>
      <c r="R1570" s="247"/>
      <c r="S1570" s="247"/>
      <c r="T1570" s="248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T1570" s="249" t="s">
        <v>446</v>
      </c>
      <c r="AU1570" s="249" t="s">
        <v>83</v>
      </c>
      <c r="AV1570" s="13" t="s">
        <v>83</v>
      </c>
      <c r="AW1570" s="13" t="s">
        <v>35</v>
      </c>
      <c r="AX1570" s="13" t="s">
        <v>81</v>
      </c>
      <c r="AY1570" s="249" t="s">
        <v>426</v>
      </c>
    </row>
    <row r="1571" s="2" customFormat="1" ht="24.15" customHeight="1">
      <c r="A1571" s="42"/>
      <c r="B1571" s="43"/>
      <c r="C1571" s="220" t="s">
        <v>2151</v>
      </c>
      <c r="D1571" s="220" t="s">
        <v>433</v>
      </c>
      <c r="E1571" s="221" t="s">
        <v>2152</v>
      </c>
      <c r="F1571" s="222" t="s">
        <v>2153</v>
      </c>
      <c r="G1571" s="223" t="s">
        <v>436</v>
      </c>
      <c r="H1571" s="224">
        <v>7.0880000000000001</v>
      </c>
      <c r="I1571" s="225"/>
      <c r="J1571" s="226">
        <f>ROUND(I1571*H1571,2)</f>
        <v>0</v>
      </c>
      <c r="K1571" s="222" t="s">
        <v>437</v>
      </c>
      <c r="L1571" s="48"/>
      <c r="M1571" s="227" t="s">
        <v>28</v>
      </c>
      <c r="N1571" s="228" t="s">
        <v>45</v>
      </c>
      <c r="O1571" s="88"/>
      <c r="P1571" s="229">
        <f>O1571*H1571</f>
        <v>0</v>
      </c>
      <c r="Q1571" s="229">
        <v>0</v>
      </c>
      <c r="R1571" s="229">
        <f>Q1571*H1571</f>
        <v>0</v>
      </c>
      <c r="S1571" s="229">
        <v>0.0044999999999999997</v>
      </c>
      <c r="T1571" s="230">
        <f>S1571*H1571</f>
        <v>0.031896000000000001</v>
      </c>
      <c r="U1571" s="42"/>
      <c r="V1571" s="42"/>
      <c r="W1571" s="42"/>
      <c r="X1571" s="42"/>
      <c r="Y1571" s="42"/>
      <c r="Z1571" s="42"/>
      <c r="AA1571" s="42"/>
      <c r="AB1571" s="42"/>
      <c r="AC1571" s="42"/>
      <c r="AD1571" s="42"/>
      <c r="AE1571" s="42"/>
      <c r="AR1571" s="231" t="s">
        <v>645</v>
      </c>
      <c r="AT1571" s="231" t="s">
        <v>433</v>
      </c>
      <c r="AU1571" s="231" t="s">
        <v>83</v>
      </c>
      <c r="AY1571" s="21" t="s">
        <v>426</v>
      </c>
      <c r="BE1571" s="232">
        <f>IF(N1571="základní",J1571,0)</f>
        <v>0</v>
      </c>
      <c r="BF1571" s="232">
        <f>IF(N1571="snížená",J1571,0)</f>
        <v>0</v>
      </c>
      <c r="BG1571" s="232">
        <f>IF(N1571="zákl. přenesená",J1571,0)</f>
        <v>0</v>
      </c>
      <c r="BH1571" s="232">
        <f>IF(N1571="sníž. přenesená",J1571,0)</f>
        <v>0</v>
      </c>
      <c r="BI1571" s="232">
        <f>IF(N1571="nulová",J1571,0)</f>
        <v>0</v>
      </c>
      <c r="BJ1571" s="21" t="s">
        <v>81</v>
      </c>
      <c r="BK1571" s="232">
        <f>ROUND(I1571*H1571,2)</f>
        <v>0</v>
      </c>
      <c r="BL1571" s="21" t="s">
        <v>645</v>
      </c>
      <c r="BM1571" s="231" t="s">
        <v>2154</v>
      </c>
    </row>
    <row r="1572" s="2" customFormat="1">
      <c r="A1572" s="42"/>
      <c r="B1572" s="43"/>
      <c r="C1572" s="44"/>
      <c r="D1572" s="233" t="s">
        <v>442</v>
      </c>
      <c r="E1572" s="44"/>
      <c r="F1572" s="234" t="s">
        <v>2155</v>
      </c>
      <c r="G1572" s="44"/>
      <c r="H1572" s="44"/>
      <c r="I1572" s="235"/>
      <c r="J1572" s="44"/>
      <c r="K1572" s="44"/>
      <c r="L1572" s="48"/>
      <c r="M1572" s="236"/>
      <c r="N1572" s="237"/>
      <c r="O1572" s="88"/>
      <c r="P1572" s="88"/>
      <c r="Q1572" s="88"/>
      <c r="R1572" s="88"/>
      <c r="S1572" s="88"/>
      <c r="T1572" s="89"/>
      <c r="U1572" s="42"/>
      <c r="V1572" s="42"/>
      <c r="W1572" s="42"/>
      <c r="X1572" s="42"/>
      <c r="Y1572" s="42"/>
      <c r="Z1572" s="42"/>
      <c r="AA1572" s="42"/>
      <c r="AB1572" s="42"/>
      <c r="AC1572" s="42"/>
      <c r="AD1572" s="42"/>
      <c r="AE1572" s="42"/>
      <c r="AT1572" s="21" t="s">
        <v>442</v>
      </c>
      <c r="AU1572" s="21" t="s">
        <v>83</v>
      </c>
    </row>
    <row r="1573" s="14" customFormat="1">
      <c r="A1573" s="14"/>
      <c r="B1573" s="250"/>
      <c r="C1573" s="251"/>
      <c r="D1573" s="240" t="s">
        <v>446</v>
      </c>
      <c r="E1573" s="252" t="s">
        <v>28</v>
      </c>
      <c r="F1573" s="253" t="s">
        <v>460</v>
      </c>
      <c r="G1573" s="251"/>
      <c r="H1573" s="252" t="s">
        <v>28</v>
      </c>
      <c r="I1573" s="254"/>
      <c r="J1573" s="251"/>
      <c r="K1573" s="251"/>
      <c r="L1573" s="255"/>
      <c r="M1573" s="256"/>
      <c r="N1573" s="257"/>
      <c r="O1573" s="257"/>
      <c r="P1573" s="257"/>
      <c r="Q1573" s="257"/>
      <c r="R1573" s="257"/>
      <c r="S1573" s="257"/>
      <c r="T1573" s="258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T1573" s="259" t="s">
        <v>446</v>
      </c>
      <c r="AU1573" s="259" t="s">
        <v>83</v>
      </c>
      <c r="AV1573" s="14" t="s">
        <v>81</v>
      </c>
      <c r="AW1573" s="14" t="s">
        <v>35</v>
      </c>
      <c r="AX1573" s="14" t="s">
        <v>74</v>
      </c>
      <c r="AY1573" s="259" t="s">
        <v>426</v>
      </c>
    </row>
    <row r="1574" s="13" customFormat="1">
      <c r="A1574" s="13"/>
      <c r="B1574" s="238"/>
      <c r="C1574" s="239"/>
      <c r="D1574" s="240" t="s">
        <v>446</v>
      </c>
      <c r="E1574" s="241" t="s">
        <v>28</v>
      </c>
      <c r="F1574" s="242" t="s">
        <v>1759</v>
      </c>
      <c r="G1574" s="239"/>
      <c r="H1574" s="243">
        <v>7.0880000000000001</v>
      </c>
      <c r="I1574" s="244"/>
      <c r="J1574" s="239"/>
      <c r="K1574" s="239"/>
      <c r="L1574" s="245"/>
      <c r="M1574" s="246"/>
      <c r="N1574" s="247"/>
      <c r="O1574" s="247"/>
      <c r="P1574" s="247"/>
      <c r="Q1574" s="247"/>
      <c r="R1574" s="247"/>
      <c r="S1574" s="247"/>
      <c r="T1574" s="248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T1574" s="249" t="s">
        <v>446</v>
      </c>
      <c r="AU1574" s="249" t="s">
        <v>83</v>
      </c>
      <c r="AV1574" s="13" t="s">
        <v>83</v>
      </c>
      <c r="AW1574" s="13" t="s">
        <v>35</v>
      </c>
      <c r="AX1574" s="13" t="s">
        <v>81</v>
      </c>
      <c r="AY1574" s="249" t="s">
        <v>426</v>
      </c>
    </row>
    <row r="1575" s="2" customFormat="1" ht="24.15" customHeight="1">
      <c r="A1575" s="42"/>
      <c r="B1575" s="43"/>
      <c r="C1575" s="220" t="s">
        <v>2156</v>
      </c>
      <c r="D1575" s="220" t="s">
        <v>433</v>
      </c>
      <c r="E1575" s="221" t="s">
        <v>2157</v>
      </c>
      <c r="F1575" s="222" t="s">
        <v>2158</v>
      </c>
      <c r="G1575" s="223" t="s">
        <v>436</v>
      </c>
      <c r="H1575" s="224">
        <v>83.676000000000002</v>
      </c>
      <c r="I1575" s="225"/>
      <c r="J1575" s="226">
        <f>ROUND(I1575*H1575,2)</f>
        <v>0</v>
      </c>
      <c r="K1575" s="222" t="s">
        <v>437</v>
      </c>
      <c r="L1575" s="48"/>
      <c r="M1575" s="227" t="s">
        <v>28</v>
      </c>
      <c r="N1575" s="228" t="s">
        <v>45</v>
      </c>
      <c r="O1575" s="88"/>
      <c r="P1575" s="229">
        <f>O1575*H1575</f>
        <v>0</v>
      </c>
      <c r="Q1575" s="229">
        <v>0.00040000000000000002</v>
      </c>
      <c r="R1575" s="229">
        <f>Q1575*H1575</f>
        <v>0.033470400000000004</v>
      </c>
      <c r="S1575" s="229">
        <v>0</v>
      </c>
      <c r="T1575" s="230">
        <f>S1575*H1575</f>
        <v>0</v>
      </c>
      <c r="U1575" s="42"/>
      <c r="V1575" s="42"/>
      <c r="W1575" s="42"/>
      <c r="X1575" s="42"/>
      <c r="Y1575" s="42"/>
      <c r="Z1575" s="42"/>
      <c r="AA1575" s="42"/>
      <c r="AB1575" s="42"/>
      <c r="AC1575" s="42"/>
      <c r="AD1575" s="42"/>
      <c r="AE1575" s="42"/>
      <c r="AR1575" s="231" t="s">
        <v>645</v>
      </c>
      <c r="AT1575" s="231" t="s">
        <v>433</v>
      </c>
      <c r="AU1575" s="231" t="s">
        <v>83</v>
      </c>
      <c r="AY1575" s="21" t="s">
        <v>426</v>
      </c>
      <c r="BE1575" s="232">
        <f>IF(N1575="základní",J1575,0)</f>
        <v>0</v>
      </c>
      <c r="BF1575" s="232">
        <f>IF(N1575="snížená",J1575,0)</f>
        <v>0</v>
      </c>
      <c r="BG1575" s="232">
        <f>IF(N1575="zákl. přenesená",J1575,0)</f>
        <v>0</v>
      </c>
      <c r="BH1575" s="232">
        <f>IF(N1575="sníž. přenesená",J1575,0)</f>
        <v>0</v>
      </c>
      <c r="BI1575" s="232">
        <f>IF(N1575="nulová",J1575,0)</f>
        <v>0</v>
      </c>
      <c r="BJ1575" s="21" t="s">
        <v>81</v>
      </c>
      <c r="BK1575" s="232">
        <f>ROUND(I1575*H1575,2)</f>
        <v>0</v>
      </c>
      <c r="BL1575" s="21" t="s">
        <v>645</v>
      </c>
      <c r="BM1575" s="231" t="s">
        <v>2159</v>
      </c>
    </row>
    <row r="1576" s="2" customFormat="1">
      <c r="A1576" s="42"/>
      <c r="B1576" s="43"/>
      <c r="C1576" s="44"/>
      <c r="D1576" s="233" t="s">
        <v>442</v>
      </c>
      <c r="E1576" s="44"/>
      <c r="F1576" s="234" t="s">
        <v>2160</v>
      </c>
      <c r="G1576" s="44"/>
      <c r="H1576" s="44"/>
      <c r="I1576" s="235"/>
      <c r="J1576" s="44"/>
      <c r="K1576" s="44"/>
      <c r="L1576" s="48"/>
      <c r="M1576" s="236"/>
      <c r="N1576" s="237"/>
      <c r="O1576" s="88"/>
      <c r="P1576" s="88"/>
      <c r="Q1576" s="88"/>
      <c r="R1576" s="88"/>
      <c r="S1576" s="88"/>
      <c r="T1576" s="89"/>
      <c r="U1576" s="42"/>
      <c r="V1576" s="42"/>
      <c r="W1576" s="42"/>
      <c r="X1576" s="42"/>
      <c r="Y1576" s="42"/>
      <c r="Z1576" s="42"/>
      <c r="AA1576" s="42"/>
      <c r="AB1576" s="42"/>
      <c r="AC1576" s="42"/>
      <c r="AD1576" s="42"/>
      <c r="AE1576" s="42"/>
      <c r="AT1576" s="21" t="s">
        <v>442</v>
      </c>
      <c r="AU1576" s="21" t="s">
        <v>83</v>
      </c>
    </row>
    <row r="1577" s="13" customFormat="1">
      <c r="A1577" s="13"/>
      <c r="B1577" s="238"/>
      <c r="C1577" s="239"/>
      <c r="D1577" s="240" t="s">
        <v>446</v>
      </c>
      <c r="E1577" s="241" t="s">
        <v>28</v>
      </c>
      <c r="F1577" s="242" t="s">
        <v>2161</v>
      </c>
      <c r="G1577" s="239"/>
      <c r="H1577" s="243">
        <v>83.676000000000002</v>
      </c>
      <c r="I1577" s="244"/>
      <c r="J1577" s="239"/>
      <c r="K1577" s="239"/>
      <c r="L1577" s="245"/>
      <c r="M1577" s="246"/>
      <c r="N1577" s="247"/>
      <c r="O1577" s="247"/>
      <c r="P1577" s="247"/>
      <c r="Q1577" s="247"/>
      <c r="R1577" s="247"/>
      <c r="S1577" s="247"/>
      <c r="T1577" s="248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T1577" s="249" t="s">
        <v>446</v>
      </c>
      <c r="AU1577" s="249" t="s">
        <v>83</v>
      </c>
      <c r="AV1577" s="13" t="s">
        <v>83</v>
      </c>
      <c r="AW1577" s="13" t="s">
        <v>35</v>
      </c>
      <c r="AX1577" s="13" t="s">
        <v>81</v>
      </c>
      <c r="AY1577" s="249" t="s">
        <v>426</v>
      </c>
    </row>
    <row r="1578" s="2" customFormat="1" ht="24.15" customHeight="1">
      <c r="A1578" s="42"/>
      <c r="B1578" s="43"/>
      <c r="C1578" s="220" t="s">
        <v>2162</v>
      </c>
      <c r="D1578" s="220" t="s">
        <v>433</v>
      </c>
      <c r="E1578" s="221" t="s">
        <v>2163</v>
      </c>
      <c r="F1578" s="222" t="s">
        <v>2164</v>
      </c>
      <c r="G1578" s="223" t="s">
        <v>949</v>
      </c>
      <c r="H1578" s="224">
        <v>35.082000000000001</v>
      </c>
      <c r="I1578" s="225"/>
      <c r="J1578" s="226">
        <f>ROUND(I1578*H1578,2)</f>
        <v>0</v>
      </c>
      <c r="K1578" s="222" t="s">
        <v>28</v>
      </c>
      <c r="L1578" s="48"/>
      <c r="M1578" s="227" t="s">
        <v>28</v>
      </c>
      <c r="N1578" s="228" t="s">
        <v>45</v>
      </c>
      <c r="O1578" s="88"/>
      <c r="P1578" s="229">
        <f>O1578*H1578</f>
        <v>0</v>
      </c>
      <c r="Q1578" s="229">
        <v>0</v>
      </c>
      <c r="R1578" s="229">
        <f>Q1578*H1578</f>
        <v>0</v>
      </c>
      <c r="S1578" s="229">
        <v>0</v>
      </c>
      <c r="T1578" s="230">
        <f>S1578*H1578</f>
        <v>0</v>
      </c>
      <c r="U1578" s="42"/>
      <c r="V1578" s="42"/>
      <c r="W1578" s="42"/>
      <c r="X1578" s="42"/>
      <c r="Y1578" s="42"/>
      <c r="Z1578" s="42"/>
      <c r="AA1578" s="42"/>
      <c r="AB1578" s="42"/>
      <c r="AC1578" s="42"/>
      <c r="AD1578" s="42"/>
      <c r="AE1578" s="42"/>
      <c r="AR1578" s="231" t="s">
        <v>645</v>
      </c>
      <c r="AT1578" s="231" t="s">
        <v>433</v>
      </c>
      <c r="AU1578" s="231" t="s">
        <v>83</v>
      </c>
      <c r="AY1578" s="21" t="s">
        <v>426</v>
      </c>
      <c r="BE1578" s="232">
        <f>IF(N1578="základní",J1578,0)</f>
        <v>0</v>
      </c>
      <c r="BF1578" s="232">
        <f>IF(N1578="snížená",J1578,0)</f>
        <v>0</v>
      </c>
      <c r="BG1578" s="232">
        <f>IF(N1578="zákl. přenesená",J1578,0)</f>
        <v>0</v>
      </c>
      <c r="BH1578" s="232">
        <f>IF(N1578="sníž. přenesená",J1578,0)</f>
        <v>0</v>
      </c>
      <c r="BI1578" s="232">
        <f>IF(N1578="nulová",J1578,0)</f>
        <v>0</v>
      </c>
      <c r="BJ1578" s="21" t="s">
        <v>81</v>
      </c>
      <c r="BK1578" s="232">
        <f>ROUND(I1578*H1578,2)</f>
        <v>0</v>
      </c>
      <c r="BL1578" s="21" t="s">
        <v>645</v>
      </c>
      <c r="BM1578" s="231" t="s">
        <v>2165</v>
      </c>
    </row>
    <row r="1579" s="14" customFormat="1">
      <c r="A1579" s="14"/>
      <c r="B1579" s="250"/>
      <c r="C1579" s="251"/>
      <c r="D1579" s="240" t="s">
        <v>446</v>
      </c>
      <c r="E1579" s="252" t="s">
        <v>28</v>
      </c>
      <c r="F1579" s="253" t="s">
        <v>460</v>
      </c>
      <c r="G1579" s="251"/>
      <c r="H1579" s="252" t="s">
        <v>28</v>
      </c>
      <c r="I1579" s="254"/>
      <c r="J1579" s="251"/>
      <c r="K1579" s="251"/>
      <c r="L1579" s="255"/>
      <c r="M1579" s="256"/>
      <c r="N1579" s="257"/>
      <c r="O1579" s="257"/>
      <c r="P1579" s="257"/>
      <c r="Q1579" s="257"/>
      <c r="R1579" s="257"/>
      <c r="S1579" s="257"/>
      <c r="T1579" s="258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T1579" s="259" t="s">
        <v>446</v>
      </c>
      <c r="AU1579" s="259" t="s">
        <v>83</v>
      </c>
      <c r="AV1579" s="14" t="s">
        <v>81</v>
      </c>
      <c r="AW1579" s="14" t="s">
        <v>35</v>
      </c>
      <c r="AX1579" s="14" t="s">
        <v>74</v>
      </c>
      <c r="AY1579" s="259" t="s">
        <v>426</v>
      </c>
    </row>
    <row r="1580" s="13" customFormat="1">
      <c r="A1580" s="13"/>
      <c r="B1580" s="238"/>
      <c r="C1580" s="239"/>
      <c r="D1580" s="240" t="s">
        <v>446</v>
      </c>
      <c r="E1580" s="241" t="s">
        <v>28</v>
      </c>
      <c r="F1580" s="242" t="s">
        <v>2166</v>
      </c>
      <c r="G1580" s="239"/>
      <c r="H1580" s="243">
        <v>3.1499999999999999</v>
      </c>
      <c r="I1580" s="244"/>
      <c r="J1580" s="239"/>
      <c r="K1580" s="239"/>
      <c r="L1580" s="245"/>
      <c r="M1580" s="246"/>
      <c r="N1580" s="247"/>
      <c r="O1580" s="247"/>
      <c r="P1580" s="247"/>
      <c r="Q1580" s="247"/>
      <c r="R1580" s="247"/>
      <c r="S1580" s="247"/>
      <c r="T1580" s="248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T1580" s="249" t="s">
        <v>446</v>
      </c>
      <c r="AU1580" s="249" t="s">
        <v>83</v>
      </c>
      <c r="AV1580" s="13" t="s">
        <v>83</v>
      </c>
      <c r="AW1580" s="13" t="s">
        <v>35</v>
      </c>
      <c r="AX1580" s="13" t="s">
        <v>74</v>
      </c>
      <c r="AY1580" s="249" t="s">
        <v>426</v>
      </c>
    </row>
    <row r="1581" s="13" customFormat="1">
      <c r="A1581" s="13"/>
      <c r="B1581" s="238"/>
      <c r="C1581" s="239"/>
      <c r="D1581" s="240" t="s">
        <v>446</v>
      </c>
      <c r="E1581" s="241" t="s">
        <v>28</v>
      </c>
      <c r="F1581" s="242" t="s">
        <v>1874</v>
      </c>
      <c r="G1581" s="239"/>
      <c r="H1581" s="243">
        <v>21.431999999999999</v>
      </c>
      <c r="I1581" s="244"/>
      <c r="J1581" s="239"/>
      <c r="K1581" s="239"/>
      <c r="L1581" s="245"/>
      <c r="M1581" s="246"/>
      <c r="N1581" s="247"/>
      <c r="O1581" s="247"/>
      <c r="P1581" s="247"/>
      <c r="Q1581" s="247"/>
      <c r="R1581" s="247"/>
      <c r="S1581" s="247"/>
      <c r="T1581" s="248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T1581" s="249" t="s">
        <v>446</v>
      </c>
      <c r="AU1581" s="249" t="s">
        <v>83</v>
      </c>
      <c r="AV1581" s="13" t="s">
        <v>83</v>
      </c>
      <c r="AW1581" s="13" t="s">
        <v>35</v>
      </c>
      <c r="AX1581" s="13" t="s">
        <v>74</v>
      </c>
      <c r="AY1581" s="249" t="s">
        <v>426</v>
      </c>
    </row>
    <row r="1582" s="13" customFormat="1">
      <c r="A1582" s="13"/>
      <c r="B1582" s="238"/>
      <c r="C1582" s="239"/>
      <c r="D1582" s="240" t="s">
        <v>446</v>
      </c>
      <c r="E1582" s="241" t="s">
        <v>28</v>
      </c>
      <c r="F1582" s="242" t="s">
        <v>1875</v>
      </c>
      <c r="G1582" s="239"/>
      <c r="H1582" s="243">
        <v>10.5</v>
      </c>
      <c r="I1582" s="244"/>
      <c r="J1582" s="239"/>
      <c r="K1582" s="239"/>
      <c r="L1582" s="245"/>
      <c r="M1582" s="246"/>
      <c r="N1582" s="247"/>
      <c r="O1582" s="247"/>
      <c r="P1582" s="247"/>
      <c r="Q1582" s="247"/>
      <c r="R1582" s="247"/>
      <c r="S1582" s="247"/>
      <c r="T1582" s="248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T1582" s="249" t="s">
        <v>446</v>
      </c>
      <c r="AU1582" s="249" t="s">
        <v>83</v>
      </c>
      <c r="AV1582" s="13" t="s">
        <v>83</v>
      </c>
      <c r="AW1582" s="13" t="s">
        <v>35</v>
      </c>
      <c r="AX1582" s="13" t="s">
        <v>74</v>
      </c>
      <c r="AY1582" s="249" t="s">
        <v>426</v>
      </c>
    </row>
    <row r="1583" s="15" customFormat="1">
      <c r="A1583" s="15"/>
      <c r="B1583" s="260"/>
      <c r="C1583" s="261"/>
      <c r="D1583" s="240" t="s">
        <v>446</v>
      </c>
      <c r="E1583" s="262" t="s">
        <v>28</v>
      </c>
      <c r="F1583" s="263" t="s">
        <v>466</v>
      </c>
      <c r="G1583" s="261"/>
      <c r="H1583" s="264">
        <v>35.082000000000001</v>
      </c>
      <c r="I1583" s="265"/>
      <c r="J1583" s="261"/>
      <c r="K1583" s="261"/>
      <c r="L1583" s="266"/>
      <c r="M1583" s="267"/>
      <c r="N1583" s="268"/>
      <c r="O1583" s="268"/>
      <c r="P1583" s="268"/>
      <c r="Q1583" s="268"/>
      <c r="R1583" s="268"/>
      <c r="S1583" s="268"/>
      <c r="T1583" s="269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T1583" s="270" t="s">
        <v>446</v>
      </c>
      <c r="AU1583" s="270" t="s">
        <v>83</v>
      </c>
      <c r="AV1583" s="15" t="s">
        <v>438</v>
      </c>
      <c r="AW1583" s="15" t="s">
        <v>35</v>
      </c>
      <c r="AX1583" s="15" t="s">
        <v>81</v>
      </c>
      <c r="AY1583" s="270" t="s">
        <v>426</v>
      </c>
    </row>
    <row r="1584" s="2" customFormat="1" ht="24.15" customHeight="1">
      <c r="A1584" s="42"/>
      <c r="B1584" s="43"/>
      <c r="C1584" s="220" t="s">
        <v>2167</v>
      </c>
      <c r="D1584" s="220" t="s">
        <v>433</v>
      </c>
      <c r="E1584" s="221" t="s">
        <v>2168</v>
      </c>
      <c r="F1584" s="222" t="s">
        <v>2169</v>
      </c>
      <c r="G1584" s="223" t="s">
        <v>949</v>
      </c>
      <c r="H1584" s="224">
        <v>7.2000000000000002</v>
      </c>
      <c r="I1584" s="225"/>
      <c r="J1584" s="226">
        <f>ROUND(I1584*H1584,2)</f>
        <v>0</v>
      </c>
      <c r="K1584" s="222" t="s">
        <v>28</v>
      </c>
      <c r="L1584" s="48"/>
      <c r="M1584" s="227" t="s">
        <v>28</v>
      </c>
      <c r="N1584" s="228" t="s">
        <v>45</v>
      </c>
      <c r="O1584" s="88"/>
      <c r="P1584" s="229">
        <f>O1584*H1584</f>
        <v>0</v>
      </c>
      <c r="Q1584" s="229">
        <v>0</v>
      </c>
      <c r="R1584" s="229">
        <f>Q1584*H1584</f>
        <v>0</v>
      </c>
      <c r="S1584" s="229">
        <v>0</v>
      </c>
      <c r="T1584" s="230">
        <f>S1584*H1584</f>
        <v>0</v>
      </c>
      <c r="U1584" s="42"/>
      <c r="V1584" s="42"/>
      <c r="W1584" s="42"/>
      <c r="X1584" s="42"/>
      <c r="Y1584" s="42"/>
      <c r="Z1584" s="42"/>
      <c r="AA1584" s="42"/>
      <c r="AB1584" s="42"/>
      <c r="AC1584" s="42"/>
      <c r="AD1584" s="42"/>
      <c r="AE1584" s="42"/>
      <c r="AR1584" s="231" t="s">
        <v>645</v>
      </c>
      <c r="AT1584" s="231" t="s">
        <v>433</v>
      </c>
      <c r="AU1584" s="231" t="s">
        <v>83</v>
      </c>
      <c r="AY1584" s="21" t="s">
        <v>426</v>
      </c>
      <c r="BE1584" s="232">
        <f>IF(N1584="základní",J1584,0)</f>
        <v>0</v>
      </c>
      <c r="BF1584" s="232">
        <f>IF(N1584="snížená",J1584,0)</f>
        <v>0</v>
      </c>
      <c r="BG1584" s="232">
        <f>IF(N1584="zákl. přenesená",J1584,0)</f>
        <v>0</v>
      </c>
      <c r="BH1584" s="232">
        <f>IF(N1584="sníž. přenesená",J1584,0)</f>
        <v>0</v>
      </c>
      <c r="BI1584" s="232">
        <f>IF(N1584="nulová",J1584,0)</f>
        <v>0</v>
      </c>
      <c r="BJ1584" s="21" t="s">
        <v>81</v>
      </c>
      <c r="BK1584" s="232">
        <f>ROUND(I1584*H1584,2)</f>
        <v>0</v>
      </c>
      <c r="BL1584" s="21" t="s">
        <v>645</v>
      </c>
      <c r="BM1584" s="231" t="s">
        <v>2170</v>
      </c>
    </row>
    <row r="1585" s="14" customFormat="1">
      <c r="A1585" s="14"/>
      <c r="B1585" s="250"/>
      <c r="C1585" s="251"/>
      <c r="D1585" s="240" t="s">
        <v>446</v>
      </c>
      <c r="E1585" s="252" t="s">
        <v>28</v>
      </c>
      <c r="F1585" s="253" t="s">
        <v>460</v>
      </c>
      <c r="G1585" s="251"/>
      <c r="H1585" s="252" t="s">
        <v>28</v>
      </c>
      <c r="I1585" s="254"/>
      <c r="J1585" s="251"/>
      <c r="K1585" s="251"/>
      <c r="L1585" s="255"/>
      <c r="M1585" s="256"/>
      <c r="N1585" s="257"/>
      <c r="O1585" s="257"/>
      <c r="P1585" s="257"/>
      <c r="Q1585" s="257"/>
      <c r="R1585" s="257"/>
      <c r="S1585" s="257"/>
      <c r="T1585" s="258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T1585" s="259" t="s">
        <v>446</v>
      </c>
      <c r="AU1585" s="259" t="s">
        <v>83</v>
      </c>
      <c r="AV1585" s="14" t="s">
        <v>81</v>
      </c>
      <c r="AW1585" s="14" t="s">
        <v>35</v>
      </c>
      <c r="AX1585" s="14" t="s">
        <v>74</v>
      </c>
      <c r="AY1585" s="259" t="s">
        <v>426</v>
      </c>
    </row>
    <row r="1586" s="13" customFormat="1">
      <c r="A1586" s="13"/>
      <c r="B1586" s="238"/>
      <c r="C1586" s="239"/>
      <c r="D1586" s="240" t="s">
        <v>446</v>
      </c>
      <c r="E1586" s="241" t="s">
        <v>28</v>
      </c>
      <c r="F1586" s="242" t="s">
        <v>2171</v>
      </c>
      <c r="G1586" s="239"/>
      <c r="H1586" s="243">
        <v>7.2000000000000002</v>
      </c>
      <c r="I1586" s="244"/>
      <c r="J1586" s="239"/>
      <c r="K1586" s="239"/>
      <c r="L1586" s="245"/>
      <c r="M1586" s="246"/>
      <c r="N1586" s="247"/>
      <c r="O1586" s="247"/>
      <c r="P1586" s="247"/>
      <c r="Q1586" s="247"/>
      <c r="R1586" s="247"/>
      <c r="S1586" s="247"/>
      <c r="T1586" s="248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T1586" s="249" t="s">
        <v>446</v>
      </c>
      <c r="AU1586" s="249" t="s">
        <v>83</v>
      </c>
      <c r="AV1586" s="13" t="s">
        <v>83</v>
      </c>
      <c r="AW1586" s="13" t="s">
        <v>35</v>
      </c>
      <c r="AX1586" s="13" t="s">
        <v>81</v>
      </c>
      <c r="AY1586" s="249" t="s">
        <v>426</v>
      </c>
    </row>
    <row r="1587" s="2" customFormat="1" ht="37.8" customHeight="1">
      <c r="A1587" s="42"/>
      <c r="B1587" s="43"/>
      <c r="C1587" s="220" t="s">
        <v>2172</v>
      </c>
      <c r="D1587" s="220" t="s">
        <v>433</v>
      </c>
      <c r="E1587" s="221" t="s">
        <v>2173</v>
      </c>
      <c r="F1587" s="222" t="s">
        <v>2174</v>
      </c>
      <c r="G1587" s="223" t="s">
        <v>1452</v>
      </c>
      <c r="H1587" s="224">
        <v>1</v>
      </c>
      <c r="I1587" s="225"/>
      <c r="J1587" s="226">
        <f>ROUND(I1587*H1587,2)</f>
        <v>0</v>
      </c>
      <c r="K1587" s="222" t="s">
        <v>28</v>
      </c>
      <c r="L1587" s="48"/>
      <c r="M1587" s="227" t="s">
        <v>28</v>
      </c>
      <c r="N1587" s="228" t="s">
        <v>45</v>
      </c>
      <c r="O1587" s="88"/>
      <c r="P1587" s="229">
        <f>O1587*H1587</f>
        <v>0</v>
      </c>
      <c r="Q1587" s="229">
        <v>0</v>
      </c>
      <c r="R1587" s="229">
        <f>Q1587*H1587</f>
        <v>0</v>
      </c>
      <c r="S1587" s="229">
        <v>0</v>
      </c>
      <c r="T1587" s="230">
        <f>S1587*H1587</f>
        <v>0</v>
      </c>
      <c r="U1587" s="42"/>
      <c r="V1587" s="42"/>
      <c r="W1587" s="42"/>
      <c r="X1587" s="42"/>
      <c r="Y1587" s="42"/>
      <c r="Z1587" s="42"/>
      <c r="AA1587" s="42"/>
      <c r="AB1587" s="42"/>
      <c r="AC1587" s="42"/>
      <c r="AD1587" s="42"/>
      <c r="AE1587" s="42"/>
      <c r="AR1587" s="231" t="s">
        <v>645</v>
      </c>
      <c r="AT1587" s="231" t="s">
        <v>433</v>
      </c>
      <c r="AU1587" s="231" t="s">
        <v>83</v>
      </c>
      <c r="AY1587" s="21" t="s">
        <v>426</v>
      </c>
      <c r="BE1587" s="232">
        <f>IF(N1587="základní",J1587,0)</f>
        <v>0</v>
      </c>
      <c r="BF1587" s="232">
        <f>IF(N1587="snížená",J1587,0)</f>
        <v>0</v>
      </c>
      <c r="BG1587" s="232">
        <f>IF(N1587="zákl. přenesená",J1587,0)</f>
        <v>0</v>
      </c>
      <c r="BH1587" s="232">
        <f>IF(N1587="sníž. přenesená",J1587,0)</f>
        <v>0</v>
      </c>
      <c r="BI1587" s="232">
        <f>IF(N1587="nulová",J1587,0)</f>
        <v>0</v>
      </c>
      <c r="BJ1587" s="21" t="s">
        <v>81</v>
      </c>
      <c r="BK1587" s="232">
        <f>ROUND(I1587*H1587,2)</f>
        <v>0</v>
      </c>
      <c r="BL1587" s="21" t="s">
        <v>645</v>
      </c>
      <c r="BM1587" s="231" t="s">
        <v>2175</v>
      </c>
    </row>
    <row r="1588" s="14" customFormat="1">
      <c r="A1588" s="14"/>
      <c r="B1588" s="250"/>
      <c r="C1588" s="251"/>
      <c r="D1588" s="240" t="s">
        <v>446</v>
      </c>
      <c r="E1588" s="252" t="s">
        <v>28</v>
      </c>
      <c r="F1588" s="253" t="s">
        <v>460</v>
      </c>
      <c r="G1588" s="251"/>
      <c r="H1588" s="252" t="s">
        <v>28</v>
      </c>
      <c r="I1588" s="254"/>
      <c r="J1588" s="251"/>
      <c r="K1588" s="251"/>
      <c r="L1588" s="255"/>
      <c r="M1588" s="256"/>
      <c r="N1588" s="257"/>
      <c r="O1588" s="257"/>
      <c r="P1588" s="257"/>
      <c r="Q1588" s="257"/>
      <c r="R1588" s="257"/>
      <c r="S1588" s="257"/>
      <c r="T1588" s="258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T1588" s="259" t="s">
        <v>446</v>
      </c>
      <c r="AU1588" s="259" t="s">
        <v>83</v>
      </c>
      <c r="AV1588" s="14" t="s">
        <v>81</v>
      </c>
      <c r="AW1588" s="14" t="s">
        <v>35</v>
      </c>
      <c r="AX1588" s="14" t="s">
        <v>74</v>
      </c>
      <c r="AY1588" s="259" t="s">
        <v>426</v>
      </c>
    </row>
    <row r="1589" s="13" customFormat="1">
      <c r="A1589" s="13"/>
      <c r="B1589" s="238"/>
      <c r="C1589" s="239"/>
      <c r="D1589" s="240" t="s">
        <v>446</v>
      </c>
      <c r="E1589" s="241" t="s">
        <v>28</v>
      </c>
      <c r="F1589" s="242" t="s">
        <v>81</v>
      </c>
      <c r="G1589" s="239"/>
      <c r="H1589" s="243">
        <v>1</v>
      </c>
      <c r="I1589" s="244"/>
      <c r="J1589" s="239"/>
      <c r="K1589" s="239"/>
      <c r="L1589" s="245"/>
      <c r="M1589" s="246"/>
      <c r="N1589" s="247"/>
      <c r="O1589" s="247"/>
      <c r="P1589" s="247"/>
      <c r="Q1589" s="247"/>
      <c r="R1589" s="247"/>
      <c r="S1589" s="247"/>
      <c r="T1589" s="248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T1589" s="249" t="s">
        <v>446</v>
      </c>
      <c r="AU1589" s="249" t="s">
        <v>83</v>
      </c>
      <c r="AV1589" s="13" t="s">
        <v>83</v>
      </c>
      <c r="AW1589" s="13" t="s">
        <v>35</v>
      </c>
      <c r="AX1589" s="13" t="s">
        <v>81</v>
      </c>
      <c r="AY1589" s="249" t="s">
        <v>426</v>
      </c>
    </row>
    <row r="1590" s="2" customFormat="1" ht="24.15" customHeight="1">
      <c r="A1590" s="42"/>
      <c r="B1590" s="43"/>
      <c r="C1590" s="220" t="s">
        <v>2176</v>
      </c>
      <c r="D1590" s="220" t="s">
        <v>433</v>
      </c>
      <c r="E1590" s="221" t="s">
        <v>2177</v>
      </c>
      <c r="F1590" s="222" t="s">
        <v>2178</v>
      </c>
      <c r="G1590" s="223" t="s">
        <v>436</v>
      </c>
      <c r="H1590" s="224">
        <v>80.063999999999993</v>
      </c>
      <c r="I1590" s="225"/>
      <c r="J1590" s="226">
        <f>ROUND(I1590*H1590,2)</f>
        <v>0</v>
      </c>
      <c r="K1590" s="222" t="s">
        <v>437</v>
      </c>
      <c r="L1590" s="48"/>
      <c r="M1590" s="227" t="s">
        <v>28</v>
      </c>
      <c r="N1590" s="228" t="s">
        <v>45</v>
      </c>
      <c r="O1590" s="88"/>
      <c r="P1590" s="229">
        <f>O1590*H1590</f>
        <v>0</v>
      </c>
      <c r="Q1590" s="229">
        <v>0.00040000000000000002</v>
      </c>
      <c r="R1590" s="229">
        <f>Q1590*H1590</f>
        <v>0.032025600000000001</v>
      </c>
      <c r="S1590" s="229">
        <v>0</v>
      </c>
      <c r="T1590" s="230">
        <f>S1590*H1590</f>
        <v>0</v>
      </c>
      <c r="U1590" s="42"/>
      <c r="V1590" s="42"/>
      <c r="W1590" s="42"/>
      <c r="X1590" s="42"/>
      <c r="Y1590" s="42"/>
      <c r="Z1590" s="42"/>
      <c r="AA1590" s="42"/>
      <c r="AB1590" s="42"/>
      <c r="AC1590" s="42"/>
      <c r="AD1590" s="42"/>
      <c r="AE1590" s="42"/>
      <c r="AR1590" s="231" t="s">
        <v>645</v>
      </c>
      <c r="AT1590" s="231" t="s">
        <v>433</v>
      </c>
      <c r="AU1590" s="231" t="s">
        <v>83</v>
      </c>
      <c r="AY1590" s="21" t="s">
        <v>426</v>
      </c>
      <c r="BE1590" s="232">
        <f>IF(N1590="základní",J1590,0)</f>
        <v>0</v>
      </c>
      <c r="BF1590" s="232">
        <f>IF(N1590="snížená",J1590,0)</f>
        <v>0</v>
      </c>
      <c r="BG1590" s="232">
        <f>IF(N1590="zákl. přenesená",J1590,0)</f>
        <v>0</v>
      </c>
      <c r="BH1590" s="232">
        <f>IF(N1590="sníž. přenesená",J1590,0)</f>
        <v>0</v>
      </c>
      <c r="BI1590" s="232">
        <f>IF(N1590="nulová",J1590,0)</f>
        <v>0</v>
      </c>
      <c r="BJ1590" s="21" t="s">
        <v>81</v>
      </c>
      <c r="BK1590" s="232">
        <f>ROUND(I1590*H1590,2)</f>
        <v>0</v>
      </c>
      <c r="BL1590" s="21" t="s">
        <v>645</v>
      </c>
      <c r="BM1590" s="231" t="s">
        <v>2179</v>
      </c>
    </row>
    <row r="1591" s="2" customFormat="1">
      <c r="A1591" s="42"/>
      <c r="B1591" s="43"/>
      <c r="C1591" s="44"/>
      <c r="D1591" s="233" t="s">
        <v>442</v>
      </c>
      <c r="E1591" s="44"/>
      <c r="F1591" s="234" t="s">
        <v>2180</v>
      </c>
      <c r="G1591" s="44"/>
      <c r="H1591" s="44"/>
      <c r="I1591" s="235"/>
      <c r="J1591" s="44"/>
      <c r="K1591" s="44"/>
      <c r="L1591" s="48"/>
      <c r="M1591" s="236"/>
      <c r="N1591" s="237"/>
      <c r="O1591" s="88"/>
      <c r="P1591" s="88"/>
      <c r="Q1591" s="88"/>
      <c r="R1591" s="88"/>
      <c r="S1591" s="88"/>
      <c r="T1591" s="89"/>
      <c r="U1591" s="42"/>
      <c r="V1591" s="42"/>
      <c r="W1591" s="42"/>
      <c r="X1591" s="42"/>
      <c r="Y1591" s="42"/>
      <c r="Z1591" s="42"/>
      <c r="AA1591" s="42"/>
      <c r="AB1591" s="42"/>
      <c r="AC1591" s="42"/>
      <c r="AD1591" s="42"/>
      <c r="AE1591" s="42"/>
      <c r="AT1591" s="21" t="s">
        <v>442</v>
      </c>
      <c r="AU1591" s="21" t="s">
        <v>83</v>
      </c>
    </row>
    <row r="1592" s="13" customFormat="1">
      <c r="A1592" s="13"/>
      <c r="B1592" s="238"/>
      <c r="C1592" s="239"/>
      <c r="D1592" s="240" t="s">
        <v>446</v>
      </c>
      <c r="E1592" s="241" t="s">
        <v>28</v>
      </c>
      <c r="F1592" s="242" t="s">
        <v>2181</v>
      </c>
      <c r="G1592" s="239"/>
      <c r="H1592" s="243">
        <v>80.063999999999993</v>
      </c>
      <c r="I1592" s="244"/>
      <c r="J1592" s="239"/>
      <c r="K1592" s="239"/>
      <c r="L1592" s="245"/>
      <c r="M1592" s="246"/>
      <c r="N1592" s="247"/>
      <c r="O1592" s="247"/>
      <c r="P1592" s="247"/>
      <c r="Q1592" s="247"/>
      <c r="R1592" s="247"/>
      <c r="S1592" s="247"/>
      <c r="T1592" s="248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T1592" s="249" t="s">
        <v>446</v>
      </c>
      <c r="AU1592" s="249" t="s">
        <v>83</v>
      </c>
      <c r="AV1592" s="13" t="s">
        <v>83</v>
      </c>
      <c r="AW1592" s="13" t="s">
        <v>35</v>
      </c>
      <c r="AX1592" s="13" t="s">
        <v>81</v>
      </c>
      <c r="AY1592" s="249" t="s">
        <v>426</v>
      </c>
    </row>
    <row r="1593" s="2" customFormat="1" ht="33" customHeight="1">
      <c r="A1593" s="42"/>
      <c r="B1593" s="43"/>
      <c r="C1593" s="271" t="s">
        <v>2182</v>
      </c>
      <c r="D1593" s="271" t="s">
        <v>776</v>
      </c>
      <c r="E1593" s="272" t="s">
        <v>2183</v>
      </c>
      <c r="F1593" s="273" t="s">
        <v>2184</v>
      </c>
      <c r="G1593" s="274" t="s">
        <v>436</v>
      </c>
      <c r="H1593" s="275">
        <v>100.246</v>
      </c>
      <c r="I1593" s="276"/>
      <c r="J1593" s="277">
        <f>ROUND(I1593*H1593,2)</f>
        <v>0</v>
      </c>
      <c r="K1593" s="273" t="s">
        <v>28</v>
      </c>
      <c r="L1593" s="278"/>
      <c r="M1593" s="279" t="s">
        <v>28</v>
      </c>
      <c r="N1593" s="280" t="s">
        <v>45</v>
      </c>
      <c r="O1593" s="88"/>
      <c r="P1593" s="229">
        <f>O1593*H1593</f>
        <v>0</v>
      </c>
      <c r="Q1593" s="229">
        <v>0.0054000000000000003</v>
      </c>
      <c r="R1593" s="229">
        <f>Q1593*H1593</f>
        <v>0.54132840000000004</v>
      </c>
      <c r="S1593" s="229">
        <v>0</v>
      </c>
      <c r="T1593" s="230">
        <f>S1593*H1593</f>
        <v>0</v>
      </c>
      <c r="U1593" s="42"/>
      <c r="V1593" s="42"/>
      <c r="W1593" s="42"/>
      <c r="X1593" s="42"/>
      <c r="Y1593" s="42"/>
      <c r="Z1593" s="42"/>
      <c r="AA1593" s="42"/>
      <c r="AB1593" s="42"/>
      <c r="AC1593" s="42"/>
      <c r="AD1593" s="42"/>
      <c r="AE1593" s="42"/>
      <c r="AR1593" s="231" t="s">
        <v>732</v>
      </c>
      <c r="AT1593" s="231" t="s">
        <v>776</v>
      </c>
      <c r="AU1593" s="231" t="s">
        <v>83</v>
      </c>
      <c r="AY1593" s="21" t="s">
        <v>426</v>
      </c>
      <c r="BE1593" s="232">
        <f>IF(N1593="základní",J1593,0)</f>
        <v>0</v>
      </c>
      <c r="BF1593" s="232">
        <f>IF(N1593="snížená",J1593,0)</f>
        <v>0</v>
      </c>
      <c r="BG1593" s="232">
        <f>IF(N1593="zákl. přenesená",J1593,0)</f>
        <v>0</v>
      </c>
      <c r="BH1593" s="232">
        <f>IF(N1593="sníž. přenesená",J1593,0)</f>
        <v>0</v>
      </c>
      <c r="BI1593" s="232">
        <f>IF(N1593="nulová",J1593,0)</f>
        <v>0</v>
      </c>
      <c r="BJ1593" s="21" t="s">
        <v>81</v>
      </c>
      <c r="BK1593" s="232">
        <f>ROUND(I1593*H1593,2)</f>
        <v>0</v>
      </c>
      <c r="BL1593" s="21" t="s">
        <v>645</v>
      </c>
      <c r="BM1593" s="231" t="s">
        <v>2185</v>
      </c>
    </row>
    <row r="1594" s="14" customFormat="1">
      <c r="A1594" s="14"/>
      <c r="B1594" s="250"/>
      <c r="C1594" s="251"/>
      <c r="D1594" s="240" t="s">
        <v>446</v>
      </c>
      <c r="E1594" s="252" t="s">
        <v>28</v>
      </c>
      <c r="F1594" s="253" t="s">
        <v>899</v>
      </c>
      <c r="G1594" s="251"/>
      <c r="H1594" s="252" t="s">
        <v>28</v>
      </c>
      <c r="I1594" s="254"/>
      <c r="J1594" s="251"/>
      <c r="K1594" s="251"/>
      <c r="L1594" s="255"/>
      <c r="M1594" s="256"/>
      <c r="N1594" s="257"/>
      <c r="O1594" s="257"/>
      <c r="P1594" s="257"/>
      <c r="Q1594" s="257"/>
      <c r="R1594" s="257"/>
      <c r="S1594" s="257"/>
      <c r="T1594" s="258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T1594" s="259" t="s">
        <v>446</v>
      </c>
      <c r="AU1594" s="259" t="s">
        <v>83</v>
      </c>
      <c r="AV1594" s="14" t="s">
        <v>81</v>
      </c>
      <c r="AW1594" s="14" t="s">
        <v>35</v>
      </c>
      <c r="AX1594" s="14" t="s">
        <v>74</v>
      </c>
      <c r="AY1594" s="259" t="s">
        <v>426</v>
      </c>
    </row>
    <row r="1595" s="13" customFormat="1">
      <c r="A1595" s="13"/>
      <c r="B1595" s="238"/>
      <c r="C1595" s="239"/>
      <c r="D1595" s="240" t="s">
        <v>446</v>
      </c>
      <c r="E1595" s="241" t="s">
        <v>28</v>
      </c>
      <c r="F1595" s="242" t="s">
        <v>2186</v>
      </c>
      <c r="G1595" s="239"/>
      <c r="H1595" s="243">
        <v>50.206000000000003</v>
      </c>
      <c r="I1595" s="244"/>
      <c r="J1595" s="239"/>
      <c r="K1595" s="239"/>
      <c r="L1595" s="245"/>
      <c r="M1595" s="246"/>
      <c r="N1595" s="247"/>
      <c r="O1595" s="247"/>
      <c r="P1595" s="247"/>
      <c r="Q1595" s="247"/>
      <c r="R1595" s="247"/>
      <c r="S1595" s="247"/>
      <c r="T1595" s="248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T1595" s="249" t="s">
        <v>446</v>
      </c>
      <c r="AU1595" s="249" t="s">
        <v>83</v>
      </c>
      <c r="AV1595" s="13" t="s">
        <v>83</v>
      </c>
      <c r="AW1595" s="13" t="s">
        <v>35</v>
      </c>
      <c r="AX1595" s="13" t="s">
        <v>74</v>
      </c>
      <c r="AY1595" s="249" t="s">
        <v>426</v>
      </c>
    </row>
    <row r="1596" s="13" customFormat="1">
      <c r="A1596" s="13"/>
      <c r="B1596" s="238"/>
      <c r="C1596" s="239"/>
      <c r="D1596" s="240" t="s">
        <v>446</v>
      </c>
      <c r="E1596" s="241" t="s">
        <v>28</v>
      </c>
      <c r="F1596" s="242" t="s">
        <v>2187</v>
      </c>
      <c r="G1596" s="239"/>
      <c r="H1596" s="243">
        <v>50.039999999999999</v>
      </c>
      <c r="I1596" s="244"/>
      <c r="J1596" s="239"/>
      <c r="K1596" s="239"/>
      <c r="L1596" s="245"/>
      <c r="M1596" s="246"/>
      <c r="N1596" s="247"/>
      <c r="O1596" s="247"/>
      <c r="P1596" s="247"/>
      <c r="Q1596" s="247"/>
      <c r="R1596" s="247"/>
      <c r="S1596" s="247"/>
      <c r="T1596" s="248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T1596" s="249" t="s">
        <v>446</v>
      </c>
      <c r="AU1596" s="249" t="s">
        <v>83</v>
      </c>
      <c r="AV1596" s="13" t="s">
        <v>83</v>
      </c>
      <c r="AW1596" s="13" t="s">
        <v>35</v>
      </c>
      <c r="AX1596" s="13" t="s">
        <v>74</v>
      </c>
      <c r="AY1596" s="249" t="s">
        <v>426</v>
      </c>
    </row>
    <row r="1597" s="15" customFormat="1">
      <c r="A1597" s="15"/>
      <c r="B1597" s="260"/>
      <c r="C1597" s="261"/>
      <c r="D1597" s="240" t="s">
        <v>446</v>
      </c>
      <c r="E1597" s="262" t="s">
        <v>28</v>
      </c>
      <c r="F1597" s="263" t="s">
        <v>466</v>
      </c>
      <c r="G1597" s="261"/>
      <c r="H1597" s="264">
        <v>100.246</v>
      </c>
      <c r="I1597" s="265"/>
      <c r="J1597" s="261"/>
      <c r="K1597" s="261"/>
      <c r="L1597" s="266"/>
      <c r="M1597" s="267"/>
      <c r="N1597" s="268"/>
      <c r="O1597" s="268"/>
      <c r="P1597" s="268"/>
      <c r="Q1597" s="268"/>
      <c r="R1597" s="268"/>
      <c r="S1597" s="268"/>
      <c r="T1597" s="269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T1597" s="270" t="s">
        <v>446</v>
      </c>
      <c r="AU1597" s="270" t="s">
        <v>83</v>
      </c>
      <c r="AV1597" s="15" t="s">
        <v>438</v>
      </c>
      <c r="AW1597" s="15" t="s">
        <v>35</v>
      </c>
      <c r="AX1597" s="15" t="s">
        <v>81</v>
      </c>
      <c r="AY1597" s="270" t="s">
        <v>426</v>
      </c>
    </row>
    <row r="1598" s="2" customFormat="1" ht="49.05" customHeight="1">
      <c r="A1598" s="42"/>
      <c r="B1598" s="43"/>
      <c r="C1598" s="271" t="s">
        <v>2188</v>
      </c>
      <c r="D1598" s="271" t="s">
        <v>776</v>
      </c>
      <c r="E1598" s="272" t="s">
        <v>2189</v>
      </c>
      <c r="F1598" s="273" t="s">
        <v>2190</v>
      </c>
      <c r="G1598" s="274" t="s">
        <v>436</v>
      </c>
      <c r="H1598" s="275">
        <v>100.246</v>
      </c>
      <c r="I1598" s="276"/>
      <c r="J1598" s="277">
        <f>ROUND(I1598*H1598,2)</f>
        <v>0</v>
      </c>
      <c r="K1598" s="273" t="s">
        <v>28</v>
      </c>
      <c r="L1598" s="278"/>
      <c r="M1598" s="279" t="s">
        <v>28</v>
      </c>
      <c r="N1598" s="280" t="s">
        <v>45</v>
      </c>
      <c r="O1598" s="88"/>
      <c r="P1598" s="229">
        <f>O1598*H1598</f>
        <v>0</v>
      </c>
      <c r="Q1598" s="229">
        <v>0.0053</v>
      </c>
      <c r="R1598" s="229">
        <f>Q1598*H1598</f>
        <v>0.53130379999999999</v>
      </c>
      <c r="S1598" s="229">
        <v>0</v>
      </c>
      <c r="T1598" s="230">
        <f>S1598*H1598</f>
        <v>0</v>
      </c>
      <c r="U1598" s="42"/>
      <c r="V1598" s="42"/>
      <c r="W1598" s="42"/>
      <c r="X1598" s="42"/>
      <c r="Y1598" s="42"/>
      <c r="Z1598" s="42"/>
      <c r="AA1598" s="42"/>
      <c r="AB1598" s="42"/>
      <c r="AC1598" s="42"/>
      <c r="AD1598" s="42"/>
      <c r="AE1598" s="42"/>
      <c r="AR1598" s="231" t="s">
        <v>732</v>
      </c>
      <c r="AT1598" s="231" t="s">
        <v>776</v>
      </c>
      <c r="AU1598" s="231" t="s">
        <v>83</v>
      </c>
      <c r="AY1598" s="21" t="s">
        <v>426</v>
      </c>
      <c r="BE1598" s="232">
        <f>IF(N1598="základní",J1598,0)</f>
        <v>0</v>
      </c>
      <c r="BF1598" s="232">
        <f>IF(N1598="snížená",J1598,0)</f>
        <v>0</v>
      </c>
      <c r="BG1598" s="232">
        <f>IF(N1598="zákl. přenesená",J1598,0)</f>
        <v>0</v>
      </c>
      <c r="BH1598" s="232">
        <f>IF(N1598="sníž. přenesená",J1598,0)</f>
        <v>0</v>
      </c>
      <c r="BI1598" s="232">
        <f>IF(N1598="nulová",J1598,0)</f>
        <v>0</v>
      </c>
      <c r="BJ1598" s="21" t="s">
        <v>81</v>
      </c>
      <c r="BK1598" s="232">
        <f>ROUND(I1598*H1598,2)</f>
        <v>0</v>
      </c>
      <c r="BL1598" s="21" t="s">
        <v>645</v>
      </c>
      <c r="BM1598" s="231" t="s">
        <v>2191</v>
      </c>
    </row>
    <row r="1599" s="14" customFormat="1">
      <c r="A1599" s="14"/>
      <c r="B1599" s="250"/>
      <c r="C1599" s="251"/>
      <c r="D1599" s="240" t="s">
        <v>446</v>
      </c>
      <c r="E1599" s="252" t="s">
        <v>28</v>
      </c>
      <c r="F1599" s="253" t="s">
        <v>899</v>
      </c>
      <c r="G1599" s="251"/>
      <c r="H1599" s="252" t="s">
        <v>28</v>
      </c>
      <c r="I1599" s="254"/>
      <c r="J1599" s="251"/>
      <c r="K1599" s="251"/>
      <c r="L1599" s="255"/>
      <c r="M1599" s="256"/>
      <c r="N1599" s="257"/>
      <c r="O1599" s="257"/>
      <c r="P1599" s="257"/>
      <c r="Q1599" s="257"/>
      <c r="R1599" s="257"/>
      <c r="S1599" s="257"/>
      <c r="T1599" s="258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T1599" s="259" t="s">
        <v>446</v>
      </c>
      <c r="AU1599" s="259" t="s">
        <v>83</v>
      </c>
      <c r="AV1599" s="14" t="s">
        <v>81</v>
      </c>
      <c r="AW1599" s="14" t="s">
        <v>35</v>
      </c>
      <c r="AX1599" s="14" t="s">
        <v>74</v>
      </c>
      <c r="AY1599" s="259" t="s">
        <v>426</v>
      </c>
    </row>
    <row r="1600" s="13" customFormat="1">
      <c r="A1600" s="13"/>
      <c r="B1600" s="238"/>
      <c r="C1600" s="239"/>
      <c r="D1600" s="240" t="s">
        <v>446</v>
      </c>
      <c r="E1600" s="241" t="s">
        <v>28</v>
      </c>
      <c r="F1600" s="242" t="s">
        <v>2186</v>
      </c>
      <c r="G1600" s="239"/>
      <c r="H1600" s="243">
        <v>50.206000000000003</v>
      </c>
      <c r="I1600" s="244"/>
      <c r="J1600" s="239"/>
      <c r="K1600" s="239"/>
      <c r="L1600" s="245"/>
      <c r="M1600" s="246"/>
      <c r="N1600" s="247"/>
      <c r="O1600" s="247"/>
      <c r="P1600" s="247"/>
      <c r="Q1600" s="247"/>
      <c r="R1600" s="247"/>
      <c r="S1600" s="247"/>
      <c r="T1600" s="248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T1600" s="249" t="s">
        <v>446</v>
      </c>
      <c r="AU1600" s="249" t="s">
        <v>83</v>
      </c>
      <c r="AV1600" s="13" t="s">
        <v>83</v>
      </c>
      <c r="AW1600" s="13" t="s">
        <v>35</v>
      </c>
      <c r="AX1600" s="13" t="s">
        <v>74</v>
      </c>
      <c r="AY1600" s="249" t="s">
        <v>426</v>
      </c>
    </row>
    <row r="1601" s="13" customFormat="1">
      <c r="A1601" s="13"/>
      <c r="B1601" s="238"/>
      <c r="C1601" s="239"/>
      <c r="D1601" s="240" t="s">
        <v>446</v>
      </c>
      <c r="E1601" s="241" t="s">
        <v>28</v>
      </c>
      <c r="F1601" s="242" t="s">
        <v>2187</v>
      </c>
      <c r="G1601" s="239"/>
      <c r="H1601" s="243">
        <v>50.039999999999999</v>
      </c>
      <c r="I1601" s="244"/>
      <c r="J1601" s="239"/>
      <c r="K1601" s="239"/>
      <c r="L1601" s="245"/>
      <c r="M1601" s="246"/>
      <c r="N1601" s="247"/>
      <c r="O1601" s="247"/>
      <c r="P1601" s="247"/>
      <c r="Q1601" s="247"/>
      <c r="R1601" s="247"/>
      <c r="S1601" s="247"/>
      <c r="T1601" s="248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T1601" s="249" t="s">
        <v>446</v>
      </c>
      <c r="AU1601" s="249" t="s">
        <v>83</v>
      </c>
      <c r="AV1601" s="13" t="s">
        <v>83</v>
      </c>
      <c r="AW1601" s="13" t="s">
        <v>35</v>
      </c>
      <c r="AX1601" s="13" t="s">
        <v>74</v>
      </c>
      <c r="AY1601" s="249" t="s">
        <v>426</v>
      </c>
    </row>
    <row r="1602" s="15" customFormat="1">
      <c r="A1602" s="15"/>
      <c r="B1602" s="260"/>
      <c r="C1602" s="261"/>
      <c r="D1602" s="240" t="s">
        <v>446</v>
      </c>
      <c r="E1602" s="262" t="s">
        <v>28</v>
      </c>
      <c r="F1602" s="263" t="s">
        <v>466</v>
      </c>
      <c r="G1602" s="261"/>
      <c r="H1602" s="264">
        <v>100.246</v>
      </c>
      <c r="I1602" s="265"/>
      <c r="J1602" s="261"/>
      <c r="K1602" s="261"/>
      <c r="L1602" s="266"/>
      <c r="M1602" s="267"/>
      <c r="N1602" s="268"/>
      <c r="O1602" s="268"/>
      <c r="P1602" s="268"/>
      <c r="Q1602" s="268"/>
      <c r="R1602" s="268"/>
      <c r="S1602" s="268"/>
      <c r="T1602" s="269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T1602" s="270" t="s">
        <v>446</v>
      </c>
      <c r="AU1602" s="270" t="s">
        <v>83</v>
      </c>
      <c r="AV1602" s="15" t="s">
        <v>438</v>
      </c>
      <c r="AW1602" s="15" t="s">
        <v>35</v>
      </c>
      <c r="AX1602" s="15" t="s">
        <v>81</v>
      </c>
      <c r="AY1602" s="270" t="s">
        <v>426</v>
      </c>
    </row>
    <row r="1603" s="2" customFormat="1" ht="49.05" customHeight="1">
      <c r="A1603" s="42"/>
      <c r="B1603" s="43"/>
      <c r="C1603" s="220" t="s">
        <v>2192</v>
      </c>
      <c r="D1603" s="220" t="s">
        <v>433</v>
      </c>
      <c r="E1603" s="221" t="s">
        <v>2193</v>
      </c>
      <c r="F1603" s="222" t="s">
        <v>2194</v>
      </c>
      <c r="G1603" s="223" t="s">
        <v>740</v>
      </c>
      <c r="H1603" s="224">
        <v>1.175</v>
      </c>
      <c r="I1603" s="225"/>
      <c r="J1603" s="226">
        <f>ROUND(I1603*H1603,2)</f>
        <v>0</v>
      </c>
      <c r="K1603" s="222" t="s">
        <v>437</v>
      </c>
      <c r="L1603" s="48"/>
      <c r="M1603" s="227" t="s">
        <v>28</v>
      </c>
      <c r="N1603" s="228" t="s">
        <v>45</v>
      </c>
      <c r="O1603" s="88"/>
      <c r="P1603" s="229">
        <f>O1603*H1603</f>
        <v>0</v>
      </c>
      <c r="Q1603" s="229">
        <v>0</v>
      </c>
      <c r="R1603" s="229">
        <f>Q1603*H1603</f>
        <v>0</v>
      </c>
      <c r="S1603" s="229">
        <v>0</v>
      </c>
      <c r="T1603" s="230">
        <f>S1603*H1603</f>
        <v>0</v>
      </c>
      <c r="U1603" s="42"/>
      <c r="V1603" s="42"/>
      <c r="W1603" s="42"/>
      <c r="X1603" s="42"/>
      <c r="Y1603" s="42"/>
      <c r="Z1603" s="42"/>
      <c r="AA1603" s="42"/>
      <c r="AB1603" s="42"/>
      <c r="AC1603" s="42"/>
      <c r="AD1603" s="42"/>
      <c r="AE1603" s="42"/>
      <c r="AR1603" s="231" t="s">
        <v>645</v>
      </c>
      <c r="AT1603" s="231" t="s">
        <v>433</v>
      </c>
      <c r="AU1603" s="231" t="s">
        <v>83</v>
      </c>
      <c r="AY1603" s="21" t="s">
        <v>426</v>
      </c>
      <c r="BE1603" s="232">
        <f>IF(N1603="základní",J1603,0)</f>
        <v>0</v>
      </c>
      <c r="BF1603" s="232">
        <f>IF(N1603="snížená",J1603,0)</f>
        <v>0</v>
      </c>
      <c r="BG1603" s="232">
        <f>IF(N1603="zákl. přenesená",J1603,0)</f>
        <v>0</v>
      </c>
      <c r="BH1603" s="232">
        <f>IF(N1603="sníž. přenesená",J1603,0)</f>
        <v>0</v>
      </c>
      <c r="BI1603" s="232">
        <f>IF(N1603="nulová",J1603,0)</f>
        <v>0</v>
      </c>
      <c r="BJ1603" s="21" t="s">
        <v>81</v>
      </c>
      <c r="BK1603" s="232">
        <f>ROUND(I1603*H1603,2)</f>
        <v>0</v>
      </c>
      <c r="BL1603" s="21" t="s">
        <v>645</v>
      </c>
      <c r="BM1603" s="231" t="s">
        <v>2195</v>
      </c>
    </row>
    <row r="1604" s="2" customFormat="1">
      <c r="A1604" s="42"/>
      <c r="B1604" s="43"/>
      <c r="C1604" s="44"/>
      <c r="D1604" s="233" t="s">
        <v>442</v>
      </c>
      <c r="E1604" s="44"/>
      <c r="F1604" s="234" t="s">
        <v>2196</v>
      </c>
      <c r="G1604" s="44"/>
      <c r="H1604" s="44"/>
      <c r="I1604" s="235"/>
      <c r="J1604" s="44"/>
      <c r="K1604" s="44"/>
      <c r="L1604" s="48"/>
      <c r="M1604" s="236"/>
      <c r="N1604" s="237"/>
      <c r="O1604" s="88"/>
      <c r="P1604" s="88"/>
      <c r="Q1604" s="88"/>
      <c r="R1604" s="88"/>
      <c r="S1604" s="88"/>
      <c r="T1604" s="89"/>
      <c r="U1604" s="42"/>
      <c r="V1604" s="42"/>
      <c r="W1604" s="42"/>
      <c r="X1604" s="42"/>
      <c r="Y1604" s="42"/>
      <c r="Z1604" s="42"/>
      <c r="AA1604" s="42"/>
      <c r="AB1604" s="42"/>
      <c r="AC1604" s="42"/>
      <c r="AD1604" s="42"/>
      <c r="AE1604" s="42"/>
      <c r="AT1604" s="21" t="s">
        <v>442</v>
      </c>
      <c r="AU1604" s="21" t="s">
        <v>83</v>
      </c>
    </row>
    <row r="1605" s="2" customFormat="1" ht="55.5" customHeight="1">
      <c r="A1605" s="42"/>
      <c r="B1605" s="43"/>
      <c r="C1605" s="220" t="s">
        <v>2197</v>
      </c>
      <c r="D1605" s="220" t="s">
        <v>433</v>
      </c>
      <c r="E1605" s="221" t="s">
        <v>2198</v>
      </c>
      <c r="F1605" s="222" t="s">
        <v>2199</v>
      </c>
      <c r="G1605" s="223" t="s">
        <v>740</v>
      </c>
      <c r="H1605" s="224">
        <v>1.175</v>
      </c>
      <c r="I1605" s="225"/>
      <c r="J1605" s="226">
        <f>ROUND(I1605*H1605,2)</f>
        <v>0</v>
      </c>
      <c r="K1605" s="222" t="s">
        <v>437</v>
      </c>
      <c r="L1605" s="48"/>
      <c r="M1605" s="227" t="s">
        <v>28</v>
      </c>
      <c r="N1605" s="228" t="s">
        <v>45</v>
      </c>
      <c r="O1605" s="88"/>
      <c r="P1605" s="229">
        <f>O1605*H1605</f>
        <v>0</v>
      </c>
      <c r="Q1605" s="229">
        <v>0</v>
      </c>
      <c r="R1605" s="229">
        <f>Q1605*H1605</f>
        <v>0</v>
      </c>
      <c r="S1605" s="229">
        <v>0</v>
      </c>
      <c r="T1605" s="230">
        <f>S1605*H1605</f>
        <v>0</v>
      </c>
      <c r="U1605" s="42"/>
      <c r="V1605" s="42"/>
      <c r="W1605" s="42"/>
      <c r="X1605" s="42"/>
      <c r="Y1605" s="42"/>
      <c r="Z1605" s="42"/>
      <c r="AA1605" s="42"/>
      <c r="AB1605" s="42"/>
      <c r="AC1605" s="42"/>
      <c r="AD1605" s="42"/>
      <c r="AE1605" s="42"/>
      <c r="AR1605" s="231" t="s">
        <v>645</v>
      </c>
      <c r="AT1605" s="231" t="s">
        <v>433</v>
      </c>
      <c r="AU1605" s="231" t="s">
        <v>83</v>
      </c>
      <c r="AY1605" s="21" t="s">
        <v>426</v>
      </c>
      <c r="BE1605" s="232">
        <f>IF(N1605="základní",J1605,0)</f>
        <v>0</v>
      </c>
      <c r="BF1605" s="232">
        <f>IF(N1605="snížená",J1605,0)</f>
        <v>0</v>
      </c>
      <c r="BG1605" s="232">
        <f>IF(N1605="zákl. přenesená",J1605,0)</f>
        <v>0</v>
      </c>
      <c r="BH1605" s="232">
        <f>IF(N1605="sníž. přenesená",J1605,0)</f>
        <v>0</v>
      </c>
      <c r="BI1605" s="232">
        <f>IF(N1605="nulová",J1605,0)</f>
        <v>0</v>
      </c>
      <c r="BJ1605" s="21" t="s">
        <v>81</v>
      </c>
      <c r="BK1605" s="232">
        <f>ROUND(I1605*H1605,2)</f>
        <v>0</v>
      </c>
      <c r="BL1605" s="21" t="s">
        <v>645</v>
      </c>
      <c r="BM1605" s="231" t="s">
        <v>2200</v>
      </c>
    </row>
    <row r="1606" s="2" customFormat="1">
      <c r="A1606" s="42"/>
      <c r="B1606" s="43"/>
      <c r="C1606" s="44"/>
      <c r="D1606" s="233" t="s">
        <v>442</v>
      </c>
      <c r="E1606" s="44"/>
      <c r="F1606" s="234" t="s">
        <v>2201</v>
      </c>
      <c r="G1606" s="44"/>
      <c r="H1606" s="44"/>
      <c r="I1606" s="235"/>
      <c r="J1606" s="44"/>
      <c r="K1606" s="44"/>
      <c r="L1606" s="48"/>
      <c r="M1606" s="236"/>
      <c r="N1606" s="237"/>
      <c r="O1606" s="88"/>
      <c r="P1606" s="88"/>
      <c r="Q1606" s="88"/>
      <c r="R1606" s="88"/>
      <c r="S1606" s="88"/>
      <c r="T1606" s="89"/>
      <c r="U1606" s="42"/>
      <c r="V1606" s="42"/>
      <c r="W1606" s="42"/>
      <c r="X1606" s="42"/>
      <c r="Y1606" s="42"/>
      <c r="Z1606" s="42"/>
      <c r="AA1606" s="42"/>
      <c r="AB1606" s="42"/>
      <c r="AC1606" s="42"/>
      <c r="AD1606" s="42"/>
      <c r="AE1606" s="42"/>
      <c r="AT1606" s="21" t="s">
        <v>442</v>
      </c>
      <c r="AU1606" s="21" t="s">
        <v>83</v>
      </c>
    </row>
    <row r="1607" s="12" customFormat="1" ht="22.8" customHeight="1">
      <c r="A1607" s="12"/>
      <c r="B1607" s="204"/>
      <c r="C1607" s="205"/>
      <c r="D1607" s="206" t="s">
        <v>73</v>
      </c>
      <c r="E1607" s="218" t="s">
        <v>2202</v>
      </c>
      <c r="F1607" s="218" t="s">
        <v>2203</v>
      </c>
      <c r="G1607" s="205"/>
      <c r="H1607" s="205"/>
      <c r="I1607" s="208"/>
      <c r="J1607" s="219">
        <f>BK1607</f>
        <v>0</v>
      </c>
      <c r="K1607" s="205"/>
      <c r="L1607" s="210"/>
      <c r="M1607" s="211"/>
      <c r="N1607" s="212"/>
      <c r="O1607" s="212"/>
      <c r="P1607" s="213">
        <f>SUM(P1608:P1622)</f>
        <v>0</v>
      </c>
      <c r="Q1607" s="212"/>
      <c r="R1607" s="213">
        <f>SUM(R1608:R1622)</f>
        <v>0.72749399999999997</v>
      </c>
      <c r="S1607" s="212"/>
      <c r="T1607" s="214">
        <f>SUM(T1608:T1622)</f>
        <v>0</v>
      </c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R1607" s="215" t="s">
        <v>83</v>
      </c>
      <c r="AT1607" s="216" t="s">
        <v>73</v>
      </c>
      <c r="AU1607" s="216" t="s">
        <v>81</v>
      </c>
      <c r="AY1607" s="215" t="s">
        <v>426</v>
      </c>
      <c r="BK1607" s="217">
        <f>SUM(BK1608:BK1622)</f>
        <v>0</v>
      </c>
    </row>
    <row r="1608" s="2" customFormat="1" ht="37.8" customHeight="1">
      <c r="A1608" s="42"/>
      <c r="B1608" s="43"/>
      <c r="C1608" s="220" t="s">
        <v>2204</v>
      </c>
      <c r="D1608" s="220" t="s">
        <v>433</v>
      </c>
      <c r="E1608" s="221" t="s">
        <v>2205</v>
      </c>
      <c r="F1608" s="222" t="s">
        <v>2206</v>
      </c>
      <c r="G1608" s="223" t="s">
        <v>436</v>
      </c>
      <c r="H1608" s="224">
        <v>144.41999999999999</v>
      </c>
      <c r="I1608" s="225"/>
      <c r="J1608" s="226">
        <f>ROUND(I1608*H1608,2)</f>
        <v>0</v>
      </c>
      <c r="K1608" s="222" t="s">
        <v>28</v>
      </c>
      <c r="L1608" s="48"/>
      <c r="M1608" s="227" t="s">
        <v>28</v>
      </c>
      <c r="N1608" s="228" t="s">
        <v>45</v>
      </c>
      <c r="O1608" s="88"/>
      <c r="P1608" s="229">
        <f>O1608*H1608</f>
        <v>0</v>
      </c>
      <c r="Q1608" s="229">
        <v>0.00093999999999999997</v>
      </c>
      <c r="R1608" s="229">
        <f>Q1608*H1608</f>
        <v>0.13575479999999998</v>
      </c>
      <c r="S1608" s="229">
        <v>0</v>
      </c>
      <c r="T1608" s="230">
        <f>S1608*H1608</f>
        <v>0</v>
      </c>
      <c r="U1608" s="42"/>
      <c r="V1608" s="42"/>
      <c r="W1608" s="42"/>
      <c r="X1608" s="42"/>
      <c r="Y1608" s="42"/>
      <c r="Z1608" s="42"/>
      <c r="AA1608" s="42"/>
      <c r="AB1608" s="42"/>
      <c r="AC1608" s="42"/>
      <c r="AD1608" s="42"/>
      <c r="AE1608" s="42"/>
      <c r="AR1608" s="231" t="s">
        <v>645</v>
      </c>
      <c r="AT1608" s="231" t="s">
        <v>433</v>
      </c>
      <c r="AU1608" s="231" t="s">
        <v>83</v>
      </c>
      <c r="AY1608" s="21" t="s">
        <v>426</v>
      </c>
      <c r="BE1608" s="232">
        <f>IF(N1608="základní",J1608,0)</f>
        <v>0</v>
      </c>
      <c r="BF1608" s="232">
        <f>IF(N1608="snížená",J1608,0)</f>
        <v>0</v>
      </c>
      <c r="BG1608" s="232">
        <f>IF(N1608="zákl. přenesená",J1608,0)</f>
        <v>0</v>
      </c>
      <c r="BH1608" s="232">
        <f>IF(N1608="sníž. přenesená",J1608,0)</f>
        <v>0</v>
      </c>
      <c r="BI1608" s="232">
        <f>IF(N1608="nulová",J1608,0)</f>
        <v>0</v>
      </c>
      <c r="BJ1608" s="21" t="s">
        <v>81</v>
      </c>
      <c r="BK1608" s="232">
        <f>ROUND(I1608*H1608,2)</f>
        <v>0</v>
      </c>
      <c r="BL1608" s="21" t="s">
        <v>645</v>
      </c>
      <c r="BM1608" s="231" t="s">
        <v>2207</v>
      </c>
    </row>
    <row r="1609" s="13" customFormat="1">
      <c r="A1609" s="13"/>
      <c r="B1609" s="238"/>
      <c r="C1609" s="239"/>
      <c r="D1609" s="240" t="s">
        <v>446</v>
      </c>
      <c r="E1609" s="241" t="s">
        <v>28</v>
      </c>
      <c r="F1609" s="242" t="s">
        <v>2208</v>
      </c>
      <c r="G1609" s="239"/>
      <c r="H1609" s="243">
        <v>144.41999999999999</v>
      </c>
      <c r="I1609" s="244"/>
      <c r="J1609" s="239"/>
      <c r="K1609" s="239"/>
      <c r="L1609" s="245"/>
      <c r="M1609" s="246"/>
      <c r="N1609" s="247"/>
      <c r="O1609" s="247"/>
      <c r="P1609" s="247"/>
      <c r="Q1609" s="247"/>
      <c r="R1609" s="247"/>
      <c r="S1609" s="247"/>
      <c r="T1609" s="248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T1609" s="249" t="s">
        <v>446</v>
      </c>
      <c r="AU1609" s="249" t="s">
        <v>83</v>
      </c>
      <c r="AV1609" s="13" t="s">
        <v>83</v>
      </c>
      <c r="AW1609" s="13" t="s">
        <v>35</v>
      </c>
      <c r="AX1609" s="13" t="s">
        <v>74</v>
      </c>
      <c r="AY1609" s="249" t="s">
        <v>426</v>
      </c>
    </row>
    <row r="1610" s="15" customFormat="1">
      <c r="A1610" s="15"/>
      <c r="B1610" s="260"/>
      <c r="C1610" s="261"/>
      <c r="D1610" s="240" t="s">
        <v>446</v>
      </c>
      <c r="E1610" s="262" t="s">
        <v>232</v>
      </c>
      <c r="F1610" s="263" t="s">
        <v>466</v>
      </c>
      <c r="G1610" s="261"/>
      <c r="H1610" s="264">
        <v>144.41999999999999</v>
      </c>
      <c r="I1610" s="265"/>
      <c r="J1610" s="261"/>
      <c r="K1610" s="261"/>
      <c r="L1610" s="266"/>
      <c r="M1610" s="267"/>
      <c r="N1610" s="268"/>
      <c r="O1610" s="268"/>
      <c r="P1610" s="268"/>
      <c r="Q1610" s="268"/>
      <c r="R1610" s="268"/>
      <c r="S1610" s="268"/>
      <c r="T1610" s="269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T1610" s="270" t="s">
        <v>446</v>
      </c>
      <c r="AU1610" s="270" t="s">
        <v>83</v>
      </c>
      <c r="AV1610" s="15" t="s">
        <v>438</v>
      </c>
      <c r="AW1610" s="15" t="s">
        <v>35</v>
      </c>
      <c r="AX1610" s="15" t="s">
        <v>81</v>
      </c>
      <c r="AY1610" s="270" t="s">
        <v>426</v>
      </c>
    </row>
    <row r="1611" s="2" customFormat="1" ht="24.15" customHeight="1">
      <c r="A1611" s="42"/>
      <c r="B1611" s="43"/>
      <c r="C1611" s="271" t="s">
        <v>2209</v>
      </c>
      <c r="D1611" s="271" t="s">
        <v>776</v>
      </c>
      <c r="E1611" s="272" t="s">
        <v>2210</v>
      </c>
      <c r="F1611" s="273" t="s">
        <v>2211</v>
      </c>
      <c r="G1611" s="274" t="s">
        <v>436</v>
      </c>
      <c r="H1611" s="275">
        <v>173.304</v>
      </c>
      <c r="I1611" s="276"/>
      <c r="J1611" s="277">
        <f>ROUND(I1611*H1611,2)</f>
        <v>0</v>
      </c>
      <c r="K1611" s="273" t="s">
        <v>28</v>
      </c>
      <c r="L1611" s="278"/>
      <c r="M1611" s="279" t="s">
        <v>28</v>
      </c>
      <c r="N1611" s="280" t="s">
        <v>45</v>
      </c>
      <c r="O1611" s="88"/>
      <c r="P1611" s="229">
        <f>O1611*H1611</f>
        <v>0</v>
      </c>
      <c r="Q1611" s="229">
        <v>0.0023</v>
      </c>
      <c r="R1611" s="229">
        <f>Q1611*H1611</f>
        <v>0.39859919999999999</v>
      </c>
      <c r="S1611" s="229">
        <v>0</v>
      </c>
      <c r="T1611" s="230">
        <f>S1611*H1611</f>
        <v>0</v>
      </c>
      <c r="U1611" s="42"/>
      <c r="V1611" s="42"/>
      <c r="W1611" s="42"/>
      <c r="X1611" s="42"/>
      <c r="Y1611" s="42"/>
      <c r="Z1611" s="42"/>
      <c r="AA1611" s="42"/>
      <c r="AB1611" s="42"/>
      <c r="AC1611" s="42"/>
      <c r="AD1611" s="42"/>
      <c r="AE1611" s="42"/>
      <c r="AR1611" s="231" t="s">
        <v>732</v>
      </c>
      <c r="AT1611" s="231" t="s">
        <v>776</v>
      </c>
      <c r="AU1611" s="231" t="s">
        <v>83</v>
      </c>
      <c r="AY1611" s="21" t="s">
        <v>426</v>
      </c>
      <c r="BE1611" s="232">
        <f>IF(N1611="základní",J1611,0)</f>
        <v>0</v>
      </c>
      <c r="BF1611" s="232">
        <f>IF(N1611="snížená",J1611,0)</f>
        <v>0</v>
      </c>
      <c r="BG1611" s="232">
        <f>IF(N1611="zákl. přenesená",J1611,0)</f>
        <v>0</v>
      </c>
      <c r="BH1611" s="232">
        <f>IF(N1611="sníž. přenesená",J1611,0)</f>
        <v>0</v>
      </c>
      <c r="BI1611" s="232">
        <f>IF(N1611="nulová",J1611,0)</f>
        <v>0</v>
      </c>
      <c r="BJ1611" s="21" t="s">
        <v>81</v>
      </c>
      <c r="BK1611" s="232">
        <f>ROUND(I1611*H1611,2)</f>
        <v>0</v>
      </c>
      <c r="BL1611" s="21" t="s">
        <v>645</v>
      </c>
      <c r="BM1611" s="231" t="s">
        <v>2212</v>
      </c>
    </row>
    <row r="1612" s="14" customFormat="1">
      <c r="A1612" s="14"/>
      <c r="B1612" s="250"/>
      <c r="C1612" s="251"/>
      <c r="D1612" s="240" t="s">
        <v>446</v>
      </c>
      <c r="E1612" s="252" t="s">
        <v>28</v>
      </c>
      <c r="F1612" s="253" t="s">
        <v>899</v>
      </c>
      <c r="G1612" s="251"/>
      <c r="H1612" s="252" t="s">
        <v>28</v>
      </c>
      <c r="I1612" s="254"/>
      <c r="J1612" s="251"/>
      <c r="K1612" s="251"/>
      <c r="L1612" s="255"/>
      <c r="M1612" s="256"/>
      <c r="N1612" s="257"/>
      <c r="O1612" s="257"/>
      <c r="P1612" s="257"/>
      <c r="Q1612" s="257"/>
      <c r="R1612" s="257"/>
      <c r="S1612" s="257"/>
      <c r="T1612" s="258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T1612" s="259" t="s">
        <v>446</v>
      </c>
      <c r="AU1612" s="259" t="s">
        <v>83</v>
      </c>
      <c r="AV1612" s="14" t="s">
        <v>81</v>
      </c>
      <c r="AW1612" s="14" t="s">
        <v>35</v>
      </c>
      <c r="AX1612" s="14" t="s">
        <v>74</v>
      </c>
      <c r="AY1612" s="259" t="s">
        <v>426</v>
      </c>
    </row>
    <row r="1613" s="13" customFormat="1">
      <c r="A1613" s="13"/>
      <c r="B1613" s="238"/>
      <c r="C1613" s="239"/>
      <c r="D1613" s="240" t="s">
        <v>446</v>
      </c>
      <c r="E1613" s="241" t="s">
        <v>28</v>
      </c>
      <c r="F1613" s="242" t="s">
        <v>2213</v>
      </c>
      <c r="G1613" s="239"/>
      <c r="H1613" s="243">
        <v>173.304</v>
      </c>
      <c r="I1613" s="244"/>
      <c r="J1613" s="239"/>
      <c r="K1613" s="239"/>
      <c r="L1613" s="245"/>
      <c r="M1613" s="246"/>
      <c r="N1613" s="247"/>
      <c r="O1613" s="247"/>
      <c r="P1613" s="247"/>
      <c r="Q1613" s="247"/>
      <c r="R1613" s="247"/>
      <c r="S1613" s="247"/>
      <c r="T1613" s="248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T1613" s="249" t="s">
        <v>446</v>
      </c>
      <c r="AU1613" s="249" t="s">
        <v>83</v>
      </c>
      <c r="AV1613" s="13" t="s">
        <v>83</v>
      </c>
      <c r="AW1613" s="13" t="s">
        <v>35</v>
      </c>
      <c r="AX1613" s="13" t="s">
        <v>81</v>
      </c>
      <c r="AY1613" s="249" t="s">
        <v>426</v>
      </c>
    </row>
    <row r="1614" s="2" customFormat="1" ht="49.05" customHeight="1">
      <c r="A1614" s="42"/>
      <c r="B1614" s="43"/>
      <c r="C1614" s="220" t="s">
        <v>2214</v>
      </c>
      <c r="D1614" s="220" t="s">
        <v>433</v>
      </c>
      <c r="E1614" s="221" t="s">
        <v>2215</v>
      </c>
      <c r="F1614" s="222" t="s">
        <v>2216</v>
      </c>
      <c r="G1614" s="223" t="s">
        <v>436</v>
      </c>
      <c r="H1614" s="224">
        <v>52.200000000000003</v>
      </c>
      <c r="I1614" s="225"/>
      <c r="J1614" s="226">
        <f>ROUND(I1614*H1614,2)</f>
        <v>0</v>
      </c>
      <c r="K1614" s="222" t="s">
        <v>28</v>
      </c>
      <c r="L1614" s="48"/>
      <c r="M1614" s="227" t="s">
        <v>28</v>
      </c>
      <c r="N1614" s="228" t="s">
        <v>45</v>
      </c>
      <c r="O1614" s="88"/>
      <c r="P1614" s="229">
        <f>O1614*H1614</f>
        <v>0</v>
      </c>
      <c r="Q1614" s="229">
        <v>0.00093999999999999997</v>
      </c>
      <c r="R1614" s="229">
        <f>Q1614*H1614</f>
        <v>0.049068000000000001</v>
      </c>
      <c r="S1614" s="229">
        <v>0</v>
      </c>
      <c r="T1614" s="230">
        <f>S1614*H1614</f>
        <v>0</v>
      </c>
      <c r="U1614" s="42"/>
      <c r="V1614" s="42"/>
      <c r="W1614" s="42"/>
      <c r="X1614" s="42"/>
      <c r="Y1614" s="42"/>
      <c r="Z1614" s="42"/>
      <c r="AA1614" s="42"/>
      <c r="AB1614" s="42"/>
      <c r="AC1614" s="42"/>
      <c r="AD1614" s="42"/>
      <c r="AE1614" s="42"/>
      <c r="AR1614" s="231" t="s">
        <v>645</v>
      </c>
      <c r="AT1614" s="231" t="s">
        <v>433</v>
      </c>
      <c r="AU1614" s="231" t="s">
        <v>83</v>
      </c>
      <c r="AY1614" s="21" t="s">
        <v>426</v>
      </c>
      <c r="BE1614" s="232">
        <f>IF(N1614="základní",J1614,0)</f>
        <v>0</v>
      </c>
      <c r="BF1614" s="232">
        <f>IF(N1614="snížená",J1614,0)</f>
        <v>0</v>
      </c>
      <c r="BG1614" s="232">
        <f>IF(N1614="zákl. přenesená",J1614,0)</f>
        <v>0</v>
      </c>
      <c r="BH1614" s="232">
        <f>IF(N1614="sníž. přenesená",J1614,0)</f>
        <v>0</v>
      </c>
      <c r="BI1614" s="232">
        <f>IF(N1614="nulová",J1614,0)</f>
        <v>0</v>
      </c>
      <c r="BJ1614" s="21" t="s">
        <v>81</v>
      </c>
      <c r="BK1614" s="232">
        <f>ROUND(I1614*H1614,2)</f>
        <v>0</v>
      </c>
      <c r="BL1614" s="21" t="s">
        <v>645</v>
      </c>
      <c r="BM1614" s="231" t="s">
        <v>2217</v>
      </c>
    </row>
    <row r="1615" s="13" customFormat="1">
      <c r="A1615" s="13"/>
      <c r="B1615" s="238"/>
      <c r="C1615" s="239"/>
      <c r="D1615" s="240" t="s">
        <v>446</v>
      </c>
      <c r="E1615" s="241" t="s">
        <v>28</v>
      </c>
      <c r="F1615" s="242" t="s">
        <v>152</v>
      </c>
      <c r="G1615" s="239"/>
      <c r="H1615" s="243">
        <v>52.200000000000003</v>
      </c>
      <c r="I1615" s="244"/>
      <c r="J1615" s="239"/>
      <c r="K1615" s="239"/>
      <c r="L1615" s="245"/>
      <c r="M1615" s="246"/>
      <c r="N1615" s="247"/>
      <c r="O1615" s="247"/>
      <c r="P1615" s="247"/>
      <c r="Q1615" s="247"/>
      <c r="R1615" s="247"/>
      <c r="S1615" s="247"/>
      <c r="T1615" s="248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T1615" s="249" t="s">
        <v>446</v>
      </c>
      <c r="AU1615" s="249" t="s">
        <v>83</v>
      </c>
      <c r="AV1615" s="13" t="s">
        <v>83</v>
      </c>
      <c r="AW1615" s="13" t="s">
        <v>35</v>
      </c>
      <c r="AX1615" s="13" t="s">
        <v>81</v>
      </c>
      <c r="AY1615" s="249" t="s">
        <v>426</v>
      </c>
    </row>
    <row r="1616" s="2" customFormat="1" ht="24.15" customHeight="1">
      <c r="A1616" s="42"/>
      <c r="B1616" s="43"/>
      <c r="C1616" s="271" t="s">
        <v>2218</v>
      </c>
      <c r="D1616" s="271" t="s">
        <v>776</v>
      </c>
      <c r="E1616" s="272" t="s">
        <v>2210</v>
      </c>
      <c r="F1616" s="273" t="s">
        <v>2211</v>
      </c>
      <c r="G1616" s="274" t="s">
        <v>436</v>
      </c>
      <c r="H1616" s="275">
        <v>62.640000000000001</v>
      </c>
      <c r="I1616" s="276"/>
      <c r="J1616" s="277">
        <f>ROUND(I1616*H1616,2)</f>
        <v>0</v>
      </c>
      <c r="K1616" s="273" t="s">
        <v>28</v>
      </c>
      <c r="L1616" s="278"/>
      <c r="M1616" s="279" t="s">
        <v>28</v>
      </c>
      <c r="N1616" s="280" t="s">
        <v>45</v>
      </c>
      <c r="O1616" s="88"/>
      <c r="P1616" s="229">
        <f>O1616*H1616</f>
        <v>0</v>
      </c>
      <c r="Q1616" s="229">
        <v>0.0023</v>
      </c>
      <c r="R1616" s="229">
        <f>Q1616*H1616</f>
        <v>0.14407200000000001</v>
      </c>
      <c r="S1616" s="229">
        <v>0</v>
      </c>
      <c r="T1616" s="230">
        <f>S1616*H1616</f>
        <v>0</v>
      </c>
      <c r="U1616" s="42"/>
      <c r="V1616" s="42"/>
      <c r="W1616" s="42"/>
      <c r="X1616" s="42"/>
      <c r="Y1616" s="42"/>
      <c r="Z1616" s="42"/>
      <c r="AA1616" s="42"/>
      <c r="AB1616" s="42"/>
      <c r="AC1616" s="42"/>
      <c r="AD1616" s="42"/>
      <c r="AE1616" s="42"/>
      <c r="AR1616" s="231" t="s">
        <v>732</v>
      </c>
      <c r="AT1616" s="231" t="s">
        <v>776</v>
      </c>
      <c r="AU1616" s="231" t="s">
        <v>83</v>
      </c>
      <c r="AY1616" s="21" t="s">
        <v>426</v>
      </c>
      <c r="BE1616" s="232">
        <f>IF(N1616="základní",J1616,0)</f>
        <v>0</v>
      </c>
      <c r="BF1616" s="232">
        <f>IF(N1616="snížená",J1616,0)</f>
        <v>0</v>
      </c>
      <c r="BG1616" s="232">
        <f>IF(N1616="zákl. přenesená",J1616,0)</f>
        <v>0</v>
      </c>
      <c r="BH1616" s="232">
        <f>IF(N1616="sníž. přenesená",J1616,0)</f>
        <v>0</v>
      </c>
      <c r="BI1616" s="232">
        <f>IF(N1616="nulová",J1616,0)</f>
        <v>0</v>
      </c>
      <c r="BJ1616" s="21" t="s">
        <v>81</v>
      </c>
      <c r="BK1616" s="232">
        <f>ROUND(I1616*H1616,2)</f>
        <v>0</v>
      </c>
      <c r="BL1616" s="21" t="s">
        <v>645</v>
      </c>
      <c r="BM1616" s="231" t="s">
        <v>2219</v>
      </c>
    </row>
    <row r="1617" s="14" customFormat="1">
      <c r="A1617" s="14"/>
      <c r="B1617" s="250"/>
      <c r="C1617" s="251"/>
      <c r="D1617" s="240" t="s">
        <v>446</v>
      </c>
      <c r="E1617" s="252" t="s">
        <v>28</v>
      </c>
      <c r="F1617" s="253" t="s">
        <v>899</v>
      </c>
      <c r="G1617" s="251"/>
      <c r="H1617" s="252" t="s">
        <v>28</v>
      </c>
      <c r="I1617" s="254"/>
      <c r="J1617" s="251"/>
      <c r="K1617" s="251"/>
      <c r="L1617" s="255"/>
      <c r="M1617" s="256"/>
      <c r="N1617" s="257"/>
      <c r="O1617" s="257"/>
      <c r="P1617" s="257"/>
      <c r="Q1617" s="257"/>
      <c r="R1617" s="257"/>
      <c r="S1617" s="257"/>
      <c r="T1617" s="258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T1617" s="259" t="s">
        <v>446</v>
      </c>
      <c r="AU1617" s="259" t="s">
        <v>83</v>
      </c>
      <c r="AV1617" s="14" t="s">
        <v>81</v>
      </c>
      <c r="AW1617" s="14" t="s">
        <v>35</v>
      </c>
      <c r="AX1617" s="14" t="s">
        <v>74</v>
      </c>
      <c r="AY1617" s="259" t="s">
        <v>426</v>
      </c>
    </row>
    <row r="1618" s="13" customFormat="1">
      <c r="A1618" s="13"/>
      <c r="B1618" s="238"/>
      <c r="C1618" s="239"/>
      <c r="D1618" s="240" t="s">
        <v>446</v>
      </c>
      <c r="E1618" s="241" t="s">
        <v>28</v>
      </c>
      <c r="F1618" s="242" t="s">
        <v>2220</v>
      </c>
      <c r="G1618" s="239"/>
      <c r="H1618" s="243">
        <v>62.640000000000001</v>
      </c>
      <c r="I1618" s="244"/>
      <c r="J1618" s="239"/>
      <c r="K1618" s="239"/>
      <c r="L1618" s="245"/>
      <c r="M1618" s="246"/>
      <c r="N1618" s="247"/>
      <c r="O1618" s="247"/>
      <c r="P1618" s="247"/>
      <c r="Q1618" s="247"/>
      <c r="R1618" s="247"/>
      <c r="S1618" s="247"/>
      <c r="T1618" s="248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T1618" s="249" t="s">
        <v>446</v>
      </c>
      <c r="AU1618" s="249" t="s">
        <v>83</v>
      </c>
      <c r="AV1618" s="13" t="s">
        <v>83</v>
      </c>
      <c r="AW1618" s="13" t="s">
        <v>35</v>
      </c>
      <c r="AX1618" s="13" t="s">
        <v>81</v>
      </c>
      <c r="AY1618" s="249" t="s">
        <v>426</v>
      </c>
    </row>
    <row r="1619" s="2" customFormat="1" ht="49.05" customHeight="1">
      <c r="A1619" s="42"/>
      <c r="B1619" s="43"/>
      <c r="C1619" s="220" t="s">
        <v>2221</v>
      </c>
      <c r="D1619" s="220" t="s">
        <v>433</v>
      </c>
      <c r="E1619" s="221" t="s">
        <v>2222</v>
      </c>
      <c r="F1619" s="222" t="s">
        <v>2223</v>
      </c>
      <c r="G1619" s="223" t="s">
        <v>740</v>
      </c>
      <c r="H1619" s="224">
        <v>0.72699999999999998</v>
      </c>
      <c r="I1619" s="225"/>
      <c r="J1619" s="226">
        <f>ROUND(I1619*H1619,2)</f>
        <v>0</v>
      </c>
      <c r="K1619" s="222" t="s">
        <v>437</v>
      </c>
      <c r="L1619" s="48"/>
      <c r="M1619" s="227" t="s">
        <v>28</v>
      </c>
      <c r="N1619" s="228" t="s">
        <v>45</v>
      </c>
      <c r="O1619" s="88"/>
      <c r="P1619" s="229">
        <f>O1619*H1619</f>
        <v>0</v>
      </c>
      <c r="Q1619" s="229">
        <v>0</v>
      </c>
      <c r="R1619" s="229">
        <f>Q1619*H1619</f>
        <v>0</v>
      </c>
      <c r="S1619" s="229">
        <v>0</v>
      </c>
      <c r="T1619" s="230">
        <f>S1619*H1619</f>
        <v>0</v>
      </c>
      <c r="U1619" s="42"/>
      <c r="V1619" s="42"/>
      <c r="W1619" s="42"/>
      <c r="X1619" s="42"/>
      <c r="Y1619" s="42"/>
      <c r="Z1619" s="42"/>
      <c r="AA1619" s="42"/>
      <c r="AB1619" s="42"/>
      <c r="AC1619" s="42"/>
      <c r="AD1619" s="42"/>
      <c r="AE1619" s="42"/>
      <c r="AR1619" s="231" t="s">
        <v>645</v>
      </c>
      <c r="AT1619" s="231" t="s">
        <v>433</v>
      </c>
      <c r="AU1619" s="231" t="s">
        <v>83</v>
      </c>
      <c r="AY1619" s="21" t="s">
        <v>426</v>
      </c>
      <c r="BE1619" s="232">
        <f>IF(N1619="základní",J1619,0)</f>
        <v>0</v>
      </c>
      <c r="BF1619" s="232">
        <f>IF(N1619="snížená",J1619,0)</f>
        <v>0</v>
      </c>
      <c r="BG1619" s="232">
        <f>IF(N1619="zákl. přenesená",J1619,0)</f>
        <v>0</v>
      </c>
      <c r="BH1619" s="232">
        <f>IF(N1619="sníž. přenesená",J1619,0)</f>
        <v>0</v>
      </c>
      <c r="BI1619" s="232">
        <f>IF(N1619="nulová",J1619,0)</f>
        <v>0</v>
      </c>
      <c r="BJ1619" s="21" t="s">
        <v>81</v>
      </c>
      <c r="BK1619" s="232">
        <f>ROUND(I1619*H1619,2)</f>
        <v>0</v>
      </c>
      <c r="BL1619" s="21" t="s">
        <v>645</v>
      </c>
      <c r="BM1619" s="231" t="s">
        <v>2224</v>
      </c>
    </row>
    <row r="1620" s="2" customFormat="1">
      <c r="A1620" s="42"/>
      <c r="B1620" s="43"/>
      <c r="C1620" s="44"/>
      <c r="D1620" s="233" t="s">
        <v>442</v>
      </c>
      <c r="E1620" s="44"/>
      <c r="F1620" s="234" t="s">
        <v>2225</v>
      </c>
      <c r="G1620" s="44"/>
      <c r="H1620" s="44"/>
      <c r="I1620" s="235"/>
      <c r="J1620" s="44"/>
      <c r="K1620" s="44"/>
      <c r="L1620" s="48"/>
      <c r="M1620" s="236"/>
      <c r="N1620" s="237"/>
      <c r="O1620" s="88"/>
      <c r="P1620" s="88"/>
      <c r="Q1620" s="88"/>
      <c r="R1620" s="88"/>
      <c r="S1620" s="88"/>
      <c r="T1620" s="89"/>
      <c r="U1620" s="42"/>
      <c r="V1620" s="42"/>
      <c r="W1620" s="42"/>
      <c r="X1620" s="42"/>
      <c r="Y1620" s="42"/>
      <c r="Z1620" s="42"/>
      <c r="AA1620" s="42"/>
      <c r="AB1620" s="42"/>
      <c r="AC1620" s="42"/>
      <c r="AD1620" s="42"/>
      <c r="AE1620" s="42"/>
      <c r="AT1620" s="21" t="s">
        <v>442</v>
      </c>
      <c r="AU1620" s="21" t="s">
        <v>83</v>
      </c>
    </row>
    <row r="1621" s="2" customFormat="1" ht="49.05" customHeight="1">
      <c r="A1621" s="42"/>
      <c r="B1621" s="43"/>
      <c r="C1621" s="220" t="s">
        <v>2226</v>
      </c>
      <c r="D1621" s="220" t="s">
        <v>433</v>
      </c>
      <c r="E1621" s="221" t="s">
        <v>2227</v>
      </c>
      <c r="F1621" s="222" t="s">
        <v>2228</v>
      </c>
      <c r="G1621" s="223" t="s">
        <v>740</v>
      </c>
      <c r="H1621" s="224">
        <v>0.72699999999999998</v>
      </c>
      <c r="I1621" s="225"/>
      <c r="J1621" s="226">
        <f>ROUND(I1621*H1621,2)</f>
        <v>0</v>
      </c>
      <c r="K1621" s="222" t="s">
        <v>437</v>
      </c>
      <c r="L1621" s="48"/>
      <c r="M1621" s="227" t="s">
        <v>28</v>
      </c>
      <c r="N1621" s="228" t="s">
        <v>45</v>
      </c>
      <c r="O1621" s="88"/>
      <c r="P1621" s="229">
        <f>O1621*H1621</f>
        <v>0</v>
      </c>
      <c r="Q1621" s="229">
        <v>0</v>
      </c>
      <c r="R1621" s="229">
        <f>Q1621*H1621</f>
        <v>0</v>
      </c>
      <c r="S1621" s="229">
        <v>0</v>
      </c>
      <c r="T1621" s="230">
        <f>S1621*H1621</f>
        <v>0</v>
      </c>
      <c r="U1621" s="42"/>
      <c r="V1621" s="42"/>
      <c r="W1621" s="42"/>
      <c r="X1621" s="42"/>
      <c r="Y1621" s="42"/>
      <c r="Z1621" s="42"/>
      <c r="AA1621" s="42"/>
      <c r="AB1621" s="42"/>
      <c r="AC1621" s="42"/>
      <c r="AD1621" s="42"/>
      <c r="AE1621" s="42"/>
      <c r="AR1621" s="231" t="s">
        <v>645</v>
      </c>
      <c r="AT1621" s="231" t="s">
        <v>433</v>
      </c>
      <c r="AU1621" s="231" t="s">
        <v>83</v>
      </c>
      <c r="AY1621" s="21" t="s">
        <v>426</v>
      </c>
      <c r="BE1621" s="232">
        <f>IF(N1621="základní",J1621,0)</f>
        <v>0</v>
      </c>
      <c r="BF1621" s="232">
        <f>IF(N1621="snížená",J1621,0)</f>
        <v>0</v>
      </c>
      <c r="BG1621" s="232">
        <f>IF(N1621="zákl. přenesená",J1621,0)</f>
        <v>0</v>
      </c>
      <c r="BH1621" s="232">
        <f>IF(N1621="sníž. přenesená",J1621,0)</f>
        <v>0</v>
      </c>
      <c r="BI1621" s="232">
        <f>IF(N1621="nulová",J1621,0)</f>
        <v>0</v>
      </c>
      <c r="BJ1621" s="21" t="s">
        <v>81</v>
      </c>
      <c r="BK1621" s="232">
        <f>ROUND(I1621*H1621,2)</f>
        <v>0</v>
      </c>
      <c r="BL1621" s="21" t="s">
        <v>645</v>
      </c>
      <c r="BM1621" s="231" t="s">
        <v>2229</v>
      </c>
    </row>
    <row r="1622" s="2" customFormat="1">
      <c r="A1622" s="42"/>
      <c r="B1622" s="43"/>
      <c r="C1622" s="44"/>
      <c r="D1622" s="233" t="s">
        <v>442</v>
      </c>
      <c r="E1622" s="44"/>
      <c r="F1622" s="234" t="s">
        <v>2230</v>
      </c>
      <c r="G1622" s="44"/>
      <c r="H1622" s="44"/>
      <c r="I1622" s="235"/>
      <c r="J1622" s="44"/>
      <c r="K1622" s="44"/>
      <c r="L1622" s="48"/>
      <c r="M1622" s="236"/>
      <c r="N1622" s="237"/>
      <c r="O1622" s="88"/>
      <c r="P1622" s="88"/>
      <c r="Q1622" s="88"/>
      <c r="R1622" s="88"/>
      <c r="S1622" s="88"/>
      <c r="T1622" s="89"/>
      <c r="U1622" s="42"/>
      <c r="V1622" s="42"/>
      <c r="W1622" s="42"/>
      <c r="X1622" s="42"/>
      <c r="Y1622" s="42"/>
      <c r="Z1622" s="42"/>
      <c r="AA1622" s="42"/>
      <c r="AB1622" s="42"/>
      <c r="AC1622" s="42"/>
      <c r="AD1622" s="42"/>
      <c r="AE1622" s="42"/>
      <c r="AT1622" s="21" t="s">
        <v>442</v>
      </c>
      <c r="AU1622" s="21" t="s">
        <v>83</v>
      </c>
    </row>
    <row r="1623" s="12" customFormat="1" ht="22.8" customHeight="1">
      <c r="A1623" s="12"/>
      <c r="B1623" s="204"/>
      <c r="C1623" s="205"/>
      <c r="D1623" s="206" t="s">
        <v>73</v>
      </c>
      <c r="E1623" s="218" t="s">
        <v>2231</v>
      </c>
      <c r="F1623" s="218" t="s">
        <v>2232</v>
      </c>
      <c r="G1623" s="205"/>
      <c r="H1623" s="205"/>
      <c r="I1623" s="208"/>
      <c r="J1623" s="219">
        <f>BK1623</f>
        <v>0</v>
      </c>
      <c r="K1623" s="205"/>
      <c r="L1623" s="210"/>
      <c r="M1623" s="211"/>
      <c r="N1623" s="212"/>
      <c r="O1623" s="212"/>
      <c r="P1623" s="213">
        <f>SUM(P1624:P1750)</f>
        <v>0</v>
      </c>
      <c r="Q1623" s="212"/>
      <c r="R1623" s="213">
        <f>SUM(R1624:R1750)</f>
        <v>13.30944584</v>
      </c>
      <c r="S1623" s="212"/>
      <c r="T1623" s="214">
        <f>SUM(T1624:T1750)</f>
        <v>0</v>
      </c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R1623" s="215" t="s">
        <v>83</v>
      </c>
      <c r="AT1623" s="216" t="s">
        <v>73</v>
      </c>
      <c r="AU1623" s="216" t="s">
        <v>81</v>
      </c>
      <c r="AY1623" s="215" t="s">
        <v>426</v>
      </c>
      <c r="BK1623" s="217">
        <f>SUM(BK1624:BK1750)</f>
        <v>0</v>
      </c>
    </row>
    <row r="1624" s="2" customFormat="1" ht="37.8" customHeight="1">
      <c r="A1624" s="42"/>
      <c r="B1624" s="43"/>
      <c r="C1624" s="220" t="s">
        <v>2233</v>
      </c>
      <c r="D1624" s="220" t="s">
        <v>433</v>
      </c>
      <c r="E1624" s="221" t="s">
        <v>2234</v>
      </c>
      <c r="F1624" s="222" t="s">
        <v>2235</v>
      </c>
      <c r="G1624" s="223" t="s">
        <v>436</v>
      </c>
      <c r="H1624" s="224">
        <v>29.960000000000001</v>
      </c>
      <c r="I1624" s="225"/>
      <c r="J1624" s="226">
        <f>ROUND(I1624*H1624,2)</f>
        <v>0</v>
      </c>
      <c r="K1624" s="222" t="s">
        <v>437</v>
      </c>
      <c r="L1624" s="48"/>
      <c r="M1624" s="227" t="s">
        <v>28</v>
      </c>
      <c r="N1624" s="228" t="s">
        <v>45</v>
      </c>
      <c r="O1624" s="88"/>
      <c r="P1624" s="229">
        <f>O1624*H1624</f>
        <v>0</v>
      </c>
      <c r="Q1624" s="229">
        <v>0</v>
      </c>
      <c r="R1624" s="229">
        <f>Q1624*H1624</f>
        <v>0</v>
      </c>
      <c r="S1624" s="229">
        <v>0</v>
      </c>
      <c r="T1624" s="230">
        <f>S1624*H1624</f>
        <v>0</v>
      </c>
      <c r="U1624" s="42"/>
      <c r="V1624" s="42"/>
      <c r="W1624" s="42"/>
      <c r="X1624" s="42"/>
      <c r="Y1624" s="42"/>
      <c r="Z1624" s="42"/>
      <c r="AA1624" s="42"/>
      <c r="AB1624" s="42"/>
      <c r="AC1624" s="42"/>
      <c r="AD1624" s="42"/>
      <c r="AE1624" s="42"/>
      <c r="AR1624" s="231" t="s">
        <v>645</v>
      </c>
      <c r="AT1624" s="231" t="s">
        <v>433</v>
      </c>
      <c r="AU1624" s="231" t="s">
        <v>83</v>
      </c>
      <c r="AY1624" s="21" t="s">
        <v>426</v>
      </c>
      <c r="BE1624" s="232">
        <f>IF(N1624="základní",J1624,0)</f>
        <v>0</v>
      </c>
      <c r="BF1624" s="232">
        <f>IF(N1624="snížená",J1624,0)</f>
        <v>0</v>
      </c>
      <c r="BG1624" s="232">
        <f>IF(N1624="zákl. přenesená",J1624,0)</f>
        <v>0</v>
      </c>
      <c r="BH1624" s="232">
        <f>IF(N1624="sníž. přenesená",J1624,0)</f>
        <v>0</v>
      </c>
      <c r="BI1624" s="232">
        <f>IF(N1624="nulová",J1624,0)</f>
        <v>0</v>
      </c>
      <c r="BJ1624" s="21" t="s">
        <v>81</v>
      </c>
      <c r="BK1624" s="232">
        <f>ROUND(I1624*H1624,2)</f>
        <v>0</v>
      </c>
      <c r="BL1624" s="21" t="s">
        <v>645</v>
      </c>
      <c r="BM1624" s="231" t="s">
        <v>2236</v>
      </c>
    </row>
    <row r="1625" s="2" customFormat="1">
      <c r="A1625" s="42"/>
      <c r="B1625" s="43"/>
      <c r="C1625" s="44"/>
      <c r="D1625" s="233" t="s">
        <v>442</v>
      </c>
      <c r="E1625" s="44"/>
      <c r="F1625" s="234" t="s">
        <v>2237</v>
      </c>
      <c r="G1625" s="44"/>
      <c r="H1625" s="44"/>
      <c r="I1625" s="235"/>
      <c r="J1625" s="44"/>
      <c r="K1625" s="44"/>
      <c r="L1625" s="48"/>
      <c r="M1625" s="236"/>
      <c r="N1625" s="237"/>
      <c r="O1625" s="88"/>
      <c r="P1625" s="88"/>
      <c r="Q1625" s="88"/>
      <c r="R1625" s="88"/>
      <c r="S1625" s="88"/>
      <c r="T1625" s="89"/>
      <c r="U1625" s="42"/>
      <c r="V1625" s="42"/>
      <c r="W1625" s="42"/>
      <c r="X1625" s="42"/>
      <c r="Y1625" s="42"/>
      <c r="Z1625" s="42"/>
      <c r="AA1625" s="42"/>
      <c r="AB1625" s="42"/>
      <c r="AC1625" s="42"/>
      <c r="AD1625" s="42"/>
      <c r="AE1625" s="42"/>
      <c r="AT1625" s="21" t="s">
        <v>442</v>
      </c>
      <c r="AU1625" s="21" t="s">
        <v>83</v>
      </c>
    </row>
    <row r="1626" s="14" customFormat="1">
      <c r="A1626" s="14"/>
      <c r="B1626" s="250"/>
      <c r="C1626" s="251"/>
      <c r="D1626" s="240" t="s">
        <v>446</v>
      </c>
      <c r="E1626" s="252" t="s">
        <v>28</v>
      </c>
      <c r="F1626" s="253" t="s">
        <v>460</v>
      </c>
      <c r="G1626" s="251"/>
      <c r="H1626" s="252" t="s">
        <v>28</v>
      </c>
      <c r="I1626" s="254"/>
      <c r="J1626" s="251"/>
      <c r="K1626" s="251"/>
      <c r="L1626" s="255"/>
      <c r="M1626" s="256"/>
      <c r="N1626" s="257"/>
      <c r="O1626" s="257"/>
      <c r="P1626" s="257"/>
      <c r="Q1626" s="257"/>
      <c r="R1626" s="257"/>
      <c r="S1626" s="257"/>
      <c r="T1626" s="258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T1626" s="259" t="s">
        <v>446</v>
      </c>
      <c r="AU1626" s="259" t="s">
        <v>83</v>
      </c>
      <c r="AV1626" s="14" t="s">
        <v>81</v>
      </c>
      <c r="AW1626" s="14" t="s">
        <v>35</v>
      </c>
      <c r="AX1626" s="14" t="s">
        <v>74</v>
      </c>
      <c r="AY1626" s="259" t="s">
        <v>426</v>
      </c>
    </row>
    <row r="1627" s="13" customFormat="1">
      <c r="A1627" s="13"/>
      <c r="B1627" s="238"/>
      <c r="C1627" s="239"/>
      <c r="D1627" s="240" t="s">
        <v>446</v>
      </c>
      <c r="E1627" s="241" t="s">
        <v>28</v>
      </c>
      <c r="F1627" s="242" t="s">
        <v>2238</v>
      </c>
      <c r="G1627" s="239"/>
      <c r="H1627" s="243">
        <v>21.960000000000001</v>
      </c>
      <c r="I1627" s="244"/>
      <c r="J1627" s="239"/>
      <c r="K1627" s="239"/>
      <c r="L1627" s="245"/>
      <c r="M1627" s="246"/>
      <c r="N1627" s="247"/>
      <c r="O1627" s="247"/>
      <c r="P1627" s="247"/>
      <c r="Q1627" s="247"/>
      <c r="R1627" s="247"/>
      <c r="S1627" s="247"/>
      <c r="T1627" s="248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T1627" s="249" t="s">
        <v>446</v>
      </c>
      <c r="AU1627" s="249" t="s">
        <v>83</v>
      </c>
      <c r="AV1627" s="13" t="s">
        <v>83</v>
      </c>
      <c r="AW1627" s="13" t="s">
        <v>35</v>
      </c>
      <c r="AX1627" s="13" t="s">
        <v>74</v>
      </c>
      <c r="AY1627" s="249" t="s">
        <v>426</v>
      </c>
    </row>
    <row r="1628" s="13" customFormat="1">
      <c r="A1628" s="13"/>
      <c r="B1628" s="238"/>
      <c r="C1628" s="239"/>
      <c r="D1628" s="240" t="s">
        <v>446</v>
      </c>
      <c r="E1628" s="241" t="s">
        <v>28</v>
      </c>
      <c r="F1628" s="242" t="s">
        <v>491</v>
      </c>
      <c r="G1628" s="239"/>
      <c r="H1628" s="243">
        <v>8</v>
      </c>
      <c r="I1628" s="244"/>
      <c r="J1628" s="239"/>
      <c r="K1628" s="239"/>
      <c r="L1628" s="245"/>
      <c r="M1628" s="246"/>
      <c r="N1628" s="247"/>
      <c r="O1628" s="247"/>
      <c r="P1628" s="247"/>
      <c r="Q1628" s="247"/>
      <c r="R1628" s="247"/>
      <c r="S1628" s="247"/>
      <c r="T1628" s="248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T1628" s="249" t="s">
        <v>446</v>
      </c>
      <c r="AU1628" s="249" t="s">
        <v>83</v>
      </c>
      <c r="AV1628" s="13" t="s">
        <v>83</v>
      </c>
      <c r="AW1628" s="13" t="s">
        <v>35</v>
      </c>
      <c r="AX1628" s="13" t="s">
        <v>74</v>
      </c>
      <c r="AY1628" s="249" t="s">
        <v>426</v>
      </c>
    </row>
    <row r="1629" s="15" customFormat="1">
      <c r="A1629" s="15"/>
      <c r="B1629" s="260"/>
      <c r="C1629" s="261"/>
      <c r="D1629" s="240" t="s">
        <v>446</v>
      </c>
      <c r="E1629" s="262" t="s">
        <v>538</v>
      </c>
      <c r="F1629" s="263" t="s">
        <v>466</v>
      </c>
      <c r="G1629" s="261"/>
      <c r="H1629" s="264">
        <v>29.960000000000001</v>
      </c>
      <c r="I1629" s="265"/>
      <c r="J1629" s="261"/>
      <c r="K1629" s="261"/>
      <c r="L1629" s="266"/>
      <c r="M1629" s="267"/>
      <c r="N1629" s="268"/>
      <c r="O1629" s="268"/>
      <c r="P1629" s="268"/>
      <c r="Q1629" s="268"/>
      <c r="R1629" s="268"/>
      <c r="S1629" s="268"/>
      <c r="T1629" s="269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T1629" s="270" t="s">
        <v>446</v>
      </c>
      <c r="AU1629" s="270" t="s">
        <v>83</v>
      </c>
      <c r="AV1629" s="15" t="s">
        <v>438</v>
      </c>
      <c r="AW1629" s="15" t="s">
        <v>35</v>
      </c>
      <c r="AX1629" s="15" t="s">
        <v>81</v>
      </c>
      <c r="AY1629" s="270" t="s">
        <v>426</v>
      </c>
    </row>
    <row r="1630" s="2" customFormat="1" ht="24.15" customHeight="1">
      <c r="A1630" s="42"/>
      <c r="B1630" s="43"/>
      <c r="C1630" s="271" t="s">
        <v>2239</v>
      </c>
      <c r="D1630" s="271" t="s">
        <v>776</v>
      </c>
      <c r="E1630" s="272" t="s">
        <v>2240</v>
      </c>
      <c r="F1630" s="273" t="s">
        <v>2241</v>
      </c>
      <c r="G1630" s="274" t="s">
        <v>436</v>
      </c>
      <c r="H1630" s="275">
        <v>31.457999999999998</v>
      </c>
      <c r="I1630" s="276"/>
      <c r="J1630" s="277">
        <f>ROUND(I1630*H1630,2)</f>
        <v>0</v>
      </c>
      <c r="K1630" s="273" t="s">
        <v>437</v>
      </c>
      <c r="L1630" s="278"/>
      <c r="M1630" s="279" t="s">
        <v>28</v>
      </c>
      <c r="N1630" s="280" t="s">
        <v>45</v>
      </c>
      <c r="O1630" s="88"/>
      <c r="P1630" s="229">
        <f>O1630*H1630</f>
        <v>0</v>
      </c>
      <c r="Q1630" s="229">
        <v>0.0015</v>
      </c>
      <c r="R1630" s="229">
        <f>Q1630*H1630</f>
        <v>0.047187</v>
      </c>
      <c r="S1630" s="229">
        <v>0</v>
      </c>
      <c r="T1630" s="230">
        <f>S1630*H1630</f>
        <v>0</v>
      </c>
      <c r="U1630" s="42"/>
      <c r="V1630" s="42"/>
      <c r="W1630" s="42"/>
      <c r="X1630" s="42"/>
      <c r="Y1630" s="42"/>
      <c r="Z1630" s="42"/>
      <c r="AA1630" s="42"/>
      <c r="AB1630" s="42"/>
      <c r="AC1630" s="42"/>
      <c r="AD1630" s="42"/>
      <c r="AE1630" s="42"/>
      <c r="AR1630" s="231" t="s">
        <v>732</v>
      </c>
      <c r="AT1630" s="231" t="s">
        <v>776</v>
      </c>
      <c r="AU1630" s="231" t="s">
        <v>83</v>
      </c>
      <c r="AY1630" s="21" t="s">
        <v>426</v>
      </c>
      <c r="BE1630" s="232">
        <f>IF(N1630="základní",J1630,0)</f>
        <v>0</v>
      </c>
      <c r="BF1630" s="232">
        <f>IF(N1630="snížená",J1630,0)</f>
        <v>0</v>
      </c>
      <c r="BG1630" s="232">
        <f>IF(N1630="zákl. přenesená",J1630,0)</f>
        <v>0</v>
      </c>
      <c r="BH1630" s="232">
        <f>IF(N1630="sníž. přenesená",J1630,0)</f>
        <v>0</v>
      </c>
      <c r="BI1630" s="232">
        <f>IF(N1630="nulová",J1630,0)</f>
        <v>0</v>
      </c>
      <c r="BJ1630" s="21" t="s">
        <v>81</v>
      </c>
      <c r="BK1630" s="232">
        <f>ROUND(I1630*H1630,2)</f>
        <v>0</v>
      </c>
      <c r="BL1630" s="21" t="s">
        <v>645</v>
      </c>
      <c r="BM1630" s="231" t="s">
        <v>2242</v>
      </c>
    </row>
    <row r="1631" s="13" customFormat="1">
      <c r="A1631" s="13"/>
      <c r="B1631" s="238"/>
      <c r="C1631" s="239"/>
      <c r="D1631" s="240" t="s">
        <v>446</v>
      </c>
      <c r="E1631" s="241" t="s">
        <v>28</v>
      </c>
      <c r="F1631" s="242" t="s">
        <v>2243</v>
      </c>
      <c r="G1631" s="239"/>
      <c r="H1631" s="243">
        <v>31.457999999999998</v>
      </c>
      <c r="I1631" s="244"/>
      <c r="J1631" s="239"/>
      <c r="K1631" s="239"/>
      <c r="L1631" s="245"/>
      <c r="M1631" s="246"/>
      <c r="N1631" s="247"/>
      <c r="O1631" s="247"/>
      <c r="P1631" s="247"/>
      <c r="Q1631" s="247"/>
      <c r="R1631" s="247"/>
      <c r="S1631" s="247"/>
      <c r="T1631" s="248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T1631" s="249" t="s">
        <v>446</v>
      </c>
      <c r="AU1631" s="249" t="s">
        <v>83</v>
      </c>
      <c r="AV1631" s="13" t="s">
        <v>83</v>
      </c>
      <c r="AW1631" s="13" t="s">
        <v>35</v>
      </c>
      <c r="AX1631" s="13" t="s">
        <v>81</v>
      </c>
      <c r="AY1631" s="249" t="s">
        <v>426</v>
      </c>
    </row>
    <row r="1632" s="2" customFormat="1" ht="44.25" customHeight="1">
      <c r="A1632" s="42"/>
      <c r="B1632" s="43"/>
      <c r="C1632" s="220" t="s">
        <v>2244</v>
      </c>
      <c r="D1632" s="220" t="s">
        <v>433</v>
      </c>
      <c r="E1632" s="221" t="s">
        <v>2245</v>
      </c>
      <c r="F1632" s="222" t="s">
        <v>2246</v>
      </c>
      <c r="G1632" s="223" t="s">
        <v>436</v>
      </c>
      <c r="H1632" s="224">
        <v>15.212</v>
      </c>
      <c r="I1632" s="225"/>
      <c r="J1632" s="226">
        <f>ROUND(I1632*H1632,2)</f>
        <v>0</v>
      </c>
      <c r="K1632" s="222" t="s">
        <v>437</v>
      </c>
      <c r="L1632" s="48"/>
      <c r="M1632" s="227" t="s">
        <v>28</v>
      </c>
      <c r="N1632" s="228" t="s">
        <v>45</v>
      </c>
      <c r="O1632" s="88"/>
      <c r="P1632" s="229">
        <f>O1632*H1632</f>
        <v>0</v>
      </c>
      <c r="Q1632" s="229">
        <v>0</v>
      </c>
      <c r="R1632" s="229">
        <f>Q1632*H1632</f>
        <v>0</v>
      </c>
      <c r="S1632" s="229">
        <v>0</v>
      </c>
      <c r="T1632" s="230">
        <f>S1632*H1632</f>
        <v>0</v>
      </c>
      <c r="U1632" s="42"/>
      <c r="V1632" s="42"/>
      <c r="W1632" s="42"/>
      <c r="X1632" s="42"/>
      <c r="Y1632" s="42"/>
      <c r="Z1632" s="42"/>
      <c r="AA1632" s="42"/>
      <c r="AB1632" s="42"/>
      <c r="AC1632" s="42"/>
      <c r="AD1632" s="42"/>
      <c r="AE1632" s="42"/>
      <c r="AR1632" s="231" t="s">
        <v>645</v>
      </c>
      <c r="AT1632" s="231" t="s">
        <v>433</v>
      </c>
      <c r="AU1632" s="231" t="s">
        <v>83</v>
      </c>
      <c r="AY1632" s="21" t="s">
        <v>426</v>
      </c>
      <c r="BE1632" s="232">
        <f>IF(N1632="základní",J1632,0)</f>
        <v>0</v>
      </c>
      <c r="BF1632" s="232">
        <f>IF(N1632="snížená",J1632,0)</f>
        <v>0</v>
      </c>
      <c r="BG1632" s="232">
        <f>IF(N1632="zákl. přenesená",J1632,0)</f>
        <v>0</v>
      </c>
      <c r="BH1632" s="232">
        <f>IF(N1632="sníž. přenesená",J1632,0)</f>
        <v>0</v>
      </c>
      <c r="BI1632" s="232">
        <f>IF(N1632="nulová",J1632,0)</f>
        <v>0</v>
      </c>
      <c r="BJ1632" s="21" t="s">
        <v>81</v>
      </c>
      <c r="BK1632" s="232">
        <f>ROUND(I1632*H1632,2)</f>
        <v>0</v>
      </c>
      <c r="BL1632" s="21" t="s">
        <v>645</v>
      </c>
      <c r="BM1632" s="231" t="s">
        <v>2247</v>
      </c>
    </row>
    <row r="1633" s="2" customFormat="1">
      <c r="A1633" s="42"/>
      <c r="B1633" s="43"/>
      <c r="C1633" s="44"/>
      <c r="D1633" s="233" t="s">
        <v>442</v>
      </c>
      <c r="E1633" s="44"/>
      <c r="F1633" s="234" t="s">
        <v>2248</v>
      </c>
      <c r="G1633" s="44"/>
      <c r="H1633" s="44"/>
      <c r="I1633" s="235"/>
      <c r="J1633" s="44"/>
      <c r="K1633" s="44"/>
      <c r="L1633" s="48"/>
      <c r="M1633" s="236"/>
      <c r="N1633" s="237"/>
      <c r="O1633" s="88"/>
      <c r="P1633" s="88"/>
      <c r="Q1633" s="88"/>
      <c r="R1633" s="88"/>
      <c r="S1633" s="88"/>
      <c r="T1633" s="89"/>
      <c r="U1633" s="42"/>
      <c r="V1633" s="42"/>
      <c r="W1633" s="42"/>
      <c r="X1633" s="42"/>
      <c r="Y1633" s="42"/>
      <c r="Z1633" s="42"/>
      <c r="AA1633" s="42"/>
      <c r="AB1633" s="42"/>
      <c r="AC1633" s="42"/>
      <c r="AD1633" s="42"/>
      <c r="AE1633" s="42"/>
      <c r="AT1633" s="21" t="s">
        <v>442</v>
      </c>
      <c r="AU1633" s="21" t="s">
        <v>83</v>
      </c>
    </row>
    <row r="1634" s="14" customFormat="1">
      <c r="A1634" s="14"/>
      <c r="B1634" s="250"/>
      <c r="C1634" s="251"/>
      <c r="D1634" s="240" t="s">
        <v>446</v>
      </c>
      <c r="E1634" s="252" t="s">
        <v>28</v>
      </c>
      <c r="F1634" s="253" t="s">
        <v>892</v>
      </c>
      <c r="G1634" s="251"/>
      <c r="H1634" s="252" t="s">
        <v>28</v>
      </c>
      <c r="I1634" s="254"/>
      <c r="J1634" s="251"/>
      <c r="K1634" s="251"/>
      <c r="L1634" s="255"/>
      <c r="M1634" s="256"/>
      <c r="N1634" s="257"/>
      <c r="O1634" s="257"/>
      <c r="P1634" s="257"/>
      <c r="Q1634" s="257"/>
      <c r="R1634" s="257"/>
      <c r="S1634" s="257"/>
      <c r="T1634" s="258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T1634" s="259" t="s">
        <v>446</v>
      </c>
      <c r="AU1634" s="259" t="s">
        <v>83</v>
      </c>
      <c r="AV1634" s="14" t="s">
        <v>81</v>
      </c>
      <c r="AW1634" s="14" t="s">
        <v>35</v>
      </c>
      <c r="AX1634" s="14" t="s">
        <v>74</v>
      </c>
      <c r="AY1634" s="259" t="s">
        <v>426</v>
      </c>
    </row>
    <row r="1635" s="13" customFormat="1">
      <c r="A1635" s="13"/>
      <c r="B1635" s="238"/>
      <c r="C1635" s="239"/>
      <c r="D1635" s="240" t="s">
        <v>446</v>
      </c>
      <c r="E1635" s="241" t="s">
        <v>28</v>
      </c>
      <c r="F1635" s="242" t="s">
        <v>2249</v>
      </c>
      <c r="G1635" s="239"/>
      <c r="H1635" s="243">
        <v>0.68999999999999995</v>
      </c>
      <c r="I1635" s="244"/>
      <c r="J1635" s="239"/>
      <c r="K1635" s="239"/>
      <c r="L1635" s="245"/>
      <c r="M1635" s="246"/>
      <c r="N1635" s="247"/>
      <c r="O1635" s="247"/>
      <c r="P1635" s="247"/>
      <c r="Q1635" s="247"/>
      <c r="R1635" s="247"/>
      <c r="S1635" s="247"/>
      <c r="T1635" s="248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T1635" s="249" t="s">
        <v>446</v>
      </c>
      <c r="AU1635" s="249" t="s">
        <v>83</v>
      </c>
      <c r="AV1635" s="13" t="s">
        <v>83</v>
      </c>
      <c r="AW1635" s="13" t="s">
        <v>35</v>
      </c>
      <c r="AX1635" s="13" t="s">
        <v>74</v>
      </c>
      <c r="AY1635" s="249" t="s">
        <v>426</v>
      </c>
    </row>
    <row r="1636" s="13" customFormat="1">
      <c r="A1636" s="13"/>
      <c r="B1636" s="238"/>
      <c r="C1636" s="239"/>
      <c r="D1636" s="240" t="s">
        <v>446</v>
      </c>
      <c r="E1636" s="241" t="s">
        <v>28</v>
      </c>
      <c r="F1636" s="242" t="s">
        <v>2250</v>
      </c>
      <c r="G1636" s="239"/>
      <c r="H1636" s="243">
        <v>3.7970000000000002</v>
      </c>
      <c r="I1636" s="244"/>
      <c r="J1636" s="239"/>
      <c r="K1636" s="239"/>
      <c r="L1636" s="245"/>
      <c r="M1636" s="246"/>
      <c r="N1636" s="247"/>
      <c r="O1636" s="247"/>
      <c r="P1636" s="247"/>
      <c r="Q1636" s="247"/>
      <c r="R1636" s="247"/>
      <c r="S1636" s="247"/>
      <c r="T1636" s="248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T1636" s="249" t="s">
        <v>446</v>
      </c>
      <c r="AU1636" s="249" t="s">
        <v>83</v>
      </c>
      <c r="AV1636" s="13" t="s">
        <v>83</v>
      </c>
      <c r="AW1636" s="13" t="s">
        <v>35</v>
      </c>
      <c r="AX1636" s="13" t="s">
        <v>74</v>
      </c>
      <c r="AY1636" s="249" t="s">
        <v>426</v>
      </c>
    </row>
    <row r="1637" s="13" customFormat="1">
      <c r="A1637" s="13"/>
      <c r="B1637" s="238"/>
      <c r="C1637" s="239"/>
      <c r="D1637" s="240" t="s">
        <v>446</v>
      </c>
      <c r="E1637" s="241" t="s">
        <v>28</v>
      </c>
      <c r="F1637" s="242" t="s">
        <v>2251</v>
      </c>
      <c r="G1637" s="239"/>
      <c r="H1637" s="243">
        <v>2.085</v>
      </c>
      <c r="I1637" s="244"/>
      <c r="J1637" s="239"/>
      <c r="K1637" s="239"/>
      <c r="L1637" s="245"/>
      <c r="M1637" s="246"/>
      <c r="N1637" s="247"/>
      <c r="O1637" s="247"/>
      <c r="P1637" s="247"/>
      <c r="Q1637" s="247"/>
      <c r="R1637" s="247"/>
      <c r="S1637" s="247"/>
      <c r="T1637" s="248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T1637" s="249" t="s">
        <v>446</v>
      </c>
      <c r="AU1637" s="249" t="s">
        <v>83</v>
      </c>
      <c r="AV1637" s="13" t="s">
        <v>83</v>
      </c>
      <c r="AW1637" s="13" t="s">
        <v>35</v>
      </c>
      <c r="AX1637" s="13" t="s">
        <v>74</v>
      </c>
      <c r="AY1637" s="249" t="s">
        <v>426</v>
      </c>
    </row>
    <row r="1638" s="13" customFormat="1">
      <c r="A1638" s="13"/>
      <c r="B1638" s="238"/>
      <c r="C1638" s="239"/>
      <c r="D1638" s="240" t="s">
        <v>446</v>
      </c>
      <c r="E1638" s="241" t="s">
        <v>28</v>
      </c>
      <c r="F1638" s="242" t="s">
        <v>2252</v>
      </c>
      <c r="G1638" s="239"/>
      <c r="H1638" s="243">
        <v>8.6400000000000006</v>
      </c>
      <c r="I1638" s="244"/>
      <c r="J1638" s="239"/>
      <c r="K1638" s="239"/>
      <c r="L1638" s="245"/>
      <c r="M1638" s="246"/>
      <c r="N1638" s="247"/>
      <c r="O1638" s="247"/>
      <c r="P1638" s="247"/>
      <c r="Q1638" s="247"/>
      <c r="R1638" s="247"/>
      <c r="S1638" s="247"/>
      <c r="T1638" s="248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T1638" s="249" t="s">
        <v>446</v>
      </c>
      <c r="AU1638" s="249" t="s">
        <v>83</v>
      </c>
      <c r="AV1638" s="13" t="s">
        <v>83</v>
      </c>
      <c r="AW1638" s="13" t="s">
        <v>35</v>
      </c>
      <c r="AX1638" s="13" t="s">
        <v>74</v>
      </c>
      <c r="AY1638" s="249" t="s">
        <v>426</v>
      </c>
    </row>
    <row r="1639" s="16" customFormat="1">
      <c r="A1639" s="16"/>
      <c r="B1639" s="281"/>
      <c r="C1639" s="282"/>
      <c r="D1639" s="240" t="s">
        <v>446</v>
      </c>
      <c r="E1639" s="283" t="s">
        <v>579</v>
      </c>
      <c r="F1639" s="284" t="s">
        <v>1235</v>
      </c>
      <c r="G1639" s="282"/>
      <c r="H1639" s="285">
        <v>15.212</v>
      </c>
      <c r="I1639" s="286"/>
      <c r="J1639" s="282"/>
      <c r="K1639" s="282"/>
      <c r="L1639" s="287"/>
      <c r="M1639" s="288"/>
      <c r="N1639" s="289"/>
      <c r="O1639" s="289"/>
      <c r="P1639" s="289"/>
      <c r="Q1639" s="289"/>
      <c r="R1639" s="289"/>
      <c r="S1639" s="289"/>
      <c r="T1639" s="290"/>
      <c r="U1639" s="16"/>
      <c r="V1639" s="16"/>
      <c r="W1639" s="16"/>
      <c r="X1639" s="16"/>
      <c r="Y1639" s="16"/>
      <c r="Z1639" s="16"/>
      <c r="AA1639" s="16"/>
      <c r="AB1639" s="16"/>
      <c r="AC1639" s="16"/>
      <c r="AD1639" s="16"/>
      <c r="AE1639" s="16"/>
      <c r="AT1639" s="291" t="s">
        <v>446</v>
      </c>
      <c r="AU1639" s="291" t="s">
        <v>83</v>
      </c>
      <c r="AV1639" s="16" t="s">
        <v>469</v>
      </c>
      <c r="AW1639" s="16" t="s">
        <v>35</v>
      </c>
      <c r="AX1639" s="16" t="s">
        <v>74</v>
      </c>
      <c r="AY1639" s="291" t="s">
        <v>426</v>
      </c>
    </row>
    <row r="1640" s="15" customFormat="1">
      <c r="A1640" s="15"/>
      <c r="B1640" s="260"/>
      <c r="C1640" s="261"/>
      <c r="D1640" s="240" t="s">
        <v>446</v>
      </c>
      <c r="E1640" s="262" t="s">
        <v>28</v>
      </c>
      <c r="F1640" s="263" t="s">
        <v>466</v>
      </c>
      <c r="G1640" s="261"/>
      <c r="H1640" s="264">
        <v>15.212</v>
      </c>
      <c r="I1640" s="265"/>
      <c r="J1640" s="261"/>
      <c r="K1640" s="261"/>
      <c r="L1640" s="266"/>
      <c r="M1640" s="267"/>
      <c r="N1640" s="268"/>
      <c r="O1640" s="268"/>
      <c r="P1640" s="268"/>
      <c r="Q1640" s="268"/>
      <c r="R1640" s="268"/>
      <c r="S1640" s="268"/>
      <c r="T1640" s="269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T1640" s="270" t="s">
        <v>446</v>
      </c>
      <c r="AU1640" s="270" t="s">
        <v>83</v>
      </c>
      <c r="AV1640" s="15" t="s">
        <v>438</v>
      </c>
      <c r="AW1640" s="15" t="s">
        <v>35</v>
      </c>
      <c r="AX1640" s="15" t="s">
        <v>81</v>
      </c>
      <c r="AY1640" s="270" t="s">
        <v>426</v>
      </c>
    </row>
    <row r="1641" s="2" customFormat="1" ht="16.5" customHeight="1">
      <c r="A1641" s="42"/>
      <c r="B1641" s="43"/>
      <c r="C1641" s="271" t="s">
        <v>2253</v>
      </c>
      <c r="D1641" s="271" t="s">
        <v>776</v>
      </c>
      <c r="E1641" s="272" t="s">
        <v>2254</v>
      </c>
      <c r="F1641" s="273" t="s">
        <v>2255</v>
      </c>
      <c r="G1641" s="274" t="s">
        <v>436</v>
      </c>
      <c r="H1641" s="275">
        <v>16.733000000000001</v>
      </c>
      <c r="I1641" s="276"/>
      <c r="J1641" s="277">
        <f>ROUND(I1641*H1641,2)</f>
        <v>0</v>
      </c>
      <c r="K1641" s="273" t="s">
        <v>28</v>
      </c>
      <c r="L1641" s="278"/>
      <c r="M1641" s="279" t="s">
        <v>28</v>
      </c>
      <c r="N1641" s="280" t="s">
        <v>45</v>
      </c>
      <c r="O1641" s="88"/>
      <c r="P1641" s="229">
        <f>O1641*H1641</f>
        <v>0</v>
      </c>
      <c r="Q1641" s="229">
        <v>0.0030000000000000001</v>
      </c>
      <c r="R1641" s="229">
        <f>Q1641*H1641</f>
        <v>0.050199000000000001</v>
      </c>
      <c r="S1641" s="229">
        <v>0</v>
      </c>
      <c r="T1641" s="230">
        <f>S1641*H1641</f>
        <v>0</v>
      </c>
      <c r="U1641" s="42"/>
      <c r="V1641" s="42"/>
      <c r="W1641" s="42"/>
      <c r="X1641" s="42"/>
      <c r="Y1641" s="42"/>
      <c r="Z1641" s="42"/>
      <c r="AA1641" s="42"/>
      <c r="AB1641" s="42"/>
      <c r="AC1641" s="42"/>
      <c r="AD1641" s="42"/>
      <c r="AE1641" s="42"/>
      <c r="AR1641" s="231" t="s">
        <v>732</v>
      </c>
      <c r="AT1641" s="231" t="s">
        <v>776</v>
      </c>
      <c r="AU1641" s="231" t="s">
        <v>83</v>
      </c>
      <c r="AY1641" s="21" t="s">
        <v>426</v>
      </c>
      <c r="BE1641" s="232">
        <f>IF(N1641="základní",J1641,0)</f>
        <v>0</v>
      </c>
      <c r="BF1641" s="232">
        <f>IF(N1641="snížená",J1641,0)</f>
        <v>0</v>
      </c>
      <c r="BG1641" s="232">
        <f>IF(N1641="zákl. přenesená",J1641,0)</f>
        <v>0</v>
      </c>
      <c r="BH1641" s="232">
        <f>IF(N1641="sníž. přenesená",J1641,0)</f>
        <v>0</v>
      </c>
      <c r="BI1641" s="232">
        <f>IF(N1641="nulová",J1641,0)</f>
        <v>0</v>
      </c>
      <c r="BJ1641" s="21" t="s">
        <v>81</v>
      </c>
      <c r="BK1641" s="232">
        <f>ROUND(I1641*H1641,2)</f>
        <v>0</v>
      </c>
      <c r="BL1641" s="21" t="s">
        <v>645</v>
      </c>
      <c r="BM1641" s="231" t="s">
        <v>2256</v>
      </c>
    </row>
    <row r="1642" s="14" customFormat="1">
      <c r="A1642" s="14"/>
      <c r="B1642" s="250"/>
      <c r="C1642" s="251"/>
      <c r="D1642" s="240" t="s">
        <v>446</v>
      </c>
      <c r="E1642" s="252" t="s">
        <v>28</v>
      </c>
      <c r="F1642" s="253" t="s">
        <v>899</v>
      </c>
      <c r="G1642" s="251"/>
      <c r="H1642" s="252" t="s">
        <v>28</v>
      </c>
      <c r="I1642" s="254"/>
      <c r="J1642" s="251"/>
      <c r="K1642" s="251"/>
      <c r="L1642" s="255"/>
      <c r="M1642" s="256"/>
      <c r="N1642" s="257"/>
      <c r="O1642" s="257"/>
      <c r="P1642" s="257"/>
      <c r="Q1642" s="257"/>
      <c r="R1642" s="257"/>
      <c r="S1642" s="257"/>
      <c r="T1642" s="258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T1642" s="259" t="s">
        <v>446</v>
      </c>
      <c r="AU1642" s="259" t="s">
        <v>83</v>
      </c>
      <c r="AV1642" s="14" t="s">
        <v>81</v>
      </c>
      <c r="AW1642" s="14" t="s">
        <v>35</v>
      </c>
      <c r="AX1642" s="14" t="s">
        <v>74</v>
      </c>
      <c r="AY1642" s="259" t="s">
        <v>426</v>
      </c>
    </row>
    <row r="1643" s="13" customFormat="1">
      <c r="A1643" s="13"/>
      <c r="B1643" s="238"/>
      <c r="C1643" s="239"/>
      <c r="D1643" s="240" t="s">
        <v>446</v>
      </c>
      <c r="E1643" s="241" t="s">
        <v>28</v>
      </c>
      <c r="F1643" s="242" t="s">
        <v>2257</v>
      </c>
      <c r="G1643" s="239"/>
      <c r="H1643" s="243">
        <v>16.733000000000001</v>
      </c>
      <c r="I1643" s="244"/>
      <c r="J1643" s="239"/>
      <c r="K1643" s="239"/>
      <c r="L1643" s="245"/>
      <c r="M1643" s="246"/>
      <c r="N1643" s="247"/>
      <c r="O1643" s="247"/>
      <c r="P1643" s="247"/>
      <c r="Q1643" s="247"/>
      <c r="R1643" s="247"/>
      <c r="S1643" s="247"/>
      <c r="T1643" s="248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T1643" s="249" t="s">
        <v>446</v>
      </c>
      <c r="AU1643" s="249" t="s">
        <v>83</v>
      </c>
      <c r="AV1643" s="13" t="s">
        <v>83</v>
      </c>
      <c r="AW1643" s="13" t="s">
        <v>35</v>
      </c>
      <c r="AX1643" s="13" t="s">
        <v>81</v>
      </c>
      <c r="AY1643" s="249" t="s">
        <v>426</v>
      </c>
    </row>
    <row r="1644" s="2" customFormat="1" ht="37.8" customHeight="1">
      <c r="A1644" s="42"/>
      <c r="B1644" s="43"/>
      <c r="C1644" s="220" t="s">
        <v>2258</v>
      </c>
      <c r="D1644" s="220" t="s">
        <v>433</v>
      </c>
      <c r="E1644" s="221" t="s">
        <v>2259</v>
      </c>
      <c r="F1644" s="222" t="s">
        <v>2260</v>
      </c>
      <c r="G1644" s="223" t="s">
        <v>436</v>
      </c>
      <c r="H1644" s="224">
        <v>17.097000000000001</v>
      </c>
      <c r="I1644" s="225"/>
      <c r="J1644" s="226">
        <f>ROUND(I1644*H1644,2)</f>
        <v>0</v>
      </c>
      <c r="K1644" s="222" t="s">
        <v>437</v>
      </c>
      <c r="L1644" s="48"/>
      <c r="M1644" s="227" t="s">
        <v>28</v>
      </c>
      <c r="N1644" s="228" t="s">
        <v>45</v>
      </c>
      <c r="O1644" s="88"/>
      <c r="P1644" s="229">
        <f>O1644*H1644</f>
        <v>0</v>
      </c>
      <c r="Q1644" s="229">
        <v>0</v>
      </c>
      <c r="R1644" s="229">
        <f>Q1644*H1644</f>
        <v>0</v>
      </c>
      <c r="S1644" s="229">
        <v>0</v>
      </c>
      <c r="T1644" s="230">
        <f>S1644*H1644</f>
        <v>0</v>
      </c>
      <c r="U1644" s="42"/>
      <c r="V1644" s="42"/>
      <c r="W1644" s="42"/>
      <c r="X1644" s="42"/>
      <c r="Y1644" s="42"/>
      <c r="Z1644" s="42"/>
      <c r="AA1644" s="42"/>
      <c r="AB1644" s="42"/>
      <c r="AC1644" s="42"/>
      <c r="AD1644" s="42"/>
      <c r="AE1644" s="42"/>
      <c r="AR1644" s="231" t="s">
        <v>645</v>
      </c>
      <c r="AT1644" s="231" t="s">
        <v>433</v>
      </c>
      <c r="AU1644" s="231" t="s">
        <v>83</v>
      </c>
      <c r="AY1644" s="21" t="s">
        <v>426</v>
      </c>
      <c r="BE1644" s="232">
        <f>IF(N1644="základní",J1644,0)</f>
        <v>0</v>
      </c>
      <c r="BF1644" s="232">
        <f>IF(N1644="snížená",J1644,0)</f>
        <v>0</v>
      </c>
      <c r="BG1644" s="232">
        <f>IF(N1644="zákl. přenesená",J1644,0)</f>
        <v>0</v>
      </c>
      <c r="BH1644" s="232">
        <f>IF(N1644="sníž. přenesená",J1644,0)</f>
        <v>0</v>
      </c>
      <c r="BI1644" s="232">
        <f>IF(N1644="nulová",J1644,0)</f>
        <v>0</v>
      </c>
      <c r="BJ1644" s="21" t="s">
        <v>81</v>
      </c>
      <c r="BK1644" s="232">
        <f>ROUND(I1644*H1644,2)</f>
        <v>0</v>
      </c>
      <c r="BL1644" s="21" t="s">
        <v>645</v>
      </c>
      <c r="BM1644" s="231" t="s">
        <v>2261</v>
      </c>
    </row>
    <row r="1645" s="2" customFormat="1">
      <c r="A1645" s="42"/>
      <c r="B1645" s="43"/>
      <c r="C1645" s="44"/>
      <c r="D1645" s="233" t="s">
        <v>442</v>
      </c>
      <c r="E1645" s="44"/>
      <c r="F1645" s="234" t="s">
        <v>2262</v>
      </c>
      <c r="G1645" s="44"/>
      <c r="H1645" s="44"/>
      <c r="I1645" s="235"/>
      <c r="J1645" s="44"/>
      <c r="K1645" s="44"/>
      <c r="L1645" s="48"/>
      <c r="M1645" s="236"/>
      <c r="N1645" s="237"/>
      <c r="O1645" s="88"/>
      <c r="P1645" s="88"/>
      <c r="Q1645" s="88"/>
      <c r="R1645" s="88"/>
      <c r="S1645" s="88"/>
      <c r="T1645" s="89"/>
      <c r="U1645" s="42"/>
      <c r="V1645" s="42"/>
      <c r="W1645" s="42"/>
      <c r="X1645" s="42"/>
      <c r="Y1645" s="42"/>
      <c r="Z1645" s="42"/>
      <c r="AA1645" s="42"/>
      <c r="AB1645" s="42"/>
      <c r="AC1645" s="42"/>
      <c r="AD1645" s="42"/>
      <c r="AE1645" s="42"/>
      <c r="AT1645" s="21" t="s">
        <v>442</v>
      </c>
      <c r="AU1645" s="21" t="s">
        <v>83</v>
      </c>
    </row>
    <row r="1646" s="14" customFormat="1">
      <c r="A1646" s="14"/>
      <c r="B1646" s="250"/>
      <c r="C1646" s="251"/>
      <c r="D1646" s="240" t="s">
        <v>446</v>
      </c>
      <c r="E1646" s="252" t="s">
        <v>28</v>
      </c>
      <c r="F1646" s="253" t="s">
        <v>863</v>
      </c>
      <c r="G1646" s="251"/>
      <c r="H1646" s="252" t="s">
        <v>28</v>
      </c>
      <c r="I1646" s="254"/>
      <c r="J1646" s="251"/>
      <c r="K1646" s="251"/>
      <c r="L1646" s="255"/>
      <c r="M1646" s="256"/>
      <c r="N1646" s="257"/>
      <c r="O1646" s="257"/>
      <c r="P1646" s="257"/>
      <c r="Q1646" s="257"/>
      <c r="R1646" s="257"/>
      <c r="S1646" s="257"/>
      <c r="T1646" s="258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T1646" s="259" t="s">
        <v>446</v>
      </c>
      <c r="AU1646" s="259" t="s">
        <v>83</v>
      </c>
      <c r="AV1646" s="14" t="s">
        <v>81</v>
      </c>
      <c r="AW1646" s="14" t="s">
        <v>35</v>
      </c>
      <c r="AX1646" s="14" t="s">
        <v>74</v>
      </c>
      <c r="AY1646" s="259" t="s">
        <v>426</v>
      </c>
    </row>
    <row r="1647" s="13" customFormat="1">
      <c r="A1647" s="13"/>
      <c r="B1647" s="238"/>
      <c r="C1647" s="239"/>
      <c r="D1647" s="240" t="s">
        <v>446</v>
      </c>
      <c r="E1647" s="241" t="s">
        <v>28</v>
      </c>
      <c r="F1647" s="242" t="s">
        <v>2263</v>
      </c>
      <c r="G1647" s="239"/>
      <c r="H1647" s="243">
        <v>17.097000000000001</v>
      </c>
      <c r="I1647" s="244"/>
      <c r="J1647" s="239"/>
      <c r="K1647" s="239"/>
      <c r="L1647" s="245"/>
      <c r="M1647" s="246"/>
      <c r="N1647" s="247"/>
      <c r="O1647" s="247"/>
      <c r="P1647" s="247"/>
      <c r="Q1647" s="247"/>
      <c r="R1647" s="247"/>
      <c r="S1647" s="247"/>
      <c r="T1647" s="248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T1647" s="249" t="s">
        <v>446</v>
      </c>
      <c r="AU1647" s="249" t="s">
        <v>83</v>
      </c>
      <c r="AV1647" s="13" t="s">
        <v>83</v>
      </c>
      <c r="AW1647" s="13" t="s">
        <v>35</v>
      </c>
      <c r="AX1647" s="13" t="s">
        <v>74</v>
      </c>
      <c r="AY1647" s="249" t="s">
        <v>426</v>
      </c>
    </row>
    <row r="1648" s="15" customFormat="1">
      <c r="A1648" s="15"/>
      <c r="B1648" s="260"/>
      <c r="C1648" s="261"/>
      <c r="D1648" s="240" t="s">
        <v>446</v>
      </c>
      <c r="E1648" s="262" t="s">
        <v>575</v>
      </c>
      <c r="F1648" s="263" t="s">
        <v>466</v>
      </c>
      <c r="G1648" s="261"/>
      <c r="H1648" s="264">
        <v>17.097000000000001</v>
      </c>
      <c r="I1648" s="265"/>
      <c r="J1648" s="261"/>
      <c r="K1648" s="261"/>
      <c r="L1648" s="266"/>
      <c r="M1648" s="267"/>
      <c r="N1648" s="268"/>
      <c r="O1648" s="268"/>
      <c r="P1648" s="268"/>
      <c r="Q1648" s="268"/>
      <c r="R1648" s="268"/>
      <c r="S1648" s="268"/>
      <c r="T1648" s="269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T1648" s="270" t="s">
        <v>446</v>
      </c>
      <c r="AU1648" s="270" t="s">
        <v>83</v>
      </c>
      <c r="AV1648" s="15" t="s">
        <v>438</v>
      </c>
      <c r="AW1648" s="15" t="s">
        <v>35</v>
      </c>
      <c r="AX1648" s="15" t="s">
        <v>81</v>
      </c>
      <c r="AY1648" s="270" t="s">
        <v>426</v>
      </c>
    </row>
    <row r="1649" s="2" customFormat="1" ht="24.15" customHeight="1">
      <c r="A1649" s="42"/>
      <c r="B1649" s="43"/>
      <c r="C1649" s="271" t="s">
        <v>2264</v>
      </c>
      <c r="D1649" s="271" t="s">
        <v>776</v>
      </c>
      <c r="E1649" s="272" t="s">
        <v>2265</v>
      </c>
      <c r="F1649" s="273" t="s">
        <v>2266</v>
      </c>
      <c r="G1649" s="274" t="s">
        <v>436</v>
      </c>
      <c r="H1649" s="275">
        <v>34.878</v>
      </c>
      <c r="I1649" s="276"/>
      <c r="J1649" s="277">
        <f>ROUND(I1649*H1649,2)</f>
        <v>0</v>
      </c>
      <c r="K1649" s="273" t="s">
        <v>437</v>
      </c>
      <c r="L1649" s="278"/>
      <c r="M1649" s="279" t="s">
        <v>28</v>
      </c>
      <c r="N1649" s="280" t="s">
        <v>45</v>
      </c>
      <c r="O1649" s="88"/>
      <c r="P1649" s="229">
        <f>O1649*H1649</f>
        <v>0</v>
      </c>
      <c r="Q1649" s="229">
        <v>0.0055999999999999999</v>
      </c>
      <c r="R1649" s="229">
        <f>Q1649*H1649</f>
        <v>0.19531679999999999</v>
      </c>
      <c r="S1649" s="229">
        <v>0</v>
      </c>
      <c r="T1649" s="230">
        <f>S1649*H1649</f>
        <v>0</v>
      </c>
      <c r="U1649" s="42"/>
      <c r="V1649" s="42"/>
      <c r="W1649" s="42"/>
      <c r="X1649" s="42"/>
      <c r="Y1649" s="42"/>
      <c r="Z1649" s="42"/>
      <c r="AA1649" s="42"/>
      <c r="AB1649" s="42"/>
      <c r="AC1649" s="42"/>
      <c r="AD1649" s="42"/>
      <c r="AE1649" s="42"/>
      <c r="AR1649" s="231" t="s">
        <v>732</v>
      </c>
      <c r="AT1649" s="231" t="s">
        <v>776</v>
      </c>
      <c r="AU1649" s="231" t="s">
        <v>83</v>
      </c>
      <c r="AY1649" s="21" t="s">
        <v>426</v>
      </c>
      <c r="BE1649" s="232">
        <f>IF(N1649="základní",J1649,0)</f>
        <v>0</v>
      </c>
      <c r="BF1649" s="232">
        <f>IF(N1649="snížená",J1649,0)</f>
        <v>0</v>
      </c>
      <c r="BG1649" s="232">
        <f>IF(N1649="zákl. přenesená",J1649,0)</f>
        <v>0</v>
      </c>
      <c r="BH1649" s="232">
        <f>IF(N1649="sníž. přenesená",J1649,0)</f>
        <v>0</v>
      </c>
      <c r="BI1649" s="232">
        <f>IF(N1649="nulová",J1649,0)</f>
        <v>0</v>
      </c>
      <c r="BJ1649" s="21" t="s">
        <v>81</v>
      </c>
      <c r="BK1649" s="232">
        <f>ROUND(I1649*H1649,2)</f>
        <v>0</v>
      </c>
      <c r="BL1649" s="21" t="s">
        <v>645</v>
      </c>
      <c r="BM1649" s="231" t="s">
        <v>2267</v>
      </c>
    </row>
    <row r="1650" s="14" customFormat="1">
      <c r="A1650" s="14"/>
      <c r="B1650" s="250"/>
      <c r="C1650" s="251"/>
      <c r="D1650" s="240" t="s">
        <v>446</v>
      </c>
      <c r="E1650" s="252" t="s">
        <v>28</v>
      </c>
      <c r="F1650" s="253" t="s">
        <v>899</v>
      </c>
      <c r="G1650" s="251"/>
      <c r="H1650" s="252" t="s">
        <v>28</v>
      </c>
      <c r="I1650" s="254"/>
      <c r="J1650" s="251"/>
      <c r="K1650" s="251"/>
      <c r="L1650" s="255"/>
      <c r="M1650" s="256"/>
      <c r="N1650" s="257"/>
      <c r="O1650" s="257"/>
      <c r="P1650" s="257"/>
      <c r="Q1650" s="257"/>
      <c r="R1650" s="257"/>
      <c r="S1650" s="257"/>
      <c r="T1650" s="258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T1650" s="259" t="s">
        <v>446</v>
      </c>
      <c r="AU1650" s="259" t="s">
        <v>83</v>
      </c>
      <c r="AV1650" s="14" t="s">
        <v>81</v>
      </c>
      <c r="AW1650" s="14" t="s">
        <v>35</v>
      </c>
      <c r="AX1650" s="14" t="s">
        <v>74</v>
      </c>
      <c r="AY1650" s="259" t="s">
        <v>426</v>
      </c>
    </row>
    <row r="1651" s="13" customFormat="1">
      <c r="A1651" s="13"/>
      <c r="B1651" s="238"/>
      <c r="C1651" s="239"/>
      <c r="D1651" s="240" t="s">
        <v>446</v>
      </c>
      <c r="E1651" s="241" t="s">
        <v>28</v>
      </c>
      <c r="F1651" s="242" t="s">
        <v>2268</v>
      </c>
      <c r="G1651" s="239"/>
      <c r="H1651" s="243">
        <v>34.878</v>
      </c>
      <c r="I1651" s="244"/>
      <c r="J1651" s="239"/>
      <c r="K1651" s="239"/>
      <c r="L1651" s="245"/>
      <c r="M1651" s="246"/>
      <c r="N1651" s="247"/>
      <c r="O1651" s="247"/>
      <c r="P1651" s="247"/>
      <c r="Q1651" s="247"/>
      <c r="R1651" s="247"/>
      <c r="S1651" s="247"/>
      <c r="T1651" s="248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T1651" s="249" t="s">
        <v>446</v>
      </c>
      <c r="AU1651" s="249" t="s">
        <v>83</v>
      </c>
      <c r="AV1651" s="13" t="s">
        <v>83</v>
      </c>
      <c r="AW1651" s="13" t="s">
        <v>35</v>
      </c>
      <c r="AX1651" s="13" t="s">
        <v>81</v>
      </c>
      <c r="AY1651" s="249" t="s">
        <v>426</v>
      </c>
    </row>
    <row r="1652" s="2" customFormat="1" ht="24.15" customHeight="1">
      <c r="A1652" s="42"/>
      <c r="B1652" s="43"/>
      <c r="C1652" s="220" t="s">
        <v>2269</v>
      </c>
      <c r="D1652" s="220" t="s">
        <v>433</v>
      </c>
      <c r="E1652" s="221" t="s">
        <v>2270</v>
      </c>
      <c r="F1652" s="222" t="s">
        <v>2271</v>
      </c>
      <c r="G1652" s="223" t="s">
        <v>949</v>
      </c>
      <c r="H1652" s="224">
        <v>34.031999999999996</v>
      </c>
      <c r="I1652" s="225"/>
      <c r="J1652" s="226">
        <f>ROUND(I1652*H1652,2)</f>
        <v>0</v>
      </c>
      <c r="K1652" s="222" t="s">
        <v>437</v>
      </c>
      <c r="L1652" s="48"/>
      <c r="M1652" s="227" t="s">
        <v>28</v>
      </c>
      <c r="N1652" s="228" t="s">
        <v>45</v>
      </c>
      <c r="O1652" s="88"/>
      <c r="P1652" s="229">
        <f>O1652*H1652</f>
        <v>0</v>
      </c>
      <c r="Q1652" s="229">
        <v>0</v>
      </c>
      <c r="R1652" s="229">
        <f>Q1652*H1652</f>
        <v>0</v>
      </c>
      <c r="S1652" s="229">
        <v>0</v>
      </c>
      <c r="T1652" s="230">
        <f>S1652*H1652</f>
        <v>0</v>
      </c>
      <c r="U1652" s="42"/>
      <c r="V1652" s="42"/>
      <c r="W1652" s="42"/>
      <c r="X1652" s="42"/>
      <c r="Y1652" s="42"/>
      <c r="Z1652" s="42"/>
      <c r="AA1652" s="42"/>
      <c r="AB1652" s="42"/>
      <c r="AC1652" s="42"/>
      <c r="AD1652" s="42"/>
      <c r="AE1652" s="42"/>
      <c r="AR1652" s="231" t="s">
        <v>645</v>
      </c>
      <c r="AT1652" s="231" t="s">
        <v>433</v>
      </c>
      <c r="AU1652" s="231" t="s">
        <v>83</v>
      </c>
      <c r="AY1652" s="21" t="s">
        <v>426</v>
      </c>
      <c r="BE1652" s="232">
        <f>IF(N1652="základní",J1652,0)</f>
        <v>0</v>
      </c>
      <c r="BF1652" s="232">
        <f>IF(N1652="snížená",J1652,0)</f>
        <v>0</v>
      </c>
      <c r="BG1652" s="232">
        <f>IF(N1652="zákl. přenesená",J1652,0)</f>
        <v>0</v>
      </c>
      <c r="BH1652" s="232">
        <f>IF(N1652="sníž. přenesená",J1652,0)</f>
        <v>0</v>
      </c>
      <c r="BI1652" s="232">
        <f>IF(N1652="nulová",J1652,0)</f>
        <v>0</v>
      </c>
      <c r="BJ1652" s="21" t="s">
        <v>81</v>
      </c>
      <c r="BK1652" s="232">
        <f>ROUND(I1652*H1652,2)</f>
        <v>0</v>
      </c>
      <c r="BL1652" s="21" t="s">
        <v>645</v>
      </c>
      <c r="BM1652" s="231" t="s">
        <v>2272</v>
      </c>
    </row>
    <row r="1653" s="2" customFormat="1">
      <c r="A1653" s="42"/>
      <c r="B1653" s="43"/>
      <c r="C1653" s="44"/>
      <c r="D1653" s="233" t="s">
        <v>442</v>
      </c>
      <c r="E1653" s="44"/>
      <c r="F1653" s="234" t="s">
        <v>2273</v>
      </c>
      <c r="G1653" s="44"/>
      <c r="H1653" s="44"/>
      <c r="I1653" s="235"/>
      <c r="J1653" s="44"/>
      <c r="K1653" s="44"/>
      <c r="L1653" s="48"/>
      <c r="M1653" s="236"/>
      <c r="N1653" s="237"/>
      <c r="O1653" s="88"/>
      <c r="P1653" s="88"/>
      <c r="Q1653" s="88"/>
      <c r="R1653" s="88"/>
      <c r="S1653" s="88"/>
      <c r="T1653" s="89"/>
      <c r="U1653" s="42"/>
      <c r="V1653" s="42"/>
      <c r="W1653" s="42"/>
      <c r="X1653" s="42"/>
      <c r="Y1653" s="42"/>
      <c r="Z1653" s="42"/>
      <c r="AA1653" s="42"/>
      <c r="AB1653" s="42"/>
      <c r="AC1653" s="42"/>
      <c r="AD1653" s="42"/>
      <c r="AE1653" s="42"/>
      <c r="AT1653" s="21" t="s">
        <v>442</v>
      </c>
      <c r="AU1653" s="21" t="s">
        <v>83</v>
      </c>
    </row>
    <row r="1654" s="14" customFormat="1">
      <c r="A1654" s="14"/>
      <c r="B1654" s="250"/>
      <c r="C1654" s="251"/>
      <c r="D1654" s="240" t="s">
        <v>446</v>
      </c>
      <c r="E1654" s="252" t="s">
        <v>28</v>
      </c>
      <c r="F1654" s="253" t="s">
        <v>460</v>
      </c>
      <c r="G1654" s="251"/>
      <c r="H1654" s="252" t="s">
        <v>28</v>
      </c>
      <c r="I1654" s="254"/>
      <c r="J1654" s="251"/>
      <c r="K1654" s="251"/>
      <c r="L1654" s="255"/>
      <c r="M1654" s="256"/>
      <c r="N1654" s="257"/>
      <c r="O1654" s="257"/>
      <c r="P1654" s="257"/>
      <c r="Q1654" s="257"/>
      <c r="R1654" s="257"/>
      <c r="S1654" s="257"/>
      <c r="T1654" s="258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T1654" s="259" t="s">
        <v>446</v>
      </c>
      <c r="AU1654" s="259" t="s">
        <v>83</v>
      </c>
      <c r="AV1654" s="14" t="s">
        <v>81</v>
      </c>
      <c r="AW1654" s="14" t="s">
        <v>35</v>
      </c>
      <c r="AX1654" s="14" t="s">
        <v>74</v>
      </c>
      <c r="AY1654" s="259" t="s">
        <v>426</v>
      </c>
    </row>
    <row r="1655" s="13" customFormat="1">
      <c r="A1655" s="13"/>
      <c r="B1655" s="238"/>
      <c r="C1655" s="239"/>
      <c r="D1655" s="240" t="s">
        <v>446</v>
      </c>
      <c r="E1655" s="241" t="s">
        <v>28</v>
      </c>
      <c r="F1655" s="242" t="s">
        <v>2274</v>
      </c>
      <c r="G1655" s="239"/>
      <c r="H1655" s="243">
        <v>23.532</v>
      </c>
      <c r="I1655" s="244"/>
      <c r="J1655" s="239"/>
      <c r="K1655" s="239"/>
      <c r="L1655" s="245"/>
      <c r="M1655" s="246"/>
      <c r="N1655" s="247"/>
      <c r="O1655" s="247"/>
      <c r="P1655" s="247"/>
      <c r="Q1655" s="247"/>
      <c r="R1655" s="247"/>
      <c r="S1655" s="247"/>
      <c r="T1655" s="248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T1655" s="249" t="s">
        <v>446</v>
      </c>
      <c r="AU1655" s="249" t="s">
        <v>83</v>
      </c>
      <c r="AV1655" s="13" t="s">
        <v>83</v>
      </c>
      <c r="AW1655" s="13" t="s">
        <v>35</v>
      </c>
      <c r="AX1655" s="13" t="s">
        <v>74</v>
      </c>
      <c r="AY1655" s="249" t="s">
        <v>426</v>
      </c>
    </row>
    <row r="1656" s="13" customFormat="1">
      <c r="A1656" s="13"/>
      <c r="B1656" s="238"/>
      <c r="C1656" s="239"/>
      <c r="D1656" s="240" t="s">
        <v>446</v>
      </c>
      <c r="E1656" s="241" t="s">
        <v>28</v>
      </c>
      <c r="F1656" s="242" t="s">
        <v>1875</v>
      </c>
      <c r="G1656" s="239"/>
      <c r="H1656" s="243">
        <v>10.5</v>
      </c>
      <c r="I1656" s="244"/>
      <c r="J1656" s="239"/>
      <c r="K1656" s="239"/>
      <c r="L1656" s="245"/>
      <c r="M1656" s="246"/>
      <c r="N1656" s="247"/>
      <c r="O1656" s="247"/>
      <c r="P1656" s="247"/>
      <c r="Q1656" s="247"/>
      <c r="R1656" s="247"/>
      <c r="S1656" s="247"/>
      <c r="T1656" s="248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T1656" s="249" t="s">
        <v>446</v>
      </c>
      <c r="AU1656" s="249" t="s">
        <v>83</v>
      </c>
      <c r="AV1656" s="13" t="s">
        <v>83</v>
      </c>
      <c r="AW1656" s="13" t="s">
        <v>35</v>
      </c>
      <c r="AX1656" s="13" t="s">
        <v>74</v>
      </c>
      <c r="AY1656" s="249" t="s">
        <v>426</v>
      </c>
    </row>
    <row r="1657" s="15" customFormat="1">
      <c r="A1657" s="15"/>
      <c r="B1657" s="260"/>
      <c r="C1657" s="261"/>
      <c r="D1657" s="240" t="s">
        <v>446</v>
      </c>
      <c r="E1657" s="262" t="s">
        <v>542</v>
      </c>
      <c r="F1657" s="263" t="s">
        <v>466</v>
      </c>
      <c r="G1657" s="261"/>
      <c r="H1657" s="264">
        <v>34.031999999999996</v>
      </c>
      <c r="I1657" s="265"/>
      <c r="J1657" s="261"/>
      <c r="K1657" s="261"/>
      <c r="L1657" s="266"/>
      <c r="M1657" s="267"/>
      <c r="N1657" s="268"/>
      <c r="O1657" s="268"/>
      <c r="P1657" s="268"/>
      <c r="Q1657" s="268"/>
      <c r="R1657" s="268"/>
      <c r="S1657" s="268"/>
      <c r="T1657" s="269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T1657" s="270" t="s">
        <v>446</v>
      </c>
      <c r="AU1657" s="270" t="s">
        <v>83</v>
      </c>
      <c r="AV1657" s="15" t="s">
        <v>438</v>
      </c>
      <c r="AW1657" s="15" t="s">
        <v>35</v>
      </c>
      <c r="AX1657" s="15" t="s">
        <v>81</v>
      </c>
      <c r="AY1657" s="270" t="s">
        <v>426</v>
      </c>
    </row>
    <row r="1658" s="2" customFormat="1" ht="24.15" customHeight="1">
      <c r="A1658" s="42"/>
      <c r="B1658" s="43"/>
      <c r="C1658" s="271" t="s">
        <v>2275</v>
      </c>
      <c r="D1658" s="271" t="s">
        <v>776</v>
      </c>
      <c r="E1658" s="272" t="s">
        <v>2276</v>
      </c>
      <c r="F1658" s="273" t="s">
        <v>2277</v>
      </c>
      <c r="G1658" s="274" t="s">
        <v>949</v>
      </c>
      <c r="H1658" s="275">
        <v>40.838000000000001</v>
      </c>
      <c r="I1658" s="276"/>
      <c r="J1658" s="277">
        <f>ROUND(I1658*H1658,2)</f>
        <v>0</v>
      </c>
      <c r="K1658" s="273" t="s">
        <v>437</v>
      </c>
      <c r="L1658" s="278"/>
      <c r="M1658" s="279" t="s">
        <v>28</v>
      </c>
      <c r="N1658" s="280" t="s">
        <v>45</v>
      </c>
      <c r="O1658" s="88"/>
      <c r="P1658" s="229">
        <f>O1658*H1658</f>
        <v>0</v>
      </c>
      <c r="Q1658" s="229">
        <v>0.00029999999999999997</v>
      </c>
      <c r="R1658" s="229">
        <f>Q1658*H1658</f>
        <v>0.012251399999999999</v>
      </c>
      <c r="S1658" s="229">
        <v>0</v>
      </c>
      <c r="T1658" s="230">
        <f>S1658*H1658</f>
        <v>0</v>
      </c>
      <c r="U1658" s="42"/>
      <c r="V1658" s="42"/>
      <c r="W1658" s="42"/>
      <c r="X1658" s="42"/>
      <c r="Y1658" s="42"/>
      <c r="Z1658" s="42"/>
      <c r="AA1658" s="42"/>
      <c r="AB1658" s="42"/>
      <c r="AC1658" s="42"/>
      <c r="AD1658" s="42"/>
      <c r="AE1658" s="42"/>
      <c r="AR1658" s="231" t="s">
        <v>732</v>
      </c>
      <c r="AT1658" s="231" t="s">
        <v>776</v>
      </c>
      <c r="AU1658" s="231" t="s">
        <v>83</v>
      </c>
      <c r="AY1658" s="21" t="s">
        <v>426</v>
      </c>
      <c r="BE1658" s="232">
        <f>IF(N1658="základní",J1658,0)</f>
        <v>0</v>
      </c>
      <c r="BF1658" s="232">
        <f>IF(N1658="snížená",J1658,0)</f>
        <v>0</v>
      </c>
      <c r="BG1658" s="232">
        <f>IF(N1658="zákl. přenesená",J1658,0)</f>
        <v>0</v>
      </c>
      <c r="BH1658" s="232">
        <f>IF(N1658="sníž. přenesená",J1658,0)</f>
        <v>0</v>
      </c>
      <c r="BI1658" s="232">
        <f>IF(N1658="nulová",J1658,0)</f>
        <v>0</v>
      </c>
      <c r="BJ1658" s="21" t="s">
        <v>81</v>
      </c>
      <c r="BK1658" s="232">
        <f>ROUND(I1658*H1658,2)</f>
        <v>0</v>
      </c>
      <c r="BL1658" s="21" t="s">
        <v>645</v>
      </c>
      <c r="BM1658" s="231" t="s">
        <v>2278</v>
      </c>
    </row>
    <row r="1659" s="13" customFormat="1">
      <c r="A1659" s="13"/>
      <c r="B1659" s="238"/>
      <c r="C1659" s="239"/>
      <c r="D1659" s="240" t="s">
        <v>446</v>
      </c>
      <c r="E1659" s="241" t="s">
        <v>28</v>
      </c>
      <c r="F1659" s="242" t="s">
        <v>2279</v>
      </c>
      <c r="G1659" s="239"/>
      <c r="H1659" s="243">
        <v>40.838000000000001</v>
      </c>
      <c r="I1659" s="244"/>
      <c r="J1659" s="239"/>
      <c r="K1659" s="239"/>
      <c r="L1659" s="245"/>
      <c r="M1659" s="246"/>
      <c r="N1659" s="247"/>
      <c r="O1659" s="247"/>
      <c r="P1659" s="247"/>
      <c r="Q1659" s="247"/>
      <c r="R1659" s="247"/>
      <c r="S1659" s="247"/>
      <c r="T1659" s="248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T1659" s="249" t="s">
        <v>446</v>
      </c>
      <c r="AU1659" s="249" t="s">
        <v>83</v>
      </c>
      <c r="AV1659" s="13" t="s">
        <v>83</v>
      </c>
      <c r="AW1659" s="13" t="s">
        <v>35</v>
      </c>
      <c r="AX1659" s="13" t="s">
        <v>81</v>
      </c>
      <c r="AY1659" s="249" t="s">
        <v>426</v>
      </c>
    </row>
    <row r="1660" s="2" customFormat="1" ht="44.25" customHeight="1">
      <c r="A1660" s="42"/>
      <c r="B1660" s="43"/>
      <c r="C1660" s="220" t="s">
        <v>2280</v>
      </c>
      <c r="D1660" s="220" t="s">
        <v>433</v>
      </c>
      <c r="E1660" s="221" t="s">
        <v>2281</v>
      </c>
      <c r="F1660" s="222" t="s">
        <v>2282</v>
      </c>
      <c r="G1660" s="223" t="s">
        <v>436</v>
      </c>
      <c r="H1660" s="224">
        <v>597.96600000000001</v>
      </c>
      <c r="I1660" s="225"/>
      <c r="J1660" s="226">
        <f>ROUND(I1660*H1660,2)</f>
        <v>0</v>
      </c>
      <c r="K1660" s="222" t="s">
        <v>437</v>
      </c>
      <c r="L1660" s="48"/>
      <c r="M1660" s="227" t="s">
        <v>28</v>
      </c>
      <c r="N1660" s="228" t="s">
        <v>45</v>
      </c>
      <c r="O1660" s="88"/>
      <c r="P1660" s="229">
        <f>O1660*H1660</f>
        <v>0</v>
      </c>
      <c r="Q1660" s="229">
        <v>0.00029999999999999997</v>
      </c>
      <c r="R1660" s="229">
        <f>Q1660*H1660</f>
        <v>0.17938979999999999</v>
      </c>
      <c r="S1660" s="229">
        <v>0</v>
      </c>
      <c r="T1660" s="230">
        <f>S1660*H1660</f>
        <v>0</v>
      </c>
      <c r="U1660" s="42"/>
      <c r="V1660" s="42"/>
      <c r="W1660" s="42"/>
      <c r="X1660" s="42"/>
      <c r="Y1660" s="42"/>
      <c r="Z1660" s="42"/>
      <c r="AA1660" s="42"/>
      <c r="AB1660" s="42"/>
      <c r="AC1660" s="42"/>
      <c r="AD1660" s="42"/>
      <c r="AE1660" s="42"/>
      <c r="AR1660" s="231" t="s">
        <v>645</v>
      </c>
      <c r="AT1660" s="231" t="s">
        <v>433</v>
      </c>
      <c r="AU1660" s="231" t="s">
        <v>83</v>
      </c>
      <c r="AY1660" s="21" t="s">
        <v>426</v>
      </c>
      <c r="BE1660" s="232">
        <f>IF(N1660="základní",J1660,0)</f>
        <v>0</v>
      </c>
      <c r="BF1660" s="232">
        <f>IF(N1660="snížená",J1660,0)</f>
        <v>0</v>
      </c>
      <c r="BG1660" s="232">
        <f>IF(N1660="zákl. přenesená",J1660,0)</f>
        <v>0</v>
      </c>
      <c r="BH1660" s="232">
        <f>IF(N1660="sníž. přenesená",J1660,0)</f>
        <v>0</v>
      </c>
      <c r="BI1660" s="232">
        <f>IF(N1660="nulová",J1660,0)</f>
        <v>0</v>
      </c>
      <c r="BJ1660" s="21" t="s">
        <v>81</v>
      </c>
      <c r="BK1660" s="232">
        <f>ROUND(I1660*H1660,2)</f>
        <v>0</v>
      </c>
      <c r="BL1660" s="21" t="s">
        <v>645</v>
      </c>
      <c r="BM1660" s="231" t="s">
        <v>2283</v>
      </c>
    </row>
    <row r="1661" s="2" customFormat="1">
      <c r="A1661" s="42"/>
      <c r="B1661" s="43"/>
      <c r="C1661" s="44"/>
      <c r="D1661" s="233" t="s">
        <v>442</v>
      </c>
      <c r="E1661" s="44"/>
      <c r="F1661" s="234" t="s">
        <v>2284</v>
      </c>
      <c r="G1661" s="44"/>
      <c r="H1661" s="44"/>
      <c r="I1661" s="235"/>
      <c r="J1661" s="44"/>
      <c r="K1661" s="44"/>
      <c r="L1661" s="48"/>
      <c r="M1661" s="236"/>
      <c r="N1661" s="237"/>
      <c r="O1661" s="88"/>
      <c r="P1661" s="88"/>
      <c r="Q1661" s="88"/>
      <c r="R1661" s="88"/>
      <c r="S1661" s="88"/>
      <c r="T1661" s="89"/>
      <c r="U1661" s="42"/>
      <c r="V1661" s="42"/>
      <c r="W1661" s="42"/>
      <c r="X1661" s="42"/>
      <c r="Y1661" s="42"/>
      <c r="Z1661" s="42"/>
      <c r="AA1661" s="42"/>
      <c r="AB1661" s="42"/>
      <c r="AC1661" s="42"/>
      <c r="AD1661" s="42"/>
      <c r="AE1661" s="42"/>
      <c r="AT1661" s="21" t="s">
        <v>442</v>
      </c>
      <c r="AU1661" s="21" t="s">
        <v>83</v>
      </c>
    </row>
    <row r="1662" s="14" customFormat="1">
      <c r="A1662" s="14"/>
      <c r="B1662" s="250"/>
      <c r="C1662" s="251"/>
      <c r="D1662" s="240" t="s">
        <v>446</v>
      </c>
      <c r="E1662" s="252" t="s">
        <v>28</v>
      </c>
      <c r="F1662" s="253" t="s">
        <v>892</v>
      </c>
      <c r="G1662" s="251"/>
      <c r="H1662" s="252" t="s">
        <v>28</v>
      </c>
      <c r="I1662" s="254"/>
      <c r="J1662" s="251"/>
      <c r="K1662" s="251"/>
      <c r="L1662" s="255"/>
      <c r="M1662" s="256"/>
      <c r="N1662" s="257"/>
      <c r="O1662" s="257"/>
      <c r="P1662" s="257"/>
      <c r="Q1662" s="257"/>
      <c r="R1662" s="257"/>
      <c r="S1662" s="257"/>
      <c r="T1662" s="258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T1662" s="259" t="s">
        <v>446</v>
      </c>
      <c r="AU1662" s="259" t="s">
        <v>83</v>
      </c>
      <c r="AV1662" s="14" t="s">
        <v>81</v>
      </c>
      <c r="AW1662" s="14" t="s">
        <v>35</v>
      </c>
      <c r="AX1662" s="14" t="s">
        <v>74</v>
      </c>
      <c r="AY1662" s="259" t="s">
        <v>426</v>
      </c>
    </row>
    <row r="1663" s="13" customFormat="1">
      <c r="A1663" s="13"/>
      <c r="B1663" s="238"/>
      <c r="C1663" s="239"/>
      <c r="D1663" s="240" t="s">
        <v>446</v>
      </c>
      <c r="E1663" s="241" t="s">
        <v>28</v>
      </c>
      <c r="F1663" s="242" t="s">
        <v>455</v>
      </c>
      <c r="G1663" s="239"/>
      <c r="H1663" s="243">
        <v>138.22999999999999</v>
      </c>
      <c r="I1663" s="244"/>
      <c r="J1663" s="239"/>
      <c r="K1663" s="239"/>
      <c r="L1663" s="245"/>
      <c r="M1663" s="246"/>
      <c r="N1663" s="247"/>
      <c r="O1663" s="247"/>
      <c r="P1663" s="247"/>
      <c r="Q1663" s="247"/>
      <c r="R1663" s="247"/>
      <c r="S1663" s="247"/>
      <c r="T1663" s="248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T1663" s="249" t="s">
        <v>446</v>
      </c>
      <c r="AU1663" s="249" t="s">
        <v>83</v>
      </c>
      <c r="AV1663" s="13" t="s">
        <v>83</v>
      </c>
      <c r="AW1663" s="13" t="s">
        <v>35</v>
      </c>
      <c r="AX1663" s="13" t="s">
        <v>74</v>
      </c>
      <c r="AY1663" s="249" t="s">
        <v>426</v>
      </c>
    </row>
    <row r="1664" s="16" customFormat="1">
      <c r="A1664" s="16"/>
      <c r="B1664" s="281"/>
      <c r="C1664" s="282"/>
      <c r="D1664" s="240" t="s">
        <v>446</v>
      </c>
      <c r="E1664" s="283" t="s">
        <v>28</v>
      </c>
      <c r="F1664" s="284" t="s">
        <v>1235</v>
      </c>
      <c r="G1664" s="282"/>
      <c r="H1664" s="285">
        <v>138.22999999999999</v>
      </c>
      <c r="I1664" s="286"/>
      <c r="J1664" s="282"/>
      <c r="K1664" s="282"/>
      <c r="L1664" s="287"/>
      <c r="M1664" s="288"/>
      <c r="N1664" s="289"/>
      <c r="O1664" s="289"/>
      <c r="P1664" s="289"/>
      <c r="Q1664" s="289"/>
      <c r="R1664" s="289"/>
      <c r="S1664" s="289"/>
      <c r="T1664" s="290"/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/>
      <c r="AT1664" s="291" t="s">
        <v>446</v>
      </c>
      <c r="AU1664" s="291" t="s">
        <v>83</v>
      </c>
      <c r="AV1664" s="16" t="s">
        <v>469</v>
      </c>
      <c r="AW1664" s="16" t="s">
        <v>35</v>
      </c>
      <c r="AX1664" s="16" t="s">
        <v>74</v>
      </c>
      <c r="AY1664" s="291" t="s">
        <v>426</v>
      </c>
    </row>
    <row r="1665" s="13" customFormat="1">
      <c r="A1665" s="13"/>
      <c r="B1665" s="238"/>
      <c r="C1665" s="239"/>
      <c r="D1665" s="240" t="s">
        <v>446</v>
      </c>
      <c r="E1665" s="241" t="s">
        <v>28</v>
      </c>
      <c r="F1665" s="242" t="s">
        <v>2285</v>
      </c>
      <c r="G1665" s="239"/>
      <c r="H1665" s="243">
        <v>285.51600000000002</v>
      </c>
      <c r="I1665" s="244"/>
      <c r="J1665" s="239"/>
      <c r="K1665" s="239"/>
      <c r="L1665" s="245"/>
      <c r="M1665" s="246"/>
      <c r="N1665" s="247"/>
      <c r="O1665" s="247"/>
      <c r="P1665" s="247"/>
      <c r="Q1665" s="247"/>
      <c r="R1665" s="247"/>
      <c r="S1665" s="247"/>
      <c r="T1665" s="248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T1665" s="249" t="s">
        <v>446</v>
      </c>
      <c r="AU1665" s="249" t="s">
        <v>83</v>
      </c>
      <c r="AV1665" s="13" t="s">
        <v>83</v>
      </c>
      <c r="AW1665" s="13" t="s">
        <v>35</v>
      </c>
      <c r="AX1665" s="13" t="s">
        <v>74</v>
      </c>
      <c r="AY1665" s="249" t="s">
        <v>426</v>
      </c>
    </row>
    <row r="1666" s="16" customFormat="1">
      <c r="A1666" s="16"/>
      <c r="B1666" s="281"/>
      <c r="C1666" s="282"/>
      <c r="D1666" s="240" t="s">
        <v>446</v>
      </c>
      <c r="E1666" s="283" t="s">
        <v>565</v>
      </c>
      <c r="F1666" s="284" t="s">
        <v>1235</v>
      </c>
      <c r="G1666" s="282"/>
      <c r="H1666" s="285">
        <v>285.51600000000002</v>
      </c>
      <c r="I1666" s="286"/>
      <c r="J1666" s="282"/>
      <c r="K1666" s="282"/>
      <c r="L1666" s="287"/>
      <c r="M1666" s="288"/>
      <c r="N1666" s="289"/>
      <c r="O1666" s="289"/>
      <c r="P1666" s="289"/>
      <c r="Q1666" s="289"/>
      <c r="R1666" s="289"/>
      <c r="S1666" s="289"/>
      <c r="T1666" s="290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T1666" s="291" t="s">
        <v>446</v>
      </c>
      <c r="AU1666" s="291" t="s">
        <v>83</v>
      </c>
      <c r="AV1666" s="16" t="s">
        <v>469</v>
      </c>
      <c r="AW1666" s="16" t="s">
        <v>35</v>
      </c>
      <c r="AX1666" s="16" t="s">
        <v>74</v>
      </c>
      <c r="AY1666" s="291" t="s">
        <v>426</v>
      </c>
    </row>
    <row r="1667" s="13" customFormat="1">
      <c r="A1667" s="13"/>
      <c r="B1667" s="238"/>
      <c r="C1667" s="239"/>
      <c r="D1667" s="240" t="s">
        <v>446</v>
      </c>
      <c r="E1667" s="241" t="s">
        <v>28</v>
      </c>
      <c r="F1667" s="242" t="s">
        <v>2286</v>
      </c>
      <c r="G1667" s="239"/>
      <c r="H1667" s="243">
        <v>198.74000000000001</v>
      </c>
      <c r="I1667" s="244"/>
      <c r="J1667" s="239"/>
      <c r="K1667" s="239"/>
      <c r="L1667" s="245"/>
      <c r="M1667" s="246"/>
      <c r="N1667" s="247"/>
      <c r="O1667" s="247"/>
      <c r="P1667" s="247"/>
      <c r="Q1667" s="247"/>
      <c r="R1667" s="247"/>
      <c r="S1667" s="247"/>
      <c r="T1667" s="248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T1667" s="249" t="s">
        <v>446</v>
      </c>
      <c r="AU1667" s="249" t="s">
        <v>83</v>
      </c>
      <c r="AV1667" s="13" t="s">
        <v>83</v>
      </c>
      <c r="AW1667" s="13" t="s">
        <v>35</v>
      </c>
      <c r="AX1667" s="13" t="s">
        <v>74</v>
      </c>
      <c r="AY1667" s="249" t="s">
        <v>426</v>
      </c>
    </row>
    <row r="1668" s="13" customFormat="1">
      <c r="A1668" s="13"/>
      <c r="B1668" s="238"/>
      <c r="C1668" s="239"/>
      <c r="D1668" s="240" t="s">
        <v>446</v>
      </c>
      <c r="E1668" s="241" t="s">
        <v>28</v>
      </c>
      <c r="F1668" s="242" t="s">
        <v>2287</v>
      </c>
      <c r="G1668" s="239"/>
      <c r="H1668" s="243">
        <v>-45.359999999999999</v>
      </c>
      <c r="I1668" s="244"/>
      <c r="J1668" s="239"/>
      <c r="K1668" s="239"/>
      <c r="L1668" s="245"/>
      <c r="M1668" s="246"/>
      <c r="N1668" s="247"/>
      <c r="O1668" s="247"/>
      <c r="P1668" s="247"/>
      <c r="Q1668" s="247"/>
      <c r="R1668" s="247"/>
      <c r="S1668" s="247"/>
      <c r="T1668" s="248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T1668" s="249" t="s">
        <v>446</v>
      </c>
      <c r="AU1668" s="249" t="s">
        <v>83</v>
      </c>
      <c r="AV1668" s="13" t="s">
        <v>83</v>
      </c>
      <c r="AW1668" s="13" t="s">
        <v>35</v>
      </c>
      <c r="AX1668" s="13" t="s">
        <v>74</v>
      </c>
      <c r="AY1668" s="249" t="s">
        <v>426</v>
      </c>
    </row>
    <row r="1669" s="16" customFormat="1">
      <c r="A1669" s="16"/>
      <c r="B1669" s="281"/>
      <c r="C1669" s="282"/>
      <c r="D1669" s="240" t="s">
        <v>446</v>
      </c>
      <c r="E1669" s="283" t="s">
        <v>568</v>
      </c>
      <c r="F1669" s="284" t="s">
        <v>1235</v>
      </c>
      <c r="G1669" s="282"/>
      <c r="H1669" s="285">
        <v>153.38</v>
      </c>
      <c r="I1669" s="286"/>
      <c r="J1669" s="282"/>
      <c r="K1669" s="282"/>
      <c r="L1669" s="287"/>
      <c r="M1669" s="288"/>
      <c r="N1669" s="289"/>
      <c r="O1669" s="289"/>
      <c r="P1669" s="289"/>
      <c r="Q1669" s="289"/>
      <c r="R1669" s="289"/>
      <c r="S1669" s="289"/>
      <c r="T1669" s="290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T1669" s="291" t="s">
        <v>446</v>
      </c>
      <c r="AU1669" s="291" t="s">
        <v>83</v>
      </c>
      <c r="AV1669" s="16" t="s">
        <v>469</v>
      </c>
      <c r="AW1669" s="16" t="s">
        <v>35</v>
      </c>
      <c r="AX1669" s="16" t="s">
        <v>74</v>
      </c>
      <c r="AY1669" s="291" t="s">
        <v>426</v>
      </c>
    </row>
    <row r="1670" s="13" customFormat="1">
      <c r="A1670" s="13"/>
      <c r="B1670" s="238"/>
      <c r="C1670" s="239"/>
      <c r="D1670" s="240" t="s">
        <v>446</v>
      </c>
      <c r="E1670" s="241" t="s">
        <v>28</v>
      </c>
      <c r="F1670" s="242" t="s">
        <v>2288</v>
      </c>
      <c r="G1670" s="239"/>
      <c r="H1670" s="243">
        <v>20.84</v>
      </c>
      <c r="I1670" s="244"/>
      <c r="J1670" s="239"/>
      <c r="K1670" s="239"/>
      <c r="L1670" s="245"/>
      <c r="M1670" s="246"/>
      <c r="N1670" s="247"/>
      <c r="O1670" s="247"/>
      <c r="P1670" s="247"/>
      <c r="Q1670" s="247"/>
      <c r="R1670" s="247"/>
      <c r="S1670" s="247"/>
      <c r="T1670" s="248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T1670" s="249" t="s">
        <v>446</v>
      </c>
      <c r="AU1670" s="249" t="s">
        <v>83</v>
      </c>
      <c r="AV1670" s="13" t="s">
        <v>83</v>
      </c>
      <c r="AW1670" s="13" t="s">
        <v>35</v>
      </c>
      <c r="AX1670" s="13" t="s">
        <v>74</v>
      </c>
      <c r="AY1670" s="249" t="s">
        <v>426</v>
      </c>
    </row>
    <row r="1671" s="16" customFormat="1">
      <c r="A1671" s="16"/>
      <c r="B1671" s="281"/>
      <c r="C1671" s="282"/>
      <c r="D1671" s="240" t="s">
        <v>446</v>
      </c>
      <c r="E1671" s="283" t="s">
        <v>570</v>
      </c>
      <c r="F1671" s="284" t="s">
        <v>1235</v>
      </c>
      <c r="G1671" s="282"/>
      <c r="H1671" s="285">
        <v>20.84</v>
      </c>
      <c r="I1671" s="286"/>
      <c r="J1671" s="282"/>
      <c r="K1671" s="282"/>
      <c r="L1671" s="287"/>
      <c r="M1671" s="288"/>
      <c r="N1671" s="289"/>
      <c r="O1671" s="289"/>
      <c r="P1671" s="289"/>
      <c r="Q1671" s="289"/>
      <c r="R1671" s="289"/>
      <c r="S1671" s="289"/>
      <c r="T1671" s="290"/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/>
      <c r="AE1671" s="16"/>
      <c r="AT1671" s="291" t="s">
        <v>446</v>
      </c>
      <c r="AU1671" s="291" t="s">
        <v>83</v>
      </c>
      <c r="AV1671" s="16" t="s">
        <v>469</v>
      </c>
      <c r="AW1671" s="16" t="s">
        <v>35</v>
      </c>
      <c r="AX1671" s="16" t="s">
        <v>74</v>
      </c>
      <c r="AY1671" s="291" t="s">
        <v>426</v>
      </c>
    </row>
    <row r="1672" s="15" customFormat="1">
      <c r="A1672" s="15"/>
      <c r="B1672" s="260"/>
      <c r="C1672" s="261"/>
      <c r="D1672" s="240" t="s">
        <v>446</v>
      </c>
      <c r="E1672" s="262" t="s">
        <v>2289</v>
      </c>
      <c r="F1672" s="263" t="s">
        <v>466</v>
      </c>
      <c r="G1672" s="261"/>
      <c r="H1672" s="264">
        <v>597.96600000000001</v>
      </c>
      <c r="I1672" s="265"/>
      <c r="J1672" s="261"/>
      <c r="K1672" s="261"/>
      <c r="L1672" s="266"/>
      <c r="M1672" s="267"/>
      <c r="N1672" s="268"/>
      <c r="O1672" s="268"/>
      <c r="P1672" s="268"/>
      <c r="Q1672" s="268"/>
      <c r="R1672" s="268"/>
      <c r="S1672" s="268"/>
      <c r="T1672" s="269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T1672" s="270" t="s">
        <v>446</v>
      </c>
      <c r="AU1672" s="270" t="s">
        <v>83</v>
      </c>
      <c r="AV1672" s="15" t="s">
        <v>438</v>
      </c>
      <c r="AW1672" s="15" t="s">
        <v>35</v>
      </c>
      <c r="AX1672" s="15" t="s">
        <v>81</v>
      </c>
      <c r="AY1672" s="270" t="s">
        <v>426</v>
      </c>
    </row>
    <row r="1673" s="2" customFormat="1" ht="24.15" customHeight="1">
      <c r="A1673" s="42"/>
      <c r="B1673" s="43"/>
      <c r="C1673" s="271" t="s">
        <v>2290</v>
      </c>
      <c r="D1673" s="271" t="s">
        <v>776</v>
      </c>
      <c r="E1673" s="272" t="s">
        <v>2291</v>
      </c>
      <c r="F1673" s="273" t="s">
        <v>2292</v>
      </c>
      <c r="G1673" s="274" t="s">
        <v>436</v>
      </c>
      <c r="H1673" s="275">
        <v>306.19099999999997</v>
      </c>
      <c r="I1673" s="276"/>
      <c r="J1673" s="277">
        <f>ROUND(I1673*H1673,2)</f>
        <v>0</v>
      </c>
      <c r="K1673" s="273" t="s">
        <v>437</v>
      </c>
      <c r="L1673" s="278"/>
      <c r="M1673" s="279" t="s">
        <v>28</v>
      </c>
      <c r="N1673" s="280" t="s">
        <v>45</v>
      </c>
      <c r="O1673" s="88"/>
      <c r="P1673" s="229">
        <f>O1673*H1673</f>
        <v>0</v>
      </c>
      <c r="Q1673" s="229">
        <v>0.0048999999999999998</v>
      </c>
      <c r="R1673" s="229">
        <f>Q1673*H1673</f>
        <v>1.5003358999999998</v>
      </c>
      <c r="S1673" s="229">
        <v>0</v>
      </c>
      <c r="T1673" s="230">
        <f>S1673*H1673</f>
        <v>0</v>
      </c>
      <c r="U1673" s="42"/>
      <c r="V1673" s="42"/>
      <c r="W1673" s="42"/>
      <c r="X1673" s="42"/>
      <c r="Y1673" s="42"/>
      <c r="Z1673" s="42"/>
      <c r="AA1673" s="42"/>
      <c r="AB1673" s="42"/>
      <c r="AC1673" s="42"/>
      <c r="AD1673" s="42"/>
      <c r="AE1673" s="42"/>
      <c r="AR1673" s="231" t="s">
        <v>732</v>
      </c>
      <c r="AT1673" s="231" t="s">
        <v>776</v>
      </c>
      <c r="AU1673" s="231" t="s">
        <v>83</v>
      </c>
      <c r="AY1673" s="21" t="s">
        <v>426</v>
      </c>
      <c r="BE1673" s="232">
        <f>IF(N1673="základní",J1673,0)</f>
        <v>0</v>
      </c>
      <c r="BF1673" s="232">
        <f>IF(N1673="snížená",J1673,0)</f>
        <v>0</v>
      </c>
      <c r="BG1673" s="232">
        <f>IF(N1673="zákl. přenesená",J1673,0)</f>
        <v>0</v>
      </c>
      <c r="BH1673" s="232">
        <f>IF(N1673="sníž. přenesená",J1673,0)</f>
        <v>0</v>
      </c>
      <c r="BI1673" s="232">
        <f>IF(N1673="nulová",J1673,0)</f>
        <v>0</v>
      </c>
      <c r="BJ1673" s="21" t="s">
        <v>81</v>
      </c>
      <c r="BK1673" s="232">
        <f>ROUND(I1673*H1673,2)</f>
        <v>0</v>
      </c>
      <c r="BL1673" s="21" t="s">
        <v>645</v>
      </c>
      <c r="BM1673" s="231" t="s">
        <v>2293</v>
      </c>
    </row>
    <row r="1674" s="14" customFormat="1">
      <c r="A1674" s="14"/>
      <c r="B1674" s="250"/>
      <c r="C1674" s="251"/>
      <c r="D1674" s="240" t="s">
        <v>446</v>
      </c>
      <c r="E1674" s="252" t="s">
        <v>28</v>
      </c>
      <c r="F1674" s="253" t="s">
        <v>899</v>
      </c>
      <c r="G1674" s="251"/>
      <c r="H1674" s="252" t="s">
        <v>28</v>
      </c>
      <c r="I1674" s="254"/>
      <c r="J1674" s="251"/>
      <c r="K1674" s="251"/>
      <c r="L1674" s="255"/>
      <c r="M1674" s="256"/>
      <c r="N1674" s="257"/>
      <c r="O1674" s="257"/>
      <c r="P1674" s="257"/>
      <c r="Q1674" s="257"/>
      <c r="R1674" s="257"/>
      <c r="S1674" s="257"/>
      <c r="T1674" s="258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T1674" s="259" t="s">
        <v>446</v>
      </c>
      <c r="AU1674" s="259" t="s">
        <v>83</v>
      </c>
      <c r="AV1674" s="14" t="s">
        <v>81</v>
      </c>
      <c r="AW1674" s="14" t="s">
        <v>35</v>
      </c>
      <c r="AX1674" s="14" t="s">
        <v>74</v>
      </c>
      <c r="AY1674" s="259" t="s">
        <v>426</v>
      </c>
    </row>
    <row r="1675" s="13" customFormat="1">
      <c r="A1675" s="13"/>
      <c r="B1675" s="238"/>
      <c r="C1675" s="239"/>
      <c r="D1675" s="240" t="s">
        <v>446</v>
      </c>
      <c r="E1675" s="241" t="s">
        <v>28</v>
      </c>
      <c r="F1675" s="242" t="s">
        <v>2294</v>
      </c>
      <c r="G1675" s="239"/>
      <c r="H1675" s="243">
        <v>145.142</v>
      </c>
      <c r="I1675" s="244"/>
      <c r="J1675" s="239"/>
      <c r="K1675" s="239"/>
      <c r="L1675" s="245"/>
      <c r="M1675" s="246"/>
      <c r="N1675" s="247"/>
      <c r="O1675" s="247"/>
      <c r="P1675" s="247"/>
      <c r="Q1675" s="247"/>
      <c r="R1675" s="247"/>
      <c r="S1675" s="247"/>
      <c r="T1675" s="248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T1675" s="249" t="s">
        <v>446</v>
      </c>
      <c r="AU1675" s="249" t="s">
        <v>83</v>
      </c>
      <c r="AV1675" s="13" t="s">
        <v>83</v>
      </c>
      <c r="AW1675" s="13" t="s">
        <v>35</v>
      </c>
      <c r="AX1675" s="13" t="s">
        <v>74</v>
      </c>
      <c r="AY1675" s="249" t="s">
        <v>426</v>
      </c>
    </row>
    <row r="1676" s="13" customFormat="1">
      <c r="A1676" s="13"/>
      <c r="B1676" s="238"/>
      <c r="C1676" s="239"/>
      <c r="D1676" s="240" t="s">
        <v>446</v>
      </c>
      <c r="E1676" s="241" t="s">
        <v>28</v>
      </c>
      <c r="F1676" s="242" t="s">
        <v>2295</v>
      </c>
      <c r="G1676" s="239"/>
      <c r="H1676" s="243">
        <v>161.04900000000001</v>
      </c>
      <c r="I1676" s="244"/>
      <c r="J1676" s="239"/>
      <c r="K1676" s="239"/>
      <c r="L1676" s="245"/>
      <c r="M1676" s="246"/>
      <c r="N1676" s="247"/>
      <c r="O1676" s="247"/>
      <c r="P1676" s="247"/>
      <c r="Q1676" s="247"/>
      <c r="R1676" s="247"/>
      <c r="S1676" s="247"/>
      <c r="T1676" s="248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T1676" s="249" t="s">
        <v>446</v>
      </c>
      <c r="AU1676" s="249" t="s">
        <v>83</v>
      </c>
      <c r="AV1676" s="13" t="s">
        <v>83</v>
      </c>
      <c r="AW1676" s="13" t="s">
        <v>35</v>
      </c>
      <c r="AX1676" s="13" t="s">
        <v>74</v>
      </c>
      <c r="AY1676" s="249" t="s">
        <v>426</v>
      </c>
    </row>
    <row r="1677" s="15" customFormat="1">
      <c r="A1677" s="15"/>
      <c r="B1677" s="260"/>
      <c r="C1677" s="261"/>
      <c r="D1677" s="240" t="s">
        <v>446</v>
      </c>
      <c r="E1677" s="262" t="s">
        <v>28</v>
      </c>
      <c r="F1677" s="263" t="s">
        <v>466</v>
      </c>
      <c r="G1677" s="261"/>
      <c r="H1677" s="264">
        <v>306.19099999999997</v>
      </c>
      <c r="I1677" s="265"/>
      <c r="J1677" s="261"/>
      <c r="K1677" s="261"/>
      <c r="L1677" s="266"/>
      <c r="M1677" s="267"/>
      <c r="N1677" s="268"/>
      <c r="O1677" s="268"/>
      <c r="P1677" s="268"/>
      <c r="Q1677" s="268"/>
      <c r="R1677" s="268"/>
      <c r="S1677" s="268"/>
      <c r="T1677" s="269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T1677" s="270" t="s">
        <v>446</v>
      </c>
      <c r="AU1677" s="270" t="s">
        <v>83</v>
      </c>
      <c r="AV1677" s="15" t="s">
        <v>438</v>
      </c>
      <c r="AW1677" s="15" t="s">
        <v>35</v>
      </c>
      <c r="AX1677" s="15" t="s">
        <v>81</v>
      </c>
      <c r="AY1677" s="270" t="s">
        <v>426</v>
      </c>
    </row>
    <row r="1678" s="2" customFormat="1" ht="24.15" customHeight="1">
      <c r="A1678" s="42"/>
      <c r="B1678" s="43"/>
      <c r="C1678" s="271" t="s">
        <v>2296</v>
      </c>
      <c r="D1678" s="271" t="s">
        <v>776</v>
      </c>
      <c r="E1678" s="272" t="s">
        <v>2265</v>
      </c>
      <c r="F1678" s="273" t="s">
        <v>2266</v>
      </c>
      <c r="G1678" s="274" t="s">
        <v>436</v>
      </c>
      <c r="H1678" s="275">
        <v>321.67399999999998</v>
      </c>
      <c r="I1678" s="276"/>
      <c r="J1678" s="277">
        <f>ROUND(I1678*H1678,2)</f>
        <v>0</v>
      </c>
      <c r="K1678" s="273" t="s">
        <v>437</v>
      </c>
      <c r="L1678" s="278"/>
      <c r="M1678" s="279" t="s">
        <v>28</v>
      </c>
      <c r="N1678" s="280" t="s">
        <v>45</v>
      </c>
      <c r="O1678" s="88"/>
      <c r="P1678" s="229">
        <f>O1678*H1678</f>
        <v>0</v>
      </c>
      <c r="Q1678" s="229">
        <v>0.0055999999999999999</v>
      </c>
      <c r="R1678" s="229">
        <f>Q1678*H1678</f>
        <v>1.8013743999999998</v>
      </c>
      <c r="S1678" s="229">
        <v>0</v>
      </c>
      <c r="T1678" s="230">
        <f>S1678*H1678</f>
        <v>0</v>
      </c>
      <c r="U1678" s="42"/>
      <c r="V1678" s="42"/>
      <c r="W1678" s="42"/>
      <c r="X1678" s="42"/>
      <c r="Y1678" s="42"/>
      <c r="Z1678" s="42"/>
      <c r="AA1678" s="42"/>
      <c r="AB1678" s="42"/>
      <c r="AC1678" s="42"/>
      <c r="AD1678" s="42"/>
      <c r="AE1678" s="42"/>
      <c r="AR1678" s="231" t="s">
        <v>732</v>
      </c>
      <c r="AT1678" s="231" t="s">
        <v>776</v>
      </c>
      <c r="AU1678" s="231" t="s">
        <v>83</v>
      </c>
      <c r="AY1678" s="21" t="s">
        <v>426</v>
      </c>
      <c r="BE1678" s="232">
        <f>IF(N1678="základní",J1678,0)</f>
        <v>0</v>
      </c>
      <c r="BF1678" s="232">
        <f>IF(N1678="snížená",J1678,0)</f>
        <v>0</v>
      </c>
      <c r="BG1678" s="232">
        <f>IF(N1678="zákl. přenesená",J1678,0)</f>
        <v>0</v>
      </c>
      <c r="BH1678" s="232">
        <f>IF(N1678="sníž. přenesená",J1678,0)</f>
        <v>0</v>
      </c>
      <c r="BI1678" s="232">
        <f>IF(N1678="nulová",J1678,0)</f>
        <v>0</v>
      </c>
      <c r="BJ1678" s="21" t="s">
        <v>81</v>
      </c>
      <c r="BK1678" s="232">
        <f>ROUND(I1678*H1678,2)</f>
        <v>0</v>
      </c>
      <c r="BL1678" s="21" t="s">
        <v>645</v>
      </c>
      <c r="BM1678" s="231" t="s">
        <v>2297</v>
      </c>
    </row>
    <row r="1679" s="14" customFormat="1">
      <c r="A1679" s="14"/>
      <c r="B1679" s="250"/>
      <c r="C1679" s="251"/>
      <c r="D1679" s="240" t="s">
        <v>446</v>
      </c>
      <c r="E1679" s="252" t="s">
        <v>28</v>
      </c>
      <c r="F1679" s="253" t="s">
        <v>899</v>
      </c>
      <c r="G1679" s="251"/>
      <c r="H1679" s="252" t="s">
        <v>28</v>
      </c>
      <c r="I1679" s="254"/>
      <c r="J1679" s="251"/>
      <c r="K1679" s="251"/>
      <c r="L1679" s="255"/>
      <c r="M1679" s="256"/>
      <c r="N1679" s="257"/>
      <c r="O1679" s="257"/>
      <c r="P1679" s="257"/>
      <c r="Q1679" s="257"/>
      <c r="R1679" s="257"/>
      <c r="S1679" s="257"/>
      <c r="T1679" s="258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T1679" s="259" t="s">
        <v>446</v>
      </c>
      <c r="AU1679" s="259" t="s">
        <v>83</v>
      </c>
      <c r="AV1679" s="14" t="s">
        <v>81</v>
      </c>
      <c r="AW1679" s="14" t="s">
        <v>35</v>
      </c>
      <c r="AX1679" s="14" t="s">
        <v>74</v>
      </c>
      <c r="AY1679" s="259" t="s">
        <v>426</v>
      </c>
    </row>
    <row r="1680" s="13" customFormat="1">
      <c r="A1680" s="13"/>
      <c r="B1680" s="238"/>
      <c r="C1680" s="239"/>
      <c r="D1680" s="240" t="s">
        <v>446</v>
      </c>
      <c r="E1680" s="241" t="s">
        <v>28</v>
      </c>
      <c r="F1680" s="242" t="s">
        <v>2298</v>
      </c>
      <c r="G1680" s="239"/>
      <c r="H1680" s="243">
        <v>299.79199999999997</v>
      </c>
      <c r="I1680" s="244"/>
      <c r="J1680" s="239"/>
      <c r="K1680" s="239"/>
      <c r="L1680" s="245"/>
      <c r="M1680" s="246"/>
      <c r="N1680" s="247"/>
      <c r="O1680" s="247"/>
      <c r="P1680" s="247"/>
      <c r="Q1680" s="247"/>
      <c r="R1680" s="247"/>
      <c r="S1680" s="247"/>
      <c r="T1680" s="248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T1680" s="249" t="s">
        <v>446</v>
      </c>
      <c r="AU1680" s="249" t="s">
        <v>83</v>
      </c>
      <c r="AV1680" s="13" t="s">
        <v>83</v>
      </c>
      <c r="AW1680" s="13" t="s">
        <v>35</v>
      </c>
      <c r="AX1680" s="13" t="s">
        <v>74</v>
      </c>
      <c r="AY1680" s="249" t="s">
        <v>426</v>
      </c>
    </row>
    <row r="1681" s="13" customFormat="1">
      <c r="A1681" s="13"/>
      <c r="B1681" s="238"/>
      <c r="C1681" s="239"/>
      <c r="D1681" s="240" t="s">
        <v>446</v>
      </c>
      <c r="E1681" s="241" t="s">
        <v>28</v>
      </c>
      <c r="F1681" s="242" t="s">
        <v>2299</v>
      </c>
      <c r="G1681" s="239"/>
      <c r="H1681" s="243">
        <v>21.882000000000001</v>
      </c>
      <c r="I1681" s="244"/>
      <c r="J1681" s="239"/>
      <c r="K1681" s="239"/>
      <c r="L1681" s="245"/>
      <c r="M1681" s="246"/>
      <c r="N1681" s="247"/>
      <c r="O1681" s="247"/>
      <c r="P1681" s="247"/>
      <c r="Q1681" s="247"/>
      <c r="R1681" s="247"/>
      <c r="S1681" s="247"/>
      <c r="T1681" s="248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T1681" s="249" t="s">
        <v>446</v>
      </c>
      <c r="AU1681" s="249" t="s">
        <v>83</v>
      </c>
      <c r="AV1681" s="13" t="s">
        <v>83</v>
      </c>
      <c r="AW1681" s="13" t="s">
        <v>35</v>
      </c>
      <c r="AX1681" s="13" t="s">
        <v>74</v>
      </c>
      <c r="AY1681" s="249" t="s">
        <v>426</v>
      </c>
    </row>
    <row r="1682" s="15" customFormat="1">
      <c r="A1682" s="15"/>
      <c r="B1682" s="260"/>
      <c r="C1682" s="261"/>
      <c r="D1682" s="240" t="s">
        <v>446</v>
      </c>
      <c r="E1682" s="262" t="s">
        <v>28</v>
      </c>
      <c r="F1682" s="263" t="s">
        <v>466</v>
      </c>
      <c r="G1682" s="261"/>
      <c r="H1682" s="264">
        <v>321.67399999999998</v>
      </c>
      <c r="I1682" s="265"/>
      <c r="J1682" s="261"/>
      <c r="K1682" s="261"/>
      <c r="L1682" s="266"/>
      <c r="M1682" s="267"/>
      <c r="N1682" s="268"/>
      <c r="O1682" s="268"/>
      <c r="P1682" s="268"/>
      <c r="Q1682" s="268"/>
      <c r="R1682" s="268"/>
      <c r="S1682" s="268"/>
      <c r="T1682" s="269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T1682" s="270" t="s">
        <v>446</v>
      </c>
      <c r="AU1682" s="270" t="s">
        <v>83</v>
      </c>
      <c r="AV1682" s="15" t="s">
        <v>438</v>
      </c>
      <c r="AW1682" s="15" t="s">
        <v>35</v>
      </c>
      <c r="AX1682" s="15" t="s">
        <v>81</v>
      </c>
      <c r="AY1682" s="270" t="s">
        <v>426</v>
      </c>
    </row>
    <row r="1683" s="2" customFormat="1" ht="37.8" customHeight="1">
      <c r="A1683" s="42"/>
      <c r="B1683" s="43"/>
      <c r="C1683" s="220" t="s">
        <v>2300</v>
      </c>
      <c r="D1683" s="220" t="s">
        <v>433</v>
      </c>
      <c r="E1683" s="221" t="s">
        <v>2301</v>
      </c>
      <c r="F1683" s="222" t="s">
        <v>2302</v>
      </c>
      <c r="G1683" s="223" t="s">
        <v>436</v>
      </c>
      <c r="H1683" s="224">
        <v>30.515000000000001</v>
      </c>
      <c r="I1683" s="225"/>
      <c r="J1683" s="226">
        <f>ROUND(I1683*H1683,2)</f>
        <v>0</v>
      </c>
      <c r="K1683" s="222" t="s">
        <v>437</v>
      </c>
      <c r="L1683" s="48"/>
      <c r="M1683" s="227" t="s">
        <v>28</v>
      </c>
      <c r="N1683" s="228" t="s">
        <v>45</v>
      </c>
      <c r="O1683" s="88"/>
      <c r="P1683" s="229">
        <f>O1683*H1683</f>
        <v>0</v>
      </c>
      <c r="Q1683" s="229">
        <v>0.0060000000000000001</v>
      </c>
      <c r="R1683" s="229">
        <f>Q1683*H1683</f>
        <v>0.18309</v>
      </c>
      <c r="S1683" s="229">
        <v>0</v>
      </c>
      <c r="T1683" s="230">
        <f>S1683*H1683</f>
        <v>0</v>
      </c>
      <c r="U1683" s="42"/>
      <c r="V1683" s="42"/>
      <c r="W1683" s="42"/>
      <c r="X1683" s="42"/>
      <c r="Y1683" s="42"/>
      <c r="Z1683" s="42"/>
      <c r="AA1683" s="42"/>
      <c r="AB1683" s="42"/>
      <c r="AC1683" s="42"/>
      <c r="AD1683" s="42"/>
      <c r="AE1683" s="42"/>
      <c r="AR1683" s="231" t="s">
        <v>645</v>
      </c>
      <c r="AT1683" s="231" t="s">
        <v>433</v>
      </c>
      <c r="AU1683" s="231" t="s">
        <v>83</v>
      </c>
      <c r="AY1683" s="21" t="s">
        <v>426</v>
      </c>
      <c r="BE1683" s="232">
        <f>IF(N1683="základní",J1683,0)</f>
        <v>0</v>
      </c>
      <c r="BF1683" s="232">
        <f>IF(N1683="snížená",J1683,0)</f>
        <v>0</v>
      </c>
      <c r="BG1683" s="232">
        <f>IF(N1683="zákl. přenesená",J1683,0)</f>
        <v>0</v>
      </c>
      <c r="BH1683" s="232">
        <f>IF(N1683="sníž. přenesená",J1683,0)</f>
        <v>0</v>
      </c>
      <c r="BI1683" s="232">
        <f>IF(N1683="nulová",J1683,0)</f>
        <v>0</v>
      </c>
      <c r="BJ1683" s="21" t="s">
        <v>81</v>
      </c>
      <c r="BK1683" s="232">
        <f>ROUND(I1683*H1683,2)</f>
        <v>0</v>
      </c>
      <c r="BL1683" s="21" t="s">
        <v>645</v>
      </c>
      <c r="BM1683" s="231" t="s">
        <v>2303</v>
      </c>
    </row>
    <row r="1684" s="2" customFormat="1">
      <c r="A1684" s="42"/>
      <c r="B1684" s="43"/>
      <c r="C1684" s="44"/>
      <c r="D1684" s="233" t="s">
        <v>442</v>
      </c>
      <c r="E1684" s="44"/>
      <c r="F1684" s="234" t="s">
        <v>2304</v>
      </c>
      <c r="G1684" s="44"/>
      <c r="H1684" s="44"/>
      <c r="I1684" s="235"/>
      <c r="J1684" s="44"/>
      <c r="K1684" s="44"/>
      <c r="L1684" s="48"/>
      <c r="M1684" s="236"/>
      <c r="N1684" s="237"/>
      <c r="O1684" s="88"/>
      <c r="P1684" s="88"/>
      <c r="Q1684" s="88"/>
      <c r="R1684" s="88"/>
      <c r="S1684" s="88"/>
      <c r="T1684" s="89"/>
      <c r="U1684" s="42"/>
      <c r="V1684" s="42"/>
      <c r="W1684" s="42"/>
      <c r="X1684" s="42"/>
      <c r="Y1684" s="42"/>
      <c r="Z1684" s="42"/>
      <c r="AA1684" s="42"/>
      <c r="AB1684" s="42"/>
      <c r="AC1684" s="42"/>
      <c r="AD1684" s="42"/>
      <c r="AE1684" s="42"/>
      <c r="AT1684" s="21" t="s">
        <v>442</v>
      </c>
      <c r="AU1684" s="21" t="s">
        <v>83</v>
      </c>
    </row>
    <row r="1685" s="14" customFormat="1">
      <c r="A1685" s="14"/>
      <c r="B1685" s="250"/>
      <c r="C1685" s="251"/>
      <c r="D1685" s="240" t="s">
        <v>446</v>
      </c>
      <c r="E1685" s="252" t="s">
        <v>28</v>
      </c>
      <c r="F1685" s="253" t="s">
        <v>460</v>
      </c>
      <c r="G1685" s="251"/>
      <c r="H1685" s="252" t="s">
        <v>28</v>
      </c>
      <c r="I1685" s="254"/>
      <c r="J1685" s="251"/>
      <c r="K1685" s="251"/>
      <c r="L1685" s="255"/>
      <c r="M1685" s="256"/>
      <c r="N1685" s="257"/>
      <c r="O1685" s="257"/>
      <c r="P1685" s="257"/>
      <c r="Q1685" s="257"/>
      <c r="R1685" s="257"/>
      <c r="S1685" s="257"/>
      <c r="T1685" s="258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T1685" s="259" t="s">
        <v>446</v>
      </c>
      <c r="AU1685" s="259" t="s">
        <v>83</v>
      </c>
      <c r="AV1685" s="14" t="s">
        <v>81</v>
      </c>
      <c r="AW1685" s="14" t="s">
        <v>35</v>
      </c>
      <c r="AX1685" s="14" t="s">
        <v>74</v>
      </c>
      <c r="AY1685" s="259" t="s">
        <v>426</v>
      </c>
    </row>
    <row r="1686" s="13" customFormat="1">
      <c r="A1686" s="13"/>
      <c r="B1686" s="238"/>
      <c r="C1686" s="239"/>
      <c r="D1686" s="240" t="s">
        <v>446</v>
      </c>
      <c r="E1686" s="241" t="s">
        <v>28</v>
      </c>
      <c r="F1686" s="242" t="s">
        <v>2305</v>
      </c>
      <c r="G1686" s="239"/>
      <c r="H1686" s="243">
        <v>33.215000000000003</v>
      </c>
      <c r="I1686" s="244"/>
      <c r="J1686" s="239"/>
      <c r="K1686" s="239"/>
      <c r="L1686" s="245"/>
      <c r="M1686" s="246"/>
      <c r="N1686" s="247"/>
      <c r="O1686" s="247"/>
      <c r="P1686" s="247"/>
      <c r="Q1686" s="247"/>
      <c r="R1686" s="247"/>
      <c r="S1686" s="247"/>
      <c r="T1686" s="248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T1686" s="249" t="s">
        <v>446</v>
      </c>
      <c r="AU1686" s="249" t="s">
        <v>83</v>
      </c>
      <c r="AV1686" s="13" t="s">
        <v>83</v>
      </c>
      <c r="AW1686" s="13" t="s">
        <v>35</v>
      </c>
      <c r="AX1686" s="13" t="s">
        <v>74</v>
      </c>
      <c r="AY1686" s="249" t="s">
        <v>426</v>
      </c>
    </row>
    <row r="1687" s="13" customFormat="1">
      <c r="A1687" s="13"/>
      <c r="B1687" s="238"/>
      <c r="C1687" s="239"/>
      <c r="D1687" s="240" t="s">
        <v>446</v>
      </c>
      <c r="E1687" s="241" t="s">
        <v>28</v>
      </c>
      <c r="F1687" s="242" t="s">
        <v>1256</v>
      </c>
      <c r="G1687" s="239"/>
      <c r="H1687" s="243">
        <v>-2.7000000000000002</v>
      </c>
      <c r="I1687" s="244"/>
      <c r="J1687" s="239"/>
      <c r="K1687" s="239"/>
      <c r="L1687" s="245"/>
      <c r="M1687" s="246"/>
      <c r="N1687" s="247"/>
      <c r="O1687" s="247"/>
      <c r="P1687" s="247"/>
      <c r="Q1687" s="247"/>
      <c r="R1687" s="247"/>
      <c r="S1687" s="247"/>
      <c r="T1687" s="248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T1687" s="249" t="s">
        <v>446</v>
      </c>
      <c r="AU1687" s="249" t="s">
        <v>83</v>
      </c>
      <c r="AV1687" s="13" t="s">
        <v>83</v>
      </c>
      <c r="AW1687" s="13" t="s">
        <v>35</v>
      </c>
      <c r="AX1687" s="13" t="s">
        <v>74</v>
      </c>
      <c r="AY1687" s="249" t="s">
        <v>426</v>
      </c>
    </row>
    <row r="1688" s="15" customFormat="1">
      <c r="A1688" s="15"/>
      <c r="B1688" s="260"/>
      <c r="C1688" s="261"/>
      <c r="D1688" s="240" t="s">
        <v>446</v>
      </c>
      <c r="E1688" s="262" t="s">
        <v>540</v>
      </c>
      <c r="F1688" s="263" t="s">
        <v>466</v>
      </c>
      <c r="G1688" s="261"/>
      <c r="H1688" s="264">
        <v>30.515000000000001</v>
      </c>
      <c r="I1688" s="265"/>
      <c r="J1688" s="261"/>
      <c r="K1688" s="261"/>
      <c r="L1688" s="266"/>
      <c r="M1688" s="267"/>
      <c r="N1688" s="268"/>
      <c r="O1688" s="268"/>
      <c r="P1688" s="268"/>
      <c r="Q1688" s="268"/>
      <c r="R1688" s="268"/>
      <c r="S1688" s="268"/>
      <c r="T1688" s="269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T1688" s="270" t="s">
        <v>446</v>
      </c>
      <c r="AU1688" s="270" t="s">
        <v>83</v>
      </c>
      <c r="AV1688" s="15" t="s">
        <v>438</v>
      </c>
      <c r="AW1688" s="15" t="s">
        <v>35</v>
      </c>
      <c r="AX1688" s="15" t="s">
        <v>81</v>
      </c>
      <c r="AY1688" s="270" t="s">
        <v>426</v>
      </c>
    </row>
    <row r="1689" s="2" customFormat="1" ht="24.15" customHeight="1">
      <c r="A1689" s="42"/>
      <c r="B1689" s="43"/>
      <c r="C1689" s="271" t="s">
        <v>2306</v>
      </c>
      <c r="D1689" s="271" t="s">
        <v>776</v>
      </c>
      <c r="E1689" s="272" t="s">
        <v>2307</v>
      </c>
      <c r="F1689" s="273" t="s">
        <v>2308</v>
      </c>
      <c r="G1689" s="274" t="s">
        <v>436</v>
      </c>
      <c r="H1689" s="275">
        <v>32.040999999999997</v>
      </c>
      <c r="I1689" s="276"/>
      <c r="J1689" s="277">
        <f>ROUND(I1689*H1689,2)</f>
        <v>0</v>
      </c>
      <c r="K1689" s="273" t="s">
        <v>437</v>
      </c>
      <c r="L1689" s="278"/>
      <c r="M1689" s="279" t="s">
        <v>28</v>
      </c>
      <c r="N1689" s="280" t="s">
        <v>45</v>
      </c>
      <c r="O1689" s="88"/>
      <c r="P1689" s="229">
        <f>O1689*H1689</f>
        <v>0</v>
      </c>
      <c r="Q1689" s="229">
        <v>0.0030000000000000001</v>
      </c>
      <c r="R1689" s="229">
        <f>Q1689*H1689</f>
        <v>0.096122999999999986</v>
      </c>
      <c r="S1689" s="229">
        <v>0</v>
      </c>
      <c r="T1689" s="230">
        <f>S1689*H1689</f>
        <v>0</v>
      </c>
      <c r="U1689" s="42"/>
      <c r="V1689" s="42"/>
      <c r="W1689" s="42"/>
      <c r="X1689" s="42"/>
      <c r="Y1689" s="42"/>
      <c r="Z1689" s="42"/>
      <c r="AA1689" s="42"/>
      <c r="AB1689" s="42"/>
      <c r="AC1689" s="42"/>
      <c r="AD1689" s="42"/>
      <c r="AE1689" s="42"/>
      <c r="AR1689" s="231" t="s">
        <v>732</v>
      </c>
      <c r="AT1689" s="231" t="s">
        <v>776</v>
      </c>
      <c r="AU1689" s="231" t="s">
        <v>83</v>
      </c>
      <c r="AY1689" s="21" t="s">
        <v>426</v>
      </c>
      <c r="BE1689" s="232">
        <f>IF(N1689="základní",J1689,0)</f>
        <v>0</v>
      </c>
      <c r="BF1689" s="232">
        <f>IF(N1689="snížená",J1689,0)</f>
        <v>0</v>
      </c>
      <c r="BG1689" s="232">
        <f>IF(N1689="zákl. přenesená",J1689,0)</f>
        <v>0</v>
      </c>
      <c r="BH1689" s="232">
        <f>IF(N1689="sníž. přenesená",J1689,0)</f>
        <v>0</v>
      </c>
      <c r="BI1689" s="232">
        <f>IF(N1689="nulová",J1689,0)</f>
        <v>0</v>
      </c>
      <c r="BJ1689" s="21" t="s">
        <v>81</v>
      </c>
      <c r="BK1689" s="232">
        <f>ROUND(I1689*H1689,2)</f>
        <v>0</v>
      </c>
      <c r="BL1689" s="21" t="s">
        <v>645</v>
      </c>
      <c r="BM1689" s="231" t="s">
        <v>2309</v>
      </c>
    </row>
    <row r="1690" s="14" customFormat="1">
      <c r="A1690" s="14"/>
      <c r="B1690" s="250"/>
      <c r="C1690" s="251"/>
      <c r="D1690" s="240" t="s">
        <v>446</v>
      </c>
      <c r="E1690" s="252" t="s">
        <v>28</v>
      </c>
      <c r="F1690" s="253" t="s">
        <v>899</v>
      </c>
      <c r="G1690" s="251"/>
      <c r="H1690" s="252" t="s">
        <v>28</v>
      </c>
      <c r="I1690" s="254"/>
      <c r="J1690" s="251"/>
      <c r="K1690" s="251"/>
      <c r="L1690" s="255"/>
      <c r="M1690" s="256"/>
      <c r="N1690" s="257"/>
      <c r="O1690" s="257"/>
      <c r="P1690" s="257"/>
      <c r="Q1690" s="257"/>
      <c r="R1690" s="257"/>
      <c r="S1690" s="257"/>
      <c r="T1690" s="258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T1690" s="259" t="s">
        <v>446</v>
      </c>
      <c r="AU1690" s="259" t="s">
        <v>83</v>
      </c>
      <c r="AV1690" s="14" t="s">
        <v>81</v>
      </c>
      <c r="AW1690" s="14" t="s">
        <v>35</v>
      </c>
      <c r="AX1690" s="14" t="s">
        <v>74</v>
      </c>
      <c r="AY1690" s="259" t="s">
        <v>426</v>
      </c>
    </row>
    <row r="1691" s="13" customFormat="1">
      <c r="A1691" s="13"/>
      <c r="B1691" s="238"/>
      <c r="C1691" s="239"/>
      <c r="D1691" s="240" t="s">
        <v>446</v>
      </c>
      <c r="E1691" s="241" t="s">
        <v>28</v>
      </c>
      <c r="F1691" s="242" t="s">
        <v>2310</v>
      </c>
      <c r="G1691" s="239"/>
      <c r="H1691" s="243">
        <v>32.040999999999997</v>
      </c>
      <c r="I1691" s="244"/>
      <c r="J1691" s="239"/>
      <c r="K1691" s="239"/>
      <c r="L1691" s="245"/>
      <c r="M1691" s="246"/>
      <c r="N1691" s="247"/>
      <c r="O1691" s="247"/>
      <c r="P1691" s="247"/>
      <c r="Q1691" s="247"/>
      <c r="R1691" s="247"/>
      <c r="S1691" s="247"/>
      <c r="T1691" s="248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T1691" s="249" t="s">
        <v>446</v>
      </c>
      <c r="AU1691" s="249" t="s">
        <v>83</v>
      </c>
      <c r="AV1691" s="13" t="s">
        <v>83</v>
      </c>
      <c r="AW1691" s="13" t="s">
        <v>35</v>
      </c>
      <c r="AX1691" s="13" t="s">
        <v>81</v>
      </c>
      <c r="AY1691" s="249" t="s">
        <v>426</v>
      </c>
    </row>
    <row r="1692" s="2" customFormat="1" ht="37.8" customHeight="1">
      <c r="A1692" s="42"/>
      <c r="B1692" s="43"/>
      <c r="C1692" s="220" t="s">
        <v>2311</v>
      </c>
      <c r="D1692" s="220" t="s">
        <v>433</v>
      </c>
      <c r="E1692" s="221" t="s">
        <v>2301</v>
      </c>
      <c r="F1692" s="222" t="s">
        <v>2302</v>
      </c>
      <c r="G1692" s="223" t="s">
        <v>436</v>
      </c>
      <c r="H1692" s="224">
        <v>9.4120000000000008</v>
      </c>
      <c r="I1692" s="225"/>
      <c r="J1692" s="226">
        <f>ROUND(I1692*H1692,2)</f>
        <v>0</v>
      </c>
      <c r="K1692" s="222" t="s">
        <v>437</v>
      </c>
      <c r="L1692" s="48"/>
      <c r="M1692" s="227" t="s">
        <v>28</v>
      </c>
      <c r="N1692" s="228" t="s">
        <v>45</v>
      </c>
      <c r="O1692" s="88"/>
      <c r="P1692" s="229">
        <f>O1692*H1692</f>
        <v>0</v>
      </c>
      <c r="Q1692" s="229">
        <v>0.0060000000000000001</v>
      </c>
      <c r="R1692" s="229">
        <f>Q1692*H1692</f>
        <v>0.056472000000000008</v>
      </c>
      <c r="S1692" s="229">
        <v>0</v>
      </c>
      <c r="T1692" s="230">
        <f>S1692*H1692</f>
        <v>0</v>
      </c>
      <c r="U1692" s="42"/>
      <c r="V1692" s="42"/>
      <c r="W1692" s="42"/>
      <c r="X1692" s="42"/>
      <c r="Y1692" s="42"/>
      <c r="Z1692" s="42"/>
      <c r="AA1692" s="42"/>
      <c r="AB1692" s="42"/>
      <c r="AC1692" s="42"/>
      <c r="AD1692" s="42"/>
      <c r="AE1692" s="42"/>
      <c r="AR1692" s="231" t="s">
        <v>645</v>
      </c>
      <c r="AT1692" s="231" t="s">
        <v>433</v>
      </c>
      <c r="AU1692" s="231" t="s">
        <v>83</v>
      </c>
      <c r="AY1692" s="21" t="s">
        <v>426</v>
      </c>
      <c r="BE1692" s="232">
        <f>IF(N1692="základní",J1692,0)</f>
        <v>0</v>
      </c>
      <c r="BF1692" s="232">
        <f>IF(N1692="snížená",J1692,0)</f>
        <v>0</v>
      </c>
      <c r="BG1692" s="232">
        <f>IF(N1692="zákl. přenesená",J1692,0)</f>
        <v>0</v>
      </c>
      <c r="BH1692" s="232">
        <f>IF(N1692="sníž. přenesená",J1692,0)</f>
        <v>0</v>
      </c>
      <c r="BI1692" s="232">
        <f>IF(N1692="nulová",J1692,0)</f>
        <v>0</v>
      </c>
      <c r="BJ1692" s="21" t="s">
        <v>81</v>
      </c>
      <c r="BK1692" s="232">
        <f>ROUND(I1692*H1692,2)</f>
        <v>0</v>
      </c>
      <c r="BL1692" s="21" t="s">
        <v>645</v>
      </c>
      <c r="BM1692" s="231" t="s">
        <v>2312</v>
      </c>
    </row>
    <row r="1693" s="2" customFormat="1">
      <c r="A1693" s="42"/>
      <c r="B1693" s="43"/>
      <c r="C1693" s="44"/>
      <c r="D1693" s="233" t="s">
        <v>442</v>
      </c>
      <c r="E1693" s="44"/>
      <c r="F1693" s="234" t="s">
        <v>2304</v>
      </c>
      <c r="G1693" s="44"/>
      <c r="H1693" s="44"/>
      <c r="I1693" s="235"/>
      <c r="J1693" s="44"/>
      <c r="K1693" s="44"/>
      <c r="L1693" s="48"/>
      <c r="M1693" s="236"/>
      <c r="N1693" s="237"/>
      <c r="O1693" s="88"/>
      <c r="P1693" s="88"/>
      <c r="Q1693" s="88"/>
      <c r="R1693" s="88"/>
      <c r="S1693" s="88"/>
      <c r="T1693" s="89"/>
      <c r="U1693" s="42"/>
      <c r="V1693" s="42"/>
      <c r="W1693" s="42"/>
      <c r="X1693" s="42"/>
      <c r="Y1693" s="42"/>
      <c r="Z1693" s="42"/>
      <c r="AA1693" s="42"/>
      <c r="AB1693" s="42"/>
      <c r="AC1693" s="42"/>
      <c r="AD1693" s="42"/>
      <c r="AE1693" s="42"/>
      <c r="AT1693" s="21" t="s">
        <v>442</v>
      </c>
      <c r="AU1693" s="21" t="s">
        <v>83</v>
      </c>
    </row>
    <row r="1694" s="14" customFormat="1">
      <c r="A1694" s="14"/>
      <c r="B1694" s="250"/>
      <c r="C1694" s="251"/>
      <c r="D1694" s="240" t="s">
        <v>446</v>
      </c>
      <c r="E1694" s="252" t="s">
        <v>28</v>
      </c>
      <c r="F1694" s="253" t="s">
        <v>1398</v>
      </c>
      <c r="G1694" s="251"/>
      <c r="H1694" s="252" t="s">
        <v>28</v>
      </c>
      <c r="I1694" s="254"/>
      <c r="J1694" s="251"/>
      <c r="K1694" s="251"/>
      <c r="L1694" s="255"/>
      <c r="M1694" s="256"/>
      <c r="N1694" s="257"/>
      <c r="O1694" s="257"/>
      <c r="P1694" s="257"/>
      <c r="Q1694" s="257"/>
      <c r="R1694" s="257"/>
      <c r="S1694" s="257"/>
      <c r="T1694" s="258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T1694" s="259" t="s">
        <v>446</v>
      </c>
      <c r="AU1694" s="259" t="s">
        <v>83</v>
      </c>
      <c r="AV1694" s="14" t="s">
        <v>81</v>
      </c>
      <c r="AW1694" s="14" t="s">
        <v>35</v>
      </c>
      <c r="AX1694" s="14" t="s">
        <v>74</v>
      </c>
      <c r="AY1694" s="259" t="s">
        <v>426</v>
      </c>
    </row>
    <row r="1695" s="13" customFormat="1">
      <c r="A1695" s="13"/>
      <c r="B1695" s="238"/>
      <c r="C1695" s="239"/>
      <c r="D1695" s="240" t="s">
        <v>446</v>
      </c>
      <c r="E1695" s="241" t="s">
        <v>28</v>
      </c>
      <c r="F1695" s="242" t="s">
        <v>2313</v>
      </c>
      <c r="G1695" s="239"/>
      <c r="H1695" s="243">
        <v>9.4120000000000008</v>
      </c>
      <c r="I1695" s="244"/>
      <c r="J1695" s="239"/>
      <c r="K1695" s="239"/>
      <c r="L1695" s="245"/>
      <c r="M1695" s="246"/>
      <c r="N1695" s="247"/>
      <c r="O1695" s="247"/>
      <c r="P1695" s="247"/>
      <c r="Q1695" s="247"/>
      <c r="R1695" s="247"/>
      <c r="S1695" s="247"/>
      <c r="T1695" s="248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T1695" s="249" t="s">
        <v>446</v>
      </c>
      <c r="AU1695" s="249" t="s">
        <v>83</v>
      </c>
      <c r="AV1695" s="13" t="s">
        <v>83</v>
      </c>
      <c r="AW1695" s="13" t="s">
        <v>35</v>
      </c>
      <c r="AX1695" s="13" t="s">
        <v>74</v>
      </c>
      <c r="AY1695" s="249" t="s">
        <v>426</v>
      </c>
    </row>
    <row r="1696" s="15" customFormat="1">
      <c r="A1696" s="15"/>
      <c r="B1696" s="260"/>
      <c r="C1696" s="261"/>
      <c r="D1696" s="240" t="s">
        <v>446</v>
      </c>
      <c r="E1696" s="262" t="s">
        <v>554</v>
      </c>
      <c r="F1696" s="263" t="s">
        <v>466</v>
      </c>
      <c r="G1696" s="261"/>
      <c r="H1696" s="264">
        <v>9.4120000000000008</v>
      </c>
      <c r="I1696" s="265"/>
      <c r="J1696" s="261"/>
      <c r="K1696" s="261"/>
      <c r="L1696" s="266"/>
      <c r="M1696" s="267"/>
      <c r="N1696" s="268"/>
      <c r="O1696" s="268"/>
      <c r="P1696" s="268"/>
      <c r="Q1696" s="268"/>
      <c r="R1696" s="268"/>
      <c r="S1696" s="268"/>
      <c r="T1696" s="269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T1696" s="270" t="s">
        <v>446</v>
      </c>
      <c r="AU1696" s="270" t="s">
        <v>83</v>
      </c>
      <c r="AV1696" s="15" t="s">
        <v>438</v>
      </c>
      <c r="AW1696" s="15" t="s">
        <v>35</v>
      </c>
      <c r="AX1696" s="15" t="s">
        <v>81</v>
      </c>
      <c r="AY1696" s="270" t="s">
        <v>426</v>
      </c>
    </row>
    <row r="1697" s="2" customFormat="1" ht="24.15" customHeight="1">
      <c r="A1697" s="42"/>
      <c r="B1697" s="43"/>
      <c r="C1697" s="271" t="s">
        <v>2314</v>
      </c>
      <c r="D1697" s="271" t="s">
        <v>776</v>
      </c>
      <c r="E1697" s="272" t="s">
        <v>2315</v>
      </c>
      <c r="F1697" s="273" t="s">
        <v>2316</v>
      </c>
      <c r="G1697" s="274" t="s">
        <v>436</v>
      </c>
      <c r="H1697" s="275">
        <v>10.353</v>
      </c>
      <c r="I1697" s="276"/>
      <c r="J1697" s="277">
        <f>ROUND(I1697*H1697,2)</f>
        <v>0</v>
      </c>
      <c r="K1697" s="273" t="s">
        <v>437</v>
      </c>
      <c r="L1697" s="278"/>
      <c r="M1697" s="279" t="s">
        <v>28</v>
      </c>
      <c r="N1697" s="280" t="s">
        <v>45</v>
      </c>
      <c r="O1697" s="88"/>
      <c r="P1697" s="229">
        <f>O1697*H1697</f>
        <v>0</v>
      </c>
      <c r="Q1697" s="229">
        <v>0.001</v>
      </c>
      <c r="R1697" s="229">
        <f>Q1697*H1697</f>
        <v>0.010352999999999999</v>
      </c>
      <c r="S1697" s="229">
        <v>0</v>
      </c>
      <c r="T1697" s="230">
        <f>S1697*H1697</f>
        <v>0</v>
      </c>
      <c r="U1697" s="42"/>
      <c r="V1697" s="42"/>
      <c r="W1697" s="42"/>
      <c r="X1697" s="42"/>
      <c r="Y1697" s="42"/>
      <c r="Z1697" s="42"/>
      <c r="AA1697" s="42"/>
      <c r="AB1697" s="42"/>
      <c r="AC1697" s="42"/>
      <c r="AD1697" s="42"/>
      <c r="AE1697" s="42"/>
      <c r="AR1697" s="231" t="s">
        <v>732</v>
      </c>
      <c r="AT1697" s="231" t="s">
        <v>776</v>
      </c>
      <c r="AU1697" s="231" t="s">
        <v>83</v>
      </c>
      <c r="AY1697" s="21" t="s">
        <v>426</v>
      </c>
      <c r="BE1697" s="232">
        <f>IF(N1697="základní",J1697,0)</f>
        <v>0</v>
      </c>
      <c r="BF1697" s="232">
        <f>IF(N1697="snížená",J1697,0)</f>
        <v>0</v>
      </c>
      <c r="BG1697" s="232">
        <f>IF(N1697="zákl. přenesená",J1697,0)</f>
        <v>0</v>
      </c>
      <c r="BH1697" s="232">
        <f>IF(N1697="sníž. přenesená",J1697,0)</f>
        <v>0</v>
      </c>
      <c r="BI1697" s="232">
        <f>IF(N1697="nulová",J1697,0)</f>
        <v>0</v>
      </c>
      <c r="BJ1697" s="21" t="s">
        <v>81</v>
      </c>
      <c r="BK1697" s="232">
        <f>ROUND(I1697*H1697,2)</f>
        <v>0</v>
      </c>
      <c r="BL1697" s="21" t="s">
        <v>645</v>
      </c>
      <c r="BM1697" s="231" t="s">
        <v>2317</v>
      </c>
    </row>
    <row r="1698" s="13" customFormat="1">
      <c r="A1698" s="13"/>
      <c r="B1698" s="238"/>
      <c r="C1698" s="239"/>
      <c r="D1698" s="240" t="s">
        <v>446</v>
      </c>
      <c r="E1698" s="241" t="s">
        <v>28</v>
      </c>
      <c r="F1698" s="242" t="s">
        <v>2318</v>
      </c>
      <c r="G1698" s="239"/>
      <c r="H1698" s="243">
        <v>10.353</v>
      </c>
      <c r="I1698" s="244"/>
      <c r="J1698" s="239"/>
      <c r="K1698" s="239"/>
      <c r="L1698" s="245"/>
      <c r="M1698" s="246"/>
      <c r="N1698" s="247"/>
      <c r="O1698" s="247"/>
      <c r="P1698" s="247"/>
      <c r="Q1698" s="247"/>
      <c r="R1698" s="247"/>
      <c r="S1698" s="247"/>
      <c r="T1698" s="248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T1698" s="249" t="s">
        <v>446</v>
      </c>
      <c r="AU1698" s="249" t="s">
        <v>83</v>
      </c>
      <c r="AV1698" s="13" t="s">
        <v>83</v>
      </c>
      <c r="AW1698" s="13" t="s">
        <v>35</v>
      </c>
      <c r="AX1698" s="13" t="s">
        <v>81</v>
      </c>
      <c r="AY1698" s="249" t="s">
        <v>426</v>
      </c>
    </row>
    <row r="1699" s="2" customFormat="1" ht="37.8" customHeight="1">
      <c r="A1699" s="42"/>
      <c r="B1699" s="43"/>
      <c r="C1699" s="220" t="s">
        <v>2319</v>
      </c>
      <c r="D1699" s="220" t="s">
        <v>433</v>
      </c>
      <c r="E1699" s="221" t="s">
        <v>2320</v>
      </c>
      <c r="F1699" s="222" t="s">
        <v>2321</v>
      </c>
      <c r="G1699" s="223" t="s">
        <v>436</v>
      </c>
      <c r="H1699" s="224">
        <v>883.66200000000003</v>
      </c>
      <c r="I1699" s="225"/>
      <c r="J1699" s="226">
        <f>ROUND(I1699*H1699,2)</f>
        <v>0</v>
      </c>
      <c r="K1699" s="222" t="s">
        <v>437</v>
      </c>
      <c r="L1699" s="48"/>
      <c r="M1699" s="227" t="s">
        <v>28</v>
      </c>
      <c r="N1699" s="228" t="s">
        <v>45</v>
      </c>
      <c r="O1699" s="88"/>
      <c r="P1699" s="229">
        <f>O1699*H1699</f>
        <v>0</v>
      </c>
      <c r="Q1699" s="229">
        <v>0</v>
      </c>
      <c r="R1699" s="229">
        <f>Q1699*H1699</f>
        <v>0</v>
      </c>
      <c r="S1699" s="229">
        <v>0</v>
      </c>
      <c r="T1699" s="230">
        <f>S1699*H1699</f>
        <v>0</v>
      </c>
      <c r="U1699" s="42"/>
      <c r="V1699" s="42"/>
      <c r="W1699" s="42"/>
      <c r="X1699" s="42"/>
      <c r="Y1699" s="42"/>
      <c r="Z1699" s="42"/>
      <c r="AA1699" s="42"/>
      <c r="AB1699" s="42"/>
      <c r="AC1699" s="42"/>
      <c r="AD1699" s="42"/>
      <c r="AE1699" s="42"/>
      <c r="AR1699" s="231" t="s">
        <v>645</v>
      </c>
      <c r="AT1699" s="231" t="s">
        <v>433</v>
      </c>
      <c r="AU1699" s="231" t="s">
        <v>83</v>
      </c>
      <c r="AY1699" s="21" t="s">
        <v>426</v>
      </c>
      <c r="BE1699" s="232">
        <f>IF(N1699="základní",J1699,0)</f>
        <v>0</v>
      </c>
      <c r="BF1699" s="232">
        <f>IF(N1699="snížená",J1699,0)</f>
        <v>0</v>
      </c>
      <c r="BG1699" s="232">
        <f>IF(N1699="zákl. přenesená",J1699,0)</f>
        <v>0</v>
      </c>
      <c r="BH1699" s="232">
        <f>IF(N1699="sníž. přenesená",J1699,0)</f>
        <v>0</v>
      </c>
      <c r="BI1699" s="232">
        <f>IF(N1699="nulová",J1699,0)</f>
        <v>0</v>
      </c>
      <c r="BJ1699" s="21" t="s">
        <v>81</v>
      </c>
      <c r="BK1699" s="232">
        <f>ROUND(I1699*H1699,2)</f>
        <v>0</v>
      </c>
      <c r="BL1699" s="21" t="s">
        <v>645</v>
      </c>
      <c r="BM1699" s="231" t="s">
        <v>2322</v>
      </c>
    </row>
    <row r="1700" s="2" customFormat="1">
      <c r="A1700" s="42"/>
      <c r="B1700" s="43"/>
      <c r="C1700" s="44"/>
      <c r="D1700" s="233" t="s">
        <v>442</v>
      </c>
      <c r="E1700" s="44"/>
      <c r="F1700" s="234" t="s">
        <v>2323</v>
      </c>
      <c r="G1700" s="44"/>
      <c r="H1700" s="44"/>
      <c r="I1700" s="235"/>
      <c r="J1700" s="44"/>
      <c r="K1700" s="44"/>
      <c r="L1700" s="48"/>
      <c r="M1700" s="236"/>
      <c r="N1700" s="237"/>
      <c r="O1700" s="88"/>
      <c r="P1700" s="88"/>
      <c r="Q1700" s="88"/>
      <c r="R1700" s="88"/>
      <c r="S1700" s="88"/>
      <c r="T1700" s="89"/>
      <c r="U1700" s="42"/>
      <c r="V1700" s="42"/>
      <c r="W1700" s="42"/>
      <c r="X1700" s="42"/>
      <c r="Y1700" s="42"/>
      <c r="Z1700" s="42"/>
      <c r="AA1700" s="42"/>
      <c r="AB1700" s="42"/>
      <c r="AC1700" s="42"/>
      <c r="AD1700" s="42"/>
      <c r="AE1700" s="42"/>
      <c r="AT1700" s="21" t="s">
        <v>442</v>
      </c>
      <c r="AU1700" s="21" t="s">
        <v>83</v>
      </c>
    </row>
    <row r="1701" s="14" customFormat="1">
      <c r="A1701" s="14"/>
      <c r="B1701" s="250"/>
      <c r="C1701" s="251"/>
      <c r="D1701" s="240" t="s">
        <v>446</v>
      </c>
      <c r="E1701" s="252" t="s">
        <v>28</v>
      </c>
      <c r="F1701" s="253" t="s">
        <v>863</v>
      </c>
      <c r="G1701" s="251"/>
      <c r="H1701" s="252" t="s">
        <v>28</v>
      </c>
      <c r="I1701" s="254"/>
      <c r="J1701" s="251"/>
      <c r="K1701" s="251"/>
      <c r="L1701" s="255"/>
      <c r="M1701" s="256"/>
      <c r="N1701" s="257"/>
      <c r="O1701" s="257"/>
      <c r="P1701" s="257"/>
      <c r="Q1701" s="257"/>
      <c r="R1701" s="257"/>
      <c r="S1701" s="257"/>
      <c r="T1701" s="258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T1701" s="259" t="s">
        <v>446</v>
      </c>
      <c r="AU1701" s="259" t="s">
        <v>83</v>
      </c>
      <c r="AV1701" s="14" t="s">
        <v>81</v>
      </c>
      <c r="AW1701" s="14" t="s">
        <v>35</v>
      </c>
      <c r="AX1701" s="14" t="s">
        <v>74</v>
      </c>
      <c r="AY1701" s="259" t="s">
        <v>426</v>
      </c>
    </row>
    <row r="1702" s="13" customFormat="1">
      <c r="A1702" s="13"/>
      <c r="B1702" s="238"/>
      <c r="C1702" s="239"/>
      <c r="D1702" s="240" t="s">
        <v>446</v>
      </c>
      <c r="E1702" s="241" t="s">
        <v>28</v>
      </c>
      <c r="F1702" s="242" t="s">
        <v>2324</v>
      </c>
      <c r="G1702" s="239"/>
      <c r="H1702" s="243">
        <v>422.18200000000002</v>
      </c>
      <c r="I1702" s="244"/>
      <c r="J1702" s="239"/>
      <c r="K1702" s="239"/>
      <c r="L1702" s="245"/>
      <c r="M1702" s="246"/>
      <c r="N1702" s="247"/>
      <c r="O1702" s="247"/>
      <c r="P1702" s="247"/>
      <c r="Q1702" s="247"/>
      <c r="R1702" s="247"/>
      <c r="S1702" s="247"/>
      <c r="T1702" s="248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T1702" s="249" t="s">
        <v>446</v>
      </c>
      <c r="AU1702" s="249" t="s">
        <v>83</v>
      </c>
      <c r="AV1702" s="13" t="s">
        <v>83</v>
      </c>
      <c r="AW1702" s="13" t="s">
        <v>35</v>
      </c>
      <c r="AX1702" s="13" t="s">
        <v>74</v>
      </c>
      <c r="AY1702" s="249" t="s">
        <v>426</v>
      </c>
    </row>
    <row r="1703" s="13" customFormat="1">
      <c r="A1703" s="13"/>
      <c r="B1703" s="238"/>
      <c r="C1703" s="239"/>
      <c r="D1703" s="240" t="s">
        <v>446</v>
      </c>
      <c r="E1703" s="241" t="s">
        <v>28</v>
      </c>
      <c r="F1703" s="242" t="s">
        <v>2325</v>
      </c>
      <c r="G1703" s="239"/>
      <c r="H1703" s="243">
        <v>339.04000000000002</v>
      </c>
      <c r="I1703" s="244"/>
      <c r="J1703" s="239"/>
      <c r="K1703" s="239"/>
      <c r="L1703" s="245"/>
      <c r="M1703" s="246"/>
      <c r="N1703" s="247"/>
      <c r="O1703" s="247"/>
      <c r="P1703" s="247"/>
      <c r="Q1703" s="247"/>
      <c r="R1703" s="247"/>
      <c r="S1703" s="247"/>
      <c r="T1703" s="248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T1703" s="249" t="s">
        <v>446</v>
      </c>
      <c r="AU1703" s="249" t="s">
        <v>83</v>
      </c>
      <c r="AV1703" s="13" t="s">
        <v>83</v>
      </c>
      <c r="AW1703" s="13" t="s">
        <v>35</v>
      </c>
      <c r="AX1703" s="13" t="s">
        <v>74</v>
      </c>
      <c r="AY1703" s="249" t="s">
        <v>426</v>
      </c>
    </row>
    <row r="1704" s="16" customFormat="1">
      <c r="A1704" s="16"/>
      <c r="B1704" s="281"/>
      <c r="C1704" s="282"/>
      <c r="D1704" s="240" t="s">
        <v>446</v>
      </c>
      <c r="E1704" s="283" t="s">
        <v>552</v>
      </c>
      <c r="F1704" s="284" t="s">
        <v>1235</v>
      </c>
      <c r="G1704" s="282"/>
      <c r="H1704" s="285">
        <v>761.22199999999998</v>
      </c>
      <c r="I1704" s="286"/>
      <c r="J1704" s="282"/>
      <c r="K1704" s="282"/>
      <c r="L1704" s="287"/>
      <c r="M1704" s="288"/>
      <c r="N1704" s="289"/>
      <c r="O1704" s="289"/>
      <c r="P1704" s="289"/>
      <c r="Q1704" s="289"/>
      <c r="R1704" s="289"/>
      <c r="S1704" s="289"/>
      <c r="T1704" s="290"/>
      <c r="U1704" s="16"/>
      <c r="V1704" s="16"/>
      <c r="W1704" s="16"/>
      <c r="X1704" s="16"/>
      <c r="Y1704" s="16"/>
      <c r="Z1704" s="16"/>
      <c r="AA1704" s="16"/>
      <c r="AB1704" s="16"/>
      <c r="AC1704" s="16"/>
      <c r="AD1704" s="16"/>
      <c r="AE1704" s="16"/>
      <c r="AT1704" s="291" t="s">
        <v>446</v>
      </c>
      <c r="AU1704" s="291" t="s">
        <v>83</v>
      </c>
      <c r="AV1704" s="16" t="s">
        <v>469</v>
      </c>
      <c r="AW1704" s="16" t="s">
        <v>35</v>
      </c>
      <c r="AX1704" s="16" t="s">
        <v>74</v>
      </c>
      <c r="AY1704" s="291" t="s">
        <v>426</v>
      </c>
    </row>
    <row r="1705" s="13" customFormat="1">
      <c r="A1705" s="13"/>
      <c r="B1705" s="238"/>
      <c r="C1705" s="239"/>
      <c r="D1705" s="240" t="s">
        <v>446</v>
      </c>
      <c r="E1705" s="241" t="s">
        <v>28</v>
      </c>
      <c r="F1705" s="242" t="s">
        <v>2326</v>
      </c>
      <c r="G1705" s="239"/>
      <c r="H1705" s="243">
        <v>110.44</v>
      </c>
      <c r="I1705" s="244"/>
      <c r="J1705" s="239"/>
      <c r="K1705" s="239"/>
      <c r="L1705" s="245"/>
      <c r="M1705" s="246"/>
      <c r="N1705" s="247"/>
      <c r="O1705" s="247"/>
      <c r="P1705" s="247"/>
      <c r="Q1705" s="247"/>
      <c r="R1705" s="247"/>
      <c r="S1705" s="247"/>
      <c r="T1705" s="248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T1705" s="249" t="s">
        <v>446</v>
      </c>
      <c r="AU1705" s="249" t="s">
        <v>83</v>
      </c>
      <c r="AV1705" s="13" t="s">
        <v>83</v>
      </c>
      <c r="AW1705" s="13" t="s">
        <v>35</v>
      </c>
      <c r="AX1705" s="13" t="s">
        <v>74</v>
      </c>
      <c r="AY1705" s="249" t="s">
        <v>426</v>
      </c>
    </row>
    <row r="1706" s="16" customFormat="1">
      <c r="A1706" s="16"/>
      <c r="B1706" s="281"/>
      <c r="C1706" s="282"/>
      <c r="D1706" s="240" t="s">
        <v>446</v>
      </c>
      <c r="E1706" s="283" t="s">
        <v>559</v>
      </c>
      <c r="F1706" s="284" t="s">
        <v>1235</v>
      </c>
      <c r="G1706" s="282"/>
      <c r="H1706" s="285">
        <v>110.44</v>
      </c>
      <c r="I1706" s="286"/>
      <c r="J1706" s="282"/>
      <c r="K1706" s="282"/>
      <c r="L1706" s="287"/>
      <c r="M1706" s="288"/>
      <c r="N1706" s="289"/>
      <c r="O1706" s="289"/>
      <c r="P1706" s="289"/>
      <c r="Q1706" s="289"/>
      <c r="R1706" s="289"/>
      <c r="S1706" s="289"/>
      <c r="T1706" s="290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T1706" s="291" t="s">
        <v>446</v>
      </c>
      <c r="AU1706" s="291" t="s">
        <v>83</v>
      </c>
      <c r="AV1706" s="16" t="s">
        <v>469</v>
      </c>
      <c r="AW1706" s="16" t="s">
        <v>35</v>
      </c>
      <c r="AX1706" s="16" t="s">
        <v>74</v>
      </c>
      <c r="AY1706" s="291" t="s">
        <v>426</v>
      </c>
    </row>
    <row r="1707" s="13" customFormat="1">
      <c r="A1707" s="13"/>
      <c r="B1707" s="238"/>
      <c r="C1707" s="239"/>
      <c r="D1707" s="240" t="s">
        <v>446</v>
      </c>
      <c r="E1707" s="241" t="s">
        <v>28</v>
      </c>
      <c r="F1707" s="242" t="s">
        <v>2327</v>
      </c>
      <c r="G1707" s="239"/>
      <c r="H1707" s="243">
        <v>12</v>
      </c>
      <c r="I1707" s="244"/>
      <c r="J1707" s="239"/>
      <c r="K1707" s="239"/>
      <c r="L1707" s="245"/>
      <c r="M1707" s="246"/>
      <c r="N1707" s="247"/>
      <c r="O1707" s="247"/>
      <c r="P1707" s="247"/>
      <c r="Q1707" s="247"/>
      <c r="R1707" s="247"/>
      <c r="S1707" s="247"/>
      <c r="T1707" s="248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T1707" s="249" t="s">
        <v>446</v>
      </c>
      <c r="AU1707" s="249" t="s">
        <v>83</v>
      </c>
      <c r="AV1707" s="13" t="s">
        <v>83</v>
      </c>
      <c r="AW1707" s="13" t="s">
        <v>35</v>
      </c>
      <c r="AX1707" s="13" t="s">
        <v>74</v>
      </c>
      <c r="AY1707" s="249" t="s">
        <v>426</v>
      </c>
    </row>
    <row r="1708" s="16" customFormat="1">
      <c r="A1708" s="16"/>
      <c r="B1708" s="281"/>
      <c r="C1708" s="282"/>
      <c r="D1708" s="240" t="s">
        <v>446</v>
      </c>
      <c r="E1708" s="283" t="s">
        <v>563</v>
      </c>
      <c r="F1708" s="284" t="s">
        <v>1235</v>
      </c>
      <c r="G1708" s="282"/>
      <c r="H1708" s="285">
        <v>12</v>
      </c>
      <c r="I1708" s="286"/>
      <c r="J1708" s="282"/>
      <c r="K1708" s="282"/>
      <c r="L1708" s="287"/>
      <c r="M1708" s="288"/>
      <c r="N1708" s="289"/>
      <c r="O1708" s="289"/>
      <c r="P1708" s="289"/>
      <c r="Q1708" s="289"/>
      <c r="R1708" s="289"/>
      <c r="S1708" s="289"/>
      <c r="T1708" s="290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T1708" s="291" t="s">
        <v>446</v>
      </c>
      <c r="AU1708" s="291" t="s">
        <v>83</v>
      </c>
      <c r="AV1708" s="16" t="s">
        <v>469</v>
      </c>
      <c r="AW1708" s="16" t="s">
        <v>35</v>
      </c>
      <c r="AX1708" s="16" t="s">
        <v>74</v>
      </c>
      <c r="AY1708" s="291" t="s">
        <v>426</v>
      </c>
    </row>
    <row r="1709" s="15" customFormat="1">
      <c r="A1709" s="15"/>
      <c r="B1709" s="260"/>
      <c r="C1709" s="261"/>
      <c r="D1709" s="240" t="s">
        <v>446</v>
      </c>
      <c r="E1709" s="262" t="s">
        <v>2328</v>
      </c>
      <c r="F1709" s="263" t="s">
        <v>466</v>
      </c>
      <c r="G1709" s="261"/>
      <c r="H1709" s="264">
        <v>883.66200000000003</v>
      </c>
      <c r="I1709" s="265"/>
      <c r="J1709" s="261"/>
      <c r="K1709" s="261"/>
      <c r="L1709" s="266"/>
      <c r="M1709" s="267"/>
      <c r="N1709" s="268"/>
      <c r="O1709" s="268"/>
      <c r="P1709" s="268"/>
      <c r="Q1709" s="268"/>
      <c r="R1709" s="268"/>
      <c r="S1709" s="268"/>
      <c r="T1709" s="269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T1709" s="270" t="s">
        <v>446</v>
      </c>
      <c r="AU1709" s="270" t="s">
        <v>83</v>
      </c>
      <c r="AV1709" s="15" t="s">
        <v>438</v>
      </c>
      <c r="AW1709" s="15" t="s">
        <v>35</v>
      </c>
      <c r="AX1709" s="15" t="s">
        <v>81</v>
      </c>
      <c r="AY1709" s="270" t="s">
        <v>426</v>
      </c>
    </row>
    <row r="1710" s="2" customFormat="1" ht="24.15" customHeight="1">
      <c r="A1710" s="42"/>
      <c r="B1710" s="43"/>
      <c r="C1710" s="271" t="s">
        <v>2329</v>
      </c>
      <c r="D1710" s="271" t="s">
        <v>776</v>
      </c>
      <c r="E1710" s="272" t="s">
        <v>2330</v>
      </c>
      <c r="F1710" s="273" t="s">
        <v>2331</v>
      </c>
      <c r="G1710" s="274" t="s">
        <v>436</v>
      </c>
      <c r="H1710" s="275">
        <v>788.68600000000004</v>
      </c>
      <c r="I1710" s="276"/>
      <c r="J1710" s="277">
        <f>ROUND(I1710*H1710,2)</f>
        <v>0</v>
      </c>
      <c r="K1710" s="273" t="s">
        <v>437</v>
      </c>
      <c r="L1710" s="278"/>
      <c r="M1710" s="279" t="s">
        <v>28</v>
      </c>
      <c r="N1710" s="280" t="s">
        <v>45</v>
      </c>
      <c r="O1710" s="88"/>
      <c r="P1710" s="229">
        <f>O1710*H1710</f>
        <v>0</v>
      </c>
      <c r="Q1710" s="229">
        <v>0.0080000000000000002</v>
      </c>
      <c r="R1710" s="229">
        <f>Q1710*H1710</f>
        <v>6.309488</v>
      </c>
      <c r="S1710" s="229">
        <v>0</v>
      </c>
      <c r="T1710" s="230">
        <f>S1710*H1710</f>
        <v>0</v>
      </c>
      <c r="U1710" s="42"/>
      <c r="V1710" s="42"/>
      <c r="W1710" s="42"/>
      <c r="X1710" s="42"/>
      <c r="Y1710" s="42"/>
      <c r="Z1710" s="42"/>
      <c r="AA1710" s="42"/>
      <c r="AB1710" s="42"/>
      <c r="AC1710" s="42"/>
      <c r="AD1710" s="42"/>
      <c r="AE1710" s="42"/>
      <c r="AR1710" s="231" t="s">
        <v>732</v>
      </c>
      <c r="AT1710" s="231" t="s">
        <v>776</v>
      </c>
      <c r="AU1710" s="231" t="s">
        <v>83</v>
      </c>
      <c r="AY1710" s="21" t="s">
        <v>426</v>
      </c>
      <c r="BE1710" s="232">
        <f>IF(N1710="základní",J1710,0)</f>
        <v>0</v>
      </c>
      <c r="BF1710" s="232">
        <f>IF(N1710="snížená",J1710,0)</f>
        <v>0</v>
      </c>
      <c r="BG1710" s="232">
        <f>IF(N1710="zákl. přenesená",J1710,0)</f>
        <v>0</v>
      </c>
      <c r="BH1710" s="232">
        <f>IF(N1710="sníž. přenesená",J1710,0)</f>
        <v>0</v>
      </c>
      <c r="BI1710" s="232">
        <f>IF(N1710="nulová",J1710,0)</f>
        <v>0</v>
      </c>
      <c r="BJ1710" s="21" t="s">
        <v>81</v>
      </c>
      <c r="BK1710" s="232">
        <f>ROUND(I1710*H1710,2)</f>
        <v>0</v>
      </c>
      <c r="BL1710" s="21" t="s">
        <v>645</v>
      </c>
      <c r="BM1710" s="231" t="s">
        <v>2332</v>
      </c>
    </row>
    <row r="1711" s="14" customFormat="1">
      <c r="A1711" s="14"/>
      <c r="B1711" s="250"/>
      <c r="C1711" s="251"/>
      <c r="D1711" s="240" t="s">
        <v>446</v>
      </c>
      <c r="E1711" s="252" t="s">
        <v>28</v>
      </c>
      <c r="F1711" s="253" t="s">
        <v>899</v>
      </c>
      <c r="G1711" s="251"/>
      <c r="H1711" s="252" t="s">
        <v>28</v>
      </c>
      <c r="I1711" s="254"/>
      <c r="J1711" s="251"/>
      <c r="K1711" s="251"/>
      <c r="L1711" s="255"/>
      <c r="M1711" s="256"/>
      <c r="N1711" s="257"/>
      <c r="O1711" s="257"/>
      <c r="P1711" s="257"/>
      <c r="Q1711" s="257"/>
      <c r="R1711" s="257"/>
      <c r="S1711" s="257"/>
      <c r="T1711" s="258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T1711" s="259" t="s">
        <v>446</v>
      </c>
      <c r="AU1711" s="259" t="s">
        <v>83</v>
      </c>
      <c r="AV1711" s="14" t="s">
        <v>81</v>
      </c>
      <c r="AW1711" s="14" t="s">
        <v>35</v>
      </c>
      <c r="AX1711" s="14" t="s">
        <v>74</v>
      </c>
      <c r="AY1711" s="259" t="s">
        <v>426</v>
      </c>
    </row>
    <row r="1712" s="13" customFormat="1">
      <c r="A1712" s="13"/>
      <c r="B1712" s="238"/>
      <c r="C1712" s="239"/>
      <c r="D1712" s="240" t="s">
        <v>446</v>
      </c>
      <c r="E1712" s="241" t="s">
        <v>28</v>
      </c>
      <c r="F1712" s="242" t="s">
        <v>2333</v>
      </c>
      <c r="G1712" s="239"/>
      <c r="H1712" s="243">
        <v>776.44600000000003</v>
      </c>
      <c r="I1712" s="244"/>
      <c r="J1712" s="239"/>
      <c r="K1712" s="239"/>
      <c r="L1712" s="245"/>
      <c r="M1712" s="246"/>
      <c r="N1712" s="247"/>
      <c r="O1712" s="247"/>
      <c r="P1712" s="247"/>
      <c r="Q1712" s="247"/>
      <c r="R1712" s="247"/>
      <c r="S1712" s="247"/>
      <c r="T1712" s="248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T1712" s="249" t="s">
        <v>446</v>
      </c>
      <c r="AU1712" s="249" t="s">
        <v>83</v>
      </c>
      <c r="AV1712" s="13" t="s">
        <v>83</v>
      </c>
      <c r="AW1712" s="13" t="s">
        <v>35</v>
      </c>
      <c r="AX1712" s="13" t="s">
        <v>74</v>
      </c>
      <c r="AY1712" s="249" t="s">
        <v>426</v>
      </c>
    </row>
    <row r="1713" s="13" customFormat="1">
      <c r="A1713" s="13"/>
      <c r="B1713" s="238"/>
      <c r="C1713" s="239"/>
      <c r="D1713" s="240" t="s">
        <v>446</v>
      </c>
      <c r="E1713" s="241" t="s">
        <v>28</v>
      </c>
      <c r="F1713" s="242" t="s">
        <v>2334</v>
      </c>
      <c r="G1713" s="239"/>
      <c r="H1713" s="243">
        <v>12.24</v>
      </c>
      <c r="I1713" s="244"/>
      <c r="J1713" s="239"/>
      <c r="K1713" s="239"/>
      <c r="L1713" s="245"/>
      <c r="M1713" s="246"/>
      <c r="N1713" s="247"/>
      <c r="O1713" s="247"/>
      <c r="P1713" s="247"/>
      <c r="Q1713" s="247"/>
      <c r="R1713" s="247"/>
      <c r="S1713" s="247"/>
      <c r="T1713" s="248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T1713" s="249" t="s">
        <v>446</v>
      </c>
      <c r="AU1713" s="249" t="s">
        <v>83</v>
      </c>
      <c r="AV1713" s="13" t="s">
        <v>83</v>
      </c>
      <c r="AW1713" s="13" t="s">
        <v>35</v>
      </c>
      <c r="AX1713" s="13" t="s">
        <v>74</v>
      </c>
      <c r="AY1713" s="249" t="s">
        <v>426</v>
      </c>
    </row>
    <row r="1714" s="15" customFormat="1">
      <c r="A1714" s="15"/>
      <c r="B1714" s="260"/>
      <c r="C1714" s="261"/>
      <c r="D1714" s="240" t="s">
        <v>446</v>
      </c>
      <c r="E1714" s="262" t="s">
        <v>28</v>
      </c>
      <c r="F1714" s="263" t="s">
        <v>466</v>
      </c>
      <c r="G1714" s="261"/>
      <c r="H1714" s="264">
        <v>788.68600000000004</v>
      </c>
      <c r="I1714" s="265"/>
      <c r="J1714" s="261"/>
      <c r="K1714" s="261"/>
      <c r="L1714" s="266"/>
      <c r="M1714" s="267"/>
      <c r="N1714" s="268"/>
      <c r="O1714" s="268"/>
      <c r="P1714" s="268"/>
      <c r="Q1714" s="268"/>
      <c r="R1714" s="268"/>
      <c r="S1714" s="268"/>
      <c r="T1714" s="269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T1714" s="270" t="s">
        <v>446</v>
      </c>
      <c r="AU1714" s="270" t="s">
        <v>83</v>
      </c>
      <c r="AV1714" s="15" t="s">
        <v>438</v>
      </c>
      <c r="AW1714" s="15" t="s">
        <v>35</v>
      </c>
      <c r="AX1714" s="15" t="s">
        <v>81</v>
      </c>
      <c r="AY1714" s="270" t="s">
        <v>426</v>
      </c>
    </row>
    <row r="1715" s="2" customFormat="1" ht="24.15" customHeight="1">
      <c r="A1715" s="42"/>
      <c r="B1715" s="43"/>
      <c r="C1715" s="271" t="s">
        <v>2335</v>
      </c>
      <c r="D1715" s="271" t="s">
        <v>776</v>
      </c>
      <c r="E1715" s="272" t="s">
        <v>2336</v>
      </c>
      <c r="F1715" s="273" t="s">
        <v>2337</v>
      </c>
      <c r="G1715" s="274" t="s">
        <v>436</v>
      </c>
      <c r="H1715" s="275">
        <v>112.649</v>
      </c>
      <c r="I1715" s="276"/>
      <c r="J1715" s="277">
        <f>ROUND(I1715*H1715,2)</f>
        <v>0</v>
      </c>
      <c r="K1715" s="273" t="s">
        <v>437</v>
      </c>
      <c r="L1715" s="278"/>
      <c r="M1715" s="279" t="s">
        <v>28</v>
      </c>
      <c r="N1715" s="280" t="s">
        <v>45</v>
      </c>
      <c r="O1715" s="88"/>
      <c r="P1715" s="229">
        <f>O1715*H1715</f>
        <v>0</v>
      </c>
      <c r="Q1715" s="229">
        <v>0.01</v>
      </c>
      <c r="R1715" s="229">
        <f>Q1715*H1715</f>
        <v>1.12649</v>
      </c>
      <c r="S1715" s="229">
        <v>0</v>
      </c>
      <c r="T1715" s="230">
        <f>S1715*H1715</f>
        <v>0</v>
      </c>
      <c r="U1715" s="42"/>
      <c r="V1715" s="42"/>
      <c r="W1715" s="42"/>
      <c r="X1715" s="42"/>
      <c r="Y1715" s="42"/>
      <c r="Z1715" s="42"/>
      <c r="AA1715" s="42"/>
      <c r="AB1715" s="42"/>
      <c r="AC1715" s="42"/>
      <c r="AD1715" s="42"/>
      <c r="AE1715" s="42"/>
      <c r="AR1715" s="231" t="s">
        <v>732</v>
      </c>
      <c r="AT1715" s="231" t="s">
        <v>776</v>
      </c>
      <c r="AU1715" s="231" t="s">
        <v>83</v>
      </c>
      <c r="AY1715" s="21" t="s">
        <v>426</v>
      </c>
      <c r="BE1715" s="232">
        <f>IF(N1715="základní",J1715,0)</f>
        <v>0</v>
      </c>
      <c r="BF1715" s="232">
        <f>IF(N1715="snížená",J1715,0)</f>
        <v>0</v>
      </c>
      <c r="BG1715" s="232">
        <f>IF(N1715="zákl. přenesená",J1715,0)</f>
        <v>0</v>
      </c>
      <c r="BH1715" s="232">
        <f>IF(N1715="sníž. přenesená",J1715,0)</f>
        <v>0</v>
      </c>
      <c r="BI1715" s="232">
        <f>IF(N1715="nulová",J1715,0)</f>
        <v>0</v>
      </c>
      <c r="BJ1715" s="21" t="s">
        <v>81</v>
      </c>
      <c r="BK1715" s="232">
        <f>ROUND(I1715*H1715,2)</f>
        <v>0</v>
      </c>
      <c r="BL1715" s="21" t="s">
        <v>645</v>
      </c>
      <c r="BM1715" s="231" t="s">
        <v>2338</v>
      </c>
    </row>
    <row r="1716" s="14" customFormat="1">
      <c r="A1716" s="14"/>
      <c r="B1716" s="250"/>
      <c r="C1716" s="251"/>
      <c r="D1716" s="240" t="s">
        <v>446</v>
      </c>
      <c r="E1716" s="252" t="s">
        <v>28</v>
      </c>
      <c r="F1716" s="253" t="s">
        <v>899</v>
      </c>
      <c r="G1716" s="251"/>
      <c r="H1716" s="252" t="s">
        <v>28</v>
      </c>
      <c r="I1716" s="254"/>
      <c r="J1716" s="251"/>
      <c r="K1716" s="251"/>
      <c r="L1716" s="255"/>
      <c r="M1716" s="256"/>
      <c r="N1716" s="257"/>
      <c r="O1716" s="257"/>
      <c r="P1716" s="257"/>
      <c r="Q1716" s="257"/>
      <c r="R1716" s="257"/>
      <c r="S1716" s="257"/>
      <c r="T1716" s="258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T1716" s="259" t="s">
        <v>446</v>
      </c>
      <c r="AU1716" s="259" t="s">
        <v>83</v>
      </c>
      <c r="AV1716" s="14" t="s">
        <v>81</v>
      </c>
      <c r="AW1716" s="14" t="s">
        <v>35</v>
      </c>
      <c r="AX1716" s="14" t="s">
        <v>74</v>
      </c>
      <c r="AY1716" s="259" t="s">
        <v>426</v>
      </c>
    </row>
    <row r="1717" s="13" customFormat="1">
      <c r="A1717" s="13"/>
      <c r="B1717" s="238"/>
      <c r="C1717" s="239"/>
      <c r="D1717" s="240" t="s">
        <v>446</v>
      </c>
      <c r="E1717" s="241" t="s">
        <v>28</v>
      </c>
      <c r="F1717" s="242" t="s">
        <v>2339</v>
      </c>
      <c r="G1717" s="239"/>
      <c r="H1717" s="243">
        <v>112.649</v>
      </c>
      <c r="I1717" s="244"/>
      <c r="J1717" s="239"/>
      <c r="K1717" s="239"/>
      <c r="L1717" s="245"/>
      <c r="M1717" s="246"/>
      <c r="N1717" s="247"/>
      <c r="O1717" s="247"/>
      <c r="P1717" s="247"/>
      <c r="Q1717" s="247"/>
      <c r="R1717" s="247"/>
      <c r="S1717" s="247"/>
      <c r="T1717" s="248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T1717" s="249" t="s">
        <v>446</v>
      </c>
      <c r="AU1717" s="249" t="s">
        <v>83</v>
      </c>
      <c r="AV1717" s="13" t="s">
        <v>83</v>
      </c>
      <c r="AW1717" s="13" t="s">
        <v>35</v>
      </c>
      <c r="AX1717" s="13" t="s">
        <v>81</v>
      </c>
      <c r="AY1717" s="249" t="s">
        <v>426</v>
      </c>
    </row>
    <row r="1718" s="2" customFormat="1" ht="44.25" customHeight="1">
      <c r="A1718" s="42"/>
      <c r="B1718" s="43"/>
      <c r="C1718" s="220" t="s">
        <v>2340</v>
      </c>
      <c r="D1718" s="220" t="s">
        <v>433</v>
      </c>
      <c r="E1718" s="221" t="s">
        <v>2341</v>
      </c>
      <c r="F1718" s="222" t="s">
        <v>2342</v>
      </c>
      <c r="G1718" s="223" t="s">
        <v>436</v>
      </c>
      <c r="H1718" s="224">
        <v>171.31</v>
      </c>
      <c r="I1718" s="225"/>
      <c r="J1718" s="226">
        <f>ROUND(I1718*H1718,2)</f>
        <v>0</v>
      </c>
      <c r="K1718" s="222" t="s">
        <v>28</v>
      </c>
      <c r="L1718" s="48"/>
      <c r="M1718" s="227" t="s">
        <v>28</v>
      </c>
      <c r="N1718" s="228" t="s">
        <v>45</v>
      </c>
      <c r="O1718" s="88"/>
      <c r="P1718" s="229">
        <f>O1718*H1718</f>
        <v>0</v>
      </c>
      <c r="Q1718" s="229">
        <v>0</v>
      </c>
      <c r="R1718" s="229">
        <f>Q1718*H1718</f>
        <v>0</v>
      </c>
      <c r="S1718" s="229">
        <v>0</v>
      </c>
      <c r="T1718" s="230">
        <f>S1718*H1718</f>
        <v>0</v>
      </c>
      <c r="U1718" s="42"/>
      <c r="V1718" s="42"/>
      <c r="W1718" s="42"/>
      <c r="X1718" s="42"/>
      <c r="Y1718" s="42"/>
      <c r="Z1718" s="42"/>
      <c r="AA1718" s="42"/>
      <c r="AB1718" s="42"/>
      <c r="AC1718" s="42"/>
      <c r="AD1718" s="42"/>
      <c r="AE1718" s="42"/>
      <c r="AR1718" s="231" t="s">
        <v>645</v>
      </c>
      <c r="AT1718" s="231" t="s">
        <v>433</v>
      </c>
      <c r="AU1718" s="231" t="s">
        <v>83</v>
      </c>
      <c r="AY1718" s="21" t="s">
        <v>426</v>
      </c>
      <c r="BE1718" s="232">
        <f>IF(N1718="základní",J1718,0)</f>
        <v>0</v>
      </c>
      <c r="BF1718" s="232">
        <f>IF(N1718="snížená",J1718,0)</f>
        <v>0</v>
      </c>
      <c r="BG1718" s="232">
        <f>IF(N1718="zákl. přenesená",J1718,0)</f>
        <v>0</v>
      </c>
      <c r="BH1718" s="232">
        <f>IF(N1718="sníž. přenesená",J1718,0)</f>
        <v>0</v>
      </c>
      <c r="BI1718" s="232">
        <f>IF(N1718="nulová",J1718,0)</f>
        <v>0</v>
      </c>
      <c r="BJ1718" s="21" t="s">
        <v>81</v>
      </c>
      <c r="BK1718" s="232">
        <f>ROUND(I1718*H1718,2)</f>
        <v>0</v>
      </c>
      <c r="BL1718" s="21" t="s">
        <v>645</v>
      </c>
      <c r="BM1718" s="231" t="s">
        <v>2343</v>
      </c>
    </row>
    <row r="1719" s="14" customFormat="1">
      <c r="A1719" s="14"/>
      <c r="B1719" s="250"/>
      <c r="C1719" s="251"/>
      <c r="D1719" s="240" t="s">
        <v>446</v>
      </c>
      <c r="E1719" s="252" t="s">
        <v>28</v>
      </c>
      <c r="F1719" s="253" t="s">
        <v>863</v>
      </c>
      <c r="G1719" s="251"/>
      <c r="H1719" s="252" t="s">
        <v>28</v>
      </c>
      <c r="I1719" s="254"/>
      <c r="J1719" s="251"/>
      <c r="K1719" s="251"/>
      <c r="L1719" s="255"/>
      <c r="M1719" s="256"/>
      <c r="N1719" s="257"/>
      <c r="O1719" s="257"/>
      <c r="P1719" s="257"/>
      <c r="Q1719" s="257"/>
      <c r="R1719" s="257"/>
      <c r="S1719" s="257"/>
      <c r="T1719" s="258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T1719" s="259" t="s">
        <v>446</v>
      </c>
      <c r="AU1719" s="259" t="s">
        <v>83</v>
      </c>
      <c r="AV1719" s="14" t="s">
        <v>81</v>
      </c>
      <c r="AW1719" s="14" t="s">
        <v>35</v>
      </c>
      <c r="AX1719" s="14" t="s">
        <v>74</v>
      </c>
      <c r="AY1719" s="259" t="s">
        <v>426</v>
      </c>
    </row>
    <row r="1720" s="13" customFormat="1">
      <c r="A1720" s="13"/>
      <c r="B1720" s="238"/>
      <c r="C1720" s="239"/>
      <c r="D1720" s="240" t="s">
        <v>446</v>
      </c>
      <c r="E1720" s="241" t="s">
        <v>28</v>
      </c>
      <c r="F1720" s="242" t="s">
        <v>2344</v>
      </c>
      <c r="G1720" s="239"/>
      <c r="H1720" s="243">
        <v>171.31</v>
      </c>
      <c r="I1720" s="244"/>
      <c r="J1720" s="239"/>
      <c r="K1720" s="239"/>
      <c r="L1720" s="245"/>
      <c r="M1720" s="246"/>
      <c r="N1720" s="247"/>
      <c r="O1720" s="247"/>
      <c r="P1720" s="247"/>
      <c r="Q1720" s="247"/>
      <c r="R1720" s="247"/>
      <c r="S1720" s="247"/>
      <c r="T1720" s="248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T1720" s="249" t="s">
        <v>446</v>
      </c>
      <c r="AU1720" s="249" t="s">
        <v>83</v>
      </c>
      <c r="AV1720" s="13" t="s">
        <v>83</v>
      </c>
      <c r="AW1720" s="13" t="s">
        <v>35</v>
      </c>
      <c r="AX1720" s="13" t="s">
        <v>74</v>
      </c>
      <c r="AY1720" s="249" t="s">
        <v>426</v>
      </c>
    </row>
    <row r="1721" s="15" customFormat="1">
      <c r="A1721" s="15"/>
      <c r="B1721" s="260"/>
      <c r="C1721" s="261"/>
      <c r="D1721" s="240" t="s">
        <v>446</v>
      </c>
      <c r="E1721" s="262" t="s">
        <v>550</v>
      </c>
      <c r="F1721" s="263" t="s">
        <v>466</v>
      </c>
      <c r="G1721" s="261"/>
      <c r="H1721" s="264">
        <v>171.31</v>
      </c>
      <c r="I1721" s="265"/>
      <c r="J1721" s="261"/>
      <c r="K1721" s="261"/>
      <c r="L1721" s="266"/>
      <c r="M1721" s="267"/>
      <c r="N1721" s="268"/>
      <c r="O1721" s="268"/>
      <c r="P1721" s="268"/>
      <c r="Q1721" s="268"/>
      <c r="R1721" s="268"/>
      <c r="S1721" s="268"/>
      <c r="T1721" s="269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T1721" s="270" t="s">
        <v>446</v>
      </c>
      <c r="AU1721" s="270" t="s">
        <v>83</v>
      </c>
      <c r="AV1721" s="15" t="s">
        <v>438</v>
      </c>
      <c r="AW1721" s="15" t="s">
        <v>35</v>
      </c>
      <c r="AX1721" s="15" t="s">
        <v>81</v>
      </c>
      <c r="AY1721" s="270" t="s">
        <v>426</v>
      </c>
    </row>
    <row r="1722" s="2" customFormat="1" ht="24.15" customHeight="1">
      <c r="A1722" s="42"/>
      <c r="B1722" s="43"/>
      <c r="C1722" s="271" t="s">
        <v>2345</v>
      </c>
      <c r="D1722" s="271" t="s">
        <v>776</v>
      </c>
      <c r="E1722" s="272" t="s">
        <v>2330</v>
      </c>
      <c r="F1722" s="273" t="s">
        <v>2331</v>
      </c>
      <c r="G1722" s="274" t="s">
        <v>436</v>
      </c>
      <c r="H1722" s="275">
        <v>174.73599999999999</v>
      </c>
      <c r="I1722" s="276"/>
      <c r="J1722" s="277">
        <f>ROUND(I1722*H1722,2)</f>
        <v>0</v>
      </c>
      <c r="K1722" s="273" t="s">
        <v>437</v>
      </c>
      <c r="L1722" s="278"/>
      <c r="M1722" s="279" t="s">
        <v>28</v>
      </c>
      <c r="N1722" s="280" t="s">
        <v>45</v>
      </c>
      <c r="O1722" s="88"/>
      <c r="P1722" s="229">
        <f>O1722*H1722</f>
        <v>0</v>
      </c>
      <c r="Q1722" s="229">
        <v>0.0080000000000000002</v>
      </c>
      <c r="R1722" s="229">
        <f>Q1722*H1722</f>
        <v>1.397888</v>
      </c>
      <c r="S1722" s="229">
        <v>0</v>
      </c>
      <c r="T1722" s="230">
        <f>S1722*H1722</f>
        <v>0</v>
      </c>
      <c r="U1722" s="42"/>
      <c r="V1722" s="42"/>
      <c r="W1722" s="42"/>
      <c r="X1722" s="42"/>
      <c r="Y1722" s="42"/>
      <c r="Z1722" s="42"/>
      <c r="AA1722" s="42"/>
      <c r="AB1722" s="42"/>
      <c r="AC1722" s="42"/>
      <c r="AD1722" s="42"/>
      <c r="AE1722" s="42"/>
      <c r="AR1722" s="231" t="s">
        <v>732</v>
      </c>
      <c r="AT1722" s="231" t="s">
        <v>776</v>
      </c>
      <c r="AU1722" s="231" t="s">
        <v>83</v>
      </c>
      <c r="AY1722" s="21" t="s">
        <v>426</v>
      </c>
      <c r="BE1722" s="232">
        <f>IF(N1722="základní",J1722,0)</f>
        <v>0</v>
      </c>
      <c r="BF1722" s="232">
        <f>IF(N1722="snížená",J1722,0)</f>
        <v>0</v>
      </c>
      <c r="BG1722" s="232">
        <f>IF(N1722="zákl. přenesená",J1722,0)</f>
        <v>0</v>
      </c>
      <c r="BH1722" s="232">
        <f>IF(N1722="sníž. přenesená",J1722,0)</f>
        <v>0</v>
      </c>
      <c r="BI1722" s="232">
        <f>IF(N1722="nulová",J1722,0)</f>
        <v>0</v>
      </c>
      <c r="BJ1722" s="21" t="s">
        <v>81</v>
      </c>
      <c r="BK1722" s="232">
        <f>ROUND(I1722*H1722,2)</f>
        <v>0</v>
      </c>
      <c r="BL1722" s="21" t="s">
        <v>645</v>
      </c>
      <c r="BM1722" s="231" t="s">
        <v>2346</v>
      </c>
    </row>
    <row r="1723" s="14" customFormat="1">
      <c r="A1723" s="14"/>
      <c r="B1723" s="250"/>
      <c r="C1723" s="251"/>
      <c r="D1723" s="240" t="s">
        <v>446</v>
      </c>
      <c r="E1723" s="252" t="s">
        <v>28</v>
      </c>
      <c r="F1723" s="253" t="s">
        <v>899</v>
      </c>
      <c r="G1723" s="251"/>
      <c r="H1723" s="252" t="s">
        <v>28</v>
      </c>
      <c r="I1723" s="254"/>
      <c r="J1723" s="251"/>
      <c r="K1723" s="251"/>
      <c r="L1723" s="255"/>
      <c r="M1723" s="256"/>
      <c r="N1723" s="257"/>
      <c r="O1723" s="257"/>
      <c r="P1723" s="257"/>
      <c r="Q1723" s="257"/>
      <c r="R1723" s="257"/>
      <c r="S1723" s="257"/>
      <c r="T1723" s="258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T1723" s="259" t="s">
        <v>446</v>
      </c>
      <c r="AU1723" s="259" t="s">
        <v>83</v>
      </c>
      <c r="AV1723" s="14" t="s">
        <v>81</v>
      </c>
      <c r="AW1723" s="14" t="s">
        <v>35</v>
      </c>
      <c r="AX1723" s="14" t="s">
        <v>74</v>
      </c>
      <c r="AY1723" s="259" t="s">
        <v>426</v>
      </c>
    </row>
    <row r="1724" s="13" customFormat="1">
      <c r="A1724" s="13"/>
      <c r="B1724" s="238"/>
      <c r="C1724" s="239"/>
      <c r="D1724" s="240" t="s">
        <v>446</v>
      </c>
      <c r="E1724" s="241" t="s">
        <v>28</v>
      </c>
      <c r="F1724" s="242" t="s">
        <v>2347</v>
      </c>
      <c r="G1724" s="239"/>
      <c r="H1724" s="243">
        <v>174.73599999999999</v>
      </c>
      <c r="I1724" s="244"/>
      <c r="J1724" s="239"/>
      <c r="K1724" s="239"/>
      <c r="L1724" s="245"/>
      <c r="M1724" s="246"/>
      <c r="N1724" s="247"/>
      <c r="O1724" s="247"/>
      <c r="P1724" s="247"/>
      <c r="Q1724" s="247"/>
      <c r="R1724" s="247"/>
      <c r="S1724" s="247"/>
      <c r="T1724" s="248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T1724" s="249" t="s">
        <v>446</v>
      </c>
      <c r="AU1724" s="249" t="s">
        <v>83</v>
      </c>
      <c r="AV1724" s="13" t="s">
        <v>83</v>
      </c>
      <c r="AW1724" s="13" t="s">
        <v>35</v>
      </c>
      <c r="AX1724" s="13" t="s">
        <v>81</v>
      </c>
      <c r="AY1724" s="249" t="s">
        <v>426</v>
      </c>
    </row>
    <row r="1725" s="2" customFormat="1" ht="44.25" customHeight="1">
      <c r="A1725" s="42"/>
      <c r="B1725" s="43"/>
      <c r="C1725" s="220" t="s">
        <v>2348</v>
      </c>
      <c r="D1725" s="220" t="s">
        <v>433</v>
      </c>
      <c r="E1725" s="221" t="s">
        <v>2349</v>
      </c>
      <c r="F1725" s="222" t="s">
        <v>2350</v>
      </c>
      <c r="G1725" s="223" t="s">
        <v>436</v>
      </c>
      <c r="H1725" s="224">
        <v>38.762999999999998</v>
      </c>
      <c r="I1725" s="225"/>
      <c r="J1725" s="226">
        <f>ROUND(I1725*H1725,2)</f>
        <v>0</v>
      </c>
      <c r="K1725" s="222" t="s">
        <v>437</v>
      </c>
      <c r="L1725" s="48"/>
      <c r="M1725" s="227" t="s">
        <v>28</v>
      </c>
      <c r="N1725" s="228" t="s">
        <v>45</v>
      </c>
      <c r="O1725" s="88"/>
      <c r="P1725" s="229">
        <f>O1725*H1725</f>
        <v>0</v>
      </c>
      <c r="Q1725" s="229">
        <v>0</v>
      </c>
      <c r="R1725" s="229">
        <f>Q1725*H1725</f>
        <v>0</v>
      </c>
      <c r="S1725" s="229">
        <v>0</v>
      </c>
      <c r="T1725" s="230">
        <f>S1725*H1725</f>
        <v>0</v>
      </c>
      <c r="U1725" s="42"/>
      <c r="V1725" s="42"/>
      <c r="W1725" s="42"/>
      <c r="X1725" s="42"/>
      <c r="Y1725" s="42"/>
      <c r="Z1725" s="42"/>
      <c r="AA1725" s="42"/>
      <c r="AB1725" s="42"/>
      <c r="AC1725" s="42"/>
      <c r="AD1725" s="42"/>
      <c r="AE1725" s="42"/>
      <c r="AR1725" s="231" t="s">
        <v>645</v>
      </c>
      <c r="AT1725" s="231" t="s">
        <v>433</v>
      </c>
      <c r="AU1725" s="231" t="s">
        <v>83</v>
      </c>
      <c r="AY1725" s="21" t="s">
        <v>426</v>
      </c>
      <c r="BE1725" s="232">
        <f>IF(N1725="základní",J1725,0)</f>
        <v>0</v>
      </c>
      <c r="BF1725" s="232">
        <f>IF(N1725="snížená",J1725,0)</f>
        <v>0</v>
      </c>
      <c r="BG1725" s="232">
        <f>IF(N1725="zákl. přenesená",J1725,0)</f>
        <v>0</v>
      </c>
      <c r="BH1725" s="232">
        <f>IF(N1725="sníž. přenesená",J1725,0)</f>
        <v>0</v>
      </c>
      <c r="BI1725" s="232">
        <f>IF(N1725="nulová",J1725,0)</f>
        <v>0</v>
      </c>
      <c r="BJ1725" s="21" t="s">
        <v>81</v>
      </c>
      <c r="BK1725" s="232">
        <f>ROUND(I1725*H1725,2)</f>
        <v>0</v>
      </c>
      <c r="BL1725" s="21" t="s">
        <v>645</v>
      </c>
      <c r="BM1725" s="231" t="s">
        <v>2351</v>
      </c>
    </row>
    <row r="1726" s="2" customFormat="1">
      <c r="A1726" s="42"/>
      <c r="B1726" s="43"/>
      <c r="C1726" s="44"/>
      <c r="D1726" s="233" t="s">
        <v>442</v>
      </c>
      <c r="E1726" s="44"/>
      <c r="F1726" s="234" t="s">
        <v>2352</v>
      </c>
      <c r="G1726" s="44"/>
      <c r="H1726" s="44"/>
      <c r="I1726" s="235"/>
      <c r="J1726" s="44"/>
      <c r="K1726" s="44"/>
      <c r="L1726" s="48"/>
      <c r="M1726" s="236"/>
      <c r="N1726" s="237"/>
      <c r="O1726" s="88"/>
      <c r="P1726" s="88"/>
      <c r="Q1726" s="88"/>
      <c r="R1726" s="88"/>
      <c r="S1726" s="88"/>
      <c r="T1726" s="89"/>
      <c r="U1726" s="42"/>
      <c r="V1726" s="42"/>
      <c r="W1726" s="42"/>
      <c r="X1726" s="42"/>
      <c r="Y1726" s="42"/>
      <c r="Z1726" s="42"/>
      <c r="AA1726" s="42"/>
      <c r="AB1726" s="42"/>
      <c r="AC1726" s="42"/>
      <c r="AD1726" s="42"/>
      <c r="AE1726" s="42"/>
      <c r="AT1726" s="21" t="s">
        <v>442</v>
      </c>
      <c r="AU1726" s="21" t="s">
        <v>83</v>
      </c>
    </row>
    <row r="1727" s="13" customFormat="1">
      <c r="A1727" s="13"/>
      <c r="B1727" s="238"/>
      <c r="C1727" s="239"/>
      <c r="D1727" s="240" t="s">
        <v>446</v>
      </c>
      <c r="E1727" s="241" t="s">
        <v>28</v>
      </c>
      <c r="F1727" s="242" t="s">
        <v>538</v>
      </c>
      <c r="G1727" s="239"/>
      <c r="H1727" s="243">
        <v>29.960000000000001</v>
      </c>
      <c r="I1727" s="244"/>
      <c r="J1727" s="239"/>
      <c r="K1727" s="239"/>
      <c r="L1727" s="245"/>
      <c r="M1727" s="246"/>
      <c r="N1727" s="247"/>
      <c r="O1727" s="247"/>
      <c r="P1727" s="247"/>
      <c r="Q1727" s="247"/>
      <c r="R1727" s="247"/>
      <c r="S1727" s="247"/>
      <c r="T1727" s="248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T1727" s="249" t="s">
        <v>446</v>
      </c>
      <c r="AU1727" s="249" t="s">
        <v>83</v>
      </c>
      <c r="AV1727" s="13" t="s">
        <v>83</v>
      </c>
      <c r="AW1727" s="13" t="s">
        <v>35</v>
      </c>
      <c r="AX1727" s="13" t="s">
        <v>74</v>
      </c>
      <c r="AY1727" s="249" t="s">
        <v>426</v>
      </c>
    </row>
    <row r="1728" s="13" customFormat="1">
      <c r="A1728" s="13"/>
      <c r="B1728" s="238"/>
      <c r="C1728" s="239"/>
      <c r="D1728" s="240" t="s">
        <v>446</v>
      </c>
      <c r="E1728" s="241" t="s">
        <v>28</v>
      </c>
      <c r="F1728" s="242" t="s">
        <v>2353</v>
      </c>
      <c r="G1728" s="239"/>
      <c r="H1728" s="243">
        <v>3.403</v>
      </c>
      <c r="I1728" s="244"/>
      <c r="J1728" s="239"/>
      <c r="K1728" s="239"/>
      <c r="L1728" s="245"/>
      <c r="M1728" s="246"/>
      <c r="N1728" s="247"/>
      <c r="O1728" s="247"/>
      <c r="P1728" s="247"/>
      <c r="Q1728" s="247"/>
      <c r="R1728" s="247"/>
      <c r="S1728" s="247"/>
      <c r="T1728" s="248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T1728" s="249" t="s">
        <v>446</v>
      </c>
      <c r="AU1728" s="249" t="s">
        <v>83</v>
      </c>
      <c r="AV1728" s="13" t="s">
        <v>83</v>
      </c>
      <c r="AW1728" s="13" t="s">
        <v>35</v>
      </c>
      <c r="AX1728" s="13" t="s">
        <v>74</v>
      </c>
      <c r="AY1728" s="249" t="s">
        <v>426</v>
      </c>
    </row>
    <row r="1729" s="13" customFormat="1">
      <c r="A1729" s="13"/>
      <c r="B1729" s="238"/>
      <c r="C1729" s="239"/>
      <c r="D1729" s="240" t="s">
        <v>446</v>
      </c>
      <c r="E1729" s="241" t="s">
        <v>28</v>
      </c>
      <c r="F1729" s="242" t="s">
        <v>287</v>
      </c>
      <c r="G1729" s="239"/>
      <c r="H1729" s="243">
        <v>5.4000000000000004</v>
      </c>
      <c r="I1729" s="244"/>
      <c r="J1729" s="239"/>
      <c r="K1729" s="239"/>
      <c r="L1729" s="245"/>
      <c r="M1729" s="246"/>
      <c r="N1729" s="247"/>
      <c r="O1729" s="247"/>
      <c r="P1729" s="247"/>
      <c r="Q1729" s="247"/>
      <c r="R1729" s="247"/>
      <c r="S1729" s="247"/>
      <c r="T1729" s="248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T1729" s="249" t="s">
        <v>446</v>
      </c>
      <c r="AU1729" s="249" t="s">
        <v>83</v>
      </c>
      <c r="AV1729" s="13" t="s">
        <v>83</v>
      </c>
      <c r="AW1729" s="13" t="s">
        <v>35</v>
      </c>
      <c r="AX1729" s="13" t="s">
        <v>74</v>
      </c>
      <c r="AY1729" s="249" t="s">
        <v>426</v>
      </c>
    </row>
    <row r="1730" s="15" customFormat="1">
      <c r="A1730" s="15"/>
      <c r="B1730" s="260"/>
      <c r="C1730" s="261"/>
      <c r="D1730" s="240" t="s">
        <v>446</v>
      </c>
      <c r="E1730" s="262" t="s">
        <v>546</v>
      </c>
      <c r="F1730" s="263" t="s">
        <v>466</v>
      </c>
      <c r="G1730" s="261"/>
      <c r="H1730" s="264">
        <v>38.762999999999998</v>
      </c>
      <c r="I1730" s="265"/>
      <c r="J1730" s="261"/>
      <c r="K1730" s="261"/>
      <c r="L1730" s="266"/>
      <c r="M1730" s="267"/>
      <c r="N1730" s="268"/>
      <c r="O1730" s="268"/>
      <c r="P1730" s="268"/>
      <c r="Q1730" s="268"/>
      <c r="R1730" s="268"/>
      <c r="S1730" s="268"/>
      <c r="T1730" s="269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T1730" s="270" t="s">
        <v>446</v>
      </c>
      <c r="AU1730" s="270" t="s">
        <v>83</v>
      </c>
      <c r="AV1730" s="15" t="s">
        <v>438</v>
      </c>
      <c r="AW1730" s="15" t="s">
        <v>35</v>
      </c>
      <c r="AX1730" s="15" t="s">
        <v>81</v>
      </c>
      <c r="AY1730" s="270" t="s">
        <v>426</v>
      </c>
    </row>
    <row r="1731" s="2" customFormat="1" ht="24.15" customHeight="1">
      <c r="A1731" s="42"/>
      <c r="B1731" s="43"/>
      <c r="C1731" s="271" t="s">
        <v>2354</v>
      </c>
      <c r="D1731" s="271" t="s">
        <v>776</v>
      </c>
      <c r="E1731" s="272" t="s">
        <v>2355</v>
      </c>
      <c r="F1731" s="273" t="s">
        <v>2356</v>
      </c>
      <c r="G1731" s="274" t="s">
        <v>436</v>
      </c>
      <c r="H1731" s="275">
        <v>46.515999999999998</v>
      </c>
      <c r="I1731" s="276"/>
      <c r="J1731" s="277">
        <f>ROUND(I1731*H1731,2)</f>
        <v>0</v>
      </c>
      <c r="K1731" s="273" t="s">
        <v>437</v>
      </c>
      <c r="L1731" s="278"/>
      <c r="M1731" s="279" t="s">
        <v>28</v>
      </c>
      <c r="N1731" s="280" t="s">
        <v>45</v>
      </c>
      <c r="O1731" s="88"/>
      <c r="P1731" s="229">
        <f>O1731*H1731</f>
        <v>0</v>
      </c>
      <c r="Q1731" s="229">
        <v>0.00064000000000000005</v>
      </c>
      <c r="R1731" s="229">
        <f>Q1731*H1731</f>
        <v>0.02977024</v>
      </c>
      <c r="S1731" s="229">
        <v>0</v>
      </c>
      <c r="T1731" s="230">
        <f>S1731*H1731</f>
        <v>0</v>
      </c>
      <c r="U1731" s="42"/>
      <c r="V1731" s="42"/>
      <c r="W1731" s="42"/>
      <c r="X1731" s="42"/>
      <c r="Y1731" s="42"/>
      <c r="Z1731" s="42"/>
      <c r="AA1731" s="42"/>
      <c r="AB1731" s="42"/>
      <c r="AC1731" s="42"/>
      <c r="AD1731" s="42"/>
      <c r="AE1731" s="42"/>
      <c r="AR1731" s="231" t="s">
        <v>732</v>
      </c>
      <c r="AT1731" s="231" t="s">
        <v>776</v>
      </c>
      <c r="AU1731" s="231" t="s">
        <v>83</v>
      </c>
      <c r="AY1731" s="21" t="s">
        <v>426</v>
      </c>
      <c r="BE1731" s="232">
        <f>IF(N1731="základní",J1731,0)</f>
        <v>0</v>
      </c>
      <c r="BF1731" s="232">
        <f>IF(N1731="snížená",J1731,0)</f>
        <v>0</v>
      </c>
      <c r="BG1731" s="232">
        <f>IF(N1731="zákl. přenesená",J1731,0)</f>
        <v>0</v>
      </c>
      <c r="BH1731" s="232">
        <f>IF(N1731="sníž. přenesená",J1731,0)</f>
        <v>0</v>
      </c>
      <c r="BI1731" s="232">
        <f>IF(N1731="nulová",J1731,0)</f>
        <v>0</v>
      </c>
      <c r="BJ1731" s="21" t="s">
        <v>81</v>
      </c>
      <c r="BK1731" s="232">
        <f>ROUND(I1731*H1731,2)</f>
        <v>0</v>
      </c>
      <c r="BL1731" s="21" t="s">
        <v>645</v>
      </c>
      <c r="BM1731" s="231" t="s">
        <v>2357</v>
      </c>
    </row>
    <row r="1732" s="13" customFormat="1">
      <c r="A1732" s="13"/>
      <c r="B1732" s="238"/>
      <c r="C1732" s="239"/>
      <c r="D1732" s="240" t="s">
        <v>446</v>
      </c>
      <c r="E1732" s="241" t="s">
        <v>28</v>
      </c>
      <c r="F1732" s="242" t="s">
        <v>2358</v>
      </c>
      <c r="G1732" s="239"/>
      <c r="H1732" s="243">
        <v>46.515999999999998</v>
      </c>
      <c r="I1732" s="244"/>
      <c r="J1732" s="239"/>
      <c r="K1732" s="239"/>
      <c r="L1732" s="245"/>
      <c r="M1732" s="246"/>
      <c r="N1732" s="247"/>
      <c r="O1732" s="247"/>
      <c r="P1732" s="247"/>
      <c r="Q1732" s="247"/>
      <c r="R1732" s="247"/>
      <c r="S1732" s="247"/>
      <c r="T1732" s="248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T1732" s="249" t="s">
        <v>446</v>
      </c>
      <c r="AU1732" s="249" t="s">
        <v>83</v>
      </c>
      <c r="AV1732" s="13" t="s">
        <v>83</v>
      </c>
      <c r="AW1732" s="13" t="s">
        <v>35</v>
      </c>
      <c r="AX1732" s="13" t="s">
        <v>81</v>
      </c>
      <c r="AY1732" s="249" t="s">
        <v>426</v>
      </c>
    </row>
    <row r="1733" s="2" customFormat="1" ht="49.05" customHeight="1">
      <c r="A1733" s="42"/>
      <c r="B1733" s="43"/>
      <c r="C1733" s="220" t="s">
        <v>2359</v>
      </c>
      <c r="D1733" s="220" t="s">
        <v>433</v>
      </c>
      <c r="E1733" s="221" t="s">
        <v>2360</v>
      </c>
      <c r="F1733" s="222" t="s">
        <v>2361</v>
      </c>
      <c r="G1733" s="223" t="s">
        <v>436</v>
      </c>
      <c r="H1733" s="224">
        <v>87.983000000000004</v>
      </c>
      <c r="I1733" s="225"/>
      <c r="J1733" s="226">
        <f>ROUND(I1733*H1733,2)</f>
        <v>0</v>
      </c>
      <c r="K1733" s="222" t="s">
        <v>437</v>
      </c>
      <c r="L1733" s="48"/>
      <c r="M1733" s="227" t="s">
        <v>28</v>
      </c>
      <c r="N1733" s="228" t="s">
        <v>45</v>
      </c>
      <c r="O1733" s="88"/>
      <c r="P1733" s="229">
        <f>O1733*H1733</f>
        <v>0</v>
      </c>
      <c r="Q1733" s="229">
        <v>0.00010000000000000001</v>
      </c>
      <c r="R1733" s="229">
        <f>Q1733*H1733</f>
        <v>0.0087983000000000002</v>
      </c>
      <c r="S1733" s="229">
        <v>0</v>
      </c>
      <c r="T1733" s="230">
        <f>S1733*H1733</f>
        <v>0</v>
      </c>
      <c r="U1733" s="42"/>
      <c r="V1733" s="42"/>
      <c r="W1733" s="42"/>
      <c r="X1733" s="42"/>
      <c r="Y1733" s="42"/>
      <c r="Z1733" s="42"/>
      <c r="AA1733" s="42"/>
      <c r="AB1733" s="42"/>
      <c r="AC1733" s="42"/>
      <c r="AD1733" s="42"/>
      <c r="AE1733" s="42"/>
      <c r="AR1733" s="231" t="s">
        <v>645</v>
      </c>
      <c r="AT1733" s="231" t="s">
        <v>433</v>
      </c>
      <c r="AU1733" s="231" t="s">
        <v>83</v>
      </c>
      <c r="AY1733" s="21" t="s">
        <v>426</v>
      </c>
      <c r="BE1733" s="232">
        <f>IF(N1733="základní",J1733,0)</f>
        <v>0</v>
      </c>
      <c r="BF1733" s="232">
        <f>IF(N1733="snížená",J1733,0)</f>
        <v>0</v>
      </c>
      <c r="BG1733" s="232">
        <f>IF(N1733="zákl. přenesená",J1733,0)</f>
        <v>0</v>
      </c>
      <c r="BH1733" s="232">
        <f>IF(N1733="sníž. přenesená",J1733,0)</f>
        <v>0</v>
      </c>
      <c r="BI1733" s="232">
        <f>IF(N1733="nulová",J1733,0)</f>
        <v>0</v>
      </c>
      <c r="BJ1733" s="21" t="s">
        <v>81</v>
      </c>
      <c r="BK1733" s="232">
        <f>ROUND(I1733*H1733,2)</f>
        <v>0</v>
      </c>
      <c r="BL1733" s="21" t="s">
        <v>645</v>
      </c>
      <c r="BM1733" s="231" t="s">
        <v>2362</v>
      </c>
    </row>
    <row r="1734" s="2" customFormat="1">
      <c r="A1734" s="42"/>
      <c r="B1734" s="43"/>
      <c r="C1734" s="44"/>
      <c r="D1734" s="233" t="s">
        <v>442</v>
      </c>
      <c r="E1734" s="44"/>
      <c r="F1734" s="234" t="s">
        <v>2363</v>
      </c>
      <c r="G1734" s="44"/>
      <c r="H1734" s="44"/>
      <c r="I1734" s="235"/>
      <c r="J1734" s="44"/>
      <c r="K1734" s="44"/>
      <c r="L1734" s="48"/>
      <c r="M1734" s="236"/>
      <c r="N1734" s="237"/>
      <c r="O1734" s="88"/>
      <c r="P1734" s="88"/>
      <c r="Q1734" s="88"/>
      <c r="R1734" s="88"/>
      <c r="S1734" s="88"/>
      <c r="T1734" s="89"/>
      <c r="U1734" s="42"/>
      <c r="V1734" s="42"/>
      <c r="W1734" s="42"/>
      <c r="X1734" s="42"/>
      <c r="Y1734" s="42"/>
      <c r="Z1734" s="42"/>
      <c r="AA1734" s="42"/>
      <c r="AB1734" s="42"/>
      <c r="AC1734" s="42"/>
      <c r="AD1734" s="42"/>
      <c r="AE1734" s="42"/>
      <c r="AT1734" s="21" t="s">
        <v>442</v>
      </c>
      <c r="AU1734" s="21" t="s">
        <v>83</v>
      </c>
    </row>
    <row r="1735" s="14" customFormat="1">
      <c r="A1735" s="14"/>
      <c r="B1735" s="250"/>
      <c r="C1735" s="251"/>
      <c r="D1735" s="240" t="s">
        <v>446</v>
      </c>
      <c r="E1735" s="252" t="s">
        <v>28</v>
      </c>
      <c r="F1735" s="253" t="s">
        <v>892</v>
      </c>
      <c r="G1735" s="251"/>
      <c r="H1735" s="252" t="s">
        <v>28</v>
      </c>
      <c r="I1735" s="254"/>
      <c r="J1735" s="251"/>
      <c r="K1735" s="251"/>
      <c r="L1735" s="255"/>
      <c r="M1735" s="256"/>
      <c r="N1735" s="257"/>
      <c r="O1735" s="257"/>
      <c r="P1735" s="257"/>
      <c r="Q1735" s="257"/>
      <c r="R1735" s="257"/>
      <c r="S1735" s="257"/>
      <c r="T1735" s="258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T1735" s="259" t="s">
        <v>446</v>
      </c>
      <c r="AU1735" s="259" t="s">
        <v>83</v>
      </c>
      <c r="AV1735" s="14" t="s">
        <v>81</v>
      </c>
      <c r="AW1735" s="14" t="s">
        <v>35</v>
      </c>
      <c r="AX1735" s="14" t="s">
        <v>74</v>
      </c>
      <c r="AY1735" s="259" t="s">
        <v>426</v>
      </c>
    </row>
    <row r="1736" s="13" customFormat="1">
      <c r="A1736" s="13"/>
      <c r="B1736" s="238"/>
      <c r="C1736" s="239"/>
      <c r="D1736" s="240" t="s">
        <v>446</v>
      </c>
      <c r="E1736" s="241" t="s">
        <v>28</v>
      </c>
      <c r="F1736" s="242" t="s">
        <v>2364</v>
      </c>
      <c r="G1736" s="239"/>
      <c r="H1736" s="243">
        <v>74.731999999999999</v>
      </c>
      <c r="I1736" s="244"/>
      <c r="J1736" s="239"/>
      <c r="K1736" s="239"/>
      <c r="L1736" s="245"/>
      <c r="M1736" s="246"/>
      <c r="N1736" s="247"/>
      <c r="O1736" s="247"/>
      <c r="P1736" s="247"/>
      <c r="Q1736" s="247"/>
      <c r="R1736" s="247"/>
      <c r="S1736" s="247"/>
      <c r="T1736" s="248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T1736" s="249" t="s">
        <v>446</v>
      </c>
      <c r="AU1736" s="249" t="s">
        <v>83</v>
      </c>
      <c r="AV1736" s="13" t="s">
        <v>83</v>
      </c>
      <c r="AW1736" s="13" t="s">
        <v>35</v>
      </c>
      <c r="AX1736" s="13" t="s">
        <v>74</v>
      </c>
      <c r="AY1736" s="249" t="s">
        <v>426</v>
      </c>
    </row>
    <row r="1737" s="16" customFormat="1">
      <c r="A1737" s="16"/>
      <c r="B1737" s="281"/>
      <c r="C1737" s="282"/>
      <c r="D1737" s="240" t="s">
        <v>446</v>
      </c>
      <c r="E1737" s="283" t="s">
        <v>581</v>
      </c>
      <c r="F1737" s="284" t="s">
        <v>1235</v>
      </c>
      <c r="G1737" s="282"/>
      <c r="H1737" s="285">
        <v>74.731999999999999</v>
      </c>
      <c r="I1737" s="286"/>
      <c r="J1737" s="282"/>
      <c r="K1737" s="282"/>
      <c r="L1737" s="287"/>
      <c r="M1737" s="288"/>
      <c r="N1737" s="289"/>
      <c r="O1737" s="289"/>
      <c r="P1737" s="289"/>
      <c r="Q1737" s="289"/>
      <c r="R1737" s="289"/>
      <c r="S1737" s="289"/>
      <c r="T1737" s="290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T1737" s="291" t="s">
        <v>446</v>
      </c>
      <c r="AU1737" s="291" t="s">
        <v>83</v>
      </c>
      <c r="AV1737" s="16" t="s">
        <v>469</v>
      </c>
      <c r="AW1737" s="16" t="s">
        <v>35</v>
      </c>
      <c r="AX1737" s="16" t="s">
        <v>74</v>
      </c>
      <c r="AY1737" s="291" t="s">
        <v>426</v>
      </c>
    </row>
    <row r="1738" s="13" customFormat="1">
      <c r="A1738" s="13"/>
      <c r="B1738" s="238"/>
      <c r="C1738" s="239"/>
      <c r="D1738" s="240" t="s">
        <v>446</v>
      </c>
      <c r="E1738" s="241" t="s">
        <v>28</v>
      </c>
      <c r="F1738" s="242" t="s">
        <v>2365</v>
      </c>
      <c r="G1738" s="239"/>
      <c r="H1738" s="243">
        <v>13.250999999999999</v>
      </c>
      <c r="I1738" s="244"/>
      <c r="J1738" s="239"/>
      <c r="K1738" s="239"/>
      <c r="L1738" s="245"/>
      <c r="M1738" s="246"/>
      <c r="N1738" s="247"/>
      <c r="O1738" s="247"/>
      <c r="P1738" s="247"/>
      <c r="Q1738" s="247"/>
      <c r="R1738" s="247"/>
      <c r="S1738" s="247"/>
      <c r="T1738" s="248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T1738" s="249" t="s">
        <v>446</v>
      </c>
      <c r="AU1738" s="249" t="s">
        <v>83</v>
      </c>
      <c r="AV1738" s="13" t="s">
        <v>83</v>
      </c>
      <c r="AW1738" s="13" t="s">
        <v>35</v>
      </c>
      <c r="AX1738" s="13" t="s">
        <v>74</v>
      </c>
      <c r="AY1738" s="249" t="s">
        <v>426</v>
      </c>
    </row>
    <row r="1739" s="16" customFormat="1">
      <c r="A1739" s="16"/>
      <c r="B1739" s="281"/>
      <c r="C1739" s="282"/>
      <c r="D1739" s="240" t="s">
        <v>446</v>
      </c>
      <c r="E1739" s="283" t="s">
        <v>584</v>
      </c>
      <c r="F1739" s="284" t="s">
        <v>1235</v>
      </c>
      <c r="G1739" s="282"/>
      <c r="H1739" s="285">
        <v>13.250999999999999</v>
      </c>
      <c r="I1739" s="286"/>
      <c r="J1739" s="282"/>
      <c r="K1739" s="282"/>
      <c r="L1739" s="287"/>
      <c r="M1739" s="288"/>
      <c r="N1739" s="289"/>
      <c r="O1739" s="289"/>
      <c r="P1739" s="289"/>
      <c r="Q1739" s="289"/>
      <c r="R1739" s="289"/>
      <c r="S1739" s="289"/>
      <c r="T1739" s="290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T1739" s="291" t="s">
        <v>446</v>
      </c>
      <c r="AU1739" s="291" t="s">
        <v>83</v>
      </c>
      <c r="AV1739" s="16" t="s">
        <v>469</v>
      </c>
      <c r="AW1739" s="16" t="s">
        <v>35</v>
      </c>
      <c r="AX1739" s="16" t="s">
        <v>74</v>
      </c>
      <c r="AY1739" s="291" t="s">
        <v>426</v>
      </c>
    </row>
    <row r="1740" s="15" customFormat="1">
      <c r="A1740" s="15"/>
      <c r="B1740" s="260"/>
      <c r="C1740" s="261"/>
      <c r="D1740" s="240" t="s">
        <v>446</v>
      </c>
      <c r="E1740" s="262" t="s">
        <v>28</v>
      </c>
      <c r="F1740" s="263" t="s">
        <v>466</v>
      </c>
      <c r="G1740" s="261"/>
      <c r="H1740" s="264">
        <v>87.983000000000004</v>
      </c>
      <c r="I1740" s="265"/>
      <c r="J1740" s="261"/>
      <c r="K1740" s="261"/>
      <c r="L1740" s="266"/>
      <c r="M1740" s="267"/>
      <c r="N1740" s="268"/>
      <c r="O1740" s="268"/>
      <c r="P1740" s="268"/>
      <c r="Q1740" s="268"/>
      <c r="R1740" s="268"/>
      <c r="S1740" s="268"/>
      <c r="T1740" s="269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T1740" s="270" t="s">
        <v>446</v>
      </c>
      <c r="AU1740" s="270" t="s">
        <v>83</v>
      </c>
      <c r="AV1740" s="15" t="s">
        <v>438</v>
      </c>
      <c r="AW1740" s="15" t="s">
        <v>35</v>
      </c>
      <c r="AX1740" s="15" t="s">
        <v>81</v>
      </c>
      <c r="AY1740" s="270" t="s">
        <v>426</v>
      </c>
    </row>
    <row r="1741" s="2" customFormat="1" ht="16.5" customHeight="1">
      <c r="A1741" s="42"/>
      <c r="B1741" s="43"/>
      <c r="C1741" s="271" t="s">
        <v>2366</v>
      </c>
      <c r="D1741" s="271" t="s">
        <v>776</v>
      </c>
      <c r="E1741" s="272" t="s">
        <v>2254</v>
      </c>
      <c r="F1741" s="273" t="s">
        <v>2255</v>
      </c>
      <c r="G1741" s="274" t="s">
        <v>436</v>
      </c>
      <c r="H1741" s="275">
        <v>82.204999999999998</v>
      </c>
      <c r="I1741" s="276"/>
      <c r="J1741" s="277">
        <f>ROUND(I1741*H1741,2)</f>
        <v>0</v>
      </c>
      <c r="K1741" s="273" t="s">
        <v>28</v>
      </c>
      <c r="L1741" s="278"/>
      <c r="M1741" s="279" t="s">
        <v>28</v>
      </c>
      <c r="N1741" s="280" t="s">
        <v>45</v>
      </c>
      <c r="O1741" s="88"/>
      <c r="P1741" s="229">
        <f>O1741*H1741</f>
        <v>0</v>
      </c>
      <c r="Q1741" s="229">
        <v>0.0030000000000000001</v>
      </c>
      <c r="R1741" s="229">
        <f>Q1741*H1741</f>
        <v>0.246615</v>
      </c>
      <c r="S1741" s="229">
        <v>0</v>
      </c>
      <c r="T1741" s="230">
        <f>S1741*H1741</f>
        <v>0</v>
      </c>
      <c r="U1741" s="42"/>
      <c r="V1741" s="42"/>
      <c r="W1741" s="42"/>
      <c r="X1741" s="42"/>
      <c r="Y1741" s="42"/>
      <c r="Z1741" s="42"/>
      <c r="AA1741" s="42"/>
      <c r="AB1741" s="42"/>
      <c r="AC1741" s="42"/>
      <c r="AD1741" s="42"/>
      <c r="AE1741" s="42"/>
      <c r="AR1741" s="231" t="s">
        <v>732</v>
      </c>
      <c r="AT1741" s="231" t="s">
        <v>776</v>
      </c>
      <c r="AU1741" s="231" t="s">
        <v>83</v>
      </c>
      <c r="AY1741" s="21" t="s">
        <v>426</v>
      </c>
      <c r="BE1741" s="232">
        <f>IF(N1741="základní",J1741,0)</f>
        <v>0</v>
      </c>
      <c r="BF1741" s="232">
        <f>IF(N1741="snížená",J1741,0)</f>
        <v>0</v>
      </c>
      <c r="BG1741" s="232">
        <f>IF(N1741="zákl. přenesená",J1741,0)</f>
        <v>0</v>
      </c>
      <c r="BH1741" s="232">
        <f>IF(N1741="sníž. přenesená",J1741,0)</f>
        <v>0</v>
      </c>
      <c r="BI1741" s="232">
        <f>IF(N1741="nulová",J1741,0)</f>
        <v>0</v>
      </c>
      <c r="BJ1741" s="21" t="s">
        <v>81</v>
      </c>
      <c r="BK1741" s="232">
        <f>ROUND(I1741*H1741,2)</f>
        <v>0</v>
      </c>
      <c r="BL1741" s="21" t="s">
        <v>645</v>
      </c>
      <c r="BM1741" s="231" t="s">
        <v>2367</v>
      </c>
    </row>
    <row r="1742" s="14" customFormat="1">
      <c r="A1742" s="14"/>
      <c r="B1742" s="250"/>
      <c r="C1742" s="251"/>
      <c r="D1742" s="240" t="s">
        <v>446</v>
      </c>
      <c r="E1742" s="252" t="s">
        <v>28</v>
      </c>
      <c r="F1742" s="253" t="s">
        <v>899</v>
      </c>
      <c r="G1742" s="251"/>
      <c r="H1742" s="252" t="s">
        <v>28</v>
      </c>
      <c r="I1742" s="254"/>
      <c r="J1742" s="251"/>
      <c r="K1742" s="251"/>
      <c r="L1742" s="255"/>
      <c r="M1742" s="256"/>
      <c r="N1742" s="257"/>
      <c r="O1742" s="257"/>
      <c r="P1742" s="257"/>
      <c r="Q1742" s="257"/>
      <c r="R1742" s="257"/>
      <c r="S1742" s="257"/>
      <c r="T1742" s="258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T1742" s="259" t="s">
        <v>446</v>
      </c>
      <c r="AU1742" s="259" t="s">
        <v>83</v>
      </c>
      <c r="AV1742" s="14" t="s">
        <v>81</v>
      </c>
      <c r="AW1742" s="14" t="s">
        <v>35</v>
      </c>
      <c r="AX1742" s="14" t="s">
        <v>74</v>
      </c>
      <c r="AY1742" s="259" t="s">
        <v>426</v>
      </c>
    </row>
    <row r="1743" s="13" customFormat="1">
      <c r="A1743" s="13"/>
      <c r="B1743" s="238"/>
      <c r="C1743" s="239"/>
      <c r="D1743" s="240" t="s">
        <v>446</v>
      </c>
      <c r="E1743" s="241" t="s">
        <v>28</v>
      </c>
      <c r="F1743" s="242" t="s">
        <v>2368</v>
      </c>
      <c r="G1743" s="239"/>
      <c r="H1743" s="243">
        <v>82.204999999999998</v>
      </c>
      <c r="I1743" s="244"/>
      <c r="J1743" s="239"/>
      <c r="K1743" s="239"/>
      <c r="L1743" s="245"/>
      <c r="M1743" s="246"/>
      <c r="N1743" s="247"/>
      <c r="O1743" s="247"/>
      <c r="P1743" s="247"/>
      <c r="Q1743" s="247"/>
      <c r="R1743" s="247"/>
      <c r="S1743" s="247"/>
      <c r="T1743" s="248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T1743" s="249" t="s">
        <v>446</v>
      </c>
      <c r="AU1743" s="249" t="s">
        <v>83</v>
      </c>
      <c r="AV1743" s="13" t="s">
        <v>83</v>
      </c>
      <c r="AW1743" s="13" t="s">
        <v>35</v>
      </c>
      <c r="AX1743" s="13" t="s">
        <v>81</v>
      </c>
      <c r="AY1743" s="249" t="s">
        <v>426</v>
      </c>
    </row>
    <row r="1744" s="2" customFormat="1" ht="16.5" customHeight="1">
      <c r="A1744" s="42"/>
      <c r="B1744" s="43"/>
      <c r="C1744" s="271" t="s">
        <v>2369</v>
      </c>
      <c r="D1744" s="271" t="s">
        <v>776</v>
      </c>
      <c r="E1744" s="272" t="s">
        <v>2370</v>
      </c>
      <c r="F1744" s="273" t="s">
        <v>2371</v>
      </c>
      <c r="G1744" s="274" t="s">
        <v>436</v>
      </c>
      <c r="H1744" s="275">
        <v>14.576000000000001</v>
      </c>
      <c r="I1744" s="276"/>
      <c r="J1744" s="277">
        <f>ROUND(I1744*H1744,2)</f>
        <v>0</v>
      </c>
      <c r="K1744" s="273" t="s">
        <v>28</v>
      </c>
      <c r="L1744" s="278"/>
      <c r="M1744" s="279" t="s">
        <v>28</v>
      </c>
      <c r="N1744" s="280" t="s">
        <v>45</v>
      </c>
      <c r="O1744" s="88"/>
      <c r="P1744" s="229">
        <f>O1744*H1744</f>
        <v>0</v>
      </c>
      <c r="Q1744" s="229">
        <v>0.0040000000000000001</v>
      </c>
      <c r="R1744" s="229">
        <f>Q1744*H1744</f>
        <v>0.058304000000000002</v>
      </c>
      <c r="S1744" s="229">
        <v>0</v>
      </c>
      <c r="T1744" s="230">
        <f>S1744*H1744</f>
        <v>0</v>
      </c>
      <c r="U1744" s="42"/>
      <c r="V1744" s="42"/>
      <c r="W1744" s="42"/>
      <c r="X1744" s="42"/>
      <c r="Y1744" s="42"/>
      <c r="Z1744" s="42"/>
      <c r="AA1744" s="42"/>
      <c r="AB1744" s="42"/>
      <c r="AC1744" s="42"/>
      <c r="AD1744" s="42"/>
      <c r="AE1744" s="42"/>
      <c r="AR1744" s="231" t="s">
        <v>732</v>
      </c>
      <c r="AT1744" s="231" t="s">
        <v>776</v>
      </c>
      <c r="AU1744" s="231" t="s">
        <v>83</v>
      </c>
      <c r="AY1744" s="21" t="s">
        <v>426</v>
      </c>
      <c r="BE1744" s="232">
        <f>IF(N1744="základní",J1744,0)</f>
        <v>0</v>
      </c>
      <c r="BF1744" s="232">
        <f>IF(N1744="snížená",J1744,0)</f>
        <v>0</v>
      </c>
      <c r="BG1744" s="232">
        <f>IF(N1744="zákl. přenesená",J1744,0)</f>
        <v>0</v>
      </c>
      <c r="BH1744" s="232">
        <f>IF(N1744="sníž. přenesená",J1744,0)</f>
        <v>0</v>
      </c>
      <c r="BI1744" s="232">
        <f>IF(N1744="nulová",J1744,0)</f>
        <v>0</v>
      </c>
      <c r="BJ1744" s="21" t="s">
        <v>81</v>
      </c>
      <c r="BK1744" s="232">
        <f>ROUND(I1744*H1744,2)</f>
        <v>0</v>
      </c>
      <c r="BL1744" s="21" t="s">
        <v>645</v>
      </c>
      <c r="BM1744" s="231" t="s">
        <v>2372</v>
      </c>
    </row>
    <row r="1745" s="14" customFormat="1">
      <c r="A1745" s="14"/>
      <c r="B1745" s="250"/>
      <c r="C1745" s="251"/>
      <c r="D1745" s="240" t="s">
        <v>446</v>
      </c>
      <c r="E1745" s="252" t="s">
        <v>28</v>
      </c>
      <c r="F1745" s="253" t="s">
        <v>899</v>
      </c>
      <c r="G1745" s="251"/>
      <c r="H1745" s="252" t="s">
        <v>28</v>
      </c>
      <c r="I1745" s="254"/>
      <c r="J1745" s="251"/>
      <c r="K1745" s="251"/>
      <c r="L1745" s="255"/>
      <c r="M1745" s="256"/>
      <c r="N1745" s="257"/>
      <c r="O1745" s="257"/>
      <c r="P1745" s="257"/>
      <c r="Q1745" s="257"/>
      <c r="R1745" s="257"/>
      <c r="S1745" s="257"/>
      <c r="T1745" s="258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T1745" s="259" t="s">
        <v>446</v>
      </c>
      <c r="AU1745" s="259" t="s">
        <v>83</v>
      </c>
      <c r="AV1745" s="14" t="s">
        <v>81</v>
      </c>
      <c r="AW1745" s="14" t="s">
        <v>35</v>
      </c>
      <c r="AX1745" s="14" t="s">
        <v>74</v>
      </c>
      <c r="AY1745" s="259" t="s">
        <v>426</v>
      </c>
    </row>
    <row r="1746" s="13" customFormat="1">
      <c r="A1746" s="13"/>
      <c r="B1746" s="238"/>
      <c r="C1746" s="239"/>
      <c r="D1746" s="240" t="s">
        <v>446</v>
      </c>
      <c r="E1746" s="241" t="s">
        <v>28</v>
      </c>
      <c r="F1746" s="242" t="s">
        <v>2373</v>
      </c>
      <c r="G1746" s="239"/>
      <c r="H1746" s="243">
        <v>14.576000000000001</v>
      </c>
      <c r="I1746" s="244"/>
      <c r="J1746" s="239"/>
      <c r="K1746" s="239"/>
      <c r="L1746" s="245"/>
      <c r="M1746" s="246"/>
      <c r="N1746" s="247"/>
      <c r="O1746" s="247"/>
      <c r="P1746" s="247"/>
      <c r="Q1746" s="247"/>
      <c r="R1746" s="247"/>
      <c r="S1746" s="247"/>
      <c r="T1746" s="248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T1746" s="249" t="s">
        <v>446</v>
      </c>
      <c r="AU1746" s="249" t="s">
        <v>83</v>
      </c>
      <c r="AV1746" s="13" t="s">
        <v>83</v>
      </c>
      <c r="AW1746" s="13" t="s">
        <v>35</v>
      </c>
      <c r="AX1746" s="13" t="s">
        <v>81</v>
      </c>
      <c r="AY1746" s="249" t="s">
        <v>426</v>
      </c>
    </row>
    <row r="1747" s="2" customFormat="1" ht="49.05" customHeight="1">
      <c r="A1747" s="42"/>
      <c r="B1747" s="43"/>
      <c r="C1747" s="220" t="s">
        <v>2374</v>
      </c>
      <c r="D1747" s="220" t="s">
        <v>433</v>
      </c>
      <c r="E1747" s="221" t="s">
        <v>2375</v>
      </c>
      <c r="F1747" s="222" t="s">
        <v>2376</v>
      </c>
      <c r="G1747" s="223" t="s">
        <v>740</v>
      </c>
      <c r="H1747" s="224">
        <v>13.308999999999999</v>
      </c>
      <c r="I1747" s="225"/>
      <c r="J1747" s="226">
        <f>ROUND(I1747*H1747,2)</f>
        <v>0</v>
      </c>
      <c r="K1747" s="222" t="s">
        <v>437</v>
      </c>
      <c r="L1747" s="48"/>
      <c r="M1747" s="227" t="s">
        <v>28</v>
      </c>
      <c r="N1747" s="228" t="s">
        <v>45</v>
      </c>
      <c r="O1747" s="88"/>
      <c r="P1747" s="229">
        <f>O1747*H1747</f>
        <v>0</v>
      </c>
      <c r="Q1747" s="229">
        <v>0</v>
      </c>
      <c r="R1747" s="229">
        <f>Q1747*H1747</f>
        <v>0</v>
      </c>
      <c r="S1747" s="229">
        <v>0</v>
      </c>
      <c r="T1747" s="230">
        <f>S1747*H1747</f>
        <v>0</v>
      </c>
      <c r="U1747" s="42"/>
      <c r="V1747" s="42"/>
      <c r="W1747" s="42"/>
      <c r="X1747" s="42"/>
      <c r="Y1747" s="42"/>
      <c r="Z1747" s="42"/>
      <c r="AA1747" s="42"/>
      <c r="AB1747" s="42"/>
      <c r="AC1747" s="42"/>
      <c r="AD1747" s="42"/>
      <c r="AE1747" s="42"/>
      <c r="AR1747" s="231" t="s">
        <v>645</v>
      </c>
      <c r="AT1747" s="231" t="s">
        <v>433</v>
      </c>
      <c r="AU1747" s="231" t="s">
        <v>83</v>
      </c>
      <c r="AY1747" s="21" t="s">
        <v>426</v>
      </c>
      <c r="BE1747" s="232">
        <f>IF(N1747="základní",J1747,0)</f>
        <v>0</v>
      </c>
      <c r="BF1747" s="232">
        <f>IF(N1747="snížená",J1747,0)</f>
        <v>0</v>
      </c>
      <c r="BG1747" s="232">
        <f>IF(N1747="zákl. přenesená",J1747,0)</f>
        <v>0</v>
      </c>
      <c r="BH1747" s="232">
        <f>IF(N1747="sníž. přenesená",J1747,0)</f>
        <v>0</v>
      </c>
      <c r="BI1747" s="232">
        <f>IF(N1747="nulová",J1747,0)</f>
        <v>0</v>
      </c>
      <c r="BJ1747" s="21" t="s">
        <v>81</v>
      </c>
      <c r="BK1747" s="232">
        <f>ROUND(I1747*H1747,2)</f>
        <v>0</v>
      </c>
      <c r="BL1747" s="21" t="s">
        <v>645</v>
      </c>
      <c r="BM1747" s="231" t="s">
        <v>2377</v>
      </c>
    </row>
    <row r="1748" s="2" customFormat="1">
      <c r="A1748" s="42"/>
      <c r="B1748" s="43"/>
      <c r="C1748" s="44"/>
      <c r="D1748" s="233" t="s">
        <v>442</v>
      </c>
      <c r="E1748" s="44"/>
      <c r="F1748" s="234" t="s">
        <v>2378</v>
      </c>
      <c r="G1748" s="44"/>
      <c r="H1748" s="44"/>
      <c r="I1748" s="235"/>
      <c r="J1748" s="44"/>
      <c r="K1748" s="44"/>
      <c r="L1748" s="48"/>
      <c r="M1748" s="236"/>
      <c r="N1748" s="237"/>
      <c r="O1748" s="88"/>
      <c r="P1748" s="88"/>
      <c r="Q1748" s="88"/>
      <c r="R1748" s="88"/>
      <c r="S1748" s="88"/>
      <c r="T1748" s="89"/>
      <c r="U1748" s="42"/>
      <c r="V1748" s="42"/>
      <c r="W1748" s="42"/>
      <c r="X1748" s="42"/>
      <c r="Y1748" s="42"/>
      <c r="Z1748" s="42"/>
      <c r="AA1748" s="42"/>
      <c r="AB1748" s="42"/>
      <c r="AC1748" s="42"/>
      <c r="AD1748" s="42"/>
      <c r="AE1748" s="42"/>
      <c r="AT1748" s="21" t="s">
        <v>442</v>
      </c>
      <c r="AU1748" s="21" t="s">
        <v>83</v>
      </c>
    </row>
    <row r="1749" s="2" customFormat="1" ht="49.05" customHeight="1">
      <c r="A1749" s="42"/>
      <c r="B1749" s="43"/>
      <c r="C1749" s="220" t="s">
        <v>2379</v>
      </c>
      <c r="D1749" s="220" t="s">
        <v>433</v>
      </c>
      <c r="E1749" s="221" t="s">
        <v>2380</v>
      </c>
      <c r="F1749" s="222" t="s">
        <v>2381</v>
      </c>
      <c r="G1749" s="223" t="s">
        <v>740</v>
      </c>
      <c r="H1749" s="224">
        <v>13.308999999999999</v>
      </c>
      <c r="I1749" s="225"/>
      <c r="J1749" s="226">
        <f>ROUND(I1749*H1749,2)</f>
        <v>0</v>
      </c>
      <c r="K1749" s="222" t="s">
        <v>437</v>
      </c>
      <c r="L1749" s="48"/>
      <c r="M1749" s="227" t="s">
        <v>28</v>
      </c>
      <c r="N1749" s="228" t="s">
        <v>45</v>
      </c>
      <c r="O1749" s="88"/>
      <c r="P1749" s="229">
        <f>O1749*H1749</f>
        <v>0</v>
      </c>
      <c r="Q1749" s="229">
        <v>0</v>
      </c>
      <c r="R1749" s="229">
        <f>Q1749*H1749</f>
        <v>0</v>
      </c>
      <c r="S1749" s="229">
        <v>0</v>
      </c>
      <c r="T1749" s="230">
        <f>S1749*H1749</f>
        <v>0</v>
      </c>
      <c r="U1749" s="42"/>
      <c r="V1749" s="42"/>
      <c r="W1749" s="42"/>
      <c r="X1749" s="42"/>
      <c r="Y1749" s="42"/>
      <c r="Z1749" s="42"/>
      <c r="AA1749" s="42"/>
      <c r="AB1749" s="42"/>
      <c r="AC1749" s="42"/>
      <c r="AD1749" s="42"/>
      <c r="AE1749" s="42"/>
      <c r="AR1749" s="231" t="s">
        <v>645</v>
      </c>
      <c r="AT1749" s="231" t="s">
        <v>433</v>
      </c>
      <c r="AU1749" s="231" t="s">
        <v>83</v>
      </c>
      <c r="AY1749" s="21" t="s">
        <v>426</v>
      </c>
      <c r="BE1749" s="232">
        <f>IF(N1749="základní",J1749,0)</f>
        <v>0</v>
      </c>
      <c r="BF1749" s="232">
        <f>IF(N1749="snížená",J1749,0)</f>
        <v>0</v>
      </c>
      <c r="BG1749" s="232">
        <f>IF(N1749="zákl. přenesená",J1749,0)</f>
        <v>0</v>
      </c>
      <c r="BH1749" s="232">
        <f>IF(N1749="sníž. přenesená",J1749,0)</f>
        <v>0</v>
      </c>
      <c r="BI1749" s="232">
        <f>IF(N1749="nulová",J1749,0)</f>
        <v>0</v>
      </c>
      <c r="BJ1749" s="21" t="s">
        <v>81</v>
      </c>
      <c r="BK1749" s="232">
        <f>ROUND(I1749*H1749,2)</f>
        <v>0</v>
      </c>
      <c r="BL1749" s="21" t="s">
        <v>645</v>
      </c>
      <c r="BM1749" s="231" t="s">
        <v>2382</v>
      </c>
    </row>
    <row r="1750" s="2" customFormat="1">
      <c r="A1750" s="42"/>
      <c r="B1750" s="43"/>
      <c r="C1750" s="44"/>
      <c r="D1750" s="233" t="s">
        <v>442</v>
      </c>
      <c r="E1750" s="44"/>
      <c r="F1750" s="234" t="s">
        <v>2383</v>
      </c>
      <c r="G1750" s="44"/>
      <c r="H1750" s="44"/>
      <c r="I1750" s="235"/>
      <c r="J1750" s="44"/>
      <c r="K1750" s="44"/>
      <c r="L1750" s="48"/>
      <c r="M1750" s="236"/>
      <c r="N1750" s="237"/>
      <c r="O1750" s="88"/>
      <c r="P1750" s="88"/>
      <c r="Q1750" s="88"/>
      <c r="R1750" s="88"/>
      <c r="S1750" s="88"/>
      <c r="T1750" s="89"/>
      <c r="U1750" s="42"/>
      <c r="V1750" s="42"/>
      <c r="W1750" s="42"/>
      <c r="X1750" s="42"/>
      <c r="Y1750" s="42"/>
      <c r="Z1750" s="42"/>
      <c r="AA1750" s="42"/>
      <c r="AB1750" s="42"/>
      <c r="AC1750" s="42"/>
      <c r="AD1750" s="42"/>
      <c r="AE1750" s="42"/>
      <c r="AT1750" s="21" t="s">
        <v>442</v>
      </c>
      <c r="AU1750" s="21" t="s">
        <v>83</v>
      </c>
    </row>
    <row r="1751" s="12" customFormat="1" ht="22.8" customHeight="1">
      <c r="A1751" s="12"/>
      <c r="B1751" s="204"/>
      <c r="C1751" s="205"/>
      <c r="D1751" s="206" t="s">
        <v>73</v>
      </c>
      <c r="E1751" s="218" t="s">
        <v>2384</v>
      </c>
      <c r="F1751" s="218" t="s">
        <v>2385</v>
      </c>
      <c r="G1751" s="205"/>
      <c r="H1751" s="205"/>
      <c r="I1751" s="208"/>
      <c r="J1751" s="219">
        <f>BK1751</f>
        <v>0</v>
      </c>
      <c r="K1751" s="205"/>
      <c r="L1751" s="210"/>
      <c r="M1751" s="211"/>
      <c r="N1751" s="212"/>
      <c r="O1751" s="212"/>
      <c r="P1751" s="213">
        <f>SUM(P1752:P1762)</f>
        <v>0</v>
      </c>
      <c r="Q1751" s="212"/>
      <c r="R1751" s="213">
        <f>SUM(R1752:R1762)</f>
        <v>0</v>
      </c>
      <c r="S1751" s="212"/>
      <c r="T1751" s="214">
        <f>SUM(T1752:T1762)</f>
        <v>0</v>
      </c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R1751" s="215" t="s">
        <v>83</v>
      </c>
      <c r="AT1751" s="216" t="s">
        <v>73</v>
      </c>
      <c r="AU1751" s="216" t="s">
        <v>81</v>
      </c>
      <c r="AY1751" s="215" t="s">
        <v>426</v>
      </c>
      <c r="BK1751" s="217">
        <f>SUM(BK1752:BK1762)</f>
        <v>0</v>
      </c>
    </row>
    <row r="1752" s="2" customFormat="1" ht="24.15" customHeight="1">
      <c r="A1752" s="42"/>
      <c r="B1752" s="43"/>
      <c r="C1752" s="220" t="s">
        <v>2386</v>
      </c>
      <c r="D1752" s="220" t="s">
        <v>433</v>
      </c>
      <c r="E1752" s="221" t="s">
        <v>2387</v>
      </c>
      <c r="F1752" s="222" t="s">
        <v>2388</v>
      </c>
      <c r="G1752" s="223" t="s">
        <v>436</v>
      </c>
      <c r="H1752" s="224">
        <v>121.64</v>
      </c>
      <c r="I1752" s="225"/>
      <c r="J1752" s="226">
        <f>ROUND(I1752*H1752,2)</f>
        <v>0</v>
      </c>
      <c r="K1752" s="222" t="s">
        <v>28</v>
      </c>
      <c r="L1752" s="48"/>
      <c r="M1752" s="227" t="s">
        <v>28</v>
      </c>
      <c r="N1752" s="228" t="s">
        <v>45</v>
      </c>
      <c r="O1752" s="88"/>
      <c r="P1752" s="229">
        <f>O1752*H1752</f>
        <v>0</v>
      </c>
      <c r="Q1752" s="229">
        <v>0</v>
      </c>
      <c r="R1752" s="229">
        <f>Q1752*H1752</f>
        <v>0</v>
      </c>
      <c r="S1752" s="229">
        <v>0</v>
      </c>
      <c r="T1752" s="230">
        <f>S1752*H1752</f>
        <v>0</v>
      </c>
      <c r="U1752" s="42"/>
      <c r="V1752" s="42"/>
      <c r="W1752" s="42"/>
      <c r="X1752" s="42"/>
      <c r="Y1752" s="42"/>
      <c r="Z1752" s="42"/>
      <c r="AA1752" s="42"/>
      <c r="AB1752" s="42"/>
      <c r="AC1752" s="42"/>
      <c r="AD1752" s="42"/>
      <c r="AE1752" s="42"/>
      <c r="AR1752" s="231" t="s">
        <v>645</v>
      </c>
      <c r="AT1752" s="231" t="s">
        <v>433</v>
      </c>
      <c r="AU1752" s="231" t="s">
        <v>83</v>
      </c>
      <c r="AY1752" s="21" t="s">
        <v>426</v>
      </c>
      <c r="BE1752" s="232">
        <f>IF(N1752="základní",J1752,0)</f>
        <v>0</v>
      </c>
      <c r="BF1752" s="232">
        <f>IF(N1752="snížená",J1752,0)</f>
        <v>0</v>
      </c>
      <c r="BG1752" s="232">
        <f>IF(N1752="zákl. přenesená",J1752,0)</f>
        <v>0</v>
      </c>
      <c r="BH1752" s="232">
        <f>IF(N1752="sníž. přenesená",J1752,0)</f>
        <v>0</v>
      </c>
      <c r="BI1752" s="232">
        <f>IF(N1752="nulová",J1752,0)</f>
        <v>0</v>
      </c>
      <c r="BJ1752" s="21" t="s">
        <v>81</v>
      </c>
      <c r="BK1752" s="232">
        <f>ROUND(I1752*H1752,2)</f>
        <v>0</v>
      </c>
      <c r="BL1752" s="21" t="s">
        <v>645</v>
      </c>
      <c r="BM1752" s="231" t="s">
        <v>2389</v>
      </c>
    </row>
    <row r="1753" s="14" customFormat="1">
      <c r="A1753" s="14"/>
      <c r="B1753" s="250"/>
      <c r="C1753" s="251"/>
      <c r="D1753" s="240" t="s">
        <v>446</v>
      </c>
      <c r="E1753" s="252" t="s">
        <v>28</v>
      </c>
      <c r="F1753" s="253" t="s">
        <v>899</v>
      </c>
      <c r="G1753" s="251"/>
      <c r="H1753" s="252" t="s">
        <v>28</v>
      </c>
      <c r="I1753" s="254"/>
      <c r="J1753" s="251"/>
      <c r="K1753" s="251"/>
      <c r="L1753" s="255"/>
      <c r="M1753" s="256"/>
      <c r="N1753" s="257"/>
      <c r="O1753" s="257"/>
      <c r="P1753" s="257"/>
      <c r="Q1753" s="257"/>
      <c r="R1753" s="257"/>
      <c r="S1753" s="257"/>
      <c r="T1753" s="258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T1753" s="259" t="s">
        <v>446</v>
      </c>
      <c r="AU1753" s="259" t="s">
        <v>83</v>
      </c>
      <c r="AV1753" s="14" t="s">
        <v>81</v>
      </c>
      <c r="AW1753" s="14" t="s">
        <v>35</v>
      </c>
      <c r="AX1753" s="14" t="s">
        <v>74</v>
      </c>
      <c r="AY1753" s="259" t="s">
        <v>426</v>
      </c>
    </row>
    <row r="1754" s="14" customFormat="1">
      <c r="A1754" s="14"/>
      <c r="B1754" s="250"/>
      <c r="C1754" s="251"/>
      <c r="D1754" s="240" t="s">
        <v>446</v>
      </c>
      <c r="E1754" s="252" t="s">
        <v>28</v>
      </c>
      <c r="F1754" s="253" t="s">
        <v>863</v>
      </c>
      <c r="G1754" s="251"/>
      <c r="H1754" s="252" t="s">
        <v>28</v>
      </c>
      <c r="I1754" s="254"/>
      <c r="J1754" s="251"/>
      <c r="K1754" s="251"/>
      <c r="L1754" s="255"/>
      <c r="M1754" s="256"/>
      <c r="N1754" s="257"/>
      <c r="O1754" s="257"/>
      <c r="P1754" s="257"/>
      <c r="Q1754" s="257"/>
      <c r="R1754" s="257"/>
      <c r="S1754" s="257"/>
      <c r="T1754" s="258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T1754" s="259" t="s">
        <v>446</v>
      </c>
      <c r="AU1754" s="259" t="s">
        <v>83</v>
      </c>
      <c r="AV1754" s="14" t="s">
        <v>81</v>
      </c>
      <c r="AW1754" s="14" t="s">
        <v>35</v>
      </c>
      <c r="AX1754" s="14" t="s">
        <v>74</v>
      </c>
      <c r="AY1754" s="259" t="s">
        <v>426</v>
      </c>
    </row>
    <row r="1755" s="14" customFormat="1">
      <c r="A1755" s="14"/>
      <c r="B1755" s="250"/>
      <c r="C1755" s="251"/>
      <c r="D1755" s="240" t="s">
        <v>446</v>
      </c>
      <c r="E1755" s="252" t="s">
        <v>28</v>
      </c>
      <c r="F1755" s="253" t="s">
        <v>2390</v>
      </c>
      <c r="G1755" s="251"/>
      <c r="H1755" s="252" t="s">
        <v>28</v>
      </c>
      <c r="I1755" s="254"/>
      <c r="J1755" s="251"/>
      <c r="K1755" s="251"/>
      <c r="L1755" s="255"/>
      <c r="M1755" s="256"/>
      <c r="N1755" s="257"/>
      <c r="O1755" s="257"/>
      <c r="P1755" s="257"/>
      <c r="Q1755" s="257"/>
      <c r="R1755" s="257"/>
      <c r="S1755" s="257"/>
      <c r="T1755" s="258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T1755" s="259" t="s">
        <v>446</v>
      </c>
      <c r="AU1755" s="259" t="s">
        <v>83</v>
      </c>
      <c r="AV1755" s="14" t="s">
        <v>81</v>
      </c>
      <c r="AW1755" s="14" t="s">
        <v>35</v>
      </c>
      <c r="AX1755" s="14" t="s">
        <v>74</v>
      </c>
      <c r="AY1755" s="259" t="s">
        <v>426</v>
      </c>
    </row>
    <row r="1756" s="13" customFormat="1">
      <c r="A1756" s="13"/>
      <c r="B1756" s="238"/>
      <c r="C1756" s="239"/>
      <c r="D1756" s="240" t="s">
        <v>446</v>
      </c>
      <c r="E1756" s="241" t="s">
        <v>28</v>
      </c>
      <c r="F1756" s="242" t="s">
        <v>2391</v>
      </c>
      <c r="G1756" s="239"/>
      <c r="H1756" s="243">
        <v>121.64</v>
      </c>
      <c r="I1756" s="244"/>
      <c r="J1756" s="239"/>
      <c r="K1756" s="239"/>
      <c r="L1756" s="245"/>
      <c r="M1756" s="246"/>
      <c r="N1756" s="247"/>
      <c r="O1756" s="247"/>
      <c r="P1756" s="247"/>
      <c r="Q1756" s="247"/>
      <c r="R1756" s="247"/>
      <c r="S1756" s="247"/>
      <c r="T1756" s="248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T1756" s="249" t="s">
        <v>446</v>
      </c>
      <c r="AU1756" s="249" t="s">
        <v>83</v>
      </c>
      <c r="AV1756" s="13" t="s">
        <v>83</v>
      </c>
      <c r="AW1756" s="13" t="s">
        <v>35</v>
      </c>
      <c r="AX1756" s="13" t="s">
        <v>81</v>
      </c>
      <c r="AY1756" s="249" t="s">
        <v>426</v>
      </c>
    </row>
    <row r="1757" s="2" customFormat="1" ht="37.8" customHeight="1">
      <c r="A1757" s="42"/>
      <c r="B1757" s="43"/>
      <c r="C1757" s="220" t="s">
        <v>2392</v>
      </c>
      <c r="D1757" s="220" t="s">
        <v>433</v>
      </c>
      <c r="E1757" s="221" t="s">
        <v>2393</v>
      </c>
      <c r="F1757" s="222" t="s">
        <v>2394</v>
      </c>
      <c r="G1757" s="223" t="s">
        <v>436</v>
      </c>
      <c r="H1757" s="224">
        <v>29.219999999999999</v>
      </c>
      <c r="I1757" s="225"/>
      <c r="J1757" s="226">
        <f>ROUND(I1757*H1757,2)</f>
        <v>0</v>
      </c>
      <c r="K1757" s="222" t="s">
        <v>28</v>
      </c>
      <c r="L1757" s="48"/>
      <c r="M1757" s="227" t="s">
        <v>28</v>
      </c>
      <c r="N1757" s="228" t="s">
        <v>45</v>
      </c>
      <c r="O1757" s="88"/>
      <c r="P1757" s="229">
        <f>O1757*H1757</f>
        <v>0</v>
      </c>
      <c r="Q1757" s="229">
        <v>0</v>
      </c>
      <c r="R1757" s="229">
        <f>Q1757*H1757</f>
        <v>0</v>
      </c>
      <c r="S1757" s="229">
        <v>0</v>
      </c>
      <c r="T1757" s="230">
        <f>S1757*H1757</f>
        <v>0</v>
      </c>
      <c r="U1757" s="42"/>
      <c r="V1757" s="42"/>
      <c r="W1757" s="42"/>
      <c r="X1757" s="42"/>
      <c r="Y1757" s="42"/>
      <c r="Z1757" s="42"/>
      <c r="AA1757" s="42"/>
      <c r="AB1757" s="42"/>
      <c r="AC1757" s="42"/>
      <c r="AD1757" s="42"/>
      <c r="AE1757" s="42"/>
      <c r="AR1757" s="231" t="s">
        <v>645</v>
      </c>
      <c r="AT1757" s="231" t="s">
        <v>433</v>
      </c>
      <c r="AU1757" s="231" t="s">
        <v>83</v>
      </c>
      <c r="AY1757" s="21" t="s">
        <v>426</v>
      </c>
      <c r="BE1757" s="232">
        <f>IF(N1757="základní",J1757,0)</f>
        <v>0</v>
      </c>
      <c r="BF1757" s="232">
        <f>IF(N1757="snížená",J1757,0)</f>
        <v>0</v>
      </c>
      <c r="BG1757" s="232">
        <f>IF(N1757="zákl. přenesená",J1757,0)</f>
        <v>0</v>
      </c>
      <c r="BH1757" s="232">
        <f>IF(N1757="sníž. přenesená",J1757,0)</f>
        <v>0</v>
      </c>
      <c r="BI1757" s="232">
        <f>IF(N1757="nulová",J1757,0)</f>
        <v>0</v>
      </c>
      <c r="BJ1757" s="21" t="s">
        <v>81</v>
      </c>
      <c r="BK1757" s="232">
        <f>ROUND(I1757*H1757,2)</f>
        <v>0</v>
      </c>
      <c r="BL1757" s="21" t="s">
        <v>645</v>
      </c>
      <c r="BM1757" s="231" t="s">
        <v>2395</v>
      </c>
    </row>
    <row r="1758" s="14" customFormat="1">
      <c r="A1758" s="14"/>
      <c r="B1758" s="250"/>
      <c r="C1758" s="251"/>
      <c r="D1758" s="240" t="s">
        <v>446</v>
      </c>
      <c r="E1758" s="252" t="s">
        <v>28</v>
      </c>
      <c r="F1758" s="253" t="s">
        <v>899</v>
      </c>
      <c r="G1758" s="251"/>
      <c r="H1758" s="252" t="s">
        <v>28</v>
      </c>
      <c r="I1758" s="254"/>
      <c r="J1758" s="251"/>
      <c r="K1758" s="251"/>
      <c r="L1758" s="255"/>
      <c r="M1758" s="256"/>
      <c r="N1758" s="257"/>
      <c r="O1758" s="257"/>
      <c r="P1758" s="257"/>
      <c r="Q1758" s="257"/>
      <c r="R1758" s="257"/>
      <c r="S1758" s="257"/>
      <c r="T1758" s="258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T1758" s="259" t="s">
        <v>446</v>
      </c>
      <c r="AU1758" s="259" t="s">
        <v>83</v>
      </c>
      <c r="AV1758" s="14" t="s">
        <v>81</v>
      </c>
      <c r="AW1758" s="14" t="s">
        <v>35</v>
      </c>
      <c r="AX1758" s="14" t="s">
        <v>74</v>
      </c>
      <c r="AY1758" s="259" t="s">
        <v>426</v>
      </c>
    </row>
    <row r="1759" s="14" customFormat="1">
      <c r="A1759" s="14"/>
      <c r="B1759" s="250"/>
      <c r="C1759" s="251"/>
      <c r="D1759" s="240" t="s">
        <v>446</v>
      </c>
      <c r="E1759" s="252" t="s">
        <v>28</v>
      </c>
      <c r="F1759" s="253" t="s">
        <v>863</v>
      </c>
      <c r="G1759" s="251"/>
      <c r="H1759" s="252" t="s">
        <v>28</v>
      </c>
      <c r="I1759" s="254"/>
      <c r="J1759" s="251"/>
      <c r="K1759" s="251"/>
      <c r="L1759" s="255"/>
      <c r="M1759" s="256"/>
      <c r="N1759" s="257"/>
      <c r="O1759" s="257"/>
      <c r="P1759" s="257"/>
      <c r="Q1759" s="257"/>
      <c r="R1759" s="257"/>
      <c r="S1759" s="257"/>
      <c r="T1759" s="258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T1759" s="259" t="s">
        <v>446</v>
      </c>
      <c r="AU1759" s="259" t="s">
        <v>83</v>
      </c>
      <c r="AV1759" s="14" t="s">
        <v>81</v>
      </c>
      <c r="AW1759" s="14" t="s">
        <v>35</v>
      </c>
      <c r="AX1759" s="14" t="s">
        <v>74</v>
      </c>
      <c r="AY1759" s="259" t="s">
        <v>426</v>
      </c>
    </row>
    <row r="1760" s="14" customFormat="1">
      <c r="A1760" s="14"/>
      <c r="B1760" s="250"/>
      <c r="C1760" s="251"/>
      <c r="D1760" s="240" t="s">
        <v>446</v>
      </c>
      <c r="E1760" s="252" t="s">
        <v>28</v>
      </c>
      <c r="F1760" s="253" t="s">
        <v>2390</v>
      </c>
      <c r="G1760" s="251"/>
      <c r="H1760" s="252" t="s">
        <v>28</v>
      </c>
      <c r="I1760" s="254"/>
      <c r="J1760" s="251"/>
      <c r="K1760" s="251"/>
      <c r="L1760" s="255"/>
      <c r="M1760" s="256"/>
      <c r="N1760" s="257"/>
      <c r="O1760" s="257"/>
      <c r="P1760" s="257"/>
      <c r="Q1760" s="257"/>
      <c r="R1760" s="257"/>
      <c r="S1760" s="257"/>
      <c r="T1760" s="258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T1760" s="259" t="s">
        <v>446</v>
      </c>
      <c r="AU1760" s="259" t="s">
        <v>83</v>
      </c>
      <c r="AV1760" s="14" t="s">
        <v>81</v>
      </c>
      <c r="AW1760" s="14" t="s">
        <v>35</v>
      </c>
      <c r="AX1760" s="14" t="s">
        <v>74</v>
      </c>
      <c r="AY1760" s="259" t="s">
        <v>426</v>
      </c>
    </row>
    <row r="1761" s="13" customFormat="1">
      <c r="A1761" s="13"/>
      <c r="B1761" s="238"/>
      <c r="C1761" s="239"/>
      <c r="D1761" s="240" t="s">
        <v>446</v>
      </c>
      <c r="E1761" s="241" t="s">
        <v>28</v>
      </c>
      <c r="F1761" s="242" t="s">
        <v>2396</v>
      </c>
      <c r="G1761" s="239"/>
      <c r="H1761" s="243">
        <v>29.219999999999999</v>
      </c>
      <c r="I1761" s="244"/>
      <c r="J1761" s="239"/>
      <c r="K1761" s="239"/>
      <c r="L1761" s="245"/>
      <c r="M1761" s="246"/>
      <c r="N1761" s="247"/>
      <c r="O1761" s="247"/>
      <c r="P1761" s="247"/>
      <c r="Q1761" s="247"/>
      <c r="R1761" s="247"/>
      <c r="S1761" s="247"/>
      <c r="T1761" s="248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T1761" s="249" t="s">
        <v>446</v>
      </c>
      <c r="AU1761" s="249" t="s">
        <v>83</v>
      </c>
      <c r="AV1761" s="13" t="s">
        <v>83</v>
      </c>
      <c r="AW1761" s="13" t="s">
        <v>35</v>
      </c>
      <c r="AX1761" s="13" t="s">
        <v>74</v>
      </c>
      <c r="AY1761" s="249" t="s">
        <v>426</v>
      </c>
    </row>
    <row r="1762" s="15" customFormat="1">
      <c r="A1762" s="15"/>
      <c r="B1762" s="260"/>
      <c r="C1762" s="261"/>
      <c r="D1762" s="240" t="s">
        <v>446</v>
      </c>
      <c r="E1762" s="262" t="s">
        <v>28</v>
      </c>
      <c r="F1762" s="263" t="s">
        <v>466</v>
      </c>
      <c r="G1762" s="261"/>
      <c r="H1762" s="264">
        <v>29.219999999999999</v>
      </c>
      <c r="I1762" s="265"/>
      <c r="J1762" s="261"/>
      <c r="K1762" s="261"/>
      <c r="L1762" s="266"/>
      <c r="M1762" s="267"/>
      <c r="N1762" s="268"/>
      <c r="O1762" s="268"/>
      <c r="P1762" s="268"/>
      <c r="Q1762" s="268"/>
      <c r="R1762" s="268"/>
      <c r="S1762" s="268"/>
      <c r="T1762" s="269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T1762" s="270" t="s">
        <v>446</v>
      </c>
      <c r="AU1762" s="270" t="s">
        <v>83</v>
      </c>
      <c r="AV1762" s="15" t="s">
        <v>438</v>
      </c>
      <c r="AW1762" s="15" t="s">
        <v>35</v>
      </c>
      <c r="AX1762" s="15" t="s">
        <v>81</v>
      </c>
      <c r="AY1762" s="270" t="s">
        <v>426</v>
      </c>
    </row>
    <row r="1763" s="12" customFormat="1" ht="22.8" customHeight="1">
      <c r="A1763" s="12"/>
      <c r="B1763" s="204"/>
      <c r="C1763" s="205"/>
      <c r="D1763" s="206" t="s">
        <v>73</v>
      </c>
      <c r="E1763" s="218" t="s">
        <v>2397</v>
      </c>
      <c r="F1763" s="218" t="s">
        <v>2398</v>
      </c>
      <c r="G1763" s="205"/>
      <c r="H1763" s="205"/>
      <c r="I1763" s="208"/>
      <c r="J1763" s="219">
        <f>BK1763</f>
        <v>0</v>
      </c>
      <c r="K1763" s="205"/>
      <c r="L1763" s="210"/>
      <c r="M1763" s="211"/>
      <c r="N1763" s="212"/>
      <c r="O1763" s="212"/>
      <c r="P1763" s="213">
        <f>SUM(P1764:P1766)</f>
        <v>0</v>
      </c>
      <c r="Q1763" s="212"/>
      <c r="R1763" s="213">
        <f>SUM(R1764:R1766)</f>
        <v>0</v>
      </c>
      <c r="S1763" s="212"/>
      <c r="T1763" s="214">
        <f>SUM(T1764:T1766)</f>
        <v>0</v>
      </c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R1763" s="215" t="s">
        <v>83</v>
      </c>
      <c r="AT1763" s="216" t="s">
        <v>73</v>
      </c>
      <c r="AU1763" s="216" t="s">
        <v>81</v>
      </c>
      <c r="AY1763" s="215" t="s">
        <v>426</v>
      </c>
      <c r="BK1763" s="217">
        <f>SUM(BK1764:BK1766)</f>
        <v>0</v>
      </c>
    </row>
    <row r="1764" s="2" customFormat="1" ht="37.8" customHeight="1">
      <c r="A1764" s="42"/>
      <c r="B1764" s="43"/>
      <c r="C1764" s="220" t="s">
        <v>2399</v>
      </c>
      <c r="D1764" s="220" t="s">
        <v>433</v>
      </c>
      <c r="E1764" s="221" t="s">
        <v>2400</v>
      </c>
      <c r="F1764" s="222" t="s">
        <v>2401</v>
      </c>
      <c r="G1764" s="223" t="s">
        <v>1452</v>
      </c>
      <c r="H1764" s="224">
        <v>1</v>
      </c>
      <c r="I1764" s="225"/>
      <c r="J1764" s="226">
        <f>ROUND(I1764*H1764,2)</f>
        <v>0</v>
      </c>
      <c r="K1764" s="222" t="s">
        <v>28</v>
      </c>
      <c r="L1764" s="48"/>
      <c r="M1764" s="227" t="s">
        <v>28</v>
      </c>
      <c r="N1764" s="228" t="s">
        <v>45</v>
      </c>
      <c r="O1764" s="88"/>
      <c r="P1764" s="229">
        <f>O1764*H1764</f>
        <v>0</v>
      </c>
      <c r="Q1764" s="229">
        <v>0</v>
      </c>
      <c r="R1764" s="229">
        <f>Q1764*H1764</f>
        <v>0</v>
      </c>
      <c r="S1764" s="229">
        <v>0</v>
      </c>
      <c r="T1764" s="230">
        <f>S1764*H1764</f>
        <v>0</v>
      </c>
      <c r="U1764" s="42"/>
      <c r="V1764" s="42"/>
      <c r="W1764" s="42"/>
      <c r="X1764" s="42"/>
      <c r="Y1764" s="42"/>
      <c r="Z1764" s="42"/>
      <c r="AA1764" s="42"/>
      <c r="AB1764" s="42"/>
      <c r="AC1764" s="42"/>
      <c r="AD1764" s="42"/>
      <c r="AE1764" s="42"/>
      <c r="AR1764" s="231" t="s">
        <v>645</v>
      </c>
      <c r="AT1764" s="231" t="s">
        <v>433</v>
      </c>
      <c r="AU1764" s="231" t="s">
        <v>83</v>
      </c>
      <c r="AY1764" s="21" t="s">
        <v>426</v>
      </c>
      <c r="BE1764" s="232">
        <f>IF(N1764="základní",J1764,0)</f>
        <v>0</v>
      </c>
      <c r="BF1764" s="232">
        <f>IF(N1764="snížená",J1764,0)</f>
        <v>0</v>
      </c>
      <c r="BG1764" s="232">
        <f>IF(N1764="zákl. přenesená",J1764,0)</f>
        <v>0</v>
      </c>
      <c r="BH1764" s="232">
        <f>IF(N1764="sníž. přenesená",J1764,0)</f>
        <v>0</v>
      </c>
      <c r="BI1764" s="232">
        <f>IF(N1764="nulová",J1764,0)</f>
        <v>0</v>
      </c>
      <c r="BJ1764" s="21" t="s">
        <v>81</v>
      </c>
      <c r="BK1764" s="232">
        <f>ROUND(I1764*H1764,2)</f>
        <v>0</v>
      </c>
      <c r="BL1764" s="21" t="s">
        <v>645</v>
      </c>
      <c r="BM1764" s="231" t="s">
        <v>2402</v>
      </c>
    </row>
    <row r="1765" s="14" customFormat="1">
      <c r="A1765" s="14"/>
      <c r="B1765" s="250"/>
      <c r="C1765" s="251"/>
      <c r="D1765" s="240" t="s">
        <v>446</v>
      </c>
      <c r="E1765" s="252" t="s">
        <v>28</v>
      </c>
      <c r="F1765" s="253" t="s">
        <v>892</v>
      </c>
      <c r="G1765" s="251"/>
      <c r="H1765" s="252" t="s">
        <v>28</v>
      </c>
      <c r="I1765" s="254"/>
      <c r="J1765" s="251"/>
      <c r="K1765" s="251"/>
      <c r="L1765" s="255"/>
      <c r="M1765" s="256"/>
      <c r="N1765" s="257"/>
      <c r="O1765" s="257"/>
      <c r="P1765" s="257"/>
      <c r="Q1765" s="257"/>
      <c r="R1765" s="257"/>
      <c r="S1765" s="257"/>
      <c r="T1765" s="258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T1765" s="259" t="s">
        <v>446</v>
      </c>
      <c r="AU1765" s="259" t="s">
        <v>83</v>
      </c>
      <c r="AV1765" s="14" t="s">
        <v>81</v>
      </c>
      <c r="AW1765" s="14" t="s">
        <v>35</v>
      </c>
      <c r="AX1765" s="14" t="s">
        <v>74</v>
      </c>
      <c r="AY1765" s="259" t="s">
        <v>426</v>
      </c>
    </row>
    <row r="1766" s="13" customFormat="1">
      <c r="A1766" s="13"/>
      <c r="B1766" s="238"/>
      <c r="C1766" s="239"/>
      <c r="D1766" s="240" t="s">
        <v>446</v>
      </c>
      <c r="E1766" s="241" t="s">
        <v>28</v>
      </c>
      <c r="F1766" s="242" t="s">
        <v>81</v>
      </c>
      <c r="G1766" s="239"/>
      <c r="H1766" s="243">
        <v>1</v>
      </c>
      <c r="I1766" s="244"/>
      <c r="J1766" s="239"/>
      <c r="K1766" s="239"/>
      <c r="L1766" s="245"/>
      <c r="M1766" s="246"/>
      <c r="N1766" s="247"/>
      <c r="O1766" s="247"/>
      <c r="P1766" s="247"/>
      <c r="Q1766" s="247"/>
      <c r="R1766" s="247"/>
      <c r="S1766" s="247"/>
      <c r="T1766" s="248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T1766" s="249" t="s">
        <v>446</v>
      </c>
      <c r="AU1766" s="249" t="s">
        <v>83</v>
      </c>
      <c r="AV1766" s="13" t="s">
        <v>83</v>
      </c>
      <c r="AW1766" s="13" t="s">
        <v>35</v>
      </c>
      <c r="AX1766" s="13" t="s">
        <v>81</v>
      </c>
      <c r="AY1766" s="249" t="s">
        <v>426</v>
      </c>
    </row>
    <row r="1767" s="12" customFormat="1" ht="22.8" customHeight="1">
      <c r="A1767" s="12"/>
      <c r="B1767" s="204"/>
      <c r="C1767" s="205"/>
      <c r="D1767" s="206" t="s">
        <v>73</v>
      </c>
      <c r="E1767" s="218" t="s">
        <v>2403</v>
      </c>
      <c r="F1767" s="218" t="s">
        <v>2404</v>
      </c>
      <c r="G1767" s="205"/>
      <c r="H1767" s="205"/>
      <c r="I1767" s="208"/>
      <c r="J1767" s="219">
        <f>BK1767</f>
        <v>0</v>
      </c>
      <c r="K1767" s="205"/>
      <c r="L1767" s="210"/>
      <c r="M1767" s="211"/>
      <c r="N1767" s="212"/>
      <c r="O1767" s="212"/>
      <c r="P1767" s="213">
        <f>SUM(P1768:P2076)</f>
        <v>0</v>
      </c>
      <c r="Q1767" s="212"/>
      <c r="R1767" s="213">
        <f>SUM(R1768:R2076)</f>
        <v>65.806134340000014</v>
      </c>
      <c r="S1767" s="212"/>
      <c r="T1767" s="214">
        <f>SUM(T1768:T2076)</f>
        <v>6.2946311999999995</v>
      </c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R1767" s="215" t="s">
        <v>83</v>
      </c>
      <c r="AT1767" s="216" t="s">
        <v>73</v>
      </c>
      <c r="AU1767" s="216" t="s">
        <v>81</v>
      </c>
      <c r="AY1767" s="215" t="s">
        <v>426</v>
      </c>
      <c r="BK1767" s="217">
        <f>SUM(BK1768:BK2076)</f>
        <v>0</v>
      </c>
    </row>
    <row r="1768" s="2" customFormat="1" ht="16.5" customHeight="1">
      <c r="A1768" s="42"/>
      <c r="B1768" s="43"/>
      <c r="C1768" s="220" t="s">
        <v>2405</v>
      </c>
      <c r="D1768" s="220" t="s">
        <v>433</v>
      </c>
      <c r="E1768" s="221" t="s">
        <v>2406</v>
      </c>
      <c r="F1768" s="222" t="s">
        <v>2407</v>
      </c>
      <c r="G1768" s="223" t="s">
        <v>504</v>
      </c>
      <c r="H1768" s="224">
        <v>0.38400000000000001</v>
      </c>
      <c r="I1768" s="225"/>
      <c r="J1768" s="226">
        <f>ROUND(I1768*H1768,2)</f>
        <v>0</v>
      </c>
      <c r="K1768" s="222" t="s">
        <v>28</v>
      </c>
      <c r="L1768" s="48"/>
      <c r="M1768" s="227" t="s">
        <v>28</v>
      </c>
      <c r="N1768" s="228" t="s">
        <v>45</v>
      </c>
      <c r="O1768" s="88"/>
      <c r="P1768" s="229">
        <f>O1768*H1768</f>
        <v>0</v>
      </c>
      <c r="Q1768" s="229">
        <v>0</v>
      </c>
      <c r="R1768" s="229">
        <f>Q1768*H1768</f>
        <v>0</v>
      </c>
      <c r="S1768" s="229">
        <v>0</v>
      </c>
      <c r="T1768" s="230">
        <f>S1768*H1768</f>
        <v>0</v>
      </c>
      <c r="U1768" s="42"/>
      <c r="V1768" s="42"/>
      <c r="W1768" s="42"/>
      <c r="X1768" s="42"/>
      <c r="Y1768" s="42"/>
      <c r="Z1768" s="42"/>
      <c r="AA1768" s="42"/>
      <c r="AB1768" s="42"/>
      <c r="AC1768" s="42"/>
      <c r="AD1768" s="42"/>
      <c r="AE1768" s="42"/>
      <c r="AR1768" s="231" t="s">
        <v>645</v>
      </c>
      <c r="AT1768" s="231" t="s">
        <v>433</v>
      </c>
      <c r="AU1768" s="231" t="s">
        <v>83</v>
      </c>
      <c r="AY1768" s="21" t="s">
        <v>426</v>
      </c>
      <c r="BE1768" s="232">
        <f>IF(N1768="základní",J1768,0)</f>
        <v>0</v>
      </c>
      <c r="BF1768" s="232">
        <f>IF(N1768="snížená",J1768,0)</f>
        <v>0</v>
      </c>
      <c r="BG1768" s="232">
        <f>IF(N1768="zákl. přenesená",J1768,0)</f>
        <v>0</v>
      </c>
      <c r="BH1768" s="232">
        <f>IF(N1768="sníž. přenesená",J1768,0)</f>
        <v>0</v>
      </c>
      <c r="BI1768" s="232">
        <f>IF(N1768="nulová",J1768,0)</f>
        <v>0</v>
      </c>
      <c r="BJ1768" s="21" t="s">
        <v>81</v>
      </c>
      <c r="BK1768" s="232">
        <f>ROUND(I1768*H1768,2)</f>
        <v>0</v>
      </c>
      <c r="BL1768" s="21" t="s">
        <v>645</v>
      </c>
      <c r="BM1768" s="231" t="s">
        <v>2408</v>
      </c>
    </row>
    <row r="1769" s="14" customFormat="1">
      <c r="A1769" s="14"/>
      <c r="B1769" s="250"/>
      <c r="C1769" s="251"/>
      <c r="D1769" s="240" t="s">
        <v>446</v>
      </c>
      <c r="E1769" s="252" t="s">
        <v>28</v>
      </c>
      <c r="F1769" s="253" t="s">
        <v>2409</v>
      </c>
      <c r="G1769" s="251"/>
      <c r="H1769" s="252" t="s">
        <v>28</v>
      </c>
      <c r="I1769" s="254"/>
      <c r="J1769" s="251"/>
      <c r="K1769" s="251"/>
      <c r="L1769" s="255"/>
      <c r="M1769" s="256"/>
      <c r="N1769" s="257"/>
      <c r="O1769" s="257"/>
      <c r="P1769" s="257"/>
      <c r="Q1769" s="257"/>
      <c r="R1769" s="257"/>
      <c r="S1769" s="257"/>
      <c r="T1769" s="258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T1769" s="259" t="s">
        <v>446</v>
      </c>
      <c r="AU1769" s="259" t="s">
        <v>83</v>
      </c>
      <c r="AV1769" s="14" t="s">
        <v>81</v>
      </c>
      <c r="AW1769" s="14" t="s">
        <v>35</v>
      </c>
      <c r="AX1769" s="14" t="s">
        <v>74</v>
      </c>
      <c r="AY1769" s="259" t="s">
        <v>426</v>
      </c>
    </row>
    <row r="1770" s="13" customFormat="1">
      <c r="A1770" s="13"/>
      <c r="B1770" s="238"/>
      <c r="C1770" s="239"/>
      <c r="D1770" s="240" t="s">
        <v>446</v>
      </c>
      <c r="E1770" s="241" t="s">
        <v>28</v>
      </c>
      <c r="F1770" s="242" t="s">
        <v>2410</v>
      </c>
      <c r="G1770" s="239"/>
      <c r="H1770" s="243">
        <v>0.38400000000000001</v>
      </c>
      <c r="I1770" s="244"/>
      <c r="J1770" s="239"/>
      <c r="K1770" s="239"/>
      <c r="L1770" s="245"/>
      <c r="M1770" s="246"/>
      <c r="N1770" s="247"/>
      <c r="O1770" s="247"/>
      <c r="P1770" s="247"/>
      <c r="Q1770" s="247"/>
      <c r="R1770" s="247"/>
      <c r="S1770" s="247"/>
      <c r="T1770" s="248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T1770" s="249" t="s">
        <v>446</v>
      </c>
      <c r="AU1770" s="249" t="s">
        <v>83</v>
      </c>
      <c r="AV1770" s="13" t="s">
        <v>83</v>
      </c>
      <c r="AW1770" s="13" t="s">
        <v>35</v>
      </c>
      <c r="AX1770" s="13" t="s">
        <v>81</v>
      </c>
      <c r="AY1770" s="249" t="s">
        <v>426</v>
      </c>
    </row>
    <row r="1771" s="2" customFormat="1" ht="24.15" customHeight="1">
      <c r="A1771" s="42"/>
      <c r="B1771" s="43"/>
      <c r="C1771" s="220" t="s">
        <v>2411</v>
      </c>
      <c r="D1771" s="220" t="s">
        <v>433</v>
      </c>
      <c r="E1771" s="221" t="s">
        <v>2412</v>
      </c>
      <c r="F1771" s="222" t="s">
        <v>2413</v>
      </c>
      <c r="G1771" s="223" t="s">
        <v>949</v>
      </c>
      <c r="H1771" s="224">
        <v>21</v>
      </c>
      <c r="I1771" s="225"/>
      <c r="J1771" s="226">
        <f>ROUND(I1771*H1771,2)</f>
        <v>0</v>
      </c>
      <c r="K1771" s="222" t="s">
        <v>28</v>
      </c>
      <c r="L1771" s="48"/>
      <c r="M1771" s="227" t="s">
        <v>28</v>
      </c>
      <c r="N1771" s="228" t="s">
        <v>45</v>
      </c>
      <c r="O1771" s="88"/>
      <c r="P1771" s="229">
        <f>O1771*H1771</f>
        <v>0</v>
      </c>
      <c r="Q1771" s="229">
        <v>0</v>
      </c>
      <c r="R1771" s="229">
        <f>Q1771*H1771</f>
        <v>0</v>
      </c>
      <c r="S1771" s="229">
        <v>0</v>
      </c>
      <c r="T1771" s="230">
        <f>S1771*H1771</f>
        <v>0</v>
      </c>
      <c r="U1771" s="42"/>
      <c r="V1771" s="42"/>
      <c r="W1771" s="42"/>
      <c r="X1771" s="42"/>
      <c r="Y1771" s="42"/>
      <c r="Z1771" s="42"/>
      <c r="AA1771" s="42"/>
      <c r="AB1771" s="42"/>
      <c r="AC1771" s="42"/>
      <c r="AD1771" s="42"/>
      <c r="AE1771" s="42"/>
      <c r="AR1771" s="231" t="s">
        <v>645</v>
      </c>
      <c r="AT1771" s="231" t="s">
        <v>433</v>
      </c>
      <c r="AU1771" s="231" t="s">
        <v>83</v>
      </c>
      <c r="AY1771" s="21" t="s">
        <v>426</v>
      </c>
      <c r="BE1771" s="232">
        <f>IF(N1771="základní",J1771,0)</f>
        <v>0</v>
      </c>
      <c r="BF1771" s="232">
        <f>IF(N1771="snížená",J1771,0)</f>
        <v>0</v>
      </c>
      <c r="BG1771" s="232">
        <f>IF(N1771="zákl. přenesená",J1771,0)</f>
        <v>0</v>
      </c>
      <c r="BH1771" s="232">
        <f>IF(N1771="sníž. přenesená",J1771,0)</f>
        <v>0</v>
      </c>
      <c r="BI1771" s="232">
        <f>IF(N1771="nulová",J1771,0)</f>
        <v>0</v>
      </c>
      <c r="BJ1771" s="21" t="s">
        <v>81</v>
      </c>
      <c r="BK1771" s="232">
        <f>ROUND(I1771*H1771,2)</f>
        <v>0</v>
      </c>
      <c r="BL1771" s="21" t="s">
        <v>645</v>
      </c>
      <c r="BM1771" s="231" t="s">
        <v>2414</v>
      </c>
    </row>
    <row r="1772" s="14" customFormat="1">
      <c r="A1772" s="14"/>
      <c r="B1772" s="250"/>
      <c r="C1772" s="251"/>
      <c r="D1772" s="240" t="s">
        <v>446</v>
      </c>
      <c r="E1772" s="252" t="s">
        <v>28</v>
      </c>
      <c r="F1772" s="253" t="s">
        <v>892</v>
      </c>
      <c r="G1772" s="251"/>
      <c r="H1772" s="252" t="s">
        <v>28</v>
      </c>
      <c r="I1772" s="254"/>
      <c r="J1772" s="251"/>
      <c r="K1772" s="251"/>
      <c r="L1772" s="255"/>
      <c r="M1772" s="256"/>
      <c r="N1772" s="257"/>
      <c r="O1772" s="257"/>
      <c r="P1772" s="257"/>
      <c r="Q1772" s="257"/>
      <c r="R1772" s="257"/>
      <c r="S1772" s="257"/>
      <c r="T1772" s="258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T1772" s="259" t="s">
        <v>446</v>
      </c>
      <c r="AU1772" s="259" t="s">
        <v>83</v>
      </c>
      <c r="AV1772" s="14" t="s">
        <v>81</v>
      </c>
      <c r="AW1772" s="14" t="s">
        <v>35</v>
      </c>
      <c r="AX1772" s="14" t="s">
        <v>74</v>
      </c>
      <c r="AY1772" s="259" t="s">
        <v>426</v>
      </c>
    </row>
    <row r="1773" s="13" customFormat="1">
      <c r="A1773" s="13"/>
      <c r="B1773" s="238"/>
      <c r="C1773" s="239"/>
      <c r="D1773" s="240" t="s">
        <v>446</v>
      </c>
      <c r="E1773" s="241" t="s">
        <v>28</v>
      </c>
      <c r="F1773" s="242" t="s">
        <v>2415</v>
      </c>
      <c r="G1773" s="239"/>
      <c r="H1773" s="243">
        <v>21</v>
      </c>
      <c r="I1773" s="244"/>
      <c r="J1773" s="239"/>
      <c r="K1773" s="239"/>
      <c r="L1773" s="245"/>
      <c r="M1773" s="246"/>
      <c r="N1773" s="247"/>
      <c r="O1773" s="247"/>
      <c r="P1773" s="247"/>
      <c r="Q1773" s="247"/>
      <c r="R1773" s="247"/>
      <c r="S1773" s="247"/>
      <c r="T1773" s="248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T1773" s="249" t="s">
        <v>446</v>
      </c>
      <c r="AU1773" s="249" t="s">
        <v>83</v>
      </c>
      <c r="AV1773" s="13" t="s">
        <v>83</v>
      </c>
      <c r="AW1773" s="13" t="s">
        <v>35</v>
      </c>
      <c r="AX1773" s="13" t="s">
        <v>81</v>
      </c>
      <c r="AY1773" s="249" t="s">
        <v>426</v>
      </c>
    </row>
    <row r="1774" s="2" customFormat="1" ht="37.8" customHeight="1">
      <c r="A1774" s="42"/>
      <c r="B1774" s="43"/>
      <c r="C1774" s="220" t="s">
        <v>2416</v>
      </c>
      <c r="D1774" s="220" t="s">
        <v>433</v>
      </c>
      <c r="E1774" s="221" t="s">
        <v>2417</v>
      </c>
      <c r="F1774" s="222" t="s">
        <v>2418</v>
      </c>
      <c r="G1774" s="223" t="s">
        <v>504</v>
      </c>
      <c r="H1774" s="224">
        <v>43.018000000000001</v>
      </c>
      <c r="I1774" s="225"/>
      <c r="J1774" s="226">
        <f>ROUND(I1774*H1774,2)</f>
        <v>0</v>
      </c>
      <c r="K1774" s="222" t="s">
        <v>437</v>
      </c>
      <c r="L1774" s="48"/>
      <c r="M1774" s="227" t="s">
        <v>28</v>
      </c>
      <c r="N1774" s="228" t="s">
        <v>45</v>
      </c>
      <c r="O1774" s="88"/>
      <c r="P1774" s="229">
        <f>O1774*H1774</f>
        <v>0</v>
      </c>
      <c r="Q1774" s="229">
        <v>0.00189</v>
      </c>
      <c r="R1774" s="229">
        <f>Q1774*H1774</f>
        <v>0.081304020000000005</v>
      </c>
      <c r="S1774" s="229">
        <v>0</v>
      </c>
      <c r="T1774" s="230">
        <f>S1774*H1774</f>
        <v>0</v>
      </c>
      <c r="U1774" s="42"/>
      <c r="V1774" s="42"/>
      <c r="W1774" s="42"/>
      <c r="X1774" s="42"/>
      <c r="Y1774" s="42"/>
      <c r="Z1774" s="42"/>
      <c r="AA1774" s="42"/>
      <c r="AB1774" s="42"/>
      <c r="AC1774" s="42"/>
      <c r="AD1774" s="42"/>
      <c r="AE1774" s="42"/>
      <c r="AR1774" s="231" t="s">
        <v>645</v>
      </c>
      <c r="AT1774" s="231" t="s">
        <v>433</v>
      </c>
      <c r="AU1774" s="231" t="s">
        <v>83</v>
      </c>
      <c r="AY1774" s="21" t="s">
        <v>426</v>
      </c>
      <c r="BE1774" s="232">
        <f>IF(N1774="základní",J1774,0)</f>
        <v>0</v>
      </c>
      <c r="BF1774" s="232">
        <f>IF(N1774="snížená",J1774,0)</f>
        <v>0</v>
      </c>
      <c r="BG1774" s="232">
        <f>IF(N1774="zákl. přenesená",J1774,0)</f>
        <v>0</v>
      </c>
      <c r="BH1774" s="232">
        <f>IF(N1774="sníž. přenesená",J1774,0)</f>
        <v>0</v>
      </c>
      <c r="BI1774" s="232">
        <f>IF(N1774="nulová",J1774,0)</f>
        <v>0</v>
      </c>
      <c r="BJ1774" s="21" t="s">
        <v>81</v>
      </c>
      <c r="BK1774" s="232">
        <f>ROUND(I1774*H1774,2)</f>
        <v>0</v>
      </c>
      <c r="BL1774" s="21" t="s">
        <v>645</v>
      </c>
      <c r="BM1774" s="231" t="s">
        <v>2419</v>
      </c>
    </row>
    <row r="1775" s="2" customFormat="1">
      <c r="A1775" s="42"/>
      <c r="B1775" s="43"/>
      <c r="C1775" s="44"/>
      <c r="D1775" s="233" t="s">
        <v>442</v>
      </c>
      <c r="E1775" s="44"/>
      <c r="F1775" s="234" t="s">
        <v>2420</v>
      </c>
      <c r="G1775" s="44"/>
      <c r="H1775" s="44"/>
      <c r="I1775" s="235"/>
      <c r="J1775" s="44"/>
      <c r="K1775" s="44"/>
      <c r="L1775" s="48"/>
      <c r="M1775" s="236"/>
      <c r="N1775" s="237"/>
      <c r="O1775" s="88"/>
      <c r="P1775" s="88"/>
      <c r="Q1775" s="88"/>
      <c r="R1775" s="88"/>
      <c r="S1775" s="88"/>
      <c r="T1775" s="89"/>
      <c r="U1775" s="42"/>
      <c r="V1775" s="42"/>
      <c r="W1775" s="42"/>
      <c r="X1775" s="42"/>
      <c r="Y1775" s="42"/>
      <c r="Z1775" s="42"/>
      <c r="AA1775" s="42"/>
      <c r="AB1775" s="42"/>
      <c r="AC1775" s="42"/>
      <c r="AD1775" s="42"/>
      <c r="AE1775" s="42"/>
      <c r="AT1775" s="21" t="s">
        <v>442</v>
      </c>
      <c r="AU1775" s="21" t="s">
        <v>83</v>
      </c>
    </row>
    <row r="1776" s="13" customFormat="1">
      <c r="A1776" s="13"/>
      <c r="B1776" s="238"/>
      <c r="C1776" s="239"/>
      <c r="D1776" s="240" t="s">
        <v>446</v>
      </c>
      <c r="E1776" s="241" t="s">
        <v>28</v>
      </c>
      <c r="F1776" s="242" t="s">
        <v>495</v>
      </c>
      <c r="G1776" s="239"/>
      <c r="H1776" s="243">
        <v>18.579000000000001</v>
      </c>
      <c r="I1776" s="244"/>
      <c r="J1776" s="239"/>
      <c r="K1776" s="239"/>
      <c r="L1776" s="245"/>
      <c r="M1776" s="246"/>
      <c r="N1776" s="247"/>
      <c r="O1776" s="247"/>
      <c r="P1776" s="247"/>
      <c r="Q1776" s="247"/>
      <c r="R1776" s="247"/>
      <c r="S1776" s="247"/>
      <c r="T1776" s="248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T1776" s="249" t="s">
        <v>446</v>
      </c>
      <c r="AU1776" s="249" t="s">
        <v>83</v>
      </c>
      <c r="AV1776" s="13" t="s">
        <v>83</v>
      </c>
      <c r="AW1776" s="13" t="s">
        <v>35</v>
      </c>
      <c r="AX1776" s="13" t="s">
        <v>74</v>
      </c>
      <c r="AY1776" s="249" t="s">
        <v>426</v>
      </c>
    </row>
    <row r="1777" s="13" customFormat="1">
      <c r="A1777" s="13"/>
      <c r="B1777" s="238"/>
      <c r="C1777" s="239"/>
      <c r="D1777" s="240" t="s">
        <v>446</v>
      </c>
      <c r="E1777" s="241" t="s">
        <v>28</v>
      </c>
      <c r="F1777" s="242" t="s">
        <v>224</v>
      </c>
      <c r="G1777" s="239"/>
      <c r="H1777" s="243">
        <v>23.998000000000001</v>
      </c>
      <c r="I1777" s="244"/>
      <c r="J1777" s="239"/>
      <c r="K1777" s="239"/>
      <c r="L1777" s="245"/>
      <c r="M1777" s="246"/>
      <c r="N1777" s="247"/>
      <c r="O1777" s="247"/>
      <c r="P1777" s="247"/>
      <c r="Q1777" s="247"/>
      <c r="R1777" s="247"/>
      <c r="S1777" s="247"/>
      <c r="T1777" s="248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T1777" s="249" t="s">
        <v>446</v>
      </c>
      <c r="AU1777" s="249" t="s">
        <v>83</v>
      </c>
      <c r="AV1777" s="13" t="s">
        <v>83</v>
      </c>
      <c r="AW1777" s="13" t="s">
        <v>35</v>
      </c>
      <c r="AX1777" s="13" t="s">
        <v>74</v>
      </c>
      <c r="AY1777" s="249" t="s">
        <v>426</v>
      </c>
    </row>
    <row r="1778" s="13" customFormat="1">
      <c r="A1778" s="13"/>
      <c r="B1778" s="238"/>
      <c r="C1778" s="239"/>
      <c r="D1778" s="240" t="s">
        <v>446</v>
      </c>
      <c r="E1778" s="241" t="s">
        <v>28</v>
      </c>
      <c r="F1778" s="242" t="s">
        <v>383</v>
      </c>
      <c r="G1778" s="239"/>
      <c r="H1778" s="243">
        <v>0.441</v>
      </c>
      <c r="I1778" s="244"/>
      <c r="J1778" s="239"/>
      <c r="K1778" s="239"/>
      <c r="L1778" s="245"/>
      <c r="M1778" s="246"/>
      <c r="N1778" s="247"/>
      <c r="O1778" s="247"/>
      <c r="P1778" s="247"/>
      <c r="Q1778" s="247"/>
      <c r="R1778" s="247"/>
      <c r="S1778" s="247"/>
      <c r="T1778" s="248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T1778" s="249" t="s">
        <v>446</v>
      </c>
      <c r="AU1778" s="249" t="s">
        <v>83</v>
      </c>
      <c r="AV1778" s="13" t="s">
        <v>83</v>
      </c>
      <c r="AW1778" s="13" t="s">
        <v>35</v>
      </c>
      <c r="AX1778" s="13" t="s">
        <v>74</v>
      </c>
      <c r="AY1778" s="249" t="s">
        <v>426</v>
      </c>
    </row>
    <row r="1779" s="15" customFormat="1">
      <c r="A1779" s="15"/>
      <c r="B1779" s="260"/>
      <c r="C1779" s="261"/>
      <c r="D1779" s="240" t="s">
        <v>446</v>
      </c>
      <c r="E1779" s="262" t="s">
        <v>28</v>
      </c>
      <c r="F1779" s="263" t="s">
        <v>466</v>
      </c>
      <c r="G1779" s="261"/>
      <c r="H1779" s="264">
        <v>43.018000000000001</v>
      </c>
      <c r="I1779" s="265"/>
      <c r="J1779" s="261"/>
      <c r="K1779" s="261"/>
      <c r="L1779" s="266"/>
      <c r="M1779" s="267"/>
      <c r="N1779" s="268"/>
      <c r="O1779" s="268"/>
      <c r="P1779" s="268"/>
      <c r="Q1779" s="268"/>
      <c r="R1779" s="268"/>
      <c r="S1779" s="268"/>
      <c r="T1779" s="269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T1779" s="270" t="s">
        <v>446</v>
      </c>
      <c r="AU1779" s="270" t="s">
        <v>83</v>
      </c>
      <c r="AV1779" s="15" t="s">
        <v>438</v>
      </c>
      <c r="AW1779" s="15" t="s">
        <v>35</v>
      </c>
      <c r="AX1779" s="15" t="s">
        <v>81</v>
      </c>
      <c r="AY1779" s="270" t="s">
        <v>426</v>
      </c>
    </row>
    <row r="1780" s="2" customFormat="1" ht="33" customHeight="1">
      <c r="A1780" s="42"/>
      <c r="B1780" s="43"/>
      <c r="C1780" s="220" t="s">
        <v>2421</v>
      </c>
      <c r="D1780" s="220" t="s">
        <v>433</v>
      </c>
      <c r="E1780" s="221" t="s">
        <v>2422</v>
      </c>
      <c r="F1780" s="222" t="s">
        <v>2423</v>
      </c>
      <c r="G1780" s="223" t="s">
        <v>859</v>
      </c>
      <c r="H1780" s="224">
        <v>583</v>
      </c>
      <c r="I1780" s="225"/>
      <c r="J1780" s="226">
        <f>ROUND(I1780*H1780,2)</f>
        <v>0</v>
      </c>
      <c r="K1780" s="222" t="s">
        <v>437</v>
      </c>
      <c r="L1780" s="48"/>
      <c r="M1780" s="227" t="s">
        <v>28</v>
      </c>
      <c r="N1780" s="228" t="s">
        <v>45</v>
      </c>
      <c r="O1780" s="88"/>
      <c r="P1780" s="229">
        <f>O1780*H1780</f>
        <v>0</v>
      </c>
      <c r="Q1780" s="229">
        <v>0.0026700000000000001</v>
      </c>
      <c r="R1780" s="229">
        <f>Q1780*H1780</f>
        <v>1.5566100000000001</v>
      </c>
      <c r="S1780" s="229">
        <v>0</v>
      </c>
      <c r="T1780" s="230">
        <f>S1780*H1780</f>
        <v>0</v>
      </c>
      <c r="U1780" s="42"/>
      <c r="V1780" s="42"/>
      <c r="W1780" s="42"/>
      <c r="X1780" s="42"/>
      <c r="Y1780" s="42"/>
      <c r="Z1780" s="42"/>
      <c r="AA1780" s="42"/>
      <c r="AB1780" s="42"/>
      <c r="AC1780" s="42"/>
      <c r="AD1780" s="42"/>
      <c r="AE1780" s="42"/>
      <c r="AR1780" s="231" t="s">
        <v>438</v>
      </c>
      <c r="AT1780" s="231" t="s">
        <v>433</v>
      </c>
      <c r="AU1780" s="231" t="s">
        <v>83</v>
      </c>
      <c r="AY1780" s="21" t="s">
        <v>426</v>
      </c>
      <c r="BE1780" s="232">
        <f>IF(N1780="základní",J1780,0)</f>
        <v>0</v>
      </c>
      <c r="BF1780" s="232">
        <f>IF(N1780="snížená",J1780,0)</f>
        <v>0</v>
      </c>
      <c r="BG1780" s="232">
        <f>IF(N1780="zákl. přenesená",J1780,0)</f>
        <v>0</v>
      </c>
      <c r="BH1780" s="232">
        <f>IF(N1780="sníž. přenesená",J1780,0)</f>
        <v>0</v>
      </c>
      <c r="BI1780" s="232">
        <f>IF(N1780="nulová",J1780,0)</f>
        <v>0</v>
      </c>
      <c r="BJ1780" s="21" t="s">
        <v>81</v>
      </c>
      <c r="BK1780" s="232">
        <f>ROUND(I1780*H1780,2)</f>
        <v>0</v>
      </c>
      <c r="BL1780" s="21" t="s">
        <v>438</v>
      </c>
      <c r="BM1780" s="231" t="s">
        <v>2424</v>
      </c>
    </row>
    <row r="1781" s="2" customFormat="1">
      <c r="A1781" s="42"/>
      <c r="B1781" s="43"/>
      <c r="C1781" s="44"/>
      <c r="D1781" s="233" t="s">
        <v>442</v>
      </c>
      <c r="E1781" s="44"/>
      <c r="F1781" s="234" t="s">
        <v>2425</v>
      </c>
      <c r="G1781" s="44"/>
      <c r="H1781" s="44"/>
      <c r="I1781" s="235"/>
      <c r="J1781" s="44"/>
      <c r="K1781" s="44"/>
      <c r="L1781" s="48"/>
      <c r="M1781" s="236"/>
      <c r="N1781" s="237"/>
      <c r="O1781" s="88"/>
      <c r="P1781" s="88"/>
      <c r="Q1781" s="88"/>
      <c r="R1781" s="88"/>
      <c r="S1781" s="88"/>
      <c r="T1781" s="89"/>
      <c r="U1781" s="42"/>
      <c r="V1781" s="42"/>
      <c r="W1781" s="42"/>
      <c r="X1781" s="42"/>
      <c r="Y1781" s="42"/>
      <c r="Z1781" s="42"/>
      <c r="AA1781" s="42"/>
      <c r="AB1781" s="42"/>
      <c r="AC1781" s="42"/>
      <c r="AD1781" s="42"/>
      <c r="AE1781" s="42"/>
      <c r="AT1781" s="21" t="s">
        <v>442</v>
      </c>
      <c r="AU1781" s="21" t="s">
        <v>83</v>
      </c>
    </row>
    <row r="1782" s="14" customFormat="1">
      <c r="A1782" s="14"/>
      <c r="B1782" s="250"/>
      <c r="C1782" s="251"/>
      <c r="D1782" s="240" t="s">
        <v>446</v>
      </c>
      <c r="E1782" s="252" t="s">
        <v>28</v>
      </c>
      <c r="F1782" s="253" t="s">
        <v>1398</v>
      </c>
      <c r="G1782" s="251"/>
      <c r="H1782" s="252" t="s">
        <v>28</v>
      </c>
      <c r="I1782" s="254"/>
      <c r="J1782" s="251"/>
      <c r="K1782" s="251"/>
      <c r="L1782" s="255"/>
      <c r="M1782" s="256"/>
      <c r="N1782" s="257"/>
      <c r="O1782" s="257"/>
      <c r="P1782" s="257"/>
      <c r="Q1782" s="257"/>
      <c r="R1782" s="257"/>
      <c r="S1782" s="257"/>
      <c r="T1782" s="258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T1782" s="259" t="s">
        <v>446</v>
      </c>
      <c r="AU1782" s="259" t="s">
        <v>83</v>
      </c>
      <c r="AV1782" s="14" t="s">
        <v>81</v>
      </c>
      <c r="AW1782" s="14" t="s">
        <v>35</v>
      </c>
      <c r="AX1782" s="14" t="s">
        <v>74</v>
      </c>
      <c r="AY1782" s="259" t="s">
        <v>426</v>
      </c>
    </row>
    <row r="1783" s="13" customFormat="1">
      <c r="A1783" s="13"/>
      <c r="B1783" s="238"/>
      <c r="C1783" s="239"/>
      <c r="D1783" s="240" t="s">
        <v>446</v>
      </c>
      <c r="E1783" s="241" t="s">
        <v>28</v>
      </c>
      <c r="F1783" s="242" t="s">
        <v>691</v>
      </c>
      <c r="G1783" s="239"/>
      <c r="H1783" s="243">
        <v>25</v>
      </c>
      <c r="I1783" s="244"/>
      <c r="J1783" s="239"/>
      <c r="K1783" s="239"/>
      <c r="L1783" s="245"/>
      <c r="M1783" s="246"/>
      <c r="N1783" s="247"/>
      <c r="O1783" s="247"/>
      <c r="P1783" s="247"/>
      <c r="Q1783" s="247"/>
      <c r="R1783" s="247"/>
      <c r="S1783" s="247"/>
      <c r="T1783" s="248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T1783" s="249" t="s">
        <v>446</v>
      </c>
      <c r="AU1783" s="249" t="s">
        <v>83</v>
      </c>
      <c r="AV1783" s="13" t="s">
        <v>83</v>
      </c>
      <c r="AW1783" s="13" t="s">
        <v>35</v>
      </c>
      <c r="AX1783" s="13" t="s">
        <v>74</v>
      </c>
      <c r="AY1783" s="249" t="s">
        <v>426</v>
      </c>
    </row>
    <row r="1784" s="13" customFormat="1">
      <c r="A1784" s="13"/>
      <c r="B1784" s="238"/>
      <c r="C1784" s="239"/>
      <c r="D1784" s="240" t="s">
        <v>446</v>
      </c>
      <c r="E1784" s="241" t="s">
        <v>214</v>
      </c>
      <c r="F1784" s="242" t="s">
        <v>2426</v>
      </c>
      <c r="G1784" s="239"/>
      <c r="H1784" s="243">
        <v>482</v>
      </c>
      <c r="I1784" s="244"/>
      <c r="J1784" s="239"/>
      <c r="K1784" s="239"/>
      <c r="L1784" s="245"/>
      <c r="M1784" s="246"/>
      <c r="N1784" s="247"/>
      <c r="O1784" s="247"/>
      <c r="P1784" s="247"/>
      <c r="Q1784" s="247"/>
      <c r="R1784" s="247"/>
      <c r="S1784" s="247"/>
      <c r="T1784" s="248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T1784" s="249" t="s">
        <v>446</v>
      </c>
      <c r="AU1784" s="249" t="s">
        <v>83</v>
      </c>
      <c r="AV1784" s="13" t="s">
        <v>83</v>
      </c>
      <c r="AW1784" s="13" t="s">
        <v>35</v>
      </c>
      <c r="AX1784" s="13" t="s">
        <v>74</v>
      </c>
      <c r="AY1784" s="249" t="s">
        <v>426</v>
      </c>
    </row>
    <row r="1785" s="13" customFormat="1">
      <c r="A1785" s="13"/>
      <c r="B1785" s="238"/>
      <c r="C1785" s="239"/>
      <c r="D1785" s="240" t="s">
        <v>446</v>
      </c>
      <c r="E1785" s="241" t="s">
        <v>28</v>
      </c>
      <c r="F1785" s="242" t="s">
        <v>1646</v>
      </c>
      <c r="G1785" s="239"/>
      <c r="H1785" s="243">
        <v>50</v>
      </c>
      <c r="I1785" s="244"/>
      <c r="J1785" s="239"/>
      <c r="K1785" s="239"/>
      <c r="L1785" s="245"/>
      <c r="M1785" s="246"/>
      <c r="N1785" s="247"/>
      <c r="O1785" s="247"/>
      <c r="P1785" s="247"/>
      <c r="Q1785" s="247"/>
      <c r="R1785" s="247"/>
      <c r="S1785" s="247"/>
      <c r="T1785" s="248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T1785" s="249" t="s">
        <v>446</v>
      </c>
      <c r="AU1785" s="249" t="s">
        <v>83</v>
      </c>
      <c r="AV1785" s="13" t="s">
        <v>83</v>
      </c>
      <c r="AW1785" s="13" t="s">
        <v>35</v>
      </c>
      <c r="AX1785" s="13" t="s">
        <v>74</v>
      </c>
      <c r="AY1785" s="249" t="s">
        <v>426</v>
      </c>
    </row>
    <row r="1786" s="14" customFormat="1">
      <c r="A1786" s="14"/>
      <c r="B1786" s="250"/>
      <c r="C1786" s="251"/>
      <c r="D1786" s="240" t="s">
        <v>446</v>
      </c>
      <c r="E1786" s="252" t="s">
        <v>28</v>
      </c>
      <c r="F1786" s="253" t="s">
        <v>1398</v>
      </c>
      <c r="G1786" s="251"/>
      <c r="H1786" s="252" t="s">
        <v>28</v>
      </c>
      <c r="I1786" s="254"/>
      <c r="J1786" s="251"/>
      <c r="K1786" s="251"/>
      <c r="L1786" s="255"/>
      <c r="M1786" s="256"/>
      <c r="N1786" s="257"/>
      <c r="O1786" s="257"/>
      <c r="P1786" s="257"/>
      <c r="Q1786" s="257"/>
      <c r="R1786" s="257"/>
      <c r="S1786" s="257"/>
      <c r="T1786" s="258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T1786" s="259" t="s">
        <v>446</v>
      </c>
      <c r="AU1786" s="259" t="s">
        <v>83</v>
      </c>
      <c r="AV1786" s="14" t="s">
        <v>81</v>
      </c>
      <c r="AW1786" s="14" t="s">
        <v>35</v>
      </c>
      <c r="AX1786" s="14" t="s">
        <v>74</v>
      </c>
      <c r="AY1786" s="259" t="s">
        <v>426</v>
      </c>
    </row>
    <row r="1787" s="13" customFormat="1">
      <c r="A1787" s="13"/>
      <c r="B1787" s="238"/>
      <c r="C1787" s="239"/>
      <c r="D1787" s="240" t="s">
        <v>446</v>
      </c>
      <c r="E1787" s="241" t="s">
        <v>28</v>
      </c>
      <c r="F1787" s="242" t="s">
        <v>2427</v>
      </c>
      <c r="G1787" s="239"/>
      <c r="H1787" s="243">
        <v>8</v>
      </c>
      <c r="I1787" s="244"/>
      <c r="J1787" s="239"/>
      <c r="K1787" s="239"/>
      <c r="L1787" s="245"/>
      <c r="M1787" s="246"/>
      <c r="N1787" s="247"/>
      <c r="O1787" s="247"/>
      <c r="P1787" s="247"/>
      <c r="Q1787" s="247"/>
      <c r="R1787" s="247"/>
      <c r="S1787" s="247"/>
      <c r="T1787" s="248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T1787" s="249" t="s">
        <v>446</v>
      </c>
      <c r="AU1787" s="249" t="s">
        <v>83</v>
      </c>
      <c r="AV1787" s="13" t="s">
        <v>83</v>
      </c>
      <c r="AW1787" s="13" t="s">
        <v>35</v>
      </c>
      <c r="AX1787" s="13" t="s">
        <v>74</v>
      </c>
      <c r="AY1787" s="249" t="s">
        <v>426</v>
      </c>
    </row>
    <row r="1788" s="13" customFormat="1">
      <c r="A1788" s="13"/>
      <c r="B1788" s="238"/>
      <c r="C1788" s="239"/>
      <c r="D1788" s="240" t="s">
        <v>446</v>
      </c>
      <c r="E1788" s="241" t="s">
        <v>28</v>
      </c>
      <c r="F1788" s="242" t="s">
        <v>2428</v>
      </c>
      <c r="G1788" s="239"/>
      <c r="H1788" s="243">
        <v>18</v>
      </c>
      <c r="I1788" s="244"/>
      <c r="J1788" s="239"/>
      <c r="K1788" s="239"/>
      <c r="L1788" s="245"/>
      <c r="M1788" s="246"/>
      <c r="N1788" s="247"/>
      <c r="O1788" s="247"/>
      <c r="P1788" s="247"/>
      <c r="Q1788" s="247"/>
      <c r="R1788" s="247"/>
      <c r="S1788" s="247"/>
      <c r="T1788" s="248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T1788" s="249" t="s">
        <v>446</v>
      </c>
      <c r="AU1788" s="249" t="s">
        <v>83</v>
      </c>
      <c r="AV1788" s="13" t="s">
        <v>83</v>
      </c>
      <c r="AW1788" s="13" t="s">
        <v>35</v>
      </c>
      <c r="AX1788" s="13" t="s">
        <v>74</v>
      </c>
      <c r="AY1788" s="249" t="s">
        <v>426</v>
      </c>
    </row>
    <row r="1789" s="15" customFormat="1">
      <c r="A1789" s="15"/>
      <c r="B1789" s="260"/>
      <c r="C1789" s="261"/>
      <c r="D1789" s="240" t="s">
        <v>446</v>
      </c>
      <c r="E1789" s="262" t="s">
        <v>28</v>
      </c>
      <c r="F1789" s="263" t="s">
        <v>466</v>
      </c>
      <c r="G1789" s="261"/>
      <c r="H1789" s="264">
        <v>583</v>
      </c>
      <c r="I1789" s="265"/>
      <c r="J1789" s="261"/>
      <c r="K1789" s="261"/>
      <c r="L1789" s="266"/>
      <c r="M1789" s="267"/>
      <c r="N1789" s="268"/>
      <c r="O1789" s="268"/>
      <c r="P1789" s="268"/>
      <c r="Q1789" s="268"/>
      <c r="R1789" s="268"/>
      <c r="S1789" s="268"/>
      <c r="T1789" s="269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T1789" s="270" t="s">
        <v>446</v>
      </c>
      <c r="AU1789" s="270" t="s">
        <v>83</v>
      </c>
      <c r="AV1789" s="15" t="s">
        <v>438</v>
      </c>
      <c r="AW1789" s="15" t="s">
        <v>35</v>
      </c>
      <c r="AX1789" s="15" t="s">
        <v>81</v>
      </c>
      <c r="AY1789" s="270" t="s">
        <v>426</v>
      </c>
    </row>
    <row r="1790" s="2" customFormat="1" ht="16.5" customHeight="1">
      <c r="A1790" s="42"/>
      <c r="B1790" s="43"/>
      <c r="C1790" s="271" t="s">
        <v>2429</v>
      </c>
      <c r="D1790" s="271" t="s">
        <v>776</v>
      </c>
      <c r="E1790" s="272" t="s">
        <v>2430</v>
      </c>
      <c r="F1790" s="273" t="s">
        <v>2431</v>
      </c>
      <c r="G1790" s="274" t="s">
        <v>1452</v>
      </c>
      <c r="H1790" s="275">
        <v>4</v>
      </c>
      <c r="I1790" s="276"/>
      <c r="J1790" s="277">
        <f>ROUND(I1790*H1790,2)</f>
        <v>0</v>
      </c>
      <c r="K1790" s="273" t="s">
        <v>28</v>
      </c>
      <c r="L1790" s="278"/>
      <c r="M1790" s="279" t="s">
        <v>28</v>
      </c>
      <c r="N1790" s="280" t="s">
        <v>45</v>
      </c>
      <c r="O1790" s="88"/>
      <c r="P1790" s="229">
        <f>O1790*H1790</f>
        <v>0</v>
      </c>
      <c r="Q1790" s="229">
        <v>0.00198</v>
      </c>
      <c r="R1790" s="229">
        <f>Q1790*H1790</f>
        <v>0.00792</v>
      </c>
      <c r="S1790" s="229">
        <v>0</v>
      </c>
      <c r="T1790" s="230">
        <f>S1790*H1790</f>
        <v>0</v>
      </c>
      <c r="U1790" s="42"/>
      <c r="V1790" s="42"/>
      <c r="W1790" s="42"/>
      <c r="X1790" s="42"/>
      <c r="Y1790" s="42"/>
      <c r="Z1790" s="42"/>
      <c r="AA1790" s="42"/>
      <c r="AB1790" s="42"/>
      <c r="AC1790" s="42"/>
      <c r="AD1790" s="42"/>
      <c r="AE1790" s="42"/>
      <c r="AR1790" s="231" t="s">
        <v>732</v>
      </c>
      <c r="AT1790" s="231" t="s">
        <v>776</v>
      </c>
      <c r="AU1790" s="231" t="s">
        <v>83</v>
      </c>
      <c r="AY1790" s="21" t="s">
        <v>426</v>
      </c>
      <c r="BE1790" s="232">
        <f>IF(N1790="základní",J1790,0)</f>
        <v>0</v>
      </c>
      <c r="BF1790" s="232">
        <f>IF(N1790="snížená",J1790,0)</f>
        <v>0</v>
      </c>
      <c r="BG1790" s="232">
        <f>IF(N1790="zákl. přenesená",J1790,0)</f>
        <v>0</v>
      </c>
      <c r="BH1790" s="232">
        <f>IF(N1790="sníž. přenesená",J1790,0)</f>
        <v>0</v>
      </c>
      <c r="BI1790" s="232">
        <f>IF(N1790="nulová",J1790,0)</f>
        <v>0</v>
      </c>
      <c r="BJ1790" s="21" t="s">
        <v>81</v>
      </c>
      <c r="BK1790" s="232">
        <f>ROUND(I1790*H1790,2)</f>
        <v>0</v>
      </c>
      <c r="BL1790" s="21" t="s">
        <v>645</v>
      </c>
      <c r="BM1790" s="231" t="s">
        <v>2432</v>
      </c>
    </row>
    <row r="1791" s="14" customFormat="1">
      <c r="A1791" s="14"/>
      <c r="B1791" s="250"/>
      <c r="C1791" s="251"/>
      <c r="D1791" s="240" t="s">
        <v>446</v>
      </c>
      <c r="E1791" s="252" t="s">
        <v>28</v>
      </c>
      <c r="F1791" s="253" t="s">
        <v>1398</v>
      </c>
      <c r="G1791" s="251"/>
      <c r="H1791" s="252" t="s">
        <v>28</v>
      </c>
      <c r="I1791" s="254"/>
      <c r="J1791" s="251"/>
      <c r="K1791" s="251"/>
      <c r="L1791" s="255"/>
      <c r="M1791" s="256"/>
      <c r="N1791" s="257"/>
      <c r="O1791" s="257"/>
      <c r="P1791" s="257"/>
      <c r="Q1791" s="257"/>
      <c r="R1791" s="257"/>
      <c r="S1791" s="257"/>
      <c r="T1791" s="258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T1791" s="259" t="s">
        <v>446</v>
      </c>
      <c r="AU1791" s="259" t="s">
        <v>83</v>
      </c>
      <c r="AV1791" s="14" t="s">
        <v>81</v>
      </c>
      <c r="AW1791" s="14" t="s">
        <v>35</v>
      </c>
      <c r="AX1791" s="14" t="s">
        <v>74</v>
      </c>
      <c r="AY1791" s="259" t="s">
        <v>426</v>
      </c>
    </row>
    <row r="1792" s="13" customFormat="1">
      <c r="A1792" s="13"/>
      <c r="B1792" s="238"/>
      <c r="C1792" s="239"/>
      <c r="D1792" s="240" t="s">
        <v>446</v>
      </c>
      <c r="E1792" s="241" t="s">
        <v>28</v>
      </c>
      <c r="F1792" s="242" t="s">
        <v>438</v>
      </c>
      <c r="G1792" s="239"/>
      <c r="H1792" s="243">
        <v>4</v>
      </c>
      <c r="I1792" s="244"/>
      <c r="J1792" s="239"/>
      <c r="K1792" s="239"/>
      <c r="L1792" s="245"/>
      <c r="M1792" s="246"/>
      <c r="N1792" s="247"/>
      <c r="O1792" s="247"/>
      <c r="P1792" s="247"/>
      <c r="Q1792" s="247"/>
      <c r="R1792" s="247"/>
      <c r="S1792" s="247"/>
      <c r="T1792" s="248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T1792" s="249" t="s">
        <v>446</v>
      </c>
      <c r="AU1792" s="249" t="s">
        <v>83</v>
      </c>
      <c r="AV1792" s="13" t="s">
        <v>83</v>
      </c>
      <c r="AW1792" s="13" t="s">
        <v>35</v>
      </c>
      <c r="AX1792" s="13" t="s">
        <v>81</v>
      </c>
      <c r="AY1792" s="249" t="s">
        <v>426</v>
      </c>
    </row>
    <row r="1793" s="2" customFormat="1" ht="16.5" customHeight="1">
      <c r="A1793" s="42"/>
      <c r="B1793" s="43"/>
      <c r="C1793" s="271" t="s">
        <v>2433</v>
      </c>
      <c r="D1793" s="271" t="s">
        <v>776</v>
      </c>
      <c r="E1793" s="272" t="s">
        <v>2434</v>
      </c>
      <c r="F1793" s="273" t="s">
        <v>2435</v>
      </c>
      <c r="G1793" s="274" t="s">
        <v>1452</v>
      </c>
      <c r="H1793" s="275">
        <v>18</v>
      </c>
      <c r="I1793" s="276"/>
      <c r="J1793" s="277">
        <f>ROUND(I1793*H1793,2)</f>
        <v>0</v>
      </c>
      <c r="K1793" s="273" t="s">
        <v>28</v>
      </c>
      <c r="L1793" s="278"/>
      <c r="M1793" s="279" t="s">
        <v>28</v>
      </c>
      <c r="N1793" s="280" t="s">
        <v>45</v>
      </c>
      <c r="O1793" s="88"/>
      <c r="P1793" s="229">
        <f>O1793*H1793</f>
        <v>0</v>
      </c>
      <c r="Q1793" s="229">
        <v>0.00198</v>
      </c>
      <c r="R1793" s="229">
        <f>Q1793*H1793</f>
        <v>0.035639999999999998</v>
      </c>
      <c r="S1793" s="229">
        <v>0</v>
      </c>
      <c r="T1793" s="230">
        <f>S1793*H1793</f>
        <v>0</v>
      </c>
      <c r="U1793" s="42"/>
      <c r="V1793" s="42"/>
      <c r="W1793" s="42"/>
      <c r="X1793" s="42"/>
      <c r="Y1793" s="42"/>
      <c r="Z1793" s="42"/>
      <c r="AA1793" s="42"/>
      <c r="AB1793" s="42"/>
      <c r="AC1793" s="42"/>
      <c r="AD1793" s="42"/>
      <c r="AE1793" s="42"/>
      <c r="AR1793" s="231" t="s">
        <v>732</v>
      </c>
      <c r="AT1793" s="231" t="s">
        <v>776</v>
      </c>
      <c r="AU1793" s="231" t="s">
        <v>83</v>
      </c>
      <c r="AY1793" s="21" t="s">
        <v>426</v>
      </c>
      <c r="BE1793" s="232">
        <f>IF(N1793="základní",J1793,0)</f>
        <v>0</v>
      </c>
      <c r="BF1793" s="232">
        <f>IF(N1793="snížená",J1793,0)</f>
        <v>0</v>
      </c>
      <c r="BG1793" s="232">
        <f>IF(N1793="zákl. přenesená",J1793,0)</f>
        <v>0</v>
      </c>
      <c r="BH1793" s="232">
        <f>IF(N1793="sníž. přenesená",J1793,0)</f>
        <v>0</v>
      </c>
      <c r="BI1793" s="232">
        <f>IF(N1793="nulová",J1793,0)</f>
        <v>0</v>
      </c>
      <c r="BJ1793" s="21" t="s">
        <v>81</v>
      </c>
      <c r="BK1793" s="232">
        <f>ROUND(I1793*H1793,2)</f>
        <v>0</v>
      </c>
      <c r="BL1793" s="21" t="s">
        <v>645</v>
      </c>
      <c r="BM1793" s="231" t="s">
        <v>2436</v>
      </c>
    </row>
    <row r="1794" s="14" customFormat="1">
      <c r="A1794" s="14"/>
      <c r="B1794" s="250"/>
      <c r="C1794" s="251"/>
      <c r="D1794" s="240" t="s">
        <v>446</v>
      </c>
      <c r="E1794" s="252" t="s">
        <v>28</v>
      </c>
      <c r="F1794" s="253" t="s">
        <v>2437</v>
      </c>
      <c r="G1794" s="251"/>
      <c r="H1794" s="252" t="s">
        <v>28</v>
      </c>
      <c r="I1794" s="254"/>
      <c r="J1794" s="251"/>
      <c r="K1794" s="251"/>
      <c r="L1794" s="255"/>
      <c r="M1794" s="256"/>
      <c r="N1794" s="257"/>
      <c r="O1794" s="257"/>
      <c r="P1794" s="257"/>
      <c r="Q1794" s="257"/>
      <c r="R1794" s="257"/>
      <c r="S1794" s="257"/>
      <c r="T1794" s="258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T1794" s="259" t="s">
        <v>446</v>
      </c>
      <c r="AU1794" s="259" t="s">
        <v>83</v>
      </c>
      <c r="AV1794" s="14" t="s">
        <v>81</v>
      </c>
      <c r="AW1794" s="14" t="s">
        <v>35</v>
      </c>
      <c r="AX1794" s="14" t="s">
        <v>74</v>
      </c>
      <c r="AY1794" s="259" t="s">
        <v>426</v>
      </c>
    </row>
    <row r="1795" s="13" customFormat="1">
      <c r="A1795" s="13"/>
      <c r="B1795" s="238"/>
      <c r="C1795" s="239"/>
      <c r="D1795" s="240" t="s">
        <v>446</v>
      </c>
      <c r="E1795" s="241" t="s">
        <v>28</v>
      </c>
      <c r="F1795" s="242" t="s">
        <v>2428</v>
      </c>
      <c r="G1795" s="239"/>
      <c r="H1795" s="243">
        <v>18</v>
      </c>
      <c r="I1795" s="244"/>
      <c r="J1795" s="239"/>
      <c r="K1795" s="239"/>
      <c r="L1795" s="245"/>
      <c r="M1795" s="246"/>
      <c r="N1795" s="247"/>
      <c r="O1795" s="247"/>
      <c r="P1795" s="247"/>
      <c r="Q1795" s="247"/>
      <c r="R1795" s="247"/>
      <c r="S1795" s="247"/>
      <c r="T1795" s="248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T1795" s="249" t="s">
        <v>446</v>
      </c>
      <c r="AU1795" s="249" t="s">
        <v>83</v>
      </c>
      <c r="AV1795" s="13" t="s">
        <v>83</v>
      </c>
      <c r="AW1795" s="13" t="s">
        <v>35</v>
      </c>
      <c r="AX1795" s="13" t="s">
        <v>81</v>
      </c>
      <c r="AY1795" s="249" t="s">
        <v>426</v>
      </c>
    </row>
    <row r="1796" s="2" customFormat="1" ht="37.8" customHeight="1">
      <c r="A1796" s="42"/>
      <c r="B1796" s="43"/>
      <c r="C1796" s="220" t="s">
        <v>2438</v>
      </c>
      <c r="D1796" s="220" t="s">
        <v>433</v>
      </c>
      <c r="E1796" s="221" t="s">
        <v>2439</v>
      </c>
      <c r="F1796" s="222" t="s">
        <v>2440</v>
      </c>
      <c r="G1796" s="223" t="s">
        <v>859</v>
      </c>
      <c r="H1796" s="224">
        <v>65</v>
      </c>
      <c r="I1796" s="225"/>
      <c r="J1796" s="226">
        <f>ROUND(I1796*H1796,2)</f>
        <v>0</v>
      </c>
      <c r="K1796" s="222" t="s">
        <v>437</v>
      </c>
      <c r="L1796" s="48"/>
      <c r="M1796" s="227" t="s">
        <v>28</v>
      </c>
      <c r="N1796" s="228" t="s">
        <v>45</v>
      </c>
      <c r="O1796" s="88"/>
      <c r="P1796" s="229">
        <f>O1796*H1796</f>
        <v>0</v>
      </c>
      <c r="Q1796" s="229">
        <v>0</v>
      </c>
      <c r="R1796" s="229">
        <f>Q1796*H1796</f>
        <v>0</v>
      </c>
      <c r="S1796" s="229">
        <v>0</v>
      </c>
      <c r="T1796" s="230">
        <f>S1796*H1796</f>
        <v>0</v>
      </c>
      <c r="U1796" s="42"/>
      <c r="V1796" s="42"/>
      <c r="W1796" s="42"/>
      <c r="X1796" s="42"/>
      <c r="Y1796" s="42"/>
      <c r="Z1796" s="42"/>
      <c r="AA1796" s="42"/>
      <c r="AB1796" s="42"/>
      <c r="AC1796" s="42"/>
      <c r="AD1796" s="42"/>
      <c r="AE1796" s="42"/>
      <c r="AR1796" s="231" t="s">
        <v>645</v>
      </c>
      <c r="AT1796" s="231" t="s">
        <v>433</v>
      </c>
      <c r="AU1796" s="231" t="s">
        <v>83</v>
      </c>
      <c r="AY1796" s="21" t="s">
        <v>426</v>
      </c>
      <c r="BE1796" s="232">
        <f>IF(N1796="základní",J1796,0)</f>
        <v>0</v>
      </c>
      <c r="BF1796" s="232">
        <f>IF(N1796="snížená",J1796,0)</f>
        <v>0</v>
      </c>
      <c r="BG1796" s="232">
        <f>IF(N1796="zákl. přenesená",J1796,0)</f>
        <v>0</v>
      </c>
      <c r="BH1796" s="232">
        <f>IF(N1796="sníž. přenesená",J1796,0)</f>
        <v>0</v>
      </c>
      <c r="BI1796" s="232">
        <f>IF(N1796="nulová",J1796,0)</f>
        <v>0</v>
      </c>
      <c r="BJ1796" s="21" t="s">
        <v>81</v>
      </c>
      <c r="BK1796" s="232">
        <f>ROUND(I1796*H1796,2)</f>
        <v>0</v>
      </c>
      <c r="BL1796" s="21" t="s">
        <v>645</v>
      </c>
      <c r="BM1796" s="231" t="s">
        <v>2441</v>
      </c>
    </row>
    <row r="1797" s="2" customFormat="1">
      <c r="A1797" s="42"/>
      <c r="B1797" s="43"/>
      <c r="C1797" s="44"/>
      <c r="D1797" s="233" t="s">
        <v>442</v>
      </c>
      <c r="E1797" s="44"/>
      <c r="F1797" s="234" t="s">
        <v>2442</v>
      </c>
      <c r="G1797" s="44"/>
      <c r="H1797" s="44"/>
      <c r="I1797" s="235"/>
      <c r="J1797" s="44"/>
      <c r="K1797" s="44"/>
      <c r="L1797" s="48"/>
      <c r="M1797" s="236"/>
      <c r="N1797" s="237"/>
      <c r="O1797" s="88"/>
      <c r="P1797" s="88"/>
      <c r="Q1797" s="88"/>
      <c r="R1797" s="88"/>
      <c r="S1797" s="88"/>
      <c r="T1797" s="89"/>
      <c r="U1797" s="42"/>
      <c r="V1797" s="42"/>
      <c r="W1797" s="42"/>
      <c r="X1797" s="42"/>
      <c r="Y1797" s="42"/>
      <c r="Z1797" s="42"/>
      <c r="AA1797" s="42"/>
      <c r="AB1797" s="42"/>
      <c r="AC1797" s="42"/>
      <c r="AD1797" s="42"/>
      <c r="AE1797" s="42"/>
      <c r="AT1797" s="21" t="s">
        <v>442</v>
      </c>
      <c r="AU1797" s="21" t="s">
        <v>83</v>
      </c>
    </row>
    <row r="1798" s="14" customFormat="1">
      <c r="A1798" s="14"/>
      <c r="B1798" s="250"/>
      <c r="C1798" s="251"/>
      <c r="D1798" s="240" t="s">
        <v>446</v>
      </c>
      <c r="E1798" s="252" t="s">
        <v>28</v>
      </c>
      <c r="F1798" s="253" t="s">
        <v>885</v>
      </c>
      <c r="G1798" s="251"/>
      <c r="H1798" s="252" t="s">
        <v>28</v>
      </c>
      <c r="I1798" s="254"/>
      <c r="J1798" s="251"/>
      <c r="K1798" s="251"/>
      <c r="L1798" s="255"/>
      <c r="M1798" s="256"/>
      <c r="N1798" s="257"/>
      <c r="O1798" s="257"/>
      <c r="P1798" s="257"/>
      <c r="Q1798" s="257"/>
      <c r="R1798" s="257"/>
      <c r="S1798" s="257"/>
      <c r="T1798" s="258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T1798" s="259" t="s">
        <v>446</v>
      </c>
      <c r="AU1798" s="259" t="s">
        <v>83</v>
      </c>
      <c r="AV1798" s="14" t="s">
        <v>81</v>
      </c>
      <c r="AW1798" s="14" t="s">
        <v>35</v>
      </c>
      <c r="AX1798" s="14" t="s">
        <v>74</v>
      </c>
      <c r="AY1798" s="259" t="s">
        <v>426</v>
      </c>
    </row>
    <row r="1799" s="13" customFormat="1">
      <c r="A1799" s="13"/>
      <c r="B1799" s="238"/>
      <c r="C1799" s="239"/>
      <c r="D1799" s="240" t="s">
        <v>446</v>
      </c>
      <c r="E1799" s="241" t="s">
        <v>28</v>
      </c>
      <c r="F1799" s="242" t="s">
        <v>2443</v>
      </c>
      <c r="G1799" s="239"/>
      <c r="H1799" s="243">
        <v>33</v>
      </c>
      <c r="I1799" s="244"/>
      <c r="J1799" s="239"/>
      <c r="K1799" s="239"/>
      <c r="L1799" s="245"/>
      <c r="M1799" s="246"/>
      <c r="N1799" s="247"/>
      <c r="O1799" s="247"/>
      <c r="P1799" s="247"/>
      <c r="Q1799" s="247"/>
      <c r="R1799" s="247"/>
      <c r="S1799" s="247"/>
      <c r="T1799" s="248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T1799" s="249" t="s">
        <v>446</v>
      </c>
      <c r="AU1799" s="249" t="s">
        <v>83</v>
      </c>
      <c r="AV1799" s="13" t="s">
        <v>83</v>
      </c>
      <c r="AW1799" s="13" t="s">
        <v>35</v>
      </c>
      <c r="AX1799" s="13" t="s">
        <v>74</v>
      </c>
      <c r="AY1799" s="249" t="s">
        <v>426</v>
      </c>
    </row>
    <row r="1800" s="13" customFormat="1">
      <c r="A1800" s="13"/>
      <c r="B1800" s="238"/>
      <c r="C1800" s="239"/>
      <c r="D1800" s="240" t="s">
        <v>446</v>
      </c>
      <c r="E1800" s="241" t="s">
        <v>28</v>
      </c>
      <c r="F1800" s="242" t="s">
        <v>2444</v>
      </c>
      <c r="G1800" s="239"/>
      <c r="H1800" s="243">
        <v>32</v>
      </c>
      <c r="I1800" s="244"/>
      <c r="J1800" s="239"/>
      <c r="K1800" s="239"/>
      <c r="L1800" s="245"/>
      <c r="M1800" s="246"/>
      <c r="N1800" s="247"/>
      <c r="O1800" s="247"/>
      <c r="P1800" s="247"/>
      <c r="Q1800" s="247"/>
      <c r="R1800" s="247"/>
      <c r="S1800" s="247"/>
      <c r="T1800" s="248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T1800" s="249" t="s">
        <v>446</v>
      </c>
      <c r="AU1800" s="249" t="s">
        <v>83</v>
      </c>
      <c r="AV1800" s="13" t="s">
        <v>83</v>
      </c>
      <c r="AW1800" s="13" t="s">
        <v>35</v>
      </c>
      <c r="AX1800" s="13" t="s">
        <v>74</v>
      </c>
      <c r="AY1800" s="249" t="s">
        <v>426</v>
      </c>
    </row>
    <row r="1801" s="15" customFormat="1">
      <c r="A1801" s="15"/>
      <c r="B1801" s="260"/>
      <c r="C1801" s="261"/>
      <c r="D1801" s="240" t="s">
        <v>446</v>
      </c>
      <c r="E1801" s="262" t="s">
        <v>28</v>
      </c>
      <c r="F1801" s="263" t="s">
        <v>466</v>
      </c>
      <c r="G1801" s="261"/>
      <c r="H1801" s="264">
        <v>65</v>
      </c>
      <c r="I1801" s="265"/>
      <c r="J1801" s="261"/>
      <c r="K1801" s="261"/>
      <c r="L1801" s="266"/>
      <c r="M1801" s="267"/>
      <c r="N1801" s="268"/>
      <c r="O1801" s="268"/>
      <c r="P1801" s="268"/>
      <c r="Q1801" s="268"/>
      <c r="R1801" s="268"/>
      <c r="S1801" s="268"/>
      <c r="T1801" s="269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T1801" s="270" t="s">
        <v>446</v>
      </c>
      <c r="AU1801" s="270" t="s">
        <v>83</v>
      </c>
      <c r="AV1801" s="15" t="s">
        <v>438</v>
      </c>
      <c r="AW1801" s="15" t="s">
        <v>35</v>
      </c>
      <c r="AX1801" s="15" t="s">
        <v>81</v>
      </c>
      <c r="AY1801" s="270" t="s">
        <v>426</v>
      </c>
    </row>
    <row r="1802" s="2" customFormat="1" ht="37.8" customHeight="1">
      <c r="A1802" s="42"/>
      <c r="B1802" s="43"/>
      <c r="C1802" s="220" t="s">
        <v>2445</v>
      </c>
      <c r="D1802" s="220" t="s">
        <v>433</v>
      </c>
      <c r="E1802" s="221" t="s">
        <v>2446</v>
      </c>
      <c r="F1802" s="222" t="s">
        <v>2447</v>
      </c>
      <c r="G1802" s="223" t="s">
        <v>859</v>
      </c>
      <c r="H1802" s="224">
        <v>28</v>
      </c>
      <c r="I1802" s="225"/>
      <c r="J1802" s="226">
        <f>ROUND(I1802*H1802,2)</f>
        <v>0</v>
      </c>
      <c r="K1802" s="222" t="s">
        <v>437</v>
      </c>
      <c r="L1802" s="48"/>
      <c r="M1802" s="227" t="s">
        <v>28</v>
      </c>
      <c r="N1802" s="228" t="s">
        <v>45</v>
      </c>
      <c r="O1802" s="88"/>
      <c r="P1802" s="229">
        <f>O1802*H1802</f>
        <v>0</v>
      </c>
      <c r="Q1802" s="229">
        <v>0</v>
      </c>
      <c r="R1802" s="229">
        <f>Q1802*H1802</f>
        <v>0</v>
      </c>
      <c r="S1802" s="229">
        <v>0</v>
      </c>
      <c r="T1802" s="230">
        <f>S1802*H1802</f>
        <v>0</v>
      </c>
      <c r="U1802" s="42"/>
      <c r="V1802" s="42"/>
      <c r="W1802" s="42"/>
      <c r="X1802" s="42"/>
      <c r="Y1802" s="42"/>
      <c r="Z1802" s="42"/>
      <c r="AA1802" s="42"/>
      <c r="AB1802" s="42"/>
      <c r="AC1802" s="42"/>
      <c r="AD1802" s="42"/>
      <c r="AE1802" s="42"/>
      <c r="AR1802" s="231" t="s">
        <v>645</v>
      </c>
      <c r="AT1802" s="231" t="s">
        <v>433</v>
      </c>
      <c r="AU1802" s="231" t="s">
        <v>83</v>
      </c>
      <c r="AY1802" s="21" t="s">
        <v>426</v>
      </c>
      <c r="BE1802" s="232">
        <f>IF(N1802="základní",J1802,0)</f>
        <v>0</v>
      </c>
      <c r="BF1802" s="232">
        <f>IF(N1802="snížená",J1802,0)</f>
        <v>0</v>
      </c>
      <c r="BG1802" s="232">
        <f>IF(N1802="zákl. přenesená",J1802,0)</f>
        <v>0</v>
      </c>
      <c r="BH1802" s="232">
        <f>IF(N1802="sníž. přenesená",J1802,0)</f>
        <v>0</v>
      </c>
      <c r="BI1802" s="232">
        <f>IF(N1802="nulová",J1802,0)</f>
        <v>0</v>
      </c>
      <c r="BJ1802" s="21" t="s">
        <v>81</v>
      </c>
      <c r="BK1802" s="232">
        <f>ROUND(I1802*H1802,2)</f>
        <v>0</v>
      </c>
      <c r="BL1802" s="21" t="s">
        <v>645</v>
      </c>
      <c r="BM1802" s="231" t="s">
        <v>2448</v>
      </c>
    </row>
    <row r="1803" s="2" customFormat="1">
      <c r="A1803" s="42"/>
      <c r="B1803" s="43"/>
      <c r="C1803" s="44"/>
      <c r="D1803" s="233" t="s">
        <v>442</v>
      </c>
      <c r="E1803" s="44"/>
      <c r="F1803" s="234" t="s">
        <v>2449</v>
      </c>
      <c r="G1803" s="44"/>
      <c r="H1803" s="44"/>
      <c r="I1803" s="235"/>
      <c r="J1803" s="44"/>
      <c r="K1803" s="44"/>
      <c r="L1803" s="48"/>
      <c r="M1803" s="236"/>
      <c r="N1803" s="237"/>
      <c r="O1803" s="88"/>
      <c r="P1803" s="88"/>
      <c r="Q1803" s="88"/>
      <c r="R1803" s="88"/>
      <c r="S1803" s="88"/>
      <c r="T1803" s="89"/>
      <c r="U1803" s="42"/>
      <c r="V1803" s="42"/>
      <c r="W1803" s="42"/>
      <c r="X1803" s="42"/>
      <c r="Y1803" s="42"/>
      <c r="Z1803" s="42"/>
      <c r="AA1803" s="42"/>
      <c r="AB1803" s="42"/>
      <c r="AC1803" s="42"/>
      <c r="AD1803" s="42"/>
      <c r="AE1803" s="42"/>
      <c r="AT1803" s="21" t="s">
        <v>442</v>
      </c>
      <c r="AU1803" s="21" t="s">
        <v>83</v>
      </c>
    </row>
    <row r="1804" s="14" customFormat="1">
      <c r="A1804" s="14"/>
      <c r="B1804" s="250"/>
      <c r="C1804" s="251"/>
      <c r="D1804" s="240" t="s">
        <v>446</v>
      </c>
      <c r="E1804" s="252" t="s">
        <v>28</v>
      </c>
      <c r="F1804" s="253" t="s">
        <v>2437</v>
      </c>
      <c r="G1804" s="251"/>
      <c r="H1804" s="252" t="s">
        <v>28</v>
      </c>
      <c r="I1804" s="254"/>
      <c r="J1804" s="251"/>
      <c r="K1804" s="251"/>
      <c r="L1804" s="255"/>
      <c r="M1804" s="256"/>
      <c r="N1804" s="257"/>
      <c r="O1804" s="257"/>
      <c r="P1804" s="257"/>
      <c r="Q1804" s="257"/>
      <c r="R1804" s="257"/>
      <c r="S1804" s="257"/>
      <c r="T1804" s="258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T1804" s="259" t="s">
        <v>446</v>
      </c>
      <c r="AU1804" s="259" t="s">
        <v>83</v>
      </c>
      <c r="AV1804" s="14" t="s">
        <v>81</v>
      </c>
      <c r="AW1804" s="14" t="s">
        <v>35</v>
      </c>
      <c r="AX1804" s="14" t="s">
        <v>74</v>
      </c>
      <c r="AY1804" s="259" t="s">
        <v>426</v>
      </c>
    </row>
    <row r="1805" s="13" customFormat="1">
      <c r="A1805" s="13"/>
      <c r="B1805" s="238"/>
      <c r="C1805" s="239"/>
      <c r="D1805" s="240" t="s">
        <v>446</v>
      </c>
      <c r="E1805" s="241" t="s">
        <v>28</v>
      </c>
      <c r="F1805" s="242" t="s">
        <v>2450</v>
      </c>
      <c r="G1805" s="239"/>
      <c r="H1805" s="243">
        <v>28</v>
      </c>
      <c r="I1805" s="244"/>
      <c r="J1805" s="239"/>
      <c r="K1805" s="239"/>
      <c r="L1805" s="245"/>
      <c r="M1805" s="246"/>
      <c r="N1805" s="247"/>
      <c r="O1805" s="247"/>
      <c r="P1805" s="247"/>
      <c r="Q1805" s="247"/>
      <c r="R1805" s="247"/>
      <c r="S1805" s="247"/>
      <c r="T1805" s="248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T1805" s="249" t="s">
        <v>446</v>
      </c>
      <c r="AU1805" s="249" t="s">
        <v>83</v>
      </c>
      <c r="AV1805" s="13" t="s">
        <v>83</v>
      </c>
      <c r="AW1805" s="13" t="s">
        <v>35</v>
      </c>
      <c r="AX1805" s="13" t="s">
        <v>81</v>
      </c>
      <c r="AY1805" s="249" t="s">
        <v>426</v>
      </c>
    </row>
    <row r="1806" s="2" customFormat="1" ht="37.8" customHeight="1">
      <c r="A1806" s="42"/>
      <c r="B1806" s="43"/>
      <c r="C1806" s="220" t="s">
        <v>2451</v>
      </c>
      <c r="D1806" s="220" t="s">
        <v>433</v>
      </c>
      <c r="E1806" s="221" t="s">
        <v>2452</v>
      </c>
      <c r="F1806" s="222" t="s">
        <v>2453</v>
      </c>
      <c r="G1806" s="223" t="s">
        <v>859</v>
      </c>
      <c r="H1806" s="224">
        <v>32</v>
      </c>
      <c r="I1806" s="225"/>
      <c r="J1806" s="226">
        <f>ROUND(I1806*H1806,2)</f>
        <v>0</v>
      </c>
      <c r="K1806" s="222" t="s">
        <v>437</v>
      </c>
      <c r="L1806" s="48"/>
      <c r="M1806" s="227" t="s">
        <v>28</v>
      </c>
      <c r="N1806" s="228" t="s">
        <v>45</v>
      </c>
      <c r="O1806" s="88"/>
      <c r="P1806" s="229">
        <f>O1806*H1806</f>
        <v>0</v>
      </c>
      <c r="Q1806" s="229">
        <v>0</v>
      </c>
      <c r="R1806" s="229">
        <f>Q1806*H1806</f>
        <v>0</v>
      </c>
      <c r="S1806" s="229">
        <v>0</v>
      </c>
      <c r="T1806" s="230">
        <f>S1806*H1806</f>
        <v>0</v>
      </c>
      <c r="U1806" s="42"/>
      <c r="V1806" s="42"/>
      <c r="W1806" s="42"/>
      <c r="X1806" s="42"/>
      <c r="Y1806" s="42"/>
      <c r="Z1806" s="42"/>
      <c r="AA1806" s="42"/>
      <c r="AB1806" s="42"/>
      <c r="AC1806" s="42"/>
      <c r="AD1806" s="42"/>
      <c r="AE1806" s="42"/>
      <c r="AR1806" s="231" t="s">
        <v>645</v>
      </c>
      <c r="AT1806" s="231" t="s">
        <v>433</v>
      </c>
      <c r="AU1806" s="231" t="s">
        <v>83</v>
      </c>
      <c r="AY1806" s="21" t="s">
        <v>426</v>
      </c>
      <c r="BE1806" s="232">
        <f>IF(N1806="základní",J1806,0)</f>
        <v>0</v>
      </c>
      <c r="BF1806" s="232">
        <f>IF(N1806="snížená",J1806,0)</f>
        <v>0</v>
      </c>
      <c r="BG1806" s="232">
        <f>IF(N1806="zákl. přenesená",J1806,0)</f>
        <v>0</v>
      </c>
      <c r="BH1806" s="232">
        <f>IF(N1806="sníž. přenesená",J1806,0)</f>
        <v>0</v>
      </c>
      <c r="BI1806" s="232">
        <f>IF(N1806="nulová",J1806,0)</f>
        <v>0</v>
      </c>
      <c r="BJ1806" s="21" t="s">
        <v>81</v>
      </c>
      <c r="BK1806" s="232">
        <f>ROUND(I1806*H1806,2)</f>
        <v>0</v>
      </c>
      <c r="BL1806" s="21" t="s">
        <v>645</v>
      </c>
      <c r="BM1806" s="231" t="s">
        <v>2454</v>
      </c>
    </row>
    <row r="1807" s="2" customFormat="1">
      <c r="A1807" s="42"/>
      <c r="B1807" s="43"/>
      <c r="C1807" s="44"/>
      <c r="D1807" s="233" t="s">
        <v>442</v>
      </c>
      <c r="E1807" s="44"/>
      <c r="F1807" s="234" t="s">
        <v>2455</v>
      </c>
      <c r="G1807" s="44"/>
      <c r="H1807" s="44"/>
      <c r="I1807" s="235"/>
      <c r="J1807" s="44"/>
      <c r="K1807" s="44"/>
      <c r="L1807" s="48"/>
      <c r="M1807" s="236"/>
      <c r="N1807" s="237"/>
      <c r="O1807" s="88"/>
      <c r="P1807" s="88"/>
      <c r="Q1807" s="88"/>
      <c r="R1807" s="88"/>
      <c r="S1807" s="88"/>
      <c r="T1807" s="89"/>
      <c r="U1807" s="42"/>
      <c r="V1807" s="42"/>
      <c r="W1807" s="42"/>
      <c r="X1807" s="42"/>
      <c r="Y1807" s="42"/>
      <c r="Z1807" s="42"/>
      <c r="AA1807" s="42"/>
      <c r="AB1807" s="42"/>
      <c r="AC1807" s="42"/>
      <c r="AD1807" s="42"/>
      <c r="AE1807" s="42"/>
      <c r="AT1807" s="21" t="s">
        <v>442</v>
      </c>
      <c r="AU1807" s="21" t="s">
        <v>83</v>
      </c>
    </row>
    <row r="1808" s="14" customFormat="1">
      <c r="A1808" s="14"/>
      <c r="B1808" s="250"/>
      <c r="C1808" s="251"/>
      <c r="D1808" s="240" t="s">
        <v>446</v>
      </c>
      <c r="E1808" s="252" t="s">
        <v>28</v>
      </c>
      <c r="F1808" s="253" t="s">
        <v>885</v>
      </c>
      <c r="G1808" s="251"/>
      <c r="H1808" s="252" t="s">
        <v>28</v>
      </c>
      <c r="I1808" s="254"/>
      <c r="J1808" s="251"/>
      <c r="K1808" s="251"/>
      <c r="L1808" s="255"/>
      <c r="M1808" s="256"/>
      <c r="N1808" s="257"/>
      <c r="O1808" s="257"/>
      <c r="P1808" s="257"/>
      <c r="Q1808" s="257"/>
      <c r="R1808" s="257"/>
      <c r="S1808" s="257"/>
      <c r="T1808" s="258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T1808" s="259" t="s">
        <v>446</v>
      </c>
      <c r="AU1808" s="259" t="s">
        <v>83</v>
      </c>
      <c r="AV1808" s="14" t="s">
        <v>81</v>
      </c>
      <c r="AW1808" s="14" t="s">
        <v>35</v>
      </c>
      <c r="AX1808" s="14" t="s">
        <v>74</v>
      </c>
      <c r="AY1808" s="259" t="s">
        <v>426</v>
      </c>
    </row>
    <row r="1809" s="13" customFormat="1">
      <c r="A1809" s="13"/>
      <c r="B1809" s="238"/>
      <c r="C1809" s="239"/>
      <c r="D1809" s="240" t="s">
        <v>446</v>
      </c>
      <c r="E1809" s="241" t="s">
        <v>28</v>
      </c>
      <c r="F1809" s="242" t="s">
        <v>2444</v>
      </c>
      <c r="G1809" s="239"/>
      <c r="H1809" s="243">
        <v>32</v>
      </c>
      <c r="I1809" s="244"/>
      <c r="J1809" s="239"/>
      <c r="K1809" s="239"/>
      <c r="L1809" s="245"/>
      <c r="M1809" s="246"/>
      <c r="N1809" s="247"/>
      <c r="O1809" s="247"/>
      <c r="P1809" s="247"/>
      <c r="Q1809" s="247"/>
      <c r="R1809" s="247"/>
      <c r="S1809" s="247"/>
      <c r="T1809" s="248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T1809" s="249" t="s">
        <v>446</v>
      </c>
      <c r="AU1809" s="249" t="s">
        <v>83</v>
      </c>
      <c r="AV1809" s="13" t="s">
        <v>83</v>
      </c>
      <c r="AW1809" s="13" t="s">
        <v>35</v>
      </c>
      <c r="AX1809" s="13" t="s">
        <v>81</v>
      </c>
      <c r="AY1809" s="249" t="s">
        <v>426</v>
      </c>
    </row>
    <row r="1810" s="2" customFormat="1" ht="16.5" customHeight="1">
      <c r="A1810" s="42"/>
      <c r="B1810" s="43"/>
      <c r="C1810" s="271" t="s">
        <v>2456</v>
      </c>
      <c r="D1810" s="271" t="s">
        <v>776</v>
      </c>
      <c r="E1810" s="272" t="s">
        <v>2457</v>
      </c>
      <c r="F1810" s="273" t="s">
        <v>2458</v>
      </c>
      <c r="G1810" s="274" t="s">
        <v>1452</v>
      </c>
      <c r="H1810" s="275">
        <v>21</v>
      </c>
      <c r="I1810" s="276"/>
      <c r="J1810" s="277">
        <f>ROUND(I1810*H1810,2)</f>
        <v>0</v>
      </c>
      <c r="K1810" s="273" t="s">
        <v>28</v>
      </c>
      <c r="L1810" s="278"/>
      <c r="M1810" s="279" t="s">
        <v>28</v>
      </c>
      <c r="N1810" s="280" t="s">
        <v>45</v>
      </c>
      <c r="O1810" s="88"/>
      <c r="P1810" s="229">
        <f>O1810*H1810</f>
        <v>0</v>
      </c>
      <c r="Q1810" s="229">
        <v>0.00198</v>
      </c>
      <c r="R1810" s="229">
        <f>Q1810*H1810</f>
        <v>0.041579999999999999</v>
      </c>
      <c r="S1810" s="229">
        <v>0</v>
      </c>
      <c r="T1810" s="230">
        <f>S1810*H1810</f>
        <v>0</v>
      </c>
      <c r="U1810" s="42"/>
      <c r="V1810" s="42"/>
      <c r="W1810" s="42"/>
      <c r="X1810" s="42"/>
      <c r="Y1810" s="42"/>
      <c r="Z1810" s="42"/>
      <c r="AA1810" s="42"/>
      <c r="AB1810" s="42"/>
      <c r="AC1810" s="42"/>
      <c r="AD1810" s="42"/>
      <c r="AE1810" s="42"/>
      <c r="AR1810" s="231" t="s">
        <v>732</v>
      </c>
      <c r="AT1810" s="231" t="s">
        <v>776</v>
      </c>
      <c r="AU1810" s="231" t="s">
        <v>83</v>
      </c>
      <c r="AY1810" s="21" t="s">
        <v>426</v>
      </c>
      <c r="BE1810" s="232">
        <f>IF(N1810="základní",J1810,0)</f>
        <v>0</v>
      </c>
      <c r="BF1810" s="232">
        <f>IF(N1810="snížená",J1810,0)</f>
        <v>0</v>
      </c>
      <c r="BG1810" s="232">
        <f>IF(N1810="zákl. přenesená",J1810,0)</f>
        <v>0</v>
      </c>
      <c r="BH1810" s="232">
        <f>IF(N1810="sníž. přenesená",J1810,0)</f>
        <v>0</v>
      </c>
      <c r="BI1810" s="232">
        <f>IF(N1810="nulová",J1810,0)</f>
        <v>0</v>
      </c>
      <c r="BJ1810" s="21" t="s">
        <v>81</v>
      </c>
      <c r="BK1810" s="232">
        <f>ROUND(I1810*H1810,2)</f>
        <v>0</v>
      </c>
      <c r="BL1810" s="21" t="s">
        <v>645</v>
      </c>
      <c r="BM1810" s="231" t="s">
        <v>2459</v>
      </c>
    </row>
    <row r="1811" s="14" customFormat="1">
      <c r="A1811" s="14"/>
      <c r="B1811" s="250"/>
      <c r="C1811" s="251"/>
      <c r="D1811" s="240" t="s">
        <v>446</v>
      </c>
      <c r="E1811" s="252" t="s">
        <v>28</v>
      </c>
      <c r="F1811" s="253" t="s">
        <v>2437</v>
      </c>
      <c r="G1811" s="251"/>
      <c r="H1811" s="252" t="s">
        <v>28</v>
      </c>
      <c r="I1811" s="254"/>
      <c r="J1811" s="251"/>
      <c r="K1811" s="251"/>
      <c r="L1811" s="255"/>
      <c r="M1811" s="256"/>
      <c r="N1811" s="257"/>
      <c r="O1811" s="257"/>
      <c r="P1811" s="257"/>
      <c r="Q1811" s="257"/>
      <c r="R1811" s="257"/>
      <c r="S1811" s="257"/>
      <c r="T1811" s="258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T1811" s="259" t="s">
        <v>446</v>
      </c>
      <c r="AU1811" s="259" t="s">
        <v>83</v>
      </c>
      <c r="AV1811" s="14" t="s">
        <v>81</v>
      </c>
      <c r="AW1811" s="14" t="s">
        <v>35</v>
      </c>
      <c r="AX1811" s="14" t="s">
        <v>74</v>
      </c>
      <c r="AY1811" s="259" t="s">
        <v>426</v>
      </c>
    </row>
    <row r="1812" s="13" customFormat="1">
      <c r="A1812" s="13"/>
      <c r="B1812" s="238"/>
      <c r="C1812" s="239"/>
      <c r="D1812" s="240" t="s">
        <v>446</v>
      </c>
      <c r="E1812" s="241" t="s">
        <v>28</v>
      </c>
      <c r="F1812" s="242" t="s">
        <v>2460</v>
      </c>
      <c r="G1812" s="239"/>
      <c r="H1812" s="243">
        <v>21</v>
      </c>
      <c r="I1812" s="244"/>
      <c r="J1812" s="239"/>
      <c r="K1812" s="239"/>
      <c r="L1812" s="245"/>
      <c r="M1812" s="246"/>
      <c r="N1812" s="247"/>
      <c r="O1812" s="247"/>
      <c r="P1812" s="247"/>
      <c r="Q1812" s="247"/>
      <c r="R1812" s="247"/>
      <c r="S1812" s="247"/>
      <c r="T1812" s="248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T1812" s="249" t="s">
        <v>446</v>
      </c>
      <c r="AU1812" s="249" t="s">
        <v>83</v>
      </c>
      <c r="AV1812" s="13" t="s">
        <v>83</v>
      </c>
      <c r="AW1812" s="13" t="s">
        <v>35</v>
      </c>
      <c r="AX1812" s="13" t="s">
        <v>81</v>
      </c>
      <c r="AY1812" s="249" t="s">
        <v>426</v>
      </c>
    </row>
    <row r="1813" s="2" customFormat="1" ht="16.5" customHeight="1">
      <c r="A1813" s="42"/>
      <c r="B1813" s="43"/>
      <c r="C1813" s="271" t="s">
        <v>2461</v>
      </c>
      <c r="D1813" s="271" t="s">
        <v>776</v>
      </c>
      <c r="E1813" s="272" t="s">
        <v>2462</v>
      </c>
      <c r="F1813" s="273" t="s">
        <v>2463</v>
      </c>
      <c r="G1813" s="274" t="s">
        <v>1452</v>
      </c>
      <c r="H1813" s="275">
        <v>65</v>
      </c>
      <c r="I1813" s="276"/>
      <c r="J1813" s="277">
        <f>ROUND(I1813*H1813,2)</f>
        <v>0</v>
      </c>
      <c r="K1813" s="273" t="s">
        <v>28</v>
      </c>
      <c r="L1813" s="278"/>
      <c r="M1813" s="279" t="s">
        <v>28</v>
      </c>
      <c r="N1813" s="280" t="s">
        <v>45</v>
      </c>
      <c r="O1813" s="88"/>
      <c r="P1813" s="229">
        <f>O1813*H1813</f>
        <v>0</v>
      </c>
      <c r="Q1813" s="229">
        <v>0.00198</v>
      </c>
      <c r="R1813" s="229">
        <f>Q1813*H1813</f>
        <v>0.12870000000000001</v>
      </c>
      <c r="S1813" s="229">
        <v>0</v>
      </c>
      <c r="T1813" s="230">
        <f>S1813*H1813</f>
        <v>0</v>
      </c>
      <c r="U1813" s="42"/>
      <c r="V1813" s="42"/>
      <c r="W1813" s="42"/>
      <c r="X1813" s="42"/>
      <c r="Y1813" s="42"/>
      <c r="Z1813" s="42"/>
      <c r="AA1813" s="42"/>
      <c r="AB1813" s="42"/>
      <c r="AC1813" s="42"/>
      <c r="AD1813" s="42"/>
      <c r="AE1813" s="42"/>
      <c r="AR1813" s="231" t="s">
        <v>732</v>
      </c>
      <c r="AT1813" s="231" t="s">
        <v>776</v>
      </c>
      <c r="AU1813" s="231" t="s">
        <v>83</v>
      </c>
      <c r="AY1813" s="21" t="s">
        <v>426</v>
      </c>
      <c r="BE1813" s="232">
        <f>IF(N1813="základní",J1813,0)</f>
        <v>0</v>
      </c>
      <c r="BF1813" s="232">
        <f>IF(N1813="snížená",J1813,0)</f>
        <v>0</v>
      </c>
      <c r="BG1813" s="232">
        <f>IF(N1813="zákl. přenesená",J1813,0)</f>
        <v>0</v>
      </c>
      <c r="BH1813" s="232">
        <f>IF(N1813="sníž. přenesená",J1813,0)</f>
        <v>0</v>
      </c>
      <c r="BI1813" s="232">
        <f>IF(N1813="nulová",J1813,0)</f>
        <v>0</v>
      </c>
      <c r="BJ1813" s="21" t="s">
        <v>81</v>
      </c>
      <c r="BK1813" s="232">
        <f>ROUND(I1813*H1813,2)</f>
        <v>0</v>
      </c>
      <c r="BL1813" s="21" t="s">
        <v>645</v>
      </c>
      <c r="BM1813" s="231" t="s">
        <v>2464</v>
      </c>
    </row>
    <row r="1814" s="14" customFormat="1">
      <c r="A1814" s="14"/>
      <c r="B1814" s="250"/>
      <c r="C1814" s="251"/>
      <c r="D1814" s="240" t="s">
        <v>446</v>
      </c>
      <c r="E1814" s="252" t="s">
        <v>28</v>
      </c>
      <c r="F1814" s="253" t="s">
        <v>885</v>
      </c>
      <c r="G1814" s="251"/>
      <c r="H1814" s="252" t="s">
        <v>28</v>
      </c>
      <c r="I1814" s="254"/>
      <c r="J1814" s="251"/>
      <c r="K1814" s="251"/>
      <c r="L1814" s="255"/>
      <c r="M1814" s="256"/>
      <c r="N1814" s="257"/>
      <c r="O1814" s="257"/>
      <c r="P1814" s="257"/>
      <c r="Q1814" s="257"/>
      <c r="R1814" s="257"/>
      <c r="S1814" s="257"/>
      <c r="T1814" s="258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T1814" s="259" t="s">
        <v>446</v>
      </c>
      <c r="AU1814" s="259" t="s">
        <v>83</v>
      </c>
      <c r="AV1814" s="14" t="s">
        <v>81</v>
      </c>
      <c r="AW1814" s="14" t="s">
        <v>35</v>
      </c>
      <c r="AX1814" s="14" t="s">
        <v>74</v>
      </c>
      <c r="AY1814" s="259" t="s">
        <v>426</v>
      </c>
    </row>
    <row r="1815" s="13" customFormat="1">
      <c r="A1815" s="13"/>
      <c r="B1815" s="238"/>
      <c r="C1815" s="239"/>
      <c r="D1815" s="240" t="s">
        <v>446</v>
      </c>
      <c r="E1815" s="241" t="s">
        <v>28</v>
      </c>
      <c r="F1815" s="242" t="s">
        <v>2443</v>
      </c>
      <c r="G1815" s="239"/>
      <c r="H1815" s="243">
        <v>33</v>
      </c>
      <c r="I1815" s="244"/>
      <c r="J1815" s="239"/>
      <c r="K1815" s="239"/>
      <c r="L1815" s="245"/>
      <c r="M1815" s="246"/>
      <c r="N1815" s="247"/>
      <c r="O1815" s="247"/>
      <c r="P1815" s="247"/>
      <c r="Q1815" s="247"/>
      <c r="R1815" s="247"/>
      <c r="S1815" s="247"/>
      <c r="T1815" s="248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T1815" s="249" t="s">
        <v>446</v>
      </c>
      <c r="AU1815" s="249" t="s">
        <v>83</v>
      </c>
      <c r="AV1815" s="13" t="s">
        <v>83</v>
      </c>
      <c r="AW1815" s="13" t="s">
        <v>35</v>
      </c>
      <c r="AX1815" s="13" t="s">
        <v>74</v>
      </c>
      <c r="AY1815" s="249" t="s">
        <v>426</v>
      </c>
    </row>
    <row r="1816" s="13" customFormat="1">
      <c r="A1816" s="13"/>
      <c r="B1816" s="238"/>
      <c r="C1816" s="239"/>
      <c r="D1816" s="240" t="s">
        <v>446</v>
      </c>
      <c r="E1816" s="241" t="s">
        <v>28</v>
      </c>
      <c r="F1816" s="242" t="s">
        <v>2444</v>
      </c>
      <c r="G1816" s="239"/>
      <c r="H1816" s="243">
        <v>32</v>
      </c>
      <c r="I1816" s="244"/>
      <c r="J1816" s="239"/>
      <c r="K1816" s="239"/>
      <c r="L1816" s="245"/>
      <c r="M1816" s="246"/>
      <c r="N1816" s="247"/>
      <c r="O1816" s="247"/>
      <c r="P1816" s="247"/>
      <c r="Q1816" s="247"/>
      <c r="R1816" s="247"/>
      <c r="S1816" s="247"/>
      <c r="T1816" s="248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T1816" s="249" t="s">
        <v>446</v>
      </c>
      <c r="AU1816" s="249" t="s">
        <v>83</v>
      </c>
      <c r="AV1816" s="13" t="s">
        <v>83</v>
      </c>
      <c r="AW1816" s="13" t="s">
        <v>35</v>
      </c>
      <c r="AX1816" s="13" t="s">
        <v>74</v>
      </c>
      <c r="AY1816" s="249" t="s">
        <v>426</v>
      </c>
    </row>
    <row r="1817" s="15" customFormat="1">
      <c r="A1817" s="15"/>
      <c r="B1817" s="260"/>
      <c r="C1817" s="261"/>
      <c r="D1817" s="240" t="s">
        <v>446</v>
      </c>
      <c r="E1817" s="262" t="s">
        <v>28</v>
      </c>
      <c r="F1817" s="263" t="s">
        <v>466</v>
      </c>
      <c r="G1817" s="261"/>
      <c r="H1817" s="264">
        <v>65</v>
      </c>
      <c r="I1817" s="265"/>
      <c r="J1817" s="261"/>
      <c r="K1817" s="261"/>
      <c r="L1817" s="266"/>
      <c r="M1817" s="267"/>
      <c r="N1817" s="268"/>
      <c r="O1817" s="268"/>
      <c r="P1817" s="268"/>
      <c r="Q1817" s="268"/>
      <c r="R1817" s="268"/>
      <c r="S1817" s="268"/>
      <c r="T1817" s="269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T1817" s="270" t="s">
        <v>446</v>
      </c>
      <c r="AU1817" s="270" t="s">
        <v>83</v>
      </c>
      <c r="AV1817" s="15" t="s">
        <v>438</v>
      </c>
      <c r="AW1817" s="15" t="s">
        <v>35</v>
      </c>
      <c r="AX1817" s="15" t="s">
        <v>81</v>
      </c>
      <c r="AY1817" s="270" t="s">
        <v>426</v>
      </c>
    </row>
    <row r="1818" s="2" customFormat="1" ht="16.5" customHeight="1">
      <c r="A1818" s="42"/>
      <c r="B1818" s="43"/>
      <c r="C1818" s="271" t="s">
        <v>2465</v>
      </c>
      <c r="D1818" s="271" t="s">
        <v>776</v>
      </c>
      <c r="E1818" s="272" t="s">
        <v>2466</v>
      </c>
      <c r="F1818" s="273" t="s">
        <v>2467</v>
      </c>
      <c r="G1818" s="274" t="s">
        <v>1452</v>
      </c>
      <c r="H1818" s="275">
        <v>18</v>
      </c>
      <c r="I1818" s="276"/>
      <c r="J1818" s="277">
        <f>ROUND(I1818*H1818,2)</f>
        <v>0</v>
      </c>
      <c r="K1818" s="273" t="s">
        <v>28</v>
      </c>
      <c r="L1818" s="278"/>
      <c r="M1818" s="279" t="s">
        <v>28</v>
      </c>
      <c r="N1818" s="280" t="s">
        <v>45</v>
      </c>
      <c r="O1818" s="88"/>
      <c r="P1818" s="229">
        <f>O1818*H1818</f>
        <v>0</v>
      </c>
      <c r="Q1818" s="229">
        <v>0.00198</v>
      </c>
      <c r="R1818" s="229">
        <f>Q1818*H1818</f>
        <v>0.035639999999999998</v>
      </c>
      <c r="S1818" s="229">
        <v>0</v>
      </c>
      <c r="T1818" s="230">
        <f>S1818*H1818</f>
        <v>0</v>
      </c>
      <c r="U1818" s="42"/>
      <c r="V1818" s="42"/>
      <c r="W1818" s="42"/>
      <c r="X1818" s="42"/>
      <c r="Y1818" s="42"/>
      <c r="Z1818" s="42"/>
      <c r="AA1818" s="42"/>
      <c r="AB1818" s="42"/>
      <c r="AC1818" s="42"/>
      <c r="AD1818" s="42"/>
      <c r="AE1818" s="42"/>
      <c r="AR1818" s="231" t="s">
        <v>732</v>
      </c>
      <c r="AT1818" s="231" t="s">
        <v>776</v>
      </c>
      <c r="AU1818" s="231" t="s">
        <v>83</v>
      </c>
      <c r="AY1818" s="21" t="s">
        <v>426</v>
      </c>
      <c r="BE1818" s="232">
        <f>IF(N1818="základní",J1818,0)</f>
        <v>0</v>
      </c>
      <c r="BF1818" s="232">
        <f>IF(N1818="snížená",J1818,0)</f>
        <v>0</v>
      </c>
      <c r="BG1818" s="232">
        <f>IF(N1818="zákl. přenesená",J1818,0)</f>
        <v>0</v>
      </c>
      <c r="BH1818" s="232">
        <f>IF(N1818="sníž. přenesená",J1818,0)</f>
        <v>0</v>
      </c>
      <c r="BI1818" s="232">
        <f>IF(N1818="nulová",J1818,0)</f>
        <v>0</v>
      </c>
      <c r="BJ1818" s="21" t="s">
        <v>81</v>
      </c>
      <c r="BK1818" s="232">
        <f>ROUND(I1818*H1818,2)</f>
        <v>0</v>
      </c>
      <c r="BL1818" s="21" t="s">
        <v>645</v>
      </c>
      <c r="BM1818" s="231" t="s">
        <v>2468</v>
      </c>
    </row>
    <row r="1819" s="14" customFormat="1">
      <c r="A1819" s="14"/>
      <c r="B1819" s="250"/>
      <c r="C1819" s="251"/>
      <c r="D1819" s="240" t="s">
        <v>446</v>
      </c>
      <c r="E1819" s="252" t="s">
        <v>28</v>
      </c>
      <c r="F1819" s="253" t="s">
        <v>885</v>
      </c>
      <c r="G1819" s="251"/>
      <c r="H1819" s="252" t="s">
        <v>28</v>
      </c>
      <c r="I1819" s="254"/>
      <c r="J1819" s="251"/>
      <c r="K1819" s="251"/>
      <c r="L1819" s="255"/>
      <c r="M1819" s="256"/>
      <c r="N1819" s="257"/>
      <c r="O1819" s="257"/>
      <c r="P1819" s="257"/>
      <c r="Q1819" s="257"/>
      <c r="R1819" s="257"/>
      <c r="S1819" s="257"/>
      <c r="T1819" s="258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T1819" s="259" t="s">
        <v>446</v>
      </c>
      <c r="AU1819" s="259" t="s">
        <v>83</v>
      </c>
      <c r="AV1819" s="14" t="s">
        <v>81</v>
      </c>
      <c r="AW1819" s="14" t="s">
        <v>35</v>
      </c>
      <c r="AX1819" s="14" t="s">
        <v>74</v>
      </c>
      <c r="AY1819" s="259" t="s">
        <v>426</v>
      </c>
    </row>
    <row r="1820" s="13" customFormat="1">
      <c r="A1820" s="13"/>
      <c r="B1820" s="238"/>
      <c r="C1820" s="239"/>
      <c r="D1820" s="240" t="s">
        <v>446</v>
      </c>
      <c r="E1820" s="241" t="s">
        <v>28</v>
      </c>
      <c r="F1820" s="242" t="s">
        <v>429</v>
      </c>
      <c r="G1820" s="239"/>
      <c r="H1820" s="243">
        <v>11</v>
      </c>
      <c r="I1820" s="244"/>
      <c r="J1820" s="239"/>
      <c r="K1820" s="239"/>
      <c r="L1820" s="245"/>
      <c r="M1820" s="246"/>
      <c r="N1820" s="247"/>
      <c r="O1820" s="247"/>
      <c r="P1820" s="247"/>
      <c r="Q1820" s="247"/>
      <c r="R1820" s="247"/>
      <c r="S1820" s="247"/>
      <c r="T1820" s="248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T1820" s="249" t="s">
        <v>446</v>
      </c>
      <c r="AU1820" s="249" t="s">
        <v>83</v>
      </c>
      <c r="AV1820" s="13" t="s">
        <v>83</v>
      </c>
      <c r="AW1820" s="13" t="s">
        <v>35</v>
      </c>
      <c r="AX1820" s="13" t="s">
        <v>74</v>
      </c>
      <c r="AY1820" s="249" t="s">
        <v>426</v>
      </c>
    </row>
    <row r="1821" s="14" customFormat="1">
      <c r="A1821" s="14"/>
      <c r="B1821" s="250"/>
      <c r="C1821" s="251"/>
      <c r="D1821" s="240" t="s">
        <v>446</v>
      </c>
      <c r="E1821" s="252" t="s">
        <v>28</v>
      </c>
      <c r="F1821" s="253" t="s">
        <v>2437</v>
      </c>
      <c r="G1821" s="251"/>
      <c r="H1821" s="252" t="s">
        <v>28</v>
      </c>
      <c r="I1821" s="254"/>
      <c r="J1821" s="251"/>
      <c r="K1821" s="251"/>
      <c r="L1821" s="255"/>
      <c r="M1821" s="256"/>
      <c r="N1821" s="257"/>
      <c r="O1821" s="257"/>
      <c r="P1821" s="257"/>
      <c r="Q1821" s="257"/>
      <c r="R1821" s="257"/>
      <c r="S1821" s="257"/>
      <c r="T1821" s="258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T1821" s="259" t="s">
        <v>446</v>
      </c>
      <c r="AU1821" s="259" t="s">
        <v>83</v>
      </c>
      <c r="AV1821" s="14" t="s">
        <v>81</v>
      </c>
      <c r="AW1821" s="14" t="s">
        <v>35</v>
      </c>
      <c r="AX1821" s="14" t="s">
        <v>74</v>
      </c>
      <c r="AY1821" s="259" t="s">
        <v>426</v>
      </c>
    </row>
    <row r="1822" s="13" customFormat="1">
      <c r="A1822" s="13"/>
      <c r="B1822" s="238"/>
      <c r="C1822" s="239"/>
      <c r="D1822" s="240" t="s">
        <v>446</v>
      </c>
      <c r="E1822" s="241" t="s">
        <v>28</v>
      </c>
      <c r="F1822" s="242" t="s">
        <v>531</v>
      </c>
      <c r="G1822" s="239"/>
      <c r="H1822" s="243">
        <v>7</v>
      </c>
      <c r="I1822" s="244"/>
      <c r="J1822" s="239"/>
      <c r="K1822" s="239"/>
      <c r="L1822" s="245"/>
      <c r="M1822" s="246"/>
      <c r="N1822" s="247"/>
      <c r="O1822" s="247"/>
      <c r="P1822" s="247"/>
      <c r="Q1822" s="247"/>
      <c r="R1822" s="247"/>
      <c r="S1822" s="247"/>
      <c r="T1822" s="248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T1822" s="249" t="s">
        <v>446</v>
      </c>
      <c r="AU1822" s="249" t="s">
        <v>83</v>
      </c>
      <c r="AV1822" s="13" t="s">
        <v>83</v>
      </c>
      <c r="AW1822" s="13" t="s">
        <v>35</v>
      </c>
      <c r="AX1822" s="13" t="s">
        <v>74</v>
      </c>
      <c r="AY1822" s="249" t="s">
        <v>426</v>
      </c>
    </row>
    <row r="1823" s="15" customFormat="1">
      <c r="A1823" s="15"/>
      <c r="B1823" s="260"/>
      <c r="C1823" s="261"/>
      <c r="D1823" s="240" t="s">
        <v>446</v>
      </c>
      <c r="E1823" s="262" t="s">
        <v>28</v>
      </c>
      <c r="F1823" s="263" t="s">
        <v>466</v>
      </c>
      <c r="G1823" s="261"/>
      <c r="H1823" s="264">
        <v>18</v>
      </c>
      <c r="I1823" s="265"/>
      <c r="J1823" s="261"/>
      <c r="K1823" s="261"/>
      <c r="L1823" s="266"/>
      <c r="M1823" s="267"/>
      <c r="N1823" s="268"/>
      <c r="O1823" s="268"/>
      <c r="P1823" s="268"/>
      <c r="Q1823" s="268"/>
      <c r="R1823" s="268"/>
      <c r="S1823" s="268"/>
      <c r="T1823" s="269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T1823" s="270" t="s">
        <v>446</v>
      </c>
      <c r="AU1823" s="270" t="s">
        <v>83</v>
      </c>
      <c r="AV1823" s="15" t="s">
        <v>438</v>
      </c>
      <c r="AW1823" s="15" t="s">
        <v>35</v>
      </c>
      <c r="AX1823" s="15" t="s">
        <v>81</v>
      </c>
      <c r="AY1823" s="270" t="s">
        <v>426</v>
      </c>
    </row>
    <row r="1824" s="2" customFormat="1" ht="24.15" customHeight="1">
      <c r="A1824" s="42"/>
      <c r="B1824" s="43"/>
      <c r="C1824" s="220" t="s">
        <v>2469</v>
      </c>
      <c r="D1824" s="220" t="s">
        <v>433</v>
      </c>
      <c r="E1824" s="221" t="s">
        <v>2470</v>
      </c>
      <c r="F1824" s="222" t="s">
        <v>2471</v>
      </c>
      <c r="G1824" s="223" t="s">
        <v>1452</v>
      </c>
      <c r="H1824" s="224">
        <v>50</v>
      </c>
      <c r="I1824" s="225"/>
      <c r="J1824" s="226">
        <f>ROUND(I1824*H1824,2)</f>
        <v>0</v>
      </c>
      <c r="K1824" s="222" t="s">
        <v>28</v>
      </c>
      <c r="L1824" s="48"/>
      <c r="M1824" s="227" t="s">
        <v>28</v>
      </c>
      <c r="N1824" s="228" t="s">
        <v>45</v>
      </c>
      <c r="O1824" s="88"/>
      <c r="P1824" s="229">
        <f>O1824*H1824</f>
        <v>0</v>
      </c>
      <c r="Q1824" s="229">
        <v>0</v>
      </c>
      <c r="R1824" s="229">
        <f>Q1824*H1824</f>
        <v>0</v>
      </c>
      <c r="S1824" s="229">
        <v>0</v>
      </c>
      <c r="T1824" s="230">
        <f>S1824*H1824</f>
        <v>0</v>
      </c>
      <c r="U1824" s="42"/>
      <c r="V1824" s="42"/>
      <c r="W1824" s="42"/>
      <c r="X1824" s="42"/>
      <c r="Y1824" s="42"/>
      <c r="Z1824" s="42"/>
      <c r="AA1824" s="42"/>
      <c r="AB1824" s="42"/>
      <c r="AC1824" s="42"/>
      <c r="AD1824" s="42"/>
      <c r="AE1824" s="42"/>
      <c r="AR1824" s="231" t="s">
        <v>645</v>
      </c>
      <c r="AT1824" s="231" t="s">
        <v>433</v>
      </c>
      <c r="AU1824" s="231" t="s">
        <v>83</v>
      </c>
      <c r="AY1824" s="21" t="s">
        <v>426</v>
      </c>
      <c r="BE1824" s="232">
        <f>IF(N1824="základní",J1824,0)</f>
        <v>0</v>
      </c>
      <c r="BF1824" s="232">
        <f>IF(N1824="snížená",J1824,0)</f>
        <v>0</v>
      </c>
      <c r="BG1824" s="232">
        <f>IF(N1824="zákl. přenesená",J1824,0)</f>
        <v>0</v>
      </c>
      <c r="BH1824" s="232">
        <f>IF(N1824="sníž. přenesená",J1824,0)</f>
        <v>0</v>
      </c>
      <c r="BI1824" s="232">
        <f>IF(N1824="nulová",J1824,0)</f>
        <v>0</v>
      </c>
      <c r="BJ1824" s="21" t="s">
        <v>81</v>
      </c>
      <c r="BK1824" s="232">
        <f>ROUND(I1824*H1824,2)</f>
        <v>0</v>
      </c>
      <c r="BL1824" s="21" t="s">
        <v>645</v>
      </c>
      <c r="BM1824" s="231" t="s">
        <v>2472</v>
      </c>
    </row>
    <row r="1825" s="14" customFormat="1">
      <c r="A1825" s="14"/>
      <c r="B1825" s="250"/>
      <c r="C1825" s="251"/>
      <c r="D1825" s="240" t="s">
        <v>446</v>
      </c>
      <c r="E1825" s="252" t="s">
        <v>28</v>
      </c>
      <c r="F1825" s="253" t="s">
        <v>885</v>
      </c>
      <c r="G1825" s="251"/>
      <c r="H1825" s="252" t="s">
        <v>28</v>
      </c>
      <c r="I1825" s="254"/>
      <c r="J1825" s="251"/>
      <c r="K1825" s="251"/>
      <c r="L1825" s="255"/>
      <c r="M1825" s="256"/>
      <c r="N1825" s="257"/>
      <c r="O1825" s="257"/>
      <c r="P1825" s="257"/>
      <c r="Q1825" s="257"/>
      <c r="R1825" s="257"/>
      <c r="S1825" s="257"/>
      <c r="T1825" s="258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T1825" s="259" t="s">
        <v>446</v>
      </c>
      <c r="AU1825" s="259" t="s">
        <v>83</v>
      </c>
      <c r="AV1825" s="14" t="s">
        <v>81</v>
      </c>
      <c r="AW1825" s="14" t="s">
        <v>35</v>
      </c>
      <c r="AX1825" s="14" t="s">
        <v>74</v>
      </c>
      <c r="AY1825" s="259" t="s">
        <v>426</v>
      </c>
    </row>
    <row r="1826" s="13" customFormat="1">
      <c r="A1826" s="13"/>
      <c r="B1826" s="238"/>
      <c r="C1826" s="239"/>
      <c r="D1826" s="240" t="s">
        <v>446</v>
      </c>
      <c r="E1826" s="241" t="s">
        <v>28</v>
      </c>
      <c r="F1826" s="242" t="s">
        <v>1646</v>
      </c>
      <c r="G1826" s="239"/>
      <c r="H1826" s="243">
        <v>50</v>
      </c>
      <c r="I1826" s="244"/>
      <c r="J1826" s="239"/>
      <c r="K1826" s="239"/>
      <c r="L1826" s="245"/>
      <c r="M1826" s="246"/>
      <c r="N1826" s="247"/>
      <c r="O1826" s="247"/>
      <c r="P1826" s="247"/>
      <c r="Q1826" s="247"/>
      <c r="R1826" s="247"/>
      <c r="S1826" s="247"/>
      <c r="T1826" s="248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T1826" s="249" t="s">
        <v>446</v>
      </c>
      <c r="AU1826" s="249" t="s">
        <v>83</v>
      </c>
      <c r="AV1826" s="13" t="s">
        <v>83</v>
      </c>
      <c r="AW1826" s="13" t="s">
        <v>35</v>
      </c>
      <c r="AX1826" s="13" t="s">
        <v>81</v>
      </c>
      <c r="AY1826" s="249" t="s">
        <v>426</v>
      </c>
    </row>
    <row r="1827" s="2" customFormat="1" ht="37.8" customHeight="1">
      <c r="A1827" s="42"/>
      <c r="B1827" s="43"/>
      <c r="C1827" s="220" t="s">
        <v>2473</v>
      </c>
      <c r="D1827" s="220" t="s">
        <v>433</v>
      </c>
      <c r="E1827" s="221" t="s">
        <v>2474</v>
      </c>
      <c r="F1827" s="222" t="s">
        <v>2475</v>
      </c>
      <c r="G1827" s="223" t="s">
        <v>949</v>
      </c>
      <c r="H1827" s="224">
        <v>157.80000000000001</v>
      </c>
      <c r="I1827" s="225"/>
      <c r="J1827" s="226">
        <f>ROUND(I1827*H1827,2)</f>
        <v>0</v>
      </c>
      <c r="K1827" s="222" t="s">
        <v>437</v>
      </c>
      <c r="L1827" s="48"/>
      <c r="M1827" s="227" t="s">
        <v>28</v>
      </c>
      <c r="N1827" s="228" t="s">
        <v>45</v>
      </c>
      <c r="O1827" s="88"/>
      <c r="P1827" s="229">
        <f>O1827*H1827</f>
        <v>0</v>
      </c>
      <c r="Q1827" s="229">
        <v>0</v>
      </c>
      <c r="R1827" s="229">
        <f>Q1827*H1827</f>
        <v>0</v>
      </c>
      <c r="S1827" s="229">
        <v>0</v>
      </c>
      <c r="T1827" s="230">
        <f>S1827*H1827</f>
        <v>0</v>
      </c>
      <c r="U1827" s="42"/>
      <c r="V1827" s="42"/>
      <c r="W1827" s="42"/>
      <c r="X1827" s="42"/>
      <c r="Y1827" s="42"/>
      <c r="Z1827" s="42"/>
      <c r="AA1827" s="42"/>
      <c r="AB1827" s="42"/>
      <c r="AC1827" s="42"/>
      <c r="AD1827" s="42"/>
      <c r="AE1827" s="42"/>
      <c r="AR1827" s="231" t="s">
        <v>645</v>
      </c>
      <c r="AT1827" s="231" t="s">
        <v>433</v>
      </c>
      <c r="AU1827" s="231" t="s">
        <v>83</v>
      </c>
      <c r="AY1827" s="21" t="s">
        <v>426</v>
      </c>
      <c r="BE1827" s="232">
        <f>IF(N1827="základní",J1827,0)</f>
        <v>0</v>
      </c>
      <c r="BF1827" s="232">
        <f>IF(N1827="snížená",J1827,0)</f>
        <v>0</v>
      </c>
      <c r="BG1827" s="232">
        <f>IF(N1827="zákl. přenesená",J1827,0)</f>
        <v>0</v>
      </c>
      <c r="BH1827" s="232">
        <f>IF(N1827="sníž. přenesená",J1827,0)</f>
        <v>0</v>
      </c>
      <c r="BI1827" s="232">
        <f>IF(N1827="nulová",J1827,0)</f>
        <v>0</v>
      </c>
      <c r="BJ1827" s="21" t="s">
        <v>81</v>
      </c>
      <c r="BK1827" s="232">
        <f>ROUND(I1827*H1827,2)</f>
        <v>0</v>
      </c>
      <c r="BL1827" s="21" t="s">
        <v>645</v>
      </c>
      <c r="BM1827" s="231" t="s">
        <v>2476</v>
      </c>
    </row>
    <row r="1828" s="2" customFormat="1">
      <c r="A1828" s="42"/>
      <c r="B1828" s="43"/>
      <c r="C1828" s="44"/>
      <c r="D1828" s="233" t="s">
        <v>442</v>
      </c>
      <c r="E1828" s="44"/>
      <c r="F1828" s="234" t="s">
        <v>2477</v>
      </c>
      <c r="G1828" s="44"/>
      <c r="H1828" s="44"/>
      <c r="I1828" s="235"/>
      <c r="J1828" s="44"/>
      <c r="K1828" s="44"/>
      <c r="L1828" s="48"/>
      <c r="M1828" s="236"/>
      <c r="N1828" s="237"/>
      <c r="O1828" s="88"/>
      <c r="P1828" s="88"/>
      <c r="Q1828" s="88"/>
      <c r="R1828" s="88"/>
      <c r="S1828" s="88"/>
      <c r="T1828" s="89"/>
      <c r="U1828" s="42"/>
      <c r="V1828" s="42"/>
      <c r="W1828" s="42"/>
      <c r="X1828" s="42"/>
      <c r="Y1828" s="42"/>
      <c r="Z1828" s="42"/>
      <c r="AA1828" s="42"/>
      <c r="AB1828" s="42"/>
      <c r="AC1828" s="42"/>
      <c r="AD1828" s="42"/>
      <c r="AE1828" s="42"/>
      <c r="AT1828" s="21" t="s">
        <v>442</v>
      </c>
      <c r="AU1828" s="21" t="s">
        <v>83</v>
      </c>
    </row>
    <row r="1829" s="14" customFormat="1">
      <c r="A1829" s="14"/>
      <c r="B1829" s="250"/>
      <c r="C1829" s="251"/>
      <c r="D1829" s="240" t="s">
        <v>446</v>
      </c>
      <c r="E1829" s="252" t="s">
        <v>28</v>
      </c>
      <c r="F1829" s="253" t="s">
        <v>2409</v>
      </c>
      <c r="G1829" s="251"/>
      <c r="H1829" s="252" t="s">
        <v>28</v>
      </c>
      <c r="I1829" s="254"/>
      <c r="J1829" s="251"/>
      <c r="K1829" s="251"/>
      <c r="L1829" s="255"/>
      <c r="M1829" s="256"/>
      <c r="N1829" s="257"/>
      <c r="O1829" s="257"/>
      <c r="P1829" s="257"/>
      <c r="Q1829" s="257"/>
      <c r="R1829" s="257"/>
      <c r="S1829" s="257"/>
      <c r="T1829" s="258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T1829" s="259" t="s">
        <v>446</v>
      </c>
      <c r="AU1829" s="259" t="s">
        <v>83</v>
      </c>
      <c r="AV1829" s="14" t="s">
        <v>81</v>
      </c>
      <c r="AW1829" s="14" t="s">
        <v>35</v>
      </c>
      <c r="AX1829" s="14" t="s">
        <v>74</v>
      </c>
      <c r="AY1829" s="259" t="s">
        <v>426</v>
      </c>
    </row>
    <row r="1830" s="13" customFormat="1">
      <c r="A1830" s="13"/>
      <c r="B1830" s="238"/>
      <c r="C1830" s="239"/>
      <c r="D1830" s="240" t="s">
        <v>446</v>
      </c>
      <c r="E1830" s="241" t="s">
        <v>28</v>
      </c>
      <c r="F1830" s="242" t="s">
        <v>2478</v>
      </c>
      <c r="G1830" s="239"/>
      <c r="H1830" s="243">
        <v>91.799999999999997</v>
      </c>
      <c r="I1830" s="244"/>
      <c r="J1830" s="239"/>
      <c r="K1830" s="239"/>
      <c r="L1830" s="245"/>
      <c r="M1830" s="246"/>
      <c r="N1830" s="247"/>
      <c r="O1830" s="247"/>
      <c r="P1830" s="247"/>
      <c r="Q1830" s="247"/>
      <c r="R1830" s="247"/>
      <c r="S1830" s="247"/>
      <c r="T1830" s="248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T1830" s="249" t="s">
        <v>446</v>
      </c>
      <c r="AU1830" s="249" t="s">
        <v>83</v>
      </c>
      <c r="AV1830" s="13" t="s">
        <v>83</v>
      </c>
      <c r="AW1830" s="13" t="s">
        <v>35</v>
      </c>
      <c r="AX1830" s="13" t="s">
        <v>74</v>
      </c>
      <c r="AY1830" s="249" t="s">
        <v>426</v>
      </c>
    </row>
    <row r="1831" s="13" customFormat="1">
      <c r="A1831" s="13"/>
      <c r="B1831" s="238"/>
      <c r="C1831" s="239"/>
      <c r="D1831" s="240" t="s">
        <v>446</v>
      </c>
      <c r="E1831" s="241" t="s">
        <v>28</v>
      </c>
      <c r="F1831" s="242" t="s">
        <v>2479</v>
      </c>
      <c r="G1831" s="239"/>
      <c r="H1831" s="243">
        <v>66</v>
      </c>
      <c r="I1831" s="244"/>
      <c r="J1831" s="239"/>
      <c r="K1831" s="239"/>
      <c r="L1831" s="245"/>
      <c r="M1831" s="246"/>
      <c r="N1831" s="247"/>
      <c r="O1831" s="247"/>
      <c r="P1831" s="247"/>
      <c r="Q1831" s="247"/>
      <c r="R1831" s="247"/>
      <c r="S1831" s="247"/>
      <c r="T1831" s="248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T1831" s="249" t="s">
        <v>446</v>
      </c>
      <c r="AU1831" s="249" t="s">
        <v>83</v>
      </c>
      <c r="AV1831" s="13" t="s">
        <v>83</v>
      </c>
      <c r="AW1831" s="13" t="s">
        <v>35</v>
      </c>
      <c r="AX1831" s="13" t="s">
        <v>74</v>
      </c>
      <c r="AY1831" s="249" t="s">
        <v>426</v>
      </c>
    </row>
    <row r="1832" s="15" customFormat="1">
      <c r="A1832" s="15"/>
      <c r="B1832" s="260"/>
      <c r="C1832" s="261"/>
      <c r="D1832" s="240" t="s">
        <v>446</v>
      </c>
      <c r="E1832" s="262" t="s">
        <v>154</v>
      </c>
      <c r="F1832" s="263" t="s">
        <v>466</v>
      </c>
      <c r="G1832" s="261"/>
      <c r="H1832" s="264">
        <v>157.80000000000001</v>
      </c>
      <c r="I1832" s="265"/>
      <c r="J1832" s="261"/>
      <c r="K1832" s="261"/>
      <c r="L1832" s="266"/>
      <c r="M1832" s="267"/>
      <c r="N1832" s="268"/>
      <c r="O1832" s="268"/>
      <c r="P1832" s="268"/>
      <c r="Q1832" s="268"/>
      <c r="R1832" s="268"/>
      <c r="S1832" s="268"/>
      <c r="T1832" s="269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T1832" s="270" t="s">
        <v>446</v>
      </c>
      <c r="AU1832" s="270" t="s">
        <v>83</v>
      </c>
      <c r="AV1832" s="15" t="s">
        <v>438</v>
      </c>
      <c r="AW1832" s="15" t="s">
        <v>35</v>
      </c>
      <c r="AX1832" s="15" t="s">
        <v>81</v>
      </c>
      <c r="AY1832" s="270" t="s">
        <v>426</v>
      </c>
    </row>
    <row r="1833" s="2" customFormat="1" ht="16.5" customHeight="1">
      <c r="A1833" s="42"/>
      <c r="B1833" s="43"/>
      <c r="C1833" s="271" t="s">
        <v>2480</v>
      </c>
      <c r="D1833" s="271" t="s">
        <v>776</v>
      </c>
      <c r="E1833" s="272" t="s">
        <v>2481</v>
      </c>
      <c r="F1833" s="273" t="s">
        <v>2482</v>
      </c>
      <c r="G1833" s="274" t="s">
        <v>504</v>
      </c>
      <c r="H1833" s="275">
        <v>0.41699999999999998</v>
      </c>
      <c r="I1833" s="276"/>
      <c r="J1833" s="277">
        <f>ROUND(I1833*H1833,2)</f>
        <v>0</v>
      </c>
      <c r="K1833" s="273" t="s">
        <v>437</v>
      </c>
      <c r="L1833" s="278"/>
      <c r="M1833" s="279" t="s">
        <v>28</v>
      </c>
      <c r="N1833" s="280" t="s">
        <v>45</v>
      </c>
      <c r="O1833" s="88"/>
      <c r="P1833" s="229">
        <f>O1833*H1833</f>
        <v>0</v>
      </c>
      <c r="Q1833" s="229">
        <v>0.55000000000000004</v>
      </c>
      <c r="R1833" s="229">
        <f>Q1833*H1833</f>
        <v>0.22935</v>
      </c>
      <c r="S1833" s="229">
        <v>0</v>
      </c>
      <c r="T1833" s="230">
        <f>S1833*H1833</f>
        <v>0</v>
      </c>
      <c r="U1833" s="42"/>
      <c r="V1833" s="42"/>
      <c r="W1833" s="42"/>
      <c r="X1833" s="42"/>
      <c r="Y1833" s="42"/>
      <c r="Z1833" s="42"/>
      <c r="AA1833" s="42"/>
      <c r="AB1833" s="42"/>
      <c r="AC1833" s="42"/>
      <c r="AD1833" s="42"/>
      <c r="AE1833" s="42"/>
      <c r="AR1833" s="231" t="s">
        <v>732</v>
      </c>
      <c r="AT1833" s="231" t="s">
        <v>776</v>
      </c>
      <c r="AU1833" s="231" t="s">
        <v>83</v>
      </c>
      <c r="AY1833" s="21" t="s">
        <v>426</v>
      </c>
      <c r="BE1833" s="232">
        <f>IF(N1833="základní",J1833,0)</f>
        <v>0</v>
      </c>
      <c r="BF1833" s="232">
        <f>IF(N1833="snížená",J1833,0)</f>
        <v>0</v>
      </c>
      <c r="BG1833" s="232">
        <f>IF(N1833="zákl. přenesená",J1833,0)</f>
        <v>0</v>
      </c>
      <c r="BH1833" s="232">
        <f>IF(N1833="sníž. přenesená",J1833,0)</f>
        <v>0</v>
      </c>
      <c r="BI1833" s="232">
        <f>IF(N1833="nulová",J1833,0)</f>
        <v>0</v>
      </c>
      <c r="BJ1833" s="21" t="s">
        <v>81</v>
      </c>
      <c r="BK1833" s="232">
        <f>ROUND(I1833*H1833,2)</f>
        <v>0</v>
      </c>
      <c r="BL1833" s="21" t="s">
        <v>645</v>
      </c>
      <c r="BM1833" s="231" t="s">
        <v>2483</v>
      </c>
    </row>
    <row r="1834" s="13" customFormat="1">
      <c r="A1834" s="13"/>
      <c r="B1834" s="238"/>
      <c r="C1834" s="239"/>
      <c r="D1834" s="240" t="s">
        <v>446</v>
      </c>
      <c r="E1834" s="241" t="s">
        <v>28</v>
      </c>
      <c r="F1834" s="242" t="s">
        <v>2484</v>
      </c>
      <c r="G1834" s="239"/>
      <c r="H1834" s="243">
        <v>0.41699999999999998</v>
      </c>
      <c r="I1834" s="244"/>
      <c r="J1834" s="239"/>
      <c r="K1834" s="239"/>
      <c r="L1834" s="245"/>
      <c r="M1834" s="246"/>
      <c r="N1834" s="247"/>
      <c r="O1834" s="247"/>
      <c r="P1834" s="247"/>
      <c r="Q1834" s="247"/>
      <c r="R1834" s="247"/>
      <c r="S1834" s="247"/>
      <c r="T1834" s="248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T1834" s="249" t="s">
        <v>446</v>
      </c>
      <c r="AU1834" s="249" t="s">
        <v>83</v>
      </c>
      <c r="AV1834" s="13" t="s">
        <v>83</v>
      </c>
      <c r="AW1834" s="13" t="s">
        <v>35</v>
      </c>
      <c r="AX1834" s="13" t="s">
        <v>74</v>
      </c>
      <c r="AY1834" s="249" t="s">
        <v>426</v>
      </c>
    </row>
    <row r="1835" s="15" customFormat="1">
      <c r="A1835" s="15"/>
      <c r="B1835" s="260"/>
      <c r="C1835" s="261"/>
      <c r="D1835" s="240" t="s">
        <v>446</v>
      </c>
      <c r="E1835" s="262" t="s">
        <v>372</v>
      </c>
      <c r="F1835" s="263" t="s">
        <v>466</v>
      </c>
      <c r="G1835" s="261"/>
      <c r="H1835" s="264">
        <v>0.41699999999999998</v>
      </c>
      <c r="I1835" s="265"/>
      <c r="J1835" s="261"/>
      <c r="K1835" s="261"/>
      <c r="L1835" s="266"/>
      <c r="M1835" s="267"/>
      <c r="N1835" s="268"/>
      <c r="O1835" s="268"/>
      <c r="P1835" s="268"/>
      <c r="Q1835" s="268"/>
      <c r="R1835" s="268"/>
      <c r="S1835" s="268"/>
      <c r="T1835" s="269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T1835" s="270" t="s">
        <v>446</v>
      </c>
      <c r="AU1835" s="270" t="s">
        <v>83</v>
      </c>
      <c r="AV1835" s="15" t="s">
        <v>438</v>
      </c>
      <c r="AW1835" s="15" t="s">
        <v>35</v>
      </c>
      <c r="AX1835" s="15" t="s">
        <v>81</v>
      </c>
      <c r="AY1835" s="270" t="s">
        <v>426</v>
      </c>
    </row>
    <row r="1836" s="2" customFormat="1" ht="24.15" customHeight="1">
      <c r="A1836" s="42"/>
      <c r="B1836" s="43"/>
      <c r="C1836" s="220" t="s">
        <v>2485</v>
      </c>
      <c r="D1836" s="220" t="s">
        <v>433</v>
      </c>
      <c r="E1836" s="221" t="s">
        <v>2486</v>
      </c>
      <c r="F1836" s="222" t="s">
        <v>2487</v>
      </c>
      <c r="G1836" s="223" t="s">
        <v>436</v>
      </c>
      <c r="H1836" s="224">
        <v>52.200000000000003</v>
      </c>
      <c r="I1836" s="225"/>
      <c r="J1836" s="226">
        <f>ROUND(I1836*H1836,2)</f>
        <v>0</v>
      </c>
      <c r="K1836" s="222" t="s">
        <v>437</v>
      </c>
      <c r="L1836" s="48"/>
      <c r="M1836" s="227" t="s">
        <v>28</v>
      </c>
      <c r="N1836" s="228" t="s">
        <v>45</v>
      </c>
      <c r="O1836" s="88"/>
      <c r="P1836" s="229">
        <f>O1836*H1836</f>
        <v>0</v>
      </c>
      <c r="Q1836" s="229">
        <v>0</v>
      </c>
      <c r="R1836" s="229">
        <f>Q1836*H1836</f>
        <v>0</v>
      </c>
      <c r="S1836" s="229">
        <v>0</v>
      </c>
      <c r="T1836" s="230">
        <f>S1836*H1836</f>
        <v>0</v>
      </c>
      <c r="U1836" s="42"/>
      <c r="V1836" s="42"/>
      <c r="W1836" s="42"/>
      <c r="X1836" s="42"/>
      <c r="Y1836" s="42"/>
      <c r="Z1836" s="42"/>
      <c r="AA1836" s="42"/>
      <c r="AB1836" s="42"/>
      <c r="AC1836" s="42"/>
      <c r="AD1836" s="42"/>
      <c r="AE1836" s="42"/>
      <c r="AR1836" s="231" t="s">
        <v>645</v>
      </c>
      <c r="AT1836" s="231" t="s">
        <v>433</v>
      </c>
      <c r="AU1836" s="231" t="s">
        <v>83</v>
      </c>
      <c r="AY1836" s="21" t="s">
        <v>426</v>
      </c>
      <c r="BE1836" s="232">
        <f>IF(N1836="základní",J1836,0)</f>
        <v>0</v>
      </c>
      <c r="BF1836" s="232">
        <f>IF(N1836="snížená",J1836,0)</f>
        <v>0</v>
      </c>
      <c r="BG1836" s="232">
        <f>IF(N1836="zákl. přenesená",J1836,0)</f>
        <v>0</v>
      </c>
      <c r="BH1836" s="232">
        <f>IF(N1836="sníž. přenesená",J1836,0)</f>
        <v>0</v>
      </c>
      <c r="BI1836" s="232">
        <f>IF(N1836="nulová",J1836,0)</f>
        <v>0</v>
      </c>
      <c r="BJ1836" s="21" t="s">
        <v>81</v>
      </c>
      <c r="BK1836" s="232">
        <f>ROUND(I1836*H1836,2)</f>
        <v>0</v>
      </c>
      <c r="BL1836" s="21" t="s">
        <v>645</v>
      </c>
      <c r="BM1836" s="231" t="s">
        <v>2488</v>
      </c>
    </row>
    <row r="1837" s="2" customFormat="1">
      <c r="A1837" s="42"/>
      <c r="B1837" s="43"/>
      <c r="C1837" s="44"/>
      <c r="D1837" s="233" t="s">
        <v>442</v>
      </c>
      <c r="E1837" s="44"/>
      <c r="F1837" s="234" t="s">
        <v>2489</v>
      </c>
      <c r="G1837" s="44"/>
      <c r="H1837" s="44"/>
      <c r="I1837" s="235"/>
      <c r="J1837" s="44"/>
      <c r="K1837" s="44"/>
      <c r="L1837" s="48"/>
      <c r="M1837" s="236"/>
      <c r="N1837" s="237"/>
      <c r="O1837" s="88"/>
      <c r="P1837" s="88"/>
      <c r="Q1837" s="88"/>
      <c r="R1837" s="88"/>
      <c r="S1837" s="88"/>
      <c r="T1837" s="89"/>
      <c r="U1837" s="42"/>
      <c r="V1837" s="42"/>
      <c r="W1837" s="42"/>
      <c r="X1837" s="42"/>
      <c r="Y1837" s="42"/>
      <c r="Z1837" s="42"/>
      <c r="AA1837" s="42"/>
      <c r="AB1837" s="42"/>
      <c r="AC1837" s="42"/>
      <c r="AD1837" s="42"/>
      <c r="AE1837" s="42"/>
      <c r="AT1837" s="21" t="s">
        <v>442</v>
      </c>
      <c r="AU1837" s="21" t="s">
        <v>83</v>
      </c>
    </row>
    <row r="1838" s="14" customFormat="1">
      <c r="A1838" s="14"/>
      <c r="B1838" s="250"/>
      <c r="C1838" s="251"/>
      <c r="D1838" s="240" t="s">
        <v>446</v>
      </c>
      <c r="E1838" s="252" t="s">
        <v>28</v>
      </c>
      <c r="F1838" s="253" t="s">
        <v>2409</v>
      </c>
      <c r="G1838" s="251"/>
      <c r="H1838" s="252" t="s">
        <v>28</v>
      </c>
      <c r="I1838" s="254"/>
      <c r="J1838" s="251"/>
      <c r="K1838" s="251"/>
      <c r="L1838" s="255"/>
      <c r="M1838" s="256"/>
      <c r="N1838" s="257"/>
      <c r="O1838" s="257"/>
      <c r="P1838" s="257"/>
      <c r="Q1838" s="257"/>
      <c r="R1838" s="257"/>
      <c r="S1838" s="257"/>
      <c r="T1838" s="258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T1838" s="259" t="s">
        <v>446</v>
      </c>
      <c r="AU1838" s="259" t="s">
        <v>83</v>
      </c>
      <c r="AV1838" s="14" t="s">
        <v>81</v>
      </c>
      <c r="AW1838" s="14" t="s">
        <v>35</v>
      </c>
      <c r="AX1838" s="14" t="s">
        <v>74</v>
      </c>
      <c r="AY1838" s="259" t="s">
        <v>426</v>
      </c>
    </row>
    <row r="1839" s="13" customFormat="1">
      <c r="A1839" s="13"/>
      <c r="B1839" s="238"/>
      <c r="C1839" s="239"/>
      <c r="D1839" s="240" t="s">
        <v>446</v>
      </c>
      <c r="E1839" s="241" t="s">
        <v>28</v>
      </c>
      <c r="F1839" s="242" t="s">
        <v>2490</v>
      </c>
      <c r="G1839" s="239"/>
      <c r="H1839" s="243">
        <v>13.199999999999999</v>
      </c>
      <c r="I1839" s="244"/>
      <c r="J1839" s="239"/>
      <c r="K1839" s="239"/>
      <c r="L1839" s="245"/>
      <c r="M1839" s="246"/>
      <c r="N1839" s="247"/>
      <c r="O1839" s="247"/>
      <c r="P1839" s="247"/>
      <c r="Q1839" s="247"/>
      <c r="R1839" s="247"/>
      <c r="S1839" s="247"/>
      <c r="T1839" s="248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T1839" s="249" t="s">
        <v>446</v>
      </c>
      <c r="AU1839" s="249" t="s">
        <v>83</v>
      </c>
      <c r="AV1839" s="13" t="s">
        <v>83</v>
      </c>
      <c r="AW1839" s="13" t="s">
        <v>35</v>
      </c>
      <c r="AX1839" s="13" t="s">
        <v>74</v>
      </c>
      <c r="AY1839" s="249" t="s">
        <v>426</v>
      </c>
    </row>
    <row r="1840" s="13" customFormat="1">
      <c r="A1840" s="13"/>
      <c r="B1840" s="238"/>
      <c r="C1840" s="239"/>
      <c r="D1840" s="240" t="s">
        <v>446</v>
      </c>
      <c r="E1840" s="241" t="s">
        <v>28</v>
      </c>
      <c r="F1840" s="242" t="s">
        <v>2491</v>
      </c>
      <c r="G1840" s="239"/>
      <c r="H1840" s="243">
        <v>39</v>
      </c>
      <c r="I1840" s="244"/>
      <c r="J1840" s="239"/>
      <c r="K1840" s="239"/>
      <c r="L1840" s="245"/>
      <c r="M1840" s="246"/>
      <c r="N1840" s="247"/>
      <c r="O1840" s="247"/>
      <c r="P1840" s="247"/>
      <c r="Q1840" s="247"/>
      <c r="R1840" s="247"/>
      <c r="S1840" s="247"/>
      <c r="T1840" s="248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T1840" s="249" t="s">
        <v>446</v>
      </c>
      <c r="AU1840" s="249" t="s">
        <v>83</v>
      </c>
      <c r="AV1840" s="13" t="s">
        <v>83</v>
      </c>
      <c r="AW1840" s="13" t="s">
        <v>35</v>
      </c>
      <c r="AX1840" s="13" t="s">
        <v>74</v>
      </c>
      <c r="AY1840" s="249" t="s">
        <v>426</v>
      </c>
    </row>
    <row r="1841" s="15" customFormat="1">
      <c r="A1841" s="15"/>
      <c r="B1841" s="260"/>
      <c r="C1841" s="261"/>
      <c r="D1841" s="240" t="s">
        <v>446</v>
      </c>
      <c r="E1841" s="262" t="s">
        <v>152</v>
      </c>
      <c r="F1841" s="263" t="s">
        <v>466</v>
      </c>
      <c r="G1841" s="261"/>
      <c r="H1841" s="264">
        <v>52.200000000000003</v>
      </c>
      <c r="I1841" s="265"/>
      <c r="J1841" s="261"/>
      <c r="K1841" s="261"/>
      <c r="L1841" s="266"/>
      <c r="M1841" s="267"/>
      <c r="N1841" s="268"/>
      <c r="O1841" s="268"/>
      <c r="P1841" s="268"/>
      <c r="Q1841" s="268"/>
      <c r="R1841" s="268"/>
      <c r="S1841" s="268"/>
      <c r="T1841" s="269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T1841" s="270" t="s">
        <v>446</v>
      </c>
      <c r="AU1841" s="270" t="s">
        <v>83</v>
      </c>
      <c r="AV1841" s="15" t="s">
        <v>438</v>
      </c>
      <c r="AW1841" s="15" t="s">
        <v>35</v>
      </c>
      <c r="AX1841" s="15" t="s">
        <v>81</v>
      </c>
      <c r="AY1841" s="270" t="s">
        <v>426</v>
      </c>
    </row>
    <row r="1842" s="2" customFormat="1" ht="21.75" customHeight="1">
      <c r="A1842" s="42"/>
      <c r="B1842" s="43"/>
      <c r="C1842" s="271" t="s">
        <v>2492</v>
      </c>
      <c r="D1842" s="271" t="s">
        <v>776</v>
      </c>
      <c r="E1842" s="272" t="s">
        <v>2493</v>
      </c>
      <c r="F1842" s="273" t="s">
        <v>2494</v>
      </c>
      <c r="G1842" s="274" t="s">
        <v>504</v>
      </c>
      <c r="H1842" s="275">
        <v>1.3779999999999999</v>
      </c>
      <c r="I1842" s="276"/>
      <c r="J1842" s="277">
        <f>ROUND(I1842*H1842,2)</f>
        <v>0</v>
      </c>
      <c r="K1842" s="273" t="s">
        <v>28</v>
      </c>
      <c r="L1842" s="278"/>
      <c r="M1842" s="279" t="s">
        <v>28</v>
      </c>
      <c r="N1842" s="280" t="s">
        <v>45</v>
      </c>
      <c r="O1842" s="88"/>
      <c r="P1842" s="229">
        <f>O1842*H1842</f>
        <v>0</v>
      </c>
      <c r="Q1842" s="229">
        <v>0.55000000000000004</v>
      </c>
      <c r="R1842" s="229">
        <f>Q1842*H1842</f>
        <v>0.75790000000000002</v>
      </c>
      <c r="S1842" s="229">
        <v>0</v>
      </c>
      <c r="T1842" s="230">
        <f>S1842*H1842</f>
        <v>0</v>
      </c>
      <c r="U1842" s="42"/>
      <c r="V1842" s="42"/>
      <c r="W1842" s="42"/>
      <c r="X1842" s="42"/>
      <c r="Y1842" s="42"/>
      <c r="Z1842" s="42"/>
      <c r="AA1842" s="42"/>
      <c r="AB1842" s="42"/>
      <c r="AC1842" s="42"/>
      <c r="AD1842" s="42"/>
      <c r="AE1842" s="42"/>
      <c r="AR1842" s="231" t="s">
        <v>732</v>
      </c>
      <c r="AT1842" s="231" t="s">
        <v>776</v>
      </c>
      <c r="AU1842" s="231" t="s">
        <v>83</v>
      </c>
      <c r="AY1842" s="21" t="s">
        <v>426</v>
      </c>
      <c r="BE1842" s="232">
        <f>IF(N1842="základní",J1842,0)</f>
        <v>0</v>
      </c>
      <c r="BF1842" s="232">
        <f>IF(N1842="snížená",J1842,0)</f>
        <v>0</v>
      </c>
      <c r="BG1842" s="232">
        <f>IF(N1842="zákl. přenesená",J1842,0)</f>
        <v>0</v>
      </c>
      <c r="BH1842" s="232">
        <f>IF(N1842="sníž. přenesená",J1842,0)</f>
        <v>0</v>
      </c>
      <c r="BI1842" s="232">
        <f>IF(N1842="nulová",J1842,0)</f>
        <v>0</v>
      </c>
      <c r="BJ1842" s="21" t="s">
        <v>81</v>
      </c>
      <c r="BK1842" s="232">
        <f>ROUND(I1842*H1842,2)</f>
        <v>0</v>
      </c>
      <c r="BL1842" s="21" t="s">
        <v>645</v>
      </c>
      <c r="BM1842" s="231" t="s">
        <v>2495</v>
      </c>
    </row>
    <row r="1843" s="13" customFormat="1">
      <c r="A1843" s="13"/>
      <c r="B1843" s="238"/>
      <c r="C1843" s="239"/>
      <c r="D1843" s="240" t="s">
        <v>446</v>
      </c>
      <c r="E1843" s="241" t="s">
        <v>28</v>
      </c>
      <c r="F1843" s="242" t="s">
        <v>2496</v>
      </c>
      <c r="G1843" s="239"/>
      <c r="H1843" s="243">
        <v>1.3779999999999999</v>
      </c>
      <c r="I1843" s="244"/>
      <c r="J1843" s="239"/>
      <c r="K1843" s="239"/>
      <c r="L1843" s="245"/>
      <c r="M1843" s="246"/>
      <c r="N1843" s="247"/>
      <c r="O1843" s="247"/>
      <c r="P1843" s="247"/>
      <c r="Q1843" s="247"/>
      <c r="R1843" s="247"/>
      <c r="S1843" s="247"/>
      <c r="T1843" s="248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T1843" s="249" t="s">
        <v>446</v>
      </c>
      <c r="AU1843" s="249" t="s">
        <v>83</v>
      </c>
      <c r="AV1843" s="13" t="s">
        <v>83</v>
      </c>
      <c r="AW1843" s="13" t="s">
        <v>35</v>
      </c>
      <c r="AX1843" s="13" t="s">
        <v>74</v>
      </c>
      <c r="AY1843" s="249" t="s">
        <v>426</v>
      </c>
    </row>
    <row r="1844" s="15" customFormat="1">
      <c r="A1844" s="15"/>
      <c r="B1844" s="260"/>
      <c r="C1844" s="261"/>
      <c r="D1844" s="240" t="s">
        <v>446</v>
      </c>
      <c r="E1844" s="262" t="s">
        <v>385</v>
      </c>
      <c r="F1844" s="263" t="s">
        <v>466</v>
      </c>
      <c r="G1844" s="261"/>
      <c r="H1844" s="264">
        <v>1.3779999999999999</v>
      </c>
      <c r="I1844" s="265"/>
      <c r="J1844" s="261"/>
      <c r="K1844" s="261"/>
      <c r="L1844" s="266"/>
      <c r="M1844" s="267"/>
      <c r="N1844" s="268"/>
      <c r="O1844" s="268"/>
      <c r="P1844" s="268"/>
      <c r="Q1844" s="268"/>
      <c r="R1844" s="268"/>
      <c r="S1844" s="268"/>
      <c r="T1844" s="269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T1844" s="270" t="s">
        <v>446</v>
      </c>
      <c r="AU1844" s="270" t="s">
        <v>83</v>
      </c>
      <c r="AV1844" s="15" t="s">
        <v>438</v>
      </c>
      <c r="AW1844" s="15" t="s">
        <v>35</v>
      </c>
      <c r="AX1844" s="15" t="s">
        <v>81</v>
      </c>
      <c r="AY1844" s="270" t="s">
        <v>426</v>
      </c>
    </row>
    <row r="1845" s="2" customFormat="1" ht="24.15" customHeight="1">
      <c r="A1845" s="42"/>
      <c r="B1845" s="43"/>
      <c r="C1845" s="220" t="s">
        <v>2497</v>
      </c>
      <c r="D1845" s="220" t="s">
        <v>433</v>
      </c>
      <c r="E1845" s="221" t="s">
        <v>2498</v>
      </c>
      <c r="F1845" s="222" t="s">
        <v>2499</v>
      </c>
      <c r="G1845" s="223" t="s">
        <v>504</v>
      </c>
      <c r="H1845" s="224">
        <v>1.7949999999999999</v>
      </c>
      <c r="I1845" s="225"/>
      <c r="J1845" s="226">
        <f>ROUND(I1845*H1845,2)</f>
        <v>0</v>
      </c>
      <c r="K1845" s="222" t="s">
        <v>437</v>
      </c>
      <c r="L1845" s="48"/>
      <c r="M1845" s="227" t="s">
        <v>28</v>
      </c>
      <c r="N1845" s="228" t="s">
        <v>45</v>
      </c>
      <c r="O1845" s="88"/>
      <c r="P1845" s="229">
        <f>O1845*H1845</f>
        <v>0</v>
      </c>
      <c r="Q1845" s="229">
        <v>0.012659999999999999</v>
      </c>
      <c r="R1845" s="229">
        <f>Q1845*H1845</f>
        <v>0.022724699999999997</v>
      </c>
      <c r="S1845" s="229">
        <v>0</v>
      </c>
      <c r="T1845" s="230">
        <f>S1845*H1845</f>
        <v>0</v>
      </c>
      <c r="U1845" s="42"/>
      <c r="V1845" s="42"/>
      <c r="W1845" s="42"/>
      <c r="X1845" s="42"/>
      <c r="Y1845" s="42"/>
      <c r="Z1845" s="42"/>
      <c r="AA1845" s="42"/>
      <c r="AB1845" s="42"/>
      <c r="AC1845" s="42"/>
      <c r="AD1845" s="42"/>
      <c r="AE1845" s="42"/>
      <c r="AR1845" s="231" t="s">
        <v>645</v>
      </c>
      <c r="AT1845" s="231" t="s">
        <v>433</v>
      </c>
      <c r="AU1845" s="231" t="s">
        <v>83</v>
      </c>
      <c r="AY1845" s="21" t="s">
        <v>426</v>
      </c>
      <c r="BE1845" s="232">
        <f>IF(N1845="základní",J1845,0)</f>
        <v>0</v>
      </c>
      <c r="BF1845" s="232">
        <f>IF(N1845="snížená",J1845,0)</f>
        <v>0</v>
      </c>
      <c r="BG1845" s="232">
        <f>IF(N1845="zákl. přenesená",J1845,0)</f>
        <v>0</v>
      </c>
      <c r="BH1845" s="232">
        <f>IF(N1845="sníž. přenesená",J1845,0)</f>
        <v>0</v>
      </c>
      <c r="BI1845" s="232">
        <f>IF(N1845="nulová",J1845,0)</f>
        <v>0</v>
      </c>
      <c r="BJ1845" s="21" t="s">
        <v>81</v>
      </c>
      <c r="BK1845" s="232">
        <f>ROUND(I1845*H1845,2)</f>
        <v>0</v>
      </c>
      <c r="BL1845" s="21" t="s">
        <v>645</v>
      </c>
      <c r="BM1845" s="231" t="s">
        <v>2500</v>
      </c>
    </row>
    <row r="1846" s="2" customFormat="1">
      <c r="A1846" s="42"/>
      <c r="B1846" s="43"/>
      <c r="C1846" s="44"/>
      <c r="D1846" s="233" t="s">
        <v>442</v>
      </c>
      <c r="E1846" s="44"/>
      <c r="F1846" s="234" t="s">
        <v>2501</v>
      </c>
      <c r="G1846" s="44"/>
      <c r="H1846" s="44"/>
      <c r="I1846" s="235"/>
      <c r="J1846" s="44"/>
      <c r="K1846" s="44"/>
      <c r="L1846" s="48"/>
      <c r="M1846" s="236"/>
      <c r="N1846" s="237"/>
      <c r="O1846" s="88"/>
      <c r="P1846" s="88"/>
      <c r="Q1846" s="88"/>
      <c r="R1846" s="88"/>
      <c r="S1846" s="88"/>
      <c r="T1846" s="89"/>
      <c r="U1846" s="42"/>
      <c r="V1846" s="42"/>
      <c r="W1846" s="42"/>
      <c r="X1846" s="42"/>
      <c r="Y1846" s="42"/>
      <c r="Z1846" s="42"/>
      <c r="AA1846" s="42"/>
      <c r="AB1846" s="42"/>
      <c r="AC1846" s="42"/>
      <c r="AD1846" s="42"/>
      <c r="AE1846" s="42"/>
      <c r="AT1846" s="21" t="s">
        <v>442</v>
      </c>
      <c r="AU1846" s="21" t="s">
        <v>83</v>
      </c>
    </row>
    <row r="1847" s="13" customFormat="1">
      <c r="A1847" s="13"/>
      <c r="B1847" s="238"/>
      <c r="C1847" s="239"/>
      <c r="D1847" s="240" t="s">
        <v>446</v>
      </c>
      <c r="E1847" s="241" t="s">
        <v>28</v>
      </c>
      <c r="F1847" s="242" t="s">
        <v>385</v>
      </c>
      <c r="G1847" s="239"/>
      <c r="H1847" s="243">
        <v>1.3779999999999999</v>
      </c>
      <c r="I1847" s="244"/>
      <c r="J1847" s="239"/>
      <c r="K1847" s="239"/>
      <c r="L1847" s="245"/>
      <c r="M1847" s="246"/>
      <c r="N1847" s="247"/>
      <c r="O1847" s="247"/>
      <c r="P1847" s="247"/>
      <c r="Q1847" s="247"/>
      <c r="R1847" s="247"/>
      <c r="S1847" s="247"/>
      <c r="T1847" s="248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T1847" s="249" t="s">
        <v>446</v>
      </c>
      <c r="AU1847" s="249" t="s">
        <v>83</v>
      </c>
      <c r="AV1847" s="13" t="s">
        <v>83</v>
      </c>
      <c r="AW1847" s="13" t="s">
        <v>35</v>
      </c>
      <c r="AX1847" s="13" t="s">
        <v>74</v>
      </c>
      <c r="AY1847" s="249" t="s">
        <v>426</v>
      </c>
    </row>
    <row r="1848" s="13" customFormat="1">
      <c r="A1848" s="13"/>
      <c r="B1848" s="238"/>
      <c r="C1848" s="239"/>
      <c r="D1848" s="240" t="s">
        <v>446</v>
      </c>
      <c r="E1848" s="241" t="s">
        <v>28</v>
      </c>
      <c r="F1848" s="242" t="s">
        <v>372</v>
      </c>
      <c r="G1848" s="239"/>
      <c r="H1848" s="243">
        <v>0.41699999999999998</v>
      </c>
      <c r="I1848" s="244"/>
      <c r="J1848" s="239"/>
      <c r="K1848" s="239"/>
      <c r="L1848" s="245"/>
      <c r="M1848" s="246"/>
      <c r="N1848" s="247"/>
      <c r="O1848" s="247"/>
      <c r="P1848" s="247"/>
      <c r="Q1848" s="247"/>
      <c r="R1848" s="247"/>
      <c r="S1848" s="247"/>
      <c r="T1848" s="248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T1848" s="249" t="s">
        <v>446</v>
      </c>
      <c r="AU1848" s="249" t="s">
        <v>83</v>
      </c>
      <c r="AV1848" s="13" t="s">
        <v>83</v>
      </c>
      <c r="AW1848" s="13" t="s">
        <v>35</v>
      </c>
      <c r="AX1848" s="13" t="s">
        <v>74</v>
      </c>
      <c r="AY1848" s="249" t="s">
        <v>426</v>
      </c>
    </row>
    <row r="1849" s="15" customFormat="1">
      <c r="A1849" s="15"/>
      <c r="B1849" s="260"/>
      <c r="C1849" s="261"/>
      <c r="D1849" s="240" t="s">
        <v>446</v>
      </c>
      <c r="E1849" s="262" t="s">
        <v>2502</v>
      </c>
      <c r="F1849" s="263" t="s">
        <v>466</v>
      </c>
      <c r="G1849" s="261"/>
      <c r="H1849" s="264">
        <v>1.7949999999999999</v>
      </c>
      <c r="I1849" s="265"/>
      <c r="J1849" s="261"/>
      <c r="K1849" s="261"/>
      <c r="L1849" s="266"/>
      <c r="M1849" s="267"/>
      <c r="N1849" s="268"/>
      <c r="O1849" s="268"/>
      <c r="P1849" s="268"/>
      <c r="Q1849" s="268"/>
      <c r="R1849" s="268"/>
      <c r="S1849" s="268"/>
      <c r="T1849" s="269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T1849" s="270" t="s">
        <v>446</v>
      </c>
      <c r="AU1849" s="270" t="s">
        <v>83</v>
      </c>
      <c r="AV1849" s="15" t="s">
        <v>438</v>
      </c>
      <c r="AW1849" s="15" t="s">
        <v>35</v>
      </c>
      <c r="AX1849" s="15" t="s">
        <v>81</v>
      </c>
      <c r="AY1849" s="270" t="s">
        <v>426</v>
      </c>
    </row>
    <row r="1850" s="2" customFormat="1" ht="24.15" customHeight="1">
      <c r="A1850" s="42"/>
      <c r="B1850" s="43"/>
      <c r="C1850" s="220" t="s">
        <v>2503</v>
      </c>
      <c r="D1850" s="220" t="s">
        <v>433</v>
      </c>
      <c r="E1850" s="221" t="s">
        <v>2504</v>
      </c>
      <c r="F1850" s="222" t="s">
        <v>2505</v>
      </c>
      <c r="G1850" s="223" t="s">
        <v>949</v>
      </c>
      <c r="H1850" s="224">
        <v>76</v>
      </c>
      <c r="I1850" s="225"/>
      <c r="J1850" s="226">
        <f>ROUND(I1850*H1850,2)</f>
        <v>0</v>
      </c>
      <c r="K1850" s="222" t="s">
        <v>28</v>
      </c>
      <c r="L1850" s="48"/>
      <c r="M1850" s="227" t="s">
        <v>28</v>
      </c>
      <c r="N1850" s="228" t="s">
        <v>45</v>
      </c>
      <c r="O1850" s="88"/>
      <c r="P1850" s="229">
        <f>O1850*H1850</f>
        <v>0</v>
      </c>
      <c r="Q1850" s="229">
        <v>0.0033899999999999998</v>
      </c>
      <c r="R1850" s="229">
        <f>Q1850*H1850</f>
        <v>0.25763999999999998</v>
      </c>
      <c r="S1850" s="229">
        <v>0</v>
      </c>
      <c r="T1850" s="230">
        <f>S1850*H1850</f>
        <v>0</v>
      </c>
      <c r="U1850" s="42"/>
      <c r="V1850" s="42"/>
      <c r="W1850" s="42"/>
      <c r="X1850" s="42"/>
      <c r="Y1850" s="42"/>
      <c r="Z1850" s="42"/>
      <c r="AA1850" s="42"/>
      <c r="AB1850" s="42"/>
      <c r="AC1850" s="42"/>
      <c r="AD1850" s="42"/>
      <c r="AE1850" s="42"/>
      <c r="AR1850" s="231" t="s">
        <v>645</v>
      </c>
      <c r="AT1850" s="231" t="s">
        <v>433</v>
      </c>
      <c r="AU1850" s="231" t="s">
        <v>83</v>
      </c>
      <c r="AY1850" s="21" t="s">
        <v>426</v>
      </c>
      <c r="BE1850" s="232">
        <f>IF(N1850="základní",J1850,0)</f>
        <v>0</v>
      </c>
      <c r="BF1850" s="232">
        <f>IF(N1850="snížená",J1850,0)</f>
        <v>0</v>
      </c>
      <c r="BG1850" s="232">
        <f>IF(N1850="zákl. přenesená",J1850,0)</f>
        <v>0</v>
      </c>
      <c r="BH1850" s="232">
        <f>IF(N1850="sníž. přenesená",J1850,0)</f>
        <v>0</v>
      </c>
      <c r="BI1850" s="232">
        <f>IF(N1850="nulová",J1850,0)</f>
        <v>0</v>
      </c>
      <c r="BJ1850" s="21" t="s">
        <v>81</v>
      </c>
      <c r="BK1850" s="232">
        <f>ROUND(I1850*H1850,2)</f>
        <v>0</v>
      </c>
      <c r="BL1850" s="21" t="s">
        <v>645</v>
      </c>
      <c r="BM1850" s="231" t="s">
        <v>2506</v>
      </c>
    </row>
    <row r="1851" s="14" customFormat="1">
      <c r="A1851" s="14"/>
      <c r="B1851" s="250"/>
      <c r="C1851" s="251"/>
      <c r="D1851" s="240" t="s">
        <v>446</v>
      </c>
      <c r="E1851" s="252" t="s">
        <v>28</v>
      </c>
      <c r="F1851" s="253" t="s">
        <v>1398</v>
      </c>
      <c r="G1851" s="251"/>
      <c r="H1851" s="252" t="s">
        <v>28</v>
      </c>
      <c r="I1851" s="254"/>
      <c r="J1851" s="251"/>
      <c r="K1851" s="251"/>
      <c r="L1851" s="255"/>
      <c r="M1851" s="256"/>
      <c r="N1851" s="257"/>
      <c r="O1851" s="257"/>
      <c r="P1851" s="257"/>
      <c r="Q1851" s="257"/>
      <c r="R1851" s="257"/>
      <c r="S1851" s="257"/>
      <c r="T1851" s="258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T1851" s="259" t="s">
        <v>446</v>
      </c>
      <c r="AU1851" s="259" t="s">
        <v>83</v>
      </c>
      <c r="AV1851" s="14" t="s">
        <v>81</v>
      </c>
      <c r="AW1851" s="14" t="s">
        <v>35</v>
      </c>
      <c r="AX1851" s="14" t="s">
        <v>74</v>
      </c>
      <c r="AY1851" s="259" t="s">
        <v>426</v>
      </c>
    </row>
    <row r="1852" s="13" customFormat="1">
      <c r="A1852" s="13"/>
      <c r="B1852" s="238"/>
      <c r="C1852" s="239"/>
      <c r="D1852" s="240" t="s">
        <v>446</v>
      </c>
      <c r="E1852" s="241" t="s">
        <v>28</v>
      </c>
      <c r="F1852" s="242" t="s">
        <v>2507</v>
      </c>
      <c r="G1852" s="239"/>
      <c r="H1852" s="243">
        <v>76</v>
      </c>
      <c r="I1852" s="244"/>
      <c r="J1852" s="239"/>
      <c r="K1852" s="239"/>
      <c r="L1852" s="245"/>
      <c r="M1852" s="246"/>
      <c r="N1852" s="247"/>
      <c r="O1852" s="247"/>
      <c r="P1852" s="247"/>
      <c r="Q1852" s="247"/>
      <c r="R1852" s="247"/>
      <c r="S1852" s="247"/>
      <c r="T1852" s="248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T1852" s="249" t="s">
        <v>446</v>
      </c>
      <c r="AU1852" s="249" t="s">
        <v>83</v>
      </c>
      <c r="AV1852" s="13" t="s">
        <v>83</v>
      </c>
      <c r="AW1852" s="13" t="s">
        <v>35</v>
      </c>
      <c r="AX1852" s="13" t="s">
        <v>81</v>
      </c>
      <c r="AY1852" s="249" t="s">
        <v>426</v>
      </c>
    </row>
    <row r="1853" s="2" customFormat="1" ht="37.8" customHeight="1">
      <c r="A1853" s="42"/>
      <c r="B1853" s="43"/>
      <c r="C1853" s="220" t="s">
        <v>2508</v>
      </c>
      <c r="D1853" s="220" t="s">
        <v>433</v>
      </c>
      <c r="E1853" s="221" t="s">
        <v>2509</v>
      </c>
      <c r="F1853" s="222" t="s">
        <v>2510</v>
      </c>
      <c r="G1853" s="223" t="s">
        <v>949</v>
      </c>
      <c r="H1853" s="224">
        <v>106.59999999999999</v>
      </c>
      <c r="I1853" s="225"/>
      <c r="J1853" s="226">
        <f>ROUND(I1853*H1853,2)</f>
        <v>0</v>
      </c>
      <c r="K1853" s="222" t="s">
        <v>437</v>
      </c>
      <c r="L1853" s="48"/>
      <c r="M1853" s="227" t="s">
        <v>28</v>
      </c>
      <c r="N1853" s="228" t="s">
        <v>45</v>
      </c>
      <c r="O1853" s="88"/>
      <c r="P1853" s="229">
        <f>O1853*H1853</f>
        <v>0</v>
      </c>
      <c r="Q1853" s="229">
        <v>0</v>
      </c>
      <c r="R1853" s="229">
        <f>Q1853*H1853</f>
        <v>0</v>
      </c>
      <c r="S1853" s="229">
        <v>0.0066</v>
      </c>
      <c r="T1853" s="230">
        <f>S1853*H1853</f>
        <v>0.70355999999999996</v>
      </c>
      <c r="U1853" s="42"/>
      <c r="V1853" s="42"/>
      <c r="W1853" s="42"/>
      <c r="X1853" s="42"/>
      <c r="Y1853" s="42"/>
      <c r="Z1853" s="42"/>
      <c r="AA1853" s="42"/>
      <c r="AB1853" s="42"/>
      <c r="AC1853" s="42"/>
      <c r="AD1853" s="42"/>
      <c r="AE1853" s="42"/>
      <c r="AR1853" s="231" t="s">
        <v>645</v>
      </c>
      <c r="AT1853" s="231" t="s">
        <v>433</v>
      </c>
      <c r="AU1853" s="231" t="s">
        <v>83</v>
      </c>
      <c r="AY1853" s="21" t="s">
        <v>426</v>
      </c>
      <c r="BE1853" s="232">
        <f>IF(N1853="základní",J1853,0)</f>
        <v>0</v>
      </c>
      <c r="BF1853" s="232">
        <f>IF(N1853="snížená",J1853,0)</f>
        <v>0</v>
      </c>
      <c r="BG1853" s="232">
        <f>IF(N1853="zákl. přenesená",J1853,0)</f>
        <v>0</v>
      </c>
      <c r="BH1853" s="232">
        <f>IF(N1853="sníž. přenesená",J1853,0)</f>
        <v>0</v>
      </c>
      <c r="BI1853" s="232">
        <f>IF(N1853="nulová",J1853,0)</f>
        <v>0</v>
      </c>
      <c r="BJ1853" s="21" t="s">
        <v>81</v>
      </c>
      <c r="BK1853" s="232">
        <f>ROUND(I1853*H1853,2)</f>
        <v>0</v>
      </c>
      <c r="BL1853" s="21" t="s">
        <v>645</v>
      </c>
      <c r="BM1853" s="231" t="s">
        <v>2511</v>
      </c>
    </row>
    <row r="1854" s="2" customFormat="1">
      <c r="A1854" s="42"/>
      <c r="B1854" s="43"/>
      <c r="C1854" s="44"/>
      <c r="D1854" s="233" t="s">
        <v>442</v>
      </c>
      <c r="E1854" s="44"/>
      <c r="F1854" s="234" t="s">
        <v>2512</v>
      </c>
      <c r="G1854" s="44"/>
      <c r="H1854" s="44"/>
      <c r="I1854" s="235"/>
      <c r="J1854" s="44"/>
      <c r="K1854" s="44"/>
      <c r="L1854" s="48"/>
      <c r="M1854" s="236"/>
      <c r="N1854" s="237"/>
      <c r="O1854" s="88"/>
      <c r="P1854" s="88"/>
      <c r="Q1854" s="88"/>
      <c r="R1854" s="88"/>
      <c r="S1854" s="88"/>
      <c r="T1854" s="89"/>
      <c r="U1854" s="42"/>
      <c r="V1854" s="42"/>
      <c r="W1854" s="42"/>
      <c r="X1854" s="42"/>
      <c r="Y1854" s="42"/>
      <c r="Z1854" s="42"/>
      <c r="AA1854" s="42"/>
      <c r="AB1854" s="42"/>
      <c r="AC1854" s="42"/>
      <c r="AD1854" s="42"/>
      <c r="AE1854" s="42"/>
      <c r="AT1854" s="21" t="s">
        <v>442</v>
      </c>
      <c r="AU1854" s="21" t="s">
        <v>83</v>
      </c>
    </row>
    <row r="1855" s="14" customFormat="1">
      <c r="A1855" s="14"/>
      <c r="B1855" s="250"/>
      <c r="C1855" s="251"/>
      <c r="D1855" s="240" t="s">
        <v>446</v>
      </c>
      <c r="E1855" s="252" t="s">
        <v>28</v>
      </c>
      <c r="F1855" s="253" t="s">
        <v>1398</v>
      </c>
      <c r="G1855" s="251"/>
      <c r="H1855" s="252" t="s">
        <v>28</v>
      </c>
      <c r="I1855" s="254"/>
      <c r="J1855" s="251"/>
      <c r="K1855" s="251"/>
      <c r="L1855" s="255"/>
      <c r="M1855" s="256"/>
      <c r="N1855" s="257"/>
      <c r="O1855" s="257"/>
      <c r="P1855" s="257"/>
      <c r="Q1855" s="257"/>
      <c r="R1855" s="257"/>
      <c r="S1855" s="257"/>
      <c r="T1855" s="258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T1855" s="259" t="s">
        <v>446</v>
      </c>
      <c r="AU1855" s="259" t="s">
        <v>83</v>
      </c>
      <c r="AV1855" s="14" t="s">
        <v>81</v>
      </c>
      <c r="AW1855" s="14" t="s">
        <v>35</v>
      </c>
      <c r="AX1855" s="14" t="s">
        <v>74</v>
      </c>
      <c r="AY1855" s="259" t="s">
        <v>426</v>
      </c>
    </row>
    <row r="1856" s="13" customFormat="1">
      <c r="A1856" s="13"/>
      <c r="B1856" s="238"/>
      <c r="C1856" s="239"/>
      <c r="D1856" s="240" t="s">
        <v>446</v>
      </c>
      <c r="E1856" s="241" t="s">
        <v>28</v>
      </c>
      <c r="F1856" s="242" t="s">
        <v>2513</v>
      </c>
      <c r="G1856" s="239"/>
      <c r="H1856" s="243">
        <v>24</v>
      </c>
      <c r="I1856" s="244"/>
      <c r="J1856" s="239"/>
      <c r="K1856" s="239"/>
      <c r="L1856" s="245"/>
      <c r="M1856" s="246"/>
      <c r="N1856" s="247"/>
      <c r="O1856" s="247"/>
      <c r="P1856" s="247"/>
      <c r="Q1856" s="247"/>
      <c r="R1856" s="247"/>
      <c r="S1856" s="247"/>
      <c r="T1856" s="248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T1856" s="249" t="s">
        <v>446</v>
      </c>
      <c r="AU1856" s="249" t="s">
        <v>83</v>
      </c>
      <c r="AV1856" s="13" t="s">
        <v>83</v>
      </c>
      <c r="AW1856" s="13" t="s">
        <v>35</v>
      </c>
      <c r="AX1856" s="13" t="s">
        <v>74</v>
      </c>
      <c r="AY1856" s="249" t="s">
        <v>426</v>
      </c>
    </row>
    <row r="1857" s="13" customFormat="1">
      <c r="A1857" s="13"/>
      <c r="B1857" s="238"/>
      <c r="C1857" s="239"/>
      <c r="D1857" s="240" t="s">
        <v>446</v>
      </c>
      <c r="E1857" s="241" t="s">
        <v>28</v>
      </c>
      <c r="F1857" s="242" t="s">
        <v>2514</v>
      </c>
      <c r="G1857" s="239"/>
      <c r="H1857" s="243">
        <v>82.599999999999994</v>
      </c>
      <c r="I1857" s="244"/>
      <c r="J1857" s="239"/>
      <c r="K1857" s="239"/>
      <c r="L1857" s="245"/>
      <c r="M1857" s="246"/>
      <c r="N1857" s="247"/>
      <c r="O1857" s="247"/>
      <c r="P1857" s="247"/>
      <c r="Q1857" s="247"/>
      <c r="R1857" s="247"/>
      <c r="S1857" s="247"/>
      <c r="T1857" s="248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T1857" s="249" t="s">
        <v>446</v>
      </c>
      <c r="AU1857" s="249" t="s">
        <v>83</v>
      </c>
      <c r="AV1857" s="13" t="s">
        <v>83</v>
      </c>
      <c r="AW1857" s="13" t="s">
        <v>35</v>
      </c>
      <c r="AX1857" s="13" t="s">
        <v>74</v>
      </c>
      <c r="AY1857" s="249" t="s">
        <v>426</v>
      </c>
    </row>
    <row r="1858" s="15" customFormat="1">
      <c r="A1858" s="15"/>
      <c r="B1858" s="260"/>
      <c r="C1858" s="261"/>
      <c r="D1858" s="240" t="s">
        <v>446</v>
      </c>
      <c r="E1858" s="262" t="s">
        <v>28</v>
      </c>
      <c r="F1858" s="263" t="s">
        <v>466</v>
      </c>
      <c r="G1858" s="261"/>
      <c r="H1858" s="264">
        <v>106.59999999999999</v>
      </c>
      <c r="I1858" s="265"/>
      <c r="J1858" s="261"/>
      <c r="K1858" s="261"/>
      <c r="L1858" s="266"/>
      <c r="M1858" s="267"/>
      <c r="N1858" s="268"/>
      <c r="O1858" s="268"/>
      <c r="P1858" s="268"/>
      <c r="Q1858" s="268"/>
      <c r="R1858" s="268"/>
      <c r="S1858" s="268"/>
      <c r="T1858" s="269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T1858" s="270" t="s">
        <v>446</v>
      </c>
      <c r="AU1858" s="270" t="s">
        <v>83</v>
      </c>
      <c r="AV1858" s="15" t="s">
        <v>438</v>
      </c>
      <c r="AW1858" s="15" t="s">
        <v>35</v>
      </c>
      <c r="AX1858" s="15" t="s">
        <v>81</v>
      </c>
      <c r="AY1858" s="270" t="s">
        <v>426</v>
      </c>
    </row>
    <row r="1859" s="2" customFormat="1" ht="44.25" customHeight="1">
      <c r="A1859" s="42"/>
      <c r="B1859" s="43"/>
      <c r="C1859" s="220" t="s">
        <v>2515</v>
      </c>
      <c r="D1859" s="220" t="s">
        <v>433</v>
      </c>
      <c r="E1859" s="221" t="s">
        <v>2516</v>
      </c>
      <c r="F1859" s="222" t="s">
        <v>2517</v>
      </c>
      <c r="G1859" s="223" t="s">
        <v>949</v>
      </c>
      <c r="H1859" s="224">
        <v>13.699999999999999</v>
      </c>
      <c r="I1859" s="225"/>
      <c r="J1859" s="226">
        <f>ROUND(I1859*H1859,2)</f>
        <v>0</v>
      </c>
      <c r="K1859" s="222" t="s">
        <v>437</v>
      </c>
      <c r="L1859" s="48"/>
      <c r="M1859" s="227" t="s">
        <v>28</v>
      </c>
      <c r="N1859" s="228" t="s">
        <v>45</v>
      </c>
      <c r="O1859" s="88"/>
      <c r="P1859" s="229">
        <f>O1859*H1859</f>
        <v>0</v>
      </c>
      <c r="Q1859" s="229">
        <v>0</v>
      </c>
      <c r="R1859" s="229">
        <f>Q1859*H1859</f>
        <v>0</v>
      </c>
      <c r="S1859" s="229">
        <v>0.012319999999999999</v>
      </c>
      <c r="T1859" s="230">
        <f>S1859*H1859</f>
        <v>0.16878399999999999</v>
      </c>
      <c r="U1859" s="42"/>
      <c r="V1859" s="42"/>
      <c r="W1859" s="42"/>
      <c r="X1859" s="42"/>
      <c r="Y1859" s="42"/>
      <c r="Z1859" s="42"/>
      <c r="AA1859" s="42"/>
      <c r="AB1859" s="42"/>
      <c r="AC1859" s="42"/>
      <c r="AD1859" s="42"/>
      <c r="AE1859" s="42"/>
      <c r="AR1859" s="231" t="s">
        <v>645</v>
      </c>
      <c r="AT1859" s="231" t="s">
        <v>433</v>
      </c>
      <c r="AU1859" s="231" t="s">
        <v>83</v>
      </c>
      <c r="AY1859" s="21" t="s">
        <v>426</v>
      </c>
      <c r="BE1859" s="232">
        <f>IF(N1859="základní",J1859,0)</f>
        <v>0</v>
      </c>
      <c r="BF1859" s="232">
        <f>IF(N1859="snížená",J1859,0)</f>
        <v>0</v>
      </c>
      <c r="BG1859" s="232">
        <f>IF(N1859="zákl. přenesená",J1859,0)</f>
        <v>0</v>
      </c>
      <c r="BH1859" s="232">
        <f>IF(N1859="sníž. přenesená",J1859,0)</f>
        <v>0</v>
      </c>
      <c r="BI1859" s="232">
        <f>IF(N1859="nulová",J1859,0)</f>
        <v>0</v>
      </c>
      <c r="BJ1859" s="21" t="s">
        <v>81</v>
      </c>
      <c r="BK1859" s="232">
        <f>ROUND(I1859*H1859,2)</f>
        <v>0</v>
      </c>
      <c r="BL1859" s="21" t="s">
        <v>645</v>
      </c>
      <c r="BM1859" s="231" t="s">
        <v>2518</v>
      </c>
    </row>
    <row r="1860" s="2" customFormat="1">
      <c r="A1860" s="42"/>
      <c r="B1860" s="43"/>
      <c r="C1860" s="44"/>
      <c r="D1860" s="233" t="s">
        <v>442</v>
      </c>
      <c r="E1860" s="44"/>
      <c r="F1860" s="234" t="s">
        <v>2519</v>
      </c>
      <c r="G1860" s="44"/>
      <c r="H1860" s="44"/>
      <c r="I1860" s="235"/>
      <c r="J1860" s="44"/>
      <c r="K1860" s="44"/>
      <c r="L1860" s="48"/>
      <c r="M1860" s="236"/>
      <c r="N1860" s="237"/>
      <c r="O1860" s="88"/>
      <c r="P1860" s="88"/>
      <c r="Q1860" s="88"/>
      <c r="R1860" s="88"/>
      <c r="S1860" s="88"/>
      <c r="T1860" s="89"/>
      <c r="U1860" s="42"/>
      <c r="V1860" s="42"/>
      <c r="W1860" s="42"/>
      <c r="X1860" s="42"/>
      <c r="Y1860" s="42"/>
      <c r="Z1860" s="42"/>
      <c r="AA1860" s="42"/>
      <c r="AB1860" s="42"/>
      <c r="AC1860" s="42"/>
      <c r="AD1860" s="42"/>
      <c r="AE1860" s="42"/>
      <c r="AT1860" s="21" t="s">
        <v>442</v>
      </c>
      <c r="AU1860" s="21" t="s">
        <v>83</v>
      </c>
    </row>
    <row r="1861" s="14" customFormat="1">
      <c r="A1861" s="14"/>
      <c r="B1861" s="250"/>
      <c r="C1861" s="251"/>
      <c r="D1861" s="240" t="s">
        <v>446</v>
      </c>
      <c r="E1861" s="252" t="s">
        <v>28</v>
      </c>
      <c r="F1861" s="253" t="s">
        <v>1398</v>
      </c>
      <c r="G1861" s="251"/>
      <c r="H1861" s="252" t="s">
        <v>28</v>
      </c>
      <c r="I1861" s="254"/>
      <c r="J1861" s="251"/>
      <c r="K1861" s="251"/>
      <c r="L1861" s="255"/>
      <c r="M1861" s="256"/>
      <c r="N1861" s="257"/>
      <c r="O1861" s="257"/>
      <c r="P1861" s="257"/>
      <c r="Q1861" s="257"/>
      <c r="R1861" s="257"/>
      <c r="S1861" s="257"/>
      <c r="T1861" s="258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T1861" s="259" t="s">
        <v>446</v>
      </c>
      <c r="AU1861" s="259" t="s">
        <v>83</v>
      </c>
      <c r="AV1861" s="14" t="s">
        <v>81</v>
      </c>
      <c r="AW1861" s="14" t="s">
        <v>35</v>
      </c>
      <c r="AX1861" s="14" t="s">
        <v>74</v>
      </c>
      <c r="AY1861" s="259" t="s">
        <v>426</v>
      </c>
    </row>
    <row r="1862" s="13" customFormat="1">
      <c r="A1862" s="13"/>
      <c r="B1862" s="238"/>
      <c r="C1862" s="239"/>
      <c r="D1862" s="240" t="s">
        <v>446</v>
      </c>
      <c r="E1862" s="241" t="s">
        <v>28</v>
      </c>
      <c r="F1862" s="242" t="s">
        <v>2520</v>
      </c>
      <c r="G1862" s="239"/>
      <c r="H1862" s="243">
        <v>13.699999999999999</v>
      </c>
      <c r="I1862" s="244"/>
      <c r="J1862" s="239"/>
      <c r="K1862" s="239"/>
      <c r="L1862" s="245"/>
      <c r="M1862" s="246"/>
      <c r="N1862" s="247"/>
      <c r="O1862" s="247"/>
      <c r="P1862" s="247"/>
      <c r="Q1862" s="247"/>
      <c r="R1862" s="247"/>
      <c r="S1862" s="247"/>
      <c r="T1862" s="248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T1862" s="249" t="s">
        <v>446</v>
      </c>
      <c r="AU1862" s="249" t="s">
        <v>83</v>
      </c>
      <c r="AV1862" s="13" t="s">
        <v>83</v>
      </c>
      <c r="AW1862" s="13" t="s">
        <v>35</v>
      </c>
      <c r="AX1862" s="13" t="s">
        <v>81</v>
      </c>
      <c r="AY1862" s="249" t="s">
        <v>426</v>
      </c>
    </row>
    <row r="1863" s="2" customFormat="1" ht="44.25" customHeight="1">
      <c r="A1863" s="42"/>
      <c r="B1863" s="43"/>
      <c r="C1863" s="220" t="s">
        <v>2521</v>
      </c>
      <c r="D1863" s="220" t="s">
        <v>433</v>
      </c>
      <c r="E1863" s="221" t="s">
        <v>2522</v>
      </c>
      <c r="F1863" s="222" t="s">
        <v>2523</v>
      </c>
      <c r="G1863" s="223" t="s">
        <v>949</v>
      </c>
      <c r="H1863" s="224">
        <v>198.31999999999999</v>
      </c>
      <c r="I1863" s="225"/>
      <c r="J1863" s="226">
        <f>ROUND(I1863*H1863,2)</f>
        <v>0</v>
      </c>
      <c r="K1863" s="222" t="s">
        <v>437</v>
      </c>
      <c r="L1863" s="48"/>
      <c r="M1863" s="227" t="s">
        <v>28</v>
      </c>
      <c r="N1863" s="228" t="s">
        <v>45</v>
      </c>
      <c r="O1863" s="88"/>
      <c r="P1863" s="229">
        <f>O1863*H1863</f>
        <v>0</v>
      </c>
      <c r="Q1863" s="229">
        <v>0</v>
      </c>
      <c r="R1863" s="229">
        <f>Q1863*H1863</f>
        <v>0</v>
      </c>
      <c r="S1863" s="229">
        <v>0.012319999999999999</v>
      </c>
      <c r="T1863" s="230">
        <f>S1863*H1863</f>
        <v>2.4433023999999999</v>
      </c>
      <c r="U1863" s="42"/>
      <c r="V1863" s="42"/>
      <c r="W1863" s="42"/>
      <c r="X1863" s="42"/>
      <c r="Y1863" s="42"/>
      <c r="Z1863" s="42"/>
      <c r="AA1863" s="42"/>
      <c r="AB1863" s="42"/>
      <c r="AC1863" s="42"/>
      <c r="AD1863" s="42"/>
      <c r="AE1863" s="42"/>
      <c r="AR1863" s="231" t="s">
        <v>645</v>
      </c>
      <c r="AT1863" s="231" t="s">
        <v>433</v>
      </c>
      <c r="AU1863" s="231" t="s">
        <v>83</v>
      </c>
      <c r="AY1863" s="21" t="s">
        <v>426</v>
      </c>
      <c r="BE1863" s="232">
        <f>IF(N1863="základní",J1863,0)</f>
        <v>0</v>
      </c>
      <c r="BF1863" s="232">
        <f>IF(N1863="snížená",J1863,0)</f>
        <v>0</v>
      </c>
      <c r="BG1863" s="232">
        <f>IF(N1863="zákl. přenesená",J1863,0)</f>
        <v>0</v>
      </c>
      <c r="BH1863" s="232">
        <f>IF(N1863="sníž. přenesená",J1863,0)</f>
        <v>0</v>
      </c>
      <c r="BI1863" s="232">
        <f>IF(N1863="nulová",J1863,0)</f>
        <v>0</v>
      </c>
      <c r="BJ1863" s="21" t="s">
        <v>81</v>
      </c>
      <c r="BK1863" s="232">
        <f>ROUND(I1863*H1863,2)</f>
        <v>0</v>
      </c>
      <c r="BL1863" s="21" t="s">
        <v>645</v>
      </c>
      <c r="BM1863" s="231" t="s">
        <v>2524</v>
      </c>
    </row>
    <row r="1864" s="2" customFormat="1">
      <c r="A1864" s="42"/>
      <c r="B1864" s="43"/>
      <c r="C1864" s="44"/>
      <c r="D1864" s="233" t="s">
        <v>442</v>
      </c>
      <c r="E1864" s="44"/>
      <c r="F1864" s="234" t="s">
        <v>2525</v>
      </c>
      <c r="G1864" s="44"/>
      <c r="H1864" s="44"/>
      <c r="I1864" s="235"/>
      <c r="J1864" s="44"/>
      <c r="K1864" s="44"/>
      <c r="L1864" s="48"/>
      <c r="M1864" s="236"/>
      <c r="N1864" s="237"/>
      <c r="O1864" s="88"/>
      <c r="P1864" s="88"/>
      <c r="Q1864" s="88"/>
      <c r="R1864" s="88"/>
      <c r="S1864" s="88"/>
      <c r="T1864" s="89"/>
      <c r="U1864" s="42"/>
      <c r="V1864" s="42"/>
      <c r="W1864" s="42"/>
      <c r="X1864" s="42"/>
      <c r="Y1864" s="42"/>
      <c r="Z1864" s="42"/>
      <c r="AA1864" s="42"/>
      <c r="AB1864" s="42"/>
      <c r="AC1864" s="42"/>
      <c r="AD1864" s="42"/>
      <c r="AE1864" s="42"/>
      <c r="AT1864" s="21" t="s">
        <v>442</v>
      </c>
      <c r="AU1864" s="21" t="s">
        <v>83</v>
      </c>
    </row>
    <row r="1865" s="14" customFormat="1">
      <c r="A1865" s="14"/>
      <c r="B1865" s="250"/>
      <c r="C1865" s="251"/>
      <c r="D1865" s="240" t="s">
        <v>446</v>
      </c>
      <c r="E1865" s="252" t="s">
        <v>28</v>
      </c>
      <c r="F1865" s="253" t="s">
        <v>1398</v>
      </c>
      <c r="G1865" s="251"/>
      <c r="H1865" s="252" t="s">
        <v>28</v>
      </c>
      <c r="I1865" s="254"/>
      <c r="J1865" s="251"/>
      <c r="K1865" s="251"/>
      <c r="L1865" s="255"/>
      <c r="M1865" s="256"/>
      <c r="N1865" s="257"/>
      <c r="O1865" s="257"/>
      <c r="P1865" s="257"/>
      <c r="Q1865" s="257"/>
      <c r="R1865" s="257"/>
      <c r="S1865" s="257"/>
      <c r="T1865" s="258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T1865" s="259" t="s">
        <v>446</v>
      </c>
      <c r="AU1865" s="259" t="s">
        <v>83</v>
      </c>
      <c r="AV1865" s="14" t="s">
        <v>81</v>
      </c>
      <c r="AW1865" s="14" t="s">
        <v>35</v>
      </c>
      <c r="AX1865" s="14" t="s">
        <v>74</v>
      </c>
      <c r="AY1865" s="259" t="s">
        <v>426</v>
      </c>
    </row>
    <row r="1866" s="13" customFormat="1">
      <c r="A1866" s="13"/>
      <c r="B1866" s="238"/>
      <c r="C1866" s="239"/>
      <c r="D1866" s="240" t="s">
        <v>446</v>
      </c>
      <c r="E1866" s="241" t="s">
        <v>28</v>
      </c>
      <c r="F1866" s="242" t="s">
        <v>2526</v>
      </c>
      <c r="G1866" s="239"/>
      <c r="H1866" s="243">
        <v>188.31999999999999</v>
      </c>
      <c r="I1866" s="244"/>
      <c r="J1866" s="239"/>
      <c r="K1866" s="239"/>
      <c r="L1866" s="245"/>
      <c r="M1866" s="246"/>
      <c r="N1866" s="247"/>
      <c r="O1866" s="247"/>
      <c r="P1866" s="247"/>
      <c r="Q1866" s="247"/>
      <c r="R1866" s="247"/>
      <c r="S1866" s="247"/>
      <c r="T1866" s="248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T1866" s="249" t="s">
        <v>446</v>
      </c>
      <c r="AU1866" s="249" t="s">
        <v>83</v>
      </c>
      <c r="AV1866" s="13" t="s">
        <v>83</v>
      </c>
      <c r="AW1866" s="13" t="s">
        <v>35</v>
      </c>
      <c r="AX1866" s="13" t="s">
        <v>74</v>
      </c>
      <c r="AY1866" s="249" t="s">
        <v>426</v>
      </c>
    </row>
    <row r="1867" s="13" customFormat="1">
      <c r="A1867" s="13"/>
      <c r="B1867" s="238"/>
      <c r="C1867" s="239"/>
      <c r="D1867" s="240" t="s">
        <v>446</v>
      </c>
      <c r="E1867" s="241" t="s">
        <v>28</v>
      </c>
      <c r="F1867" s="242" t="s">
        <v>2527</v>
      </c>
      <c r="G1867" s="239"/>
      <c r="H1867" s="243">
        <v>10</v>
      </c>
      <c r="I1867" s="244"/>
      <c r="J1867" s="239"/>
      <c r="K1867" s="239"/>
      <c r="L1867" s="245"/>
      <c r="M1867" s="246"/>
      <c r="N1867" s="247"/>
      <c r="O1867" s="247"/>
      <c r="P1867" s="247"/>
      <c r="Q1867" s="247"/>
      <c r="R1867" s="247"/>
      <c r="S1867" s="247"/>
      <c r="T1867" s="248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T1867" s="249" t="s">
        <v>446</v>
      </c>
      <c r="AU1867" s="249" t="s">
        <v>83</v>
      </c>
      <c r="AV1867" s="13" t="s">
        <v>83</v>
      </c>
      <c r="AW1867" s="13" t="s">
        <v>35</v>
      </c>
      <c r="AX1867" s="13" t="s">
        <v>74</v>
      </c>
      <c r="AY1867" s="249" t="s">
        <v>426</v>
      </c>
    </row>
    <row r="1868" s="15" customFormat="1">
      <c r="A1868" s="15"/>
      <c r="B1868" s="260"/>
      <c r="C1868" s="261"/>
      <c r="D1868" s="240" t="s">
        <v>446</v>
      </c>
      <c r="E1868" s="262" t="s">
        <v>28</v>
      </c>
      <c r="F1868" s="263" t="s">
        <v>466</v>
      </c>
      <c r="G1868" s="261"/>
      <c r="H1868" s="264">
        <v>198.31999999999999</v>
      </c>
      <c r="I1868" s="265"/>
      <c r="J1868" s="261"/>
      <c r="K1868" s="261"/>
      <c r="L1868" s="266"/>
      <c r="M1868" s="267"/>
      <c r="N1868" s="268"/>
      <c r="O1868" s="268"/>
      <c r="P1868" s="268"/>
      <c r="Q1868" s="268"/>
      <c r="R1868" s="268"/>
      <c r="S1868" s="268"/>
      <c r="T1868" s="269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5"/>
      <c r="AE1868" s="15"/>
      <c r="AT1868" s="270" t="s">
        <v>446</v>
      </c>
      <c r="AU1868" s="270" t="s">
        <v>83</v>
      </c>
      <c r="AV1868" s="15" t="s">
        <v>438</v>
      </c>
      <c r="AW1868" s="15" t="s">
        <v>35</v>
      </c>
      <c r="AX1868" s="15" t="s">
        <v>81</v>
      </c>
      <c r="AY1868" s="270" t="s">
        <v>426</v>
      </c>
    </row>
    <row r="1869" s="2" customFormat="1" ht="44.25" customHeight="1">
      <c r="A1869" s="42"/>
      <c r="B1869" s="43"/>
      <c r="C1869" s="220" t="s">
        <v>2528</v>
      </c>
      <c r="D1869" s="220" t="s">
        <v>433</v>
      </c>
      <c r="E1869" s="221" t="s">
        <v>2529</v>
      </c>
      <c r="F1869" s="222" t="s">
        <v>2530</v>
      </c>
      <c r="G1869" s="223" t="s">
        <v>949</v>
      </c>
      <c r="H1869" s="224">
        <v>21.800000000000001</v>
      </c>
      <c r="I1869" s="225"/>
      <c r="J1869" s="226">
        <f>ROUND(I1869*H1869,2)</f>
        <v>0</v>
      </c>
      <c r="K1869" s="222" t="s">
        <v>437</v>
      </c>
      <c r="L1869" s="48"/>
      <c r="M1869" s="227" t="s">
        <v>28</v>
      </c>
      <c r="N1869" s="228" t="s">
        <v>45</v>
      </c>
      <c r="O1869" s="88"/>
      <c r="P1869" s="229">
        <f>O1869*H1869</f>
        <v>0</v>
      </c>
      <c r="Q1869" s="229">
        <v>0</v>
      </c>
      <c r="R1869" s="229">
        <f>Q1869*H1869</f>
        <v>0</v>
      </c>
      <c r="S1869" s="229">
        <v>0.012319999999999999</v>
      </c>
      <c r="T1869" s="230">
        <f>S1869*H1869</f>
        <v>0.26857599999999998</v>
      </c>
      <c r="U1869" s="42"/>
      <c r="V1869" s="42"/>
      <c r="W1869" s="42"/>
      <c r="X1869" s="42"/>
      <c r="Y1869" s="42"/>
      <c r="Z1869" s="42"/>
      <c r="AA1869" s="42"/>
      <c r="AB1869" s="42"/>
      <c r="AC1869" s="42"/>
      <c r="AD1869" s="42"/>
      <c r="AE1869" s="42"/>
      <c r="AR1869" s="231" t="s">
        <v>645</v>
      </c>
      <c r="AT1869" s="231" t="s">
        <v>433</v>
      </c>
      <c r="AU1869" s="231" t="s">
        <v>83</v>
      </c>
      <c r="AY1869" s="21" t="s">
        <v>426</v>
      </c>
      <c r="BE1869" s="232">
        <f>IF(N1869="základní",J1869,0)</f>
        <v>0</v>
      </c>
      <c r="BF1869" s="232">
        <f>IF(N1869="snížená",J1869,0)</f>
        <v>0</v>
      </c>
      <c r="BG1869" s="232">
        <f>IF(N1869="zákl. přenesená",J1869,0)</f>
        <v>0</v>
      </c>
      <c r="BH1869" s="232">
        <f>IF(N1869="sníž. přenesená",J1869,0)</f>
        <v>0</v>
      </c>
      <c r="BI1869" s="232">
        <f>IF(N1869="nulová",J1869,0)</f>
        <v>0</v>
      </c>
      <c r="BJ1869" s="21" t="s">
        <v>81</v>
      </c>
      <c r="BK1869" s="232">
        <f>ROUND(I1869*H1869,2)</f>
        <v>0</v>
      </c>
      <c r="BL1869" s="21" t="s">
        <v>645</v>
      </c>
      <c r="BM1869" s="231" t="s">
        <v>2531</v>
      </c>
    </row>
    <row r="1870" s="2" customFormat="1">
      <c r="A1870" s="42"/>
      <c r="B1870" s="43"/>
      <c r="C1870" s="44"/>
      <c r="D1870" s="233" t="s">
        <v>442</v>
      </c>
      <c r="E1870" s="44"/>
      <c r="F1870" s="234" t="s">
        <v>2532</v>
      </c>
      <c r="G1870" s="44"/>
      <c r="H1870" s="44"/>
      <c r="I1870" s="235"/>
      <c r="J1870" s="44"/>
      <c r="K1870" s="44"/>
      <c r="L1870" s="48"/>
      <c r="M1870" s="236"/>
      <c r="N1870" s="237"/>
      <c r="O1870" s="88"/>
      <c r="P1870" s="88"/>
      <c r="Q1870" s="88"/>
      <c r="R1870" s="88"/>
      <c r="S1870" s="88"/>
      <c r="T1870" s="89"/>
      <c r="U1870" s="42"/>
      <c r="V1870" s="42"/>
      <c r="W1870" s="42"/>
      <c r="X1870" s="42"/>
      <c r="Y1870" s="42"/>
      <c r="Z1870" s="42"/>
      <c r="AA1870" s="42"/>
      <c r="AB1870" s="42"/>
      <c r="AC1870" s="42"/>
      <c r="AD1870" s="42"/>
      <c r="AE1870" s="42"/>
      <c r="AT1870" s="21" t="s">
        <v>442</v>
      </c>
      <c r="AU1870" s="21" t="s">
        <v>83</v>
      </c>
    </row>
    <row r="1871" s="14" customFormat="1">
      <c r="A1871" s="14"/>
      <c r="B1871" s="250"/>
      <c r="C1871" s="251"/>
      <c r="D1871" s="240" t="s">
        <v>446</v>
      </c>
      <c r="E1871" s="252" t="s">
        <v>28</v>
      </c>
      <c r="F1871" s="253" t="s">
        <v>1398</v>
      </c>
      <c r="G1871" s="251"/>
      <c r="H1871" s="252" t="s">
        <v>28</v>
      </c>
      <c r="I1871" s="254"/>
      <c r="J1871" s="251"/>
      <c r="K1871" s="251"/>
      <c r="L1871" s="255"/>
      <c r="M1871" s="256"/>
      <c r="N1871" s="257"/>
      <c r="O1871" s="257"/>
      <c r="P1871" s="257"/>
      <c r="Q1871" s="257"/>
      <c r="R1871" s="257"/>
      <c r="S1871" s="257"/>
      <c r="T1871" s="258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T1871" s="259" t="s">
        <v>446</v>
      </c>
      <c r="AU1871" s="259" t="s">
        <v>83</v>
      </c>
      <c r="AV1871" s="14" t="s">
        <v>81</v>
      </c>
      <c r="AW1871" s="14" t="s">
        <v>35</v>
      </c>
      <c r="AX1871" s="14" t="s">
        <v>74</v>
      </c>
      <c r="AY1871" s="259" t="s">
        <v>426</v>
      </c>
    </row>
    <row r="1872" s="13" customFormat="1">
      <c r="A1872" s="13"/>
      <c r="B1872" s="238"/>
      <c r="C1872" s="239"/>
      <c r="D1872" s="240" t="s">
        <v>446</v>
      </c>
      <c r="E1872" s="241" t="s">
        <v>28</v>
      </c>
      <c r="F1872" s="242" t="s">
        <v>2533</v>
      </c>
      <c r="G1872" s="239"/>
      <c r="H1872" s="243">
        <v>21.800000000000001</v>
      </c>
      <c r="I1872" s="244"/>
      <c r="J1872" s="239"/>
      <c r="K1872" s="239"/>
      <c r="L1872" s="245"/>
      <c r="M1872" s="246"/>
      <c r="N1872" s="247"/>
      <c r="O1872" s="247"/>
      <c r="P1872" s="247"/>
      <c r="Q1872" s="247"/>
      <c r="R1872" s="247"/>
      <c r="S1872" s="247"/>
      <c r="T1872" s="248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T1872" s="249" t="s">
        <v>446</v>
      </c>
      <c r="AU1872" s="249" t="s">
        <v>83</v>
      </c>
      <c r="AV1872" s="13" t="s">
        <v>83</v>
      </c>
      <c r="AW1872" s="13" t="s">
        <v>35</v>
      </c>
      <c r="AX1872" s="13" t="s">
        <v>81</v>
      </c>
      <c r="AY1872" s="249" t="s">
        <v>426</v>
      </c>
    </row>
    <row r="1873" s="2" customFormat="1" ht="44.25" customHeight="1">
      <c r="A1873" s="42"/>
      <c r="B1873" s="43"/>
      <c r="C1873" s="220" t="s">
        <v>2534</v>
      </c>
      <c r="D1873" s="220" t="s">
        <v>433</v>
      </c>
      <c r="E1873" s="221" t="s">
        <v>2535</v>
      </c>
      <c r="F1873" s="222" t="s">
        <v>2536</v>
      </c>
      <c r="G1873" s="223" t="s">
        <v>949</v>
      </c>
      <c r="H1873" s="224">
        <v>22.329999999999998</v>
      </c>
      <c r="I1873" s="225"/>
      <c r="J1873" s="226">
        <f>ROUND(I1873*H1873,2)</f>
        <v>0</v>
      </c>
      <c r="K1873" s="222" t="s">
        <v>437</v>
      </c>
      <c r="L1873" s="48"/>
      <c r="M1873" s="227" t="s">
        <v>28</v>
      </c>
      <c r="N1873" s="228" t="s">
        <v>45</v>
      </c>
      <c r="O1873" s="88"/>
      <c r="P1873" s="229">
        <f>O1873*H1873</f>
        <v>0</v>
      </c>
      <c r="Q1873" s="229">
        <v>0</v>
      </c>
      <c r="R1873" s="229">
        <f>Q1873*H1873</f>
        <v>0</v>
      </c>
      <c r="S1873" s="229">
        <v>0.01584</v>
      </c>
      <c r="T1873" s="230">
        <f>S1873*H1873</f>
        <v>0.35370719999999994</v>
      </c>
      <c r="U1873" s="42"/>
      <c r="V1873" s="42"/>
      <c r="W1873" s="42"/>
      <c r="X1873" s="42"/>
      <c r="Y1873" s="42"/>
      <c r="Z1873" s="42"/>
      <c r="AA1873" s="42"/>
      <c r="AB1873" s="42"/>
      <c r="AC1873" s="42"/>
      <c r="AD1873" s="42"/>
      <c r="AE1873" s="42"/>
      <c r="AR1873" s="231" t="s">
        <v>645</v>
      </c>
      <c r="AT1873" s="231" t="s">
        <v>433</v>
      </c>
      <c r="AU1873" s="231" t="s">
        <v>83</v>
      </c>
      <c r="AY1873" s="21" t="s">
        <v>426</v>
      </c>
      <c r="BE1873" s="232">
        <f>IF(N1873="základní",J1873,0)</f>
        <v>0</v>
      </c>
      <c r="BF1873" s="232">
        <f>IF(N1873="snížená",J1873,0)</f>
        <v>0</v>
      </c>
      <c r="BG1873" s="232">
        <f>IF(N1873="zákl. přenesená",J1873,0)</f>
        <v>0</v>
      </c>
      <c r="BH1873" s="232">
        <f>IF(N1873="sníž. přenesená",J1873,0)</f>
        <v>0</v>
      </c>
      <c r="BI1873" s="232">
        <f>IF(N1873="nulová",J1873,0)</f>
        <v>0</v>
      </c>
      <c r="BJ1873" s="21" t="s">
        <v>81</v>
      </c>
      <c r="BK1873" s="232">
        <f>ROUND(I1873*H1873,2)</f>
        <v>0</v>
      </c>
      <c r="BL1873" s="21" t="s">
        <v>645</v>
      </c>
      <c r="BM1873" s="231" t="s">
        <v>2537</v>
      </c>
    </row>
    <row r="1874" s="2" customFormat="1">
      <c r="A1874" s="42"/>
      <c r="B1874" s="43"/>
      <c r="C1874" s="44"/>
      <c r="D1874" s="233" t="s">
        <v>442</v>
      </c>
      <c r="E1874" s="44"/>
      <c r="F1874" s="234" t="s">
        <v>2538</v>
      </c>
      <c r="G1874" s="44"/>
      <c r="H1874" s="44"/>
      <c r="I1874" s="235"/>
      <c r="J1874" s="44"/>
      <c r="K1874" s="44"/>
      <c r="L1874" s="48"/>
      <c r="M1874" s="236"/>
      <c r="N1874" s="237"/>
      <c r="O1874" s="88"/>
      <c r="P1874" s="88"/>
      <c r="Q1874" s="88"/>
      <c r="R1874" s="88"/>
      <c r="S1874" s="88"/>
      <c r="T1874" s="89"/>
      <c r="U1874" s="42"/>
      <c r="V1874" s="42"/>
      <c r="W1874" s="42"/>
      <c r="X1874" s="42"/>
      <c r="Y1874" s="42"/>
      <c r="Z1874" s="42"/>
      <c r="AA1874" s="42"/>
      <c r="AB1874" s="42"/>
      <c r="AC1874" s="42"/>
      <c r="AD1874" s="42"/>
      <c r="AE1874" s="42"/>
      <c r="AT1874" s="21" t="s">
        <v>442</v>
      </c>
      <c r="AU1874" s="21" t="s">
        <v>83</v>
      </c>
    </row>
    <row r="1875" s="14" customFormat="1">
      <c r="A1875" s="14"/>
      <c r="B1875" s="250"/>
      <c r="C1875" s="251"/>
      <c r="D1875" s="240" t="s">
        <v>446</v>
      </c>
      <c r="E1875" s="252" t="s">
        <v>28</v>
      </c>
      <c r="F1875" s="253" t="s">
        <v>1398</v>
      </c>
      <c r="G1875" s="251"/>
      <c r="H1875" s="252" t="s">
        <v>28</v>
      </c>
      <c r="I1875" s="254"/>
      <c r="J1875" s="251"/>
      <c r="K1875" s="251"/>
      <c r="L1875" s="255"/>
      <c r="M1875" s="256"/>
      <c r="N1875" s="257"/>
      <c r="O1875" s="257"/>
      <c r="P1875" s="257"/>
      <c r="Q1875" s="257"/>
      <c r="R1875" s="257"/>
      <c r="S1875" s="257"/>
      <c r="T1875" s="258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T1875" s="259" t="s">
        <v>446</v>
      </c>
      <c r="AU1875" s="259" t="s">
        <v>83</v>
      </c>
      <c r="AV1875" s="14" t="s">
        <v>81</v>
      </c>
      <c r="AW1875" s="14" t="s">
        <v>35</v>
      </c>
      <c r="AX1875" s="14" t="s">
        <v>74</v>
      </c>
      <c r="AY1875" s="259" t="s">
        <v>426</v>
      </c>
    </row>
    <row r="1876" s="13" customFormat="1">
      <c r="A1876" s="13"/>
      <c r="B1876" s="238"/>
      <c r="C1876" s="239"/>
      <c r="D1876" s="240" t="s">
        <v>446</v>
      </c>
      <c r="E1876" s="241" t="s">
        <v>28</v>
      </c>
      <c r="F1876" s="242" t="s">
        <v>2539</v>
      </c>
      <c r="G1876" s="239"/>
      <c r="H1876" s="243">
        <v>22.329999999999998</v>
      </c>
      <c r="I1876" s="244"/>
      <c r="J1876" s="239"/>
      <c r="K1876" s="239"/>
      <c r="L1876" s="245"/>
      <c r="M1876" s="246"/>
      <c r="N1876" s="247"/>
      <c r="O1876" s="247"/>
      <c r="P1876" s="247"/>
      <c r="Q1876" s="247"/>
      <c r="R1876" s="247"/>
      <c r="S1876" s="247"/>
      <c r="T1876" s="248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T1876" s="249" t="s">
        <v>446</v>
      </c>
      <c r="AU1876" s="249" t="s">
        <v>83</v>
      </c>
      <c r="AV1876" s="13" t="s">
        <v>83</v>
      </c>
      <c r="AW1876" s="13" t="s">
        <v>35</v>
      </c>
      <c r="AX1876" s="13" t="s">
        <v>81</v>
      </c>
      <c r="AY1876" s="249" t="s">
        <v>426</v>
      </c>
    </row>
    <row r="1877" s="2" customFormat="1" ht="44.25" customHeight="1">
      <c r="A1877" s="42"/>
      <c r="B1877" s="43"/>
      <c r="C1877" s="220" t="s">
        <v>2540</v>
      </c>
      <c r="D1877" s="220" t="s">
        <v>433</v>
      </c>
      <c r="E1877" s="221" t="s">
        <v>2541</v>
      </c>
      <c r="F1877" s="222" t="s">
        <v>2542</v>
      </c>
      <c r="G1877" s="223" t="s">
        <v>949</v>
      </c>
      <c r="H1877" s="224">
        <v>40.240000000000002</v>
      </c>
      <c r="I1877" s="225"/>
      <c r="J1877" s="226">
        <f>ROUND(I1877*H1877,2)</f>
        <v>0</v>
      </c>
      <c r="K1877" s="222" t="s">
        <v>437</v>
      </c>
      <c r="L1877" s="48"/>
      <c r="M1877" s="227" t="s">
        <v>28</v>
      </c>
      <c r="N1877" s="228" t="s">
        <v>45</v>
      </c>
      <c r="O1877" s="88"/>
      <c r="P1877" s="229">
        <f>O1877*H1877</f>
        <v>0</v>
      </c>
      <c r="Q1877" s="229">
        <v>0</v>
      </c>
      <c r="R1877" s="229">
        <f>Q1877*H1877</f>
        <v>0</v>
      </c>
      <c r="S1877" s="229">
        <v>0.01584</v>
      </c>
      <c r="T1877" s="230">
        <f>S1877*H1877</f>
        <v>0.63740160000000001</v>
      </c>
      <c r="U1877" s="42"/>
      <c r="V1877" s="42"/>
      <c r="W1877" s="42"/>
      <c r="X1877" s="42"/>
      <c r="Y1877" s="42"/>
      <c r="Z1877" s="42"/>
      <c r="AA1877" s="42"/>
      <c r="AB1877" s="42"/>
      <c r="AC1877" s="42"/>
      <c r="AD1877" s="42"/>
      <c r="AE1877" s="42"/>
      <c r="AR1877" s="231" t="s">
        <v>645</v>
      </c>
      <c r="AT1877" s="231" t="s">
        <v>433</v>
      </c>
      <c r="AU1877" s="231" t="s">
        <v>83</v>
      </c>
      <c r="AY1877" s="21" t="s">
        <v>426</v>
      </c>
      <c r="BE1877" s="232">
        <f>IF(N1877="základní",J1877,0)</f>
        <v>0</v>
      </c>
      <c r="BF1877" s="232">
        <f>IF(N1877="snížená",J1877,0)</f>
        <v>0</v>
      </c>
      <c r="BG1877" s="232">
        <f>IF(N1877="zákl. přenesená",J1877,0)</f>
        <v>0</v>
      </c>
      <c r="BH1877" s="232">
        <f>IF(N1877="sníž. přenesená",J1877,0)</f>
        <v>0</v>
      </c>
      <c r="BI1877" s="232">
        <f>IF(N1877="nulová",J1877,0)</f>
        <v>0</v>
      </c>
      <c r="BJ1877" s="21" t="s">
        <v>81</v>
      </c>
      <c r="BK1877" s="232">
        <f>ROUND(I1877*H1877,2)</f>
        <v>0</v>
      </c>
      <c r="BL1877" s="21" t="s">
        <v>645</v>
      </c>
      <c r="BM1877" s="231" t="s">
        <v>2543</v>
      </c>
    </row>
    <row r="1878" s="2" customFormat="1">
      <c r="A1878" s="42"/>
      <c r="B1878" s="43"/>
      <c r="C1878" s="44"/>
      <c r="D1878" s="233" t="s">
        <v>442</v>
      </c>
      <c r="E1878" s="44"/>
      <c r="F1878" s="234" t="s">
        <v>2544</v>
      </c>
      <c r="G1878" s="44"/>
      <c r="H1878" s="44"/>
      <c r="I1878" s="235"/>
      <c r="J1878" s="44"/>
      <c r="K1878" s="44"/>
      <c r="L1878" s="48"/>
      <c r="M1878" s="236"/>
      <c r="N1878" s="237"/>
      <c r="O1878" s="88"/>
      <c r="P1878" s="88"/>
      <c r="Q1878" s="88"/>
      <c r="R1878" s="88"/>
      <c r="S1878" s="88"/>
      <c r="T1878" s="89"/>
      <c r="U1878" s="42"/>
      <c r="V1878" s="42"/>
      <c r="W1878" s="42"/>
      <c r="X1878" s="42"/>
      <c r="Y1878" s="42"/>
      <c r="Z1878" s="42"/>
      <c r="AA1878" s="42"/>
      <c r="AB1878" s="42"/>
      <c r="AC1878" s="42"/>
      <c r="AD1878" s="42"/>
      <c r="AE1878" s="42"/>
      <c r="AT1878" s="21" t="s">
        <v>442</v>
      </c>
      <c r="AU1878" s="21" t="s">
        <v>83</v>
      </c>
    </row>
    <row r="1879" s="14" customFormat="1">
      <c r="A1879" s="14"/>
      <c r="B1879" s="250"/>
      <c r="C1879" s="251"/>
      <c r="D1879" s="240" t="s">
        <v>446</v>
      </c>
      <c r="E1879" s="252" t="s">
        <v>28</v>
      </c>
      <c r="F1879" s="253" t="s">
        <v>1398</v>
      </c>
      <c r="G1879" s="251"/>
      <c r="H1879" s="252" t="s">
        <v>28</v>
      </c>
      <c r="I1879" s="254"/>
      <c r="J1879" s="251"/>
      <c r="K1879" s="251"/>
      <c r="L1879" s="255"/>
      <c r="M1879" s="256"/>
      <c r="N1879" s="257"/>
      <c r="O1879" s="257"/>
      <c r="P1879" s="257"/>
      <c r="Q1879" s="257"/>
      <c r="R1879" s="257"/>
      <c r="S1879" s="257"/>
      <c r="T1879" s="258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T1879" s="259" t="s">
        <v>446</v>
      </c>
      <c r="AU1879" s="259" t="s">
        <v>83</v>
      </c>
      <c r="AV1879" s="14" t="s">
        <v>81</v>
      </c>
      <c r="AW1879" s="14" t="s">
        <v>35</v>
      </c>
      <c r="AX1879" s="14" t="s">
        <v>74</v>
      </c>
      <c r="AY1879" s="259" t="s">
        <v>426</v>
      </c>
    </row>
    <row r="1880" s="13" customFormat="1">
      <c r="A1880" s="13"/>
      <c r="B1880" s="238"/>
      <c r="C1880" s="239"/>
      <c r="D1880" s="240" t="s">
        <v>446</v>
      </c>
      <c r="E1880" s="241" t="s">
        <v>28</v>
      </c>
      <c r="F1880" s="242" t="s">
        <v>2545</v>
      </c>
      <c r="G1880" s="239"/>
      <c r="H1880" s="243">
        <v>40.240000000000002</v>
      </c>
      <c r="I1880" s="244"/>
      <c r="J1880" s="239"/>
      <c r="K1880" s="239"/>
      <c r="L1880" s="245"/>
      <c r="M1880" s="246"/>
      <c r="N1880" s="247"/>
      <c r="O1880" s="247"/>
      <c r="P1880" s="247"/>
      <c r="Q1880" s="247"/>
      <c r="R1880" s="247"/>
      <c r="S1880" s="247"/>
      <c r="T1880" s="248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T1880" s="249" t="s">
        <v>446</v>
      </c>
      <c r="AU1880" s="249" t="s">
        <v>83</v>
      </c>
      <c r="AV1880" s="13" t="s">
        <v>83</v>
      </c>
      <c r="AW1880" s="13" t="s">
        <v>35</v>
      </c>
      <c r="AX1880" s="13" t="s">
        <v>81</v>
      </c>
      <c r="AY1880" s="249" t="s">
        <v>426</v>
      </c>
    </row>
    <row r="1881" s="2" customFormat="1" ht="44.25" customHeight="1">
      <c r="A1881" s="42"/>
      <c r="B1881" s="43"/>
      <c r="C1881" s="220" t="s">
        <v>2546</v>
      </c>
      <c r="D1881" s="220" t="s">
        <v>433</v>
      </c>
      <c r="E1881" s="221" t="s">
        <v>2547</v>
      </c>
      <c r="F1881" s="222" t="s">
        <v>2548</v>
      </c>
      <c r="G1881" s="223" t="s">
        <v>949</v>
      </c>
      <c r="H1881" s="224">
        <v>33.600000000000001</v>
      </c>
      <c r="I1881" s="225"/>
      <c r="J1881" s="226">
        <f>ROUND(I1881*H1881,2)</f>
        <v>0</v>
      </c>
      <c r="K1881" s="222" t="s">
        <v>437</v>
      </c>
      <c r="L1881" s="48"/>
      <c r="M1881" s="227" t="s">
        <v>28</v>
      </c>
      <c r="N1881" s="228" t="s">
        <v>45</v>
      </c>
      <c r="O1881" s="88"/>
      <c r="P1881" s="229">
        <f>O1881*H1881</f>
        <v>0</v>
      </c>
      <c r="Q1881" s="229">
        <v>0</v>
      </c>
      <c r="R1881" s="229">
        <f>Q1881*H1881</f>
        <v>0</v>
      </c>
      <c r="S1881" s="229">
        <v>0.033000000000000002</v>
      </c>
      <c r="T1881" s="230">
        <f>S1881*H1881</f>
        <v>1.1088</v>
      </c>
      <c r="U1881" s="42"/>
      <c r="V1881" s="42"/>
      <c r="W1881" s="42"/>
      <c r="X1881" s="42"/>
      <c r="Y1881" s="42"/>
      <c r="Z1881" s="42"/>
      <c r="AA1881" s="42"/>
      <c r="AB1881" s="42"/>
      <c r="AC1881" s="42"/>
      <c r="AD1881" s="42"/>
      <c r="AE1881" s="42"/>
      <c r="AR1881" s="231" t="s">
        <v>645</v>
      </c>
      <c r="AT1881" s="231" t="s">
        <v>433</v>
      </c>
      <c r="AU1881" s="231" t="s">
        <v>83</v>
      </c>
      <c r="AY1881" s="21" t="s">
        <v>426</v>
      </c>
      <c r="BE1881" s="232">
        <f>IF(N1881="základní",J1881,0)</f>
        <v>0</v>
      </c>
      <c r="BF1881" s="232">
        <f>IF(N1881="snížená",J1881,0)</f>
        <v>0</v>
      </c>
      <c r="BG1881" s="232">
        <f>IF(N1881="zákl. přenesená",J1881,0)</f>
        <v>0</v>
      </c>
      <c r="BH1881" s="232">
        <f>IF(N1881="sníž. přenesená",J1881,0)</f>
        <v>0</v>
      </c>
      <c r="BI1881" s="232">
        <f>IF(N1881="nulová",J1881,0)</f>
        <v>0</v>
      </c>
      <c r="BJ1881" s="21" t="s">
        <v>81</v>
      </c>
      <c r="BK1881" s="232">
        <f>ROUND(I1881*H1881,2)</f>
        <v>0</v>
      </c>
      <c r="BL1881" s="21" t="s">
        <v>645</v>
      </c>
      <c r="BM1881" s="231" t="s">
        <v>2549</v>
      </c>
    </row>
    <row r="1882" s="2" customFormat="1">
      <c r="A1882" s="42"/>
      <c r="B1882" s="43"/>
      <c r="C1882" s="44"/>
      <c r="D1882" s="233" t="s">
        <v>442</v>
      </c>
      <c r="E1882" s="44"/>
      <c r="F1882" s="234" t="s">
        <v>2550</v>
      </c>
      <c r="G1882" s="44"/>
      <c r="H1882" s="44"/>
      <c r="I1882" s="235"/>
      <c r="J1882" s="44"/>
      <c r="K1882" s="44"/>
      <c r="L1882" s="48"/>
      <c r="M1882" s="236"/>
      <c r="N1882" s="237"/>
      <c r="O1882" s="88"/>
      <c r="P1882" s="88"/>
      <c r="Q1882" s="88"/>
      <c r="R1882" s="88"/>
      <c r="S1882" s="88"/>
      <c r="T1882" s="89"/>
      <c r="U1882" s="42"/>
      <c r="V1882" s="42"/>
      <c r="W1882" s="42"/>
      <c r="X1882" s="42"/>
      <c r="Y1882" s="42"/>
      <c r="Z1882" s="42"/>
      <c r="AA1882" s="42"/>
      <c r="AB1882" s="42"/>
      <c r="AC1882" s="42"/>
      <c r="AD1882" s="42"/>
      <c r="AE1882" s="42"/>
      <c r="AT1882" s="21" t="s">
        <v>442</v>
      </c>
      <c r="AU1882" s="21" t="s">
        <v>83</v>
      </c>
    </row>
    <row r="1883" s="14" customFormat="1">
      <c r="A1883" s="14"/>
      <c r="B1883" s="250"/>
      <c r="C1883" s="251"/>
      <c r="D1883" s="240" t="s">
        <v>446</v>
      </c>
      <c r="E1883" s="252" t="s">
        <v>28</v>
      </c>
      <c r="F1883" s="253" t="s">
        <v>1398</v>
      </c>
      <c r="G1883" s="251"/>
      <c r="H1883" s="252" t="s">
        <v>28</v>
      </c>
      <c r="I1883" s="254"/>
      <c r="J1883" s="251"/>
      <c r="K1883" s="251"/>
      <c r="L1883" s="255"/>
      <c r="M1883" s="256"/>
      <c r="N1883" s="257"/>
      <c r="O1883" s="257"/>
      <c r="P1883" s="257"/>
      <c r="Q1883" s="257"/>
      <c r="R1883" s="257"/>
      <c r="S1883" s="257"/>
      <c r="T1883" s="258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T1883" s="259" t="s">
        <v>446</v>
      </c>
      <c r="AU1883" s="259" t="s">
        <v>83</v>
      </c>
      <c r="AV1883" s="14" t="s">
        <v>81</v>
      </c>
      <c r="AW1883" s="14" t="s">
        <v>35</v>
      </c>
      <c r="AX1883" s="14" t="s">
        <v>74</v>
      </c>
      <c r="AY1883" s="259" t="s">
        <v>426</v>
      </c>
    </row>
    <row r="1884" s="13" customFormat="1">
      <c r="A1884" s="13"/>
      <c r="B1884" s="238"/>
      <c r="C1884" s="239"/>
      <c r="D1884" s="240" t="s">
        <v>446</v>
      </c>
      <c r="E1884" s="241" t="s">
        <v>28</v>
      </c>
      <c r="F1884" s="242" t="s">
        <v>2551</v>
      </c>
      <c r="G1884" s="239"/>
      <c r="H1884" s="243">
        <v>33.600000000000001</v>
      </c>
      <c r="I1884" s="244"/>
      <c r="J1884" s="239"/>
      <c r="K1884" s="239"/>
      <c r="L1884" s="245"/>
      <c r="M1884" s="246"/>
      <c r="N1884" s="247"/>
      <c r="O1884" s="247"/>
      <c r="P1884" s="247"/>
      <c r="Q1884" s="247"/>
      <c r="R1884" s="247"/>
      <c r="S1884" s="247"/>
      <c r="T1884" s="248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T1884" s="249" t="s">
        <v>446</v>
      </c>
      <c r="AU1884" s="249" t="s">
        <v>83</v>
      </c>
      <c r="AV1884" s="13" t="s">
        <v>83</v>
      </c>
      <c r="AW1884" s="13" t="s">
        <v>35</v>
      </c>
      <c r="AX1884" s="13" t="s">
        <v>81</v>
      </c>
      <c r="AY1884" s="249" t="s">
        <v>426</v>
      </c>
    </row>
    <row r="1885" s="2" customFormat="1" ht="37.8" customHeight="1">
      <c r="A1885" s="42"/>
      <c r="B1885" s="43"/>
      <c r="C1885" s="220" t="s">
        <v>2552</v>
      </c>
      <c r="D1885" s="220" t="s">
        <v>433</v>
      </c>
      <c r="E1885" s="221" t="s">
        <v>2553</v>
      </c>
      <c r="F1885" s="222" t="s">
        <v>2554</v>
      </c>
      <c r="G1885" s="223" t="s">
        <v>949</v>
      </c>
      <c r="H1885" s="224">
        <v>18.5</v>
      </c>
      <c r="I1885" s="225"/>
      <c r="J1885" s="226">
        <f>ROUND(I1885*H1885,2)</f>
        <v>0</v>
      </c>
      <c r="K1885" s="222" t="s">
        <v>437</v>
      </c>
      <c r="L1885" s="48"/>
      <c r="M1885" s="227" t="s">
        <v>28</v>
      </c>
      <c r="N1885" s="228" t="s">
        <v>45</v>
      </c>
      <c r="O1885" s="88"/>
      <c r="P1885" s="229">
        <f>O1885*H1885</f>
        <v>0</v>
      </c>
      <c r="Q1885" s="229">
        <v>0</v>
      </c>
      <c r="R1885" s="229">
        <f>Q1885*H1885</f>
        <v>0</v>
      </c>
      <c r="S1885" s="229">
        <v>0.033000000000000002</v>
      </c>
      <c r="T1885" s="230">
        <f>S1885*H1885</f>
        <v>0.61050000000000004</v>
      </c>
      <c r="U1885" s="42"/>
      <c r="V1885" s="42"/>
      <c r="W1885" s="42"/>
      <c r="X1885" s="42"/>
      <c r="Y1885" s="42"/>
      <c r="Z1885" s="42"/>
      <c r="AA1885" s="42"/>
      <c r="AB1885" s="42"/>
      <c r="AC1885" s="42"/>
      <c r="AD1885" s="42"/>
      <c r="AE1885" s="42"/>
      <c r="AR1885" s="231" t="s">
        <v>645</v>
      </c>
      <c r="AT1885" s="231" t="s">
        <v>433</v>
      </c>
      <c r="AU1885" s="231" t="s">
        <v>83</v>
      </c>
      <c r="AY1885" s="21" t="s">
        <v>426</v>
      </c>
      <c r="BE1885" s="232">
        <f>IF(N1885="základní",J1885,0)</f>
        <v>0</v>
      </c>
      <c r="BF1885" s="232">
        <f>IF(N1885="snížená",J1885,0)</f>
        <v>0</v>
      </c>
      <c r="BG1885" s="232">
        <f>IF(N1885="zákl. přenesená",J1885,0)</f>
        <v>0</v>
      </c>
      <c r="BH1885" s="232">
        <f>IF(N1885="sníž. přenesená",J1885,0)</f>
        <v>0</v>
      </c>
      <c r="BI1885" s="232">
        <f>IF(N1885="nulová",J1885,0)</f>
        <v>0</v>
      </c>
      <c r="BJ1885" s="21" t="s">
        <v>81</v>
      </c>
      <c r="BK1885" s="232">
        <f>ROUND(I1885*H1885,2)</f>
        <v>0</v>
      </c>
      <c r="BL1885" s="21" t="s">
        <v>645</v>
      </c>
      <c r="BM1885" s="231" t="s">
        <v>2555</v>
      </c>
    </row>
    <row r="1886" s="2" customFormat="1">
      <c r="A1886" s="42"/>
      <c r="B1886" s="43"/>
      <c r="C1886" s="44"/>
      <c r="D1886" s="233" t="s">
        <v>442</v>
      </c>
      <c r="E1886" s="44"/>
      <c r="F1886" s="234" t="s">
        <v>2556</v>
      </c>
      <c r="G1886" s="44"/>
      <c r="H1886" s="44"/>
      <c r="I1886" s="235"/>
      <c r="J1886" s="44"/>
      <c r="K1886" s="44"/>
      <c r="L1886" s="48"/>
      <c r="M1886" s="236"/>
      <c r="N1886" s="237"/>
      <c r="O1886" s="88"/>
      <c r="P1886" s="88"/>
      <c r="Q1886" s="88"/>
      <c r="R1886" s="88"/>
      <c r="S1886" s="88"/>
      <c r="T1886" s="89"/>
      <c r="U1886" s="42"/>
      <c r="V1886" s="42"/>
      <c r="W1886" s="42"/>
      <c r="X1886" s="42"/>
      <c r="Y1886" s="42"/>
      <c r="Z1886" s="42"/>
      <c r="AA1886" s="42"/>
      <c r="AB1886" s="42"/>
      <c r="AC1886" s="42"/>
      <c r="AD1886" s="42"/>
      <c r="AE1886" s="42"/>
      <c r="AT1886" s="21" t="s">
        <v>442</v>
      </c>
      <c r="AU1886" s="21" t="s">
        <v>83</v>
      </c>
    </row>
    <row r="1887" s="14" customFormat="1">
      <c r="A1887" s="14"/>
      <c r="B1887" s="250"/>
      <c r="C1887" s="251"/>
      <c r="D1887" s="240" t="s">
        <v>446</v>
      </c>
      <c r="E1887" s="252" t="s">
        <v>28</v>
      </c>
      <c r="F1887" s="253" t="s">
        <v>1398</v>
      </c>
      <c r="G1887" s="251"/>
      <c r="H1887" s="252" t="s">
        <v>28</v>
      </c>
      <c r="I1887" s="254"/>
      <c r="J1887" s="251"/>
      <c r="K1887" s="251"/>
      <c r="L1887" s="255"/>
      <c r="M1887" s="256"/>
      <c r="N1887" s="257"/>
      <c r="O1887" s="257"/>
      <c r="P1887" s="257"/>
      <c r="Q1887" s="257"/>
      <c r="R1887" s="257"/>
      <c r="S1887" s="257"/>
      <c r="T1887" s="258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T1887" s="259" t="s">
        <v>446</v>
      </c>
      <c r="AU1887" s="259" t="s">
        <v>83</v>
      </c>
      <c r="AV1887" s="14" t="s">
        <v>81</v>
      </c>
      <c r="AW1887" s="14" t="s">
        <v>35</v>
      </c>
      <c r="AX1887" s="14" t="s">
        <v>74</v>
      </c>
      <c r="AY1887" s="259" t="s">
        <v>426</v>
      </c>
    </row>
    <row r="1888" s="13" customFormat="1">
      <c r="A1888" s="13"/>
      <c r="B1888" s="238"/>
      <c r="C1888" s="239"/>
      <c r="D1888" s="240" t="s">
        <v>446</v>
      </c>
      <c r="E1888" s="241" t="s">
        <v>28</v>
      </c>
      <c r="F1888" s="242" t="s">
        <v>2557</v>
      </c>
      <c r="G1888" s="239"/>
      <c r="H1888" s="243">
        <v>18.5</v>
      </c>
      <c r="I1888" s="244"/>
      <c r="J1888" s="239"/>
      <c r="K1888" s="239"/>
      <c r="L1888" s="245"/>
      <c r="M1888" s="246"/>
      <c r="N1888" s="247"/>
      <c r="O1888" s="247"/>
      <c r="P1888" s="247"/>
      <c r="Q1888" s="247"/>
      <c r="R1888" s="247"/>
      <c r="S1888" s="247"/>
      <c r="T1888" s="248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T1888" s="249" t="s">
        <v>446</v>
      </c>
      <c r="AU1888" s="249" t="s">
        <v>83</v>
      </c>
      <c r="AV1888" s="13" t="s">
        <v>83</v>
      </c>
      <c r="AW1888" s="13" t="s">
        <v>35</v>
      </c>
      <c r="AX1888" s="13" t="s">
        <v>81</v>
      </c>
      <c r="AY1888" s="249" t="s">
        <v>426</v>
      </c>
    </row>
    <row r="1889" s="2" customFormat="1" ht="24.15" customHeight="1">
      <c r="A1889" s="42"/>
      <c r="B1889" s="43"/>
      <c r="C1889" s="220" t="s">
        <v>2558</v>
      </c>
      <c r="D1889" s="220" t="s">
        <v>433</v>
      </c>
      <c r="E1889" s="221" t="s">
        <v>2559</v>
      </c>
      <c r="F1889" s="222" t="s">
        <v>2560</v>
      </c>
      <c r="G1889" s="223" t="s">
        <v>949</v>
      </c>
      <c r="H1889" s="224">
        <v>589.83000000000004</v>
      </c>
      <c r="I1889" s="225"/>
      <c r="J1889" s="226">
        <f>ROUND(I1889*H1889,2)</f>
        <v>0</v>
      </c>
      <c r="K1889" s="222" t="s">
        <v>437</v>
      </c>
      <c r="L1889" s="48"/>
      <c r="M1889" s="227" t="s">
        <v>28</v>
      </c>
      <c r="N1889" s="228" t="s">
        <v>45</v>
      </c>
      <c r="O1889" s="88"/>
      <c r="P1889" s="229">
        <f>O1889*H1889</f>
        <v>0</v>
      </c>
      <c r="Q1889" s="229">
        <v>0.0073200000000000001</v>
      </c>
      <c r="R1889" s="229">
        <f>Q1889*H1889</f>
        <v>4.3175556000000004</v>
      </c>
      <c r="S1889" s="229">
        <v>0</v>
      </c>
      <c r="T1889" s="230">
        <f>S1889*H1889</f>
        <v>0</v>
      </c>
      <c r="U1889" s="42"/>
      <c r="V1889" s="42"/>
      <c r="W1889" s="42"/>
      <c r="X1889" s="42"/>
      <c r="Y1889" s="42"/>
      <c r="Z1889" s="42"/>
      <c r="AA1889" s="42"/>
      <c r="AB1889" s="42"/>
      <c r="AC1889" s="42"/>
      <c r="AD1889" s="42"/>
      <c r="AE1889" s="42"/>
      <c r="AR1889" s="231" t="s">
        <v>645</v>
      </c>
      <c r="AT1889" s="231" t="s">
        <v>433</v>
      </c>
      <c r="AU1889" s="231" t="s">
        <v>83</v>
      </c>
      <c r="AY1889" s="21" t="s">
        <v>426</v>
      </c>
      <c r="BE1889" s="232">
        <f>IF(N1889="základní",J1889,0)</f>
        <v>0</v>
      </c>
      <c r="BF1889" s="232">
        <f>IF(N1889="snížená",J1889,0)</f>
        <v>0</v>
      </c>
      <c r="BG1889" s="232">
        <f>IF(N1889="zákl. přenesená",J1889,0)</f>
        <v>0</v>
      </c>
      <c r="BH1889" s="232">
        <f>IF(N1889="sníž. přenesená",J1889,0)</f>
        <v>0</v>
      </c>
      <c r="BI1889" s="232">
        <f>IF(N1889="nulová",J1889,0)</f>
        <v>0</v>
      </c>
      <c r="BJ1889" s="21" t="s">
        <v>81</v>
      </c>
      <c r="BK1889" s="232">
        <f>ROUND(I1889*H1889,2)</f>
        <v>0</v>
      </c>
      <c r="BL1889" s="21" t="s">
        <v>645</v>
      </c>
      <c r="BM1889" s="231" t="s">
        <v>2561</v>
      </c>
    </row>
    <row r="1890" s="2" customFormat="1">
      <c r="A1890" s="42"/>
      <c r="B1890" s="43"/>
      <c r="C1890" s="44"/>
      <c r="D1890" s="233" t="s">
        <v>442</v>
      </c>
      <c r="E1890" s="44"/>
      <c r="F1890" s="234" t="s">
        <v>2562</v>
      </c>
      <c r="G1890" s="44"/>
      <c r="H1890" s="44"/>
      <c r="I1890" s="235"/>
      <c r="J1890" s="44"/>
      <c r="K1890" s="44"/>
      <c r="L1890" s="48"/>
      <c r="M1890" s="236"/>
      <c r="N1890" s="237"/>
      <c r="O1890" s="88"/>
      <c r="P1890" s="88"/>
      <c r="Q1890" s="88"/>
      <c r="R1890" s="88"/>
      <c r="S1890" s="88"/>
      <c r="T1890" s="89"/>
      <c r="U1890" s="42"/>
      <c r="V1890" s="42"/>
      <c r="W1890" s="42"/>
      <c r="X1890" s="42"/>
      <c r="Y1890" s="42"/>
      <c r="Z1890" s="42"/>
      <c r="AA1890" s="42"/>
      <c r="AB1890" s="42"/>
      <c r="AC1890" s="42"/>
      <c r="AD1890" s="42"/>
      <c r="AE1890" s="42"/>
      <c r="AT1890" s="21" t="s">
        <v>442</v>
      </c>
      <c r="AU1890" s="21" t="s">
        <v>83</v>
      </c>
    </row>
    <row r="1891" s="14" customFormat="1">
      <c r="A1891" s="14"/>
      <c r="B1891" s="250"/>
      <c r="C1891" s="251"/>
      <c r="D1891" s="240" t="s">
        <v>446</v>
      </c>
      <c r="E1891" s="252" t="s">
        <v>28</v>
      </c>
      <c r="F1891" s="253" t="s">
        <v>1398</v>
      </c>
      <c r="G1891" s="251"/>
      <c r="H1891" s="252" t="s">
        <v>28</v>
      </c>
      <c r="I1891" s="254"/>
      <c r="J1891" s="251"/>
      <c r="K1891" s="251"/>
      <c r="L1891" s="255"/>
      <c r="M1891" s="256"/>
      <c r="N1891" s="257"/>
      <c r="O1891" s="257"/>
      <c r="P1891" s="257"/>
      <c r="Q1891" s="257"/>
      <c r="R1891" s="257"/>
      <c r="S1891" s="257"/>
      <c r="T1891" s="258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T1891" s="259" t="s">
        <v>446</v>
      </c>
      <c r="AU1891" s="259" t="s">
        <v>83</v>
      </c>
      <c r="AV1891" s="14" t="s">
        <v>81</v>
      </c>
      <c r="AW1891" s="14" t="s">
        <v>35</v>
      </c>
      <c r="AX1891" s="14" t="s">
        <v>74</v>
      </c>
      <c r="AY1891" s="259" t="s">
        <v>426</v>
      </c>
    </row>
    <row r="1892" s="13" customFormat="1">
      <c r="A1892" s="13"/>
      <c r="B1892" s="238"/>
      <c r="C1892" s="239"/>
      <c r="D1892" s="240" t="s">
        <v>446</v>
      </c>
      <c r="E1892" s="241" t="s">
        <v>28</v>
      </c>
      <c r="F1892" s="242" t="s">
        <v>2563</v>
      </c>
      <c r="G1892" s="239"/>
      <c r="H1892" s="243">
        <v>35.200000000000003</v>
      </c>
      <c r="I1892" s="244"/>
      <c r="J1892" s="239"/>
      <c r="K1892" s="239"/>
      <c r="L1892" s="245"/>
      <c r="M1892" s="246"/>
      <c r="N1892" s="247"/>
      <c r="O1892" s="247"/>
      <c r="P1892" s="247"/>
      <c r="Q1892" s="247"/>
      <c r="R1892" s="247"/>
      <c r="S1892" s="247"/>
      <c r="T1892" s="248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T1892" s="249" t="s">
        <v>446</v>
      </c>
      <c r="AU1892" s="249" t="s">
        <v>83</v>
      </c>
      <c r="AV1892" s="13" t="s">
        <v>83</v>
      </c>
      <c r="AW1892" s="13" t="s">
        <v>35</v>
      </c>
      <c r="AX1892" s="13" t="s">
        <v>74</v>
      </c>
      <c r="AY1892" s="249" t="s">
        <v>426</v>
      </c>
    </row>
    <row r="1893" s="16" customFormat="1">
      <c r="A1893" s="16"/>
      <c r="B1893" s="281"/>
      <c r="C1893" s="282"/>
      <c r="D1893" s="240" t="s">
        <v>446</v>
      </c>
      <c r="E1893" s="283" t="s">
        <v>216</v>
      </c>
      <c r="F1893" s="284" t="s">
        <v>1235</v>
      </c>
      <c r="G1893" s="282"/>
      <c r="H1893" s="285">
        <v>35.200000000000003</v>
      </c>
      <c r="I1893" s="286"/>
      <c r="J1893" s="282"/>
      <c r="K1893" s="282"/>
      <c r="L1893" s="287"/>
      <c r="M1893" s="288"/>
      <c r="N1893" s="289"/>
      <c r="O1893" s="289"/>
      <c r="P1893" s="289"/>
      <c r="Q1893" s="289"/>
      <c r="R1893" s="289"/>
      <c r="S1893" s="289"/>
      <c r="T1893" s="290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  <c r="AE1893" s="16"/>
      <c r="AT1893" s="291" t="s">
        <v>446</v>
      </c>
      <c r="AU1893" s="291" t="s">
        <v>83</v>
      </c>
      <c r="AV1893" s="16" t="s">
        <v>469</v>
      </c>
      <c r="AW1893" s="16" t="s">
        <v>35</v>
      </c>
      <c r="AX1893" s="16" t="s">
        <v>74</v>
      </c>
      <c r="AY1893" s="291" t="s">
        <v>426</v>
      </c>
    </row>
    <row r="1894" s="13" customFormat="1">
      <c r="A1894" s="13"/>
      <c r="B1894" s="238"/>
      <c r="C1894" s="239"/>
      <c r="D1894" s="240" t="s">
        <v>446</v>
      </c>
      <c r="E1894" s="241" t="s">
        <v>28</v>
      </c>
      <c r="F1894" s="242" t="s">
        <v>2564</v>
      </c>
      <c r="G1894" s="239"/>
      <c r="H1894" s="243">
        <v>54</v>
      </c>
      <c r="I1894" s="244"/>
      <c r="J1894" s="239"/>
      <c r="K1894" s="239"/>
      <c r="L1894" s="245"/>
      <c r="M1894" s="246"/>
      <c r="N1894" s="247"/>
      <c r="O1894" s="247"/>
      <c r="P1894" s="247"/>
      <c r="Q1894" s="247"/>
      <c r="R1894" s="247"/>
      <c r="S1894" s="247"/>
      <c r="T1894" s="248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T1894" s="249" t="s">
        <v>446</v>
      </c>
      <c r="AU1894" s="249" t="s">
        <v>83</v>
      </c>
      <c r="AV1894" s="13" t="s">
        <v>83</v>
      </c>
      <c r="AW1894" s="13" t="s">
        <v>35</v>
      </c>
      <c r="AX1894" s="13" t="s">
        <v>74</v>
      </c>
      <c r="AY1894" s="249" t="s">
        <v>426</v>
      </c>
    </row>
    <row r="1895" s="13" customFormat="1">
      <c r="A1895" s="13"/>
      <c r="B1895" s="238"/>
      <c r="C1895" s="239"/>
      <c r="D1895" s="240" t="s">
        <v>446</v>
      </c>
      <c r="E1895" s="241" t="s">
        <v>28</v>
      </c>
      <c r="F1895" s="242" t="s">
        <v>2565</v>
      </c>
      <c r="G1895" s="239"/>
      <c r="H1895" s="243">
        <v>70.629999999999995</v>
      </c>
      <c r="I1895" s="244"/>
      <c r="J1895" s="239"/>
      <c r="K1895" s="239"/>
      <c r="L1895" s="245"/>
      <c r="M1895" s="246"/>
      <c r="N1895" s="247"/>
      <c r="O1895" s="247"/>
      <c r="P1895" s="247"/>
      <c r="Q1895" s="247"/>
      <c r="R1895" s="247"/>
      <c r="S1895" s="247"/>
      <c r="T1895" s="248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T1895" s="249" t="s">
        <v>446</v>
      </c>
      <c r="AU1895" s="249" t="s">
        <v>83</v>
      </c>
      <c r="AV1895" s="13" t="s">
        <v>83</v>
      </c>
      <c r="AW1895" s="13" t="s">
        <v>35</v>
      </c>
      <c r="AX1895" s="13" t="s">
        <v>74</v>
      </c>
      <c r="AY1895" s="249" t="s">
        <v>426</v>
      </c>
    </row>
    <row r="1896" s="16" customFormat="1">
      <c r="A1896" s="16"/>
      <c r="B1896" s="281"/>
      <c r="C1896" s="282"/>
      <c r="D1896" s="240" t="s">
        <v>446</v>
      </c>
      <c r="E1896" s="283" t="s">
        <v>218</v>
      </c>
      <c r="F1896" s="284" t="s">
        <v>1235</v>
      </c>
      <c r="G1896" s="282"/>
      <c r="H1896" s="285">
        <v>124.63</v>
      </c>
      <c r="I1896" s="286"/>
      <c r="J1896" s="282"/>
      <c r="K1896" s="282"/>
      <c r="L1896" s="287"/>
      <c r="M1896" s="288"/>
      <c r="N1896" s="289"/>
      <c r="O1896" s="289"/>
      <c r="P1896" s="289"/>
      <c r="Q1896" s="289"/>
      <c r="R1896" s="289"/>
      <c r="S1896" s="289"/>
      <c r="T1896" s="290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T1896" s="291" t="s">
        <v>446</v>
      </c>
      <c r="AU1896" s="291" t="s">
        <v>83</v>
      </c>
      <c r="AV1896" s="16" t="s">
        <v>469</v>
      </c>
      <c r="AW1896" s="16" t="s">
        <v>35</v>
      </c>
      <c r="AX1896" s="16" t="s">
        <v>74</v>
      </c>
      <c r="AY1896" s="291" t="s">
        <v>426</v>
      </c>
    </row>
    <row r="1897" s="13" customFormat="1">
      <c r="A1897" s="13"/>
      <c r="B1897" s="238"/>
      <c r="C1897" s="239"/>
      <c r="D1897" s="240" t="s">
        <v>446</v>
      </c>
      <c r="E1897" s="241" t="s">
        <v>28</v>
      </c>
      <c r="F1897" s="242" t="s">
        <v>2566</v>
      </c>
      <c r="G1897" s="239"/>
      <c r="H1897" s="243">
        <v>420</v>
      </c>
      <c r="I1897" s="244"/>
      <c r="J1897" s="239"/>
      <c r="K1897" s="239"/>
      <c r="L1897" s="245"/>
      <c r="M1897" s="246"/>
      <c r="N1897" s="247"/>
      <c r="O1897" s="247"/>
      <c r="P1897" s="247"/>
      <c r="Q1897" s="247"/>
      <c r="R1897" s="247"/>
      <c r="S1897" s="247"/>
      <c r="T1897" s="248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T1897" s="249" t="s">
        <v>446</v>
      </c>
      <c r="AU1897" s="249" t="s">
        <v>83</v>
      </c>
      <c r="AV1897" s="13" t="s">
        <v>83</v>
      </c>
      <c r="AW1897" s="13" t="s">
        <v>35</v>
      </c>
      <c r="AX1897" s="13" t="s">
        <v>74</v>
      </c>
      <c r="AY1897" s="249" t="s">
        <v>426</v>
      </c>
    </row>
    <row r="1898" s="16" customFormat="1">
      <c r="A1898" s="16"/>
      <c r="B1898" s="281"/>
      <c r="C1898" s="282"/>
      <c r="D1898" s="240" t="s">
        <v>446</v>
      </c>
      <c r="E1898" s="283" t="s">
        <v>2567</v>
      </c>
      <c r="F1898" s="284" t="s">
        <v>1235</v>
      </c>
      <c r="G1898" s="282"/>
      <c r="H1898" s="285">
        <v>420</v>
      </c>
      <c r="I1898" s="286"/>
      <c r="J1898" s="282"/>
      <c r="K1898" s="282"/>
      <c r="L1898" s="287"/>
      <c r="M1898" s="288"/>
      <c r="N1898" s="289"/>
      <c r="O1898" s="289"/>
      <c r="P1898" s="289"/>
      <c r="Q1898" s="289"/>
      <c r="R1898" s="289"/>
      <c r="S1898" s="289"/>
      <c r="T1898" s="290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T1898" s="291" t="s">
        <v>446</v>
      </c>
      <c r="AU1898" s="291" t="s">
        <v>83</v>
      </c>
      <c r="AV1898" s="16" t="s">
        <v>469</v>
      </c>
      <c r="AW1898" s="16" t="s">
        <v>35</v>
      </c>
      <c r="AX1898" s="16" t="s">
        <v>74</v>
      </c>
      <c r="AY1898" s="291" t="s">
        <v>426</v>
      </c>
    </row>
    <row r="1899" s="13" customFormat="1">
      <c r="A1899" s="13"/>
      <c r="B1899" s="238"/>
      <c r="C1899" s="239"/>
      <c r="D1899" s="240" t="s">
        <v>446</v>
      </c>
      <c r="E1899" s="241" t="s">
        <v>28</v>
      </c>
      <c r="F1899" s="242" t="s">
        <v>2527</v>
      </c>
      <c r="G1899" s="239"/>
      <c r="H1899" s="243">
        <v>10</v>
      </c>
      <c r="I1899" s="244"/>
      <c r="J1899" s="239"/>
      <c r="K1899" s="239"/>
      <c r="L1899" s="245"/>
      <c r="M1899" s="246"/>
      <c r="N1899" s="247"/>
      <c r="O1899" s="247"/>
      <c r="P1899" s="247"/>
      <c r="Q1899" s="247"/>
      <c r="R1899" s="247"/>
      <c r="S1899" s="247"/>
      <c r="T1899" s="248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T1899" s="249" t="s">
        <v>446</v>
      </c>
      <c r="AU1899" s="249" t="s">
        <v>83</v>
      </c>
      <c r="AV1899" s="13" t="s">
        <v>83</v>
      </c>
      <c r="AW1899" s="13" t="s">
        <v>35</v>
      </c>
      <c r="AX1899" s="13" t="s">
        <v>74</v>
      </c>
      <c r="AY1899" s="249" t="s">
        <v>426</v>
      </c>
    </row>
    <row r="1900" s="16" customFormat="1">
      <c r="A1900" s="16"/>
      <c r="B1900" s="281"/>
      <c r="C1900" s="282"/>
      <c r="D1900" s="240" t="s">
        <v>446</v>
      </c>
      <c r="E1900" s="283" t="s">
        <v>2568</v>
      </c>
      <c r="F1900" s="284" t="s">
        <v>1235</v>
      </c>
      <c r="G1900" s="282"/>
      <c r="H1900" s="285">
        <v>10</v>
      </c>
      <c r="I1900" s="286"/>
      <c r="J1900" s="282"/>
      <c r="K1900" s="282"/>
      <c r="L1900" s="287"/>
      <c r="M1900" s="288"/>
      <c r="N1900" s="289"/>
      <c r="O1900" s="289"/>
      <c r="P1900" s="289"/>
      <c r="Q1900" s="289"/>
      <c r="R1900" s="289"/>
      <c r="S1900" s="289"/>
      <c r="T1900" s="290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T1900" s="291" t="s">
        <v>446</v>
      </c>
      <c r="AU1900" s="291" t="s">
        <v>83</v>
      </c>
      <c r="AV1900" s="16" t="s">
        <v>469</v>
      </c>
      <c r="AW1900" s="16" t="s">
        <v>35</v>
      </c>
      <c r="AX1900" s="16" t="s">
        <v>74</v>
      </c>
      <c r="AY1900" s="291" t="s">
        <v>426</v>
      </c>
    </row>
    <row r="1901" s="15" customFormat="1">
      <c r="A1901" s="15"/>
      <c r="B1901" s="260"/>
      <c r="C1901" s="261"/>
      <c r="D1901" s="240" t="s">
        <v>446</v>
      </c>
      <c r="E1901" s="262" t="s">
        <v>28</v>
      </c>
      <c r="F1901" s="263" t="s">
        <v>466</v>
      </c>
      <c r="G1901" s="261"/>
      <c r="H1901" s="264">
        <v>589.83000000000004</v>
      </c>
      <c r="I1901" s="265"/>
      <c r="J1901" s="261"/>
      <c r="K1901" s="261"/>
      <c r="L1901" s="266"/>
      <c r="M1901" s="267"/>
      <c r="N1901" s="268"/>
      <c r="O1901" s="268"/>
      <c r="P1901" s="268"/>
      <c r="Q1901" s="268"/>
      <c r="R1901" s="268"/>
      <c r="S1901" s="268"/>
      <c r="T1901" s="269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5"/>
      <c r="AE1901" s="15"/>
      <c r="AT1901" s="270" t="s">
        <v>446</v>
      </c>
      <c r="AU1901" s="270" t="s">
        <v>83</v>
      </c>
      <c r="AV1901" s="15" t="s">
        <v>438</v>
      </c>
      <c r="AW1901" s="15" t="s">
        <v>35</v>
      </c>
      <c r="AX1901" s="15" t="s">
        <v>81</v>
      </c>
      <c r="AY1901" s="270" t="s">
        <v>426</v>
      </c>
    </row>
    <row r="1902" s="2" customFormat="1" ht="24.15" customHeight="1">
      <c r="A1902" s="42"/>
      <c r="B1902" s="43"/>
      <c r="C1902" s="220" t="s">
        <v>2569</v>
      </c>
      <c r="D1902" s="220" t="s">
        <v>433</v>
      </c>
      <c r="E1902" s="221" t="s">
        <v>2570</v>
      </c>
      <c r="F1902" s="222" t="s">
        <v>2571</v>
      </c>
      <c r="G1902" s="223" t="s">
        <v>949</v>
      </c>
      <c r="H1902" s="224">
        <v>380</v>
      </c>
      <c r="I1902" s="225"/>
      <c r="J1902" s="226">
        <f>ROUND(I1902*H1902,2)</f>
        <v>0</v>
      </c>
      <c r="K1902" s="222" t="s">
        <v>437</v>
      </c>
      <c r="L1902" s="48"/>
      <c r="M1902" s="227" t="s">
        <v>28</v>
      </c>
      <c r="N1902" s="228" t="s">
        <v>45</v>
      </c>
      <c r="O1902" s="88"/>
      <c r="P1902" s="229">
        <f>O1902*H1902</f>
        <v>0</v>
      </c>
      <c r="Q1902" s="229">
        <v>0.01363</v>
      </c>
      <c r="R1902" s="229">
        <f>Q1902*H1902</f>
        <v>5.1794000000000002</v>
      </c>
      <c r="S1902" s="229">
        <v>0</v>
      </c>
      <c r="T1902" s="230">
        <f>S1902*H1902</f>
        <v>0</v>
      </c>
      <c r="U1902" s="42"/>
      <c r="V1902" s="42"/>
      <c r="W1902" s="42"/>
      <c r="X1902" s="42"/>
      <c r="Y1902" s="42"/>
      <c r="Z1902" s="42"/>
      <c r="AA1902" s="42"/>
      <c r="AB1902" s="42"/>
      <c r="AC1902" s="42"/>
      <c r="AD1902" s="42"/>
      <c r="AE1902" s="42"/>
      <c r="AR1902" s="231" t="s">
        <v>645</v>
      </c>
      <c r="AT1902" s="231" t="s">
        <v>433</v>
      </c>
      <c r="AU1902" s="231" t="s">
        <v>83</v>
      </c>
      <c r="AY1902" s="21" t="s">
        <v>426</v>
      </c>
      <c r="BE1902" s="232">
        <f>IF(N1902="základní",J1902,0)</f>
        <v>0</v>
      </c>
      <c r="BF1902" s="232">
        <f>IF(N1902="snížená",J1902,0)</f>
        <v>0</v>
      </c>
      <c r="BG1902" s="232">
        <f>IF(N1902="zákl. přenesená",J1902,0)</f>
        <v>0</v>
      </c>
      <c r="BH1902" s="232">
        <f>IF(N1902="sníž. přenesená",J1902,0)</f>
        <v>0</v>
      </c>
      <c r="BI1902" s="232">
        <f>IF(N1902="nulová",J1902,0)</f>
        <v>0</v>
      </c>
      <c r="BJ1902" s="21" t="s">
        <v>81</v>
      </c>
      <c r="BK1902" s="232">
        <f>ROUND(I1902*H1902,2)</f>
        <v>0</v>
      </c>
      <c r="BL1902" s="21" t="s">
        <v>645</v>
      </c>
      <c r="BM1902" s="231" t="s">
        <v>2572</v>
      </c>
    </row>
    <row r="1903" s="2" customFormat="1">
      <c r="A1903" s="42"/>
      <c r="B1903" s="43"/>
      <c r="C1903" s="44"/>
      <c r="D1903" s="233" t="s">
        <v>442</v>
      </c>
      <c r="E1903" s="44"/>
      <c r="F1903" s="234" t="s">
        <v>2573</v>
      </c>
      <c r="G1903" s="44"/>
      <c r="H1903" s="44"/>
      <c r="I1903" s="235"/>
      <c r="J1903" s="44"/>
      <c r="K1903" s="44"/>
      <c r="L1903" s="48"/>
      <c r="M1903" s="236"/>
      <c r="N1903" s="237"/>
      <c r="O1903" s="88"/>
      <c r="P1903" s="88"/>
      <c r="Q1903" s="88"/>
      <c r="R1903" s="88"/>
      <c r="S1903" s="88"/>
      <c r="T1903" s="89"/>
      <c r="U1903" s="42"/>
      <c r="V1903" s="42"/>
      <c r="W1903" s="42"/>
      <c r="X1903" s="42"/>
      <c r="Y1903" s="42"/>
      <c r="Z1903" s="42"/>
      <c r="AA1903" s="42"/>
      <c r="AB1903" s="42"/>
      <c r="AC1903" s="42"/>
      <c r="AD1903" s="42"/>
      <c r="AE1903" s="42"/>
      <c r="AT1903" s="21" t="s">
        <v>442</v>
      </c>
      <c r="AU1903" s="21" t="s">
        <v>83</v>
      </c>
    </row>
    <row r="1904" s="14" customFormat="1">
      <c r="A1904" s="14"/>
      <c r="B1904" s="250"/>
      <c r="C1904" s="251"/>
      <c r="D1904" s="240" t="s">
        <v>446</v>
      </c>
      <c r="E1904" s="252" t="s">
        <v>28</v>
      </c>
      <c r="F1904" s="253" t="s">
        <v>1398</v>
      </c>
      <c r="G1904" s="251"/>
      <c r="H1904" s="252" t="s">
        <v>28</v>
      </c>
      <c r="I1904" s="254"/>
      <c r="J1904" s="251"/>
      <c r="K1904" s="251"/>
      <c r="L1904" s="255"/>
      <c r="M1904" s="256"/>
      <c r="N1904" s="257"/>
      <c r="O1904" s="257"/>
      <c r="P1904" s="257"/>
      <c r="Q1904" s="257"/>
      <c r="R1904" s="257"/>
      <c r="S1904" s="257"/>
      <c r="T1904" s="258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T1904" s="259" t="s">
        <v>446</v>
      </c>
      <c r="AU1904" s="259" t="s">
        <v>83</v>
      </c>
      <c r="AV1904" s="14" t="s">
        <v>81</v>
      </c>
      <c r="AW1904" s="14" t="s">
        <v>35</v>
      </c>
      <c r="AX1904" s="14" t="s">
        <v>74</v>
      </c>
      <c r="AY1904" s="259" t="s">
        <v>426</v>
      </c>
    </row>
    <row r="1905" s="13" customFormat="1">
      <c r="A1905" s="13"/>
      <c r="B1905" s="238"/>
      <c r="C1905" s="239"/>
      <c r="D1905" s="240" t="s">
        <v>446</v>
      </c>
      <c r="E1905" s="241" t="s">
        <v>2574</v>
      </c>
      <c r="F1905" s="242" t="s">
        <v>2575</v>
      </c>
      <c r="G1905" s="239"/>
      <c r="H1905" s="243">
        <v>10</v>
      </c>
      <c r="I1905" s="244"/>
      <c r="J1905" s="239"/>
      <c r="K1905" s="239"/>
      <c r="L1905" s="245"/>
      <c r="M1905" s="246"/>
      <c r="N1905" s="247"/>
      <c r="O1905" s="247"/>
      <c r="P1905" s="247"/>
      <c r="Q1905" s="247"/>
      <c r="R1905" s="247"/>
      <c r="S1905" s="247"/>
      <c r="T1905" s="248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T1905" s="249" t="s">
        <v>446</v>
      </c>
      <c r="AU1905" s="249" t="s">
        <v>83</v>
      </c>
      <c r="AV1905" s="13" t="s">
        <v>83</v>
      </c>
      <c r="AW1905" s="13" t="s">
        <v>35</v>
      </c>
      <c r="AX1905" s="13" t="s">
        <v>74</v>
      </c>
      <c r="AY1905" s="249" t="s">
        <v>426</v>
      </c>
    </row>
    <row r="1906" s="13" customFormat="1">
      <c r="A1906" s="13"/>
      <c r="B1906" s="238"/>
      <c r="C1906" s="239"/>
      <c r="D1906" s="240" t="s">
        <v>446</v>
      </c>
      <c r="E1906" s="241" t="s">
        <v>2576</v>
      </c>
      <c r="F1906" s="242" t="s">
        <v>2577</v>
      </c>
      <c r="G1906" s="239"/>
      <c r="H1906" s="243">
        <v>66</v>
      </c>
      <c r="I1906" s="244"/>
      <c r="J1906" s="239"/>
      <c r="K1906" s="239"/>
      <c r="L1906" s="245"/>
      <c r="M1906" s="246"/>
      <c r="N1906" s="247"/>
      <c r="O1906" s="247"/>
      <c r="P1906" s="247"/>
      <c r="Q1906" s="247"/>
      <c r="R1906" s="247"/>
      <c r="S1906" s="247"/>
      <c r="T1906" s="248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T1906" s="249" t="s">
        <v>446</v>
      </c>
      <c r="AU1906" s="249" t="s">
        <v>83</v>
      </c>
      <c r="AV1906" s="13" t="s">
        <v>83</v>
      </c>
      <c r="AW1906" s="13" t="s">
        <v>35</v>
      </c>
      <c r="AX1906" s="13" t="s">
        <v>74</v>
      </c>
      <c r="AY1906" s="249" t="s">
        <v>426</v>
      </c>
    </row>
    <row r="1907" s="13" customFormat="1">
      <c r="A1907" s="13"/>
      <c r="B1907" s="238"/>
      <c r="C1907" s="239"/>
      <c r="D1907" s="240" t="s">
        <v>446</v>
      </c>
      <c r="E1907" s="241" t="s">
        <v>28</v>
      </c>
      <c r="F1907" s="242" t="s">
        <v>787</v>
      </c>
      <c r="G1907" s="239"/>
      <c r="H1907" s="243">
        <v>41</v>
      </c>
      <c r="I1907" s="244"/>
      <c r="J1907" s="239"/>
      <c r="K1907" s="239"/>
      <c r="L1907" s="245"/>
      <c r="M1907" s="246"/>
      <c r="N1907" s="247"/>
      <c r="O1907" s="247"/>
      <c r="P1907" s="247"/>
      <c r="Q1907" s="247"/>
      <c r="R1907" s="247"/>
      <c r="S1907" s="247"/>
      <c r="T1907" s="248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T1907" s="249" t="s">
        <v>446</v>
      </c>
      <c r="AU1907" s="249" t="s">
        <v>83</v>
      </c>
      <c r="AV1907" s="13" t="s">
        <v>83</v>
      </c>
      <c r="AW1907" s="13" t="s">
        <v>35</v>
      </c>
      <c r="AX1907" s="13" t="s">
        <v>74</v>
      </c>
      <c r="AY1907" s="249" t="s">
        <v>426</v>
      </c>
    </row>
    <row r="1908" s="13" customFormat="1">
      <c r="A1908" s="13"/>
      <c r="B1908" s="238"/>
      <c r="C1908" s="239"/>
      <c r="D1908" s="240" t="s">
        <v>446</v>
      </c>
      <c r="E1908" s="241" t="s">
        <v>28</v>
      </c>
      <c r="F1908" s="242" t="s">
        <v>2578</v>
      </c>
      <c r="G1908" s="239"/>
      <c r="H1908" s="243">
        <v>167</v>
      </c>
      <c r="I1908" s="244"/>
      <c r="J1908" s="239"/>
      <c r="K1908" s="239"/>
      <c r="L1908" s="245"/>
      <c r="M1908" s="246"/>
      <c r="N1908" s="247"/>
      <c r="O1908" s="247"/>
      <c r="P1908" s="247"/>
      <c r="Q1908" s="247"/>
      <c r="R1908" s="247"/>
      <c r="S1908" s="247"/>
      <c r="T1908" s="248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T1908" s="249" t="s">
        <v>446</v>
      </c>
      <c r="AU1908" s="249" t="s">
        <v>83</v>
      </c>
      <c r="AV1908" s="13" t="s">
        <v>83</v>
      </c>
      <c r="AW1908" s="13" t="s">
        <v>35</v>
      </c>
      <c r="AX1908" s="13" t="s">
        <v>74</v>
      </c>
      <c r="AY1908" s="249" t="s">
        <v>426</v>
      </c>
    </row>
    <row r="1909" s="13" customFormat="1">
      <c r="A1909" s="13"/>
      <c r="B1909" s="238"/>
      <c r="C1909" s="239"/>
      <c r="D1909" s="240" t="s">
        <v>446</v>
      </c>
      <c r="E1909" s="241" t="s">
        <v>28</v>
      </c>
      <c r="F1909" s="242" t="s">
        <v>2579</v>
      </c>
      <c r="G1909" s="239"/>
      <c r="H1909" s="243">
        <v>96</v>
      </c>
      <c r="I1909" s="244"/>
      <c r="J1909" s="239"/>
      <c r="K1909" s="239"/>
      <c r="L1909" s="245"/>
      <c r="M1909" s="246"/>
      <c r="N1909" s="247"/>
      <c r="O1909" s="247"/>
      <c r="P1909" s="247"/>
      <c r="Q1909" s="247"/>
      <c r="R1909" s="247"/>
      <c r="S1909" s="247"/>
      <c r="T1909" s="248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T1909" s="249" t="s">
        <v>446</v>
      </c>
      <c r="AU1909" s="249" t="s">
        <v>83</v>
      </c>
      <c r="AV1909" s="13" t="s">
        <v>83</v>
      </c>
      <c r="AW1909" s="13" t="s">
        <v>35</v>
      </c>
      <c r="AX1909" s="13" t="s">
        <v>74</v>
      </c>
      <c r="AY1909" s="249" t="s">
        <v>426</v>
      </c>
    </row>
    <row r="1910" s="15" customFormat="1">
      <c r="A1910" s="15"/>
      <c r="B1910" s="260"/>
      <c r="C1910" s="261"/>
      <c r="D1910" s="240" t="s">
        <v>446</v>
      </c>
      <c r="E1910" s="262" t="s">
        <v>28</v>
      </c>
      <c r="F1910" s="263" t="s">
        <v>466</v>
      </c>
      <c r="G1910" s="261"/>
      <c r="H1910" s="264">
        <v>380</v>
      </c>
      <c r="I1910" s="265"/>
      <c r="J1910" s="261"/>
      <c r="K1910" s="261"/>
      <c r="L1910" s="266"/>
      <c r="M1910" s="267"/>
      <c r="N1910" s="268"/>
      <c r="O1910" s="268"/>
      <c r="P1910" s="268"/>
      <c r="Q1910" s="268"/>
      <c r="R1910" s="268"/>
      <c r="S1910" s="268"/>
      <c r="T1910" s="269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5"/>
      <c r="AE1910" s="15"/>
      <c r="AT1910" s="270" t="s">
        <v>446</v>
      </c>
      <c r="AU1910" s="270" t="s">
        <v>83</v>
      </c>
      <c r="AV1910" s="15" t="s">
        <v>438</v>
      </c>
      <c r="AW1910" s="15" t="s">
        <v>35</v>
      </c>
      <c r="AX1910" s="15" t="s">
        <v>81</v>
      </c>
      <c r="AY1910" s="270" t="s">
        <v>426</v>
      </c>
    </row>
    <row r="1911" s="2" customFormat="1" ht="24.15" customHeight="1">
      <c r="A1911" s="42"/>
      <c r="B1911" s="43"/>
      <c r="C1911" s="220" t="s">
        <v>2580</v>
      </c>
      <c r="D1911" s="220" t="s">
        <v>433</v>
      </c>
      <c r="E1911" s="221" t="s">
        <v>2581</v>
      </c>
      <c r="F1911" s="222" t="s">
        <v>2582</v>
      </c>
      <c r="G1911" s="223" t="s">
        <v>949</v>
      </c>
      <c r="H1911" s="224">
        <v>33</v>
      </c>
      <c r="I1911" s="225"/>
      <c r="J1911" s="226">
        <f>ROUND(I1911*H1911,2)</f>
        <v>0</v>
      </c>
      <c r="K1911" s="222" t="s">
        <v>437</v>
      </c>
      <c r="L1911" s="48"/>
      <c r="M1911" s="227" t="s">
        <v>28</v>
      </c>
      <c r="N1911" s="228" t="s">
        <v>45</v>
      </c>
      <c r="O1911" s="88"/>
      <c r="P1911" s="229">
        <f>O1911*H1911</f>
        <v>0</v>
      </c>
      <c r="Q1911" s="229">
        <v>0.017520000000000001</v>
      </c>
      <c r="R1911" s="229">
        <f>Q1911*H1911</f>
        <v>0.57816000000000001</v>
      </c>
      <c r="S1911" s="229">
        <v>0</v>
      </c>
      <c r="T1911" s="230">
        <f>S1911*H1911</f>
        <v>0</v>
      </c>
      <c r="U1911" s="42"/>
      <c r="V1911" s="42"/>
      <c r="W1911" s="42"/>
      <c r="X1911" s="42"/>
      <c r="Y1911" s="42"/>
      <c r="Z1911" s="42"/>
      <c r="AA1911" s="42"/>
      <c r="AB1911" s="42"/>
      <c r="AC1911" s="42"/>
      <c r="AD1911" s="42"/>
      <c r="AE1911" s="42"/>
      <c r="AR1911" s="231" t="s">
        <v>645</v>
      </c>
      <c r="AT1911" s="231" t="s">
        <v>433</v>
      </c>
      <c r="AU1911" s="231" t="s">
        <v>83</v>
      </c>
      <c r="AY1911" s="21" t="s">
        <v>426</v>
      </c>
      <c r="BE1911" s="232">
        <f>IF(N1911="základní",J1911,0)</f>
        <v>0</v>
      </c>
      <c r="BF1911" s="232">
        <f>IF(N1911="snížená",J1911,0)</f>
        <v>0</v>
      </c>
      <c r="BG1911" s="232">
        <f>IF(N1911="zákl. přenesená",J1911,0)</f>
        <v>0</v>
      </c>
      <c r="BH1911" s="232">
        <f>IF(N1911="sníž. přenesená",J1911,0)</f>
        <v>0</v>
      </c>
      <c r="BI1911" s="232">
        <f>IF(N1911="nulová",J1911,0)</f>
        <v>0</v>
      </c>
      <c r="BJ1911" s="21" t="s">
        <v>81</v>
      </c>
      <c r="BK1911" s="232">
        <f>ROUND(I1911*H1911,2)</f>
        <v>0</v>
      </c>
      <c r="BL1911" s="21" t="s">
        <v>645</v>
      </c>
      <c r="BM1911" s="231" t="s">
        <v>2583</v>
      </c>
    </row>
    <row r="1912" s="2" customFormat="1">
      <c r="A1912" s="42"/>
      <c r="B1912" s="43"/>
      <c r="C1912" s="44"/>
      <c r="D1912" s="233" t="s">
        <v>442</v>
      </c>
      <c r="E1912" s="44"/>
      <c r="F1912" s="234" t="s">
        <v>2584</v>
      </c>
      <c r="G1912" s="44"/>
      <c r="H1912" s="44"/>
      <c r="I1912" s="235"/>
      <c r="J1912" s="44"/>
      <c r="K1912" s="44"/>
      <c r="L1912" s="48"/>
      <c r="M1912" s="236"/>
      <c r="N1912" s="237"/>
      <c r="O1912" s="88"/>
      <c r="P1912" s="88"/>
      <c r="Q1912" s="88"/>
      <c r="R1912" s="88"/>
      <c r="S1912" s="88"/>
      <c r="T1912" s="89"/>
      <c r="U1912" s="42"/>
      <c r="V1912" s="42"/>
      <c r="W1912" s="42"/>
      <c r="X1912" s="42"/>
      <c r="Y1912" s="42"/>
      <c r="Z1912" s="42"/>
      <c r="AA1912" s="42"/>
      <c r="AB1912" s="42"/>
      <c r="AC1912" s="42"/>
      <c r="AD1912" s="42"/>
      <c r="AE1912" s="42"/>
      <c r="AT1912" s="21" t="s">
        <v>442</v>
      </c>
      <c r="AU1912" s="21" t="s">
        <v>83</v>
      </c>
    </row>
    <row r="1913" s="14" customFormat="1">
      <c r="A1913" s="14"/>
      <c r="B1913" s="250"/>
      <c r="C1913" s="251"/>
      <c r="D1913" s="240" t="s">
        <v>446</v>
      </c>
      <c r="E1913" s="252" t="s">
        <v>28</v>
      </c>
      <c r="F1913" s="253" t="s">
        <v>1398</v>
      </c>
      <c r="G1913" s="251"/>
      <c r="H1913" s="252" t="s">
        <v>28</v>
      </c>
      <c r="I1913" s="254"/>
      <c r="J1913" s="251"/>
      <c r="K1913" s="251"/>
      <c r="L1913" s="255"/>
      <c r="M1913" s="256"/>
      <c r="N1913" s="257"/>
      <c r="O1913" s="257"/>
      <c r="P1913" s="257"/>
      <c r="Q1913" s="257"/>
      <c r="R1913" s="257"/>
      <c r="S1913" s="257"/>
      <c r="T1913" s="258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T1913" s="259" t="s">
        <v>446</v>
      </c>
      <c r="AU1913" s="259" t="s">
        <v>83</v>
      </c>
      <c r="AV1913" s="14" t="s">
        <v>81</v>
      </c>
      <c r="AW1913" s="14" t="s">
        <v>35</v>
      </c>
      <c r="AX1913" s="14" t="s">
        <v>74</v>
      </c>
      <c r="AY1913" s="259" t="s">
        <v>426</v>
      </c>
    </row>
    <row r="1914" s="13" customFormat="1">
      <c r="A1914" s="13"/>
      <c r="B1914" s="238"/>
      <c r="C1914" s="239"/>
      <c r="D1914" s="240" t="s">
        <v>446</v>
      </c>
      <c r="E1914" s="241" t="s">
        <v>28</v>
      </c>
      <c r="F1914" s="242" t="s">
        <v>703</v>
      </c>
      <c r="G1914" s="239"/>
      <c r="H1914" s="243">
        <v>27</v>
      </c>
      <c r="I1914" s="244"/>
      <c r="J1914" s="239"/>
      <c r="K1914" s="239"/>
      <c r="L1914" s="245"/>
      <c r="M1914" s="246"/>
      <c r="N1914" s="247"/>
      <c r="O1914" s="247"/>
      <c r="P1914" s="247"/>
      <c r="Q1914" s="247"/>
      <c r="R1914" s="247"/>
      <c r="S1914" s="247"/>
      <c r="T1914" s="248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T1914" s="249" t="s">
        <v>446</v>
      </c>
      <c r="AU1914" s="249" t="s">
        <v>83</v>
      </c>
      <c r="AV1914" s="13" t="s">
        <v>83</v>
      </c>
      <c r="AW1914" s="13" t="s">
        <v>35</v>
      </c>
      <c r="AX1914" s="13" t="s">
        <v>74</v>
      </c>
      <c r="AY1914" s="249" t="s">
        <v>426</v>
      </c>
    </row>
    <row r="1915" s="13" customFormat="1">
      <c r="A1915" s="13"/>
      <c r="B1915" s="238"/>
      <c r="C1915" s="239"/>
      <c r="D1915" s="240" t="s">
        <v>446</v>
      </c>
      <c r="E1915" s="241" t="s">
        <v>28</v>
      </c>
      <c r="F1915" s="242" t="s">
        <v>517</v>
      </c>
      <c r="G1915" s="239"/>
      <c r="H1915" s="243">
        <v>6</v>
      </c>
      <c r="I1915" s="244"/>
      <c r="J1915" s="239"/>
      <c r="K1915" s="239"/>
      <c r="L1915" s="245"/>
      <c r="M1915" s="246"/>
      <c r="N1915" s="247"/>
      <c r="O1915" s="247"/>
      <c r="P1915" s="247"/>
      <c r="Q1915" s="247"/>
      <c r="R1915" s="247"/>
      <c r="S1915" s="247"/>
      <c r="T1915" s="248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T1915" s="249" t="s">
        <v>446</v>
      </c>
      <c r="AU1915" s="249" t="s">
        <v>83</v>
      </c>
      <c r="AV1915" s="13" t="s">
        <v>83</v>
      </c>
      <c r="AW1915" s="13" t="s">
        <v>35</v>
      </c>
      <c r="AX1915" s="13" t="s">
        <v>74</v>
      </c>
      <c r="AY1915" s="249" t="s">
        <v>426</v>
      </c>
    </row>
    <row r="1916" s="15" customFormat="1">
      <c r="A1916" s="15"/>
      <c r="B1916" s="260"/>
      <c r="C1916" s="261"/>
      <c r="D1916" s="240" t="s">
        <v>446</v>
      </c>
      <c r="E1916" s="262" t="s">
        <v>2585</v>
      </c>
      <c r="F1916" s="263" t="s">
        <v>466</v>
      </c>
      <c r="G1916" s="261"/>
      <c r="H1916" s="264">
        <v>33</v>
      </c>
      <c r="I1916" s="265"/>
      <c r="J1916" s="261"/>
      <c r="K1916" s="261"/>
      <c r="L1916" s="266"/>
      <c r="M1916" s="267"/>
      <c r="N1916" s="268"/>
      <c r="O1916" s="268"/>
      <c r="P1916" s="268"/>
      <c r="Q1916" s="268"/>
      <c r="R1916" s="268"/>
      <c r="S1916" s="268"/>
      <c r="T1916" s="269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5"/>
      <c r="AE1916" s="15"/>
      <c r="AT1916" s="270" t="s">
        <v>446</v>
      </c>
      <c r="AU1916" s="270" t="s">
        <v>83</v>
      </c>
      <c r="AV1916" s="15" t="s">
        <v>438</v>
      </c>
      <c r="AW1916" s="15" t="s">
        <v>35</v>
      </c>
      <c r="AX1916" s="15" t="s">
        <v>81</v>
      </c>
      <c r="AY1916" s="270" t="s">
        <v>426</v>
      </c>
    </row>
    <row r="1917" s="2" customFormat="1" ht="21.75" customHeight="1">
      <c r="A1917" s="42"/>
      <c r="B1917" s="43"/>
      <c r="C1917" s="271" t="s">
        <v>2586</v>
      </c>
      <c r="D1917" s="271" t="s">
        <v>776</v>
      </c>
      <c r="E1917" s="272" t="s">
        <v>2587</v>
      </c>
      <c r="F1917" s="273" t="s">
        <v>2588</v>
      </c>
      <c r="G1917" s="274" t="s">
        <v>504</v>
      </c>
      <c r="H1917" s="275">
        <v>1.7769999999999999</v>
      </c>
      <c r="I1917" s="276"/>
      <c r="J1917" s="277">
        <f>ROUND(I1917*H1917,2)</f>
        <v>0</v>
      </c>
      <c r="K1917" s="273" t="s">
        <v>437</v>
      </c>
      <c r="L1917" s="278"/>
      <c r="M1917" s="279" t="s">
        <v>28</v>
      </c>
      <c r="N1917" s="280" t="s">
        <v>45</v>
      </c>
      <c r="O1917" s="88"/>
      <c r="P1917" s="229">
        <f>O1917*H1917</f>
        <v>0</v>
      </c>
      <c r="Q1917" s="229">
        <v>0.55000000000000004</v>
      </c>
      <c r="R1917" s="229">
        <f>Q1917*H1917</f>
        <v>0.97735000000000005</v>
      </c>
      <c r="S1917" s="229">
        <v>0</v>
      </c>
      <c r="T1917" s="230">
        <f>S1917*H1917</f>
        <v>0</v>
      </c>
      <c r="U1917" s="42"/>
      <c r="V1917" s="42"/>
      <c r="W1917" s="42"/>
      <c r="X1917" s="42"/>
      <c r="Y1917" s="42"/>
      <c r="Z1917" s="42"/>
      <c r="AA1917" s="42"/>
      <c r="AB1917" s="42"/>
      <c r="AC1917" s="42"/>
      <c r="AD1917" s="42"/>
      <c r="AE1917" s="42"/>
      <c r="AR1917" s="231" t="s">
        <v>732</v>
      </c>
      <c r="AT1917" s="231" t="s">
        <v>776</v>
      </c>
      <c r="AU1917" s="231" t="s">
        <v>83</v>
      </c>
      <c r="AY1917" s="21" t="s">
        <v>426</v>
      </c>
      <c r="BE1917" s="232">
        <f>IF(N1917="základní",J1917,0)</f>
        <v>0</v>
      </c>
      <c r="BF1917" s="232">
        <f>IF(N1917="snížená",J1917,0)</f>
        <v>0</v>
      </c>
      <c r="BG1917" s="232">
        <f>IF(N1917="zákl. přenesená",J1917,0)</f>
        <v>0</v>
      </c>
      <c r="BH1917" s="232">
        <f>IF(N1917="sníž. přenesená",J1917,0)</f>
        <v>0</v>
      </c>
      <c r="BI1917" s="232">
        <f>IF(N1917="nulová",J1917,0)</f>
        <v>0</v>
      </c>
      <c r="BJ1917" s="21" t="s">
        <v>81</v>
      </c>
      <c r="BK1917" s="232">
        <f>ROUND(I1917*H1917,2)</f>
        <v>0</v>
      </c>
      <c r="BL1917" s="21" t="s">
        <v>645</v>
      </c>
      <c r="BM1917" s="231" t="s">
        <v>2589</v>
      </c>
    </row>
    <row r="1918" s="14" customFormat="1">
      <c r="A1918" s="14"/>
      <c r="B1918" s="250"/>
      <c r="C1918" s="251"/>
      <c r="D1918" s="240" t="s">
        <v>446</v>
      </c>
      <c r="E1918" s="252" t="s">
        <v>28</v>
      </c>
      <c r="F1918" s="253" t="s">
        <v>1398</v>
      </c>
      <c r="G1918" s="251"/>
      <c r="H1918" s="252" t="s">
        <v>28</v>
      </c>
      <c r="I1918" s="254"/>
      <c r="J1918" s="251"/>
      <c r="K1918" s="251"/>
      <c r="L1918" s="255"/>
      <c r="M1918" s="256"/>
      <c r="N1918" s="257"/>
      <c r="O1918" s="257"/>
      <c r="P1918" s="257"/>
      <c r="Q1918" s="257"/>
      <c r="R1918" s="257"/>
      <c r="S1918" s="257"/>
      <c r="T1918" s="258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T1918" s="259" t="s">
        <v>446</v>
      </c>
      <c r="AU1918" s="259" t="s">
        <v>83</v>
      </c>
      <c r="AV1918" s="14" t="s">
        <v>81</v>
      </c>
      <c r="AW1918" s="14" t="s">
        <v>35</v>
      </c>
      <c r="AX1918" s="14" t="s">
        <v>74</v>
      </c>
      <c r="AY1918" s="259" t="s">
        <v>426</v>
      </c>
    </row>
    <row r="1919" s="13" customFormat="1">
      <c r="A1919" s="13"/>
      <c r="B1919" s="238"/>
      <c r="C1919" s="239"/>
      <c r="D1919" s="240" t="s">
        <v>446</v>
      </c>
      <c r="E1919" s="241" t="s">
        <v>28</v>
      </c>
      <c r="F1919" s="242" t="s">
        <v>2590</v>
      </c>
      <c r="G1919" s="239"/>
      <c r="H1919" s="243">
        <v>1.645</v>
      </c>
      <c r="I1919" s="244"/>
      <c r="J1919" s="239"/>
      <c r="K1919" s="239"/>
      <c r="L1919" s="245"/>
      <c r="M1919" s="246"/>
      <c r="N1919" s="247"/>
      <c r="O1919" s="247"/>
      <c r="P1919" s="247"/>
      <c r="Q1919" s="247"/>
      <c r="R1919" s="247"/>
      <c r="S1919" s="247"/>
      <c r="T1919" s="248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T1919" s="249" t="s">
        <v>446</v>
      </c>
      <c r="AU1919" s="249" t="s">
        <v>83</v>
      </c>
      <c r="AV1919" s="13" t="s">
        <v>83</v>
      </c>
      <c r="AW1919" s="13" t="s">
        <v>35</v>
      </c>
      <c r="AX1919" s="13" t="s">
        <v>74</v>
      </c>
      <c r="AY1919" s="249" t="s">
        <v>426</v>
      </c>
    </row>
    <row r="1920" s="13" customFormat="1">
      <c r="A1920" s="13"/>
      <c r="B1920" s="238"/>
      <c r="C1920" s="239"/>
      <c r="D1920" s="240" t="s">
        <v>446</v>
      </c>
      <c r="E1920" s="241" t="s">
        <v>28</v>
      </c>
      <c r="F1920" s="242" t="s">
        <v>2591</v>
      </c>
      <c r="G1920" s="239"/>
      <c r="H1920" s="243">
        <v>0.13200000000000001</v>
      </c>
      <c r="I1920" s="244"/>
      <c r="J1920" s="239"/>
      <c r="K1920" s="239"/>
      <c r="L1920" s="245"/>
      <c r="M1920" s="246"/>
      <c r="N1920" s="247"/>
      <c r="O1920" s="247"/>
      <c r="P1920" s="247"/>
      <c r="Q1920" s="247"/>
      <c r="R1920" s="247"/>
      <c r="S1920" s="247"/>
      <c r="T1920" s="248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T1920" s="249" t="s">
        <v>446</v>
      </c>
      <c r="AU1920" s="249" t="s">
        <v>83</v>
      </c>
      <c r="AV1920" s="13" t="s">
        <v>83</v>
      </c>
      <c r="AW1920" s="13" t="s">
        <v>35</v>
      </c>
      <c r="AX1920" s="13" t="s">
        <v>74</v>
      </c>
      <c r="AY1920" s="249" t="s">
        <v>426</v>
      </c>
    </row>
    <row r="1921" s="15" customFormat="1">
      <c r="A1921" s="15"/>
      <c r="B1921" s="260"/>
      <c r="C1921" s="261"/>
      <c r="D1921" s="240" t="s">
        <v>446</v>
      </c>
      <c r="E1921" s="262" t="s">
        <v>188</v>
      </c>
      <c r="F1921" s="263" t="s">
        <v>466</v>
      </c>
      <c r="G1921" s="261"/>
      <c r="H1921" s="264">
        <v>1.7769999999999999</v>
      </c>
      <c r="I1921" s="265"/>
      <c r="J1921" s="261"/>
      <c r="K1921" s="261"/>
      <c r="L1921" s="266"/>
      <c r="M1921" s="267"/>
      <c r="N1921" s="268"/>
      <c r="O1921" s="268"/>
      <c r="P1921" s="268"/>
      <c r="Q1921" s="268"/>
      <c r="R1921" s="268"/>
      <c r="S1921" s="268"/>
      <c r="T1921" s="269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5"/>
      <c r="AE1921" s="15"/>
      <c r="AT1921" s="270" t="s">
        <v>446</v>
      </c>
      <c r="AU1921" s="270" t="s">
        <v>83</v>
      </c>
      <c r="AV1921" s="15" t="s">
        <v>438</v>
      </c>
      <c r="AW1921" s="15" t="s">
        <v>35</v>
      </c>
      <c r="AX1921" s="15" t="s">
        <v>81</v>
      </c>
      <c r="AY1921" s="270" t="s">
        <v>426</v>
      </c>
    </row>
    <row r="1922" s="2" customFormat="1" ht="21.75" customHeight="1">
      <c r="A1922" s="42"/>
      <c r="B1922" s="43"/>
      <c r="C1922" s="271" t="s">
        <v>2592</v>
      </c>
      <c r="D1922" s="271" t="s">
        <v>776</v>
      </c>
      <c r="E1922" s="272" t="s">
        <v>2593</v>
      </c>
      <c r="F1922" s="273" t="s">
        <v>2594</v>
      </c>
      <c r="G1922" s="274" t="s">
        <v>504</v>
      </c>
      <c r="H1922" s="275">
        <v>6.2939999999999996</v>
      </c>
      <c r="I1922" s="276"/>
      <c r="J1922" s="277">
        <f>ROUND(I1922*H1922,2)</f>
        <v>0</v>
      </c>
      <c r="K1922" s="273" t="s">
        <v>437</v>
      </c>
      <c r="L1922" s="278"/>
      <c r="M1922" s="279" t="s">
        <v>28</v>
      </c>
      <c r="N1922" s="280" t="s">
        <v>45</v>
      </c>
      <c r="O1922" s="88"/>
      <c r="P1922" s="229">
        <f>O1922*H1922</f>
        <v>0</v>
      </c>
      <c r="Q1922" s="229">
        <v>0.55000000000000004</v>
      </c>
      <c r="R1922" s="229">
        <f>Q1922*H1922</f>
        <v>3.4617</v>
      </c>
      <c r="S1922" s="229">
        <v>0</v>
      </c>
      <c r="T1922" s="230">
        <f>S1922*H1922</f>
        <v>0</v>
      </c>
      <c r="U1922" s="42"/>
      <c r="V1922" s="42"/>
      <c r="W1922" s="42"/>
      <c r="X1922" s="42"/>
      <c r="Y1922" s="42"/>
      <c r="Z1922" s="42"/>
      <c r="AA1922" s="42"/>
      <c r="AB1922" s="42"/>
      <c r="AC1922" s="42"/>
      <c r="AD1922" s="42"/>
      <c r="AE1922" s="42"/>
      <c r="AR1922" s="231" t="s">
        <v>732</v>
      </c>
      <c r="AT1922" s="231" t="s">
        <v>776</v>
      </c>
      <c r="AU1922" s="231" t="s">
        <v>83</v>
      </c>
      <c r="AY1922" s="21" t="s">
        <v>426</v>
      </c>
      <c r="BE1922" s="232">
        <f>IF(N1922="základní",J1922,0)</f>
        <v>0</v>
      </c>
      <c r="BF1922" s="232">
        <f>IF(N1922="snížená",J1922,0)</f>
        <v>0</v>
      </c>
      <c r="BG1922" s="232">
        <f>IF(N1922="zákl. přenesená",J1922,0)</f>
        <v>0</v>
      </c>
      <c r="BH1922" s="232">
        <f>IF(N1922="sníž. přenesená",J1922,0)</f>
        <v>0</v>
      </c>
      <c r="BI1922" s="232">
        <f>IF(N1922="nulová",J1922,0)</f>
        <v>0</v>
      </c>
      <c r="BJ1922" s="21" t="s">
        <v>81</v>
      </c>
      <c r="BK1922" s="232">
        <f>ROUND(I1922*H1922,2)</f>
        <v>0</v>
      </c>
      <c r="BL1922" s="21" t="s">
        <v>645</v>
      </c>
      <c r="BM1922" s="231" t="s">
        <v>2595</v>
      </c>
    </row>
    <row r="1923" s="14" customFormat="1">
      <c r="A1923" s="14"/>
      <c r="B1923" s="250"/>
      <c r="C1923" s="251"/>
      <c r="D1923" s="240" t="s">
        <v>446</v>
      </c>
      <c r="E1923" s="252" t="s">
        <v>28</v>
      </c>
      <c r="F1923" s="253" t="s">
        <v>1398</v>
      </c>
      <c r="G1923" s="251"/>
      <c r="H1923" s="252" t="s">
        <v>28</v>
      </c>
      <c r="I1923" s="254"/>
      <c r="J1923" s="251"/>
      <c r="K1923" s="251"/>
      <c r="L1923" s="255"/>
      <c r="M1923" s="256"/>
      <c r="N1923" s="257"/>
      <c r="O1923" s="257"/>
      <c r="P1923" s="257"/>
      <c r="Q1923" s="257"/>
      <c r="R1923" s="257"/>
      <c r="S1923" s="257"/>
      <c r="T1923" s="258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T1923" s="259" t="s">
        <v>446</v>
      </c>
      <c r="AU1923" s="259" t="s">
        <v>83</v>
      </c>
      <c r="AV1923" s="14" t="s">
        <v>81</v>
      </c>
      <c r="AW1923" s="14" t="s">
        <v>35</v>
      </c>
      <c r="AX1923" s="14" t="s">
        <v>74</v>
      </c>
      <c r="AY1923" s="259" t="s">
        <v>426</v>
      </c>
    </row>
    <row r="1924" s="13" customFormat="1">
      <c r="A1924" s="13"/>
      <c r="B1924" s="238"/>
      <c r="C1924" s="239"/>
      <c r="D1924" s="240" t="s">
        <v>446</v>
      </c>
      <c r="E1924" s="241" t="s">
        <v>28</v>
      </c>
      <c r="F1924" s="242" t="s">
        <v>2596</v>
      </c>
      <c r="G1924" s="239"/>
      <c r="H1924" s="243">
        <v>0.216</v>
      </c>
      <c r="I1924" s="244"/>
      <c r="J1924" s="239"/>
      <c r="K1924" s="239"/>
      <c r="L1924" s="245"/>
      <c r="M1924" s="246"/>
      <c r="N1924" s="247"/>
      <c r="O1924" s="247"/>
      <c r="P1924" s="247"/>
      <c r="Q1924" s="247"/>
      <c r="R1924" s="247"/>
      <c r="S1924" s="247"/>
      <c r="T1924" s="248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T1924" s="249" t="s">
        <v>446</v>
      </c>
      <c r="AU1924" s="249" t="s">
        <v>83</v>
      </c>
      <c r="AV1924" s="13" t="s">
        <v>83</v>
      </c>
      <c r="AW1924" s="13" t="s">
        <v>35</v>
      </c>
      <c r="AX1924" s="13" t="s">
        <v>74</v>
      </c>
      <c r="AY1924" s="249" t="s">
        <v>426</v>
      </c>
    </row>
    <row r="1925" s="13" customFormat="1">
      <c r="A1925" s="13"/>
      <c r="B1925" s="238"/>
      <c r="C1925" s="239"/>
      <c r="D1925" s="240" t="s">
        <v>446</v>
      </c>
      <c r="E1925" s="241" t="s">
        <v>28</v>
      </c>
      <c r="F1925" s="242" t="s">
        <v>2597</v>
      </c>
      <c r="G1925" s="239"/>
      <c r="H1925" s="243">
        <v>1.3939999999999999</v>
      </c>
      <c r="I1925" s="244"/>
      <c r="J1925" s="239"/>
      <c r="K1925" s="239"/>
      <c r="L1925" s="245"/>
      <c r="M1925" s="246"/>
      <c r="N1925" s="247"/>
      <c r="O1925" s="247"/>
      <c r="P1925" s="247"/>
      <c r="Q1925" s="247"/>
      <c r="R1925" s="247"/>
      <c r="S1925" s="247"/>
      <c r="T1925" s="248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T1925" s="249" t="s">
        <v>446</v>
      </c>
      <c r="AU1925" s="249" t="s">
        <v>83</v>
      </c>
      <c r="AV1925" s="13" t="s">
        <v>83</v>
      </c>
      <c r="AW1925" s="13" t="s">
        <v>35</v>
      </c>
      <c r="AX1925" s="13" t="s">
        <v>74</v>
      </c>
      <c r="AY1925" s="249" t="s">
        <v>426</v>
      </c>
    </row>
    <row r="1926" s="13" customFormat="1">
      <c r="A1926" s="13"/>
      <c r="B1926" s="238"/>
      <c r="C1926" s="239"/>
      <c r="D1926" s="240" t="s">
        <v>446</v>
      </c>
      <c r="E1926" s="241" t="s">
        <v>28</v>
      </c>
      <c r="F1926" s="242" t="s">
        <v>2598</v>
      </c>
      <c r="G1926" s="239"/>
      <c r="H1926" s="243">
        <v>1.01</v>
      </c>
      <c r="I1926" s="244"/>
      <c r="J1926" s="239"/>
      <c r="K1926" s="239"/>
      <c r="L1926" s="245"/>
      <c r="M1926" s="246"/>
      <c r="N1926" s="247"/>
      <c r="O1926" s="247"/>
      <c r="P1926" s="247"/>
      <c r="Q1926" s="247"/>
      <c r="R1926" s="247"/>
      <c r="S1926" s="247"/>
      <c r="T1926" s="248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T1926" s="249" t="s">
        <v>446</v>
      </c>
      <c r="AU1926" s="249" t="s">
        <v>83</v>
      </c>
      <c r="AV1926" s="13" t="s">
        <v>83</v>
      </c>
      <c r="AW1926" s="13" t="s">
        <v>35</v>
      </c>
      <c r="AX1926" s="13" t="s">
        <v>74</v>
      </c>
      <c r="AY1926" s="249" t="s">
        <v>426</v>
      </c>
    </row>
    <row r="1927" s="13" customFormat="1">
      <c r="A1927" s="13"/>
      <c r="B1927" s="238"/>
      <c r="C1927" s="239"/>
      <c r="D1927" s="240" t="s">
        <v>446</v>
      </c>
      <c r="E1927" s="241" t="s">
        <v>28</v>
      </c>
      <c r="F1927" s="242" t="s">
        <v>2599</v>
      </c>
      <c r="G1927" s="239"/>
      <c r="H1927" s="243">
        <v>3.6739999999999999</v>
      </c>
      <c r="I1927" s="244"/>
      <c r="J1927" s="239"/>
      <c r="K1927" s="239"/>
      <c r="L1927" s="245"/>
      <c r="M1927" s="246"/>
      <c r="N1927" s="247"/>
      <c r="O1927" s="247"/>
      <c r="P1927" s="247"/>
      <c r="Q1927" s="247"/>
      <c r="R1927" s="247"/>
      <c r="S1927" s="247"/>
      <c r="T1927" s="248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T1927" s="249" t="s">
        <v>446</v>
      </c>
      <c r="AU1927" s="249" t="s">
        <v>83</v>
      </c>
      <c r="AV1927" s="13" t="s">
        <v>83</v>
      </c>
      <c r="AW1927" s="13" t="s">
        <v>35</v>
      </c>
      <c r="AX1927" s="13" t="s">
        <v>74</v>
      </c>
      <c r="AY1927" s="249" t="s">
        <v>426</v>
      </c>
    </row>
    <row r="1928" s="15" customFormat="1">
      <c r="A1928" s="15"/>
      <c r="B1928" s="260"/>
      <c r="C1928" s="261"/>
      <c r="D1928" s="240" t="s">
        <v>446</v>
      </c>
      <c r="E1928" s="262" t="s">
        <v>190</v>
      </c>
      <c r="F1928" s="263" t="s">
        <v>466</v>
      </c>
      <c r="G1928" s="261"/>
      <c r="H1928" s="264">
        <v>6.2939999999999996</v>
      </c>
      <c r="I1928" s="265"/>
      <c r="J1928" s="261"/>
      <c r="K1928" s="261"/>
      <c r="L1928" s="266"/>
      <c r="M1928" s="267"/>
      <c r="N1928" s="268"/>
      <c r="O1928" s="268"/>
      <c r="P1928" s="268"/>
      <c r="Q1928" s="268"/>
      <c r="R1928" s="268"/>
      <c r="S1928" s="268"/>
      <c r="T1928" s="269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5"/>
      <c r="AE1928" s="15"/>
      <c r="AT1928" s="270" t="s">
        <v>446</v>
      </c>
      <c r="AU1928" s="270" t="s">
        <v>83</v>
      </c>
      <c r="AV1928" s="15" t="s">
        <v>438</v>
      </c>
      <c r="AW1928" s="15" t="s">
        <v>35</v>
      </c>
      <c r="AX1928" s="15" t="s">
        <v>81</v>
      </c>
      <c r="AY1928" s="270" t="s">
        <v>426</v>
      </c>
    </row>
    <row r="1929" s="2" customFormat="1" ht="21.75" customHeight="1">
      <c r="A1929" s="42"/>
      <c r="B1929" s="43"/>
      <c r="C1929" s="271" t="s">
        <v>2600</v>
      </c>
      <c r="D1929" s="271" t="s">
        <v>776</v>
      </c>
      <c r="E1929" s="272" t="s">
        <v>2601</v>
      </c>
      <c r="F1929" s="273" t="s">
        <v>2602</v>
      </c>
      <c r="G1929" s="274" t="s">
        <v>504</v>
      </c>
      <c r="H1929" s="275">
        <v>0.93000000000000005</v>
      </c>
      <c r="I1929" s="276"/>
      <c r="J1929" s="277">
        <f>ROUND(I1929*H1929,2)</f>
        <v>0</v>
      </c>
      <c r="K1929" s="273" t="s">
        <v>437</v>
      </c>
      <c r="L1929" s="278"/>
      <c r="M1929" s="279" t="s">
        <v>28</v>
      </c>
      <c r="N1929" s="280" t="s">
        <v>45</v>
      </c>
      <c r="O1929" s="88"/>
      <c r="P1929" s="229">
        <f>O1929*H1929</f>
        <v>0</v>
      </c>
      <c r="Q1929" s="229">
        <v>0.55000000000000004</v>
      </c>
      <c r="R1929" s="229">
        <f>Q1929*H1929</f>
        <v>0.51150000000000007</v>
      </c>
      <c r="S1929" s="229">
        <v>0</v>
      </c>
      <c r="T1929" s="230">
        <f>S1929*H1929</f>
        <v>0</v>
      </c>
      <c r="U1929" s="42"/>
      <c r="V1929" s="42"/>
      <c r="W1929" s="42"/>
      <c r="X1929" s="42"/>
      <c r="Y1929" s="42"/>
      <c r="Z1929" s="42"/>
      <c r="AA1929" s="42"/>
      <c r="AB1929" s="42"/>
      <c r="AC1929" s="42"/>
      <c r="AD1929" s="42"/>
      <c r="AE1929" s="42"/>
      <c r="AR1929" s="231" t="s">
        <v>732</v>
      </c>
      <c r="AT1929" s="231" t="s">
        <v>776</v>
      </c>
      <c r="AU1929" s="231" t="s">
        <v>83</v>
      </c>
      <c r="AY1929" s="21" t="s">
        <v>426</v>
      </c>
      <c r="BE1929" s="232">
        <f>IF(N1929="základní",J1929,0)</f>
        <v>0</v>
      </c>
      <c r="BF1929" s="232">
        <f>IF(N1929="snížená",J1929,0)</f>
        <v>0</v>
      </c>
      <c r="BG1929" s="232">
        <f>IF(N1929="zákl. přenesená",J1929,0)</f>
        <v>0</v>
      </c>
      <c r="BH1929" s="232">
        <f>IF(N1929="sníž. přenesená",J1929,0)</f>
        <v>0</v>
      </c>
      <c r="BI1929" s="232">
        <f>IF(N1929="nulová",J1929,0)</f>
        <v>0</v>
      </c>
      <c r="BJ1929" s="21" t="s">
        <v>81</v>
      </c>
      <c r="BK1929" s="232">
        <f>ROUND(I1929*H1929,2)</f>
        <v>0</v>
      </c>
      <c r="BL1929" s="21" t="s">
        <v>645</v>
      </c>
      <c r="BM1929" s="231" t="s">
        <v>2603</v>
      </c>
    </row>
    <row r="1930" s="14" customFormat="1">
      <c r="A1930" s="14"/>
      <c r="B1930" s="250"/>
      <c r="C1930" s="251"/>
      <c r="D1930" s="240" t="s">
        <v>446</v>
      </c>
      <c r="E1930" s="252" t="s">
        <v>28</v>
      </c>
      <c r="F1930" s="253" t="s">
        <v>1398</v>
      </c>
      <c r="G1930" s="251"/>
      <c r="H1930" s="252" t="s">
        <v>28</v>
      </c>
      <c r="I1930" s="254"/>
      <c r="J1930" s="251"/>
      <c r="K1930" s="251"/>
      <c r="L1930" s="255"/>
      <c r="M1930" s="256"/>
      <c r="N1930" s="257"/>
      <c r="O1930" s="257"/>
      <c r="P1930" s="257"/>
      <c r="Q1930" s="257"/>
      <c r="R1930" s="257"/>
      <c r="S1930" s="257"/>
      <c r="T1930" s="258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T1930" s="259" t="s">
        <v>446</v>
      </c>
      <c r="AU1930" s="259" t="s">
        <v>83</v>
      </c>
      <c r="AV1930" s="14" t="s">
        <v>81</v>
      </c>
      <c r="AW1930" s="14" t="s">
        <v>35</v>
      </c>
      <c r="AX1930" s="14" t="s">
        <v>74</v>
      </c>
      <c r="AY1930" s="259" t="s">
        <v>426</v>
      </c>
    </row>
    <row r="1931" s="13" customFormat="1">
      <c r="A1931" s="13"/>
      <c r="B1931" s="238"/>
      <c r="C1931" s="239"/>
      <c r="D1931" s="240" t="s">
        <v>446</v>
      </c>
      <c r="E1931" s="241" t="s">
        <v>28</v>
      </c>
      <c r="F1931" s="242" t="s">
        <v>2604</v>
      </c>
      <c r="G1931" s="239"/>
      <c r="H1931" s="243">
        <v>0.77200000000000002</v>
      </c>
      <c r="I1931" s="244"/>
      <c r="J1931" s="239"/>
      <c r="K1931" s="239"/>
      <c r="L1931" s="245"/>
      <c r="M1931" s="246"/>
      <c r="N1931" s="247"/>
      <c r="O1931" s="247"/>
      <c r="P1931" s="247"/>
      <c r="Q1931" s="247"/>
      <c r="R1931" s="247"/>
      <c r="S1931" s="247"/>
      <c r="T1931" s="248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T1931" s="249" t="s">
        <v>446</v>
      </c>
      <c r="AU1931" s="249" t="s">
        <v>83</v>
      </c>
      <c r="AV1931" s="13" t="s">
        <v>83</v>
      </c>
      <c r="AW1931" s="13" t="s">
        <v>35</v>
      </c>
      <c r="AX1931" s="13" t="s">
        <v>74</v>
      </c>
      <c r="AY1931" s="249" t="s">
        <v>426</v>
      </c>
    </row>
    <row r="1932" s="13" customFormat="1">
      <c r="A1932" s="13"/>
      <c r="B1932" s="238"/>
      <c r="C1932" s="239"/>
      <c r="D1932" s="240" t="s">
        <v>446</v>
      </c>
      <c r="E1932" s="241" t="s">
        <v>28</v>
      </c>
      <c r="F1932" s="242" t="s">
        <v>2605</v>
      </c>
      <c r="G1932" s="239"/>
      <c r="H1932" s="243">
        <v>0.158</v>
      </c>
      <c r="I1932" s="244"/>
      <c r="J1932" s="239"/>
      <c r="K1932" s="239"/>
      <c r="L1932" s="245"/>
      <c r="M1932" s="246"/>
      <c r="N1932" s="247"/>
      <c r="O1932" s="247"/>
      <c r="P1932" s="247"/>
      <c r="Q1932" s="247"/>
      <c r="R1932" s="247"/>
      <c r="S1932" s="247"/>
      <c r="T1932" s="248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T1932" s="249" t="s">
        <v>446</v>
      </c>
      <c r="AU1932" s="249" t="s">
        <v>83</v>
      </c>
      <c r="AV1932" s="13" t="s">
        <v>83</v>
      </c>
      <c r="AW1932" s="13" t="s">
        <v>35</v>
      </c>
      <c r="AX1932" s="13" t="s">
        <v>74</v>
      </c>
      <c r="AY1932" s="249" t="s">
        <v>426</v>
      </c>
    </row>
    <row r="1933" s="15" customFormat="1">
      <c r="A1933" s="15"/>
      <c r="B1933" s="260"/>
      <c r="C1933" s="261"/>
      <c r="D1933" s="240" t="s">
        <v>446</v>
      </c>
      <c r="E1933" s="262" t="s">
        <v>192</v>
      </c>
      <c r="F1933" s="263" t="s">
        <v>466</v>
      </c>
      <c r="G1933" s="261"/>
      <c r="H1933" s="264">
        <v>0.93000000000000005</v>
      </c>
      <c r="I1933" s="265"/>
      <c r="J1933" s="261"/>
      <c r="K1933" s="261"/>
      <c r="L1933" s="266"/>
      <c r="M1933" s="267"/>
      <c r="N1933" s="268"/>
      <c r="O1933" s="268"/>
      <c r="P1933" s="268"/>
      <c r="Q1933" s="268"/>
      <c r="R1933" s="268"/>
      <c r="S1933" s="268"/>
      <c r="T1933" s="269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5"/>
      <c r="AE1933" s="15"/>
      <c r="AT1933" s="270" t="s">
        <v>446</v>
      </c>
      <c r="AU1933" s="270" t="s">
        <v>83</v>
      </c>
      <c r="AV1933" s="15" t="s">
        <v>438</v>
      </c>
      <c r="AW1933" s="15" t="s">
        <v>35</v>
      </c>
      <c r="AX1933" s="15" t="s">
        <v>81</v>
      </c>
      <c r="AY1933" s="270" t="s">
        <v>426</v>
      </c>
    </row>
    <row r="1934" s="2" customFormat="1" ht="24.15" customHeight="1">
      <c r="A1934" s="42"/>
      <c r="B1934" s="43"/>
      <c r="C1934" s="271" t="s">
        <v>2606</v>
      </c>
      <c r="D1934" s="271" t="s">
        <v>776</v>
      </c>
      <c r="E1934" s="272" t="s">
        <v>2607</v>
      </c>
      <c r="F1934" s="273" t="s">
        <v>2608</v>
      </c>
      <c r="G1934" s="274" t="s">
        <v>504</v>
      </c>
      <c r="H1934" s="275">
        <v>6.343</v>
      </c>
      <c r="I1934" s="276"/>
      <c r="J1934" s="277">
        <f>ROUND(I1934*H1934,2)</f>
        <v>0</v>
      </c>
      <c r="K1934" s="273" t="s">
        <v>437</v>
      </c>
      <c r="L1934" s="278"/>
      <c r="M1934" s="279" t="s">
        <v>28</v>
      </c>
      <c r="N1934" s="280" t="s">
        <v>45</v>
      </c>
      <c r="O1934" s="88"/>
      <c r="P1934" s="229">
        <f>O1934*H1934</f>
        <v>0</v>
      </c>
      <c r="Q1934" s="229">
        <v>0.55000000000000004</v>
      </c>
      <c r="R1934" s="229">
        <f>Q1934*H1934</f>
        <v>3.4886500000000003</v>
      </c>
      <c r="S1934" s="229">
        <v>0</v>
      </c>
      <c r="T1934" s="230">
        <f>S1934*H1934</f>
        <v>0</v>
      </c>
      <c r="U1934" s="42"/>
      <c r="V1934" s="42"/>
      <c r="W1934" s="42"/>
      <c r="X1934" s="42"/>
      <c r="Y1934" s="42"/>
      <c r="Z1934" s="42"/>
      <c r="AA1934" s="42"/>
      <c r="AB1934" s="42"/>
      <c r="AC1934" s="42"/>
      <c r="AD1934" s="42"/>
      <c r="AE1934" s="42"/>
      <c r="AR1934" s="231" t="s">
        <v>732</v>
      </c>
      <c r="AT1934" s="231" t="s">
        <v>776</v>
      </c>
      <c r="AU1934" s="231" t="s">
        <v>83</v>
      </c>
      <c r="AY1934" s="21" t="s">
        <v>426</v>
      </c>
      <c r="BE1934" s="232">
        <f>IF(N1934="základní",J1934,0)</f>
        <v>0</v>
      </c>
      <c r="BF1934" s="232">
        <f>IF(N1934="snížená",J1934,0)</f>
        <v>0</v>
      </c>
      <c r="BG1934" s="232">
        <f>IF(N1934="zákl. přenesená",J1934,0)</f>
        <v>0</v>
      </c>
      <c r="BH1934" s="232">
        <f>IF(N1934="sníž. přenesená",J1934,0)</f>
        <v>0</v>
      </c>
      <c r="BI1934" s="232">
        <f>IF(N1934="nulová",J1934,0)</f>
        <v>0</v>
      </c>
      <c r="BJ1934" s="21" t="s">
        <v>81</v>
      </c>
      <c r="BK1934" s="232">
        <f>ROUND(I1934*H1934,2)</f>
        <v>0</v>
      </c>
      <c r="BL1934" s="21" t="s">
        <v>645</v>
      </c>
      <c r="BM1934" s="231" t="s">
        <v>2609</v>
      </c>
    </row>
    <row r="1935" s="14" customFormat="1">
      <c r="A1935" s="14"/>
      <c r="B1935" s="250"/>
      <c r="C1935" s="251"/>
      <c r="D1935" s="240" t="s">
        <v>446</v>
      </c>
      <c r="E1935" s="252" t="s">
        <v>28</v>
      </c>
      <c r="F1935" s="253" t="s">
        <v>1398</v>
      </c>
      <c r="G1935" s="251"/>
      <c r="H1935" s="252" t="s">
        <v>28</v>
      </c>
      <c r="I1935" s="254"/>
      <c r="J1935" s="251"/>
      <c r="K1935" s="251"/>
      <c r="L1935" s="255"/>
      <c r="M1935" s="256"/>
      <c r="N1935" s="257"/>
      <c r="O1935" s="257"/>
      <c r="P1935" s="257"/>
      <c r="Q1935" s="257"/>
      <c r="R1935" s="257"/>
      <c r="S1935" s="257"/>
      <c r="T1935" s="258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T1935" s="259" t="s">
        <v>446</v>
      </c>
      <c r="AU1935" s="259" t="s">
        <v>83</v>
      </c>
      <c r="AV1935" s="14" t="s">
        <v>81</v>
      </c>
      <c r="AW1935" s="14" t="s">
        <v>35</v>
      </c>
      <c r="AX1935" s="14" t="s">
        <v>74</v>
      </c>
      <c r="AY1935" s="259" t="s">
        <v>426</v>
      </c>
    </row>
    <row r="1936" s="13" customFormat="1">
      <c r="A1936" s="13"/>
      <c r="B1936" s="238"/>
      <c r="C1936" s="239"/>
      <c r="D1936" s="240" t="s">
        <v>446</v>
      </c>
      <c r="E1936" s="241" t="s">
        <v>28</v>
      </c>
      <c r="F1936" s="242" t="s">
        <v>2610</v>
      </c>
      <c r="G1936" s="239"/>
      <c r="H1936" s="243">
        <v>0.38700000000000001</v>
      </c>
      <c r="I1936" s="244"/>
      <c r="J1936" s="239"/>
      <c r="K1936" s="239"/>
      <c r="L1936" s="245"/>
      <c r="M1936" s="246"/>
      <c r="N1936" s="247"/>
      <c r="O1936" s="247"/>
      <c r="P1936" s="247"/>
      <c r="Q1936" s="247"/>
      <c r="R1936" s="247"/>
      <c r="S1936" s="247"/>
      <c r="T1936" s="248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T1936" s="249" t="s">
        <v>446</v>
      </c>
      <c r="AU1936" s="249" t="s">
        <v>83</v>
      </c>
      <c r="AV1936" s="13" t="s">
        <v>83</v>
      </c>
      <c r="AW1936" s="13" t="s">
        <v>35</v>
      </c>
      <c r="AX1936" s="13" t="s">
        <v>74</v>
      </c>
      <c r="AY1936" s="249" t="s">
        <v>426</v>
      </c>
    </row>
    <row r="1937" s="13" customFormat="1">
      <c r="A1937" s="13"/>
      <c r="B1937" s="238"/>
      <c r="C1937" s="239"/>
      <c r="D1937" s="240" t="s">
        <v>446</v>
      </c>
      <c r="E1937" s="241" t="s">
        <v>28</v>
      </c>
      <c r="F1937" s="242" t="s">
        <v>2611</v>
      </c>
      <c r="G1937" s="239"/>
      <c r="H1937" s="243">
        <v>4.4349999999999996</v>
      </c>
      <c r="I1937" s="244"/>
      <c r="J1937" s="239"/>
      <c r="K1937" s="239"/>
      <c r="L1937" s="245"/>
      <c r="M1937" s="246"/>
      <c r="N1937" s="247"/>
      <c r="O1937" s="247"/>
      <c r="P1937" s="247"/>
      <c r="Q1937" s="247"/>
      <c r="R1937" s="247"/>
      <c r="S1937" s="247"/>
      <c r="T1937" s="248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T1937" s="249" t="s">
        <v>446</v>
      </c>
      <c r="AU1937" s="249" t="s">
        <v>83</v>
      </c>
      <c r="AV1937" s="13" t="s">
        <v>83</v>
      </c>
      <c r="AW1937" s="13" t="s">
        <v>35</v>
      </c>
      <c r="AX1937" s="13" t="s">
        <v>74</v>
      </c>
      <c r="AY1937" s="249" t="s">
        <v>426</v>
      </c>
    </row>
    <row r="1938" s="13" customFormat="1">
      <c r="A1938" s="13"/>
      <c r="B1938" s="238"/>
      <c r="C1938" s="239"/>
      <c r="D1938" s="240" t="s">
        <v>446</v>
      </c>
      <c r="E1938" s="241" t="s">
        <v>28</v>
      </c>
      <c r="F1938" s="242" t="s">
        <v>2612</v>
      </c>
      <c r="G1938" s="239"/>
      <c r="H1938" s="243">
        <v>1.5209999999999999</v>
      </c>
      <c r="I1938" s="244"/>
      <c r="J1938" s="239"/>
      <c r="K1938" s="239"/>
      <c r="L1938" s="245"/>
      <c r="M1938" s="246"/>
      <c r="N1938" s="247"/>
      <c r="O1938" s="247"/>
      <c r="P1938" s="247"/>
      <c r="Q1938" s="247"/>
      <c r="R1938" s="247"/>
      <c r="S1938" s="247"/>
      <c r="T1938" s="248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T1938" s="249" t="s">
        <v>446</v>
      </c>
      <c r="AU1938" s="249" t="s">
        <v>83</v>
      </c>
      <c r="AV1938" s="13" t="s">
        <v>83</v>
      </c>
      <c r="AW1938" s="13" t="s">
        <v>35</v>
      </c>
      <c r="AX1938" s="13" t="s">
        <v>74</v>
      </c>
      <c r="AY1938" s="249" t="s">
        <v>426</v>
      </c>
    </row>
    <row r="1939" s="15" customFormat="1">
      <c r="A1939" s="15"/>
      <c r="B1939" s="260"/>
      <c r="C1939" s="261"/>
      <c r="D1939" s="240" t="s">
        <v>446</v>
      </c>
      <c r="E1939" s="262" t="s">
        <v>194</v>
      </c>
      <c r="F1939" s="263" t="s">
        <v>466</v>
      </c>
      <c r="G1939" s="261"/>
      <c r="H1939" s="264">
        <v>6.343</v>
      </c>
      <c r="I1939" s="265"/>
      <c r="J1939" s="261"/>
      <c r="K1939" s="261"/>
      <c r="L1939" s="266"/>
      <c r="M1939" s="267"/>
      <c r="N1939" s="268"/>
      <c r="O1939" s="268"/>
      <c r="P1939" s="268"/>
      <c r="Q1939" s="268"/>
      <c r="R1939" s="268"/>
      <c r="S1939" s="268"/>
      <c r="T1939" s="269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5"/>
      <c r="AE1939" s="15"/>
      <c r="AT1939" s="270" t="s">
        <v>446</v>
      </c>
      <c r="AU1939" s="270" t="s">
        <v>83</v>
      </c>
      <c r="AV1939" s="15" t="s">
        <v>438</v>
      </c>
      <c r="AW1939" s="15" t="s">
        <v>35</v>
      </c>
      <c r="AX1939" s="15" t="s">
        <v>81</v>
      </c>
      <c r="AY1939" s="270" t="s">
        <v>426</v>
      </c>
    </row>
    <row r="1940" s="2" customFormat="1" ht="37.8" customHeight="1">
      <c r="A1940" s="42"/>
      <c r="B1940" s="43"/>
      <c r="C1940" s="220" t="s">
        <v>2613</v>
      </c>
      <c r="D1940" s="220" t="s">
        <v>433</v>
      </c>
      <c r="E1940" s="221" t="s">
        <v>2614</v>
      </c>
      <c r="F1940" s="222" t="s">
        <v>2615</v>
      </c>
      <c r="G1940" s="223" t="s">
        <v>436</v>
      </c>
      <c r="H1940" s="224">
        <v>288.83999999999997</v>
      </c>
      <c r="I1940" s="225"/>
      <c r="J1940" s="226">
        <f>ROUND(I1940*H1940,2)</f>
        <v>0</v>
      </c>
      <c r="K1940" s="222" t="s">
        <v>437</v>
      </c>
      <c r="L1940" s="48"/>
      <c r="M1940" s="227" t="s">
        <v>28</v>
      </c>
      <c r="N1940" s="228" t="s">
        <v>45</v>
      </c>
      <c r="O1940" s="88"/>
      <c r="P1940" s="229">
        <f>O1940*H1940</f>
        <v>0</v>
      </c>
      <c r="Q1940" s="229">
        <v>0</v>
      </c>
      <c r="R1940" s="229">
        <f>Q1940*H1940</f>
        <v>0</v>
      </c>
      <c r="S1940" s="229">
        <v>0</v>
      </c>
      <c r="T1940" s="230">
        <f>S1940*H1940</f>
        <v>0</v>
      </c>
      <c r="U1940" s="42"/>
      <c r="V1940" s="42"/>
      <c r="W1940" s="42"/>
      <c r="X1940" s="42"/>
      <c r="Y1940" s="42"/>
      <c r="Z1940" s="42"/>
      <c r="AA1940" s="42"/>
      <c r="AB1940" s="42"/>
      <c r="AC1940" s="42"/>
      <c r="AD1940" s="42"/>
      <c r="AE1940" s="42"/>
      <c r="AR1940" s="231" t="s">
        <v>438</v>
      </c>
      <c r="AT1940" s="231" t="s">
        <v>433</v>
      </c>
      <c r="AU1940" s="231" t="s">
        <v>83</v>
      </c>
      <c r="AY1940" s="21" t="s">
        <v>426</v>
      </c>
      <c r="BE1940" s="232">
        <f>IF(N1940="základní",J1940,0)</f>
        <v>0</v>
      </c>
      <c r="BF1940" s="232">
        <f>IF(N1940="snížená",J1940,0)</f>
        <v>0</v>
      </c>
      <c r="BG1940" s="232">
        <f>IF(N1940="zákl. přenesená",J1940,0)</f>
        <v>0</v>
      </c>
      <c r="BH1940" s="232">
        <f>IF(N1940="sníž. přenesená",J1940,0)</f>
        <v>0</v>
      </c>
      <c r="BI1940" s="232">
        <f>IF(N1940="nulová",J1940,0)</f>
        <v>0</v>
      </c>
      <c r="BJ1940" s="21" t="s">
        <v>81</v>
      </c>
      <c r="BK1940" s="232">
        <f>ROUND(I1940*H1940,2)</f>
        <v>0</v>
      </c>
      <c r="BL1940" s="21" t="s">
        <v>438</v>
      </c>
      <c r="BM1940" s="231" t="s">
        <v>2616</v>
      </c>
    </row>
    <row r="1941" s="2" customFormat="1">
      <c r="A1941" s="42"/>
      <c r="B1941" s="43"/>
      <c r="C1941" s="44"/>
      <c r="D1941" s="233" t="s">
        <v>442</v>
      </c>
      <c r="E1941" s="44"/>
      <c r="F1941" s="234" t="s">
        <v>2617</v>
      </c>
      <c r="G1941" s="44"/>
      <c r="H1941" s="44"/>
      <c r="I1941" s="235"/>
      <c r="J1941" s="44"/>
      <c r="K1941" s="44"/>
      <c r="L1941" s="48"/>
      <c r="M1941" s="236"/>
      <c r="N1941" s="237"/>
      <c r="O1941" s="88"/>
      <c r="P1941" s="88"/>
      <c r="Q1941" s="88"/>
      <c r="R1941" s="88"/>
      <c r="S1941" s="88"/>
      <c r="T1941" s="89"/>
      <c r="U1941" s="42"/>
      <c r="V1941" s="42"/>
      <c r="W1941" s="42"/>
      <c r="X1941" s="42"/>
      <c r="Y1941" s="42"/>
      <c r="Z1941" s="42"/>
      <c r="AA1941" s="42"/>
      <c r="AB1941" s="42"/>
      <c r="AC1941" s="42"/>
      <c r="AD1941" s="42"/>
      <c r="AE1941" s="42"/>
      <c r="AT1941" s="21" t="s">
        <v>442</v>
      </c>
      <c r="AU1941" s="21" t="s">
        <v>83</v>
      </c>
    </row>
    <row r="1942" s="14" customFormat="1">
      <c r="A1942" s="14"/>
      <c r="B1942" s="250"/>
      <c r="C1942" s="251"/>
      <c r="D1942" s="240" t="s">
        <v>446</v>
      </c>
      <c r="E1942" s="252" t="s">
        <v>28</v>
      </c>
      <c r="F1942" s="253" t="s">
        <v>2409</v>
      </c>
      <c r="G1942" s="251"/>
      <c r="H1942" s="252" t="s">
        <v>28</v>
      </c>
      <c r="I1942" s="254"/>
      <c r="J1942" s="251"/>
      <c r="K1942" s="251"/>
      <c r="L1942" s="255"/>
      <c r="M1942" s="256"/>
      <c r="N1942" s="257"/>
      <c r="O1942" s="257"/>
      <c r="P1942" s="257"/>
      <c r="Q1942" s="257"/>
      <c r="R1942" s="257"/>
      <c r="S1942" s="257"/>
      <c r="T1942" s="258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T1942" s="259" t="s">
        <v>446</v>
      </c>
      <c r="AU1942" s="259" t="s">
        <v>83</v>
      </c>
      <c r="AV1942" s="14" t="s">
        <v>81</v>
      </c>
      <c r="AW1942" s="14" t="s">
        <v>35</v>
      </c>
      <c r="AX1942" s="14" t="s">
        <v>74</v>
      </c>
      <c r="AY1942" s="259" t="s">
        <v>426</v>
      </c>
    </row>
    <row r="1943" s="13" customFormat="1">
      <c r="A1943" s="13"/>
      <c r="B1943" s="238"/>
      <c r="C1943" s="239"/>
      <c r="D1943" s="240" t="s">
        <v>446</v>
      </c>
      <c r="E1943" s="241" t="s">
        <v>28</v>
      </c>
      <c r="F1943" s="242" t="s">
        <v>2618</v>
      </c>
      <c r="G1943" s="239"/>
      <c r="H1943" s="243">
        <v>246.84</v>
      </c>
      <c r="I1943" s="244"/>
      <c r="J1943" s="239"/>
      <c r="K1943" s="239"/>
      <c r="L1943" s="245"/>
      <c r="M1943" s="246"/>
      <c r="N1943" s="247"/>
      <c r="O1943" s="247"/>
      <c r="P1943" s="247"/>
      <c r="Q1943" s="247"/>
      <c r="R1943" s="247"/>
      <c r="S1943" s="247"/>
      <c r="T1943" s="248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T1943" s="249" t="s">
        <v>446</v>
      </c>
      <c r="AU1943" s="249" t="s">
        <v>83</v>
      </c>
      <c r="AV1943" s="13" t="s">
        <v>83</v>
      </c>
      <c r="AW1943" s="13" t="s">
        <v>35</v>
      </c>
      <c r="AX1943" s="13" t="s">
        <v>74</v>
      </c>
      <c r="AY1943" s="249" t="s">
        <v>426</v>
      </c>
    </row>
    <row r="1944" s="13" customFormat="1">
      <c r="A1944" s="13"/>
      <c r="B1944" s="238"/>
      <c r="C1944" s="239"/>
      <c r="D1944" s="240" t="s">
        <v>446</v>
      </c>
      <c r="E1944" s="241" t="s">
        <v>28</v>
      </c>
      <c r="F1944" s="242" t="s">
        <v>2619</v>
      </c>
      <c r="G1944" s="239"/>
      <c r="H1944" s="243">
        <v>42</v>
      </c>
      <c r="I1944" s="244"/>
      <c r="J1944" s="239"/>
      <c r="K1944" s="239"/>
      <c r="L1944" s="245"/>
      <c r="M1944" s="246"/>
      <c r="N1944" s="247"/>
      <c r="O1944" s="247"/>
      <c r="P1944" s="247"/>
      <c r="Q1944" s="247"/>
      <c r="R1944" s="247"/>
      <c r="S1944" s="247"/>
      <c r="T1944" s="248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T1944" s="249" t="s">
        <v>446</v>
      </c>
      <c r="AU1944" s="249" t="s">
        <v>83</v>
      </c>
      <c r="AV1944" s="13" t="s">
        <v>83</v>
      </c>
      <c r="AW1944" s="13" t="s">
        <v>35</v>
      </c>
      <c r="AX1944" s="13" t="s">
        <v>74</v>
      </c>
      <c r="AY1944" s="249" t="s">
        <v>426</v>
      </c>
    </row>
    <row r="1945" s="15" customFormat="1">
      <c r="A1945" s="15"/>
      <c r="B1945" s="260"/>
      <c r="C1945" s="261"/>
      <c r="D1945" s="240" t="s">
        <v>446</v>
      </c>
      <c r="E1945" s="262" t="s">
        <v>226</v>
      </c>
      <c r="F1945" s="263" t="s">
        <v>466</v>
      </c>
      <c r="G1945" s="261"/>
      <c r="H1945" s="264">
        <v>288.83999999999997</v>
      </c>
      <c r="I1945" s="265"/>
      <c r="J1945" s="261"/>
      <c r="K1945" s="261"/>
      <c r="L1945" s="266"/>
      <c r="M1945" s="267"/>
      <c r="N1945" s="268"/>
      <c r="O1945" s="268"/>
      <c r="P1945" s="268"/>
      <c r="Q1945" s="268"/>
      <c r="R1945" s="268"/>
      <c r="S1945" s="268"/>
      <c r="T1945" s="269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5"/>
      <c r="AE1945" s="15"/>
      <c r="AT1945" s="270" t="s">
        <v>446</v>
      </c>
      <c r="AU1945" s="270" t="s">
        <v>83</v>
      </c>
      <c r="AV1945" s="15" t="s">
        <v>438</v>
      </c>
      <c r="AW1945" s="15" t="s">
        <v>35</v>
      </c>
      <c r="AX1945" s="15" t="s">
        <v>81</v>
      </c>
      <c r="AY1945" s="270" t="s">
        <v>426</v>
      </c>
    </row>
    <row r="1946" s="2" customFormat="1" ht="21.75" customHeight="1">
      <c r="A1946" s="42"/>
      <c r="B1946" s="43"/>
      <c r="C1946" s="271" t="s">
        <v>2620</v>
      </c>
      <c r="D1946" s="271" t="s">
        <v>776</v>
      </c>
      <c r="E1946" s="272" t="s">
        <v>2493</v>
      </c>
      <c r="F1946" s="273" t="s">
        <v>2494</v>
      </c>
      <c r="G1946" s="274" t="s">
        <v>504</v>
      </c>
      <c r="H1946" s="275">
        <v>7.625</v>
      </c>
      <c r="I1946" s="276"/>
      <c r="J1946" s="277">
        <f>ROUND(I1946*H1946,2)</f>
        <v>0</v>
      </c>
      <c r="K1946" s="273" t="s">
        <v>28</v>
      </c>
      <c r="L1946" s="278"/>
      <c r="M1946" s="279" t="s">
        <v>28</v>
      </c>
      <c r="N1946" s="280" t="s">
        <v>45</v>
      </c>
      <c r="O1946" s="88"/>
      <c r="P1946" s="229">
        <f>O1946*H1946</f>
        <v>0</v>
      </c>
      <c r="Q1946" s="229">
        <v>0.55000000000000004</v>
      </c>
      <c r="R1946" s="229">
        <f>Q1946*H1946</f>
        <v>4.1937500000000005</v>
      </c>
      <c r="S1946" s="229">
        <v>0</v>
      </c>
      <c r="T1946" s="230">
        <f>S1946*H1946</f>
        <v>0</v>
      </c>
      <c r="U1946" s="42"/>
      <c r="V1946" s="42"/>
      <c r="W1946" s="42"/>
      <c r="X1946" s="42"/>
      <c r="Y1946" s="42"/>
      <c r="Z1946" s="42"/>
      <c r="AA1946" s="42"/>
      <c r="AB1946" s="42"/>
      <c r="AC1946" s="42"/>
      <c r="AD1946" s="42"/>
      <c r="AE1946" s="42"/>
      <c r="AR1946" s="231" t="s">
        <v>491</v>
      </c>
      <c r="AT1946" s="231" t="s">
        <v>776</v>
      </c>
      <c r="AU1946" s="231" t="s">
        <v>83</v>
      </c>
      <c r="AY1946" s="21" t="s">
        <v>426</v>
      </c>
      <c r="BE1946" s="232">
        <f>IF(N1946="základní",J1946,0)</f>
        <v>0</v>
      </c>
      <c r="BF1946" s="232">
        <f>IF(N1946="snížená",J1946,0)</f>
        <v>0</v>
      </c>
      <c r="BG1946" s="232">
        <f>IF(N1946="zákl. přenesená",J1946,0)</f>
        <v>0</v>
      </c>
      <c r="BH1946" s="232">
        <f>IF(N1946="sníž. přenesená",J1946,0)</f>
        <v>0</v>
      </c>
      <c r="BI1946" s="232">
        <f>IF(N1946="nulová",J1946,0)</f>
        <v>0</v>
      </c>
      <c r="BJ1946" s="21" t="s">
        <v>81</v>
      </c>
      <c r="BK1946" s="232">
        <f>ROUND(I1946*H1946,2)</f>
        <v>0</v>
      </c>
      <c r="BL1946" s="21" t="s">
        <v>438</v>
      </c>
      <c r="BM1946" s="231" t="s">
        <v>2621</v>
      </c>
    </row>
    <row r="1947" s="13" customFormat="1">
      <c r="A1947" s="13"/>
      <c r="B1947" s="238"/>
      <c r="C1947" s="239"/>
      <c r="D1947" s="240" t="s">
        <v>446</v>
      </c>
      <c r="E1947" s="241" t="s">
        <v>28</v>
      </c>
      <c r="F1947" s="242" t="s">
        <v>2622</v>
      </c>
      <c r="G1947" s="239"/>
      <c r="H1947" s="243">
        <v>7.625</v>
      </c>
      <c r="I1947" s="244"/>
      <c r="J1947" s="239"/>
      <c r="K1947" s="239"/>
      <c r="L1947" s="245"/>
      <c r="M1947" s="246"/>
      <c r="N1947" s="247"/>
      <c r="O1947" s="247"/>
      <c r="P1947" s="247"/>
      <c r="Q1947" s="247"/>
      <c r="R1947" s="247"/>
      <c r="S1947" s="247"/>
      <c r="T1947" s="248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T1947" s="249" t="s">
        <v>446</v>
      </c>
      <c r="AU1947" s="249" t="s">
        <v>83</v>
      </c>
      <c r="AV1947" s="13" t="s">
        <v>83</v>
      </c>
      <c r="AW1947" s="13" t="s">
        <v>35</v>
      </c>
      <c r="AX1947" s="13" t="s">
        <v>74</v>
      </c>
      <c r="AY1947" s="249" t="s">
        <v>426</v>
      </c>
    </row>
    <row r="1948" s="15" customFormat="1">
      <c r="A1948" s="15"/>
      <c r="B1948" s="260"/>
      <c r="C1948" s="261"/>
      <c r="D1948" s="240" t="s">
        <v>446</v>
      </c>
      <c r="E1948" s="262" t="s">
        <v>381</v>
      </c>
      <c r="F1948" s="263" t="s">
        <v>466</v>
      </c>
      <c r="G1948" s="261"/>
      <c r="H1948" s="264">
        <v>7.625</v>
      </c>
      <c r="I1948" s="265"/>
      <c r="J1948" s="261"/>
      <c r="K1948" s="261"/>
      <c r="L1948" s="266"/>
      <c r="M1948" s="267"/>
      <c r="N1948" s="268"/>
      <c r="O1948" s="268"/>
      <c r="P1948" s="268"/>
      <c r="Q1948" s="268"/>
      <c r="R1948" s="268"/>
      <c r="S1948" s="268"/>
      <c r="T1948" s="269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5"/>
      <c r="AE1948" s="15"/>
      <c r="AT1948" s="270" t="s">
        <v>446</v>
      </c>
      <c r="AU1948" s="270" t="s">
        <v>83</v>
      </c>
      <c r="AV1948" s="15" t="s">
        <v>438</v>
      </c>
      <c r="AW1948" s="15" t="s">
        <v>35</v>
      </c>
      <c r="AX1948" s="15" t="s">
        <v>81</v>
      </c>
      <c r="AY1948" s="270" t="s">
        <v>426</v>
      </c>
    </row>
    <row r="1949" s="2" customFormat="1" ht="37.8" customHeight="1">
      <c r="A1949" s="42"/>
      <c r="B1949" s="43"/>
      <c r="C1949" s="220" t="s">
        <v>2623</v>
      </c>
      <c r="D1949" s="220" t="s">
        <v>433</v>
      </c>
      <c r="E1949" s="221" t="s">
        <v>2624</v>
      </c>
      <c r="F1949" s="222" t="s">
        <v>2625</v>
      </c>
      <c r="G1949" s="223" t="s">
        <v>436</v>
      </c>
      <c r="H1949" s="224">
        <v>28.132999999999999</v>
      </c>
      <c r="I1949" s="225"/>
      <c r="J1949" s="226">
        <f>ROUND(I1949*H1949,2)</f>
        <v>0</v>
      </c>
      <c r="K1949" s="222" t="s">
        <v>437</v>
      </c>
      <c r="L1949" s="48"/>
      <c r="M1949" s="227" t="s">
        <v>28</v>
      </c>
      <c r="N1949" s="228" t="s">
        <v>45</v>
      </c>
      <c r="O1949" s="88"/>
      <c r="P1949" s="229">
        <f>O1949*H1949</f>
        <v>0</v>
      </c>
      <c r="Q1949" s="229">
        <v>0</v>
      </c>
      <c r="R1949" s="229">
        <f>Q1949*H1949</f>
        <v>0</v>
      </c>
      <c r="S1949" s="229">
        <v>0</v>
      </c>
      <c r="T1949" s="230">
        <f>S1949*H1949</f>
        <v>0</v>
      </c>
      <c r="U1949" s="42"/>
      <c r="V1949" s="42"/>
      <c r="W1949" s="42"/>
      <c r="X1949" s="42"/>
      <c r="Y1949" s="42"/>
      <c r="Z1949" s="42"/>
      <c r="AA1949" s="42"/>
      <c r="AB1949" s="42"/>
      <c r="AC1949" s="42"/>
      <c r="AD1949" s="42"/>
      <c r="AE1949" s="42"/>
      <c r="AR1949" s="231" t="s">
        <v>645</v>
      </c>
      <c r="AT1949" s="231" t="s">
        <v>433</v>
      </c>
      <c r="AU1949" s="231" t="s">
        <v>83</v>
      </c>
      <c r="AY1949" s="21" t="s">
        <v>426</v>
      </c>
      <c r="BE1949" s="232">
        <f>IF(N1949="základní",J1949,0)</f>
        <v>0</v>
      </c>
      <c r="BF1949" s="232">
        <f>IF(N1949="snížená",J1949,0)</f>
        <v>0</v>
      </c>
      <c r="BG1949" s="232">
        <f>IF(N1949="zákl. přenesená",J1949,0)</f>
        <v>0</v>
      </c>
      <c r="BH1949" s="232">
        <f>IF(N1949="sníž. přenesená",J1949,0)</f>
        <v>0</v>
      </c>
      <c r="BI1949" s="232">
        <f>IF(N1949="nulová",J1949,0)</f>
        <v>0</v>
      </c>
      <c r="BJ1949" s="21" t="s">
        <v>81</v>
      </c>
      <c r="BK1949" s="232">
        <f>ROUND(I1949*H1949,2)</f>
        <v>0</v>
      </c>
      <c r="BL1949" s="21" t="s">
        <v>645</v>
      </c>
      <c r="BM1949" s="231" t="s">
        <v>2626</v>
      </c>
    </row>
    <row r="1950" s="2" customFormat="1">
      <c r="A1950" s="42"/>
      <c r="B1950" s="43"/>
      <c r="C1950" s="44"/>
      <c r="D1950" s="233" t="s">
        <v>442</v>
      </c>
      <c r="E1950" s="44"/>
      <c r="F1950" s="234" t="s">
        <v>2627</v>
      </c>
      <c r="G1950" s="44"/>
      <c r="H1950" s="44"/>
      <c r="I1950" s="235"/>
      <c r="J1950" s="44"/>
      <c r="K1950" s="44"/>
      <c r="L1950" s="48"/>
      <c r="M1950" s="236"/>
      <c r="N1950" s="237"/>
      <c r="O1950" s="88"/>
      <c r="P1950" s="88"/>
      <c r="Q1950" s="88"/>
      <c r="R1950" s="88"/>
      <c r="S1950" s="88"/>
      <c r="T1950" s="89"/>
      <c r="U1950" s="42"/>
      <c r="V1950" s="42"/>
      <c r="W1950" s="42"/>
      <c r="X1950" s="42"/>
      <c r="Y1950" s="42"/>
      <c r="Z1950" s="42"/>
      <c r="AA1950" s="42"/>
      <c r="AB1950" s="42"/>
      <c r="AC1950" s="42"/>
      <c r="AD1950" s="42"/>
      <c r="AE1950" s="42"/>
      <c r="AT1950" s="21" t="s">
        <v>442</v>
      </c>
      <c r="AU1950" s="21" t="s">
        <v>83</v>
      </c>
    </row>
    <row r="1951" s="14" customFormat="1">
      <c r="A1951" s="14"/>
      <c r="B1951" s="250"/>
      <c r="C1951" s="251"/>
      <c r="D1951" s="240" t="s">
        <v>446</v>
      </c>
      <c r="E1951" s="252" t="s">
        <v>28</v>
      </c>
      <c r="F1951" s="253" t="s">
        <v>2409</v>
      </c>
      <c r="G1951" s="251"/>
      <c r="H1951" s="252" t="s">
        <v>28</v>
      </c>
      <c r="I1951" s="254"/>
      <c r="J1951" s="251"/>
      <c r="K1951" s="251"/>
      <c r="L1951" s="255"/>
      <c r="M1951" s="256"/>
      <c r="N1951" s="257"/>
      <c r="O1951" s="257"/>
      <c r="P1951" s="257"/>
      <c r="Q1951" s="257"/>
      <c r="R1951" s="257"/>
      <c r="S1951" s="257"/>
      <c r="T1951" s="258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T1951" s="259" t="s">
        <v>446</v>
      </c>
      <c r="AU1951" s="259" t="s">
        <v>83</v>
      </c>
      <c r="AV1951" s="14" t="s">
        <v>81</v>
      </c>
      <c r="AW1951" s="14" t="s">
        <v>35</v>
      </c>
      <c r="AX1951" s="14" t="s">
        <v>74</v>
      </c>
      <c r="AY1951" s="259" t="s">
        <v>426</v>
      </c>
    </row>
    <row r="1952" s="13" customFormat="1">
      <c r="A1952" s="13"/>
      <c r="B1952" s="238"/>
      <c r="C1952" s="239"/>
      <c r="D1952" s="240" t="s">
        <v>446</v>
      </c>
      <c r="E1952" s="241" t="s">
        <v>28</v>
      </c>
      <c r="F1952" s="242" t="s">
        <v>2628</v>
      </c>
      <c r="G1952" s="239"/>
      <c r="H1952" s="243">
        <v>20.794</v>
      </c>
      <c r="I1952" s="244"/>
      <c r="J1952" s="239"/>
      <c r="K1952" s="239"/>
      <c r="L1952" s="245"/>
      <c r="M1952" s="246"/>
      <c r="N1952" s="247"/>
      <c r="O1952" s="247"/>
      <c r="P1952" s="247"/>
      <c r="Q1952" s="247"/>
      <c r="R1952" s="247"/>
      <c r="S1952" s="247"/>
      <c r="T1952" s="248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T1952" s="249" t="s">
        <v>446</v>
      </c>
      <c r="AU1952" s="249" t="s">
        <v>83</v>
      </c>
      <c r="AV1952" s="13" t="s">
        <v>83</v>
      </c>
      <c r="AW1952" s="13" t="s">
        <v>35</v>
      </c>
      <c r="AX1952" s="13" t="s">
        <v>74</v>
      </c>
      <c r="AY1952" s="249" t="s">
        <v>426</v>
      </c>
    </row>
    <row r="1953" s="13" customFormat="1">
      <c r="A1953" s="13"/>
      <c r="B1953" s="238"/>
      <c r="C1953" s="239"/>
      <c r="D1953" s="240" t="s">
        <v>446</v>
      </c>
      <c r="E1953" s="241" t="s">
        <v>28</v>
      </c>
      <c r="F1953" s="242" t="s">
        <v>2629</v>
      </c>
      <c r="G1953" s="239"/>
      <c r="H1953" s="243">
        <v>7.3390000000000004</v>
      </c>
      <c r="I1953" s="244"/>
      <c r="J1953" s="239"/>
      <c r="K1953" s="239"/>
      <c r="L1953" s="245"/>
      <c r="M1953" s="246"/>
      <c r="N1953" s="247"/>
      <c r="O1953" s="247"/>
      <c r="P1953" s="247"/>
      <c r="Q1953" s="247"/>
      <c r="R1953" s="247"/>
      <c r="S1953" s="247"/>
      <c r="T1953" s="248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T1953" s="249" t="s">
        <v>446</v>
      </c>
      <c r="AU1953" s="249" t="s">
        <v>83</v>
      </c>
      <c r="AV1953" s="13" t="s">
        <v>83</v>
      </c>
      <c r="AW1953" s="13" t="s">
        <v>35</v>
      </c>
      <c r="AX1953" s="13" t="s">
        <v>74</v>
      </c>
      <c r="AY1953" s="249" t="s">
        <v>426</v>
      </c>
    </row>
    <row r="1954" s="15" customFormat="1">
      <c r="A1954" s="15"/>
      <c r="B1954" s="260"/>
      <c r="C1954" s="261"/>
      <c r="D1954" s="240" t="s">
        <v>446</v>
      </c>
      <c r="E1954" s="262" t="s">
        <v>230</v>
      </c>
      <c r="F1954" s="263" t="s">
        <v>466</v>
      </c>
      <c r="G1954" s="261"/>
      <c r="H1954" s="264">
        <v>28.132999999999999</v>
      </c>
      <c r="I1954" s="265"/>
      <c r="J1954" s="261"/>
      <c r="K1954" s="261"/>
      <c r="L1954" s="266"/>
      <c r="M1954" s="267"/>
      <c r="N1954" s="268"/>
      <c r="O1954" s="268"/>
      <c r="P1954" s="268"/>
      <c r="Q1954" s="268"/>
      <c r="R1954" s="268"/>
      <c r="S1954" s="268"/>
      <c r="T1954" s="269"/>
      <c r="U1954" s="15"/>
      <c r="V1954" s="15"/>
      <c r="W1954" s="15"/>
      <c r="X1954" s="15"/>
      <c r="Y1954" s="15"/>
      <c r="Z1954" s="15"/>
      <c r="AA1954" s="15"/>
      <c r="AB1954" s="15"/>
      <c r="AC1954" s="15"/>
      <c r="AD1954" s="15"/>
      <c r="AE1954" s="15"/>
      <c r="AT1954" s="270" t="s">
        <v>446</v>
      </c>
      <c r="AU1954" s="270" t="s">
        <v>83</v>
      </c>
      <c r="AV1954" s="15" t="s">
        <v>438</v>
      </c>
      <c r="AW1954" s="15" t="s">
        <v>35</v>
      </c>
      <c r="AX1954" s="15" t="s">
        <v>81</v>
      </c>
      <c r="AY1954" s="270" t="s">
        <v>426</v>
      </c>
    </row>
    <row r="1955" s="2" customFormat="1" ht="24.15" customHeight="1">
      <c r="A1955" s="42"/>
      <c r="B1955" s="43"/>
      <c r="C1955" s="271" t="s">
        <v>2630</v>
      </c>
      <c r="D1955" s="271" t="s">
        <v>776</v>
      </c>
      <c r="E1955" s="272" t="s">
        <v>2631</v>
      </c>
      <c r="F1955" s="273" t="s">
        <v>2632</v>
      </c>
      <c r="G1955" s="274" t="s">
        <v>436</v>
      </c>
      <c r="H1955" s="275">
        <v>30.946000000000002</v>
      </c>
      <c r="I1955" s="276"/>
      <c r="J1955" s="277">
        <f>ROUND(I1955*H1955,2)</f>
        <v>0</v>
      </c>
      <c r="K1955" s="273" t="s">
        <v>28</v>
      </c>
      <c r="L1955" s="278"/>
      <c r="M1955" s="279" t="s">
        <v>28</v>
      </c>
      <c r="N1955" s="280" t="s">
        <v>45</v>
      </c>
      <c r="O1955" s="88"/>
      <c r="P1955" s="229">
        <f>O1955*H1955</f>
        <v>0</v>
      </c>
      <c r="Q1955" s="229">
        <v>0.0093100000000000006</v>
      </c>
      <c r="R1955" s="229">
        <f>Q1955*H1955</f>
        <v>0.28810726000000003</v>
      </c>
      <c r="S1955" s="229">
        <v>0</v>
      </c>
      <c r="T1955" s="230">
        <f>S1955*H1955</f>
        <v>0</v>
      </c>
      <c r="U1955" s="42"/>
      <c r="V1955" s="42"/>
      <c r="W1955" s="42"/>
      <c r="X1955" s="42"/>
      <c r="Y1955" s="42"/>
      <c r="Z1955" s="42"/>
      <c r="AA1955" s="42"/>
      <c r="AB1955" s="42"/>
      <c r="AC1955" s="42"/>
      <c r="AD1955" s="42"/>
      <c r="AE1955" s="42"/>
      <c r="AR1955" s="231" t="s">
        <v>732</v>
      </c>
      <c r="AT1955" s="231" t="s">
        <v>776</v>
      </c>
      <c r="AU1955" s="231" t="s">
        <v>83</v>
      </c>
      <c r="AY1955" s="21" t="s">
        <v>426</v>
      </c>
      <c r="BE1955" s="232">
        <f>IF(N1955="základní",J1955,0)</f>
        <v>0</v>
      </c>
      <c r="BF1955" s="232">
        <f>IF(N1955="snížená",J1955,0)</f>
        <v>0</v>
      </c>
      <c r="BG1955" s="232">
        <f>IF(N1955="zákl. přenesená",J1955,0)</f>
        <v>0</v>
      </c>
      <c r="BH1955" s="232">
        <f>IF(N1955="sníž. přenesená",J1955,0)</f>
        <v>0</v>
      </c>
      <c r="BI1955" s="232">
        <f>IF(N1955="nulová",J1955,0)</f>
        <v>0</v>
      </c>
      <c r="BJ1955" s="21" t="s">
        <v>81</v>
      </c>
      <c r="BK1955" s="232">
        <f>ROUND(I1955*H1955,2)</f>
        <v>0</v>
      </c>
      <c r="BL1955" s="21" t="s">
        <v>645</v>
      </c>
      <c r="BM1955" s="231" t="s">
        <v>2633</v>
      </c>
    </row>
    <row r="1956" s="13" customFormat="1">
      <c r="A1956" s="13"/>
      <c r="B1956" s="238"/>
      <c r="C1956" s="239"/>
      <c r="D1956" s="240" t="s">
        <v>446</v>
      </c>
      <c r="E1956" s="241" t="s">
        <v>28</v>
      </c>
      <c r="F1956" s="242" t="s">
        <v>2634</v>
      </c>
      <c r="G1956" s="239"/>
      <c r="H1956" s="243">
        <v>30.946000000000002</v>
      </c>
      <c r="I1956" s="244"/>
      <c r="J1956" s="239"/>
      <c r="K1956" s="239"/>
      <c r="L1956" s="245"/>
      <c r="M1956" s="246"/>
      <c r="N1956" s="247"/>
      <c r="O1956" s="247"/>
      <c r="P1956" s="247"/>
      <c r="Q1956" s="247"/>
      <c r="R1956" s="247"/>
      <c r="S1956" s="247"/>
      <c r="T1956" s="248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T1956" s="249" t="s">
        <v>446</v>
      </c>
      <c r="AU1956" s="249" t="s">
        <v>83</v>
      </c>
      <c r="AV1956" s="13" t="s">
        <v>83</v>
      </c>
      <c r="AW1956" s="13" t="s">
        <v>35</v>
      </c>
      <c r="AX1956" s="13" t="s">
        <v>81</v>
      </c>
      <c r="AY1956" s="249" t="s">
        <v>426</v>
      </c>
    </row>
    <row r="1957" s="2" customFormat="1" ht="24.15" customHeight="1">
      <c r="A1957" s="42"/>
      <c r="B1957" s="43"/>
      <c r="C1957" s="220" t="s">
        <v>2635</v>
      </c>
      <c r="D1957" s="220" t="s">
        <v>433</v>
      </c>
      <c r="E1957" s="221" t="s">
        <v>2636</v>
      </c>
      <c r="F1957" s="222" t="s">
        <v>2637</v>
      </c>
      <c r="G1957" s="223" t="s">
        <v>949</v>
      </c>
      <c r="H1957" s="224">
        <v>167</v>
      </c>
      <c r="I1957" s="225"/>
      <c r="J1957" s="226">
        <f>ROUND(I1957*H1957,2)</f>
        <v>0</v>
      </c>
      <c r="K1957" s="222" t="s">
        <v>437</v>
      </c>
      <c r="L1957" s="48"/>
      <c r="M1957" s="227" t="s">
        <v>28</v>
      </c>
      <c r="N1957" s="228" t="s">
        <v>45</v>
      </c>
      <c r="O1957" s="88"/>
      <c r="P1957" s="229">
        <f>O1957*H1957</f>
        <v>0</v>
      </c>
      <c r="Q1957" s="229">
        <v>2.0000000000000002E-05</v>
      </c>
      <c r="R1957" s="229">
        <f>Q1957*H1957</f>
        <v>0.0033400000000000001</v>
      </c>
      <c r="S1957" s="229">
        <v>0</v>
      </c>
      <c r="T1957" s="230">
        <f>S1957*H1957</f>
        <v>0</v>
      </c>
      <c r="U1957" s="42"/>
      <c r="V1957" s="42"/>
      <c r="W1957" s="42"/>
      <c r="X1957" s="42"/>
      <c r="Y1957" s="42"/>
      <c r="Z1957" s="42"/>
      <c r="AA1957" s="42"/>
      <c r="AB1957" s="42"/>
      <c r="AC1957" s="42"/>
      <c r="AD1957" s="42"/>
      <c r="AE1957" s="42"/>
      <c r="AR1957" s="231" t="s">
        <v>645</v>
      </c>
      <c r="AT1957" s="231" t="s">
        <v>433</v>
      </c>
      <c r="AU1957" s="231" t="s">
        <v>83</v>
      </c>
      <c r="AY1957" s="21" t="s">
        <v>426</v>
      </c>
      <c r="BE1957" s="232">
        <f>IF(N1957="základní",J1957,0)</f>
        <v>0</v>
      </c>
      <c r="BF1957" s="232">
        <f>IF(N1957="snížená",J1957,0)</f>
        <v>0</v>
      </c>
      <c r="BG1957" s="232">
        <f>IF(N1957="zákl. přenesená",J1957,0)</f>
        <v>0</v>
      </c>
      <c r="BH1957" s="232">
        <f>IF(N1957="sníž. přenesená",J1957,0)</f>
        <v>0</v>
      </c>
      <c r="BI1957" s="232">
        <f>IF(N1957="nulová",J1957,0)</f>
        <v>0</v>
      </c>
      <c r="BJ1957" s="21" t="s">
        <v>81</v>
      </c>
      <c r="BK1957" s="232">
        <f>ROUND(I1957*H1957,2)</f>
        <v>0</v>
      </c>
      <c r="BL1957" s="21" t="s">
        <v>645</v>
      </c>
      <c r="BM1957" s="231" t="s">
        <v>2638</v>
      </c>
    </row>
    <row r="1958" s="2" customFormat="1">
      <c r="A1958" s="42"/>
      <c r="B1958" s="43"/>
      <c r="C1958" s="44"/>
      <c r="D1958" s="233" t="s">
        <v>442</v>
      </c>
      <c r="E1958" s="44"/>
      <c r="F1958" s="234" t="s">
        <v>2639</v>
      </c>
      <c r="G1958" s="44"/>
      <c r="H1958" s="44"/>
      <c r="I1958" s="235"/>
      <c r="J1958" s="44"/>
      <c r="K1958" s="44"/>
      <c r="L1958" s="48"/>
      <c r="M1958" s="236"/>
      <c r="N1958" s="237"/>
      <c r="O1958" s="88"/>
      <c r="P1958" s="88"/>
      <c r="Q1958" s="88"/>
      <c r="R1958" s="88"/>
      <c r="S1958" s="88"/>
      <c r="T1958" s="89"/>
      <c r="U1958" s="42"/>
      <c r="V1958" s="42"/>
      <c r="W1958" s="42"/>
      <c r="X1958" s="42"/>
      <c r="Y1958" s="42"/>
      <c r="Z1958" s="42"/>
      <c r="AA1958" s="42"/>
      <c r="AB1958" s="42"/>
      <c r="AC1958" s="42"/>
      <c r="AD1958" s="42"/>
      <c r="AE1958" s="42"/>
      <c r="AT1958" s="21" t="s">
        <v>442</v>
      </c>
      <c r="AU1958" s="21" t="s">
        <v>83</v>
      </c>
    </row>
    <row r="1959" s="14" customFormat="1">
      <c r="A1959" s="14"/>
      <c r="B1959" s="250"/>
      <c r="C1959" s="251"/>
      <c r="D1959" s="240" t="s">
        <v>446</v>
      </c>
      <c r="E1959" s="252" t="s">
        <v>28</v>
      </c>
      <c r="F1959" s="253" t="s">
        <v>2409</v>
      </c>
      <c r="G1959" s="251"/>
      <c r="H1959" s="252" t="s">
        <v>28</v>
      </c>
      <c r="I1959" s="254"/>
      <c r="J1959" s="251"/>
      <c r="K1959" s="251"/>
      <c r="L1959" s="255"/>
      <c r="M1959" s="256"/>
      <c r="N1959" s="257"/>
      <c r="O1959" s="257"/>
      <c r="P1959" s="257"/>
      <c r="Q1959" s="257"/>
      <c r="R1959" s="257"/>
      <c r="S1959" s="257"/>
      <c r="T1959" s="258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T1959" s="259" t="s">
        <v>446</v>
      </c>
      <c r="AU1959" s="259" t="s">
        <v>83</v>
      </c>
      <c r="AV1959" s="14" t="s">
        <v>81</v>
      </c>
      <c r="AW1959" s="14" t="s">
        <v>35</v>
      </c>
      <c r="AX1959" s="14" t="s">
        <v>74</v>
      </c>
      <c r="AY1959" s="259" t="s">
        <v>426</v>
      </c>
    </row>
    <row r="1960" s="13" customFormat="1">
      <c r="A1960" s="13"/>
      <c r="B1960" s="238"/>
      <c r="C1960" s="239"/>
      <c r="D1960" s="240" t="s">
        <v>446</v>
      </c>
      <c r="E1960" s="241" t="s">
        <v>28</v>
      </c>
      <c r="F1960" s="242" t="s">
        <v>2578</v>
      </c>
      <c r="G1960" s="239"/>
      <c r="H1960" s="243">
        <v>167</v>
      </c>
      <c r="I1960" s="244"/>
      <c r="J1960" s="239"/>
      <c r="K1960" s="239"/>
      <c r="L1960" s="245"/>
      <c r="M1960" s="246"/>
      <c r="N1960" s="247"/>
      <c r="O1960" s="247"/>
      <c r="P1960" s="247"/>
      <c r="Q1960" s="247"/>
      <c r="R1960" s="247"/>
      <c r="S1960" s="247"/>
      <c r="T1960" s="248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T1960" s="249" t="s">
        <v>446</v>
      </c>
      <c r="AU1960" s="249" t="s">
        <v>83</v>
      </c>
      <c r="AV1960" s="13" t="s">
        <v>83</v>
      </c>
      <c r="AW1960" s="13" t="s">
        <v>35</v>
      </c>
      <c r="AX1960" s="13" t="s">
        <v>74</v>
      </c>
      <c r="AY1960" s="249" t="s">
        <v>426</v>
      </c>
    </row>
    <row r="1961" s="15" customFormat="1">
      <c r="A1961" s="15"/>
      <c r="B1961" s="260"/>
      <c r="C1961" s="261"/>
      <c r="D1961" s="240" t="s">
        <v>446</v>
      </c>
      <c r="E1961" s="262" t="s">
        <v>228</v>
      </c>
      <c r="F1961" s="263" t="s">
        <v>466</v>
      </c>
      <c r="G1961" s="261"/>
      <c r="H1961" s="264">
        <v>167</v>
      </c>
      <c r="I1961" s="265"/>
      <c r="J1961" s="261"/>
      <c r="K1961" s="261"/>
      <c r="L1961" s="266"/>
      <c r="M1961" s="267"/>
      <c r="N1961" s="268"/>
      <c r="O1961" s="268"/>
      <c r="P1961" s="268"/>
      <c r="Q1961" s="268"/>
      <c r="R1961" s="268"/>
      <c r="S1961" s="268"/>
      <c r="T1961" s="269"/>
      <c r="U1961" s="15"/>
      <c r="V1961" s="15"/>
      <c r="W1961" s="15"/>
      <c r="X1961" s="15"/>
      <c r="Y1961" s="15"/>
      <c r="Z1961" s="15"/>
      <c r="AA1961" s="15"/>
      <c r="AB1961" s="15"/>
      <c r="AC1961" s="15"/>
      <c r="AD1961" s="15"/>
      <c r="AE1961" s="15"/>
      <c r="AT1961" s="270" t="s">
        <v>446</v>
      </c>
      <c r="AU1961" s="270" t="s">
        <v>83</v>
      </c>
      <c r="AV1961" s="15" t="s">
        <v>438</v>
      </c>
      <c r="AW1961" s="15" t="s">
        <v>35</v>
      </c>
      <c r="AX1961" s="15" t="s">
        <v>81</v>
      </c>
      <c r="AY1961" s="270" t="s">
        <v>426</v>
      </c>
    </row>
    <row r="1962" s="2" customFormat="1" ht="16.5" customHeight="1">
      <c r="A1962" s="42"/>
      <c r="B1962" s="43"/>
      <c r="C1962" s="271" t="s">
        <v>2640</v>
      </c>
      <c r="D1962" s="271" t="s">
        <v>776</v>
      </c>
      <c r="E1962" s="272" t="s">
        <v>2481</v>
      </c>
      <c r="F1962" s="273" t="s">
        <v>2482</v>
      </c>
      <c r="G1962" s="274" t="s">
        <v>504</v>
      </c>
      <c r="H1962" s="275">
        <v>0.441</v>
      </c>
      <c r="I1962" s="276"/>
      <c r="J1962" s="277">
        <f>ROUND(I1962*H1962,2)</f>
        <v>0</v>
      </c>
      <c r="K1962" s="273" t="s">
        <v>437</v>
      </c>
      <c r="L1962" s="278"/>
      <c r="M1962" s="279" t="s">
        <v>28</v>
      </c>
      <c r="N1962" s="280" t="s">
        <v>45</v>
      </c>
      <c r="O1962" s="88"/>
      <c r="P1962" s="229">
        <f>O1962*H1962</f>
        <v>0</v>
      </c>
      <c r="Q1962" s="229">
        <v>0.55000000000000004</v>
      </c>
      <c r="R1962" s="229">
        <f>Q1962*H1962</f>
        <v>0.24255000000000002</v>
      </c>
      <c r="S1962" s="229">
        <v>0</v>
      </c>
      <c r="T1962" s="230">
        <f>S1962*H1962</f>
        <v>0</v>
      </c>
      <c r="U1962" s="42"/>
      <c r="V1962" s="42"/>
      <c r="W1962" s="42"/>
      <c r="X1962" s="42"/>
      <c r="Y1962" s="42"/>
      <c r="Z1962" s="42"/>
      <c r="AA1962" s="42"/>
      <c r="AB1962" s="42"/>
      <c r="AC1962" s="42"/>
      <c r="AD1962" s="42"/>
      <c r="AE1962" s="42"/>
      <c r="AR1962" s="231" t="s">
        <v>732</v>
      </c>
      <c r="AT1962" s="231" t="s">
        <v>776</v>
      </c>
      <c r="AU1962" s="231" t="s">
        <v>83</v>
      </c>
      <c r="AY1962" s="21" t="s">
        <v>426</v>
      </c>
      <c r="BE1962" s="232">
        <f>IF(N1962="základní",J1962,0)</f>
        <v>0</v>
      </c>
      <c r="BF1962" s="232">
        <f>IF(N1962="snížená",J1962,0)</f>
        <v>0</v>
      </c>
      <c r="BG1962" s="232">
        <f>IF(N1962="zákl. přenesená",J1962,0)</f>
        <v>0</v>
      </c>
      <c r="BH1962" s="232">
        <f>IF(N1962="sníž. přenesená",J1962,0)</f>
        <v>0</v>
      </c>
      <c r="BI1962" s="232">
        <f>IF(N1962="nulová",J1962,0)</f>
        <v>0</v>
      </c>
      <c r="BJ1962" s="21" t="s">
        <v>81</v>
      </c>
      <c r="BK1962" s="232">
        <f>ROUND(I1962*H1962,2)</f>
        <v>0</v>
      </c>
      <c r="BL1962" s="21" t="s">
        <v>645</v>
      </c>
      <c r="BM1962" s="231" t="s">
        <v>2641</v>
      </c>
    </row>
    <row r="1963" s="13" customFormat="1">
      <c r="A1963" s="13"/>
      <c r="B1963" s="238"/>
      <c r="C1963" s="239"/>
      <c r="D1963" s="240" t="s">
        <v>446</v>
      </c>
      <c r="E1963" s="241" t="s">
        <v>28</v>
      </c>
      <c r="F1963" s="242" t="s">
        <v>2642</v>
      </c>
      <c r="G1963" s="239"/>
      <c r="H1963" s="243">
        <v>0.441</v>
      </c>
      <c r="I1963" s="244"/>
      <c r="J1963" s="239"/>
      <c r="K1963" s="239"/>
      <c r="L1963" s="245"/>
      <c r="M1963" s="246"/>
      <c r="N1963" s="247"/>
      <c r="O1963" s="247"/>
      <c r="P1963" s="247"/>
      <c r="Q1963" s="247"/>
      <c r="R1963" s="247"/>
      <c r="S1963" s="247"/>
      <c r="T1963" s="248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T1963" s="249" t="s">
        <v>446</v>
      </c>
      <c r="AU1963" s="249" t="s">
        <v>83</v>
      </c>
      <c r="AV1963" s="13" t="s">
        <v>83</v>
      </c>
      <c r="AW1963" s="13" t="s">
        <v>35</v>
      </c>
      <c r="AX1963" s="13" t="s">
        <v>74</v>
      </c>
      <c r="AY1963" s="249" t="s">
        <v>426</v>
      </c>
    </row>
    <row r="1964" s="15" customFormat="1">
      <c r="A1964" s="15"/>
      <c r="B1964" s="260"/>
      <c r="C1964" s="261"/>
      <c r="D1964" s="240" t="s">
        <v>446</v>
      </c>
      <c r="E1964" s="262" t="s">
        <v>383</v>
      </c>
      <c r="F1964" s="263" t="s">
        <v>466</v>
      </c>
      <c r="G1964" s="261"/>
      <c r="H1964" s="264">
        <v>0.441</v>
      </c>
      <c r="I1964" s="265"/>
      <c r="J1964" s="261"/>
      <c r="K1964" s="261"/>
      <c r="L1964" s="266"/>
      <c r="M1964" s="267"/>
      <c r="N1964" s="268"/>
      <c r="O1964" s="268"/>
      <c r="P1964" s="268"/>
      <c r="Q1964" s="268"/>
      <c r="R1964" s="268"/>
      <c r="S1964" s="268"/>
      <c r="T1964" s="269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15"/>
      <c r="AT1964" s="270" t="s">
        <v>446</v>
      </c>
      <c r="AU1964" s="270" t="s">
        <v>83</v>
      </c>
      <c r="AV1964" s="15" t="s">
        <v>438</v>
      </c>
      <c r="AW1964" s="15" t="s">
        <v>35</v>
      </c>
      <c r="AX1964" s="15" t="s">
        <v>81</v>
      </c>
      <c r="AY1964" s="270" t="s">
        <v>426</v>
      </c>
    </row>
    <row r="1965" s="2" customFormat="1" ht="37.8" customHeight="1">
      <c r="A1965" s="42"/>
      <c r="B1965" s="43"/>
      <c r="C1965" s="220" t="s">
        <v>2643</v>
      </c>
      <c r="D1965" s="220" t="s">
        <v>433</v>
      </c>
      <c r="E1965" s="221" t="s">
        <v>2644</v>
      </c>
      <c r="F1965" s="222" t="s">
        <v>2645</v>
      </c>
      <c r="G1965" s="223" t="s">
        <v>949</v>
      </c>
      <c r="H1965" s="224">
        <v>221</v>
      </c>
      <c r="I1965" s="225"/>
      <c r="J1965" s="226">
        <f>ROUND(I1965*H1965,2)</f>
        <v>0</v>
      </c>
      <c r="K1965" s="222" t="s">
        <v>437</v>
      </c>
      <c r="L1965" s="48"/>
      <c r="M1965" s="227" t="s">
        <v>28</v>
      </c>
      <c r="N1965" s="228" t="s">
        <v>45</v>
      </c>
      <c r="O1965" s="88"/>
      <c r="P1965" s="229">
        <f>O1965*H1965</f>
        <v>0</v>
      </c>
      <c r="Q1965" s="229">
        <v>0</v>
      </c>
      <c r="R1965" s="229">
        <f>Q1965*H1965</f>
        <v>0</v>
      </c>
      <c r="S1965" s="229">
        <v>0</v>
      </c>
      <c r="T1965" s="230">
        <f>S1965*H1965</f>
        <v>0</v>
      </c>
      <c r="U1965" s="42"/>
      <c r="V1965" s="42"/>
      <c r="W1965" s="42"/>
      <c r="X1965" s="42"/>
      <c r="Y1965" s="42"/>
      <c r="Z1965" s="42"/>
      <c r="AA1965" s="42"/>
      <c r="AB1965" s="42"/>
      <c r="AC1965" s="42"/>
      <c r="AD1965" s="42"/>
      <c r="AE1965" s="42"/>
      <c r="AR1965" s="231" t="s">
        <v>645</v>
      </c>
      <c r="AT1965" s="231" t="s">
        <v>433</v>
      </c>
      <c r="AU1965" s="231" t="s">
        <v>83</v>
      </c>
      <c r="AY1965" s="21" t="s">
        <v>426</v>
      </c>
      <c r="BE1965" s="232">
        <f>IF(N1965="základní",J1965,0)</f>
        <v>0</v>
      </c>
      <c r="BF1965" s="232">
        <f>IF(N1965="snížená",J1965,0)</f>
        <v>0</v>
      </c>
      <c r="BG1965" s="232">
        <f>IF(N1965="zákl. přenesená",J1965,0)</f>
        <v>0</v>
      </c>
      <c r="BH1965" s="232">
        <f>IF(N1965="sníž. přenesená",J1965,0)</f>
        <v>0</v>
      </c>
      <c r="BI1965" s="232">
        <f>IF(N1965="nulová",J1965,0)</f>
        <v>0</v>
      </c>
      <c r="BJ1965" s="21" t="s">
        <v>81</v>
      </c>
      <c r="BK1965" s="232">
        <f>ROUND(I1965*H1965,2)</f>
        <v>0</v>
      </c>
      <c r="BL1965" s="21" t="s">
        <v>645</v>
      </c>
      <c r="BM1965" s="231" t="s">
        <v>2646</v>
      </c>
    </row>
    <row r="1966" s="2" customFormat="1">
      <c r="A1966" s="42"/>
      <c r="B1966" s="43"/>
      <c r="C1966" s="44"/>
      <c r="D1966" s="233" t="s">
        <v>442</v>
      </c>
      <c r="E1966" s="44"/>
      <c r="F1966" s="234" t="s">
        <v>2647</v>
      </c>
      <c r="G1966" s="44"/>
      <c r="H1966" s="44"/>
      <c r="I1966" s="235"/>
      <c r="J1966" s="44"/>
      <c r="K1966" s="44"/>
      <c r="L1966" s="48"/>
      <c r="M1966" s="236"/>
      <c r="N1966" s="237"/>
      <c r="O1966" s="88"/>
      <c r="P1966" s="88"/>
      <c r="Q1966" s="88"/>
      <c r="R1966" s="88"/>
      <c r="S1966" s="88"/>
      <c r="T1966" s="89"/>
      <c r="U1966" s="42"/>
      <c r="V1966" s="42"/>
      <c r="W1966" s="42"/>
      <c r="X1966" s="42"/>
      <c r="Y1966" s="42"/>
      <c r="Z1966" s="42"/>
      <c r="AA1966" s="42"/>
      <c r="AB1966" s="42"/>
      <c r="AC1966" s="42"/>
      <c r="AD1966" s="42"/>
      <c r="AE1966" s="42"/>
      <c r="AT1966" s="21" t="s">
        <v>442</v>
      </c>
      <c r="AU1966" s="21" t="s">
        <v>83</v>
      </c>
    </row>
    <row r="1967" s="14" customFormat="1">
      <c r="A1967" s="14"/>
      <c r="B1967" s="250"/>
      <c r="C1967" s="251"/>
      <c r="D1967" s="240" t="s">
        <v>446</v>
      </c>
      <c r="E1967" s="252" t="s">
        <v>28</v>
      </c>
      <c r="F1967" s="253" t="s">
        <v>1398</v>
      </c>
      <c r="G1967" s="251"/>
      <c r="H1967" s="252" t="s">
        <v>28</v>
      </c>
      <c r="I1967" s="254"/>
      <c r="J1967" s="251"/>
      <c r="K1967" s="251"/>
      <c r="L1967" s="255"/>
      <c r="M1967" s="256"/>
      <c r="N1967" s="257"/>
      <c r="O1967" s="257"/>
      <c r="P1967" s="257"/>
      <c r="Q1967" s="257"/>
      <c r="R1967" s="257"/>
      <c r="S1967" s="257"/>
      <c r="T1967" s="258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T1967" s="259" t="s">
        <v>446</v>
      </c>
      <c r="AU1967" s="259" t="s">
        <v>83</v>
      </c>
      <c r="AV1967" s="14" t="s">
        <v>81</v>
      </c>
      <c r="AW1967" s="14" t="s">
        <v>35</v>
      </c>
      <c r="AX1967" s="14" t="s">
        <v>74</v>
      </c>
      <c r="AY1967" s="259" t="s">
        <v>426</v>
      </c>
    </row>
    <row r="1968" s="13" customFormat="1">
      <c r="A1968" s="13"/>
      <c r="B1968" s="238"/>
      <c r="C1968" s="239"/>
      <c r="D1968" s="240" t="s">
        <v>446</v>
      </c>
      <c r="E1968" s="241" t="s">
        <v>28</v>
      </c>
      <c r="F1968" s="242" t="s">
        <v>2648</v>
      </c>
      <c r="G1968" s="239"/>
      <c r="H1968" s="243">
        <v>221</v>
      </c>
      <c r="I1968" s="244"/>
      <c r="J1968" s="239"/>
      <c r="K1968" s="239"/>
      <c r="L1968" s="245"/>
      <c r="M1968" s="246"/>
      <c r="N1968" s="247"/>
      <c r="O1968" s="247"/>
      <c r="P1968" s="247"/>
      <c r="Q1968" s="247"/>
      <c r="R1968" s="247"/>
      <c r="S1968" s="247"/>
      <c r="T1968" s="248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T1968" s="249" t="s">
        <v>446</v>
      </c>
      <c r="AU1968" s="249" t="s">
        <v>83</v>
      </c>
      <c r="AV1968" s="13" t="s">
        <v>83</v>
      </c>
      <c r="AW1968" s="13" t="s">
        <v>35</v>
      </c>
      <c r="AX1968" s="13" t="s">
        <v>74</v>
      </c>
      <c r="AY1968" s="249" t="s">
        <v>426</v>
      </c>
    </row>
    <row r="1969" s="15" customFormat="1">
      <c r="A1969" s="15"/>
      <c r="B1969" s="260"/>
      <c r="C1969" s="261"/>
      <c r="D1969" s="240" t="s">
        <v>446</v>
      </c>
      <c r="E1969" s="262" t="s">
        <v>220</v>
      </c>
      <c r="F1969" s="263" t="s">
        <v>466</v>
      </c>
      <c r="G1969" s="261"/>
      <c r="H1969" s="264">
        <v>221</v>
      </c>
      <c r="I1969" s="265"/>
      <c r="J1969" s="261"/>
      <c r="K1969" s="261"/>
      <c r="L1969" s="266"/>
      <c r="M1969" s="267"/>
      <c r="N1969" s="268"/>
      <c r="O1969" s="268"/>
      <c r="P1969" s="268"/>
      <c r="Q1969" s="268"/>
      <c r="R1969" s="268"/>
      <c r="S1969" s="268"/>
      <c r="T1969" s="269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T1969" s="270" t="s">
        <v>446</v>
      </c>
      <c r="AU1969" s="270" t="s">
        <v>83</v>
      </c>
      <c r="AV1969" s="15" t="s">
        <v>438</v>
      </c>
      <c r="AW1969" s="15" t="s">
        <v>35</v>
      </c>
      <c r="AX1969" s="15" t="s">
        <v>81</v>
      </c>
      <c r="AY1969" s="270" t="s">
        <v>426</v>
      </c>
    </row>
    <row r="1970" s="2" customFormat="1" ht="24.15" customHeight="1">
      <c r="A1970" s="42"/>
      <c r="B1970" s="43"/>
      <c r="C1970" s="271" t="s">
        <v>2649</v>
      </c>
      <c r="D1970" s="271" t="s">
        <v>776</v>
      </c>
      <c r="E1970" s="272" t="s">
        <v>2650</v>
      </c>
      <c r="F1970" s="273" t="s">
        <v>2651</v>
      </c>
      <c r="G1970" s="274" t="s">
        <v>504</v>
      </c>
      <c r="H1970" s="275">
        <v>2.3820000000000001</v>
      </c>
      <c r="I1970" s="276"/>
      <c r="J1970" s="277">
        <f>ROUND(I1970*H1970,2)</f>
        <v>0</v>
      </c>
      <c r="K1970" s="273" t="s">
        <v>28</v>
      </c>
      <c r="L1970" s="278"/>
      <c r="M1970" s="279" t="s">
        <v>28</v>
      </c>
      <c r="N1970" s="280" t="s">
        <v>45</v>
      </c>
      <c r="O1970" s="88"/>
      <c r="P1970" s="229">
        <f>O1970*H1970</f>
        <v>0</v>
      </c>
      <c r="Q1970" s="229">
        <v>0.44</v>
      </c>
      <c r="R1970" s="229">
        <f>Q1970*H1970</f>
        <v>1.0480800000000001</v>
      </c>
      <c r="S1970" s="229">
        <v>0</v>
      </c>
      <c r="T1970" s="230">
        <f>S1970*H1970</f>
        <v>0</v>
      </c>
      <c r="U1970" s="42"/>
      <c r="V1970" s="42"/>
      <c r="W1970" s="42"/>
      <c r="X1970" s="42"/>
      <c r="Y1970" s="42"/>
      <c r="Z1970" s="42"/>
      <c r="AA1970" s="42"/>
      <c r="AB1970" s="42"/>
      <c r="AC1970" s="42"/>
      <c r="AD1970" s="42"/>
      <c r="AE1970" s="42"/>
      <c r="AR1970" s="231" t="s">
        <v>732</v>
      </c>
      <c r="AT1970" s="231" t="s">
        <v>776</v>
      </c>
      <c r="AU1970" s="231" t="s">
        <v>83</v>
      </c>
      <c r="AY1970" s="21" t="s">
        <v>426</v>
      </c>
      <c r="BE1970" s="232">
        <f>IF(N1970="základní",J1970,0)</f>
        <v>0</v>
      </c>
      <c r="BF1970" s="232">
        <f>IF(N1970="snížená",J1970,0)</f>
        <v>0</v>
      </c>
      <c r="BG1970" s="232">
        <f>IF(N1970="zákl. přenesená",J1970,0)</f>
        <v>0</v>
      </c>
      <c r="BH1970" s="232">
        <f>IF(N1970="sníž. přenesená",J1970,0)</f>
        <v>0</v>
      </c>
      <c r="BI1970" s="232">
        <f>IF(N1970="nulová",J1970,0)</f>
        <v>0</v>
      </c>
      <c r="BJ1970" s="21" t="s">
        <v>81</v>
      </c>
      <c r="BK1970" s="232">
        <f>ROUND(I1970*H1970,2)</f>
        <v>0</v>
      </c>
      <c r="BL1970" s="21" t="s">
        <v>645</v>
      </c>
      <c r="BM1970" s="231" t="s">
        <v>2652</v>
      </c>
    </row>
    <row r="1971" s="13" customFormat="1">
      <c r="A1971" s="13"/>
      <c r="B1971" s="238"/>
      <c r="C1971" s="239"/>
      <c r="D1971" s="240" t="s">
        <v>446</v>
      </c>
      <c r="E1971" s="241" t="s">
        <v>28</v>
      </c>
      <c r="F1971" s="242" t="s">
        <v>2653</v>
      </c>
      <c r="G1971" s="239"/>
      <c r="H1971" s="243">
        <v>2.3820000000000001</v>
      </c>
      <c r="I1971" s="244"/>
      <c r="J1971" s="239"/>
      <c r="K1971" s="239"/>
      <c r="L1971" s="245"/>
      <c r="M1971" s="246"/>
      <c r="N1971" s="247"/>
      <c r="O1971" s="247"/>
      <c r="P1971" s="247"/>
      <c r="Q1971" s="247"/>
      <c r="R1971" s="247"/>
      <c r="S1971" s="247"/>
      <c r="T1971" s="248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T1971" s="249" t="s">
        <v>446</v>
      </c>
      <c r="AU1971" s="249" t="s">
        <v>83</v>
      </c>
      <c r="AV1971" s="13" t="s">
        <v>83</v>
      </c>
      <c r="AW1971" s="13" t="s">
        <v>35</v>
      </c>
      <c r="AX1971" s="13" t="s">
        <v>74</v>
      </c>
      <c r="AY1971" s="249" t="s">
        <v>426</v>
      </c>
    </row>
    <row r="1972" s="15" customFormat="1">
      <c r="A1972" s="15"/>
      <c r="B1972" s="260"/>
      <c r="C1972" s="261"/>
      <c r="D1972" s="240" t="s">
        <v>446</v>
      </c>
      <c r="E1972" s="262" t="s">
        <v>387</v>
      </c>
      <c r="F1972" s="263" t="s">
        <v>466</v>
      </c>
      <c r="G1972" s="261"/>
      <c r="H1972" s="264">
        <v>2.3820000000000001</v>
      </c>
      <c r="I1972" s="265"/>
      <c r="J1972" s="261"/>
      <c r="K1972" s="261"/>
      <c r="L1972" s="266"/>
      <c r="M1972" s="267"/>
      <c r="N1972" s="268"/>
      <c r="O1972" s="268"/>
      <c r="P1972" s="268"/>
      <c r="Q1972" s="268"/>
      <c r="R1972" s="268"/>
      <c r="S1972" s="268"/>
      <c r="T1972" s="269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T1972" s="270" t="s">
        <v>446</v>
      </c>
      <c r="AU1972" s="270" t="s">
        <v>83</v>
      </c>
      <c r="AV1972" s="15" t="s">
        <v>438</v>
      </c>
      <c r="AW1972" s="15" t="s">
        <v>35</v>
      </c>
      <c r="AX1972" s="15" t="s">
        <v>81</v>
      </c>
      <c r="AY1972" s="270" t="s">
        <v>426</v>
      </c>
    </row>
    <row r="1973" s="2" customFormat="1" ht="37.8" customHeight="1">
      <c r="A1973" s="42"/>
      <c r="B1973" s="43"/>
      <c r="C1973" s="220" t="s">
        <v>2654</v>
      </c>
      <c r="D1973" s="220" t="s">
        <v>433</v>
      </c>
      <c r="E1973" s="221" t="s">
        <v>2655</v>
      </c>
      <c r="F1973" s="222" t="s">
        <v>2656</v>
      </c>
      <c r="G1973" s="223" t="s">
        <v>949</v>
      </c>
      <c r="H1973" s="224">
        <v>36</v>
      </c>
      <c r="I1973" s="225"/>
      <c r="J1973" s="226">
        <f>ROUND(I1973*H1973,2)</f>
        <v>0</v>
      </c>
      <c r="K1973" s="222" t="s">
        <v>437</v>
      </c>
      <c r="L1973" s="48"/>
      <c r="M1973" s="227" t="s">
        <v>28</v>
      </c>
      <c r="N1973" s="228" t="s">
        <v>45</v>
      </c>
      <c r="O1973" s="88"/>
      <c r="P1973" s="229">
        <f>O1973*H1973</f>
        <v>0</v>
      </c>
      <c r="Q1973" s="229">
        <v>0</v>
      </c>
      <c r="R1973" s="229">
        <f>Q1973*H1973</f>
        <v>0</v>
      </c>
      <c r="S1973" s="229">
        <v>0</v>
      </c>
      <c r="T1973" s="230">
        <f>S1973*H1973</f>
        <v>0</v>
      </c>
      <c r="U1973" s="42"/>
      <c r="V1973" s="42"/>
      <c r="W1973" s="42"/>
      <c r="X1973" s="42"/>
      <c r="Y1973" s="42"/>
      <c r="Z1973" s="42"/>
      <c r="AA1973" s="42"/>
      <c r="AB1973" s="42"/>
      <c r="AC1973" s="42"/>
      <c r="AD1973" s="42"/>
      <c r="AE1973" s="42"/>
      <c r="AR1973" s="231" t="s">
        <v>645</v>
      </c>
      <c r="AT1973" s="231" t="s">
        <v>433</v>
      </c>
      <c r="AU1973" s="231" t="s">
        <v>83</v>
      </c>
      <c r="AY1973" s="21" t="s">
        <v>426</v>
      </c>
      <c r="BE1973" s="232">
        <f>IF(N1973="základní",J1973,0)</f>
        <v>0</v>
      </c>
      <c r="BF1973" s="232">
        <f>IF(N1973="snížená",J1973,0)</f>
        <v>0</v>
      </c>
      <c r="BG1973" s="232">
        <f>IF(N1973="zákl. přenesená",J1973,0)</f>
        <v>0</v>
      </c>
      <c r="BH1973" s="232">
        <f>IF(N1973="sníž. přenesená",J1973,0)</f>
        <v>0</v>
      </c>
      <c r="BI1973" s="232">
        <f>IF(N1973="nulová",J1973,0)</f>
        <v>0</v>
      </c>
      <c r="BJ1973" s="21" t="s">
        <v>81</v>
      </c>
      <c r="BK1973" s="232">
        <f>ROUND(I1973*H1973,2)</f>
        <v>0</v>
      </c>
      <c r="BL1973" s="21" t="s">
        <v>645</v>
      </c>
      <c r="BM1973" s="231" t="s">
        <v>2657</v>
      </c>
    </row>
    <row r="1974" s="2" customFormat="1">
      <c r="A1974" s="42"/>
      <c r="B1974" s="43"/>
      <c r="C1974" s="44"/>
      <c r="D1974" s="233" t="s">
        <v>442</v>
      </c>
      <c r="E1974" s="44"/>
      <c r="F1974" s="234" t="s">
        <v>2658</v>
      </c>
      <c r="G1974" s="44"/>
      <c r="H1974" s="44"/>
      <c r="I1974" s="235"/>
      <c r="J1974" s="44"/>
      <c r="K1974" s="44"/>
      <c r="L1974" s="48"/>
      <c r="M1974" s="236"/>
      <c r="N1974" s="237"/>
      <c r="O1974" s="88"/>
      <c r="P1974" s="88"/>
      <c r="Q1974" s="88"/>
      <c r="R1974" s="88"/>
      <c r="S1974" s="88"/>
      <c r="T1974" s="89"/>
      <c r="U1974" s="42"/>
      <c r="V1974" s="42"/>
      <c r="W1974" s="42"/>
      <c r="X1974" s="42"/>
      <c r="Y1974" s="42"/>
      <c r="Z1974" s="42"/>
      <c r="AA1974" s="42"/>
      <c r="AB1974" s="42"/>
      <c r="AC1974" s="42"/>
      <c r="AD1974" s="42"/>
      <c r="AE1974" s="42"/>
      <c r="AT1974" s="21" t="s">
        <v>442</v>
      </c>
      <c r="AU1974" s="21" t="s">
        <v>83</v>
      </c>
    </row>
    <row r="1975" s="14" customFormat="1">
      <c r="A1975" s="14"/>
      <c r="B1975" s="250"/>
      <c r="C1975" s="251"/>
      <c r="D1975" s="240" t="s">
        <v>446</v>
      </c>
      <c r="E1975" s="252" t="s">
        <v>28</v>
      </c>
      <c r="F1975" s="253" t="s">
        <v>1398</v>
      </c>
      <c r="G1975" s="251"/>
      <c r="H1975" s="252" t="s">
        <v>28</v>
      </c>
      <c r="I1975" s="254"/>
      <c r="J1975" s="251"/>
      <c r="K1975" s="251"/>
      <c r="L1975" s="255"/>
      <c r="M1975" s="256"/>
      <c r="N1975" s="257"/>
      <c r="O1975" s="257"/>
      <c r="P1975" s="257"/>
      <c r="Q1975" s="257"/>
      <c r="R1975" s="257"/>
      <c r="S1975" s="257"/>
      <c r="T1975" s="258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T1975" s="259" t="s">
        <v>446</v>
      </c>
      <c r="AU1975" s="259" t="s">
        <v>83</v>
      </c>
      <c r="AV1975" s="14" t="s">
        <v>81</v>
      </c>
      <c r="AW1975" s="14" t="s">
        <v>35</v>
      </c>
      <c r="AX1975" s="14" t="s">
        <v>74</v>
      </c>
      <c r="AY1975" s="259" t="s">
        <v>426</v>
      </c>
    </row>
    <row r="1976" s="13" customFormat="1">
      <c r="A1976" s="13"/>
      <c r="B1976" s="238"/>
      <c r="C1976" s="239"/>
      <c r="D1976" s="240" t="s">
        <v>446</v>
      </c>
      <c r="E1976" s="241" t="s">
        <v>28</v>
      </c>
      <c r="F1976" s="242" t="s">
        <v>2659</v>
      </c>
      <c r="G1976" s="239"/>
      <c r="H1976" s="243">
        <v>36</v>
      </c>
      <c r="I1976" s="244"/>
      <c r="J1976" s="239"/>
      <c r="K1976" s="239"/>
      <c r="L1976" s="245"/>
      <c r="M1976" s="246"/>
      <c r="N1976" s="247"/>
      <c r="O1976" s="247"/>
      <c r="P1976" s="247"/>
      <c r="Q1976" s="247"/>
      <c r="R1976" s="247"/>
      <c r="S1976" s="247"/>
      <c r="T1976" s="248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T1976" s="249" t="s">
        <v>446</v>
      </c>
      <c r="AU1976" s="249" t="s">
        <v>83</v>
      </c>
      <c r="AV1976" s="13" t="s">
        <v>83</v>
      </c>
      <c r="AW1976" s="13" t="s">
        <v>35</v>
      </c>
      <c r="AX1976" s="13" t="s">
        <v>74</v>
      </c>
      <c r="AY1976" s="249" t="s">
        <v>426</v>
      </c>
    </row>
    <row r="1977" s="15" customFormat="1">
      <c r="A1977" s="15"/>
      <c r="B1977" s="260"/>
      <c r="C1977" s="261"/>
      <c r="D1977" s="240" t="s">
        <v>446</v>
      </c>
      <c r="E1977" s="262" t="s">
        <v>222</v>
      </c>
      <c r="F1977" s="263" t="s">
        <v>466</v>
      </c>
      <c r="G1977" s="261"/>
      <c r="H1977" s="264">
        <v>36</v>
      </c>
      <c r="I1977" s="265"/>
      <c r="J1977" s="261"/>
      <c r="K1977" s="261"/>
      <c r="L1977" s="266"/>
      <c r="M1977" s="267"/>
      <c r="N1977" s="268"/>
      <c r="O1977" s="268"/>
      <c r="P1977" s="268"/>
      <c r="Q1977" s="268"/>
      <c r="R1977" s="268"/>
      <c r="S1977" s="268"/>
      <c r="T1977" s="269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T1977" s="270" t="s">
        <v>446</v>
      </c>
      <c r="AU1977" s="270" t="s">
        <v>83</v>
      </c>
      <c r="AV1977" s="15" t="s">
        <v>438</v>
      </c>
      <c r="AW1977" s="15" t="s">
        <v>35</v>
      </c>
      <c r="AX1977" s="15" t="s">
        <v>81</v>
      </c>
      <c r="AY1977" s="270" t="s">
        <v>426</v>
      </c>
    </row>
    <row r="1978" s="2" customFormat="1" ht="24.15" customHeight="1">
      <c r="A1978" s="42"/>
      <c r="B1978" s="43"/>
      <c r="C1978" s="271" t="s">
        <v>2660</v>
      </c>
      <c r="D1978" s="271" t="s">
        <v>776</v>
      </c>
      <c r="E1978" s="272" t="s">
        <v>2661</v>
      </c>
      <c r="F1978" s="273" t="s">
        <v>2662</v>
      </c>
      <c r="G1978" s="274" t="s">
        <v>504</v>
      </c>
      <c r="H1978" s="275">
        <v>0.77600000000000002</v>
      </c>
      <c r="I1978" s="276"/>
      <c r="J1978" s="277">
        <f>ROUND(I1978*H1978,2)</f>
        <v>0</v>
      </c>
      <c r="K1978" s="273" t="s">
        <v>437</v>
      </c>
      <c r="L1978" s="278"/>
      <c r="M1978" s="279" t="s">
        <v>28</v>
      </c>
      <c r="N1978" s="280" t="s">
        <v>45</v>
      </c>
      <c r="O1978" s="88"/>
      <c r="P1978" s="229">
        <f>O1978*H1978</f>
        <v>0</v>
      </c>
      <c r="Q1978" s="229">
        <v>0.44</v>
      </c>
      <c r="R1978" s="229">
        <f>Q1978*H1978</f>
        <v>0.34144000000000002</v>
      </c>
      <c r="S1978" s="229">
        <v>0</v>
      </c>
      <c r="T1978" s="230">
        <f>S1978*H1978</f>
        <v>0</v>
      </c>
      <c r="U1978" s="42"/>
      <c r="V1978" s="42"/>
      <c r="W1978" s="42"/>
      <c r="X1978" s="42"/>
      <c r="Y1978" s="42"/>
      <c r="Z1978" s="42"/>
      <c r="AA1978" s="42"/>
      <c r="AB1978" s="42"/>
      <c r="AC1978" s="42"/>
      <c r="AD1978" s="42"/>
      <c r="AE1978" s="42"/>
      <c r="AR1978" s="231" t="s">
        <v>732</v>
      </c>
      <c r="AT1978" s="231" t="s">
        <v>776</v>
      </c>
      <c r="AU1978" s="231" t="s">
        <v>83</v>
      </c>
      <c r="AY1978" s="21" t="s">
        <v>426</v>
      </c>
      <c r="BE1978" s="232">
        <f>IF(N1978="základní",J1978,0)</f>
        <v>0</v>
      </c>
      <c r="BF1978" s="232">
        <f>IF(N1978="snížená",J1978,0)</f>
        <v>0</v>
      </c>
      <c r="BG1978" s="232">
        <f>IF(N1978="zákl. přenesená",J1978,0)</f>
        <v>0</v>
      </c>
      <c r="BH1978" s="232">
        <f>IF(N1978="sníž. přenesená",J1978,0)</f>
        <v>0</v>
      </c>
      <c r="BI1978" s="232">
        <f>IF(N1978="nulová",J1978,0)</f>
        <v>0</v>
      </c>
      <c r="BJ1978" s="21" t="s">
        <v>81</v>
      </c>
      <c r="BK1978" s="232">
        <f>ROUND(I1978*H1978,2)</f>
        <v>0</v>
      </c>
      <c r="BL1978" s="21" t="s">
        <v>645</v>
      </c>
      <c r="BM1978" s="231" t="s">
        <v>2663</v>
      </c>
    </row>
    <row r="1979" s="13" customFormat="1">
      <c r="A1979" s="13"/>
      <c r="B1979" s="238"/>
      <c r="C1979" s="239"/>
      <c r="D1979" s="240" t="s">
        <v>446</v>
      </c>
      <c r="E1979" s="241" t="s">
        <v>28</v>
      </c>
      <c r="F1979" s="242" t="s">
        <v>2664</v>
      </c>
      <c r="G1979" s="239"/>
      <c r="H1979" s="243">
        <v>0.77600000000000002</v>
      </c>
      <c r="I1979" s="244"/>
      <c r="J1979" s="239"/>
      <c r="K1979" s="239"/>
      <c r="L1979" s="245"/>
      <c r="M1979" s="246"/>
      <c r="N1979" s="247"/>
      <c r="O1979" s="247"/>
      <c r="P1979" s="247"/>
      <c r="Q1979" s="247"/>
      <c r="R1979" s="247"/>
      <c r="S1979" s="247"/>
      <c r="T1979" s="248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T1979" s="249" t="s">
        <v>446</v>
      </c>
      <c r="AU1979" s="249" t="s">
        <v>83</v>
      </c>
      <c r="AV1979" s="13" t="s">
        <v>83</v>
      </c>
      <c r="AW1979" s="13" t="s">
        <v>35</v>
      </c>
      <c r="AX1979" s="13" t="s">
        <v>74</v>
      </c>
      <c r="AY1979" s="249" t="s">
        <v>426</v>
      </c>
    </row>
    <row r="1980" s="15" customFormat="1">
      <c r="A1980" s="15"/>
      <c r="B1980" s="260"/>
      <c r="C1980" s="261"/>
      <c r="D1980" s="240" t="s">
        <v>446</v>
      </c>
      <c r="E1980" s="262" t="s">
        <v>389</v>
      </c>
      <c r="F1980" s="263" t="s">
        <v>466</v>
      </c>
      <c r="G1980" s="261"/>
      <c r="H1980" s="264">
        <v>0.77600000000000002</v>
      </c>
      <c r="I1980" s="265"/>
      <c r="J1980" s="261"/>
      <c r="K1980" s="261"/>
      <c r="L1980" s="266"/>
      <c r="M1980" s="267"/>
      <c r="N1980" s="268"/>
      <c r="O1980" s="268"/>
      <c r="P1980" s="268"/>
      <c r="Q1980" s="268"/>
      <c r="R1980" s="268"/>
      <c r="S1980" s="268"/>
      <c r="T1980" s="269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T1980" s="270" t="s">
        <v>446</v>
      </c>
      <c r="AU1980" s="270" t="s">
        <v>83</v>
      </c>
      <c r="AV1980" s="15" t="s">
        <v>438</v>
      </c>
      <c r="AW1980" s="15" t="s">
        <v>35</v>
      </c>
      <c r="AX1980" s="15" t="s">
        <v>81</v>
      </c>
      <c r="AY1980" s="270" t="s">
        <v>426</v>
      </c>
    </row>
    <row r="1981" s="2" customFormat="1" ht="37.8" customHeight="1">
      <c r="A1981" s="42"/>
      <c r="B1981" s="43"/>
      <c r="C1981" s="220" t="s">
        <v>2665</v>
      </c>
      <c r="D1981" s="220" t="s">
        <v>433</v>
      </c>
      <c r="E1981" s="221" t="s">
        <v>2666</v>
      </c>
      <c r="F1981" s="222" t="s">
        <v>2667</v>
      </c>
      <c r="G1981" s="223" t="s">
        <v>504</v>
      </c>
      <c r="H1981" s="224">
        <v>27.155999999999999</v>
      </c>
      <c r="I1981" s="225"/>
      <c r="J1981" s="226">
        <f>ROUND(I1981*H1981,2)</f>
        <v>0</v>
      </c>
      <c r="K1981" s="222" t="s">
        <v>437</v>
      </c>
      <c r="L1981" s="48"/>
      <c r="M1981" s="227" t="s">
        <v>28</v>
      </c>
      <c r="N1981" s="228" t="s">
        <v>45</v>
      </c>
      <c r="O1981" s="88"/>
      <c r="P1981" s="229">
        <f>O1981*H1981</f>
        <v>0</v>
      </c>
      <c r="Q1981" s="229">
        <v>0.023369999999999998</v>
      </c>
      <c r="R1981" s="229">
        <f>Q1981*H1981</f>
        <v>0.6346357199999999</v>
      </c>
      <c r="S1981" s="229">
        <v>0</v>
      </c>
      <c r="T1981" s="230">
        <f>S1981*H1981</f>
        <v>0</v>
      </c>
      <c r="U1981" s="42"/>
      <c r="V1981" s="42"/>
      <c r="W1981" s="42"/>
      <c r="X1981" s="42"/>
      <c r="Y1981" s="42"/>
      <c r="Z1981" s="42"/>
      <c r="AA1981" s="42"/>
      <c r="AB1981" s="42"/>
      <c r="AC1981" s="42"/>
      <c r="AD1981" s="42"/>
      <c r="AE1981" s="42"/>
      <c r="AR1981" s="231" t="s">
        <v>645</v>
      </c>
      <c r="AT1981" s="231" t="s">
        <v>433</v>
      </c>
      <c r="AU1981" s="231" t="s">
        <v>83</v>
      </c>
      <c r="AY1981" s="21" t="s">
        <v>426</v>
      </c>
      <c r="BE1981" s="232">
        <f>IF(N1981="základní",J1981,0)</f>
        <v>0</v>
      </c>
      <c r="BF1981" s="232">
        <f>IF(N1981="snížená",J1981,0)</f>
        <v>0</v>
      </c>
      <c r="BG1981" s="232">
        <f>IF(N1981="zákl. přenesená",J1981,0)</f>
        <v>0</v>
      </c>
      <c r="BH1981" s="232">
        <f>IF(N1981="sníž. přenesená",J1981,0)</f>
        <v>0</v>
      </c>
      <c r="BI1981" s="232">
        <f>IF(N1981="nulová",J1981,0)</f>
        <v>0</v>
      </c>
      <c r="BJ1981" s="21" t="s">
        <v>81</v>
      </c>
      <c r="BK1981" s="232">
        <f>ROUND(I1981*H1981,2)</f>
        <v>0</v>
      </c>
      <c r="BL1981" s="21" t="s">
        <v>645</v>
      </c>
      <c r="BM1981" s="231" t="s">
        <v>2668</v>
      </c>
    </row>
    <row r="1982" s="2" customFormat="1">
      <c r="A1982" s="42"/>
      <c r="B1982" s="43"/>
      <c r="C1982" s="44"/>
      <c r="D1982" s="233" t="s">
        <v>442</v>
      </c>
      <c r="E1982" s="44"/>
      <c r="F1982" s="234" t="s">
        <v>2669</v>
      </c>
      <c r="G1982" s="44"/>
      <c r="H1982" s="44"/>
      <c r="I1982" s="235"/>
      <c r="J1982" s="44"/>
      <c r="K1982" s="44"/>
      <c r="L1982" s="48"/>
      <c r="M1982" s="236"/>
      <c r="N1982" s="237"/>
      <c r="O1982" s="88"/>
      <c r="P1982" s="88"/>
      <c r="Q1982" s="88"/>
      <c r="R1982" s="88"/>
      <c r="S1982" s="88"/>
      <c r="T1982" s="89"/>
      <c r="U1982" s="42"/>
      <c r="V1982" s="42"/>
      <c r="W1982" s="42"/>
      <c r="X1982" s="42"/>
      <c r="Y1982" s="42"/>
      <c r="Z1982" s="42"/>
      <c r="AA1982" s="42"/>
      <c r="AB1982" s="42"/>
      <c r="AC1982" s="42"/>
      <c r="AD1982" s="42"/>
      <c r="AE1982" s="42"/>
      <c r="AT1982" s="21" t="s">
        <v>442</v>
      </c>
      <c r="AU1982" s="21" t="s">
        <v>83</v>
      </c>
    </row>
    <row r="1983" s="13" customFormat="1">
      <c r="A1983" s="13"/>
      <c r="B1983" s="238"/>
      <c r="C1983" s="239"/>
      <c r="D1983" s="240" t="s">
        <v>446</v>
      </c>
      <c r="E1983" s="241" t="s">
        <v>28</v>
      </c>
      <c r="F1983" s="242" t="s">
        <v>188</v>
      </c>
      <c r="G1983" s="239"/>
      <c r="H1983" s="243">
        <v>1.7769999999999999</v>
      </c>
      <c r="I1983" s="244"/>
      <c r="J1983" s="239"/>
      <c r="K1983" s="239"/>
      <c r="L1983" s="245"/>
      <c r="M1983" s="246"/>
      <c r="N1983" s="247"/>
      <c r="O1983" s="247"/>
      <c r="P1983" s="247"/>
      <c r="Q1983" s="247"/>
      <c r="R1983" s="247"/>
      <c r="S1983" s="247"/>
      <c r="T1983" s="248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T1983" s="249" t="s">
        <v>446</v>
      </c>
      <c r="AU1983" s="249" t="s">
        <v>83</v>
      </c>
      <c r="AV1983" s="13" t="s">
        <v>83</v>
      </c>
      <c r="AW1983" s="13" t="s">
        <v>35</v>
      </c>
      <c r="AX1983" s="13" t="s">
        <v>74</v>
      </c>
      <c r="AY1983" s="249" t="s">
        <v>426</v>
      </c>
    </row>
    <row r="1984" s="13" customFormat="1">
      <c r="A1984" s="13"/>
      <c r="B1984" s="238"/>
      <c r="C1984" s="239"/>
      <c r="D1984" s="240" t="s">
        <v>446</v>
      </c>
      <c r="E1984" s="241" t="s">
        <v>28</v>
      </c>
      <c r="F1984" s="242" t="s">
        <v>190</v>
      </c>
      <c r="G1984" s="239"/>
      <c r="H1984" s="243">
        <v>6.2939999999999996</v>
      </c>
      <c r="I1984" s="244"/>
      <c r="J1984" s="239"/>
      <c r="K1984" s="239"/>
      <c r="L1984" s="245"/>
      <c r="M1984" s="246"/>
      <c r="N1984" s="247"/>
      <c r="O1984" s="247"/>
      <c r="P1984" s="247"/>
      <c r="Q1984" s="247"/>
      <c r="R1984" s="247"/>
      <c r="S1984" s="247"/>
      <c r="T1984" s="248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T1984" s="249" t="s">
        <v>446</v>
      </c>
      <c r="AU1984" s="249" t="s">
        <v>83</v>
      </c>
      <c r="AV1984" s="13" t="s">
        <v>83</v>
      </c>
      <c r="AW1984" s="13" t="s">
        <v>35</v>
      </c>
      <c r="AX1984" s="13" t="s">
        <v>74</v>
      </c>
      <c r="AY1984" s="249" t="s">
        <v>426</v>
      </c>
    </row>
    <row r="1985" s="13" customFormat="1">
      <c r="A1985" s="13"/>
      <c r="B1985" s="238"/>
      <c r="C1985" s="239"/>
      <c r="D1985" s="240" t="s">
        <v>446</v>
      </c>
      <c r="E1985" s="241" t="s">
        <v>28</v>
      </c>
      <c r="F1985" s="242" t="s">
        <v>192</v>
      </c>
      <c r="G1985" s="239"/>
      <c r="H1985" s="243">
        <v>0.93000000000000005</v>
      </c>
      <c r="I1985" s="244"/>
      <c r="J1985" s="239"/>
      <c r="K1985" s="239"/>
      <c r="L1985" s="245"/>
      <c r="M1985" s="246"/>
      <c r="N1985" s="247"/>
      <c r="O1985" s="247"/>
      <c r="P1985" s="247"/>
      <c r="Q1985" s="247"/>
      <c r="R1985" s="247"/>
      <c r="S1985" s="247"/>
      <c r="T1985" s="248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T1985" s="249" t="s">
        <v>446</v>
      </c>
      <c r="AU1985" s="249" t="s">
        <v>83</v>
      </c>
      <c r="AV1985" s="13" t="s">
        <v>83</v>
      </c>
      <c r="AW1985" s="13" t="s">
        <v>35</v>
      </c>
      <c r="AX1985" s="13" t="s">
        <v>74</v>
      </c>
      <c r="AY1985" s="249" t="s">
        <v>426</v>
      </c>
    </row>
    <row r="1986" s="13" customFormat="1">
      <c r="A1986" s="13"/>
      <c r="B1986" s="238"/>
      <c r="C1986" s="239"/>
      <c r="D1986" s="240" t="s">
        <v>446</v>
      </c>
      <c r="E1986" s="241" t="s">
        <v>28</v>
      </c>
      <c r="F1986" s="242" t="s">
        <v>194</v>
      </c>
      <c r="G1986" s="239"/>
      <c r="H1986" s="243">
        <v>6.343</v>
      </c>
      <c r="I1986" s="244"/>
      <c r="J1986" s="239"/>
      <c r="K1986" s="239"/>
      <c r="L1986" s="245"/>
      <c r="M1986" s="246"/>
      <c r="N1986" s="247"/>
      <c r="O1986" s="247"/>
      <c r="P1986" s="247"/>
      <c r="Q1986" s="247"/>
      <c r="R1986" s="247"/>
      <c r="S1986" s="247"/>
      <c r="T1986" s="248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T1986" s="249" t="s">
        <v>446</v>
      </c>
      <c r="AU1986" s="249" t="s">
        <v>83</v>
      </c>
      <c r="AV1986" s="13" t="s">
        <v>83</v>
      </c>
      <c r="AW1986" s="13" t="s">
        <v>35</v>
      </c>
      <c r="AX1986" s="13" t="s">
        <v>74</v>
      </c>
      <c r="AY1986" s="249" t="s">
        <v>426</v>
      </c>
    </row>
    <row r="1987" s="13" customFormat="1">
      <c r="A1987" s="13"/>
      <c r="B1987" s="238"/>
      <c r="C1987" s="239"/>
      <c r="D1987" s="240" t="s">
        <v>446</v>
      </c>
      <c r="E1987" s="241" t="s">
        <v>28</v>
      </c>
      <c r="F1987" s="242" t="s">
        <v>381</v>
      </c>
      <c r="G1987" s="239"/>
      <c r="H1987" s="243">
        <v>7.625</v>
      </c>
      <c r="I1987" s="244"/>
      <c r="J1987" s="239"/>
      <c r="K1987" s="239"/>
      <c r="L1987" s="245"/>
      <c r="M1987" s="246"/>
      <c r="N1987" s="247"/>
      <c r="O1987" s="247"/>
      <c r="P1987" s="247"/>
      <c r="Q1987" s="247"/>
      <c r="R1987" s="247"/>
      <c r="S1987" s="247"/>
      <c r="T1987" s="248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T1987" s="249" t="s">
        <v>446</v>
      </c>
      <c r="AU1987" s="249" t="s">
        <v>83</v>
      </c>
      <c r="AV1987" s="13" t="s">
        <v>83</v>
      </c>
      <c r="AW1987" s="13" t="s">
        <v>35</v>
      </c>
      <c r="AX1987" s="13" t="s">
        <v>74</v>
      </c>
      <c r="AY1987" s="249" t="s">
        <v>426</v>
      </c>
    </row>
    <row r="1988" s="13" customFormat="1">
      <c r="A1988" s="13"/>
      <c r="B1988" s="238"/>
      <c r="C1988" s="239"/>
      <c r="D1988" s="240" t="s">
        <v>446</v>
      </c>
      <c r="E1988" s="241" t="s">
        <v>28</v>
      </c>
      <c r="F1988" s="242" t="s">
        <v>383</v>
      </c>
      <c r="G1988" s="239"/>
      <c r="H1988" s="243">
        <v>0.441</v>
      </c>
      <c r="I1988" s="244"/>
      <c r="J1988" s="239"/>
      <c r="K1988" s="239"/>
      <c r="L1988" s="245"/>
      <c r="M1988" s="246"/>
      <c r="N1988" s="247"/>
      <c r="O1988" s="247"/>
      <c r="P1988" s="247"/>
      <c r="Q1988" s="247"/>
      <c r="R1988" s="247"/>
      <c r="S1988" s="247"/>
      <c r="T1988" s="248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T1988" s="249" t="s">
        <v>446</v>
      </c>
      <c r="AU1988" s="249" t="s">
        <v>83</v>
      </c>
      <c r="AV1988" s="13" t="s">
        <v>83</v>
      </c>
      <c r="AW1988" s="13" t="s">
        <v>35</v>
      </c>
      <c r="AX1988" s="13" t="s">
        <v>74</v>
      </c>
      <c r="AY1988" s="249" t="s">
        <v>426</v>
      </c>
    </row>
    <row r="1989" s="13" customFormat="1">
      <c r="A1989" s="13"/>
      <c r="B1989" s="238"/>
      <c r="C1989" s="239"/>
      <c r="D1989" s="240" t="s">
        <v>446</v>
      </c>
      <c r="E1989" s="241" t="s">
        <v>28</v>
      </c>
      <c r="F1989" s="242" t="s">
        <v>2670</v>
      </c>
      <c r="G1989" s="239"/>
      <c r="H1989" s="243">
        <v>0.58799999999999997</v>
      </c>
      <c r="I1989" s="244"/>
      <c r="J1989" s="239"/>
      <c r="K1989" s="239"/>
      <c r="L1989" s="245"/>
      <c r="M1989" s="246"/>
      <c r="N1989" s="247"/>
      <c r="O1989" s="247"/>
      <c r="P1989" s="247"/>
      <c r="Q1989" s="247"/>
      <c r="R1989" s="247"/>
      <c r="S1989" s="247"/>
      <c r="T1989" s="248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T1989" s="249" t="s">
        <v>446</v>
      </c>
      <c r="AU1989" s="249" t="s">
        <v>83</v>
      </c>
      <c r="AV1989" s="13" t="s">
        <v>83</v>
      </c>
      <c r="AW1989" s="13" t="s">
        <v>35</v>
      </c>
      <c r="AX1989" s="13" t="s">
        <v>74</v>
      </c>
      <c r="AY1989" s="249" t="s">
        <v>426</v>
      </c>
    </row>
    <row r="1990" s="16" customFormat="1">
      <c r="A1990" s="16"/>
      <c r="B1990" s="281"/>
      <c r="C1990" s="282"/>
      <c r="D1990" s="240" t="s">
        <v>446</v>
      </c>
      <c r="E1990" s="283" t="s">
        <v>224</v>
      </c>
      <c r="F1990" s="284" t="s">
        <v>1235</v>
      </c>
      <c r="G1990" s="282"/>
      <c r="H1990" s="285">
        <v>23.998000000000001</v>
      </c>
      <c r="I1990" s="286"/>
      <c r="J1990" s="282"/>
      <c r="K1990" s="282"/>
      <c r="L1990" s="287"/>
      <c r="M1990" s="288"/>
      <c r="N1990" s="289"/>
      <c r="O1990" s="289"/>
      <c r="P1990" s="289"/>
      <c r="Q1990" s="289"/>
      <c r="R1990" s="289"/>
      <c r="S1990" s="289"/>
      <c r="T1990" s="290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T1990" s="291" t="s">
        <v>446</v>
      </c>
      <c r="AU1990" s="291" t="s">
        <v>83</v>
      </c>
      <c r="AV1990" s="16" t="s">
        <v>469</v>
      </c>
      <c r="AW1990" s="16" t="s">
        <v>35</v>
      </c>
      <c r="AX1990" s="16" t="s">
        <v>74</v>
      </c>
      <c r="AY1990" s="291" t="s">
        <v>426</v>
      </c>
    </row>
    <row r="1991" s="13" customFormat="1">
      <c r="A1991" s="13"/>
      <c r="B1991" s="238"/>
      <c r="C1991" s="239"/>
      <c r="D1991" s="240" t="s">
        <v>446</v>
      </c>
      <c r="E1991" s="241" t="s">
        <v>28</v>
      </c>
      <c r="F1991" s="242" t="s">
        <v>387</v>
      </c>
      <c r="G1991" s="239"/>
      <c r="H1991" s="243">
        <v>2.3820000000000001</v>
      </c>
      <c r="I1991" s="244"/>
      <c r="J1991" s="239"/>
      <c r="K1991" s="239"/>
      <c r="L1991" s="245"/>
      <c r="M1991" s="246"/>
      <c r="N1991" s="247"/>
      <c r="O1991" s="247"/>
      <c r="P1991" s="247"/>
      <c r="Q1991" s="247"/>
      <c r="R1991" s="247"/>
      <c r="S1991" s="247"/>
      <c r="T1991" s="248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T1991" s="249" t="s">
        <v>446</v>
      </c>
      <c r="AU1991" s="249" t="s">
        <v>83</v>
      </c>
      <c r="AV1991" s="13" t="s">
        <v>83</v>
      </c>
      <c r="AW1991" s="13" t="s">
        <v>35</v>
      </c>
      <c r="AX1991" s="13" t="s">
        <v>74</v>
      </c>
      <c r="AY1991" s="249" t="s">
        <v>426</v>
      </c>
    </row>
    <row r="1992" s="13" customFormat="1">
      <c r="A1992" s="13"/>
      <c r="B1992" s="238"/>
      <c r="C1992" s="239"/>
      <c r="D1992" s="240" t="s">
        <v>446</v>
      </c>
      <c r="E1992" s="241" t="s">
        <v>28</v>
      </c>
      <c r="F1992" s="242" t="s">
        <v>389</v>
      </c>
      <c r="G1992" s="239"/>
      <c r="H1992" s="243">
        <v>0.77600000000000002</v>
      </c>
      <c r="I1992" s="244"/>
      <c r="J1992" s="239"/>
      <c r="K1992" s="239"/>
      <c r="L1992" s="245"/>
      <c r="M1992" s="246"/>
      <c r="N1992" s="247"/>
      <c r="O1992" s="247"/>
      <c r="P1992" s="247"/>
      <c r="Q1992" s="247"/>
      <c r="R1992" s="247"/>
      <c r="S1992" s="247"/>
      <c r="T1992" s="248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T1992" s="249" t="s">
        <v>446</v>
      </c>
      <c r="AU1992" s="249" t="s">
        <v>83</v>
      </c>
      <c r="AV1992" s="13" t="s">
        <v>83</v>
      </c>
      <c r="AW1992" s="13" t="s">
        <v>35</v>
      </c>
      <c r="AX1992" s="13" t="s">
        <v>74</v>
      </c>
      <c r="AY1992" s="249" t="s">
        <v>426</v>
      </c>
    </row>
    <row r="1993" s="15" customFormat="1">
      <c r="A1993" s="15"/>
      <c r="B1993" s="260"/>
      <c r="C1993" s="261"/>
      <c r="D1993" s="240" t="s">
        <v>446</v>
      </c>
      <c r="E1993" s="262" t="s">
        <v>2671</v>
      </c>
      <c r="F1993" s="263" t="s">
        <v>466</v>
      </c>
      <c r="G1993" s="261"/>
      <c r="H1993" s="264">
        <v>27.155999999999999</v>
      </c>
      <c r="I1993" s="265"/>
      <c r="J1993" s="261"/>
      <c r="K1993" s="261"/>
      <c r="L1993" s="266"/>
      <c r="M1993" s="267"/>
      <c r="N1993" s="268"/>
      <c r="O1993" s="268"/>
      <c r="P1993" s="268"/>
      <c r="Q1993" s="268"/>
      <c r="R1993" s="268"/>
      <c r="S1993" s="268"/>
      <c r="T1993" s="269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T1993" s="270" t="s">
        <v>446</v>
      </c>
      <c r="AU1993" s="270" t="s">
        <v>83</v>
      </c>
      <c r="AV1993" s="15" t="s">
        <v>438</v>
      </c>
      <c r="AW1993" s="15" t="s">
        <v>35</v>
      </c>
      <c r="AX1993" s="15" t="s">
        <v>81</v>
      </c>
      <c r="AY1993" s="270" t="s">
        <v>426</v>
      </c>
    </row>
    <row r="1994" s="2" customFormat="1" ht="33" customHeight="1">
      <c r="A1994" s="42"/>
      <c r="B1994" s="43"/>
      <c r="C1994" s="220" t="s">
        <v>2672</v>
      </c>
      <c r="D1994" s="220" t="s">
        <v>433</v>
      </c>
      <c r="E1994" s="221" t="s">
        <v>2673</v>
      </c>
      <c r="F1994" s="222" t="s">
        <v>2674</v>
      </c>
      <c r="G1994" s="223" t="s">
        <v>436</v>
      </c>
      <c r="H1994" s="224">
        <v>2.9009999999999998</v>
      </c>
      <c r="I1994" s="225"/>
      <c r="J1994" s="226">
        <f>ROUND(I1994*H1994,2)</f>
        <v>0</v>
      </c>
      <c r="K1994" s="222" t="s">
        <v>437</v>
      </c>
      <c r="L1994" s="48"/>
      <c r="M1994" s="227" t="s">
        <v>28</v>
      </c>
      <c r="N1994" s="228" t="s">
        <v>45</v>
      </c>
      <c r="O1994" s="88"/>
      <c r="P1994" s="229">
        <f>O1994*H1994</f>
        <v>0</v>
      </c>
      <c r="Q1994" s="229">
        <v>0.02962</v>
      </c>
      <c r="R1994" s="229">
        <f>Q1994*H1994</f>
        <v>0.085927619999999996</v>
      </c>
      <c r="S1994" s="229">
        <v>0</v>
      </c>
      <c r="T1994" s="230">
        <f>S1994*H1994</f>
        <v>0</v>
      </c>
      <c r="U1994" s="42"/>
      <c r="V1994" s="42"/>
      <c r="W1994" s="42"/>
      <c r="X1994" s="42"/>
      <c r="Y1994" s="42"/>
      <c r="Z1994" s="42"/>
      <c r="AA1994" s="42"/>
      <c r="AB1994" s="42"/>
      <c r="AC1994" s="42"/>
      <c r="AD1994" s="42"/>
      <c r="AE1994" s="42"/>
      <c r="AR1994" s="231" t="s">
        <v>645</v>
      </c>
      <c r="AT1994" s="231" t="s">
        <v>433</v>
      </c>
      <c r="AU1994" s="231" t="s">
        <v>83</v>
      </c>
      <c r="AY1994" s="21" t="s">
        <v>426</v>
      </c>
      <c r="BE1994" s="232">
        <f>IF(N1994="základní",J1994,0)</f>
        <v>0</v>
      </c>
      <c r="BF1994" s="232">
        <f>IF(N1994="snížená",J1994,0)</f>
        <v>0</v>
      </c>
      <c r="BG1994" s="232">
        <f>IF(N1994="zákl. přenesená",J1994,0)</f>
        <v>0</v>
      </c>
      <c r="BH1994" s="232">
        <f>IF(N1994="sníž. přenesená",J1994,0)</f>
        <v>0</v>
      </c>
      <c r="BI1994" s="232">
        <f>IF(N1994="nulová",J1994,0)</f>
        <v>0</v>
      </c>
      <c r="BJ1994" s="21" t="s">
        <v>81</v>
      </c>
      <c r="BK1994" s="232">
        <f>ROUND(I1994*H1994,2)</f>
        <v>0</v>
      </c>
      <c r="BL1994" s="21" t="s">
        <v>645</v>
      </c>
      <c r="BM1994" s="231" t="s">
        <v>2675</v>
      </c>
    </row>
    <row r="1995" s="2" customFormat="1">
      <c r="A1995" s="42"/>
      <c r="B1995" s="43"/>
      <c r="C1995" s="44"/>
      <c r="D1995" s="233" t="s">
        <v>442</v>
      </c>
      <c r="E1995" s="44"/>
      <c r="F1995" s="234" t="s">
        <v>2676</v>
      </c>
      <c r="G1995" s="44"/>
      <c r="H1995" s="44"/>
      <c r="I1995" s="235"/>
      <c r="J1995" s="44"/>
      <c r="K1995" s="44"/>
      <c r="L1995" s="48"/>
      <c r="M1995" s="236"/>
      <c r="N1995" s="237"/>
      <c r="O1995" s="88"/>
      <c r="P1995" s="88"/>
      <c r="Q1995" s="88"/>
      <c r="R1995" s="88"/>
      <c r="S1995" s="88"/>
      <c r="T1995" s="89"/>
      <c r="U1995" s="42"/>
      <c r="V1995" s="42"/>
      <c r="W1995" s="42"/>
      <c r="X1995" s="42"/>
      <c r="Y1995" s="42"/>
      <c r="Z1995" s="42"/>
      <c r="AA1995" s="42"/>
      <c r="AB1995" s="42"/>
      <c r="AC1995" s="42"/>
      <c r="AD1995" s="42"/>
      <c r="AE1995" s="42"/>
      <c r="AT1995" s="21" t="s">
        <v>442</v>
      </c>
      <c r="AU1995" s="21" t="s">
        <v>83</v>
      </c>
    </row>
    <row r="1996" s="14" customFormat="1">
      <c r="A1996" s="14"/>
      <c r="B1996" s="250"/>
      <c r="C1996" s="251"/>
      <c r="D1996" s="240" t="s">
        <v>446</v>
      </c>
      <c r="E1996" s="252" t="s">
        <v>28</v>
      </c>
      <c r="F1996" s="253" t="s">
        <v>863</v>
      </c>
      <c r="G1996" s="251"/>
      <c r="H1996" s="252" t="s">
        <v>28</v>
      </c>
      <c r="I1996" s="254"/>
      <c r="J1996" s="251"/>
      <c r="K1996" s="251"/>
      <c r="L1996" s="255"/>
      <c r="M1996" s="256"/>
      <c r="N1996" s="257"/>
      <c r="O1996" s="257"/>
      <c r="P1996" s="257"/>
      <c r="Q1996" s="257"/>
      <c r="R1996" s="257"/>
      <c r="S1996" s="257"/>
      <c r="T1996" s="258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T1996" s="259" t="s">
        <v>446</v>
      </c>
      <c r="AU1996" s="259" t="s">
        <v>83</v>
      </c>
      <c r="AV1996" s="14" t="s">
        <v>81</v>
      </c>
      <c r="AW1996" s="14" t="s">
        <v>35</v>
      </c>
      <c r="AX1996" s="14" t="s">
        <v>74</v>
      </c>
      <c r="AY1996" s="259" t="s">
        <v>426</v>
      </c>
    </row>
    <row r="1997" s="13" customFormat="1">
      <c r="A1997" s="13"/>
      <c r="B1997" s="238"/>
      <c r="C1997" s="239"/>
      <c r="D1997" s="240" t="s">
        <v>446</v>
      </c>
      <c r="E1997" s="241" t="s">
        <v>28</v>
      </c>
      <c r="F1997" s="242" t="s">
        <v>2677</v>
      </c>
      <c r="G1997" s="239"/>
      <c r="H1997" s="243">
        <v>2.9009999999999998</v>
      </c>
      <c r="I1997" s="244"/>
      <c r="J1997" s="239"/>
      <c r="K1997" s="239"/>
      <c r="L1997" s="245"/>
      <c r="M1997" s="246"/>
      <c r="N1997" s="247"/>
      <c r="O1997" s="247"/>
      <c r="P1997" s="247"/>
      <c r="Q1997" s="247"/>
      <c r="R1997" s="247"/>
      <c r="S1997" s="247"/>
      <c r="T1997" s="248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T1997" s="249" t="s">
        <v>446</v>
      </c>
      <c r="AU1997" s="249" t="s">
        <v>83</v>
      </c>
      <c r="AV1997" s="13" t="s">
        <v>83</v>
      </c>
      <c r="AW1997" s="13" t="s">
        <v>35</v>
      </c>
      <c r="AX1997" s="13" t="s">
        <v>81</v>
      </c>
      <c r="AY1997" s="249" t="s">
        <v>426</v>
      </c>
    </row>
    <row r="1998" s="2" customFormat="1" ht="37.8" customHeight="1">
      <c r="A1998" s="42"/>
      <c r="B1998" s="43"/>
      <c r="C1998" s="220" t="s">
        <v>2678</v>
      </c>
      <c r="D1998" s="220" t="s">
        <v>433</v>
      </c>
      <c r="E1998" s="221" t="s">
        <v>2679</v>
      </c>
      <c r="F1998" s="222" t="s">
        <v>2680</v>
      </c>
      <c r="G1998" s="223" t="s">
        <v>436</v>
      </c>
      <c r="H1998" s="224">
        <v>2.9009999999999998</v>
      </c>
      <c r="I1998" s="225"/>
      <c r="J1998" s="226">
        <f>ROUND(I1998*H1998,2)</f>
        <v>0</v>
      </c>
      <c r="K1998" s="222" t="s">
        <v>437</v>
      </c>
      <c r="L1998" s="48"/>
      <c r="M1998" s="227" t="s">
        <v>28</v>
      </c>
      <c r="N1998" s="228" t="s">
        <v>45</v>
      </c>
      <c r="O1998" s="88"/>
      <c r="P1998" s="229">
        <f>O1998*H1998</f>
        <v>0</v>
      </c>
      <c r="Q1998" s="229">
        <v>0.013429999999999999</v>
      </c>
      <c r="R1998" s="229">
        <f>Q1998*H1998</f>
        <v>0.038960429999999997</v>
      </c>
      <c r="S1998" s="229">
        <v>0</v>
      </c>
      <c r="T1998" s="230">
        <f>S1998*H1998</f>
        <v>0</v>
      </c>
      <c r="U1998" s="42"/>
      <c r="V1998" s="42"/>
      <c r="W1998" s="42"/>
      <c r="X1998" s="42"/>
      <c r="Y1998" s="42"/>
      <c r="Z1998" s="42"/>
      <c r="AA1998" s="42"/>
      <c r="AB1998" s="42"/>
      <c r="AC1998" s="42"/>
      <c r="AD1998" s="42"/>
      <c r="AE1998" s="42"/>
      <c r="AR1998" s="231" t="s">
        <v>645</v>
      </c>
      <c r="AT1998" s="231" t="s">
        <v>433</v>
      </c>
      <c r="AU1998" s="231" t="s">
        <v>83</v>
      </c>
      <c r="AY1998" s="21" t="s">
        <v>426</v>
      </c>
      <c r="BE1998" s="232">
        <f>IF(N1998="základní",J1998,0)</f>
        <v>0</v>
      </c>
      <c r="BF1998" s="232">
        <f>IF(N1998="snížená",J1998,0)</f>
        <v>0</v>
      </c>
      <c r="BG1998" s="232">
        <f>IF(N1998="zákl. přenesená",J1998,0)</f>
        <v>0</v>
      </c>
      <c r="BH1998" s="232">
        <f>IF(N1998="sníž. přenesená",J1998,0)</f>
        <v>0</v>
      </c>
      <c r="BI1998" s="232">
        <f>IF(N1998="nulová",J1998,0)</f>
        <v>0</v>
      </c>
      <c r="BJ1998" s="21" t="s">
        <v>81</v>
      </c>
      <c r="BK1998" s="232">
        <f>ROUND(I1998*H1998,2)</f>
        <v>0</v>
      </c>
      <c r="BL1998" s="21" t="s">
        <v>645</v>
      </c>
      <c r="BM1998" s="231" t="s">
        <v>2681</v>
      </c>
    </row>
    <row r="1999" s="2" customFormat="1">
      <c r="A1999" s="42"/>
      <c r="B1999" s="43"/>
      <c r="C1999" s="44"/>
      <c r="D1999" s="233" t="s">
        <v>442</v>
      </c>
      <c r="E1999" s="44"/>
      <c r="F1999" s="234" t="s">
        <v>2682</v>
      </c>
      <c r="G1999" s="44"/>
      <c r="H1999" s="44"/>
      <c r="I1999" s="235"/>
      <c r="J1999" s="44"/>
      <c r="K1999" s="44"/>
      <c r="L1999" s="48"/>
      <c r="M1999" s="236"/>
      <c r="N1999" s="237"/>
      <c r="O1999" s="88"/>
      <c r="P1999" s="88"/>
      <c r="Q1999" s="88"/>
      <c r="R1999" s="88"/>
      <c r="S1999" s="88"/>
      <c r="T1999" s="89"/>
      <c r="U1999" s="42"/>
      <c r="V1999" s="42"/>
      <c r="W1999" s="42"/>
      <c r="X1999" s="42"/>
      <c r="Y1999" s="42"/>
      <c r="Z1999" s="42"/>
      <c r="AA1999" s="42"/>
      <c r="AB1999" s="42"/>
      <c r="AC1999" s="42"/>
      <c r="AD1999" s="42"/>
      <c r="AE1999" s="42"/>
      <c r="AT1999" s="21" t="s">
        <v>442</v>
      </c>
      <c r="AU1999" s="21" t="s">
        <v>83</v>
      </c>
    </row>
    <row r="2000" s="14" customFormat="1">
      <c r="A2000" s="14"/>
      <c r="B2000" s="250"/>
      <c r="C2000" s="251"/>
      <c r="D2000" s="240" t="s">
        <v>446</v>
      </c>
      <c r="E2000" s="252" t="s">
        <v>28</v>
      </c>
      <c r="F2000" s="253" t="s">
        <v>863</v>
      </c>
      <c r="G2000" s="251"/>
      <c r="H2000" s="252" t="s">
        <v>28</v>
      </c>
      <c r="I2000" s="254"/>
      <c r="J2000" s="251"/>
      <c r="K2000" s="251"/>
      <c r="L2000" s="255"/>
      <c r="M2000" s="256"/>
      <c r="N2000" s="257"/>
      <c r="O2000" s="257"/>
      <c r="P2000" s="257"/>
      <c r="Q2000" s="257"/>
      <c r="R2000" s="257"/>
      <c r="S2000" s="257"/>
      <c r="T2000" s="258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T2000" s="259" t="s">
        <v>446</v>
      </c>
      <c r="AU2000" s="259" t="s">
        <v>83</v>
      </c>
      <c r="AV2000" s="14" t="s">
        <v>81</v>
      </c>
      <c r="AW2000" s="14" t="s">
        <v>35</v>
      </c>
      <c r="AX2000" s="14" t="s">
        <v>74</v>
      </c>
      <c r="AY2000" s="259" t="s">
        <v>426</v>
      </c>
    </row>
    <row r="2001" s="13" customFormat="1">
      <c r="A2001" s="13"/>
      <c r="B2001" s="238"/>
      <c r="C2001" s="239"/>
      <c r="D2001" s="240" t="s">
        <v>446</v>
      </c>
      <c r="E2001" s="241" t="s">
        <v>28</v>
      </c>
      <c r="F2001" s="242" t="s">
        <v>2677</v>
      </c>
      <c r="G2001" s="239"/>
      <c r="H2001" s="243">
        <v>2.9009999999999998</v>
      </c>
      <c r="I2001" s="244"/>
      <c r="J2001" s="239"/>
      <c r="K2001" s="239"/>
      <c r="L2001" s="245"/>
      <c r="M2001" s="246"/>
      <c r="N2001" s="247"/>
      <c r="O2001" s="247"/>
      <c r="P2001" s="247"/>
      <c r="Q2001" s="247"/>
      <c r="R2001" s="247"/>
      <c r="S2001" s="247"/>
      <c r="T2001" s="248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T2001" s="249" t="s">
        <v>446</v>
      </c>
      <c r="AU2001" s="249" t="s">
        <v>83</v>
      </c>
      <c r="AV2001" s="13" t="s">
        <v>83</v>
      </c>
      <c r="AW2001" s="13" t="s">
        <v>35</v>
      </c>
      <c r="AX2001" s="13" t="s">
        <v>81</v>
      </c>
      <c r="AY2001" s="249" t="s">
        <v>426</v>
      </c>
    </row>
    <row r="2002" s="2" customFormat="1" ht="37.8" customHeight="1">
      <c r="A2002" s="42"/>
      <c r="B2002" s="43"/>
      <c r="C2002" s="220" t="s">
        <v>2683</v>
      </c>
      <c r="D2002" s="220" t="s">
        <v>433</v>
      </c>
      <c r="E2002" s="221" t="s">
        <v>2684</v>
      </c>
      <c r="F2002" s="222" t="s">
        <v>2685</v>
      </c>
      <c r="G2002" s="223" t="s">
        <v>436</v>
      </c>
      <c r="H2002" s="224">
        <v>72.400000000000006</v>
      </c>
      <c r="I2002" s="225"/>
      <c r="J2002" s="226">
        <f>ROUND(I2002*H2002,2)</f>
        <v>0</v>
      </c>
      <c r="K2002" s="222" t="s">
        <v>28</v>
      </c>
      <c r="L2002" s="48"/>
      <c r="M2002" s="227" t="s">
        <v>28</v>
      </c>
      <c r="N2002" s="228" t="s">
        <v>45</v>
      </c>
      <c r="O2002" s="88"/>
      <c r="P2002" s="229">
        <f>O2002*H2002</f>
        <v>0</v>
      </c>
      <c r="Q2002" s="229">
        <v>0.016400000000000001</v>
      </c>
      <c r="R2002" s="229">
        <f>Q2002*H2002</f>
        <v>1.1873600000000002</v>
      </c>
      <c r="S2002" s="229">
        <v>0</v>
      </c>
      <c r="T2002" s="230">
        <f>S2002*H2002</f>
        <v>0</v>
      </c>
      <c r="U2002" s="42"/>
      <c r="V2002" s="42"/>
      <c r="W2002" s="42"/>
      <c r="X2002" s="42"/>
      <c r="Y2002" s="42"/>
      <c r="Z2002" s="42"/>
      <c r="AA2002" s="42"/>
      <c r="AB2002" s="42"/>
      <c r="AC2002" s="42"/>
      <c r="AD2002" s="42"/>
      <c r="AE2002" s="42"/>
      <c r="AR2002" s="231" t="s">
        <v>645</v>
      </c>
      <c r="AT2002" s="231" t="s">
        <v>433</v>
      </c>
      <c r="AU2002" s="231" t="s">
        <v>83</v>
      </c>
      <c r="AY2002" s="21" t="s">
        <v>426</v>
      </c>
      <c r="BE2002" s="232">
        <f>IF(N2002="základní",J2002,0)</f>
        <v>0</v>
      </c>
      <c r="BF2002" s="232">
        <f>IF(N2002="snížená",J2002,0)</f>
        <v>0</v>
      </c>
      <c r="BG2002" s="232">
        <f>IF(N2002="zákl. přenesená",J2002,0)</f>
        <v>0</v>
      </c>
      <c r="BH2002" s="232">
        <f>IF(N2002="sníž. přenesená",J2002,0)</f>
        <v>0</v>
      </c>
      <c r="BI2002" s="232">
        <f>IF(N2002="nulová",J2002,0)</f>
        <v>0</v>
      </c>
      <c r="BJ2002" s="21" t="s">
        <v>81</v>
      </c>
      <c r="BK2002" s="232">
        <f>ROUND(I2002*H2002,2)</f>
        <v>0</v>
      </c>
      <c r="BL2002" s="21" t="s">
        <v>645</v>
      </c>
      <c r="BM2002" s="231" t="s">
        <v>2686</v>
      </c>
    </row>
    <row r="2003" s="14" customFormat="1">
      <c r="A2003" s="14"/>
      <c r="B2003" s="250"/>
      <c r="C2003" s="251"/>
      <c r="D2003" s="240" t="s">
        <v>446</v>
      </c>
      <c r="E2003" s="252" t="s">
        <v>28</v>
      </c>
      <c r="F2003" s="253" t="s">
        <v>1398</v>
      </c>
      <c r="G2003" s="251"/>
      <c r="H2003" s="252" t="s">
        <v>28</v>
      </c>
      <c r="I2003" s="254"/>
      <c r="J2003" s="251"/>
      <c r="K2003" s="251"/>
      <c r="L2003" s="255"/>
      <c r="M2003" s="256"/>
      <c r="N2003" s="257"/>
      <c r="O2003" s="257"/>
      <c r="P2003" s="257"/>
      <c r="Q2003" s="257"/>
      <c r="R2003" s="257"/>
      <c r="S2003" s="257"/>
      <c r="T2003" s="258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T2003" s="259" t="s">
        <v>446</v>
      </c>
      <c r="AU2003" s="259" t="s">
        <v>83</v>
      </c>
      <c r="AV2003" s="14" t="s">
        <v>81</v>
      </c>
      <c r="AW2003" s="14" t="s">
        <v>35</v>
      </c>
      <c r="AX2003" s="14" t="s">
        <v>74</v>
      </c>
      <c r="AY2003" s="259" t="s">
        <v>426</v>
      </c>
    </row>
    <row r="2004" s="13" customFormat="1">
      <c r="A2004" s="13"/>
      <c r="B2004" s="238"/>
      <c r="C2004" s="239"/>
      <c r="D2004" s="240" t="s">
        <v>446</v>
      </c>
      <c r="E2004" s="241" t="s">
        <v>28</v>
      </c>
      <c r="F2004" s="242" t="s">
        <v>2687</v>
      </c>
      <c r="G2004" s="239"/>
      <c r="H2004" s="243">
        <v>72.400000000000006</v>
      </c>
      <c r="I2004" s="244"/>
      <c r="J2004" s="239"/>
      <c r="K2004" s="239"/>
      <c r="L2004" s="245"/>
      <c r="M2004" s="246"/>
      <c r="N2004" s="247"/>
      <c r="O2004" s="247"/>
      <c r="P2004" s="247"/>
      <c r="Q2004" s="247"/>
      <c r="R2004" s="247"/>
      <c r="S2004" s="247"/>
      <c r="T2004" s="248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T2004" s="249" t="s">
        <v>446</v>
      </c>
      <c r="AU2004" s="249" t="s">
        <v>83</v>
      </c>
      <c r="AV2004" s="13" t="s">
        <v>83</v>
      </c>
      <c r="AW2004" s="13" t="s">
        <v>35</v>
      </c>
      <c r="AX2004" s="13" t="s">
        <v>74</v>
      </c>
      <c r="AY2004" s="249" t="s">
        <v>426</v>
      </c>
    </row>
    <row r="2005" s="15" customFormat="1">
      <c r="A2005" s="15"/>
      <c r="B2005" s="260"/>
      <c r="C2005" s="261"/>
      <c r="D2005" s="240" t="s">
        <v>446</v>
      </c>
      <c r="E2005" s="262" t="s">
        <v>351</v>
      </c>
      <c r="F2005" s="263" t="s">
        <v>466</v>
      </c>
      <c r="G2005" s="261"/>
      <c r="H2005" s="264">
        <v>72.400000000000006</v>
      </c>
      <c r="I2005" s="265"/>
      <c r="J2005" s="261"/>
      <c r="K2005" s="261"/>
      <c r="L2005" s="266"/>
      <c r="M2005" s="267"/>
      <c r="N2005" s="268"/>
      <c r="O2005" s="268"/>
      <c r="P2005" s="268"/>
      <c r="Q2005" s="268"/>
      <c r="R2005" s="268"/>
      <c r="S2005" s="268"/>
      <c r="T2005" s="269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T2005" s="270" t="s">
        <v>446</v>
      </c>
      <c r="AU2005" s="270" t="s">
        <v>83</v>
      </c>
      <c r="AV2005" s="15" t="s">
        <v>438</v>
      </c>
      <c r="AW2005" s="15" t="s">
        <v>35</v>
      </c>
      <c r="AX2005" s="15" t="s">
        <v>81</v>
      </c>
      <c r="AY2005" s="270" t="s">
        <v>426</v>
      </c>
    </row>
    <row r="2006" s="2" customFormat="1" ht="44.25" customHeight="1">
      <c r="A2006" s="42"/>
      <c r="B2006" s="43"/>
      <c r="C2006" s="220" t="s">
        <v>2688</v>
      </c>
      <c r="D2006" s="220" t="s">
        <v>433</v>
      </c>
      <c r="E2006" s="221" t="s">
        <v>2689</v>
      </c>
      <c r="F2006" s="222" t="s">
        <v>2690</v>
      </c>
      <c r="G2006" s="223" t="s">
        <v>436</v>
      </c>
      <c r="H2006" s="224">
        <v>561.66600000000005</v>
      </c>
      <c r="I2006" s="225"/>
      <c r="J2006" s="226">
        <f>ROUND(I2006*H2006,2)</f>
        <v>0</v>
      </c>
      <c r="K2006" s="222" t="s">
        <v>437</v>
      </c>
      <c r="L2006" s="48"/>
      <c r="M2006" s="227" t="s">
        <v>28</v>
      </c>
      <c r="N2006" s="228" t="s">
        <v>45</v>
      </c>
      <c r="O2006" s="88"/>
      <c r="P2006" s="229">
        <f>O2006*H2006</f>
        <v>0</v>
      </c>
      <c r="Q2006" s="229">
        <v>0.015740000000000001</v>
      </c>
      <c r="R2006" s="229">
        <f>Q2006*H2006</f>
        <v>8.8406228400000018</v>
      </c>
      <c r="S2006" s="229">
        <v>0</v>
      </c>
      <c r="T2006" s="230">
        <f>S2006*H2006</f>
        <v>0</v>
      </c>
      <c r="U2006" s="42"/>
      <c r="V2006" s="42"/>
      <c r="W2006" s="42"/>
      <c r="X2006" s="42"/>
      <c r="Y2006" s="42"/>
      <c r="Z2006" s="42"/>
      <c r="AA2006" s="42"/>
      <c r="AB2006" s="42"/>
      <c r="AC2006" s="42"/>
      <c r="AD2006" s="42"/>
      <c r="AE2006" s="42"/>
      <c r="AR2006" s="231" t="s">
        <v>645</v>
      </c>
      <c r="AT2006" s="231" t="s">
        <v>433</v>
      </c>
      <c r="AU2006" s="231" t="s">
        <v>83</v>
      </c>
      <c r="AY2006" s="21" t="s">
        <v>426</v>
      </c>
      <c r="BE2006" s="232">
        <f>IF(N2006="základní",J2006,0)</f>
        <v>0</v>
      </c>
      <c r="BF2006" s="232">
        <f>IF(N2006="snížená",J2006,0)</f>
        <v>0</v>
      </c>
      <c r="BG2006" s="232">
        <f>IF(N2006="zákl. přenesená",J2006,0)</f>
        <v>0</v>
      </c>
      <c r="BH2006" s="232">
        <f>IF(N2006="sníž. přenesená",J2006,0)</f>
        <v>0</v>
      </c>
      <c r="BI2006" s="232">
        <f>IF(N2006="nulová",J2006,0)</f>
        <v>0</v>
      </c>
      <c r="BJ2006" s="21" t="s">
        <v>81</v>
      </c>
      <c r="BK2006" s="232">
        <f>ROUND(I2006*H2006,2)</f>
        <v>0</v>
      </c>
      <c r="BL2006" s="21" t="s">
        <v>645</v>
      </c>
      <c r="BM2006" s="231" t="s">
        <v>2691</v>
      </c>
    </row>
    <row r="2007" s="2" customFormat="1">
      <c r="A2007" s="42"/>
      <c r="B2007" s="43"/>
      <c r="C2007" s="44"/>
      <c r="D2007" s="233" t="s">
        <v>442</v>
      </c>
      <c r="E2007" s="44"/>
      <c r="F2007" s="234" t="s">
        <v>2692</v>
      </c>
      <c r="G2007" s="44"/>
      <c r="H2007" s="44"/>
      <c r="I2007" s="235"/>
      <c r="J2007" s="44"/>
      <c r="K2007" s="44"/>
      <c r="L2007" s="48"/>
      <c r="M2007" s="236"/>
      <c r="N2007" s="237"/>
      <c r="O2007" s="88"/>
      <c r="P2007" s="88"/>
      <c r="Q2007" s="88"/>
      <c r="R2007" s="88"/>
      <c r="S2007" s="88"/>
      <c r="T2007" s="89"/>
      <c r="U2007" s="42"/>
      <c r="V2007" s="42"/>
      <c r="W2007" s="42"/>
      <c r="X2007" s="42"/>
      <c r="Y2007" s="42"/>
      <c r="Z2007" s="42"/>
      <c r="AA2007" s="42"/>
      <c r="AB2007" s="42"/>
      <c r="AC2007" s="42"/>
      <c r="AD2007" s="42"/>
      <c r="AE2007" s="42"/>
      <c r="AT2007" s="21" t="s">
        <v>442</v>
      </c>
      <c r="AU2007" s="21" t="s">
        <v>83</v>
      </c>
    </row>
    <row r="2008" s="13" customFormat="1">
      <c r="A2008" s="13"/>
      <c r="B2008" s="238"/>
      <c r="C2008" s="239"/>
      <c r="D2008" s="240" t="s">
        <v>446</v>
      </c>
      <c r="E2008" s="241" t="s">
        <v>28</v>
      </c>
      <c r="F2008" s="242" t="s">
        <v>509</v>
      </c>
      <c r="G2008" s="239"/>
      <c r="H2008" s="243">
        <v>524.66600000000005</v>
      </c>
      <c r="I2008" s="244"/>
      <c r="J2008" s="239"/>
      <c r="K2008" s="239"/>
      <c r="L2008" s="245"/>
      <c r="M2008" s="246"/>
      <c r="N2008" s="247"/>
      <c r="O2008" s="247"/>
      <c r="P2008" s="247"/>
      <c r="Q2008" s="247"/>
      <c r="R2008" s="247"/>
      <c r="S2008" s="247"/>
      <c r="T2008" s="248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T2008" s="249" t="s">
        <v>446</v>
      </c>
      <c r="AU2008" s="249" t="s">
        <v>83</v>
      </c>
      <c r="AV2008" s="13" t="s">
        <v>83</v>
      </c>
      <c r="AW2008" s="13" t="s">
        <v>35</v>
      </c>
      <c r="AX2008" s="13" t="s">
        <v>74</v>
      </c>
      <c r="AY2008" s="249" t="s">
        <v>426</v>
      </c>
    </row>
    <row r="2009" s="14" customFormat="1">
      <c r="A2009" s="14"/>
      <c r="B2009" s="250"/>
      <c r="C2009" s="251"/>
      <c r="D2009" s="240" t="s">
        <v>446</v>
      </c>
      <c r="E2009" s="252" t="s">
        <v>28</v>
      </c>
      <c r="F2009" s="253" t="s">
        <v>1398</v>
      </c>
      <c r="G2009" s="251"/>
      <c r="H2009" s="252" t="s">
        <v>28</v>
      </c>
      <c r="I2009" s="254"/>
      <c r="J2009" s="251"/>
      <c r="K2009" s="251"/>
      <c r="L2009" s="255"/>
      <c r="M2009" s="256"/>
      <c r="N2009" s="257"/>
      <c r="O2009" s="257"/>
      <c r="P2009" s="257"/>
      <c r="Q2009" s="257"/>
      <c r="R2009" s="257"/>
      <c r="S2009" s="257"/>
      <c r="T2009" s="258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T2009" s="259" t="s">
        <v>446</v>
      </c>
      <c r="AU2009" s="259" t="s">
        <v>83</v>
      </c>
      <c r="AV2009" s="14" t="s">
        <v>81</v>
      </c>
      <c r="AW2009" s="14" t="s">
        <v>35</v>
      </c>
      <c r="AX2009" s="14" t="s">
        <v>74</v>
      </c>
      <c r="AY2009" s="259" t="s">
        <v>426</v>
      </c>
    </row>
    <row r="2010" s="13" customFormat="1">
      <c r="A2010" s="13"/>
      <c r="B2010" s="238"/>
      <c r="C2010" s="239"/>
      <c r="D2010" s="240" t="s">
        <v>446</v>
      </c>
      <c r="E2010" s="241" t="s">
        <v>28</v>
      </c>
      <c r="F2010" s="242" t="s">
        <v>761</v>
      </c>
      <c r="G2010" s="239"/>
      <c r="H2010" s="243">
        <v>37</v>
      </c>
      <c r="I2010" s="244"/>
      <c r="J2010" s="239"/>
      <c r="K2010" s="239"/>
      <c r="L2010" s="245"/>
      <c r="M2010" s="246"/>
      <c r="N2010" s="247"/>
      <c r="O2010" s="247"/>
      <c r="P2010" s="247"/>
      <c r="Q2010" s="247"/>
      <c r="R2010" s="247"/>
      <c r="S2010" s="247"/>
      <c r="T2010" s="248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T2010" s="249" t="s">
        <v>446</v>
      </c>
      <c r="AU2010" s="249" t="s">
        <v>83</v>
      </c>
      <c r="AV2010" s="13" t="s">
        <v>83</v>
      </c>
      <c r="AW2010" s="13" t="s">
        <v>35</v>
      </c>
      <c r="AX2010" s="13" t="s">
        <v>74</v>
      </c>
      <c r="AY2010" s="249" t="s">
        <v>426</v>
      </c>
    </row>
    <row r="2011" s="15" customFormat="1">
      <c r="A2011" s="15"/>
      <c r="B2011" s="260"/>
      <c r="C2011" s="261"/>
      <c r="D2011" s="240" t="s">
        <v>446</v>
      </c>
      <c r="E2011" s="262" t="s">
        <v>28</v>
      </c>
      <c r="F2011" s="263" t="s">
        <v>466</v>
      </c>
      <c r="G2011" s="261"/>
      <c r="H2011" s="264">
        <v>561.66600000000005</v>
      </c>
      <c r="I2011" s="265"/>
      <c r="J2011" s="261"/>
      <c r="K2011" s="261"/>
      <c r="L2011" s="266"/>
      <c r="M2011" s="267"/>
      <c r="N2011" s="268"/>
      <c r="O2011" s="268"/>
      <c r="P2011" s="268"/>
      <c r="Q2011" s="268"/>
      <c r="R2011" s="268"/>
      <c r="S2011" s="268"/>
      <c r="T2011" s="269"/>
      <c r="U2011" s="15"/>
      <c r="V2011" s="15"/>
      <c r="W2011" s="15"/>
      <c r="X2011" s="15"/>
      <c r="Y2011" s="15"/>
      <c r="Z2011" s="15"/>
      <c r="AA2011" s="15"/>
      <c r="AB2011" s="15"/>
      <c r="AC2011" s="15"/>
      <c r="AD2011" s="15"/>
      <c r="AE2011" s="15"/>
      <c r="AT2011" s="270" t="s">
        <v>446</v>
      </c>
      <c r="AU2011" s="270" t="s">
        <v>83</v>
      </c>
      <c r="AV2011" s="15" t="s">
        <v>438</v>
      </c>
      <c r="AW2011" s="15" t="s">
        <v>35</v>
      </c>
      <c r="AX2011" s="15" t="s">
        <v>81</v>
      </c>
      <c r="AY2011" s="270" t="s">
        <v>426</v>
      </c>
    </row>
    <row r="2012" s="2" customFormat="1" ht="44.25" customHeight="1">
      <c r="A2012" s="42"/>
      <c r="B2012" s="43"/>
      <c r="C2012" s="220" t="s">
        <v>2693</v>
      </c>
      <c r="D2012" s="220" t="s">
        <v>433</v>
      </c>
      <c r="E2012" s="221" t="s">
        <v>2694</v>
      </c>
      <c r="F2012" s="222" t="s">
        <v>2695</v>
      </c>
      <c r="G2012" s="223" t="s">
        <v>436</v>
      </c>
      <c r="H2012" s="224">
        <v>538.13400000000001</v>
      </c>
      <c r="I2012" s="225"/>
      <c r="J2012" s="226">
        <f>ROUND(I2012*H2012,2)</f>
        <v>0</v>
      </c>
      <c r="K2012" s="222" t="s">
        <v>28</v>
      </c>
      <c r="L2012" s="48"/>
      <c r="M2012" s="227" t="s">
        <v>28</v>
      </c>
      <c r="N2012" s="228" t="s">
        <v>45</v>
      </c>
      <c r="O2012" s="88"/>
      <c r="P2012" s="229">
        <f>O2012*H2012</f>
        <v>0</v>
      </c>
      <c r="Q2012" s="229">
        <v>0.030720000000000001</v>
      </c>
      <c r="R2012" s="229">
        <f>Q2012*H2012</f>
        <v>16.531476480000002</v>
      </c>
      <c r="S2012" s="229">
        <v>0</v>
      </c>
      <c r="T2012" s="230">
        <f>S2012*H2012</f>
        <v>0</v>
      </c>
      <c r="U2012" s="42"/>
      <c r="V2012" s="42"/>
      <c r="W2012" s="42"/>
      <c r="X2012" s="42"/>
      <c r="Y2012" s="42"/>
      <c r="Z2012" s="42"/>
      <c r="AA2012" s="42"/>
      <c r="AB2012" s="42"/>
      <c r="AC2012" s="42"/>
      <c r="AD2012" s="42"/>
      <c r="AE2012" s="42"/>
      <c r="AR2012" s="231" t="s">
        <v>645</v>
      </c>
      <c r="AT2012" s="231" t="s">
        <v>433</v>
      </c>
      <c r="AU2012" s="231" t="s">
        <v>83</v>
      </c>
      <c r="AY2012" s="21" t="s">
        <v>426</v>
      </c>
      <c r="BE2012" s="232">
        <f>IF(N2012="základní",J2012,0)</f>
        <v>0</v>
      </c>
      <c r="BF2012" s="232">
        <f>IF(N2012="snížená",J2012,0)</f>
        <v>0</v>
      </c>
      <c r="BG2012" s="232">
        <f>IF(N2012="zákl. přenesená",J2012,0)</f>
        <v>0</v>
      </c>
      <c r="BH2012" s="232">
        <f>IF(N2012="sníž. přenesená",J2012,0)</f>
        <v>0</v>
      </c>
      <c r="BI2012" s="232">
        <f>IF(N2012="nulová",J2012,0)</f>
        <v>0</v>
      </c>
      <c r="BJ2012" s="21" t="s">
        <v>81</v>
      </c>
      <c r="BK2012" s="232">
        <f>ROUND(I2012*H2012,2)</f>
        <v>0</v>
      </c>
      <c r="BL2012" s="21" t="s">
        <v>645</v>
      </c>
      <c r="BM2012" s="231" t="s">
        <v>2696</v>
      </c>
    </row>
    <row r="2013" s="14" customFormat="1">
      <c r="A2013" s="14"/>
      <c r="B2013" s="250"/>
      <c r="C2013" s="251"/>
      <c r="D2013" s="240" t="s">
        <v>446</v>
      </c>
      <c r="E2013" s="252" t="s">
        <v>28</v>
      </c>
      <c r="F2013" s="253" t="s">
        <v>863</v>
      </c>
      <c r="G2013" s="251"/>
      <c r="H2013" s="252" t="s">
        <v>28</v>
      </c>
      <c r="I2013" s="254"/>
      <c r="J2013" s="251"/>
      <c r="K2013" s="251"/>
      <c r="L2013" s="255"/>
      <c r="M2013" s="256"/>
      <c r="N2013" s="257"/>
      <c r="O2013" s="257"/>
      <c r="P2013" s="257"/>
      <c r="Q2013" s="257"/>
      <c r="R2013" s="257"/>
      <c r="S2013" s="257"/>
      <c r="T2013" s="258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T2013" s="259" t="s">
        <v>446</v>
      </c>
      <c r="AU2013" s="259" t="s">
        <v>83</v>
      </c>
      <c r="AV2013" s="14" t="s">
        <v>81</v>
      </c>
      <c r="AW2013" s="14" t="s">
        <v>35</v>
      </c>
      <c r="AX2013" s="14" t="s">
        <v>74</v>
      </c>
      <c r="AY2013" s="259" t="s">
        <v>426</v>
      </c>
    </row>
    <row r="2014" s="13" customFormat="1">
      <c r="A2014" s="13"/>
      <c r="B2014" s="238"/>
      <c r="C2014" s="239"/>
      <c r="D2014" s="240" t="s">
        <v>446</v>
      </c>
      <c r="E2014" s="241" t="s">
        <v>28</v>
      </c>
      <c r="F2014" s="242" t="s">
        <v>2697</v>
      </c>
      <c r="G2014" s="239"/>
      <c r="H2014" s="243">
        <v>13.468</v>
      </c>
      <c r="I2014" s="244"/>
      <c r="J2014" s="239"/>
      <c r="K2014" s="239"/>
      <c r="L2014" s="245"/>
      <c r="M2014" s="246"/>
      <c r="N2014" s="247"/>
      <c r="O2014" s="247"/>
      <c r="P2014" s="247"/>
      <c r="Q2014" s="247"/>
      <c r="R2014" s="247"/>
      <c r="S2014" s="247"/>
      <c r="T2014" s="248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T2014" s="249" t="s">
        <v>446</v>
      </c>
      <c r="AU2014" s="249" t="s">
        <v>83</v>
      </c>
      <c r="AV2014" s="13" t="s">
        <v>83</v>
      </c>
      <c r="AW2014" s="13" t="s">
        <v>35</v>
      </c>
      <c r="AX2014" s="13" t="s">
        <v>74</v>
      </c>
      <c r="AY2014" s="249" t="s">
        <v>426</v>
      </c>
    </row>
    <row r="2015" s="16" customFormat="1">
      <c r="A2015" s="16"/>
      <c r="B2015" s="281"/>
      <c r="C2015" s="282"/>
      <c r="D2015" s="240" t="s">
        <v>446</v>
      </c>
      <c r="E2015" s="283" t="s">
        <v>505</v>
      </c>
      <c r="F2015" s="284" t="s">
        <v>1235</v>
      </c>
      <c r="G2015" s="282"/>
      <c r="H2015" s="285">
        <v>13.468</v>
      </c>
      <c r="I2015" s="286"/>
      <c r="J2015" s="282"/>
      <c r="K2015" s="282"/>
      <c r="L2015" s="287"/>
      <c r="M2015" s="288"/>
      <c r="N2015" s="289"/>
      <c r="O2015" s="289"/>
      <c r="P2015" s="289"/>
      <c r="Q2015" s="289"/>
      <c r="R2015" s="289"/>
      <c r="S2015" s="289"/>
      <c r="T2015" s="290"/>
      <c r="U2015" s="16"/>
      <c r="V2015" s="16"/>
      <c r="W2015" s="16"/>
      <c r="X2015" s="16"/>
      <c r="Y2015" s="16"/>
      <c r="Z2015" s="16"/>
      <c r="AA2015" s="16"/>
      <c r="AB2015" s="16"/>
      <c r="AC2015" s="16"/>
      <c r="AD2015" s="16"/>
      <c r="AE2015" s="16"/>
      <c r="AT2015" s="291" t="s">
        <v>446</v>
      </c>
      <c r="AU2015" s="291" t="s">
        <v>83</v>
      </c>
      <c r="AV2015" s="16" t="s">
        <v>469</v>
      </c>
      <c r="AW2015" s="16" t="s">
        <v>35</v>
      </c>
      <c r="AX2015" s="16" t="s">
        <v>74</v>
      </c>
      <c r="AY2015" s="291" t="s">
        <v>426</v>
      </c>
    </row>
    <row r="2016" s="13" customFormat="1">
      <c r="A2016" s="13"/>
      <c r="B2016" s="238"/>
      <c r="C2016" s="239"/>
      <c r="D2016" s="240" t="s">
        <v>446</v>
      </c>
      <c r="E2016" s="241" t="s">
        <v>28</v>
      </c>
      <c r="F2016" s="242" t="s">
        <v>1640</v>
      </c>
      <c r="G2016" s="239"/>
      <c r="H2016" s="243">
        <v>648</v>
      </c>
      <c r="I2016" s="244"/>
      <c r="J2016" s="239"/>
      <c r="K2016" s="239"/>
      <c r="L2016" s="245"/>
      <c r="M2016" s="246"/>
      <c r="N2016" s="247"/>
      <c r="O2016" s="247"/>
      <c r="P2016" s="247"/>
      <c r="Q2016" s="247"/>
      <c r="R2016" s="247"/>
      <c r="S2016" s="247"/>
      <c r="T2016" s="248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T2016" s="249" t="s">
        <v>446</v>
      </c>
      <c r="AU2016" s="249" t="s">
        <v>83</v>
      </c>
      <c r="AV2016" s="13" t="s">
        <v>83</v>
      </c>
      <c r="AW2016" s="13" t="s">
        <v>35</v>
      </c>
      <c r="AX2016" s="13" t="s">
        <v>74</v>
      </c>
      <c r="AY2016" s="249" t="s">
        <v>426</v>
      </c>
    </row>
    <row r="2017" s="13" customFormat="1">
      <c r="A2017" s="13"/>
      <c r="B2017" s="238"/>
      <c r="C2017" s="239"/>
      <c r="D2017" s="240" t="s">
        <v>446</v>
      </c>
      <c r="E2017" s="241" t="s">
        <v>28</v>
      </c>
      <c r="F2017" s="242" t="s">
        <v>2698</v>
      </c>
      <c r="G2017" s="239"/>
      <c r="H2017" s="243">
        <v>-6.734</v>
      </c>
      <c r="I2017" s="244"/>
      <c r="J2017" s="239"/>
      <c r="K2017" s="239"/>
      <c r="L2017" s="245"/>
      <c r="M2017" s="246"/>
      <c r="N2017" s="247"/>
      <c r="O2017" s="247"/>
      <c r="P2017" s="247"/>
      <c r="Q2017" s="247"/>
      <c r="R2017" s="247"/>
      <c r="S2017" s="247"/>
      <c r="T2017" s="248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T2017" s="249" t="s">
        <v>446</v>
      </c>
      <c r="AU2017" s="249" t="s">
        <v>83</v>
      </c>
      <c r="AV2017" s="13" t="s">
        <v>83</v>
      </c>
      <c r="AW2017" s="13" t="s">
        <v>35</v>
      </c>
      <c r="AX2017" s="13" t="s">
        <v>74</v>
      </c>
      <c r="AY2017" s="249" t="s">
        <v>426</v>
      </c>
    </row>
    <row r="2018" s="13" customFormat="1">
      <c r="A2018" s="13"/>
      <c r="B2018" s="238"/>
      <c r="C2018" s="239"/>
      <c r="D2018" s="240" t="s">
        <v>446</v>
      </c>
      <c r="E2018" s="241" t="s">
        <v>28</v>
      </c>
      <c r="F2018" s="242" t="s">
        <v>2699</v>
      </c>
      <c r="G2018" s="239"/>
      <c r="H2018" s="243">
        <v>-107.59999999999999</v>
      </c>
      <c r="I2018" s="244"/>
      <c r="J2018" s="239"/>
      <c r="K2018" s="239"/>
      <c r="L2018" s="245"/>
      <c r="M2018" s="246"/>
      <c r="N2018" s="247"/>
      <c r="O2018" s="247"/>
      <c r="P2018" s="247"/>
      <c r="Q2018" s="247"/>
      <c r="R2018" s="247"/>
      <c r="S2018" s="247"/>
      <c r="T2018" s="248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T2018" s="249" t="s">
        <v>446</v>
      </c>
      <c r="AU2018" s="249" t="s">
        <v>83</v>
      </c>
      <c r="AV2018" s="13" t="s">
        <v>83</v>
      </c>
      <c r="AW2018" s="13" t="s">
        <v>35</v>
      </c>
      <c r="AX2018" s="13" t="s">
        <v>74</v>
      </c>
      <c r="AY2018" s="249" t="s">
        <v>426</v>
      </c>
    </row>
    <row r="2019" s="13" customFormat="1">
      <c r="A2019" s="13"/>
      <c r="B2019" s="238"/>
      <c r="C2019" s="239"/>
      <c r="D2019" s="240" t="s">
        <v>446</v>
      </c>
      <c r="E2019" s="241" t="s">
        <v>28</v>
      </c>
      <c r="F2019" s="242" t="s">
        <v>2700</v>
      </c>
      <c r="G2019" s="239"/>
      <c r="H2019" s="243">
        <v>-9</v>
      </c>
      <c r="I2019" s="244"/>
      <c r="J2019" s="239"/>
      <c r="K2019" s="239"/>
      <c r="L2019" s="245"/>
      <c r="M2019" s="246"/>
      <c r="N2019" s="247"/>
      <c r="O2019" s="247"/>
      <c r="P2019" s="247"/>
      <c r="Q2019" s="247"/>
      <c r="R2019" s="247"/>
      <c r="S2019" s="247"/>
      <c r="T2019" s="248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T2019" s="249" t="s">
        <v>446</v>
      </c>
      <c r="AU2019" s="249" t="s">
        <v>83</v>
      </c>
      <c r="AV2019" s="13" t="s">
        <v>83</v>
      </c>
      <c r="AW2019" s="13" t="s">
        <v>35</v>
      </c>
      <c r="AX2019" s="13" t="s">
        <v>74</v>
      </c>
      <c r="AY2019" s="249" t="s">
        <v>426</v>
      </c>
    </row>
    <row r="2020" s="16" customFormat="1">
      <c r="A2020" s="16"/>
      <c r="B2020" s="281"/>
      <c r="C2020" s="282"/>
      <c r="D2020" s="240" t="s">
        <v>446</v>
      </c>
      <c r="E2020" s="283" t="s">
        <v>509</v>
      </c>
      <c r="F2020" s="284" t="s">
        <v>1235</v>
      </c>
      <c r="G2020" s="282"/>
      <c r="H2020" s="285">
        <v>524.66600000000005</v>
      </c>
      <c r="I2020" s="286"/>
      <c r="J2020" s="282"/>
      <c r="K2020" s="282"/>
      <c r="L2020" s="287"/>
      <c r="M2020" s="288"/>
      <c r="N2020" s="289"/>
      <c r="O2020" s="289"/>
      <c r="P2020" s="289"/>
      <c r="Q2020" s="289"/>
      <c r="R2020" s="289"/>
      <c r="S2020" s="289"/>
      <c r="T2020" s="290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T2020" s="291" t="s">
        <v>446</v>
      </c>
      <c r="AU2020" s="291" t="s">
        <v>83</v>
      </c>
      <c r="AV2020" s="16" t="s">
        <v>469</v>
      </c>
      <c r="AW2020" s="16" t="s">
        <v>35</v>
      </c>
      <c r="AX2020" s="16" t="s">
        <v>74</v>
      </c>
      <c r="AY2020" s="291" t="s">
        <v>426</v>
      </c>
    </row>
    <row r="2021" s="15" customFormat="1">
      <c r="A2021" s="15"/>
      <c r="B2021" s="260"/>
      <c r="C2021" s="261"/>
      <c r="D2021" s="240" t="s">
        <v>446</v>
      </c>
      <c r="E2021" s="262" t="s">
        <v>2701</v>
      </c>
      <c r="F2021" s="263" t="s">
        <v>466</v>
      </c>
      <c r="G2021" s="261"/>
      <c r="H2021" s="264">
        <v>538.13400000000001</v>
      </c>
      <c r="I2021" s="265"/>
      <c r="J2021" s="261"/>
      <c r="K2021" s="261"/>
      <c r="L2021" s="266"/>
      <c r="M2021" s="267"/>
      <c r="N2021" s="268"/>
      <c r="O2021" s="268"/>
      <c r="P2021" s="268"/>
      <c r="Q2021" s="268"/>
      <c r="R2021" s="268"/>
      <c r="S2021" s="268"/>
      <c r="T2021" s="269"/>
      <c r="U2021" s="15"/>
      <c r="V2021" s="15"/>
      <c r="W2021" s="15"/>
      <c r="X2021" s="15"/>
      <c r="Y2021" s="15"/>
      <c r="Z2021" s="15"/>
      <c r="AA2021" s="15"/>
      <c r="AB2021" s="15"/>
      <c r="AC2021" s="15"/>
      <c r="AD2021" s="15"/>
      <c r="AE2021" s="15"/>
      <c r="AT2021" s="270" t="s">
        <v>446</v>
      </c>
      <c r="AU2021" s="270" t="s">
        <v>83</v>
      </c>
      <c r="AV2021" s="15" t="s">
        <v>438</v>
      </c>
      <c r="AW2021" s="15" t="s">
        <v>35</v>
      </c>
      <c r="AX2021" s="15" t="s">
        <v>81</v>
      </c>
      <c r="AY2021" s="270" t="s">
        <v>426</v>
      </c>
    </row>
    <row r="2022" s="2" customFormat="1" ht="24.15" customHeight="1">
      <c r="A2022" s="42"/>
      <c r="B2022" s="43"/>
      <c r="C2022" s="220" t="s">
        <v>2702</v>
      </c>
      <c r="D2022" s="220" t="s">
        <v>433</v>
      </c>
      <c r="E2022" s="221" t="s">
        <v>2703</v>
      </c>
      <c r="F2022" s="222" t="s">
        <v>2704</v>
      </c>
      <c r="G2022" s="223" t="s">
        <v>949</v>
      </c>
      <c r="H2022" s="224">
        <v>79</v>
      </c>
      <c r="I2022" s="225"/>
      <c r="J2022" s="226">
        <f>ROUND(I2022*H2022,2)</f>
        <v>0</v>
      </c>
      <c r="K2022" s="222" t="s">
        <v>437</v>
      </c>
      <c r="L2022" s="48"/>
      <c r="M2022" s="227" t="s">
        <v>28</v>
      </c>
      <c r="N2022" s="228" t="s">
        <v>45</v>
      </c>
      <c r="O2022" s="88"/>
      <c r="P2022" s="229">
        <f>O2022*H2022</f>
        <v>0</v>
      </c>
      <c r="Q2022" s="229">
        <v>1.0000000000000001E-05</v>
      </c>
      <c r="R2022" s="229">
        <f>Q2022*H2022</f>
        <v>0.00079000000000000001</v>
      </c>
      <c r="S2022" s="229">
        <v>0</v>
      </c>
      <c r="T2022" s="230">
        <f>S2022*H2022</f>
        <v>0</v>
      </c>
      <c r="U2022" s="42"/>
      <c r="V2022" s="42"/>
      <c r="W2022" s="42"/>
      <c r="X2022" s="42"/>
      <c r="Y2022" s="42"/>
      <c r="Z2022" s="42"/>
      <c r="AA2022" s="42"/>
      <c r="AB2022" s="42"/>
      <c r="AC2022" s="42"/>
      <c r="AD2022" s="42"/>
      <c r="AE2022" s="42"/>
      <c r="AR2022" s="231" t="s">
        <v>645</v>
      </c>
      <c r="AT2022" s="231" t="s">
        <v>433</v>
      </c>
      <c r="AU2022" s="231" t="s">
        <v>83</v>
      </c>
      <c r="AY2022" s="21" t="s">
        <v>426</v>
      </c>
      <c r="BE2022" s="232">
        <f>IF(N2022="základní",J2022,0)</f>
        <v>0</v>
      </c>
      <c r="BF2022" s="232">
        <f>IF(N2022="snížená",J2022,0)</f>
        <v>0</v>
      </c>
      <c r="BG2022" s="232">
        <f>IF(N2022="zákl. přenesená",J2022,0)</f>
        <v>0</v>
      </c>
      <c r="BH2022" s="232">
        <f>IF(N2022="sníž. přenesená",J2022,0)</f>
        <v>0</v>
      </c>
      <c r="BI2022" s="232">
        <f>IF(N2022="nulová",J2022,0)</f>
        <v>0</v>
      </c>
      <c r="BJ2022" s="21" t="s">
        <v>81</v>
      </c>
      <c r="BK2022" s="232">
        <f>ROUND(I2022*H2022,2)</f>
        <v>0</v>
      </c>
      <c r="BL2022" s="21" t="s">
        <v>645</v>
      </c>
      <c r="BM2022" s="231" t="s">
        <v>2705</v>
      </c>
    </row>
    <row r="2023" s="2" customFormat="1">
      <c r="A2023" s="42"/>
      <c r="B2023" s="43"/>
      <c r="C2023" s="44"/>
      <c r="D2023" s="233" t="s">
        <v>442</v>
      </c>
      <c r="E2023" s="44"/>
      <c r="F2023" s="234" t="s">
        <v>2706</v>
      </c>
      <c r="G2023" s="44"/>
      <c r="H2023" s="44"/>
      <c r="I2023" s="235"/>
      <c r="J2023" s="44"/>
      <c r="K2023" s="44"/>
      <c r="L2023" s="48"/>
      <c r="M2023" s="236"/>
      <c r="N2023" s="237"/>
      <c r="O2023" s="88"/>
      <c r="P2023" s="88"/>
      <c r="Q2023" s="88"/>
      <c r="R2023" s="88"/>
      <c r="S2023" s="88"/>
      <c r="T2023" s="89"/>
      <c r="U2023" s="42"/>
      <c r="V2023" s="42"/>
      <c r="W2023" s="42"/>
      <c r="X2023" s="42"/>
      <c r="Y2023" s="42"/>
      <c r="Z2023" s="42"/>
      <c r="AA2023" s="42"/>
      <c r="AB2023" s="42"/>
      <c r="AC2023" s="42"/>
      <c r="AD2023" s="42"/>
      <c r="AE2023" s="42"/>
      <c r="AT2023" s="21" t="s">
        <v>442</v>
      </c>
      <c r="AU2023" s="21" t="s">
        <v>83</v>
      </c>
    </row>
    <row r="2024" s="14" customFormat="1">
      <c r="A2024" s="14"/>
      <c r="B2024" s="250"/>
      <c r="C2024" s="251"/>
      <c r="D2024" s="240" t="s">
        <v>446</v>
      </c>
      <c r="E2024" s="252" t="s">
        <v>28</v>
      </c>
      <c r="F2024" s="253" t="s">
        <v>1398</v>
      </c>
      <c r="G2024" s="251"/>
      <c r="H2024" s="252" t="s">
        <v>28</v>
      </c>
      <c r="I2024" s="254"/>
      <c r="J2024" s="251"/>
      <c r="K2024" s="251"/>
      <c r="L2024" s="255"/>
      <c r="M2024" s="256"/>
      <c r="N2024" s="257"/>
      <c r="O2024" s="257"/>
      <c r="P2024" s="257"/>
      <c r="Q2024" s="257"/>
      <c r="R2024" s="257"/>
      <c r="S2024" s="257"/>
      <c r="T2024" s="258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T2024" s="259" t="s">
        <v>446</v>
      </c>
      <c r="AU2024" s="259" t="s">
        <v>83</v>
      </c>
      <c r="AV2024" s="14" t="s">
        <v>81</v>
      </c>
      <c r="AW2024" s="14" t="s">
        <v>35</v>
      </c>
      <c r="AX2024" s="14" t="s">
        <v>74</v>
      </c>
      <c r="AY2024" s="259" t="s">
        <v>426</v>
      </c>
    </row>
    <row r="2025" s="13" customFormat="1">
      <c r="A2025" s="13"/>
      <c r="B2025" s="238"/>
      <c r="C2025" s="239"/>
      <c r="D2025" s="240" t="s">
        <v>446</v>
      </c>
      <c r="E2025" s="241" t="s">
        <v>28</v>
      </c>
      <c r="F2025" s="242" t="s">
        <v>2707</v>
      </c>
      <c r="G2025" s="239"/>
      <c r="H2025" s="243">
        <v>79</v>
      </c>
      <c r="I2025" s="244"/>
      <c r="J2025" s="239"/>
      <c r="K2025" s="239"/>
      <c r="L2025" s="245"/>
      <c r="M2025" s="246"/>
      <c r="N2025" s="247"/>
      <c r="O2025" s="247"/>
      <c r="P2025" s="247"/>
      <c r="Q2025" s="247"/>
      <c r="R2025" s="247"/>
      <c r="S2025" s="247"/>
      <c r="T2025" s="248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T2025" s="249" t="s">
        <v>446</v>
      </c>
      <c r="AU2025" s="249" t="s">
        <v>83</v>
      </c>
      <c r="AV2025" s="13" t="s">
        <v>83</v>
      </c>
      <c r="AW2025" s="13" t="s">
        <v>35</v>
      </c>
      <c r="AX2025" s="13" t="s">
        <v>74</v>
      </c>
      <c r="AY2025" s="249" t="s">
        <v>426</v>
      </c>
    </row>
    <row r="2026" s="15" customFormat="1">
      <c r="A2026" s="15"/>
      <c r="B2026" s="260"/>
      <c r="C2026" s="261"/>
      <c r="D2026" s="240" t="s">
        <v>446</v>
      </c>
      <c r="E2026" s="262" t="s">
        <v>529</v>
      </c>
      <c r="F2026" s="263" t="s">
        <v>466</v>
      </c>
      <c r="G2026" s="261"/>
      <c r="H2026" s="264">
        <v>79</v>
      </c>
      <c r="I2026" s="265"/>
      <c r="J2026" s="261"/>
      <c r="K2026" s="261"/>
      <c r="L2026" s="266"/>
      <c r="M2026" s="267"/>
      <c r="N2026" s="268"/>
      <c r="O2026" s="268"/>
      <c r="P2026" s="268"/>
      <c r="Q2026" s="268"/>
      <c r="R2026" s="268"/>
      <c r="S2026" s="268"/>
      <c r="T2026" s="269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15"/>
      <c r="AE2026" s="15"/>
      <c r="AT2026" s="270" t="s">
        <v>446</v>
      </c>
      <c r="AU2026" s="270" t="s">
        <v>83</v>
      </c>
      <c r="AV2026" s="15" t="s">
        <v>438</v>
      </c>
      <c r="AW2026" s="15" t="s">
        <v>35</v>
      </c>
      <c r="AX2026" s="15" t="s">
        <v>81</v>
      </c>
      <c r="AY2026" s="270" t="s">
        <v>426</v>
      </c>
    </row>
    <row r="2027" s="2" customFormat="1" ht="21.75" customHeight="1">
      <c r="A2027" s="42"/>
      <c r="B2027" s="43"/>
      <c r="C2027" s="271" t="s">
        <v>2708</v>
      </c>
      <c r="D2027" s="271" t="s">
        <v>776</v>
      </c>
      <c r="E2027" s="272" t="s">
        <v>2587</v>
      </c>
      <c r="F2027" s="273" t="s">
        <v>2588</v>
      </c>
      <c r="G2027" s="274" t="s">
        <v>504</v>
      </c>
      <c r="H2027" s="275">
        <v>0.626</v>
      </c>
      <c r="I2027" s="276"/>
      <c r="J2027" s="277">
        <f>ROUND(I2027*H2027,2)</f>
        <v>0</v>
      </c>
      <c r="K2027" s="273" t="s">
        <v>437</v>
      </c>
      <c r="L2027" s="278"/>
      <c r="M2027" s="279" t="s">
        <v>28</v>
      </c>
      <c r="N2027" s="280" t="s">
        <v>45</v>
      </c>
      <c r="O2027" s="88"/>
      <c r="P2027" s="229">
        <f>O2027*H2027</f>
        <v>0</v>
      </c>
      <c r="Q2027" s="229">
        <v>0.55000000000000004</v>
      </c>
      <c r="R2027" s="229">
        <f>Q2027*H2027</f>
        <v>0.34430000000000005</v>
      </c>
      <c r="S2027" s="229">
        <v>0</v>
      </c>
      <c r="T2027" s="230">
        <f>S2027*H2027</f>
        <v>0</v>
      </c>
      <c r="U2027" s="42"/>
      <c r="V2027" s="42"/>
      <c r="W2027" s="42"/>
      <c r="X2027" s="42"/>
      <c r="Y2027" s="42"/>
      <c r="Z2027" s="42"/>
      <c r="AA2027" s="42"/>
      <c r="AB2027" s="42"/>
      <c r="AC2027" s="42"/>
      <c r="AD2027" s="42"/>
      <c r="AE2027" s="42"/>
      <c r="AR2027" s="231" t="s">
        <v>732</v>
      </c>
      <c r="AT2027" s="231" t="s">
        <v>776</v>
      </c>
      <c r="AU2027" s="231" t="s">
        <v>83</v>
      </c>
      <c r="AY2027" s="21" t="s">
        <v>426</v>
      </c>
      <c r="BE2027" s="232">
        <f>IF(N2027="základní",J2027,0)</f>
        <v>0</v>
      </c>
      <c r="BF2027" s="232">
        <f>IF(N2027="snížená",J2027,0)</f>
        <v>0</v>
      </c>
      <c r="BG2027" s="232">
        <f>IF(N2027="zákl. přenesená",J2027,0)</f>
        <v>0</v>
      </c>
      <c r="BH2027" s="232">
        <f>IF(N2027="sníž. přenesená",J2027,0)</f>
        <v>0</v>
      </c>
      <c r="BI2027" s="232">
        <f>IF(N2027="nulová",J2027,0)</f>
        <v>0</v>
      </c>
      <c r="BJ2027" s="21" t="s">
        <v>81</v>
      </c>
      <c r="BK2027" s="232">
        <f>ROUND(I2027*H2027,2)</f>
        <v>0</v>
      </c>
      <c r="BL2027" s="21" t="s">
        <v>645</v>
      </c>
      <c r="BM2027" s="231" t="s">
        <v>2709</v>
      </c>
    </row>
    <row r="2028" s="13" customFormat="1">
      <c r="A2028" s="13"/>
      <c r="B2028" s="238"/>
      <c r="C2028" s="239"/>
      <c r="D2028" s="240" t="s">
        <v>446</v>
      </c>
      <c r="E2028" s="241" t="s">
        <v>28</v>
      </c>
      <c r="F2028" s="242" t="s">
        <v>2710</v>
      </c>
      <c r="G2028" s="239"/>
      <c r="H2028" s="243">
        <v>0.626</v>
      </c>
      <c r="I2028" s="244"/>
      <c r="J2028" s="239"/>
      <c r="K2028" s="239"/>
      <c r="L2028" s="245"/>
      <c r="M2028" s="246"/>
      <c r="N2028" s="247"/>
      <c r="O2028" s="247"/>
      <c r="P2028" s="247"/>
      <c r="Q2028" s="247"/>
      <c r="R2028" s="247"/>
      <c r="S2028" s="247"/>
      <c r="T2028" s="248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T2028" s="249" t="s">
        <v>446</v>
      </c>
      <c r="AU2028" s="249" t="s">
        <v>83</v>
      </c>
      <c r="AV2028" s="13" t="s">
        <v>83</v>
      </c>
      <c r="AW2028" s="13" t="s">
        <v>35</v>
      </c>
      <c r="AX2028" s="13" t="s">
        <v>74</v>
      </c>
      <c r="AY2028" s="249" t="s">
        <v>426</v>
      </c>
    </row>
    <row r="2029" s="15" customFormat="1">
      <c r="A2029" s="15"/>
      <c r="B2029" s="260"/>
      <c r="C2029" s="261"/>
      <c r="D2029" s="240" t="s">
        <v>446</v>
      </c>
      <c r="E2029" s="262" t="s">
        <v>534</v>
      </c>
      <c r="F2029" s="263" t="s">
        <v>466</v>
      </c>
      <c r="G2029" s="261"/>
      <c r="H2029" s="264">
        <v>0.626</v>
      </c>
      <c r="I2029" s="265"/>
      <c r="J2029" s="261"/>
      <c r="K2029" s="261"/>
      <c r="L2029" s="266"/>
      <c r="M2029" s="267"/>
      <c r="N2029" s="268"/>
      <c r="O2029" s="268"/>
      <c r="P2029" s="268"/>
      <c r="Q2029" s="268"/>
      <c r="R2029" s="268"/>
      <c r="S2029" s="268"/>
      <c r="T2029" s="269"/>
      <c r="U2029" s="15"/>
      <c r="V2029" s="15"/>
      <c r="W2029" s="15"/>
      <c r="X2029" s="15"/>
      <c r="Y2029" s="15"/>
      <c r="Z2029" s="15"/>
      <c r="AA2029" s="15"/>
      <c r="AB2029" s="15"/>
      <c r="AC2029" s="15"/>
      <c r="AD2029" s="15"/>
      <c r="AE2029" s="15"/>
      <c r="AT2029" s="270" t="s">
        <v>446</v>
      </c>
      <c r="AU2029" s="270" t="s">
        <v>83</v>
      </c>
      <c r="AV2029" s="15" t="s">
        <v>438</v>
      </c>
      <c r="AW2029" s="15" t="s">
        <v>35</v>
      </c>
      <c r="AX2029" s="15" t="s">
        <v>81</v>
      </c>
      <c r="AY2029" s="270" t="s">
        <v>426</v>
      </c>
    </row>
    <row r="2030" s="2" customFormat="1" ht="24.15" customHeight="1">
      <c r="A2030" s="42"/>
      <c r="B2030" s="43"/>
      <c r="C2030" s="220" t="s">
        <v>2711</v>
      </c>
      <c r="D2030" s="220" t="s">
        <v>433</v>
      </c>
      <c r="E2030" s="221" t="s">
        <v>2712</v>
      </c>
      <c r="F2030" s="222" t="s">
        <v>2713</v>
      </c>
      <c r="G2030" s="223" t="s">
        <v>436</v>
      </c>
      <c r="H2030" s="224">
        <v>0.626</v>
      </c>
      <c r="I2030" s="225"/>
      <c r="J2030" s="226">
        <f>ROUND(I2030*H2030,2)</f>
        <v>0</v>
      </c>
      <c r="K2030" s="222" t="s">
        <v>437</v>
      </c>
      <c r="L2030" s="48"/>
      <c r="M2030" s="227" t="s">
        <v>28</v>
      </c>
      <c r="N2030" s="228" t="s">
        <v>45</v>
      </c>
      <c r="O2030" s="88"/>
      <c r="P2030" s="229">
        <f>O2030*H2030</f>
        <v>0</v>
      </c>
      <c r="Q2030" s="229">
        <v>0.00018000000000000001</v>
      </c>
      <c r="R2030" s="229">
        <f>Q2030*H2030</f>
        <v>0.00011268000000000001</v>
      </c>
      <c r="S2030" s="229">
        <v>0</v>
      </c>
      <c r="T2030" s="230">
        <f>S2030*H2030</f>
        <v>0</v>
      </c>
      <c r="U2030" s="42"/>
      <c r="V2030" s="42"/>
      <c r="W2030" s="42"/>
      <c r="X2030" s="42"/>
      <c r="Y2030" s="42"/>
      <c r="Z2030" s="42"/>
      <c r="AA2030" s="42"/>
      <c r="AB2030" s="42"/>
      <c r="AC2030" s="42"/>
      <c r="AD2030" s="42"/>
      <c r="AE2030" s="42"/>
      <c r="AR2030" s="231" t="s">
        <v>645</v>
      </c>
      <c r="AT2030" s="231" t="s">
        <v>433</v>
      </c>
      <c r="AU2030" s="231" t="s">
        <v>83</v>
      </c>
      <c r="AY2030" s="21" t="s">
        <v>426</v>
      </c>
      <c r="BE2030" s="232">
        <f>IF(N2030="základní",J2030,0)</f>
        <v>0</v>
      </c>
      <c r="BF2030" s="232">
        <f>IF(N2030="snížená",J2030,0)</f>
        <v>0</v>
      </c>
      <c r="BG2030" s="232">
        <f>IF(N2030="zákl. přenesená",J2030,0)</f>
        <v>0</v>
      </c>
      <c r="BH2030" s="232">
        <f>IF(N2030="sníž. přenesená",J2030,0)</f>
        <v>0</v>
      </c>
      <c r="BI2030" s="232">
        <f>IF(N2030="nulová",J2030,0)</f>
        <v>0</v>
      </c>
      <c r="BJ2030" s="21" t="s">
        <v>81</v>
      </c>
      <c r="BK2030" s="232">
        <f>ROUND(I2030*H2030,2)</f>
        <v>0</v>
      </c>
      <c r="BL2030" s="21" t="s">
        <v>645</v>
      </c>
      <c r="BM2030" s="231" t="s">
        <v>2714</v>
      </c>
    </row>
    <row r="2031" s="2" customFormat="1">
      <c r="A2031" s="42"/>
      <c r="B2031" s="43"/>
      <c r="C2031" s="44"/>
      <c r="D2031" s="233" t="s">
        <v>442</v>
      </c>
      <c r="E2031" s="44"/>
      <c r="F2031" s="234" t="s">
        <v>2715</v>
      </c>
      <c r="G2031" s="44"/>
      <c r="H2031" s="44"/>
      <c r="I2031" s="235"/>
      <c r="J2031" s="44"/>
      <c r="K2031" s="44"/>
      <c r="L2031" s="48"/>
      <c r="M2031" s="236"/>
      <c r="N2031" s="237"/>
      <c r="O2031" s="88"/>
      <c r="P2031" s="88"/>
      <c r="Q2031" s="88"/>
      <c r="R2031" s="88"/>
      <c r="S2031" s="88"/>
      <c r="T2031" s="89"/>
      <c r="U2031" s="42"/>
      <c r="V2031" s="42"/>
      <c r="W2031" s="42"/>
      <c r="X2031" s="42"/>
      <c r="Y2031" s="42"/>
      <c r="Z2031" s="42"/>
      <c r="AA2031" s="42"/>
      <c r="AB2031" s="42"/>
      <c r="AC2031" s="42"/>
      <c r="AD2031" s="42"/>
      <c r="AE2031" s="42"/>
      <c r="AT2031" s="21" t="s">
        <v>442</v>
      </c>
      <c r="AU2031" s="21" t="s">
        <v>83</v>
      </c>
    </row>
    <row r="2032" s="13" customFormat="1">
      <c r="A2032" s="13"/>
      <c r="B2032" s="238"/>
      <c r="C2032" s="239"/>
      <c r="D2032" s="240" t="s">
        <v>446</v>
      </c>
      <c r="E2032" s="241" t="s">
        <v>28</v>
      </c>
      <c r="F2032" s="242" t="s">
        <v>534</v>
      </c>
      <c r="G2032" s="239"/>
      <c r="H2032" s="243">
        <v>0.626</v>
      </c>
      <c r="I2032" s="244"/>
      <c r="J2032" s="239"/>
      <c r="K2032" s="239"/>
      <c r="L2032" s="245"/>
      <c r="M2032" s="246"/>
      <c r="N2032" s="247"/>
      <c r="O2032" s="247"/>
      <c r="P2032" s="247"/>
      <c r="Q2032" s="247"/>
      <c r="R2032" s="247"/>
      <c r="S2032" s="247"/>
      <c r="T2032" s="248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T2032" s="249" t="s">
        <v>446</v>
      </c>
      <c r="AU2032" s="249" t="s">
        <v>83</v>
      </c>
      <c r="AV2032" s="13" t="s">
        <v>83</v>
      </c>
      <c r="AW2032" s="13" t="s">
        <v>35</v>
      </c>
      <c r="AX2032" s="13" t="s">
        <v>81</v>
      </c>
      <c r="AY2032" s="249" t="s">
        <v>426</v>
      </c>
    </row>
    <row r="2033" s="2" customFormat="1" ht="37.8" customHeight="1">
      <c r="A2033" s="42"/>
      <c r="B2033" s="43"/>
      <c r="C2033" s="220" t="s">
        <v>2716</v>
      </c>
      <c r="D2033" s="220" t="s">
        <v>433</v>
      </c>
      <c r="E2033" s="221" t="s">
        <v>2717</v>
      </c>
      <c r="F2033" s="222" t="s">
        <v>2718</v>
      </c>
      <c r="G2033" s="223" t="s">
        <v>949</v>
      </c>
      <c r="H2033" s="224">
        <v>13.300000000000001</v>
      </c>
      <c r="I2033" s="225"/>
      <c r="J2033" s="226">
        <f>ROUND(I2033*H2033,2)</f>
        <v>0</v>
      </c>
      <c r="K2033" s="222" t="s">
        <v>437</v>
      </c>
      <c r="L2033" s="48"/>
      <c r="M2033" s="227" t="s">
        <v>28</v>
      </c>
      <c r="N2033" s="228" t="s">
        <v>45</v>
      </c>
      <c r="O2033" s="88"/>
      <c r="P2033" s="229">
        <f>O2033*H2033</f>
        <v>0</v>
      </c>
      <c r="Q2033" s="229">
        <v>0</v>
      </c>
      <c r="R2033" s="229">
        <f>Q2033*H2033</f>
        <v>0</v>
      </c>
      <c r="S2033" s="229">
        <v>0</v>
      </c>
      <c r="T2033" s="230">
        <f>S2033*H2033</f>
        <v>0</v>
      </c>
      <c r="U2033" s="42"/>
      <c r="V2033" s="42"/>
      <c r="W2033" s="42"/>
      <c r="X2033" s="42"/>
      <c r="Y2033" s="42"/>
      <c r="Z2033" s="42"/>
      <c r="AA2033" s="42"/>
      <c r="AB2033" s="42"/>
      <c r="AC2033" s="42"/>
      <c r="AD2033" s="42"/>
      <c r="AE2033" s="42"/>
      <c r="AR2033" s="231" t="s">
        <v>645</v>
      </c>
      <c r="AT2033" s="231" t="s">
        <v>433</v>
      </c>
      <c r="AU2033" s="231" t="s">
        <v>83</v>
      </c>
      <c r="AY2033" s="21" t="s">
        <v>426</v>
      </c>
      <c r="BE2033" s="232">
        <f>IF(N2033="základní",J2033,0)</f>
        <v>0</v>
      </c>
      <c r="BF2033" s="232">
        <f>IF(N2033="snížená",J2033,0)</f>
        <v>0</v>
      </c>
      <c r="BG2033" s="232">
        <f>IF(N2033="zákl. přenesená",J2033,0)</f>
        <v>0</v>
      </c>
      <c r="BH2033" s="232">
        <f>IF(N2033="sníž. přenesená",J2033,0)</f>
        <v>0</v>
      </c>
      <c r="BI2033" s="232">
        <f>IF(N2033="nulová",J2033,0)</f>
        <v>0</v>
      </c>
      <c r="BJ2033" s="21" t="s">
        <v>81</v>
      </c>
      <c r="BK2033" s="232">
        <f>ROUND(I2033*H2033,2)</f>
        <v>0</v>
      </c>
      <c r="BL2033" s="21" t="s">
        <v>645</v>
      </c>
      <c r="BM2033" s="231" t="s">
        <v>2719</v>
      </c>
    </row>
    <row r="2034" s="2" customFormat="1">
      <c r="A2034" s="42"/>
      <c r="B2034" s="43"/>
      <c r="C2034" s="44"/>
      <c r="D2034" s="233" t="s">
        <v>442</v>
      </c>
      <c r="E2034" s="44"/>
      <c r="F2034" s="234" t="s">
        <v>2720</v>
      </c>
      <c r="G2034" s="44"/>
      <c r="H2034" s="44"/>
      <c r="I2034" s="235"/>
      <c r="J2034" s="44"/>
      <c r="K2034" s="44"/>
      <c r="L2034" s="48"/>
      <c r="M2034" s="236"/>
      <c r="N2034" s="237"/>
      <c r="O2034" s="88"/>
      <c r="P2034" s="88"/>
      <c r="Q2034" s="88"/>
      <c r="R2034" s="88"/>
      <c r="S2034" s="88"/>
      <c r="T2034" s="89"/>
      <c r="U2034" s="42"/>
      <c r="V2034" s="42"/>
      <c r="W2034" s="42"/>
      <c r="X2034" s="42"/>
      <c r="Y2034" s="42"/>
      <c r="Z2034" s="42"/>
      <c r="AA2034" s="42"/>
      <c r="AB2034" s="42"/>
      <c r="AC2034" s="42"/>
      <c r="AD2034" s="42"/>
      <c r="AE2034" s="42"/>
      <c r="AT2034" s="21" t="s">
        <v>442</v>
      </c>
      <c r="AU2034" s="21" t="s">
        <v>83</v>
      </c>
    </row>
    <row r="2035" s="14" customFormat="1">
      <c r="A2035" s="14"/>
      <c r="B2035" s="250"/>
      <c r="C2035" s="251"/>
      <c r="D2035" s="240" t="s">
        <v>446</v>
      </c>
      <c r="E2035" s="252" t="s">
        <v>28</v>
      </c>
      <c r="F2035" s="253" t="s">
        <v>892</v>
      </c>
      <c r="G2035" s="251"/>
      <c r="H2035" s="252" t="s">
        <v>28</v>
      </c>
      <c r="I2035" s="254"/>
      <c r="J2035" s="251"/>
      <c r="K2035" s="251"/>
      <c r="L2035" s="255"/>
      <c r="M2035" s="256"/>
      <c r="N2035" s="257"/>
      <c r="O2035" s="257"/>
      <c r="P2035" s="257"/>
      <c r="Q2035" s="257"/>
      <c r="R2035" s="257"/>
      <c r="S2035" s="257"/>
      <c r="T2035" s="258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T2035" s="259" t="s">
        <v>446</v>
      </c>
      <c r="AU2035" s="259" t="s">
        <v>83</v>
      </c>
      <c r="AV2035" s="14" t="s">
        <v>81</v>
      </c>
      <c r="AW2035" s="14" t="s">
        <v>35</v>
      </c>
      <c r="AX2035" s="14" t="s">
        <v>74</v>
      </c>
      <c r="AY2035" s="259" t="s">
        <v>426</v>
      </c>
    </row>
    <row r="2036" s="13" customFormat="1">
      <c r="A2036" s="13"/>
      <c r="B2036" s="238"/>
      <c r="C2036" s="239"/>
      <c r="D2036" s="240" t="s">
        <v>446</v>
      </c>
      <c r="E2036" s="241" t="s">
        <v>28</v>
      </c>
      <c r="F2036" s="242" t="s">
        <v>2721</v>
      </c>
      <c r="G2036" s="239"/>
      <c r="H2036" s="243">
        <v>4.9000000000000004</v>
      </c>
      <c r="I2036" s="244"/>
      <c r="J2036" s="239"/>
      <c r="K2036" s="239"/>
      <c r="L2036" s="245"/>
      <c r="M2036" s="246"/>
      <c r="N2036" s="247"/>
      <c r="O2036" s="247"/>
      <c r="P2036" s="247"/>
      <c r="Q2036" s="247"/>
      <c r="R2036" s="247"/>
      <c r="S2036" s="247"/>
      <c r="T2036" s="248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T2036" s="249" t="s">
        <v>446</v>
      </c>
      <c r="AU2036" s="249" t="s">
        <v>83</v>
      </c>
      <c r="AV2036" s="13" t="s">
        <v>83</v>
      </c>
      <c r="AW2036" s="13" t="s">
        <v>35</v>
      </c>
      <c r="AX2036" s="13" t="s">
        <v>74</v>
      </c>
      <c r="AY2036" s="249" t="s">
        <v>426</v>
      </c>
    </row>
    <row r="2037" s="13" customFormat="1">
      <c r="A2037" s="13"/>
      <c r="B2037" s="238"/>
      <c r="C2037" s="239"/>
      <c r="D2037" s="240" t="s">
        <v>446</v>
      </c>
      <c r="E2037" s="241" t="s">
        <v>28</v>
      </c>
      <c r="F2037" s="242" t="s">
        <v>2722</v>
      </c>
      <c r="G2037" s="239"/>
      <c r="H2037" s="243">
        <v>8.4000000000000004</v>
      </c>
      <c r="I2037" s="244"/>
      <c r="J2037" s="239"/>
      <c r="K2037" s="239"/>
      <c r="L2037" s="245"/>
      <c r="M2037" s="246"/>
      <c r="N2037" s="247"/>
      <c r="O2037" s="247"/>
      <c r="P2037" s="247"/>
      <c r="Q2037" s="247"/>
      <c r="R2037" s="247"/>
      <c r="S2037" s="247"/>
      <c r="T2037" s="248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T2037" s="249" t="s">
        <v>446</v>
      </c>
      <c r="AU2037" s="249" t="s">
        <v>83</v>
      </c>
      <c r="AV2037" s="13" t="s">
        <v>83</v>
      </c>
      <c r="AW2037" s="13" t="s">
        <v>35</v>
      </c>
      <c r="AX2037" s="13" t="s">
        <v>74</v>
      </c>
      <c r="AY2037" s="249" t="s">
        <v>426</v>
      </c>
    </row>
    <row r="2038" s="15" customFormat="1">
      <c r="A2038" s="15"/>
      <c r="B2038" s="260"/>
      <c r="C2038" s="261"/>
      <c r="D2038" s="240" t="s">
        <v>446</v>
      </c>
      <c r="E2038" s="262" t="s">
        <v>28</v>
      </c>
      <c r="F2038" s="263" t="s">
        <v>466</v>
      </c>
      <c r="G2038" s="261"/>
      <c r="H2038" s="264">
        <v>13.300000000000001</v>
      </c>
      <c r="I2038" s="265"/>
      <c r="J2038" s="261"/>
      <c r="K2038" s="261"/>
      <c r="L2038" s="266"/>
      <c r="M2038" s="267"/>
      <c r="N2038" s="268"/>
      <c r="O2038" s="268"/>
      <c r="P2038" s="268"/>
      <c r="Q2038" s="268"/>
      <c r="R2038" s="268"/>
      <c r="S2038" s="268"/>
      <c r="T2038" s="269"/>
      <c r="U2038" s="15"/>
      <c r="V2038" s="15"/>
      <c r="W2038" s="15"/>
      <c r="X2038" s="15"/>
      <c r="Y2038" s="15"/>
      <c r="Z2038" s="15"/>
      <c r="AA2038" s="15"/>
      <c r="AB2038" s="15"/>
      <c r="AC2038" s="15"/>
      <c r="AD2038" s="15"/>
      <c r="AE2038" s="15"/>
      <c r="AT2038" s="270" t="s">
        <v>446</v>
      </c>
      <c r="AU2038" s="270" t="s">
        <v>83</v>
      </c>
      <c r="AV2038" s="15" t="s">
        <v>438</v>
      </c>
      <c r="AW2038" s="15" t="s">
        <v>35</v>
      </c>
      <c r="AX2038" s="15" t="s">
        <v>81</v>
      </c>
      <c r="AY2038" s="270" t="s">
        <v>426</v>
      </c>
    </row>
    <row r="2039" s="2" customFormat="1" ht="24.15" customHeight="1">
      <c r="A2039" s="42"/>
      <c r="B2039" s="43"/>
      <c r="C2039" s="271" t="s">
        <v>2723</v>
      </c>
      <c r="D2039" s="271" t="s">
        <v>776</v>
      </c>
      <c r="E2039" s="272" t="s">
        <v>2607</v>
      </c>
      <c r="F2039" s="273" t="s">
        <v>2608</v>
      </c>
      <c r="G2039" s="274" t="s">
        <v>504</v>
      </c>
      <c r="H2039" s="275">
        <v>0.154</v>
      </c>
      <c r="I2039" s="276"/>
      <c r="J2039" s="277">
        <f>ROUND(I2039*H2039,2)</f>
        <v>0</v>
      </c>
      <c r="K2039" s="273" t="s">
        <v>437</v>
      </c>
      <c r="L2039" s="278"/>
      <c r="M2039" s="279" t="s">
        <v>28</v>
      </c>
      <c r="N2039" s="280" t="s">
        <v>45</v>
      </c>
      <c r="O2039" s="88"/>
      <c r="P2039" s="229">
        <f>O2039*H2039</f>
        <v>0</v>
      </c>
      <c r="Q2039" s="229">
        <v>0.55000000000000004</v>
      </c>
      <c r="R2039" s="229">
        <f>Q2039*H2039</f>
        <v>0.084700000000000011</v>
      </c>
      <c r="S2039" s="229">
        <v>0</v>
      </c>
      <c r="T2039" s="230">
        <f>S2039*H2039</f>
        <v>0</v>
      </c>
      <c r="U2039" s="42"/>
      <c r="V2039" s="42"/>
      <c r="W2039" s="42"/>
      <c r="X2039" s="42"/>
      <c r="Y2039" s="42"/>
      <c r="Z2039" s="42"/>
      <c r="AA2039" s="42"/>
      <c r="AB2039" s="42"/>
      <c r="AC2039" s="42"/>
      <c r="AD2039" s="42"/>
      <c r="AE2039" s="42"/>
      <c r="AR2039" s="231" t="s">
        <v>732</v>
      </c>
      <c r="AT2039" s="231" t="s">
        <v>776</v>
      </c>
      <c r="AU2039" s="231" t="s">
        <v>83</v>
      </c>
      <c r="AY2039" s="21" t="s">
        <v>426</v>
      </c>
      <c r="BE2039" s="232">
        <f>IF(N2039="základní",J2039,0)</f>
        <v>0</v>
      </c>
      <c r="BF2039" s="232">
        <f>IF(N2039="snížená",J2039,0)</f>
        <v>0</v>
      </c>
      <c r="BG2039" s="232">
        <f>IF(N2039="zákl. přenesená",J2039,0)</f>
        <v>0</v>
      </c>
      <c r="BH2039" s="232">
        <f>IF(N2039="sníž. přenesená",J2039,0)</f>
        <v>0</v>
      </c>
      <c r="BI2039" s="232">
        <f>IF(N2039="nulová",J2039,0)</f>
        <v>0</v>
      </c>
      <c r="BJ2039" s="21" t="s">
        <v>81</v>
      </c>
      <c r="BK2039" s="232">
        <f>ROUND(I2039*H2039,2)</f>
        <v>0</v>
      </c>
      <c r="BL2039" s="21" t="s">
        <v>645</v>
      </c>
      <c r="BM2039" s="231" t="s">
        <v>2724</v>
      </c>
    </row>
    <row r="2040" s="14" customFormat="1">
      <c r="A2040" s="14"/>
      <c r="B2040" s="250"/>
      <c r="C2040" s="251"/>
      <c r="D2040" s="240" t="s">
        <v>446</v>
      </c>
      <c r="E2040" s="252" t="s">
        <v>28</v>
      </c>
      <c r="F2040" s="253" t="s">
        <v>892</v>
      </c>
      <c r="G2040" s="251"/>
      <c r="H2040" s="252" t="s">
        <v>28</v>
      </c>
      <c r="I2040" s="254"/>
      <c r="J2040" s="251"/>
      <c r="K2040" s="251"/>
      <c r="L2040" s="255"/>
      <c r="M2040" s="256"/>
      <c r="N2040" s="257"/>
      <c r="O2040" s="257"/>
      <c r="P2040" s="257"/>
      <c r="Q2040" s="257"/>
      <c r="R2040" s="257"/>
      <c r="S2040" s="257"/>
      <c r="T2040" s="258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T2040" s="259" t="s">
        <v>446</v>
      </c>
      <c r="AU2040" s="259" t="s">
        <v>83</v>
      </c>
      <c r="AV2040" s="14" t="s">
        <v>81</v>
      </c>
      <c r="AW2040" s="14" t="s">
        <v>35</v>
      </c>
      <c r="AX2040" s="14" t="s">
        <v>74</v>
      </c>
      <c r="AY2040" s="259" t="s">
        <v>426</v>
      </c>
    </row>
    <row r="2041" s="13" customFormat="1">
      <c r="A2041" s="13"/>
      <c r="B2041" s="238"/>
      <c r="C2041" s="239"/>
      <c r="D2041" s="240" t="s">
        <v>446</v>
      </c>
      <c r="E2041" s="241" t="s">
        <v>28</v>
      </c>
      <c r="F2041" s="242" t="s">
        <v>2725</v>
      </c>
      <c r="G2041" s="239"/>
      <c r="H2041" s="243">
        <v>0.042999999999999997</v>
      </c>
      <c r="I2041" s="244"/>
      <c r="J2041" s="239"/>
      <c r="K2041" s="239"/>
      <c r="L2041" s="245"/>
      <c r="M2041" s="246"/>
      <c r="N2041" s="247"/>
      <c r="O2041" s="247"/>
      <c r="P2041" s="247"/>
      <c r="Q2041" s="247"/>
      <c r="R2041" s="247"/>
      <c r="S2041" s="247"/>
      <c r="T2041" s="248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T2041" s="249" t="s">
        <v>446</v>
      </c>
      <c r="AU2041" s="249" t="s">
        <v>83</v>
      </c>
      <c r="AV2041" s="13" t="s">
        <v>83</v>
      </c>
      <c r="AW2041" s="13" t="s">
        <v>35</v>
      </c>
      <c r="AX2041" s="13" t="s">
        <v>74</v>
      </c>
      <c r="AY2041" s="249" t="s">
        <v>426</v>
      </c>
    </row>
    <row r="2042" s="13" customFormat="1">
      <c r="A2042" s="13"/>
      <c r="B2042" s="238"/>
      <c r="C2042" s="239"/>
      <c r="D2042" s="240" t="s">
        <v>446</v>
      </c>
      <c r="E2042" s="241" t="s">
        <v>28</v>
      </c>
      <c r="F2042" s="242" t="s">
        <v>2726</v>
      </c>
      <c r="G2042" s="239"/>
      <c r="H2042" s="243">
        <v>0.111</v>
      </c>
      <c r="I2042" s="244"/>
      <c r="J2042" s="239"/>
      <c r="K2042" s="239"/>
      <c r="L2042" s="245"/>
      <c r="M2042" s="246"/>
      <c r="N2042" s="247"/>
      <c r="O2042" s="247"/>
      <c r="P2042" s="247"/>
      <c r="Q2042" s="247"/>
      <c r="R2042" s="247"/>
      <c r="S2042" s="247"/>
      <c r="T2042" s="248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T2042" s="249" t="s">
        <v>446</v>
      </c>
      <c r="AU2042" s="249" t="s">
        <v>83</v>
      </c>
      <c r="AV2042" s="13" t="s">
        <v>83</v>
      </c>
      <c r="AW2042" s="13" t="s">
        <v>35</v>
      </c>
      <c r="AX2042" s="13" t="s">
        <v>74</v>
      </c>
      <c r="AY2042" s="249" t="s">
        <v>426</v>
      </c>
    </row>
    <row r="2043" s="15" customFormat="1">
      <c r="A2043" s="15"/>
      <c r="B2043" s="260"/>
      <c r="C2043" s="261"/>
      <c r="D2043" s="240" t="s">
        <v>446</v>
      </c>
      <c r="E2043" s="262" t="s">
        <v>2727</v>
      </c>
      <c r="F2043" s="263" t="s">
        <v>466</v>
      </c>
      <c r="G2043" s="261"/>
      <c r="H2043" s="264">
        <v>0.154</v>
      </c>
      <c r="I2043" s="265"/>
      <c r="J2043" s="261"/>
      <c r="K2043" s="261"/>
      <c r="L2043" s="266"/>
      <c r="M2043" s="267"/>
      <c r="N2043" s="268"/>
      <c r="O2043" s="268"/>
      <c r="P2043" s="268"/>
      <c r="Q2043" s="268"/>
      <c r="R2043" s="268"/>
      <c r="S2043" s="268"/>
      <c r="T2043" s="269"/>
      <c r="U2043" s="15"/>
      <c r="V2043" s="15"/>
      <c r="W2043" s="15"/>
      <c r="X2043" s="15"/>
      <c r="Y2043" s="15"/>
      <c r="Z2043" s="15"/>
      <c r="AA2043" s="15"/>
      <c r="AB2043" s="15"/>
      <c r="AC2043" s="15"/>
      <c r="AD2043" s="15"/>
      <c r="AE2043" s="15"/>
      <c r="AT2043" s="270" t="s">
        <v>446</v>
      </c>
      <c r="AU2043" s="270" t="s">
        <v>83</v>
      </c>
      <c r="AV2043" s="15" t="s">
        <v>438</v>
      </c>
      <c r="AW2043" s="15" t="s">
        <v>35</v>
      </c>
      <c r="AX2043" s="15" t="s">
        <v>81</v>
      </c>
      <c r="AY2043" s="270" t="s">
        <v>426</v>
      </c>
    </row>
    <row r="2044" s="2" customFormat="1" ht="37.8" customHeight="1">
      <c r="A2044" s="42"/>
      <c r="B2044" s="43"/>
      <c r="C2044" s="220" t="s">
        <v>250</v>
      </c>
      <c r="D2044" s="220" t="s">
        <v>433</v>
      </c>
      <c r="E2044" s="221" t="s">
        <v>2728</v>
      </c>
      <c r="F2044" s="222" t="s">
        <v>2729</v>
      </c>
      <c r="G2044" s="223" t="s">
        <v>949</v>
      </c>
      <c r="H2044" s="224">
        <v>845.45000000000005</v>
      </c>
      <c r="I2044" s="225"/>
      <c r="J2044" s="226">
        <f>ROUND(I2044*H2044,2)</f>
        <v>0</v>
      </c>
      <c r="K2044" s="222" t="s">
        <v>437</v>
      </c>
      <c r="L2044" s="48"/>
      <c r="M2044" s="227" t="s">
        <v>28</v>
      </c>
      <c r="N2044" s="228" t="s">
        <v>45</v>
      </c>
      <c r="O2044" s="88"/>
      <c r="P2044" s="229">
        <f>O2044*H2044</f>
        <v>0</v>
      </c>
      <c r="Q2044" s="229">
        <v>0</v>
      </c>
      <c r="R2044" s="229">
        <f>Q2044*H2044</f>
        <v>0</v>
      </c>
      <c r="S2044" s="229">
        <v>0</v>
      </c>
      <c r="T2044" s="230">
        <f>S2044*H2044</f>
        <v>0</v>
      </c>
      <c r="U2044" s="42"/>
      <c r="V2044" s="42"/>
      <c r="W2044" s="42"/>
      <c r="X2044" s="42"/>
      <c r="Y2044" s="42"/>
      <c r="Z2044" s="42"/>
      <c r="AA2044" s="42"/>
      <c r="AB2044" s="42"/>
      <c r="AC2044" s="42"/>
      <c r="AD2044" s="42"/>
      <c r="AE2044" s="42"/>
      <c r="AR2044" s="231" t="s">
        <v>645</v>
      </c>
      <c r="AT2044" s="231" t="s">
        <v>433</v>
      </c>
      <c r="AU2044" s="231" t="s">
        <v>83</v>
      </c>
      <c r="AY2044" s="21" t="s">
        <v>426</v>
      </c>
      <c r="BE2044" s="232">
        <f>IF(N2044="základní",J2044,0)</f>
        <v>0</v>
      </c>
      <c r="BF2044" s="232">
        <f>IF(N2044="snížená",J2044,0)</f>
        <v>0</v>
      </c>
      <c r="BG2044" s="232">
        <f>IF(N2044="zákl. přenesená",J2044,0)</f>
        <v>0</v>
      </c>
      <c r="BH2044" s="232">
        <f>IF(N2044="sníž. přenesená",J2044,0)</f>
        <v>0</v>
      </c>
      <c r="BI2044" s="232">
        <f>IF(N2044="nulová",J2044,0)</f>
        <v>0</v>
      </c>
      <c r="BJ2044" s="21" t="s">
        <v>81</v>
      </c>
      <c r="BK2044" s="232">
        <f>ROUND(I2044*H2044,2)</f>
        <v>0</v>
      </c>
      <c r="BL2044" s="21" t="s">
        <v>645</v>
      </c>
      <c r="BM2044" s="231" t="s">
        <v>2730</v>
      </c>
    </row>
    <row r="2045" s="2" customFormat="1">
      <c r="A2045" s="42"/>
      <c r="B2045" s="43"/>
      <c r="C2045" s="44"/>
      <c r="D2045" s="233" t="s">
        <v>442</v>
      </c>
      <c r="E2045" s="44"/>
      <c r="F2045" s="234" t="s">
        <v>2731</v>
      </c>
      <c r="G2045" s="44"/>
      <c r="H2045" s="44"/>
      <c r="I2045" s="235"/>
      <c r="J2045" s="44"/>
      <c r="K2045" s="44"/>
      <c r="L2045" s="48"/>
      <c r="M2045" s="236"/>
      <c r="N2045" s="237"/>
      <c r="O2045" s="88"/>
      <c r="P2045" s="88"/>
      <c r="Q2045" s="88"/>
      <c r="R2045" s="88"/>
      <c r="S2045" s="88"/>
      <c r="T2045" s="89"/>
      <c r="U2045" s="42"/>
      <c r="V2045" s="42"/>
      <c r="W2045" s="42"/>
      <c r="X2045" s="42"/>
      <c r="Y2045" s="42"/>
      <c r="Z2045" s="42"/>
      <c r="AA2045" s="42"/>
      <c r="AB2045" s="42"/>
      <c r="AC2045" s="42"/>
      <c r="AD2045" s="42"/>
      <c r="AE2045" s="42"/>
      <c r="AT2045" s="21" t="s">
        <v>442</v>
      </c>
      <c r="AU2045" s="21" t="s">
        <v>83</v>
      </c>
    </row>
    <row r="2046" s="14" customFormat="1">
      <c r="A2046" s="14"/>
      <c r="B2046" s="250"/>
      <c r="C2046" s="251"/>
      <c r="D2046" s="240" t="s">
        <v>446</v>
      </c>
      <c r="E2046" s="252" t="s">
        <v>28</v>
      </c>
      <c r="F2046" s="253" t="s">
        <v>892</v>
      </c>
      <c r="G2046" s="251"/>
      <c r="H2046" s="252" t="s">
        <v>28</v>
      </c>
      <c r="I2046" s="254"/>
      <c r="J2046" s="251"/>
      <c r="K2046" s="251"/>
      <c r="L2046" s="255"/>
      <c r="M2046" s="256"/>
      <c r="N2046" s="257"/>
      <c r="O2046" s="257"/>
      <c r="P2046" s="257"/>
      <c r="Q2046" s="257"/>
      <c r="R2046" s="257"/>
      <c r="S2046" s="257"/>
      <c r="T2046" s="258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T2046" s="259" t="s">
        <v>446</v>
      </c>
      <c r="AU2046" s="259" t="s">
        <v>83</v>
      </c>
      <c r="AV2046" s="14" t="s">
        <v>81</v>
      </c>
      <c r="AW2046" s="14" t="s">
        <v>35</v>
      </c>
      <c r="AX2046" s="14" t="s">
        <v>74</v>
      </c>
      <c r="AY2046" s="259" t="s">
        <v>426</v>
      </c>
    </row>
    <row r="2047" s="13" customFormat="1">
      <c r="A2047" s="13"/>
      <c r="B2047" s="238"/>
      <c r="C2047" s="239"/>
      <c r="D2047" s="240" t="s">
        <v>446</v>
      </c>
      <c r="E2047" s="241" t="s">
        <v>512</v>
      </c>
      <c r="F2047" s="242" t="s">
        <v>2732</v>
      </c>
      <c r="G2047" s="239"/>
      <c r="H2047" s="243">
        <v>487.89999999999998</v>
      </c>
      <c r="I2047" s="244"/>
      <c r="J2047" s="239"/>
      <c r="K2047" s="239"/>
      <c r="L2047" s="245"/>
      <c r="M2047" s="246"/>
      <c r="N2047" s="247"/>
      <c r="O2047" s="247"/>
      <c r="P2047" s="247"/>
      <c r="Q2047" s="247"/>
      <c r="R2047" s="247"/>
      <c r="S2047" s="247"/>
      <c r="T2047" s="248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T2047" s="249" t="s">
        <v>446</v>
      </c>
      <c r="AU2047" s="249" t="s">
        <v>83</v>
      </c>
      <c r="AV2047" s="13" t="s">
        <v>83</v>
      </c>
      <c r="AW2047" s="13" t="s">
        <v>35</v>
      </c>
      <c r="AX2047" s="13" t="s">
        <v>74</v>
      </c>
      <c r="AY2047" s="249" t="s">
        <v>426</v>
      </c>
    </row>
    <row r="2048" s="13" customFormat="1">
      <c r="A2048" s="13"/>
      <c r="B2048" s="238"/>
      <c r="C2048" s="239"/>
      <c r="D2048" s="240" t="s">
        <v>446</v>
      </c>
      <c r="E2048" s="241" t="s">
        <v>515</v>
      </c>
      <c r="F2048" s="242" t="s">
        <v>2733</v>
      </c>
      <c r="G2048" s="239"/>
      <c r="H2048" s="243">
        <v>184.80000000000001</v>
      </c>
      <c r="I2048" s="244"/>
      <c r="J2048" s="239"/>
      <c r="K2048" s="239"/>
      <c r="L2048" s="245"/>
      <c r="M2048" s="246"/>
      <c r="N2048" s="247"/>
      <c r="O2048" s="247"/>
      <c r="P2048" s="247"/>
      <c r="Q2048" s="247"/>
      <c r="R2048" s="247"/>
      <c r="S2048" s="247"/>
      <c r="T2048" s="248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T2048" s="249" t="s">
        <v>446</v>
      </c>
      <c r="AU2048" s="249" t="s">
        <v>83</v>
      </c>
      <c r="AV2048" s="13" t="s">
        <v>83</v>
      </c>
      <c r="AW2048" s="13" t="s">
        <v>35</v>
      </c>
      <c r="AX2048" s="13" t="s">
        <v>74</v>
      </c>
      <c r="AY2048" s="249" t="s">
        <v>426</v>
      </c>
    </row>
    <row r="2049" s="13" customFormat="1">
      <c r="A2049" s="13"/>
      <c r="B2049" s="238"/>
      <c r="C2049" s="239"/>
      <c r="D2049" s="240" t="s">
        <v>446</v>
      </c>
      <c r="E2049" s="241" t="s">
        <v>520</v>
      </c>
      <c r="F2049" s="242" t="s">
        <v>2734</v>
      </c>
      <c r="G2049" s="239"/>
      <c r="H2049" s="243">
        <v>24</v>
      </c>
      <c r="I2049" s="244"/>
      <c r="J2049" s="239"/>
      <c r="K2049" s="239"/>
      <c r="L2049" s="245"/>
      <c r="M2049" s="246"/>
      <c r="N2049" s="247"/>
      <c r="O2049" s="247"/>
      <c r="P2049" s="247"/>
      <c r="Q2049" s="247"/>
      <c r="R2049" s="247"/>
      <c r="S2049" s="247"/>
      <c r="T2049" s="248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T2049" s="249" t="s">
        <v>446</v>
      </c>
      <c r="AU2049" s="249" t="s">
        <v>83</v>
      </c>
      <c r="AV2049" s="13" t="s">
        <v>83</v>
      </c>
      <c r="AW2049" s="13" t="s">
        <v>35</v>
      </c>
      <c r="AX2049" s="13" t="s">
        <v>74</v>
      </c>
      <c r="AY2049" s="249" t="s">
        <v>426</v>
      </c>
    </row>
    <row r="2050" s="13" customFormat="1">
      <c r="A2050" s="13"/>
      <c r="B2050" s="238"/>
      <c r="C2050" s="239"/>
      <c r="D2050" s="240" t="s">
        <v>446</v>
      </c>
      <c r="E2050" s="241" t="s">
        <v>524</v>
      </c>
      <c r="F2050" s="242" t="s">
        <v>2735</v>
      </c>
      <c r="G2050" s="239"/>
      <c r="H2050" s="243">
        <v>13.75</v>
      </c>
      <c r="I2050" s="244"/>
      <c r="J2050" s="239"/>
      <c r="K2050" s="239"/>
      <c r="L2050" s="245"/>
      <c r="M2050" s="246"/>
      <c r="N2050" s="247"/>
      <c r="O2050" s="247"/>
      <c r="P2050" s="247"/>
      <c r="Q2050" s="247"/>
      <c r="R2050" s="247"/>
      <c r="S2050" s="247"/>
      <c r="T2050" s="248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T2050" s="249" t="s">
        <v>446</v>
      </c>
      <c r="AU2050" s="249" t="s">
        <v>83</v>
      </c>
      <c r="AV2050" s="13" t="s">
        <v>83</v>
      </c>
      <c r="AW2050" s="13" t="s">
        <v>35</v>
      </c>
      <c r="AX2050" s="13" t="s">
        <v>74</v>
      </c>
      <c r="AY2050" s="249" t="s">
        <v>426</v>
      </c>
    </row>
    <row r="2051" s="13" customFormat="1">
      <c r="A2051" s="13"/>
      <c r="B2051" s="238"/>
      <c r="C2051" s="239"/>
      <c r="D2051" s="240" t="s">
        <v>446</v>
      </c>
      <c r="E2051" s="241" t="s">
        <v>527</v>
      </c>
      <c r="F2051" s="242" t="s">
        <v>2736</v>
      </c>
      <c r="G2051" s="239"/>
      <c r="H2051" s="243">
        <v>135</v>
      </c>
      <c r="I2051" s="244"/>
      <c r="J2051" s="239"/>
      <c r="K2051" s="239"/>
      <c r="L2051" s="245"/>
      <c r="M2051" s="246"/>
      <c r="N2051" s="247"/>
      <c r="O2051" s="247"/>
      <c r="P2051" s="247"/>
      <c r="Q2051" s="247"/>
      <c r="R2051" s="247"/>
      <c r="S2051" s="247"/>
      <c r="T2051" s="248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T2051" s="249" t="s">
        <v>446</v>
      </c>
      <c r="AU2051" s="249" t="s">
        <v>83</v>
      </c>
      <c r="AV2051" s="13" t="s">
        <v>83</v>
      </c>
      <c r="AW2051" s="13" t="s">
        <v>35</v>
      </c>
      <c r="AX2051" s="13" t="s">
        <v>74</v>
      </c>
      <c r="AY2051" s="249" t="s">
        <v>426</v>
      </c>
    </row>
    <row r="2052" s="15" customFormat="1">
      <c r="A2052" s="15"/>
      <c r="B2052" s="260"/>
      <c r="C2052" s="261"/>
      <c r="D2052" s="240" t="s">
        <v>446</v>
      </c>
      <c r="E2052" s="262" t="s">
        <v>28</v>
      </c>
      <c r="F2052" s="263" t="s">
        <v>466</v>
      </c>
      <c r="G2052" s="261"/>
      <c r="H2052" s="264">
        <v>845.45000000000005</v>
      </c>
      <c r="I2052" s="265"/>
      <c r="J2052" s="261"/>
      <c r="K2052" s="261"/>
      <c r="L2052" s="266"/>
      <c r="M2052" s="267"/>
      <c r="N2052" s="268"/>
      <c r="O2052" s="268"/>
      <c r="P2052" s="268"/>
      <c r="Q2052" s="268"/>
      <c r="R2052" s="268"/>
      <c r="S2052" s="268"/>
      <c r="T2052" s="269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T2052" s="270" t="s">
        <v>446</v>
      </c>
      <c r="AU2052" s="270" t="s">
        <v>83</v>
      </c>
      <c r="AV2052" s="15" t="s">
        <v>438</v>
      </c>
      <c r="AW2052" s="15" t="s">
        <v>35</v>
      </c>
      <c r="AX2052" s="15" t="s">
        <v>81</v>
      </c>
      <c r="AY2052" s="270" t="s">
        <v>426</v>
      </c>
    </row>
    <row r="2053" s="2" customFormat="1" ht="24.15" customHeight="1">
      <c r="A2053" s="42"/>
      <c r="B2053" s="43"/>
      <c r="C2053" s="271" t="s">
        <v>2737</v>
      </c>
      <c r="D2053" s="271" t="s">
        <v>776</v>
      </c>
      <c r="E2053" s="272" t="s">
        <v>2738</v>
      </c>
      <c r="F2053" s="273" t="s">
        <v>2739</v>
      </c>
      <c r="G2053" s="274" t="s">
        <v>504</v>
      </c>
      <c r="H2053" s="275">
        <v>10.186999999999999</v>
      </c>
      <c r="I2053" s="276"/>
      <c r="J2053" s="277">
        <f>ROUND(I2053*H2053,2)</f>
        <v>0</v>
      </c>
      <c r="K2053" s="273" t="s">
        <v>437</v>
      </c>
      <c r="L2053" s="278"/>
      <c r="M2053" s="279" t="s">
        <v>28</v>
      </c>
      <c r="N2053" s="280" t="s">
        <v>45</v>
      </c>
      <c r="O2053" s="88"/>
      <c r="P2053" s="229">
        <f>O2053*H2053</f>
        <v>0</v>
      </c>
      <c r="Q2053" s="229">
        <v>0.55000000000000004</v>
      </c>
      <c r="R2053" s="229">
        <f>Q2053*H2053</f>
        <v>5.6028500000000001</v>
      </c>
      <c r="S2053" s="229">
        <v>0</v>
      </c>
      <c r="T2053" s="230">
        <f>S2053*H2053</f>
        <v>0</v>
      </c>
      <c r="U2053" s="42"/>
      <c r="V2053" s="42"/>
      <c r="W2053" s="42"/>
      <c r="X2053" s="42"/>
      <c r="Y2053" s="42"/>
      <c r="Z2053" s="42"/>
      <c r="AA2053" s="42"/>
      <c r="AB2053" s="42"/>
      <c r="AC2053" s="42"/>
      <c r="AD2053" s="42"/>
      <c r="AE2053" s="42"/>
      <c r="AR2053" s="231" t="s">
        <v>732</v>
      </c>
      <c r="AT2053" s="231" t="s">
        <v>776</v>
      </c>
      <c r="AU2053" s="231" t="s">
        <v>83</v>
      </c>
      <c r="AY2053" s="21" t="s">
        <v>426</v>
      </c>
      <c r="BE2053" s="232">
        <f>IF(N2053="základní",J2053,0)</f>
        <v>0</v>
      </c>
      <c r="BF2053" s="232">
        <f>IF(N2053="snížená",J2053,0)</f>
        <v>0</v>
      </c>
      <c r="BG2053" s="232">
        <f>IF(N2053="zákl. přenesená",J2053,0)</f>
        <v>0</v>
      </c>
      <c r="BH2053" s="232">
        <f>IF(N2053="sníž. přenesená",J2053,0)</f>
        <v>0</v>
      </c>
      <c r="BI2053" s="232">
        <f>IF(N2053="nulová",J2053,0)</f>
        <v>0</v>
      </c>
      <c r="BJ2053" s="21" t="s">
        <v>81</v>
      </c>
      <c r="BK2053" s="232">
        <f>ROUND(I2053*H2053,2)</f>
        <v>0</v>
      </c>
      <c r="BL2053" s="21" t="s">
        <v>645</v>
      </c>
      <c r="BM2053" s="231" t="s">
        <v>2740</v>
      </c>
    </row>
    <row r="2054" s="13" customFormat="1">
      <c r="A2054" s="13"/>
      <c r="B2054" s="238"/>
      <c r="C2054" s="239"/>
      <c r="D2054" s="240" t="s">
        <v>446</v>
      </c>
      <c r="E2054" s="241" t="s">
        <v>28</v>
      </c>
      <c r="F2054" s="242" t="s">
        <v>2741</v>
      </c>
      <c r="G2054" s="239"/>
      <c r="H2054" s="243">
        <v>9.4459999999999997</v>
      </c>
      <c r="I2054" s="244"/>
      <c r="J2054" s="239"/>
      <c r="K2054" s="239"/>
      <c r="L2054" s="245"/>
      <c r="M2054" s="246"/>
      <c r="N2054" s="247"/>
      <c r="O2054" s="247"/>
      <c r="P2054" s="247"/>
      <c r="Q2054" s="247"/>
      <c r="R2054" s="247"/>
      <c r="S2054" s="247"/>
      <c r="T2054" s="248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T2054" s="249" t="s">
        <v>446</v>
      </c>
      <c r="AU2054" s="249" t="s">
        <v>83</v>
      </c>
      <c r="AV2054" s="13" t="s">
        <v>83</v>
      </c>
      <c r="AW2054" s="13" t="s">
        <v>35</v>
      </c>
      <c r="AX2054" s="13" t="s">
        <v>74</v>
      </c>
      <c r="AY2054" s="249" t="s">
        <v>426</v>
      </c>
    </row>
    <row r="2055" s="13" customFormat="1">
      <c r="A2055" s="13"/>
      <c r="B2055" s="238"/>
      <c r="C2055" s="239"/>
      <c r="D2055" s="240" t="s">
        <v>446</v>
      </c>
      <c r="E2055" s="241" t="s">
        <v>28</v>
      </c>
      <c r="F2055" s="242" t="s">
        <v>2742</v>
      </c>
      <c r="G2055" s="239"/>
      <c r="H2055" s="243">
        <v>0.47499999999999998</v>
      </c>
      <c r="I2055" s="244"/>
      <c r="J2055" s="239"/>
      <c r="K2055" s="239"/>
      <c r="L2055" s="245"/>
      <c r="M2055" s="246"/>
      <c r="N2055" s="247"/>
      <c r="O2055" s="247"/>
      <c r="P2055" s="247"/>
      <c r="Q2055" s="247"/>
      <c r="R2055" s="247"/>
      <c r="S2055" s="247"/>
      <c r="T2055" s="248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T2055" s="249" t="s">
        <v>446</v>
      </c>
      <c r="AU2055" s="249" t="s">
        <v>83</v>
      </c>
      <c r="AV2055" s="13" t="s">
        <v>83</v>
      </c>
      <c r="AW2055" s="13" t="s">
        <v>35</v>
      </c>
      <c r="AX2055" s="13" t="s">
        <v>74</v>
      </c>
      <c r="AY2055" s="249" t="s">
        <v>426</v>
      </c>
    </row>
    <row r="2056" s="13" customFormat="1">
      <c r="A2056" s="13"/>
      <c r="B2056" s="238"/>
      <c r="C2056" s="239"/>
      <c r="D2056" s="240" t="s">
        <v>446</v>
      </c>
      <c r="E2056" s="241" t="s">
        <v>28</v>
      </c>
      <c r="F2056" s="242" t="s">
        <v>2743</v>
      </c>
      <c r="G2056" s="239"/>
      <c r="H2056" s="243">
        <v>0.26600000000000001</v>
      </c>
      <c r="I2056" s="244"/>
      <c r="J2056" s="239"/>
      <c r="K2056" s="239"/>
      <c r="L2056" s="245"/>
      <c r="M2056" s="246"/>
      <c r="N2056" s="247"/>
      <c r="O2056" s="247"/>
      <c r="P2056" s="247"/>
      <c r="Q2056" s="247"/>
      <c r="R2056" s="247"/>
      <c r="S2056" s="247"/>
      <c r="T2056" s="248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T2056" s="249" t="s">
        <v>446</v>
      </c>
      <c r="AU2056" s="249" t="s">
        <v>83</v>
      </c>
      <c r="AV2056" s="13" t="s">
        <v>83</v>
      </c>
      <c r="AW2056" s="13" t="s">
        <v>35</v>
      </c>
      <c r="AX2056" s="13" t="s">
        <v>74</v>
      </c>
      <c r="AY2056" s="249" t="s">
        <v>426</v>
      </c>
    </row>
    <row r="2057" s="15" customFormat="1">
      <c r="A2057" s="15"/>
      <c r="B2057" s="260"/>
      <c r="C2057" s="261"/>
      <c r="D2057" s="240" t="s">
        <v>446</v>
      </c>
      <c r="E2057" s="262" t="s">
        <v>374</v>
      </c>
      <c r="F2057" s="263" t="s">
        <v>466</v>
      </c>
      <c r="G2057" s="261"/>
      <c r="H2057" s="264">
        <v>10.186999999999999</v>
      </c>
      <c r="I2057" s="265"/>
      <c r="J2057" s="261"/>
      <c r="K2057" s="261"/>
      <c r="L2057" s="266"/>
      <c r="M2057" s="267"/>
      <c r="N2057" s="268"/>
      <c r="O2057" s="268"/>
      <c r="P2057" s="268"/>
      <c r="Q2057" s="268"/>
      <c r="R2057" s="268"/>
      <c r="S2057" s="268"/>
      <c r="T2057" s="269"/>
      <c r="U2057" s="15"/>
      <c r="V2057" s="15"/>
      <c r="W2057" s="15"/>
      <c r="X2057" s="15"/>
      <c r="Y2057" s="15"/>
      <c r="Z2057" s="15"/>
      <c r="AA2057" s="15"/>
      <c r="AB2057" s="15"/>
      <c r="AC2057" s="15"/>
      <c r="AD2057" s="15"/>
      <c r="AE2057" s="15"/>
      <c r="AT2057" s="270" t="s">
        <v>446</v>
      </c>
      <c r="AU2057" s="270" t="s">
        <v>83</v>
      </c>
      <c r="AV2057" s="15" t="s">
        <v>438</v>
      </c>
      <c r="AW2057" s="15" t="s">
        <v>35</v>
      </c>
      <c r="AX2057" s="15" t="s">
        <v>81</v>
      </c>
      <c r="AY2057" s="270" t="s">
        <v>426</v>
      </c>
    </row>
    <row r="2058" s="2" customFormat="1" ht="21.75" customHeight="1">
      <c r="A2058" s="42"/>
      <c r="B2058" s="43"/>
      <c r="C2058" s="271" t="s">
        <v>2744</v>
      </c>
      <c r="D2058" s="271" t="s">
        <v>776</v>
      </c>
      <c r="E2058" s="272" t="s">
        <v>2593</v>
      </c>
      <c r="F2058" s="273" t="s">
        <v>2594</v>
      </c>
      <c r="G2058" s="274" t="s">
        <v>504</v>
      </c>
      <c r="H2058" s="275">
        <v>4.4720000000000004</v>
      </c>
      <c r="I2058" s="276"/>
      <c r="J2058" s="277">
        <f>ROUND(I2058*H2058,2)</f>
        <v>0</v>
      </c>
      <c r="K2058" s="273" t="s">
        <v>437</v>
      </c>
      <c r="L2058" s="278"/>
      <c r="M2058" s="279" t="s">
        <v>28</v>
      </c>
      <c r="N2058" s="280" t="s">
        <v>45</v>
      </c>
      <c r="O2058" s="88"/>
      <c r="P2058" s="229">
        <f>O2058*H2058</f>
        <v>0</v>
      </c>
      <c r="Q2058" s="229">
        <v>0.55000000000000004</v>
      </c>
      <c r="R2058" s="229">
        <f>Q2058*H2058</f>
        <v>2.4596000000000005</v>
      </c>
      <c r="S2058" s="229">
        <v>0</v>
      </c>
      <c r="T2058" s="230">
        <f>S2058*H2058</f>
        <v>0</v>
      </c>
      <c r="U2058" s="42"/>
      <c r="V2058" s="42"/>
      <c r="W2058" s="42"/>
      <c r="X2058" s="42"/>
      <c r="Y2058" s="42"/>
      <c r="Z2058" s="42"/>
      <c r="AA2058" s="42"/>
      <c r="AB2058" s="42"/>
      <c r="AC2058" s="42"/>
      <c r="AD2058" s="42"/>
      <c r="AE2058" s="42"/>
      <c r="AR2058" s="231" t="s">
        <v>732</v>
      </c>
      <c r="AT2058" s="231" t="s">
        <v>776</v>
      </c>
      <c r="AU2058" s="231" t="s">
        <v>83</v>
      </c>
      <c r="AY2058" s="21" t="s">
        <v>426</v>
      </c>
      <c r="BE2058" s="232">
        <f>IF(N2058="základní",J2058,0)</f>
        <v>0</v>
      </c>
      <c r="BF2058" s="232">
        <f>IF(N2058="snížená",J2058,0)</f>
        <v>0</v>
      </c>
      <c r="BG2058" s="232">
        <f>IF(N2058="zákl. přenesená",J2058,0)</f>
        <v>0</v>
      </c>
      <c r="BH2058" s="232">
        <f>IF(N2058="sníž. přenesená",J2058,0)</f>
        <v>0</v>
      </c>
      <c r="BI2058" s="232">
        <f>IF(N2058="nulová",J2058,0)</f>
        <v>0</v>
      </c>
      <c r="BJ2058" s="21" t="s">
        <v>81</v>
      </c>
      <c r="BK2058" s="232">
        <f>ROUND(I2058*H2058,2)</f>
        <v>0</v>
      </c>
      <c r="BL2058" s="21" t="s">
        <v>645</v>
      </c>
      <c r="BM2058" s="231" t="s">
        <v>2745</v>
      </c>
    </row>
    <row r="2059" s="13" customFormat="1">
      <c r="A2059" s="13"/>
      <c r="B2059" s="238"/>
      <c r="C2059" s="239"/>
      <c r="D2059" s="240" t="s">
        <v>446</v>
      </c>
      <c r="E2059" s="241" t="s">
        <v>28</v>
      </c>
      <c r="F2059" s="242" t="s">
        <v>2746</v>
      </c>
      <c r="G2059" s="239"/>
      <c r="H2059" s="243">
        <v>4.4720000000000004</v>
      </c>
      <c r="I2059" s="244"/>
      <c r="J2059" s="239"/>
      <c r="K2059" s="239"/>
      <c r="L2059" s="245"/>
      <c r="M2059" s="246"/>
      <c r="N2059" s="247"/>
      <c r="O2059" s="247"/>
      <c r="P2059" s="247"/>
      <c r="Q2059" s="247"/>
      <c r="R2059" s="247"/>
      <c r="S2059" s="247"/>
      <c r="T2059" s="248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T2059" s="249" t="s">
        <v>446</v>
      </c>
      <c r="AU2059" s="249" t="s">
        <v>83</v>
      </c>
      <c r="AV2059" s="13" t="s">
        <v>83</v>
      </c>
      <c r="AW2059" s="13" t="s">
        <v>35</v>
      </c>
      <c r="AX2059" s="13" t="s">
        <v>74</v>
      </c>
      <c r="AY2059" s="249" t="s">
        <v>426</v>
      </c>
    </row>
    <row r="2060" s="15" customFormat="1">
      <c r="A2060" s="15"/>
      <c r="B2060" s="260"/>
      <c r="C2060" s="261"/>
      <c r="D2060" s="240" t="s">
        <v>446</v>
      </c>
      <c r="E2060" s="262" t="s">
        <v>376</v>
      </c>
      <c r="F2060" s="263" t="s">
        <v>466</v>
      </c>
      <c r="G2060" s="261"/>
      <c r="H2060" s="264">
        <v>4.4720000000000004</v>
      </c>
      <c r="I2060" s="265"/>
      <c r="J2060" s="261"/>
      <c r="K2060" s="261"/>
      <c r="L2060" s="266"/>
      <c r="M2060" s="267"/>
      <c r="N2060" s="268"/>
      <c r="O2060" s="268"/>
      <c r="P2060" s="268"/>
      <c r="Q2060" s="268"/>
      <c r="R2060" s="268"/>
      <c r="S2060" s="268"/>
      <c r="T2060" s="269"/>
      <c r="U2060" s="15"/>
      <c r="V2060" s="15"/>
      <c r="W2060" s="15"/>
      <c r="X2060" s="15"/>
      <c r="Y2060" s="15"/>
      <c r="Z2060" s="15"/>
      <c r="AA2060" s="15"/>
      <c r="AB2060" s="15"/>
      <c r="AC2060" s="15"/>
      <c r="AD2060" s="15"/>
      <c r="AE2060" s="15"/>
      <c r="AT2060" s="270" t="s">
        <v>446</v>
      </c>
      <c r="AU2060" s="270" t="s">
        <v>83</v>
      </c>
      <c r="AV2060" s="15" t="s">
        <v>438</v>
      </c>
      <c r="AW2060" s="15" t="s">
        <v>35</v>
      </c>
      <c r="AX2060" s="15" t="s">
        <v>81</v>
      </c>
      <c r="AY2060" s="270" t="s">
        <v>426</v>
      </c>
    </row>
    <row r="2061" s="2" customFormat="1" ht="21.75" customHeight="1">
      <c r="A2061" s="42"/>
      <c r="B2061" s="43"/>
      <c r="C2061" s="271" t="s">
        <v>2747</v>
      </c>
      <c r="D2061" s="271" t="s">
        <v>776</v>
      </c>
      <c r="E2061" s="272" t="s">
        <v>2601</v>
      </c>
      <c r="F2061" s="273" t="s">
        <v>2602</v>
      </c>
      <c r="G2061" s="274" t="s">
        <v>504</v>
      </c>
      <c r="H2061" s="275">
        <v>3.9199999999999999</v>
      </c>
      <c r="I2061" s="276"/>
      <c r="J2061" s="277">
        <f>ROUND(I2061*H2061,2)</f>
        <v>0</v>
      </c>
      <c r="K2061" s="273" t="s">
        <v>437</v>
      </c>
      <c r="L2061" s="278"/>
      <c r="M2061" s="279" t="s">
        <v>28</v>
      </c>
      <c r="N2061" s="280" t="s">
        <v>45</v>
      </c>
      <c r="O2061" s="88"/>
      <c r="P2061" s="229">
        <f>O2061*H2061</f>
        <v>0</v>
      </c>
      <c r="Q2061" s="229">
        <v>0.55000000000000004</v>
      </c>
      <c r="R2061" s="229">
        <f>Q2061*H2061</f>
        <v>2.1560000000000001</v>
      </c>
      <c r="S2061" s="229">
        <v>0</v>
      </c>
      <c r="T2061" s="230">
        <f>S2061*H2061</f>
        <v>0</v>
      </c>
      <c r="U2061" s="42"/>
      <c r="V2061" s="42"/>
      <c r="W2061" s="42"/>
      <c r="X2061" s="42"/>
      <c r="Y2061" s="42"/>
      <c r="Z2061" s="42"/>
      <c r="AA2061" s="42"/>
      <c r="AB2061" s="42"/>
      <c r="AC2061" s="42"/>
      <c r="AD2061" s="42"/>
      <c r="AE2061" s="42"/>
      <c r="AR2061" s="231" t="s">
        <v>732</v>
      </c>
      <c r="AT2061" s="231" t="s">
        <v>776</v>
      </c>
      <c r="AU2061" s="231" t="s">
        <v>83</v>
      </c>
      <c r="AY2061" s="21" t="s">
        <v>426</v>
      </c>
      <c r="BE2061" s="232">
        <f>IF(N2061="základní",J2061,0)</f>
        <v>0</v>
      </c>
      <c r="BF2061" s="232">
        <f>IF(N2061="snížená",J2061,0)</f>
        <v>0</v>
      </c>
      <c r="BG2061" s="232">
        <f>IF(N2061="zákl. přenesená",J2061,0)</f>
        <v>0</v>
      </c>
      <c r="BH2061" s="232">
        <f>IF(N2061="sníž. přenesená",J2061,0)</f>
        <v>0</v>
      </c>
      <c r="BI2061" s="232">
        <f>IF(N2061="nulová",J2061,0)</f>
        <v>0</v>
      </c>
      <c r="BJ2061" s="21" t="s">
        <v>81</v>
      </c>
      <c r="BK2061" s="232">
        <f>ROUND(I2061*H2061,2)</f>
        <v>0</v>
      </c>
      <c r="BL2061" s="21" t="s">
        <v>645</v>
      </c>
      <c r="BM2061" s="231" t="s">
        <v>2748</v>
      </c>
    </row>
    <row r="2062" s="13" customFormat="1">
      <c r="A2062" s="13"/>
      <c r="B2062" s="238"/>
      <c r="C2062" s="239"/>
      <c r="D2062" s="240" t="s">
        <v>446</v>
      </c>
      <c r="E2062" s="241" t="s">
        <v>28</v>
      </c>
      <c r="F2062" s="242" t="s">
        <v>2749</v>
      </c>
      <c r="G2062" s="239"/>
      <c r="H2062" s="243">
        <v>3.9199999999999999</v>
      </c>
      <c r="I2062" s="244"/>
      <c r="J2062" s="239"/>
      <c r="K2062" s="239"/>
      <c r="L2062" s="245"/>
      <c r="M2062" s="246"/>
      <c r="N2062" s="247"/>
      <c r="O2062" s="247"/>
      <c r="P2062" s="247"/>
      <c r="Q2062" s="247"/>
      <c r="R2062" s="247"/>
      <c r="S2062" s="247"/>
      <c r="T2062" s="248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T2062" s="249" t="s">
        <v>446</v>
      </c>
      <c r="AU2062" s="249" t="s">
        <v>83</v>
      </c>
      <c r="AV2062" s="13" t="s">
        <v>83</v>
      </c>
      <c r="AW2062" s="13" t="s">
        <v>35</v>
      </c>
      <c r="AX2062" s="13" t="s">
        <v>74</v>
      </c>
      <c r="AY2062" s="249" t="s">
        <v>426</v>
      </c>
    </row>
    <row r="2063" s="15" customFormat="1">
      <c r="A2063" s="15"/>
      <c r="B2063" s="260"/>
      <c r="C2063" s="261"/>
      <c r="D2063" s="240" t="s">
        <v>446</v>
      </c>
      <c r="E2063" s="262" t="s">
        <v>378</v>
      </c>
      <c r="F2063" s="263" t="s">
        <v>466</v>
      </c>
      <c r="G2063" s="261"/>
      <c r="H2063" s="264">
        <v>3.9199999999999999</v>
      </c>
      <c r="I2063" s="265"/>
      <c r="J2063" s="261"/>
      <c r="K2063" s="261"/>
      <c r="L2063" s="266"/>
      <c r="M2063" s="267"/>
      <c r="N2063" s="268"/>
      <c r="O2063" s="268"/>
      <c r="P2063" s="268"/>
      <c r="Q2063" s="268"/>
      <c r="R2063" s="268"/>
      <c r="S2063" s="268"/>
      <c r="T2063" s="269"/>
      <c r="U2063" s="15"/>
      <c r="V2063" s="15"/>
      <c r="W2063" s="15"/>
      <c r="X2063" s="15"/>
      <c r="Y2063" s="15"/>
      <c r="Z2063" s="15"/>
      <c r="AA2063" s="15"/>
      <c r="AB2063" s="15"/>
      <c r="AC2063" s="15"/>
      <c r="AD2063" s="15"/>
      <c r="AE2063" s="15"/>
      <c r="AT2063" s="270" t="s">
        <v>446</v>
      </c>
      <c r="AU2063" s="270" t="s">
        <v>83</v>
      </c>
      <c r="AV2063" s="15" t="s">
        <v>438</v>
      </c>
      <c r="AW2063" s="15" t="s">
        <v>35</v>
      </c>
      <c r="AX2063" s="15" t="s">
        <v>81</v>
      </c>
      <c r="AY2063" s="270" t="s">
        <v>426</v>
      </c>
    </row>
    <row r="2064" s="2" customFormat="1" ht="33" customHeight="1">
      <c r="A2064" s="42"/>
      <c r="B2064" s="43"/>
      <c r="C2064" s="220" t="s">
        <v>2750</v>
      </c>
      <c r="D2064" s="220" t="s">
        <v>433</v>
      </c>
      <c r="E2064" s="221" t="s">
        <v>2751</v>
      </c>
      <c r="F2064" s="222" t="s">
        <v>2752</v>
      </c>
      <c r="G2064" s="223" t="s">
        <v>1452</v>
      </c>
      <c r="H2064" s="224">
        <v>11</v>
      </c>
      <c r="I2064" s="225"/>
      <c r="J2064" s="226">
        <f>ROUND(I2064*H2064,2)</f>
        <v>0</v>
      </c>
      <c r="K2064" s="222" t="s">
        <v>28</v>
      </c>
      <c r="L2064" s="48"/>
      <c r="M2064" s="227" t="s">
        <v>28</v>
      </c>
      <c r="N2064" s="228" t="s">
        <v>45</v>
      </c>
      <c r="O2064" s="88"/>
      <c r="P2064" s="229">
        <f>O2064*H2064</f>
        <v>0</v>
      </c>
      <c r="Q2064" s="229">
        <v>0</v>
      </c>
      <c r="R2064" s="229">
        <f>Q2064*H2064</f>
        <v>0</v>
      </c>
      <c r="S2064" s="229">
        <v>0</v>
      </c>
      <c r="T2064" s="230">
        <f>S2064*H2064</f>
        <v>0</v>
      </c>
      <c r="U2064" s="42"/>
      <c r="V2064" s="42"/>
      <c r="W2064" s="42"/>
      <c r="X2064" s="42"/>
      <c r="Y2064" s="42"/>
      <c r="Z2064" s="42"/>
      <c r="AA2064" s="42"/>
      <c r="AB2064" s="42"/>
      <c r="AC2064" s="42"/>
      <c r="AD2064" s="42"/>
      <c r="AE2064" s="42"/>
      <c r="AR2064" s="231" t="s">
        <v>645</v>
      </c>
      <c r="AT2064" s="231" t="s">
        <v>433</v>
      </c>
      <c r="AU2064" s="231" t="s">
        <v>83</v>
      </c>
      <c r="AY2064" s="21" t="s">
        <v>426</v>
      </c>
      <c r="BE2064" s="232">
        <f>IF(N2064="základní",J2064,0)</f>
        <v>0</v>
      </c>
      <c r="BF2064" s="232">
        <f>IF(N2064="snížená",J2064,0)</f>
        <v>0</v>
      </c>
      <c r="BG2064" s="232">
        <f>IF(N2064="zákl. přenesená",J2064,0)</f>
        <v>0</v>
      </c>
      <c r="BH2064" s="232">
        <f>IF(N2064="sníž. přenesená",J2064,0)</f>
        <v>0</v>
      </c>
      <c r="BI2064" s="232">
        <f>IF(N2064="nulová",J2064,0)</f>
        <v>0</v>
      </c>
      <c r="BJ2064" s="21" t="s">
        <v>81</v>
      </c>
      <c r="BK2064" s="232">
        <f>ROUND(I2064*H2064,2)</f>
        <v>0</v>
      </c>
      <c r="BL2064" s="21" t="s">
        <v>645</v>
      </c>
      <c r="BM2064" s="231" t="s">
        <v>2753</v>
      </c>
    </row>
    <row r="2065" s="14" customFormat="1">
      <c r="A2065" s="14"/>
      <c r="B2065" s="250"/>
      <c r="C2065" s="251"/>
      <c r="D2065" s="240" t="s">
        <v>446</v>
      </c>
      <c r="E2065" s="252" t="s">
        <v>28</v>
      </c>
      <c r="F2065" s="253" t="s">
        <v>892</v>
      </c>
      <c r="G2065" s="251"/>
      <c r="H2065" s="252" t="s">
        <v>28</v>
      </c>
      <c r="I2065" s="254"/>
      <c r="J2065" s="251"/>
      <c r="K2065" s="251"/>
      <c r="L2065" s="255"/>
      <c r="M2065" s="256"/>
      <c r="N2065" s="257"/>
      <c r="O2065" s="257"/>
      <c r="P2065" s="257"/>
      <c r="Q2065" s="257"/>
      <c r="R2065" s="257"/>
      <c r="S2065" s="257"/>
      <c r="T2065" s="258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T2065" s="259" t="s">
        <v>446</v>
      </c>
      <c r="AU2065" s="259" t="s">
        <v>83</v>
      </c>
      <c r="AV2065" s="14" t="s">
        <v>81</v>
      </c>
      <c r="AW2065" s="14" t="s">
        <v>35</v>
      </c>
      <c r="AX2065" s="14" t="s">
        <v>74</v>
      </c>
      <c r="AY2065" s="259" t="s">
        <v>426</v>
      </c>
    </row>
    <row r="2066" s="13" customFormat="1">
      <c r="A2066" s="13"/>
      <c r="B2066" s="238"/>
      <c r="C2066" s="239"/>
      <c r="D2066" s="240" t="s">
        <v>446</v>
      </c>
      <c r="E2066" s="241" t="s">
        <v>28</v>
      </c>
      <c r="F2066" s="242" t="s">
        <v>429</v>
      </c>
      <c r="G2066" s="239"/>
      <c r="H2066" s="243">
        <v>11</v>
      </c>
      <c r="I2066" s="244"/>
      <c r="J2066" s="239"/>
      <c r="K2066" s="239"/>
      <c r="L2066" s="245"/>
      <c r="M2066" s="246"/>
      <c r="N2066" s="247"/>
      <c r="O2066" s="247"/>
      <c r="P2066" s="247"/>
      <c r="Q2066" s="247"/>
      <c r="R2066" s="247"/>
      <c r="S2066" s="247"/>
      <c r="T2066" s="248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T2066" s="249" t="s">
        <v>446</v>
      </c>
      <c r="AU2066" s="249" t="s">
        <v>83</v>
      </c>
      <c r="AV2066" s="13" t="s">
        <v>83</v>
      </c>
      <c r="AW2066" s="13" t="s">
        <v>35</v>
      </c>
      <c r="AX2066" s="13" t="s">
        <v>81</v>
      </c>
      <c r="AY2066" s="249" t="s">
        <v>426</v>
      </c>
    </row>
    <row r="2067" s="2" customFormat="1" ht="24.15" customHeight="1">
      <c r="A2067" s="42"/>
      <c r="B2067" s="43"/>
      <c r="C2067" s="220" t="s">
        <v>2754</v>
      </c>
      <c r="D2067" s="220" t="s">
        <v>433</v>
      </c>
      <c r="E2067" s="221" t="s">
        <v>2755</v>
      </c>
      <c r="F2067" s="222" t="s">
        <v>2756</v>
      </c>
      <c r="G2067" s="223" t="s">
        <v>504</v>
      </c>
      <c r="H2067" s="224">
        <v>18.579000000000001</v>
      </c>
      <c r="I2067" s="225"/>
      <c r="J2067" s="226">
        <f>ROUND(I2067*H2067,2)</f>
        <v>0</v>
      </c>
      <c r="K2067" s="222" t="s">
        <v>437</v>
      </c>
      <c r="L2067" s="48"/>
      <c r="M2067" s="227" t="s">
        <v>28</v>
      </c>
      <c r="N2067" s="228" t="s">
        <v>45</v>
      </c>
      <c r="O2067" s="88"/>
      <c r="P2067" s="229">
        <f>O2067*H2067</f>
        <v>0</v>
      </c>
      <c r="Q2067" s="229">
        <v>0.00281</v>
      </c>
      <c r="R2067" s="229">
        <f>Q2067*H2067</f>
        <v>0.052206990000000002</v>
      </c>
      <c r="S2067" s="229">
        <v>0</v>
      </c>
      <c r="T2067" s="230">
        <f>S2067*H2067</f>
        <v>0</v>
      </c>
      <c r="U2067" s="42"/>
      <c r="V2067" s="42"/>
      <c r="W2067" s="42"/>
      <c r="X2067" s="42"/>
      <c r="Y2067" s="42"/>
      <c r="Z2067" s="42"/>
      <c r="AA2067" s="42"/>
      <c r="AB2067" s="42"/>
      <c r="AC2067" s="42"/>
      <c r="AD2067" s="42"/>
      <c r="AE2067" s="42"/>
      <c r="AR2067" s="231" t="s">
        <v>645</v>
      </c>
      <c r="AT2067" s="231" t="s">
        <v>433</v>
      </c>
      <c r="AU2067" s="231" t="s">
        <v>83</v>
      </c>
      <c r="AY2067" s="21" t="s">
        <v>426</v>
      </c>
      <c r="BE2067" s="232">
        <f>IF(N2067="základní",J2067,0)</f>
        <v>0</v>
      </c>
      <c r="BF2067" s="232">
        <f>IF(N2067="snížená",J2067,0)</f>
        <v>0</v>
      </c>
      <c r="BG2067" s="232">
        <f>IF(N2067="zákl. přenesená",J2067,0)</f>
        <v>0</v>
      </c>
      <c r="BH2067" s="232">
        <f>IF(N2067="sníž. přenesená",J2067,0)</f>
        <v>0</v>
      </c>
      <c r="BI2067" s="232">
        <f>IF(N2067="nulová",J2067,0)</f>
        <v>0</v>
      </c>
      <c r="BJ2067" s="21" t="s">
        <v>81</v>
      </c>
      <c r="BK2067" s="232">
        <f>ROUND(I2067*H2067,2)</f>
        <v>0</v>
      </c>
      <c r="BL2067" s="21" t="s">
        <v>645</v>
      </c>
      <c r="BM2067" s="231" t="s">
        <v>2757</v>
      </c>
    </row>
    <row r="2068" s="2" customFormat="1">
      <c r="A2068" s="42"/>
      <c r="B2068" s="43"/>
      <c r="C2068" s="44"/>
      <c r="D2068" s="233" t="s">
        <v>442</v>
      </c>
      <c r="E2068" s="44"/>
      <c r="F2068" s="234" t="s">
        <v>2758</v>
      </c>
      <c r="G2068" s="44"/>
      <c r="H2068" s="44"/>
      <c r="I2068" s="235"/>
      <c r="J2068" s="44"/>
      <c r="K2068" s="44"/>
      <c r="L2068" s="48"/>
      <c r="M2068" s="236"/>
      <c r="N2068" s="237"/>
      <c r="O2068" s="88"/>
      <c r="P2068" s="88"/>
      <c r="Q2068" s="88"/>
      <c r="R2068" s="88"/>
      <c r="S2068" s="88"/>
      <c r="T2068" s="89"/>
      <c r="U2068" s="42"/>
      <c r="V2068" s="42"/>
      <c r="W2068" s="42"/>
      <c r="X2068" s="42"/>
      <c r="Y2068" s="42"/>
      <c r="Z2068" s="42"/>
      <c r="AA2068" s="42"/>
      <c r="AB2068" s="42"/>
      <c r="AC2068" s="42"/>
      <c r="AD2068" s="42"/>
      <c r="AE2068" s="42"/>
      <c r="AT2068" s="21" t="s">
        <v>442</v>
      </c>
      <c r="AU2068" s="21" t="s">
        <v>83</v>
      </c>
    </row>
    <row r="2069" s="13" customFormat="1">
      <c r="A2069" s="13"/>
      <c r="B2069" s="238"/>
      <c r="C2069" s="239"/>
      <c r="D2069" s="240" t="s">
        <v>446</v>
      </c>
      <c r="E2069" s="241" t="s">
        <v>28</v>
      </c>
      <c r="F2069" s="242" t="s">
        <v>374</v>
      </c>
      <c r="G2069" s="239"/>
      <c r="H2069" s="243">
        <v>10.186999999999999</v>
      </c>
      <c r="I2069" s="244"/>
      <c r="J2069" s="239"/>
      <c r="K2069" s="239"/>
      <c r="L2069" s="245"/>
      <c r="M2069" s="246"/>
      <c r="N2069" s="247"/>
      <c r="O2069" s="247"/>
      <c r="P2069" s="247"/>
      <c r="Q2069" s="247"/>
      <c r="R2069" s="247"/>
      <c r="S2069" s="247"/>
      <c r="T2069" s="248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T2069" s="249" t="s">
        <v>446</v>
      </c>
      <c r="AU2069" s="249" t="s">
        <v>83</v>
      </c>
      <c r="AV2069" s="13" t="s">
        <v>83</v>
      </c>
      <c r="AW2069" s="13" t="s">
        <v>35</v>
      </c>
      <c r="AX2069" s="13" t="s">
        <v>74</v>
      </c>
      <c r="AY2069" s="249" t="s">
        <v>426</v>
      </c>
    </row>
    <row r="2070" s="13" customFormat="1">
      <c r="A2070" s="13"/>
      <c r="B2070" s="238"/>
      <c r="C2070" s="239"/>
      <c r="D2070" s="240" t="s">
        <v>446</v>
      </c>
      <c r="E2070" s="241" t="s">
        <v>28</v>
      </c>
      <c r="F2070" s="242" t="s">
        <v>376</v>
      </c>
      <c r="G2070" s="239"/>
      <c r="H2070" s="243">
        <v>4.4720000000000004</v>
      </c>
      <c r="I2070" s="244"/>
      <c r="J2070" s="239"/>
      <c r="K2070" s="239"/>
      <c r="L2070" s="245"/>
      <c r="M2070" s="246"/>
      <c r="N2070" s="247"/>
      <c r="O2070" s="247"/>
      <c r="P2070" s="247"/>
      <c r="Q2070" s="247"/>
      <c r="R2070" s="247"/>
      <c r="S2070" s="247"/>
      <c r="T2070" s="248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T2070" s="249" t="s">
        <v>446</v>
      </c>
      <c r="AU2070" s="249" t="s">
        <v>83</v>
      </c>
      <c r="AV2070" s="13" t="s">
        <v>83</v>
      </c>
      <c r="AW2070" s="13" t="s">
        <v>35</v>
      </c>
      <c r="AX2070" s="13" t="s">
        <v>74</v>
      </c>
      <c r="AY2070" s="249" t="s">
        <v>426</v>
      </c>
    </row>
    <row r="2071" s="13" customFormat="1">
      <c r="A2071" s="13"/>
      <c r="B2071" s="238"/>
      <c r="C2071" s="239"/>
      <c r="D2071" s="240" t="s">
        <v>446</v>
      </c>
      <c r="E2071" s="241" t="s">
        <v>28</v>
      </c>
      <c r="F2071" s="242" t="s">
        <v>378</v>
      </c>
      <c r="G2071" s="239"/>
      <c r="H2071" s="243">
        <v>3.9199999999999999</v>
      </c>
      <c r="I2071" s="244"/>
      <c r="J2071" s="239"/>
      <c r="K2071" s="239"/>
      <c r="L2071" s="245"/>
      <c r="M2071" s="246"/>
      <c r="N2071" s="247"/>
      <c r="O2071" s="247"/>
      <c r="P2071" s="247"/>
      <c r="Q2071" s="247"/>
      <c r="R2071" s="247"/>
      <c r="S2071" s="247"/>
      <c r="T2071" s="248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T2071" s="249" t="s">
        <v>446</v>
      </c>
      <c r="AU2071" s="249" t="s">
        <v>83</v>
      </c>
      <c r="AV2071" s="13" t="s">
        <v>83</v>
      </c>
      <c r="AW2071" s="13" t="s">
        <v>35</v>
      </c>
      <c r="AX2071" s="13" t="s">
        <v>74</v>
      </c>
      <c r="AY2071" s="249" t="s">
        <v>426</v>
      </c>
    </row>
    <row r="2072" s="15" customFormat="1">
      <c r="A2072" s="15"/>
      <c r="B2072" s="260"/>
      <c r="C2072" s="261"/>
      <c r="D2072" s="240" t="s">
        <v>446</v>
      </c>
      <c r="E2072" s="262" t="s">
        <v>495</v>
      </c>
      <c r="F2072" s="263" t="s">
        <v>466</v>
      </c>
      <c r="G2072" s="261"/>
      <c r="H2072" s="264">
        <v>18.579000000000001</v>
      </c>
      <c r="I2072" s="265"/>
      <c r="J2072" s="261"/>
      <c r="K2072" s="261"/>
      <c r="L2072" s="266"/>
      <c r="M2072" s="267"/>
      <c r="N2072" s="268"/>
      <c r="O2072" s="268"/>
      <c r="P2072" s="268"/>
      <c r="Q2072" s="268"/>
      <c r="R2072" s="268"/>
      <c r="S2072" s="268"/>
      <c r="T2072" s="269"/>
      <c r="U2072" s="15"/>
      <c r="V2072" s="15"/>
      <c r="W2072" s="15"/>
      <c r="X2072" s="15"/>
      <c r="Y2072" s="15"/>
      <c r="Z2072" s="15"/>
      <c r="AA2072" s="15"/>
      <c r="AB2072" s="15"/>
      <c r="AC2072" s="15"/>
      <c r="AD2072" s="15"/>
      <c r="AE2072" s="15"/>
      <c r="AT2072" s="270" t="s">
        <v>446</v>
      </c>
      <c r="AU2072" s="270" t="s">
        <v>83</v>
      </c>
      <c r="AV2072" s="15" t="s">
        <v>438</v>
      </c>
      <c r="AW2072" s="15" t="s">
        <v>35</v>
      </c>
      <c r="AX2072" s="15" t="s">
        <v>81</v>
      </c>
      <c r="AY2072" s="270" t="s">
        <v>426</v>
      </c>
    </row>
    <row r="2073" s="2" customFormat="1" ht="49.05" customHeight="1">
      <c r="A2073" s="42"/>
      <c r="B2073" s="43"/>
      <c r="C2073" s="220" t="s">
        <v>2759</v>
      </c>
      <c r="D2073" s="220" t="s">
        <v>433</v>
      </c>
      <c r="E2073" s="221" t="s">
        <v>2760</v>
      </c>
      <c r="F2073" s="222" t="s">
        <v>2761</v>
      </c>
      <c r="G2073" s="223" t="s">
        <v>740</v>
      </c>
      <c r="H2073" s="224">
        <v>60.055999999999997</v>
      </c>
      <c r="I2073" s="225"/>
      <c r="J2073" s="226">
        <f>ROUND(I2073*H2073,2)</f>
        <v>0</v>
      </c>
      <c r="K2073" s="222" t="s">
        <v>437</v>
      </c>
      <c r="L2073" s="48"/>
      <c r="M2073" s="227" t="s">
        <v>28</v>
      </c>
      <c r="N2073" s="228" t="s">
        <v>45</v>
      </c>
      <c r="O2073" s="88"/>
      <c r="P2073" s="229">
        <f>O2073*H2073</f>
        <v>0</v>
      </c>
      <c r="Q2073" s="229">
        <v>0</v>
      </c>
      <c r="R2073" s="229">
        <f>Q2073*H2073</f>
        <v>0</v>
      </c>
      <c r="S2073" s="229">
        <v>0</v>
      </c>
      <c r="T2073" s="230">
        <f>S2073*H2073</f>
        <v>0</v>
      </c>
      <c r="U2073" s="42"/>
      <c r="V2073" s="42"/>
      <c r="W2073" s="42"/>
      <c r="X2073" s="42"/>
      <c r="Y2073" s="42"/>
      <c r="Z2073" s="42"/>
      <c r="AA2073" s="42"/>
      <c r="AB2073" s="42"/>
      <c r="AC2073" s="42"/>
      <c r="AD2073" s="42"/>
      <c r="AE2073" s="42"/>
      <c r="AR2073" s="231" t="s">
        <v>645</v>
      </c>
      <c r="AT2073" s="231" t="s">
        <v>433</v>
      </c>
      <c r="AU2073" s="231" t="s">
        <v>83</v>
      </c>
      <c r="AY2073" s="21" t="s">
        <v>426</v>
      </c>
      <c r="BE2073" s="232">
        <f>IF(N2073="základní",J2073,0)</f>
        <v>0</v>
      </c>
      <c r="BF2073" s="232">
        <f>IF(N2073="snížená",J2073,0)</f>
        <v>0</v>
      </c>
      <c r="BG2073" s="232">
        <f>IF(N2073="zákl. přenesená",J2073,0)</f>
        <v>0</v>
      </c>
      <c r="BH2073" s="232">
        <f>IF(N2073="sníž. přenesená",J2073,0)</f>
        <v>0</v>
      </c>
      <c r="BI2073" s="232">
        <f>IF(N2073="nulová",J2073,0)</f>
        <v>0</v>
      </c>
      <c r="BJ2073" s="21" t="s">
        <v>81</v>
      </c>
      <c r="BK2073" s="232">
        <f>ROUND(I2073*H2073,2)</f>
        <v>0</v>
      </c>
      <c r="BL2073" s="21" t="s">
        <v>645</v>
      </c>
      <c r="BM2073" s="231" t="s">
        <v>2762</v>
      </c>
    </row>
    <row r="2074" s="2" customFormat="1">
      <c r="A2074" s="42"/>
      <c r="B2074" s="43"/>
      <c r="C2074" s="44"/>
      <c r="D2074" s="233" t="s">
        <v>442</v>
      </c>
      <c r="E2074" s="44"/>
      <c r="F2074" s="234" t="s">
        <v>2763</v>
      </c>
      <c r="G2074" s="44"/>
      <c r="H2074" s="44"/>
      <c r="I2074" s="235"/>
      <c r="J2074" s="44"/>
      <c r="K2074" s="44"/>
      <c r="L2074" s="48"/>
      <c r="M2074" s="236"/>
      <c r="N2074" s="237"/>
      <c r="O2074" s="88"/>
      <c r="P2074" s="88"/>
      <c r="Q2074" s="88"/>
      <c r="R2074" s="88"/>
      <c r="S2074" s="88"/>
      <c r="T2074" s="89"/>
      <c r="U2074" s="42"/>
      <c r="V2074" s="42"/>
      <c r="W2074" s="42"/>
      <c r="X2074" s="42"/>
      <c r="Y2074" s="42"/>
      <c r="Z2074" s="42"/>
      <c r="AA2074" s="42"/>
      <c r="AB2074" s="42"/>
      <c r="AC2074" s="42"/>
      <c r="AD2074" s="42"/>
      <c r="AE2074" s="42"/>
      <c r="AT2074" s="21" t="s">
        <v>442</v>
      </c>
      <c r="AU2074" s="21" t="s">
        <v>83</v>
      </c>
    </row>
    <row r="2075" s="2" customFormat="1" ht="49.05" customHeight="1">
      <c r="A2075" s="42"/>
      <c r="B2075" s="43"/>
      <c r="C2075" s="220" t="s">
        <v>2764</v>
      </c>
      <c r="D2075" s="220" t="s">
        <v>433</v>
      </c>
      <c r="E2075" s="221" t="s">
        <v>2765</v>
      </c>
      <c r="F2075" s="222" t="s">
        <v>2766</v>
      </c>
      <c r="G2075" s="223" t="s">
        <v>740</v>
      </c>
      <c r="H2075" s="224">
        <v>60.055999999999997</v>
      </c>
      <c r="I2075" s="225"/>
      <c r="J2075" s="226">
        <f>ROUND(I2075*H2075,2)</f>
        <v>0</v>
      </c>
      <c r="K2075" s="222" t="s">
        <v>437</v>
      </c>
      <c r="L2075" s="48"/>
      <c r="M2075" s="227" t="s">
        <v>28</v>
      </c>
      <c r="N2075" s="228" t="s">
        <v>45</v>
      </c>
      <c r="O2075" s="88"/>
      <c r="P2075" s="229">
        <f>O2075*H2075</f>
        <v>0</v>
      </c>
      <c r="Q2075" s="229">
        <v>0</v>
      </c>
      <c r="R2075" s="229">
        <f>Q2075*H2075</f>
        <v>0</v>
      </c>
      <c r="S2075" s="229">
        <v>0</v>
      </c>
      <c r="T2075" s="230">
        <f>S2075*H2075</f>
        <v>0</v>
      </c>
      <c r="U2075" s="42"/>
      <c r="V2075" s="42"/>
      <c r="W2075" s="42"/>
      <c r="X2075" s="42"/>
      <c r="Y2075" s="42"/>
      <c r="Z2075" s="42"/>
      <c r="AA2075" s="42"/>
      <c r="AB2075" s="42"/>
      <c r="AC2075" s="42"/>
      <c r="AD2075" s="42"/>
      <c r="AE2075" s="42"/>
      <c r="AR2075" s="231" t="s">
        <v>645</v>
      </c>
      <c r="AT2075" s="231" t="s">
        <v>433</v>
      </c>
      <c r="AU2075" s="231" t="s">
        <v>83</v>
      </c>
      <c r="AY2075" s="21" t="s">
        <v>426</v>
      </c>
      <c r="BE2075" s="232">
        <f>IF(N2075="základní",J2075,0)</f>
        <v>0</v>
      </c>
      <c r="BF2075" s="232">
        <f>IF(N2075="snížená",J2075,0)</f>
        <v>0</v>
      </c>
      <c r="BG2075" s="232">
        <f>IF(N2075="zákl. přenesená",J2075,0)</f>
        <v>0</v>
      </c>
      <c r="BH2075" s="232">
        <f>IF(N2075="sníž. přenesená",J2075,0)</f>
        <v>0</v>
      </c>
      <c r="BI2075" s="232">
        <f>IF(N2075="nulová",J2075,0)</f>
        <v>0</v>
      </c>
      <c r="BJ2075" s="21" t="s">
        <v>81</v>
      </c>
      <c r="BK2075" s="232">
        <f>ROUND(I2075*H2075,2)</f>
        <v>0</v>
      </c>
      <c r="BL2075" s="21" t="s">
        <v>645</v>
      </c>
      <c r="BM2075" s="231" t="s">
        <v>2767</v>
      </c>
    </row>
    <row r="2076" s="2" customFormat="1">
      <c r="A2076" s="42"/>
      <c r="B2076" s="43"/>
      <c r="C2076" s="44"/>
      <c r="D2076" s="233" t="s">
        <v>442</v>
      </c>
      <c r="E2076" s="44"/>
      <c r="F2076" s="234" t="s">
        <v>2768</v>
      </c>
      <c r="G2076" s="44"/>
      <c r="H2076" s="44"/>
      <c r="I2076" s="235"/>
      <c r="J2076" s="44"/>
      <c r="K2076" s="44"/>
      <c r="L2076" s="48"/>
      <c r="M2076" s="236"/>
      <c r="N2076" s="237"/>
      <c r="O2076" s="88"/>
      <c r="P2076" s="88"/>
      <c r="Q2076" s="88"/>
      <c r="R2076" s="88"/>
      <c r="S2076" s="88"/>
      <c r="T2076" s="89"/>
      <c r="U2076" s="42"/>
      <c r="V2076" s="42"/>
      <c r="W2076" s="42"/>
      <c r="X2076" s="42"/>
      <c r="Y2076" s="42"/>
      <c r="Z2076" s="42"/>
      <c r="AA2076" s="42"/>
      <c r="AB2076" s="42"/>
      <c r="AC2076" s="42"/>
      <c r="AD2076" s="42"/>
      <c r="AE2076" s="42"/>
      <c r="AT2076" s="21" t="s">
        <v>442</v>
      </c>
      <c r="AU2076" s="21" t="s">
        <v>83</v>
      </c>
    </row>
    <row r="2077" s="12" customFormat="1" ht="22.8" customHeight="1">
      <c r="A2077" s="12"/>
      <c r="B2077" s="204"/>
      <c r="C2077" s="205"/>
      <c r="D2077" s="206" t="s">
        <v>73</v>
      </c>
      <c r="E2077" s="218" t="s">
        <v>2769</v>
      </c>
      <c r="F2077" s="218" t="s">
        <v>2770</v>
      </c>
      <c r="G2077" s="205"/>
      <c r="H2077" s="205"/>
      <c r="I2077" s="208"/>
      <c r="J2077" s="219">
        <f>BK2077</f>
        <v>0</v>
      </c>
      <c r="K2077" s="205"/>
      <c r="L2077" s="210"/>
      <c r="M2077" s="211"/>
      <c r="N2077" s="212"/>
      <c r="O2077" s="212"/>
      <c r="P2077" s="213">
        <f>SUM(P2078:P2443)</f>
        <v>0</v>
      </c>
      <c r="Q2077" s="212"/>
      <c r="R2077" s="213">
        <f>SUM(R2078:R2443)</f>
        <v>45.814173350000004</v>
      </c>
      <c r="S2077" s="212"/>
      <c r="T2077" s="214">
        <f>SUM(T2078:T2443)</f>
        <v>2.1210285</v>
      </c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R2077" s="215" t="s">
        <v>83</v>
      </c>
      <c r="AT2077" s="216" t="s">
        <v>73</v>
      </c>
      <c r="AU2077" s="216" t="s">
        <v>81</v>
      </c>
      <c r="AY2077" s="215" t="s">
        <v>426</v>
      </c>
      <c r="BK2077" s="217">
        <f>SUM(BK2078:BK2443)</f>
        <v>0</v>
      </c>
    </row>
    <row r="2078" s="2" customFormat="1" ht="55.5" customHeight="1">
      <c r="A2078" s="42"/>
      <c r="B2078" s="43"/>
      <c r="C2078" s="220" t="s">
        <v>2771</v>
      </c>
      <c r="D2078" s="220" t="s">
        <v>433</v>
      </c>
      <c r="E2078" s="221" t="s">
        <v>2772</v>
      </c>
      <c r="F2078" s="222" t="s">
        <v>2773</v>
      </c>
      <c r="G2078" s="223" t="s">
        <v>949</v>
      </c>
      <c r="H2078" s="224">
        <v>87.879999999999995</v>
      </c>
      <c r="I2078" s="225"/>
      <c r="J2078" s="226">
        <f>ROUND(I2078*H2078,2)</f>
        <v>0</v>
      </c>
      <c r="K2078" s="222" t="s">
        <v>437</v>
      </c>
      <c r="L2078" s="48"/>
      <c r="M2078" s="227" t="s">
        <v>28</v>
      </c>
      <c r="N2078" s="228" t="s">
        <v>45</v>
      </c>
      <c r="O2078" s="88"/>
      <c r="P2078" s="229">
        <f>O2078*H2078</f>
        <v>0</v>
      </c>
      <c r="Q2078" s="229">
        <v>0.00020000000000000001</v>
      </c>
      <c r="R2078" s="229">
        <f>Q2078*H2078</f>
        <v>0.017576000000000001</v>
      </c>
      <c r="S2078" s="229">
        <v>0</v>
      </c>
      <c r="T2078" s="230">
        <f>S2078*H2078</f>
        <v>0</v>
      </c>
      <c r="U2078" s="42"/>
      <c r="V2078" s="42"/>
      <c r="W2078" s="42"/>
      <c r="X2078" s="42"/>
      <c r="Y2078" s="42"/>
      <c r="Z2078" s="42"/>
      <c r="AA2078" s="42"/>
      <c r="AB2078" s="42"/>
      <c r="AC2078" s="42"/>
      <c r="AD2078" s="42"/>
      <c r="AE2078" s="42"/>
      <c r="AR2078" s="231" t="s">
        <v>645</v>
      </c>
      <c r="AT2078" s="231" t="s">
        <v>433</v>
      </c>
      <c r="AU2078" s="231" t="s">
        <v>83</v>
      </c>
      <c r="AY2078" s="21" t="s">
        <v>426</v>
      </c>
      <c r="BE2078" s="232">
        <f>IF(N2078="základní",J2078,0)</f>
        <v>0</v>
      </c>
      <c r="BF2078" s="232">
        <f>IF(N2078="snížená",J2078,0)</f>
        <v>0</v>
      </c>
      <c r="BG2078" s="232">
        <f>IF(N2078="zákl. přenesená",J2078,0)</f>
        <v>0</v>
      </c>
      <c r="BH2078" s="232">
        <f>IF(N2078="sníž. přenesená",J2078,0)</f>
        <v>0</v>
      </c>
      <c r="BI2078" s="232">
        <f>IF(N2078="nulová",J2078,0)</f>
        <v>0</v>
      </c>
      <c r="BJ2078" s="21" t="s">
        <v>81</v>
      </c>
      <c r="BK2078" s="232">
        <f>ROUND(I2078*H2078,2)</f>
        <v>0</v>
      </c>
      <c r="BL2078" s="21" t="s">
        <v>645</v>
      </c>
      <c r="BM2078" s="231" t="s">
        <v>2774</v>
      </c>
    </row>
    <row r="2079" s="2" customFormat="1">
      <c r="A2079" s="42"/>
      <c r="B2079" s="43"/>
      <c r="C2079" s="44"/>
      <c r="D2079" s="233" t="s">
        <v>442</v>
      </c>
      <c r="E2079" s="44"/>
      <c r="F2079" s="234" t="s">
        <v>2775</v>
      </c>
      <c r="G2079" s="44"/>
      <c r="H2079" s="44"/>
      <c r="I2079" s="235"/>
      <c r="J2079" s="44"/>
      <c r="K2079" s="44"/>
      <c r="L2079" s="48"/>
      <c r="M2079" s="236"/>
      <c r="N2079" s="237"/>
      <c r="O2079" s="88"/>
      <c r="P2079" s="88"/>
      <c r="Q2079" s="88"/>
      <c r="R2079" s="88"/>
      <c r="S2079" s="88"/>
      <c r="T2079" s="89"/>
      <c r="U2079" s="42"/>
      <c r="V2079" s="42"/>
      <c r="W2079" s="42"/>
      <c r="X2079" s="42"/>
      <c r="Y2079" s="42"/>
      <c r="Z2079" s="42"/>
      <c r="AA2079" s="42"/>
      <c r="AB2079" s="42"/>
      <c r="AC2079" s="42"/>
      <c r="AD2079" s="42"/>
      <c r="AE2079" s="42"/>
      <c r="AT2079" s="21" t="s">
        <v>442</v>
      </c>
      <c r="AU2079" s="21" t="s">
        <v>83</v>
      </c>
    </row>
    <row r="2080" s="14" customFormat="1">
      <c r="A2080" s="14"/>
      <c r="B2080" s="250"/>
      <c r="C2080" s="251"/>
      <c r="D2080" s="240" t="s">
        <v>446</v>
      </c>
      <c r="E2080" s="252" t="s">
        <v>28</v>
      </c>
      <c r="F2080" s="253" t="s">
        <v>862</v>
      </c>
      <c r="G2080" s="251"/>
      <c r="H2080" s="252" t="s">
        <v>28</v>
      </c>
      <c r="I2080" s="254"/>
      <c r="J2080" s="251"/>
      <c r="K2080" s="251"/>
      <c r="L2080" s="255"/>
      <c r="M2080" s="256"/>
      <c r="N2080" s="257"/>
      <c r="O2080" s="257"/>
      <c r="P2080" s="257"/>
      <c r="Q2080" s="257"/>
      <c r="R2080" s="257"/>
      <c r="S2080" s="257"/>
      <c r="T2080" s="258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T2080" s="259" t="s">
        <v>446</v>
      </c>
      <c r="AU2080" s="259" t="s">
        <v>83</v>
      </c>
      <c r="AV2080" s="14" t="s">
        <v>81</v>
      </c>
      <c r="AW2080" s="14" t="s">
        <v>35</v>
      </c>
      <c r="AX2080" s="14" t="s">
        <v>74</v>
      </c>
      <c r="AY2080" s="259" t="s">
        <v>426</v>
      </c>
    </row>
    <row r="2081" s="13" customFormat="1">
      <c r="A2081" s="13"/>
      <c r="B2081" s="238"/>
      <c r="C2081" s="239"/>
      <c r="D2081" s="240" t="s">
        <v>446</v>
      </c>
      <c r="E2081" s="241" t="s">
        <v>28</v>
      </c>
      <c r="F2081" s="242" t="s">
        <v>2776</v>
      </c>
      <c r="G2081" s="239"/>
      <c r="H2081" s="243">
        <v>4.9699999999999998</v>
      </c>
      <c r="I2081" s="244"/>
      <c r="J2081" s="239"/>
      <c r="K2081" s="239"/>
      <c r="L2081" s="245"/>
      <c r="M2081" s="246"/>
      <c r="N2081" s="247"/>
      <c r="O2081" s="247"/>
      <c r="P2081" s="247"/>
      <c r="Q2081" s="247"/>
      <c r="R2081" s="247"/>
      <c r="S2081" s="247"/>
      <c r="T2081" s="248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T2081" s="249" t="s">
        <v>446</v>
      </c>
      <c r="AU2081" s="249" t="s">
        <v>83</v>
      </c>
      <c r="AV2081" s="13" t="s">
        <v>83</v>
      </c>
      <c r="AW2081" s="13" t="s">
        <v>35</v>
      </c>
      <c r="AX2081" s="13" t="s">
        <v>74</v>
      </c>
      <c r="AY2081" s="249" t="s">
        <v>426</v>
      </c>
    </row>
    <row r="2082" s="14" customFormat="1">
      <c r="A2082" s="14"/>
      <c r="B2082" s="250"/>
      <c r="C2082" s="251"/>
      <c r="D2082" s="240" t="s">
        <v>446</v>
      </c>
      <c r="E2082" s="252" t="s">
        <v>28</v>
      </c>
      <c r="F2082" s="253" t="s">
        <v>871</v>
      </c>
      <c r="G2082" s="251"/>
      <c r="H2082" s="252" t="s">
        <v>28</v>
      </c>
      <c r="I2082" s="254"/>
      <c r="J2082" s="251"/>
      <c r="K2082" s="251"/>
      <c r="L2082" s="255"/>
      <c r="M2082" s="256"/>
      <c r="N2082" s="257"/>
      <c r="O2082" s="257"/>
      <c r="P2082" s="257"/>
      <c r="Q2082" s="257"/>
      <c r="R2082" s="257"/>
      <c r="S2082" s="257"/>
      <c r="T2082" s="258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T2082" s="259" t="s">
        <v>446</v>
      </c>
      <c r="AU2082" s="259" t="s">
        <v>83</v>
      </c>
      <c r="AV2082" s="14" t="s">
        <v>81</v>
      </c>
      <c r="AW2082" s="14" t="s">
        <v>35</v>
      </c>
      <c r="AX2082" s="14" t="s">
        <v>74</v>
      </c>
      <c r="AY2082" s="259" t="s">
        <v>426</v>
      </c>
    </row>
    <row r="2083" s="13" customFormat="1">
      <c r="A2083" s="13"/>
      <c r="B2083" s="238"/>
      <c r="C2083" s="239"/>
      <c r="D2083" s="240" t="s">
        <v>446</v>
      </c>
      <c r="E2083" s="241" t="s">
        <v>28</v>
      </c>
      <c r="F2083" s="242" t="s">
        <v>2777</v>
      </c>
      <c r="G2083" s="239"/>
      <c r="H2083" s="243">
        <v>9.9399999999999995</v>
      </c>
      <c r="I2083" s="244"/>
      <c r="J2083" s="239"/>
      <c r="K2083" s="239"/>
      <c r="L2083" s="245"/>
      <c r="M2083" s="246"/>
      <c r="N2083" s="247"/>
      <c r="O2083" s="247"/>
      <c r="P2083" s="247"/>
      <c r="Q2083" s="247"/>
      <c r="R2083" s="247"/>
      <c r="S2083" s="247"/>
      <c r="T2083" s="248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T2083" s="249" t="s">
        <v>446</v>
      </c>
      <c r="AU2083" s="249" t="s">
        <v>83</v>
      </c>
      <c r="AV2083" s="13" t="s">
        <v>83</v>
      </c>
      <c r="AW2083" s="13" t="s">
        <v>35</v>
      </c>
      <c r="AX2083" s="13" t="s">
        <v>74</v>
      </c>
      <c r="AY2083" s="249" t="s">
        <v>426</v>
      </c>
    </row>
    <row r="2084" s="14" customFormat="1">
      <c r="A2084" s="14"/>
      <c r="B2084" s="250"/>
      <c r="C2084" s="251"/>
      <c r="D2084" s="240" t="s">
        <v>446</v>
      </c>
      <c r="E2084" s="252" t="s">
        <v>28</v>
      </c>
      <c r="F2084" s="253" t="s">
        <v>872</v>
      </c>
      <c r="G2084" s="251"/>
      <c r="H2084" s="252" t="s">
        <v>28</v>
      </c>
      <c r="I2084" s="254"/>
      <c r="J2084" s="251"/>
      <c r="K2084" s="251"/>
      <c r="L2084" s="255"/>
      <c r="M2084" s="256"/>
      <c r="N2084" s="257"/>
      <c r="O2084" s="257"/>
      <c r="P2084" s="257"/>
      <c r="Q2084" s="257"/>
      <c r="R2084" s="257"/>
      <c r="S2084" s="257"/>
      <c r="T2084" s="258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T2084" s="259" t="s">
        <v>446</v>
      </c>
      <c r="AU2084" s="259" t="s">
        <v>83</v>
      </c>
      <c r="AV2084" s="14" t="s">
        <v>81</v>
      </c>
      <c r="AW2084" s="14" t="s">
        <v>35</v>
      </c>
      <c r="AX2084" s="14" t="s">
        <v>74</v>
      </c>
      <c r="AY2084" s="259" t="s">
        <v>426</v>
      </c>
    </row>
    <row r="2085" s="13" customFormat="1">
      <c r="A2085" s="13"/>
      <c r="B2085" s="238"/>
      <c r="C2085" s="239"/>
      <c r="D2085" s="240" t="s">
        <v>446</v>
      </c>
      <c r="E2085" s="241" t="s">
        <v>28</v>
      </c>
      <c r="F2085" s="242" t="s">
        <v>2777</v>
      </c>
      <c r="G2085" s="239"/>
      <c r="H2085" s="243">
        <v>9.9399999999999995</v>
      </c>
      <c r="I2085" s="244"/>
      <c r="J2085" s="239"/>
      <c r="K2085" s="239"/>
      <c r="L2085" s="245"/>
      <c r="M2085" s="246"/>
      <c r="N2085" s="247"/>
      <c r="O2085" s="247"/>
      <c r="P2085" s="247"/>
      <c r="Q2085" s="247"/>
      <c r="R2085" s="247"/>
      <c r="S2085" s="247"/>
      <c r="T2085" s="248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T2085" s="249" t="s">
        <v>446</v>
      </c>
      <c r="AU2085" s="249" t="s">
        <v>83</v>
      </c>
      <c r="AV2085" s="13" t="s">
        <v>83</v>
      </c>
      <c r="AW2085" s="13" t="s">
        <v>35</v>
      </c>
      <c r="AX2085" s="13" t="s">
        <v>74</v>
      </c>
      <c r="AY2085" s="249" t="s">
        <v>426</v>
      </c>
    </row>
    <row r="2086" s="14" customFormat="1">
      <c r="A2086" s="14"/>
      <c r="B2086" s="250"/>
      <c r="C2086" s="251"/>
      <c r="D2086" s="240" t="s">
        <v>446</v>
      </c>
      <c r="E2086" s="252" t="s">
        <v>28</v>
      </c>
      <c r="F2086" s="253" t="s">
        <v>863</v>
      </c>
      <c r="G2086" s="251"/>
      <c r="H2086" s="252" t="s">
        <v>28</v>
      </c>
      <c r="I2086" s="254"/>
      <c r="J2086" s="251"/>
      <c r="K2086" s="251"/>
      <c r="L2086" s="255"/>
      <c r="M2086" s="256"/>
      <c r="N2086" s="257"/>
      <c r="O2086" s="257"/>
      <c r="P2086" s="257"/>
      <c r="Q2086" s="257"/>
      <c r="R2086" s="257"/>
      <c r="S2086" s="257"/>
      <c r="T2086" s="258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T2086" s="259" t="s">
        <v>446</v>
      </c>
      <c r="AU2086" s="259" t="s">
        <v>83</v>
      </c>
      <c r="AV2086" s="14" t="s">
        <v>81</v>
      </c>
      <c r="AW2086" s="14" t="s">
        <v>35</v>
      </c>
      <c r="AX2086" s="14" t="s">
        <v>74</v>
      </c>
      <c r="AY2086" s="259" t="s">
        <v>426</v>
      </c>
    </row>
    <row r="2087" s="13" customFormat="1">
      <c r="A2087" s="13"/>
      <c r="B2087" s="238"/>
      <c r="C2087" s="239"/>
      <c r="D2087" s="240" t="s">
        <v>446</v>
      </c>
      <c r="E2087" s="241" t="s">
        <v>28</v>
      </c>
      <c r="F2087" s="242" t="s">
        <v>2778</v>
      </c>
      <c r="G2087" s="239"/>
      <c r="H2087" s="243">
        <v>29.824999999999999</v>
      </c>
      <c r="I2087" s="244"/>
      <c r="J2087" s="239"/>
      <c r="K2087" s="239"/>
      <c r="L2087" s="245"/>
      <c r="M2087" s="246"/>
      <c r="N2087" s="247"/>
      <c r="O2087" s="247"/>
      <c r="P2087" s="247"/>
      <c r="Q2087" s="247"/>
      <c r="R2087" s="247"/>
      <c r="S2087" s="247"/>
      <c r="T2087" s="248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T2087" s="249" t="s">
        <v>446</v>
      </c>
      <c r="AU2087" s="249" t="s">
        <v>83</v>
      </c>
      <c r="AV2087" s="13" t="s">
        <v>83</v>
      </c>
      <c r="AW2087" s="13" t="s">
        <v>35</v>
      </c>
      <c r="AX2087" s="13" t="s">
        <v>74</v>
      </c>
      <c r="AY2087" s="249" t="s">
        <v>426</v>
      </c>
    </row>
    <row r="2088" s="13" customFormat="1">
      <c r="A2088" s="13"/>
      <c r="B2088" s="238"/>
      <c r="C2088" s="239"/>
      <c r="D2088" s="240" t="s">
        <v>446</v>
      </c>
      <c r="E2088" s="241" t="s">
        <v>28</v>
      </c>
      <c r="F2088" s="242" t="s">
        <v>2779</v>
      </c>
      <c r="G2088" s="239"/>
      <c r="H2088" s="243">
        <v>15.605</v>
      </c>
      <c r="I2088" s="244"/>
      <c r="J2088" s="239"/>
      <c r="K2088" s="239"/>
      <c r="L2088" s="245"/>
      <c r="M2088" s="246"/>
      <c r="N2088" s="247"/>
      <c r="O2088" s="247"/>
      <c r="P2088" s="247"/>
      <c r="Q2088" s="247"/>
      <c r="R2088" s="247"/>
      <c r="S2088" s="247"/>
      <c r="T2088" s="248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T2088" s="249" t="s">
        <v>446</v>
      </c>
      <c r="AU2088" s="249" t="s">
        <v>83</v>
      </c>
      <c r="AV2088" s="13" t="s">
        <v>83</v>
      </c>
      <c r="AW2088" s="13" t="s">
        <v>35</v>
      </c>
      <c r="AX2088" s="13" t="s">
        <v>74</v>
      </c>
      <c r="AY2088" s="249" t="s">
        <v>426</v>
      </c>
    </row>
    <row r="2089" s="13" customFormat="1">
      <c r="A2089" s="13"/>
      <c r="B2089" s="238"/>
      <c r="C2089" s="239"/>
      <c r="D2089" s="240" t="s">
        <v>446</v>
      </c>
      <c r="E2089" s="241" t="s">
        <v>28</v>
      </c>
      <c r="F2089" s="242" t="s">
        <v>2780</v>
      </c>
      <c r="G2089" s="239"/>
      <c r="H2089" s="243">
        <v>17.600000000000001</v>
      </c>
      <c r="I2089" s="244"/>
      <c r="J2089" s="239"/>
      <c r="K2089" s="239"/>
      <c r="L2089" s="245"/>
      <c r="M2089" s="246"/>
      <c r="N2089" s="247"/>
      <c r="O2089" s="247"/>
      <c r="P2089" s="247"/>
      <c r="Q2089" s="247"/>
      <c r="R2089" s="247"/>
      <c r="S2089" s="247"/>
      <c r="T2089" s="248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T2089" s="249" t="s">
        <v>446</v>
      </c>
      <c r="AU2089" s="249" t="s">
        <v>83</v>
      </c>
      <c r="AV2089" s="13" t="s">
        <v>83</v>
      </c>
      <c r="AW2089" s="13" t="s">
        <v>35</v>
      </c>
      <c r="AX2089" s="13" t="s">
        <v>74</v>
      </c>
      <c r="AY2089" s="249" t="s">
        <v>426</v>
      </c>
    </row>
    <row r="2090" s="15" customFormat="1">
      <c r="A2090" s="15"/>
      <c r="B2090" s="260"/>
      <c r="C2090" s="261"/>
      <c r="D2090" s="240" t="s">
        <v>446</v>
      </c>
      <c r="E2090" s="262" t="s">
        <v>28</v>
      </c>
      <c r="F2090" s="263" t="s">
        <v>466</v>
      </c>
      <c r="G2090" s="261"/>
      <c r="H2090" s="264">
        <v>87.879999999999995</v>
      </c>
      <c r="I2090" s="265"/>
      <c r="J2090" s="261"/>
      <c r="K2090" s="261"/>
      <c r="L2090" s="266"/>
      <c r="M2090" s="267"/>
      <c r="N2090" s="268"/>
      <c r="O2090" s="268"/>
      <c r="P2090" s="268"/>
      <c r="Q2090" s="268"/>
      <c r="R2090" s="268"/>
      <c r="S2090" s="268"/>
      <c r="T2090" s="269"/>
      <c r="U2090" s="15"/>
      <c r="V2090" s="15"/>
      <c r="W2090" s="15"/>
      <c r="X2090" s="15"/>
      <c r="Y2090" s="15"/>
      <c r="Z2090" s="15"/>
      <c r="AA2090" s="15"/>
      <c r="AB2090" s="15"/>
      <c r="AC2090" s="15"/>
      <c r="AD2090" s="15"/>
      <c r="AE2090" s="15"/>
      <c r="AT2090" s="270" t="s">
        <v>446</v>
      </c>
      <c r="AU2090" s="270" t="s">
        <v>83</v>
      </c>
      <c r="AV2090" s="15" t="s">
        <v>438</v>
      </c>
      <c r="AW2090" s="15" t="s">
        <v>35</v>
      </c>
      <c r="AX2090" s="15" t="s">
        <v>81</v>
      </c>
      <c r="AY2090" s="270" t="s">
        <v>426</v>
      </c>
    </row>
    <row r="2091" s="2" customFormat="1" ht="44.25" customHeight="1">
      <c r="A2091" s="42"/>
      <c r="B2091" s="43"/>
      <c r="C2091" s="220" t="s">
        <v>2781</v>
      </c>
      <c r="D2091" s="220" t="s">
        <v>433</v>
      </c>
      <c r="E2091" s="221" t="s">
        <v>2782</v>
      </c>
      <c r="F2091" s="222" t="s">
        <v>2783</v>
      </c>
      <c r="G2091" s="223" t="s">
        <v>949</v>
      </c>
      <c r="H2091" s="224">
        <v>52.460000000000001</v>
      </c>
      <c r="I2091" s="225"/>
      <c r="J2091" s="226">
        <f>ROUND(I2091*H2091,2)</f>
        <v>0</v>
      </c>
      <c r="K2091" s="222" t="s">
        <v>437</v>
      </c>
      <c r="L2091" s="48"/>
      <c r="M2091" s="227" t="s">
        <v>28</v>
      </c>
      <c r="N2091" s="228" t="s">
        <v>45</v>
      </c>
      <c r="O2091" s="88"/>
      <c r="P2091" s="229">
        <f>O2091*H2091</f>
        <v>0</v>
      </c>
      <c r="Q2091" s="229">
        <v>0.00036000000000000002</v>
      </c>
      <c r="R2091" s="229">
        <f>Q2091*H2091</f>
        <v>0.018885600000000002</v>
      </c>
      <c r="S2091" s="229">
        <v>0</v>
      </c>
      <c r="T2091" s="230">
        <f>S2091*H2091</f>
        <v>0</v>
      </c>
      <c r="U2091" s="42"/>
      <c r="V2091" s="42"/>
      <c r="W2091" s="42"/>
      <c r="X2091" s="42"/>
      <c r="Y2091" s="42"/>
      <c r="Z2091" s="42"/>
      <c r="AA2091" s="42"/>
      <c r="AB2091" s="42"/>
      <c r="AC2091" s="42"/>
      <c r="AD2091" s="42"/>
      <c r="AE2091" s="42"/>
      <c r="AR2091" s="231" t="s">
        <v>645</v>
      </c>
      <c r="AT2091" s="231" t="s">
        <v>433</v>
      </c>
      <c r="AU2091" s="231" t="s">
        <v>83</v>
      </c>
      <c r="AY2091" s="21" t="s">
        <v>426</v>
      </c>
      <c r="BE2091" s="232">
        <f>IF(N2091="základní",J2091,0)</f>
        <v>0</v>
      </c>
      <c r="BF2091" s="232">
        <f>IF(N2091="snížená",J2091,0)</f>
        <v>0</v>
      </c>
      <c r="BG2091" s="232">
        <f>IF(N2091="zákl. přenesená",J2091,0)</f>
        <v>0</v>
      </c>
      <c r="BH2091" s="232">
        <f>IF(N2091="sníž. přenesená",J2091,0)</f>
        <v>0</v>
      </c>
      <c r="BI2091" s="232">
        <f>IF(N2091="nulová",J2091,0)</f>
        <v>0</v>
      </c>
      <c r="BJ2091" s="21" t="s">
        <v>81</v>
      </c>
      <c r="BK2091" s="232">
        <f>ROUND(I2091*H2091,2)</f>
        <v>0</v>
      </c>
      <c r="BL2091" s="21" t="s">
        <v>645</v>
      </c>
      <c r="BM2091" s="231" t="s">
        <v>2784</v>
      </c>
    </row>
    <row r="2092" s="2" customFormat="1">
      <c r="A2092" s="42"/>
      <c r="B2092" s="43"/>
      <c r="C2092" s="44"/>
      <c r="D2092" s="233" t="s">
        <v>442</v>
      </c>
      <c r="E2092" s="44"/>
      <c r="F2092" s="234" t="s">
        <v>2785</v>
      </c>
      <c r="G2092" s="44"/>
      <c r="H2092" s="44"/>
      <c r="I2092" s="235"/>
      <c r="J2092" s="44"/>
      <c r="K2092" s="44"/>
      <c r="L2092" s="48"/>
      <c r="M2092" s="236"/>
      <c r="N2092" s="237"/>
      <c r="O2092" s="88"/>
      <c r="P2092" s="88"/>
      <c r="Q2092" s="88"/>
      <c r="R2092" s="88"/>
      <c r="S2092" s="88"/>
      <c r="T2092" s="89"/>
      <c r="U2092" s="42"/>
      <c r="V2092" s="42"/>
      <c r="W2092" s="42"/>
      <c r="X2092" s="42"/>
      <c r="Y2092" s="42"/>
      <c r="Z2092" s="42"/>
      <c r="AA2092" s="42"/>
      <c r="AB2092" s="42"/>
      <c r="AC2092" s="42"/>
      <c r="AD2092" s="42"/>
      <c r="AE2092" s="42"/>
      <c r="AT2092" s="21" t="s">
        <v>442</v>
      </c>
      <c r="AU2092" s="21" t="s">
        <v>83</v>
      </c>
    </row>
    <row r="2093" s="14" customFormat="1">
      <c r="A2093" s="14"/>
      <c r="B2093" s="250"/>
      <c r="C2093" s="251"/>
      <c r="D2093" s="240" t="s">
        <v>446</v>
      </c>
      <c r="E2093" s="252" t="s">
        <v>28</v>
      </c>
      <c r="F2093" s="253" t="s">
        <v>863</v>
      </c>
      <c r="G2093" s="251"/>
      <c r="H2093" s="252" t="s">
        <v>28</v>
      </c>
      <c r="I2093" s="254"/>
      <c r="J2093" s="251"/>
      <c r="K2093" s="251"/>
      <c r="L2093" s="255"/>
      <c r="M2093" s="256"/>
      <c r="N2093" s="257"/>
      <c r="O2093" s="257"/>
      <c r="P2093" s="257"/>
      <c r="Q2093" s="257"/>
      <c r="R2093" s="257"/>
      <c r="S2093" s="257"/>
      <c r="T2093" s="258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T2093" s="259" t="s">
        <v>446</v>
      </c>
      <c r="AU2093" s="259" t="s">
        <v>83</v>
      </c>
      <c r="AV2093" s="14" t="s">
        <v>81</v>
      </c>
      <c r="AW2093" s="14" t="s">
        <v>35</v>
      </c>
      <c r="AX2093" s="14" t="s">
        <v>74</v>
      </c>
      <c r="AY2093" s="259" t="s">
        <v>426</v>
      </c>
    </row>
    <row r="2094" s="13" customFormat="1">
      <c r="A2094" s="13"/>
      <c r="B2094" s="238"/>
      <c r="C2094" s="239"/>
      <c r="D2094" s="240" t="s">
        <v>446</v>
      </c>
      <c r="E2094" s="241" t="s">
        <v>28</v>
      </c>
      <c r="F2094" s="242" t="s">
        <v>2786</v>
      </c>
      <c r="G2094" s="239"/>
      <c r="H2094" s="243">
        <v>52.460000000000001</v>
      </c>
      <c r="I2094" s="244"/>
      <c r="J2094" s="239"/>
      <c r="K2094" s="239"/>
      <c r="L2094" s="245"/>
      <c r="M2094" s="246"/>
      <c r="N2094" s="247"/>
      <c r="O2094" s="247"/>
      <c r="P2094" s="247"/>
      <c r="Q2094" s="247"/>
      <c r="R2094" s="247"/>
      <c r="S2094" s="247"/>
      <c r="T2094" s="248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T2094" s="249" t="s">
        <v>446</v>
      </c>
      <c r="AU2094" s="249" t="s">
        <v>83</v>
      </c>
      <c r="AV2094" s="13" t="s">
        <v>83</v>
      </c>
      <c r="AW2094" s="13" t="s">
        <v>35</v>
      </c>
      <c r="AX2094" s="13" t="s">
        <v>81</v>
      </c>
      <c r="AY2094" s="249" t="s">
        <v>426</v>
      </c>
    </row>
    <row r="2095" s="2" customFormat="1" ht="66.75" customHeight="1">
      <c r="A2095" s="42"/>
      <c r="B2095" s="43"/>
      <c r="C2095" s="220" t="s">
        <v>2787</v>
      </c>
      <c r="D2095" s="220" t="s">
        <v>433</v>
      </c>
      <c r="E2095" s="221" t="s">
        <v>2788</v>
      </c>
      <c r="F2095" s="222" t="s">
        <v>2789</v>
      </c>
      <c r="G2095" s="223" t="s">
        <v>436</v>
      </c>
      <c r="H2095" s="224">
        <v>39.255000000000003</v>
      </c>
      <c r="I2095" s="225"/>
      <c r="J2095" s="226">
        <f>ROUND(I2095*H2095,2)</f>
        <v>0</v>
      </c>
      <c r="K2095" s="222" t="s">
        <v>28</v>
      </c>
      <c r="L2095" s="48"/>
      <c r="M2095" s="227" t="s">
        <v>28</v>
      </c>
      <c r="N2095" s="228" t="s">
        <v>45</v>
      </c>
      <c r="O2095" s="88"/>
      <c r="P2095" s="229">
        <f>O2095*H2095</f>
        <v>0</v>
      </c>
      <c r="Q2095" s="229">
        <v>0.048939999999999997</v>
      </c>
      <c r="R2095" s="229">
        <f>Q2095*H2095</f>
        <v>1.9211397000000001</v>
      </c>
      <c r="S2095" s="229">
        <v>0</v>
      </c>
      <c r="T2095" s="230">
        <f>S2095*H2095</f>
        <v>0</v>
      </c>
      <c r="U2095" s="42"/>
      <c r="V2095" s="42"/>
      <c r="W2095" s="42"/>
      <c r="X2095" s="42"/>
      <c r="Y2095" s="42"/>
      <c r="Z2095" s="42"/>
      <c r="AA2095" s="42"/>
      <c r="AB2095" s="42"/>
      <c r="AC2095" s="42"/>
      <c r="AD2095" s="42"/>
      <c r="AE2095" s="42"/>
      <c r="AR2095" s="231" t="s">
        <v>645</v>
      </c>
      <c r="AT2095" s="231" t="s">
        <v>433</v>
      </c>
      <c r="AU2095" s="231" t="s">
        <v>83</v>
      </c>
      <c r="AY2095" s="21" t="s">
        <v>426</v>
      </c>
      <c r="BE2095" s="232">
        <f>IF(N2095="základní",J2095,0)</f>
        <v>0</v>
      </c>
      <c r="BF2095" s="232">
        <f>IF(N2095="snížená",J2095,0)</f>
        <v>0</v>
      </c>
      <c r="BG2095" s="232">
        <f>IF(N2095="zákl. přenesená",J2095,0)</f>
        <v>0</v>
      </c>
      <c r="BH2095" s="232">
        <f>IF(N2095="sníž. přenesená",J2095,0)</f>
        <v>0</v>
      </c>
      <c r="BI2095" s="232">
        <f>IF(N2095="nulová",J2095,0)</f>
        <v>0</v>
      </c>
      <c r="BJ2095" s="21" t="s">
        <v>81</v>
      </c>
      <c r="BK2095" s="232">
        <f>ROUND(I2095*H2095,2)</f>
        <v>0</v>
      </c>
      <c r="BL2095" s="21" t="s">
        <v>645</v>
      </c>
      <c r="BM2095" s="231" t="s">
        <v>2790</v>
      </c>
    </row>
    <row r="2096" s="14" customFormat="1">
      <c r="A2096" s="14"/>
      <c r="B2096" s="250"/>
      <c r="C2096" s="251"/>
      <c r="D2096" s="240" t="s">
        <v>446</v>
      </c>
      <c r="E2096" s="252" t="s">
        <v>28</v>
      </c>
      <c r="F2096" s="253" t="s">
        <v>899</v>
      </c>
      <c r="G2096" s="251"/>
      <c r="H2096" s="252" t="s">
        <v>28</v>
      </c>
      <c r="I2096" s="254"/>
      <c r="J2096" s="251"/>
      <c r="K2096" s="251"/>
      <c r="L2096" s="255"/>
      <c r="M2096" s="256"/>
      <c r="N2096" s="257"/>
      <c r="O2096" s="257"/>
      <c r="P2096" s="257"/>
      <c r="Q2096" s="257"/>
      <c r="R2096" s="257"/>
      <c r="S2096" s="257"/>
      <c r="T2096" s="258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T2096" s="259" t="s">
        <v>446</v>
      </c>
      <c r="AU2096" s="259" t="s">
        <v>83</v>
      </c>
      <c r="AV2096" s="14" t="s">
        <v>81</v>
      </c>
      <c r="AW2096" s="14" t="s">
        <v>35</v>
      </c>
      <c r="AX2096" s="14" t="s">
        <v>74</v>
      </c>
      <c r="AY2096" s="259" t="s">
        <v>426</v>
      </c>
    </row>
    <row r="2097" s="14" customFormat="1">
      <c r="A2097" s="14"/>
      <c r="B2097" s="250"/>
      <c r="C2097" s="251"/>
      <c r="D2097" s="240" t="s">
        <v>446</v>
      </c>
      <c r="E2097" s="252" t="s">
        <v>28</v>
      </c>
      <c r="F2097" s="253" t="s">
        <v>862</v>
      </c>
      <c r="G2097" s="251"/>
      <c r="H2097" s="252" t="s">
        <v>28</v>
      </c>
      <c r="I2097" s="254"/>
      <c r="J2097" s="251"/>
      <c r="K2097" s="251"/>
      <c r="L2097" s="255"/>
      <c r="M2097" s="256"/>
      <c r="N2097" s="257"/>
      <c r="O2097" s="257"/>
      <c r="P2097" s="257"/>
      <c r="Q2097" s="257"/>
      <c r="R2097" s="257"/>
      <c r="S2097" s="257"/>
      <c r="T2097" s="258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T2097" s="259" t="s">
        <v>446</v>
      </c>
      <c r="AU2097" s="259" t="s">
        <v>83</v>
      </c>
      <c r="AV2097" s="14" t="s">
        <v>81</v>
      </c>
      <c r="AW2097" s="14" t="s">
        <v>35</v>
      </c>
      <c r="AX2097" s="14" t="s">
        <v>74</v>
      </c>
      <c r="AY2097" s="259" t="s">
        <v>426</v>
      </c>
    </row>
    <row r="2098" s="13" customFormat="1">
      <c r="A2098" s="13"/>
      <c r="B2098" s="238"/>
      <c r="C2098" s="239"/>
      <c r="D2098" s="240" t="s">
        <v>446</v>
      </c>
      <c r="E2098" s="241" t="s">
        <v>28</v>
      </c>
      <c r="F2098" s="242" t="s">
        <v>2791</v>
      </c>
      <c r="G2098" s="239"/>
      <c r="H2098" s="243">
        <v>18.638000000000002</v>
      </c>
      <c r="I2098" s="244"/>
      <c r="J2098" s="239"/>
      <c r="K2098" s="239"/>
      <c r="L2098" s="245"/>
      <c r="M2098" s="246"/>
      <c r="N2098" s="247"/>
      <c r="O2098" s="247"/>
      <c r="P2098" s="247"/>
      <c r="Q2098" s="247"/>
      <c r="R2098" s="247"/>
      <c r="S2098" s="247"/>
      <c r="T2098" s="248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T2098" s="249" t="s">
        <v>446</v>
      </c>
      <c r="AU2098" s="249" t="s">
        <v>83</v>
      </c>
      <c r="AV2098" s="13" t="s">
        <v>83</v>
      </c>
      <c r="AW2098" s="13" t="s">
        <v>35</v>
      </c>
      <c r="AX2098" s="13" t="s">
        <v>74</v>
      </c>
      <c r="AY2098" s="249" t="s">
        <v>426</v>
      </c>
    </row>
    <row r="2099" s="13" customFormat="1">
      <c r="A2099" s="13"/>
      <c r="B2099" s="238"/>
      <c r="C2099" s="239"/>
      <c r="D2099" s="240" t="s">
        <v>446</v>
      </c>
      <c r="E2099" s="241" t="s">
        <v>28</v>
      </c>
      <c r="F2099" s="242" t="s">
        <v>2792</v>
      </c>
      <c r="G2099" s="239"/>
      <c r="H2099" s="243">
        <v>-10.787000000000001</v>
      </c>
      <c r="I2099" s="244"/>
      <c r="J2099" s="239"/>
      <c r="K2099" s="239"/>
      <c r="L2099" s="245"/>
      <c r="M2099" s="246"/>
      <c r="N2099" s="247"/>
      <c r="O2099" s="247"/>
      <c r="P2099" s="247"/>
      <c r="Q2099" s="247"/>
      <c r="R2099" s="247"/>
      <c r="S2099" s="247"/>
      <c r="T2099" s="248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T2099" s="249" t="s">
        <v>446</v>
      </c>
      <c r="AU2099" s="249" t="s">
        <v>83</v>
      </c>
      <c r="AV2099" s="13" t="s">
        <v>83</v>
      </c>
      <c r="AW2099" s="13" t="s">
        <v>35</v>
      </c>
      <c r="AX2099" s="13" t="s">
        <v>74</v>
      </c>
      <c r="AY2099" s="249" t="s">
        <v>426</v>
      </c>
    </row>
    <row r="2100" s="14" customFormat="1">
      <c r="A2100" s="14"/>
      <c r="B2100" s="250"/>
      <c r="C2100" s="251"/>
      <c r="D2100" s="240" t="s">
        <v>446</v>
      </c>
      <c r="E2100" s="252" t="s">
        <v>28</v>
      </c>
      <c r="F2100" s="253" t="s">
        <v>871</v>
      </c>
      <c r="G2100" s="251"/>
      <c r="H2100" s="252" t="s">
        <v>28</v>
      </c>
      <c r="I2100" s="254"/>
      <c r="J2100" s="251"/>
      <c r="K2100" s="251"/>
      <c r="L2100" s="255"/>
      <c r="M2100" s="256"/>
      <c r="N2100" s="257"/>
      <c r="O2100" s="257"/>
      <c r="P2100" s="257"/>
      <c r="Q2100" s="257"/>
      <c r="R2100" s="257"/>
      <c r="S2100" s="257"/>
      <c r="T2100" s="258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T2100" s="259" t="s">
        <v>446</v>
      </c>
      <c r="AU2100" s="259" t="s">
        <v>83</v>
      </c>
      <c r="AV2100" s="14" t="s">
        <v>81</v>
      </c>
      <c r="AW2100" s="14" t="s">
        <v>35</v>
      </c>
      <c r="AX2100" s="14" t="s">
        <v>74</v>
      </c>
      <c r="AY2100" s="259" t="s">
        <v>426</v>
      </c>
    </row>
    <row r="2101" s="13" customFormat="1">
      <c r="A2101" s="13"/>
      <c r="B2101" s="238"/>
      <c r="C2101" s="239"/>
      <c r="D2101" s="240" t="s">
        <v>446</v>
      </c>
      <c r="E2101" s="241" t="s">
        <v>28</v>
      </c>
      <c r="F2101" s="242" t="s">
        <v>2793</v>
      </c>
      <c r="G2101" s="239"/>
      <c r="H2101" s="243">
        <v>37.274999999999999</v>
      </c>
      <c r="I2101" s="244"/>
      <c r="J2101" s="239"/>
      <c r="K2101" s="239"/>
      <c r="L2101" s="245"/>
      <c r="M2101" s="246"/>
      <c r="N2101" s="247"/>
      <c r="O2101" s="247"/>
      <c r="P2101" s="247"/>
      <c r="Q2101" s="247"/>
      <c r="R2101" s="247"/>
      <c r="S2101" s="247"/>
      <c r="T2101" s="248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T2101" s="249" t="s">
        <v>446</v>
      </c>
      <c r="AU2101" s="249" t="s">
        <v>83</v>
      </c>
      <c r="AV2101" s="13" t="s">
        <v>83</v>
      </c>
      <c r="AW2101" s="13" t="s">
        <v>35</v>
      </c>
      <c r="AX2101" s="13" t="s">
        <v>74</v>
      </c>
      <c r="AY2101" s="249" t="s">
        <v>426</v>
      </c>
    </row>
    <row r="2102" s="13" customFormat="1">
      <c r="A2102" s="13"/>
      <c r="B2102" s="238"/>
      <c r="C2102" s="239"/>
      <c r="D2102" s="240" t="s">
        <v>446</v>
      </c>
      <c r="E2102" s="241" t="s">
        <v>28</v>
      </c>
      <c r="F2102" s="242" t="s">
        <v>2794</v>
      </c>
      <c r="G2102" s="239"/>
      <c r="H2102" s="243">
        <v>-21.573</v>
      </c>
      <c r="I2102" s="244"/>
      <c r="J2102" s="239"/>
      <c r="K2102" s="239"/>
      <c r="L2102" s="245"/>
      <c r="M2102" s="246"/>
      <c r="N2102" s="247"/>
      <c r="O2102" s="247"/>
      <c r="P2102" s="247"/>
      <c r="Q2102" s="247"/>
      <c r="R2102" s="247"/>
      <c r="S2102" s="247"/>
      <c r="T2102" s="248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T2102" s="249" t="s">
        <v>446</v>
      </c>
      <c r="AU2102" s="249" t="s">
        <v>83</v>
      </c>
      <c r="AV2102" s="13" t="s">
        <v>83</v>
      </c>
      <c r="AW2102" s="13" t="s">
        <v>35</v>
      </c>
      <c r="AX2102" s="13" t="s">
        <v>74</v>
      </c>
      <c r="AY2102" s="249" t="s">
        <v>426</v>
      </c>
    </row>
    <row r="2103" s="14" customFormat="1">
      <c r="A2103" s="14"/>
      <c r="B2103" s="250"/>
      <c r="C2103" s="251"/>
      <c r="D2103" s="240" t="s">
        <v>446</v>
      </c>
      <c r="E2103" s="252" t="s">
        <v>28</v>
      </c>
      <c r="F2103" s="253" t="s">
        <v>872</v>
      </c>
      <c r="G2103" s="251"/>
      <c r="H2103" s="252" t="s">
        <v>28</v>
      </c>
      <c r="I2103" s="254"/>
      <c r="J2103" s="251"/>
      <c r="K2103" s="251"/>
      <c r="L2103" s="255"/>
      <c r="M2103" s="256"/>
      <c r="N2103" s="257"/>
      <c r="O2103" s="257"/>
      <c r="P2103" s="257"/>
      <c r="Q2103" s="257"/>
      <c r="R2103" s="257"/>
      <c r="S2103" s="257"/>
      <c r="T2103" s="258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T2103" s="259" t="s">
        <v>446</v>
      </c>
      <c r="AU2103" s="259" t="s">
        <v>83</v>
      </c>
      <c r="AV2103" s="14" t="s">
        <v>81</v>
      </c>
      <c r="AW2103" s="14" t="s">
        <v>35</v>
      </c>
      <c r="AX2103" s="14" t="s">
        <v>74</v>
      </c>
      <c r="AY2103" s="259" t="s">
        <v>426</v>
      </c>
    </row>
    <row r="2104" s="13" customFormat="1">
      <c r="A2104" s="13"/>
      <c r="B2104" s="238"/>
      <c r="C2104" s="239"/>
      <c r="D2104" s="240" t="s">
        <v>446</v>
      </c>
      <c r="E2104" s="241" t="s">
        <v>28</v>
      </c>
      <c r="F2104" s="242" t="s">
        <v>2793</v>
      </c>
      <c r="G2104" s="239"/>
      <c r="H2104" s="243">
        <v>37.274999999999999</v>
      </c>
      <c r="I2104" s="244"/>
      <c r="J2104" s="239"/>
      <c r="K2104" s="239"/>
      <c r="L2104" s="245"/>
      <c r="M2104" s="246"/>
      <c r="N2104" s="247"/>
      <c r="O2104" s="247"/>
      <c r="P2104" s="247"/>
      <c r="Q2104" s="247"/>
      <c r="R2104" s="247"/>
      <c r="S2104" s="247"/>
      <c r="T2104" s="248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T2104" s="249" t="s">
        <v>446</v>
      </c>
      <c r="AU2104" s="249" t="s">
        <v>83</v>
      </c>
      <c r="AV2104" s="13" t="s">
        <v>83</v>
      </c>
      <c r="AW2104" s="13" t="s">
        <v>35</v>
      </c>
      <c r="AX2104" s="13" t="s">
        <v>74</v>
      </c>
      <c r="AY2104" s="249" t="s">
        <v>426</v>
      </c>
    </row>
    <row r="2105" s="13" customFormat="1">
      <c r="A2105" s="13"/>
      <c r="B2105" s="238"/>
      <c r="C2105" s="239"/>
      <c r="D2105" s="240" t="s">
        <v>446</v>
      </c>
      <c r="E2105" s="241" t="s">
        <v>28</v>
      </c>
      <c r="F2105" s="242" t="s">
        <v>2794</v>
      </c>
      <c r="G2105" s="239"/>
      <c r="H2105" s="243">
        <v>-21.573</v>
      </c>
      <c r="I2105" s="244"/>
      <c r="J2105" s="239"/>
      <c r="K2105" s="239"/>
      <c r="L2105" s="245"/>
      <c r="M2105" s="246"/>
      <c r="N2105" s="247"/>
      <c r="O2105" s="247"/>
      <c r="P2105" s="247"/>
      <c r="Q2105" s="247"/>
      <c r="R2105" s="247"/>
      <c r="S2105" s="247"/>
      <c r="T2105" s="248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T2105" s="249" t="s">
        <v>446</v>
      </c>
      <c r="AU2105" s="249" t="s">
        <v>83</v>
      </c>
      <c r="AV2105" s="13" t="s">
        <v>83</v>
      </c>
      <c r="AW2105" s="13" t="s">
        <v>35</v>
      </c>
      <c r="AX2105" s="13" t="s">
        <v>74</v>
      </c>
      <c r="AY2105" s="249" t="s">
        <v>426</v>
      </c>
    </row>
    <row r="2106" s="15" customFormat="1">
      <c r="A2106" s="15"/>
      <c r="B2106" s="260"/>
      <c r="C2106" s="261"/>
      <c r="D2106" s="240" t="s">
        <v>446</v>
      </c>
      <c r="E2106" s="262" t="s">
        <v>393</v>
      </c>
      <c r="F2106" s="263" t="s">
        <v>466</v>
      </c>
      <c r="G2106" s="261"/>
      <c r="H2106" s="264">
        <v>39.255000000000003</v>
      </c>
      <c r="I2106" s="265"/>
      <c r="J2106" s="261"/>
      <c r="K2106" s="261"/>
      <c r="L2106" s="266"/>
      <c r="M2106" s="267"/>
      <c r="N2106" s="268"/>
      <c r="O2106" s="268"/>
      <c r="P2106" s="268"/>
      <c r="Q2106" s="268"/>
      <c r="R2106" s="268"/>
      <c r="S2106" s="268"/>
      <c r="T2106" s="269"/>
      <c r="U2106" s="15"/>
      <c r="V2106" s="15"/>
      <c r="W2106" s="15"/>
      <c r="X2106" s="15"/>
      <c r="Y2106" s="15"/>
      <c r="Z2106" s="15"/>
      <c r="AA2106" s="15"/>
      <c r="AB2106" s="15"/>
      <c r="AC2106" s="15"/>
      <c r="AD2106" s="15"/>
      <c r="AE2106" s="15"/>
      <c r="AT2106" s="270" t="s">
        <v>446</v>
      </c>
      <c r="AU2106" s="270" t="s">
        <v>83</v>
      </c>
      <c r="AV2106" s="15" t="s">
        <v>438</v>
      </c>
      <c r="AW2106" s="15" t="s">
        <v>35</v>
      </c>
      <c r="AX2106" s="15" t="s">
        <v>81</v>
      </c>
      <c r="AY2106" s="270" t="s">
        <v>426</v>
      </c>
    </row>
    <row r="2107" s="2" customFormat="1" ht="62.7" customHeight="1">
      <c r="A2107" s="42"/>
      <c r="B2107" s="43"/>
      <c r="C2107" s="220" t="s">
        <v>2795</v>
      </c>
      <c r="D2107" s="220" t="s">
        <v>433</v>
      </c>
      <c r="E2107" s="221" t="s">
        <v>2796</v>
      </c>
      <c r="F2107" s="222" t="s">
        <v>2797</v>
      </c>
      <c r="G2107" s="223" t="s">
        <v>436</v>
      </c>
      <c r="H2107" s="224">
        <v>93.650999999999996</v>
      </c>
      <c r="I2107" s="225"/>
      <c r="J2107" s="226">
        <f>ROUND(I2107*H2107,2)</f>
        <v>0</v>
      </c>
      <c r="K2107" s="222" t="s">
        <v>28</v>
      </c>
      <c r="L2107" s="48"/>
      <c r="M2107" s="227" t="s">
        <v>28</v>
      </c>
      <c r="N2107" s="228" t="s">
        <v>45</v>
      </c>
      <c r="O2107" s="88"/>
      <c r="P2107" s="229">
        <f>O2107*H2107</f>
        <v>0</v>
      </c>
      <c r="Q2107" s="229">
        <v>0.048939999999999997</v>
      </c>
      <c r="R2107" s="229">
        <f>Q2107*H2107</f>
        <v>4.5832799399999997</v>
      </c>
      <c r="S2107" s="229">
        <v>0</v>
      </c>
      <c r="T2107" s="230">
        <f>S2107*H2107</f>
        <v>0</v>
      </c>
      <c r="U2107" s="42"/>
      <c r="V2107" s="42"/>
      <c r="W2107" s="42"/>
      <c r="X2107" s="42"/>
      <c r="Y2107" s="42"/>
      <c r="Z2107" s="42"/>
      <c r="AA2107" s="42"/>
      <c r="AB2107" s="42"/>
      <c r="AC2107" s="42"/>
      <c r="AD2107" s="42"/>
      <c r="AE2107" s="42"/>
      <c r="AR2107" s="231" t="s">
        <v>645</v>
      </c>
      <c r="AT2107" s="231" t="s">
        <v>433</v>
      </c>
      <c r="AU2107" s="231" t="s">
        <v>83</v>
      </c>
      <c r="AY2107" s="21" t="s">
        <v>426</v>
      </c>
      <c r="BE2107" s="232">
        <f>IF(N2107="základní",J2107,0)</f>
        <v>0</v>
      </c>
      <c r="BF2107" s="232">
        <f>IF(N2107="snížená",J2107,0)</f>
        <v>0</v>
      </c>
      <c r="BG2107" s="232">
        <f>IF(N2107="zákl. přenesená",J2107,0)</f>
        <v>0</v>
      </c>
      <c r="BH2107" s="232">
        <f>IF(N2107="sníž. přenesená",J2107,0)</f>
        <v>0</v>
      </c>
      <c r="BI2107" s="232">
        <f>IF(N2107="nulová",J2107,0)</f>
        <v>0</v>
      </c>
      <c r="BJ2107" s="21" t="s">
        <v>81</v>
      </c>
      <c r="BK2107" s="232">
        <f>ROUND(I2107*H2107,2)</f>
        <v>0</v>
      </c>
      <c r="BL2107" s="21" t="s">
        <v>645</v>
      </c>
      <c r="BM2107" s="231" t="s">
        <v>2798</v>
      </c>
    </row>
    <row r="2108" s="14" customFormat="1">
      <c r="A2108" s="14"/>
      <c r="B2108" s="250"/>
      <c r="C2108" s="251"/>
      <c r="D2108" s="240" t="s">
        <v>446</v>
      </c>
      <c r="E2108" s="252" t="s">
        <v>28</v>
      </c>
      <c r="F2108" s="253" t="s">
        <v>899</v>
      </c>
      <c r="G2108" s="251"/>
      <c r="H2108" s="252" t="s">
        <v>28</v>
      </c>
      <c r="I2108" s="254"/>
      <c r="J2108" s="251"/>
      <c r="K2108" s="251"/>
      <c r="L2108" s="255"/>
      <c r="M2108" s="256"/>
      <c r="N2108" s="257"/>
      <c r="O2108" s="257"/>
      <c r="P2108" s="257"/>
      <c r="Q2108" s="257"/>
      <c r="R2108" s="257"/>
      <c r="S2108" s="257"/>
      <c r="T2108" s="258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T2108" s="259" t="s">
        <v>446</v>
      </c>
      <c r="AU2108" s="259" t="s">
        <v>83</v>
      </c>
      <c r="AV2108" s="14" t="s">
        <v>81</v>
      </c>
      <c r="AW2108" s="14" t="s">
        <v>35</v>
      </c>
      <c r="AX2108" s="14" t="s">
        <v>74</v>
      </c>
      <c r="AY2108" s="259" t="s">
        <v>426</v>
      </c>
    </row>
    <row r="2109" s="14" customFormat="1">
      <c r="A2109" s="14"/>
      <c r="B2109" s="250"/>
      <c r="C2109" s="251"/>
      <c r="D2109" s="240" t="s">
        <v>446</v>
      </c>
      <c r="E2109" s="252" t="s">
        <v>28</v>
      </c>
      <c r="F2109" s="253" t="s">
        <v>863</v>
      </c>
      <c r="G2109" s="251"/>
      <c r="H2109" s="252" t="s">
        <v>28</v>
      </c>
      <c r="I2109" s="254"/>
      <c r="J2109" s="251"/>
      <c r="K2109" s="251"/>
      <c r="L2109" s="255"/>
      <c r="M2109" s="256"/>
      <c r="N2109" s="257"/>
      <c r="O2109" s="257"/>
      <c r="P2109" s="257"/>
      <c r="Q2109" s="257"/>
      <c r="R2109" s="257"/>
      <c r="S2109" s="257"/>
      <c r="T2109" s="258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T2109" s="259" t="s">
        <v>446</v>
      </c>
      <c r="AU2109" s="259" t="s">
        <v>83</v>
      </c>
      <c r="AV2109" s="14" t="s">
        <v>81</v>
      </c>
      <c r="AW2109" s="14" t="s">
        <v>35</v>
      </c>
      <c r="AX2109" s="14" t="s">
        <v>74</v>
      </c>
      <c r="AY2109" s="259" t="s">
        <v>426</v>
      </c>
    </row>
    <row r="2110" s="13" customFormat="1">
      <c r="A2110" s="13"/>
      <c r="B2110" s="238"/>
      <c r="C2110" s="239"/>
      <c r="D2110" s="240" t="s">
        <v>446</v>
      </c>
      <c r="E2110" s="241" t="s">
        <v>28</v>
      </c>
      <c r="F2110" s="242" t="s">
        <v>2799</v>
      </c>
      <c r="G2110" s="239"/>
      <c r="H2110" s="243">
        <v>93.650999999999996</v>
      </c>
      <c r="I2110" s="244"/>
      <c r="J2110" s="239"/>
      <c r="K2110" s="239"/>
      <c r="L2110" s="245"/>
      <c r="M2110" s="246"/>
      <c r="N2110" s="247"/>
      <c r="O2110" s="247"/>
      <c r="P2110" s="247"/>
      <c r="Q2110" s="247"/>
      <c r="R2110" s="247"/>
      <c r="S2110" s="247"/>
      <c r="T2110" s="248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T2110" s="249" t="s">
        <v>446</v>
      </c>
      <c r="AU2110" s="249" t="s">
        <v>83</v>
      </c>
      <c r="AV2110" s="13" t="s">
        <v>83</v>
      </c>
      <c r="AW2110" s="13" t="s">
        <v>35</v>
      </c>
      <c r="AX2110" s="13" t="s">
        <v>74</v>
      </c>
      <c r="AY2110" s="249" t="s">
        <v>426</v>
      </c>
    </row>
    <row r="2111" s="15" customFormat="1">
      <c r="A2111" s="15"/>
      <c r="B2111" s="260"/>
      <c r="C2111" s="261"/>
      <c r="D2111" s="240" t="s">
        <v>446</v>
      </c>
      <c r="E2111" s="262" t="s">
        <v>395</v>
      </c>
      <c r="F2111" s="263" t="s">
        <v>466</v>
      </c>
      <c r="G2111" s="261"/>
      <c r="H2111" s="264">
        <v>93.650999999999996</v>
      </c>
      <c r="I2111" s="265"/>
      <c r="J2111" s="261"/>
      <c r="K2111" s="261"/>
      <c r="L2111" s="266"/>
      <c r="M2111" s="267"/>
      <c r="N2111" s="268"/>
      <c r="O2111" s="268"/>
      <c r="P2111" s="268"/>
      <c r="Q2111" s="268"/>
      <c r="R2111" s="268"/>
      <c r="S2111" s="268"/>
      <c r="T2111" s="269"/>
      <c r="U2111" s="15"/>
      <c r="V2111" s="15"/>
      <c r="W2111" s="15"/>
      <c r="X2111" s="15"/>
      <c r="Y2111" s="15"/>
      <c r="Z2111" s="15"/>
      <c r="AA2111" s="15"/>
      <c r="AB2111" s="15"/>
      <c r="AC2111" s="15"/>
      <c r="AD2111" s="15"/>
      <c r="AE2111" s="15"/>
      <c r="AT2111" s="270" t="s">
        <v>446</v>
      </c>
      <c r="AU2111" s="270" t="s">
        <v>83</v>
      </c>
      <c r="AV2111" s="15" t="s">
        <v>438</v>
      </c>
      <c r="AW2111" s="15" t="s">
        <v>35</v>
      </c>
      <c r="AX2111" s="15" t="s">
        <v>81</v>
      </c>
      <c r="AY2111" s="270" t="s">
        <v>426</v>
      </c>
    </row>
    <row r="2112" s="2" customFormat="1" ht="62.7" customHeight="1">
      <c r="A2112" s="42"/>
      <c r="B2112" s="43"/>
      <c r="C2112" s="220" t="s">
        <v>2800</v>
      </c>
      <c r="D2112" s="220" t="s">
        <v>433</v>
      </c>
      <c r="E2112" s="221" t="s">
        <v>2801</v>
      </c>
      <c r="F2112" s="222" t="s">
        <v>2802</v>
      </c>
      <c r="G2112" s="223" t="s">
        <v>436</v>
      </c>
      <c r="H2112" s="224">
        <v>49</v>
      </c>
      <c r="I2112" s="225"/>
      <c r="J2112" s="226">
        <f>ROUND(I2112*H2112,2)</f>
        <v>0</v>
      </c>
      <c r="K2112" s="222" t="s">
        <v>28</v>
      </c>
      <c r="L2112" s="48"/>
      <c r="M2112" s="227" t="s">
        <v>28</v>
      </c>
      <c r="N2112" s="228" t="s">
        <v>45</v>
      </c>
      <c r="O2112" s="88"/>
      <c r="P2112" s="229">
        <f>O2112*H2112</f>
        <v>0</v>
      </c>
      <c r="Q2112" s="229">
        <v>0.053530000000000001</v>
      </c>
      <c r="R2112" s="229">
        <f>Q2112*H2112</f>
        <v>2.62297</v>
      </c>
      <c r="S2112" s="229">
        <v>0</v>
      </c>
      <c r="T2112" s="230">
        <f>S2112*H2112</f>
        <v>0</v>
      </c>
      <c r="U2112" s="42"/>
      <c r="V2112" s="42"/>
      <c r="W2112" s="42"/>
      <c r="X2112" s="42"/>
      <c r="Y2112" s="42"/>
      <c r="Z2112" s="42"/>
      <c r="AA2112" s="42"/>
      <c r="AB2112" s="42"/>
      <c r="AC2112" s="42"/>
      <c r="AD2112" s="42"/>
      <c r="AE2112" s="42"/>
      <c r="AR2112" s="231" t="s">
        <v>645</v>
      </c>
      <c r="AT2112" s="231" t="s">
        <v>433</v>
      </c>
      <c r="AU2112" s="231" t="s">
        <v>83</v>
      </c>
      <c r="AY2112" s="21" t="s">
        <v>426</v>
      </c>
      <c r="BE2112" s="232">
        <f>IF(N2112="základní",J2112,0)</f>
        <v>0</v>
      </c>
      <c r="BF2112" s="232">
        <f>IF(N2112="snížená",J2112,0)</f>
        <v>0</v>
      </c>
      <c r="BG2112" s="232">
        <f>IF(N2112="zákl. přenesená",J2112,0)</f>
        <v>0</v>
      </c>
      <c r="BH2112" s="232">
        <f>IF(N2112="sníž. přenesená",J2112,0)</f>
        <v>0</v>
      </c>
      <c r="BI2112" s="232">
        <f>IF(N2112="nulová",J2112,0)</f>
        <v>0</v>
      </c>
      <c r="BJ2112" s="21" t="s">
        <v>81</v>
      </c>
      <c r="BK2112" s="232">
        <f>ROUND(I2112*H2112,2)</f>
        <v>0</v>
      </c>
      <c r="BL2112" s="21" t="s">
        <v>645</v>
      </c>
      <c r="BM2112" s="231" t="s">
        <v>2803</v>
      </c>
    </row>
    <row r="2113" s="14" customFormat="1">
      <c r="A2113" s="14"/>
      <c r="B2113" s="250"/>
      <c r="C2113" s="251"/>
      <c r="D2113" s="240" t="s">
        <v>446</v>
      </c>
      <c r="E2113" s="252" t="s">
        <v>28</v>
      </c>
      <c r="F2113" s="253" t="s">
        <v>899</v>
      </c>
      <c r="G2113" s="251"/>
      <c r="H2113" s="252" t="s">
        <v>28</v>
      </c>
      <c r="I2113" s="254"/>
      <c r="J2113" s="251"/>
      <c r="K2113" s="251"/>
      <c r="L2113" s="255"/>
      <c r="M2113" s="256"/>
      <c r="N2113" s="257"/>
      <c r="O2113" s="257"/>
      <c r="P2113" s="257"/>
      <c r="Q2113" s="257"/>
      <c r="R2113" s="257"/>
      <c r="S2113" s="257"/>
      <c r="T2113" s="258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T2113" s="259" t="s">
        <v>446</v>
      </c>
      <c r="AU2113" s="259" t="s">
        <v>83</v>
      </c>
      <c r="AV2113" s="14" t="s">
        <v>81</v>
      </c>
      <c r="AW2113" s="14" t="s">
        <v>35</v>
      </c>
      <c r="AX2113" s="14" t="s">
        <v>74</v>
      </c>
      <c r="AY2113" s="259" t="s">
        <v>426</v>
      </c>
    </row>
    <row r="2114" s="14" customFormat="1">
      <c r="A2114" s="14"/>
      <c r="B2114" s="250"/>
      <c r="C2114" s="251"/>
      <c r="D2114" s="240" t="s">
        <v>446</v>
      </c>
      <c r="E2114" s="252" t="s">
        <v>28</v>
      </c>
      <c r="F2114" s="253" t="s">
        <v>863</v>
      </c>
      <c r="G2114" s="251"/>
      <c r="H2114" s="252" t="s">
        <v>28</v>
      </c>
      <c r="I2114" s="254"/>
      <c r="J2114" s="251"/>
      <c r="K2114" s="251"/>
      <c r="L2114" s="255"/>
      <c r="M2114" s="256"/>
      <c r="N2114" s="257"/>
      <c r="O2114" s="257"/>
      <c r="P2114" s="257"/>
      <c r="Q2114" s="257"/>
      <c r="R2114" s="257"/>
      <c r="S2114" s="257"/>
      <c r="T2114" s="258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T2114" s="259" t="s">
        <v>446</v>
      </c>
      <c r="AU2114" s="259" t="s">
        <v>83</v>
      </c>
      <c r="AV2114" s="14" t="s">
        <v>81</v>
      </c>
      <c r="AW2114" s="14" t="s">
        <v>35</v>
      </c>
      <c r="AX2114" s="14" t="s">
        <v>74</v>
      </c>
      <c r="AY2114" s="259" t="s">
        <v>426</v>
      </c>
    </row>
    <row r="2115" s="13" customFormat="1">
      <c r="A2115" s="13"/>
      <c r="B2115" s="238"/>
      <c r="C2115" s="239"/>
      <c r="D2115" s="240" t="s">
        <v>446</v>
      </c>
      <c r="E2115" s="241" t="s">
        <v>28</v>
      </c>
      <c r="F2115" s="242" t="s">
        <v>2804</v>
      </c>
      <c r="G2115" s="239"/>
      <c r="H2115" s="243">
        <v>49</v>
      </c>
      <c r="I2115" s="244"/>
      <c r="J2115" s="239"/>
      <c r="K2115" s="239"/>
      <c r="L2115" s="245"/>
      <c r="M2115" s="246"/>
      <c r="N2115" s="247"/>
      <c r="O2115" s="247"/>
      <c r="P2115" s="247"/>
      <c r="Q2115" s="247"/>
      <c r="R2115" s="247"/>
      <c r="S2115" s="247"/>
      <c r="T2115" s="248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T2115" s="249" t="s">
        <v>446</v>
      </c>
      <c r="AU2115" s="249" t="s">
        <v>83</v>
      </c>
      <c r="AV2115" s="13" t="s">
        <v>83</v>
      </c>
      <c r="AW2115" s="13" t="s">
        <v>35</v>
      </c>
      <c r="AX2115" s="13" t="s">
        <v>74</v>
      </c>
      <c r="AY2115" s="249" t="s">
        <v>426</v>
      </c>
    </row>
    <row r="2116" s="15" customFormat="1">
      <c r="A2116" s="15"/>
      <c r="B2116" s="260"/>
      <c r="C2116" s="261"/>
      <c r="D2116" s="240" t="s">
        <v>446</v>
      </c>
      <c r="E2116" s="262" t="s">
        <v>419</v>
      </c>
      <c r="F2116" s="263" t="s">
        <v>466</v>
      </c>
      <c r="G2116" s="261"/>
      <c r="H2116" s="264">
        <v>49</v>
      </c>
      <c r="I2116" s="265"/>
      <c r="J2116" s="261"/>
      <c r="K2116" s="261"/>
      <c r="L2116" s="266"/>
      <c r="M2116" s="267"/>
      <c r="N2116" s="268"/>
      <c r="O2116" s="268"/>
      <c r="P2116" s="268"/>
      <c r="Q2116" s="268"/>
      <c r="R2116" s="268"/>
      <c r="S2116" s="268"/>
      <c r="T2116" s="269"/>
      <c r="U2116" s="15"/>
      <c r="V2116" s="15"/>
      <c r="W2116" s="15"/>
      <c r="X2116" s="15"/>
      <c r="Y2116" s="15"/>
      <c r="Z2116" s="15"/>
      <c r="AA2116" s="15"/>
      <c r="AB2116" s="15"/>
      <c r="AC2116" s="15"/>
      <c r="AD2116" s="15"/>
      <c r="AE2116" s="15"/>
      <c r="AT2116" s="270" t="s">
        <v>446</v>
      </c>
      <c r="AU2116" s="270" t="s">
        <v>83</v>
      </c>
      <c r="AV2116" s="15" t="s">
        <v>438</v>
      </c>
      <c r="AW2116" s="15" t="s">
        <v>35</v>
      </c>
      <c r="AX2116" s="15" t="s">
        <v>81</v>
      </c>
      <c r="AY2116" s="270" t="s">
        <v>426</v>
      </c>
    </row>
    <row r="2117" s="2" customFormat="1" ht="55.5" customHeight="1">
      <c r="A2117" s="42"/>
      <c r="B2117" s="43"/>
      <c r="C2117" s="220" t="s">
        <v>2805</v>
      </c>
      <c r="D2117" s="220" t="s">
        <v>433</v>
      </c>
      <c r="E2117" s="221" t="s">
        <v>2806</v>
      </c>
      <c r="F2117" s="222" t="s">
        <v>2807</v>
      </c>
      <c r="G2117" s="223" t="s">
        <v>436</v>
      </c>
      <c r="H2117" s="224">
        <v>55.264000000000003</v>
      </c>
      <c r="I2117" s="225"/>
      <c r="J2117" s="226">
        <f>ROUND(I2117*H2117,2)</f>
        <v>0</v>
      </c>
      <c r="K2117" s="222" t="s">
        <v>28</v>
      </c>
      <c r="L2117" s="48"/>
      <c r="M2117" s="227" t="s">
        <v>28</v>
      </c>
      <c r="N2117" s="228" t="s">
        <v>45</v>
      </c>
      <c r="O2117" s="88"/>
      <c r="P2117" s="229">
        <f>O2117*H2117</f>
        <v>0</v>
      </c>
      <c r="Q2117" s="229">
        <v>0.064430000000000001</v>
      </c>
      <c r="R2117" s="229">
        <f>Q2117*H2117</f>
        <v>3.5606595200000002</v>
      </c>
      <c r="S2117" s="229">
        <v>0</v>
      </c>
      <c r="T2117" s="230">
        <f>S2117*H2117</f>
        <v>0</v>
      </c>
      <c r="U2117" s="42"/>
      <c r="V2117" s="42"/>
      <c r="W2117" s="42"/>
      <c r="X2117" s="42"/>
      <c r="Y2117" s="42"/>
      <c r="Z2117" s="42"/>
      <c r="AA2117" s="42"/>
      <c r="AB2117" s="42"/>
      <c r="AC2117" s="42"/>
      <c r="AD2117" s="42"/>
      <c r="AE2117" s="42"/>
      <c r="AR2117" s="231" t="s">
        <v>645</v>
      </c>
      <c r="AT2117" s="231" t="s">
        <v>433</v>
      </c>
      <c r="AU2117" s="231" t="s">
        <v>83</v>
      </c>
      <c r="AY2117" s="21" t="s">
        <v>426</v>
      </c>
      <c r="BE2117" s="232">
        <f>IF(N2117="základní",J2117,0)</f>
        <v>0</v>
      </c>
      <c r="BF2117" s="232">
        <f>IF(N2117="snížená",J2117,0)</f>
        <v>0</v>
      </c>
      <c r="BG2117" s="232">
        <f>IF(N2117="zákl. přenesená",J2117,0)</f>
        <v>0</v>
      </c>
      <c r="BH2117" s="232">
        <f>IF(N2117="sníž. přenesená",J2117,0)</f>
        <v>0</v>
      </c>
      <c r="BI2117" s="232">
        <f>IF(N2117="nulová",J2117,0)</f>
        <v>0</v>
      </c>
      <c r="BJ2117" s="21" t="s">
        <v>81</v>
      </c>
      <c r="BK2117" s="232">
        <f>ROUND(I2117*H2117,2)</f>
        <v>0</v>
      </c>
      <c r="BL2117" s="21" t="s">
        <v>645</v>
      </c>
      <c r="BM2117" s="231" t="s">
        <v>2808</v>
      </c>
    </row>
    <row r="2118" s="14" customFormat="1">
      <c r="A2118" s="14"/>
      <c r="B2118" s="250"/>
      <c r="C2118" s="251"/>
      <c r="D2118" s="240" t="s">
        <v>446</v>
      </c>
      <c r="E2118" s="252" t="s">
        <v>28</v>
      </c>
      <c r="F2118" s="253" t="s">
        <v>899</v>
      </c>
      <c r="G2118" s="251"/>
      <c r="H2118" s="252" t="s">
        <v>28</v>
      </c>
      <c r="I2118" s="254"/>
      <c r="J2118" s="251"/>
      <c r="K2118" s="251"/>
      <c r="L2118" s="255"/>
      <c r="M2118" s="256"/>
      <c r="N2118" s="257"/>
      <c r="O2118" s="257"/>
      <c r="P2118" s="257"/>
      <c r="Q2118" s="257"/>
      <c r="R2118" s="257"/>
      <c r="S2118" s="257"/>
      <c r="T2118" s="258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T2118" s="259" t="s">
        <v>446</v>
      </c>
      <c r="AU2118" s="259" t="s">
        <v>83</v>
      </c>
      <c r="AV2118" s="14" t="s">
        <v>81</v>
      </c>
      <c r="AW2118" s="14" t="s">
        <v>35</v>
      </c>
      <c r="AX2118" s="14" t="s">
        <v>74</v>
      </c>
      <c r="AY2118" s="259" t="s">
        <v>426</v>
      </c>
    </row>
    <row r="2119" s="14" customFormat="1">
      <c r="A2119" s="14"/>
      <c r="B2119" s="250"/>
      <c r="C2119" s="251"/>
      <c r="D2119" s="240" t="s">
        <v>446</v>
      </c>
      <c r="E2119" s="252" t="s">
        <v>28</v>
      </c>
      <c r="F2119" s="253" t="s">
        <v>863</v>
      </c>
      <c r="G2119" s="251"/>
      <c r="H2119" s="252" t="s">
        <v>28</v>
      </c>
      <c r="I2119" s="254"/>
      <c r="J2119" s="251"/>
      <c r="K2119" s="251"/>
      <c r="L2119" s="255"/>
      <c r="M2119" s="256"/>
      <c r="N2119" s="257"/>
      <c r="O2119" s="257"/>
      <c r="P2119" s="257"/>
      <c r="Q2119" s="257"/>
      <c r="R2119" s="257"/>
      <c r="S2119" s="257"/>
      <c r="T2119" s="258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T2119" s="259" t="s">
        <v>446</v>
      </c>
      <c r="AU2119" s="259" t="s">
        <v>83</v>
      </c>
      <c r="AV2119" s="14" t="s">
        <v>81</v>
      </c>
      <c r="AW2119" s="14" t="s">
        <v>35</v>
      </c>
      <c r="AX2119" s="14" t="s">
        <v>74</v>
      </c>
      <c r="AY2119" s="259" t="s">
        <v>426</v>
      </c>
    </row>
    <row r="2120" s="13" customFormat="1">
      <c r="A2120" s="13"/>
      <c r="B2120" s="238"/>
      <c r="C2120" s="239"/>
      <c r="D2120" s="240" t="s">
        <v>446</v>
      </c>
      <c r="E2120" s="241" t="s">
        <v>28</v>
      </c>
      <c r="F2120" s="242" t="s">
        <v>2809</v>
      </c>
      <c r="G2120" s="239"/>
      <c r="H2120" s="243">
        <v>55.264000000000003</v>
      </c>
      <c r="I2120" s="244"/>
      <c r="J2120" s="239"/>
      <c r="K2120" s="239"/>
      <c r="L2120" s="245"/>
      <c r="M2120" s="246"/>
      <c r="N2120" s="247"/>
      <c r="O2120" s="247"/>
      <c r="P2120" s="247"/>
      <c r="Q2120" s="247"/>
      <c r="R2120" s="247"/>
      <c r="S2120" s="247"/>
      <c r="T2120" s="248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T2120" s="249" t="s">
        <v>446</v>
      </c>
      <c r="AU2120" s="249" t="s">
        <v>83</v>
      </c>
      <c r="AV2120" s="13" t="s">
        <v>83</v>
      </c>
      <c r="AW2120" s="13" t="s">
        <v>35</v>
      </c>
      <c r="AX2120" s="13" t="s">
        <v>74</v>
      </c>
      <c r="AY2120" s="249" t="s">
        <v>426</v>
      </c>
    </row>
    <row r="2121" s="15" customFormat="1">
      <c r="A2121" s="15"/>
      <c r="B2121" s="260"/>
      <c r="C2121" s="261"/>
      <c r="D2121" s="240" t="s">
        <v>446</v>
      </c>
      <c r="E2121" s="262" t="s">
        <v>422</v>
      </c>
      <c r="F2121" s="263" t="s">
        <v>466</v>
      </c>
      <c r="G2121" s="261"/>
      <c r="H2121" s="264">
        <v>55.264000000000003</v>
      </c>
      <c r="I2121" s="265"/>
      <c r="J2121" s="261"/>
      <c r="K2121" s="261"/>
      <c r="L2121" s="266"/>
      <c r="M2121" s="267"/>
      <c r="N2121" s="268"/>
      <c r="O2121" s="268"/>
      <c r="P2121" s="268"/>
      <c r="Q2121" s="268"/>
      <c r="R2121" s="268"/>
      <c r="S2121" s="268"/>
      <c r="T2121" s="269"/>
      <c r="U2121" s="15"/>
      <c r="V2121" s="15"/>
      <c r="W2121" s="15"/>
      <c r="X2121" s="15"/>
      <c r="Y2121" s="15"/>
      <c r="Z2121" s="15"/>
      <c r="AA2121" s="15"/>
      <c r="AB2121" s="15"/>
      <c r="AC2121" s="15"/>
      <c r="AD2121" s="15"/>
      <c r="AE2121" s="15"/>
      <c r="AT2121" s="270" t="s">
        <v>446</v>
      </c>
      <c r="AU2121" s="270" t="s">
        <v>83</v>
      </c>
      <c r="AV2121" s="15" t="s">
        <v>438</v>
      </c>
      <c r="AW2121" s="15" t="s">
        <v>35</v>
      </c>
      <c r="AX2121" s="15" t="s">
        <v>81</v>
      </c>
      <c r="AY2121" s="270" t="s">
        <v>426</v>
      </c>
    </row>
    <row r="2122" s="2" customFormat="1" ht="44.25" customHeight="1">
      <c r="A2122" s="42"/>
      <c r="B2122" s="43"/>
      <c r="C2122" s="220" t="s">
        <v>2810</v>
      </c>
      <c r="D2122" s="220" t="s">
        <v>433</v>
      </c>
      <c r="E2122" s="221" t="s">
        <v>2811</v>
      </c>
      <c r="F2122" s="222" t="s">
        <v>2812</v>
      </c>
      <c r="G2122" s="223" t="s">
        <v>436</v>
      </c>
      <c r="H2122" s="224">
        <v>237.16999999999999</v>
      </c>
      <c r="I2122" s="225"/>
      <c r="J2122" s="226">
        <f>ROUND(I2122*H2122,2)</f>
        <v>0</v>
      </c>
      <c r="K2122" s="222" t="s">
        <v>437</v>
      </c>
      <c r="L2122" s="48"/>
      <c r="M2122" s="227" t="s">
        <v>28</v>
      </c>
      <c r="N2122" s="228" t="s">
        <v>45</v>
      </c>
      <c r="O2122" s="88"/>
      <c r="P2122" s="229">
        <f>O2122*H2122</f>
        <v>0</v>
      </c>
      <c r="Q2122" s="229">
        <v>0.00020000000000000001</v>
      </c>
      <c r="R2122" s="229">
        <f>Q2122*H2122</f>
        <v>0.047433999999999997</v>
      </c>
      <c r="S2122" s="229">
        <v>0</v>
      </c>
      <c r="T2122" s="230">
        <f>S2122*H2122</f>
        <v>0</v>
      </c>
      <c r="U2122" s="42"/>
      <c r="V2122" s="42"/>
      <c r="W2122" s="42"/>
      <c r="X2122" s="42"/>
      <c r="Y2122" s="42"/>
      <c r="Z2122" s="42"/>
      <c r="AA2122" s="42"/>
      <c r="AB2122" s="42"/>
      <c r="AC2122" s="42"/>
      <c r="AD2122" s="42"/>
      <c r="AE2122" s="42"/>
      <c r="AR2122" s="231" t="s">
        <v>645</v>
      </c>
      <c r="AT2122" s="231" t="s">
        <v>433</v>
      </c>
      <c r="AU2122" s="231" t="s">
        <v>83</v>
      </c>
      <c r="AY2122" s="21" t="s">
        <v>426</v>
      </c>
      <c r="BE2122" s="232">
        <f>IF(N2122="základní",J2122,0)</f>
        <v>0</v>
      </c>
      <c r="BF2122" s="232">
        <f>IF(N2122="snížená",J2122,0)</f>
        <v>0</v>
      </c>
      <c r="BG2122" s="232">
        <f>IF(N2122="zákl. přenesená",J2122,0)</f>
        <v>0</v>
      </c>
      <c r="BH2122" s="232">
        <f>IF(N2122="sníž. přenesená",J2122,0)</f>
        <v>0</v>
      </c>
      <c r="BI2122" s="232">
        <f>IF(N2122="nulová",J2122,0)</f>
        <v>0</v>
      </c>
      <c r="BJ2122" s="21" t="s">
        <v>81</v>
      </c>
      <c r="BK2122" s="232">
        <f>ROUND(I2122*H2122,2)</f>
        <v>0</v>
      </c>
      <c r="BL2122" s="21" t="s">
        <v>645</v>
      </c>
      <c r="BM2122" s="231" t="s">
        <v>2813</v>
      </c>
    </row>
    <row r="2123" s="2" customFormat="1">
      <c r="A2123" s="42"/>
      <c r="B2123" s="43"/>
      <c r="C2123" s="44"/>
      <c r="D2123" s="233" t="s">
        <v>442</v>
      </c>
      <c r="E2123" s="44"/>
      <c r="F2123" s="234" t="s">
        <v>2814</v>
      </c>
      <c r="G2123" s="44"/>
      <c r="H2123" s="44"/>
      <c r="I2123" s="235"/>
      <c r="J2123" s="44"/>
      <c r="K2123" s="44"/>
      <c r="L2123" s="48"/>
      <c r="M2123" s="236"/>
      <c r="N2123" s="237"/>
      <c r="O2123" s="88"/>
      <c r="P2123" s="88"/>
      <c r="Q2123" s="88"/>
      <c r="R2123" s="88"/>
      <c r="S2123" s="88"/>
      <c r="T2123" s="89"/>
      <c r="U2123" s="42"/>
      <c r="V2123" s="42"/>
      <c r="W2123" s="42"/>
      <c r="X2123" s="42"/>
      <c r="Y2123" s="42"/>
      <c r="Z2123" s="42"/>
      <c r="AA2123" s="42"/>
      <c r="AB2123" s="42"/>
      <c r="AC2123" s="42"/>
      <c r="AD2123" s="42"/>
      <c r="AE2123" s="42"/>
      <c r="AT2123" s="21" t="s">
        <v>442</v>
      </c>
      <c r="AU2123" s="21" t="s">
        <v>83</v>
      </c>
    </row>
    <row r="2124" s="13" customFormat="1">
      <c r="A2124" s="13"/>
      <c r="B2124" s="238"/>
      <c r="C2124" s="239"/>
      <c r="D2124" s="240" t="s">
        <v>446</v>
      </c>
      <c r="E2124" s="241" t="s">
        <v>28</v>
      </c>
      <c r="F2124" s="242" t="s">
        <v>393</v>
      </c>
      <c r="G2124" s="239"/>
      <c r="H2124" s="243">
        <v>39.255000000000003</v>
      </c>
      <c r="I2124" s="244"/>
      <c r="J2124" s="239"/>
      <c r="K2124" s="239"/>
      <c r="L2124" s="245"/>
      <c r="M2124" s="246"/>
      <c r="N2124" s="247"/>
      <c r="O2124" s="247"/>
      <c r="P2124" s="247"/>
      <c r="Q2124" s="247"/>
      <c r="R2124" s="247"/>
      <c r="S2124" s="247"/>
      <c r="T2124" s="248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T2124" s="249" t="s">
        <v>446</v>
      </c>
      <c r="AU2124" s="249" t="s">
        <v>83</v>
      </c>
      <c r="AV2124" s="13" t="s">
        <v>83</v>
      </c>
      <c r="AW2124" s="13" t="s">
        <v>35</v>
      </c>
      <c r="AX2124" s="13" t="s">
        <v>74</v>
      </c>
      <c r="AY2124" s="249" t="s">
        <v>426</v>
      </c>
    </row>
    <row r="2125" s="13" customFormat="1">
      <c r="A2125" s="13"/>
      <c r="B2125" s="238"/>
      <c r="C2125" s="239"/>
      <c r="D2125" s="240" t="s">
        <v>446</v>
      </c>
      <c r="E2125" s="241" t="s">
        <v>28</v>
      </c>
      <c r="F2125" s="242" t="s">
        <v>395</v>
      </c>
      <c r="G2125" s="239"/>
      <c r="H2125" s="243">
        <v>93.650999999999996</v>
      </c>
      <c r="I2125" s="244"/>
      <c r="J2125" s="239"/>
      <c r="K2125" s="239"/>
      <c r="L2125" s="245"/>
      <c r="M2125" s="246"/>
      <c r="N2125" s="247"/>
      <c r="O2125" s="247"/>
      <c r="P2125" s="247"/>
      <c r="Q2125" s="247"/>
      <c r="R2125" s="247"/>
      <c r="S2125" s="247"/>
      <c r="T2125" s="248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3"/>
      <c r="AT2125" s="249" t="s">
        <v>446</v>
      </c>
      <c r="AU2125" s="249" t="s">
        <v>83</v>
      </c>
      <c r="AV2125" s="13" t="s">
        <v>83</v>
      </c>
      <c r="AW2125" s="13" t="s">
        <v>35</v>
      </c>
      <c r="AX2125" s="13" t="s">
        <v>74</v>
      </c>
      <c r="AY2125" s="249" t="s">
        <v>426</v>
      </c>
    </row>
    <row r="2126" s="13" customFormat="1">
      <c r="A2126" s="13"/>
      <c r="B2126" s="238"/>
      <c r="C2126" s="239"/>
      <c r="D2126" s="240" t="s">
        <v>446</v>
      </c>
      <c r="E2126" s="241" t="s">
        <v>28</v>
      </c>
      <c r="F2126" s="242" t="s">
        <v>419</v>
      </c>
      <c r="G2126" s="239"/>
      <c r="H2126" s="243">
        <v>49</v>
      </c>
      <c r="I2126" s="244"/>
      <c r="J2126" s="239"/>
      <c r="K2126" s="239"/>
      <c r="L2126" s="245"/>
      <c r="M2126" s="246"/>
      <c r="N2126" s="247"/>
      <c r="O2126" s="247"/>
      <c r="P2126" s="247"/>
      <c r="Q2126" s="247"/>
      <c r="R2126" s="247"/>
      <c r="S2126" s="247"/>
      <c r="T2126" s="248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T2126" s="249" t="s">
        <v>446</v>
      </c>
      <c r="AU2126" s="249" t="s">
        <v>83</v>
      </c>
      <c r="AV2126" s="13" t="s">
        <v>83</v>
      </c>
      <c r="AW2126" s="13" t="s">
        <v>35</v>
      </c>
      <c r="AX2126" s="13" t="s">
        <v>74</v>
      </c>
      <c r="AY2126" s="249" t="s">
        <v>426</v>
      </c>
    </row>
    <row r="2127" s="13" customFormat="1">
      <c r="A2127" s="13"/>
      <c r="B2127" s="238"/>
      <c r="C2127" s="239"/>
      <c r="D2127" s="240" t="s">
        <v>446</v>
      </c>
      <c r="E2127" s="241" t="s">
        <v>28</v>
      </c>
      <c r="F2127" s="242" t="s">
        <v>422</v>
      </c>
      <c r="G2127" s="239"/>
      <c r="H2127" s="243">
        <v>55.264000000000003</v>
      </c>
      <c r="I2127" s="244"/>
      <c r="J2127" s="239"/>
      <c r="K2127" s="239"/>
      <c r="L2127" s="245"/>
      <c r="M2127" s="246"/>
      <c r="N2127" s="247"/>
      <c r="O2127" s="247"/>
      <c r="P2127" s="247"/>
      <c r="Q2127" s="247"/>
      <c r="R2127" s="247"/>
      <c r="S2127" s="247"/>
      <c r="T2127" s="248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T2127" s="249" t="s">
        <v>446</v>
      </c>
      <c r="AU2127" s="249" t="s">
        <v>83</v>
      </c>
      <c r="AV2127" s="13" t="s">
        <v>83</v>
      </c>
      <c r="AW2127" s="13" t="s">
        <v>35</v>
      </c>
      <c r="AX2127" s="13" t="s">
        <v>74</v>
      </c>
      <c r="AY2127" s="249" t="s">
        <v>426</v>
      </c>
    </row>
    <row r="2128" s="15" customFormat="1">
      <c r="A2128" s="15"/>
      <c r="B2128" s="260"/>
      <c r="C2128" s="261"/>
      <c r="D2128" s="240" t="s">
        <v>446</v>
      </c>
      <c r="E2128" s="262" t="s">
        <v>397</v>
      </c>
      <c r="F2128" s="263" t="s">
        <v>466</v>
      </c>
      <c r="G2128" s="261"/>
      <c r="H2128" s="264">
        <v>237.16999999999999</v>
      </c>
      <c r="I2128" s="265"/>
      <c r="J2128" s="261"/>
      <c r="K2128" s="261"/>
      <c r="L2128" s="266"/>
      <c r="M2128" s="267"/>
      <c r="N2128" s="268"/>
      <c r="O2128" s="268"/>
      <c r="P2128" s="268"/>
      <c r="Q2128" s="268"/>
      <c r="R2128" s="268"/>
      <c r="S2128" s="268"/>
      <c r="T2128" s="269"/>
      <c r="U2128" s="15"/>
      <c r="V2128" s="15"/>
      <c r="W2128" s="15"/>
      <c r="X2128" s="15"/>
      <c r="Y2128" s="15"/>
      <c r="Z2128" s="15"/>
      <c r="AA2128" s="15"/>
      <c r="AB2128" s="15"/>
      <c r="AC2128" s="15"/>
      <c r="AD2128" s="15"/>
      <c r="AE2128" s="15"/>
      <c r="AT2128" s="270" t="s">
        <v>446</v>
      </c>
      <c r="AU2128" s="270" t="s">
        <v>83</v>
      </c>
      <c r="AV2128" s="15" t="s">
        <v>438</v>
      </c>
      <c r="AW2128" s="15" t="s">
        <v>35</v>
      </c>
      <c r="AX2128" s="15" t="s">
        <v>81</v>
      </c>
      <c r="AY2128" s="270" t="s">
        <v>426</v>
      </c>
    </row>
    <row r="2129" s="2" customFormat="1" ht="44.25" customHeight="1">
      <c r="A2129" s="42"/>
      <c r="B2129" s="43"/>
      <c r="C2129" s="220" t="s">
        <v>2815</v>
      </c>
      <c r="D2129" s="220" t="s">
        <v>433</v>
      </c>
      <c r="E2129" s="221" t="s">
        <v>2816</v>
      </c>
      <c r="F2129" s="222" t="s">
        <v>2817</v>
      </c>
      <c r="G2129" s="223" t="s">
        <v>436</v>
      </c>
      <c r="H2129" s="224">
        <v>384.99400000000003</v>
      </c>
      <c r="I2129" s="225"/>
      <c r="J2129" s="226">
        <f>ROUND(I2129*H2129,2)</f>
        <v>0</v>
      </c>
      <c r="K2129" s="222" t="s">
        <v>437</v>
      </c>
      <c r="L2129" s="48"/>
      <c r="M2129" s="227" t="s">
        <v>28</v>
      </c>
      <c r="N2129" s="228" t="s">
        <v>45</v>
      </c>
      <c r="O2129" s="88"/>
      <c r="P2129" s="229">
        <f>O2129*H2129</f>
        <v>0</v>
      </c>
      <c r="Q2129" s="229">
        <v>0</v>
      </c>
      <c r="R2129" s="229">
        <f>Q2129*H2129</f>
        <v>0</v>
      </c>
      <c r="S2129" s="229">
        <v>0</v>
      </c>
      <c r="T2129" s="230">
        <f>S2129*H2129</f>
        <v>0</v>
      </c>
      <c r="U2129" s="42"/>
      <c r="V2129" s="42"/>
      <c r="W2129" s="42"/>
      <c r="X2129" s="42"/>
      <c r="Y2129" s="42"/>
      <c r="Z2129" s="42"/>
      <c r="AA2129" s="42"/>
      <c r="AB2129" s="42"/>
      <c r="AC2129" s="42"/>
      <c r="AD2129" s="42"/>
      <c r="AE2129" s="42"/>
      <c r="AR2129" s="231" t="s">
        <v>645</v>
      </c>
      <c r="AT2129" s="231" t="s">
        <v>433</v>
      </c>
      <c r="AU2129" s="231" t="s">
        <v>83</v>
      </c>
      <c r="AY2129" s="21" t="s">
        <v>426</v>
      </c>
      <c r="BE2129" s="232">
        <f>IF(N2129="základní",J2129,0)</f>
        <v>0</v>
      </c>
      <c r="BF2129" s="232">
        <f>IF(N2129="snížená",J2129,0)</f>
        <v>0</v>
      </c>
      <c r="BG2129" s="232">
        <f>IF(N2129="zákl. přenesená",J2129,0)</f>
        <v>0</v>
      </c>
      <c r="BH2129" s="232">
        <f>IF(N2129="sníž. přenesená",J2129,0)</f>
        <v>0</v>
      </c>
      <c r="BI2129" s="232">
        <f>IF(N2129="nulová",J2129,0)</f>
        <v>0</v>
      </c>
      <c r="BJ2129" s="21" t="s">
        <v>81</v>
      </c>
      <c r="BK2129" s="232">
        <f>ROUND(I2129*H2129,2)</f>
        <v>0</v>
      </c>
      <c r="BL2129" s="21" t="s">
        <v>645</v>
      </c>
      <c r="BM2129" s="231" t="s">
        <v>2818</v>
      </c>
    </row>
    <row r="2130" s="2" customFormat="1">
      <c r="A2130" s="42"/>
      <c r="B2130" s="43"/>
      <c r="C2130" s="44"/>
      <c r="D2130" s="233" t="s">
        <v>442</v>
      </c>
      <c r="E2130" s="44"/>
      <c r="F2130" s="234" t="s">
        <v>2819</v>
      </c>
      <c r="G2130" s="44"/>
      <c r="H2130" s="44"/>
      <c r="I2130" s="235"/>
      <c r="J2130" s="44"/>
      <c r="K2130" s="44"/>
      <c r="L2130" s="48"/>
      <c r="M2130" s="236"/>
      <c r="N2130" s="237"/>
      <c r="O2130" s="88"/>
      <c r="P2130" s="88"/>
      <c r="Q2130" s="88"/>
      <c r="R2130" s="88"/>
      <c r="S2130" s="88"/>
      <c r="T2130" s="89"/>
      <c r="U2130" s="42"/>
      <c r="V2130" s="42"/>
      <c r="W2130" s="42"/>
      <c r="X2130" s="42"/>
      <c r="Y2130" s="42"/>
      <c r="Z2130" s="42"/>
      <c r="AA2130" s="42"/>
      <c r="AB2130" s="42"/>
      <c r="AC2130" s="42"/>
      <c r="AD2130" s="42"/>
      <c r="AE2130" s="42"/>
      <c r="AT2130" s="21" t="s">
        <v>442</v>
      </c>
      <c r="AU2130" s="21" t="s">
        <v>83</v>
      </c>
    </row>
    <row r="2131" s="13" customFormat="1">
      <c r="A2131" s="13"/>
      <c r="B2131" s="238"/>
      <c r="C2131" s="239"/>
      <c r="D2131" s="240" t="s">
        <v>446</v>
      </c>
      <c r="E2131" s="241" t="s">
        <v>28</v>
      </c>
      <c r="F2131" s="242" t="s">
        <v>422</v>
      </c>
      <c r="G2131" s="239"/>
      <c r="H2131" s="243">
        <v>55.264000000000003</v>
      </c>
      <c r="I2131" s="244"/>
      <c r="J2131" s="239"/>
      <c r="K2131" s="239"/>
      <c r="L2131" s="245"/>
      <c r="M2131" s="246"/>
      <c r="N2131" s="247"/>
      <c r="O2131" s="247"/>
      <c r="P2131" s="247"/>
      <c r="Q2131" s="247"/>
      <c r="R2131" s="247"/>
      <c r="S2131" s="247"/>
      <c r="T2131" s="248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T2131" s="249" t="s">
        <v>446</v>
      </c>
      <c r="AU2131" s="249" t="s">
        <v>83</v>
      </c>
      <c r="AV2131" s="13" t="s">
        <v>83</v>
      </c>
      <c r="AW2131" s="13" t="s">
        <v>35</v>
      </c>
      <c r="AX2131" s="13" t="s">
        <v>74</v>
      </c>
      <c r="AY2131" s="249" t="s">
        <v>426</v>
      </c>
    </row>
    <row r="2132" s="13" customFormat="1">
      <c r="A2132" s="13"/>
      <c r="B2132" s="238"/>
      <c r="C2132" s="239"/>
      <c r="D2132" s="240" t="s">
        <v>446</v>
      </c>
      <c r="E2132" s="241" t="s">
        <v>28</v>
      </c>
      <c r="F2132" s="242" t="s">
        <v>451</v>
      </c>
      <c r="G2132" s="239"/>
      <c r="H2132" s="243">
        <v>191.5</v>
      </c>
      <c r="I2132" s="244"/>
      <c r="J2132" s="239"/>
      <c r="K2132" s="239"/>
      <c r="L2132" s="245"/>
      <c r="M2132" s="246"/>
      <c r="N2132" s="247"/>
      <c r="O2132" s="247"/>
      <c r="P2132" s="247"/>
      <c r="Q2132" s="247"/>
      <c r="R2132" s="247"/>
      <c r="S2132" s="247"/>
      <c r="T2132" s="248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T2132" s="249" t="s">
        <v>446</v>
      </c>
      <c r="AU2132" s="249" t="s">
        <v>83</v>
      </c>
      <c r="AV2132" s="13" t="s">
        <v>83</v>
      </c>
      <c r="AW2132" s="13" t="s">
        <v>35</v>
      </c>
      <c r="AX2132" s="13" t="s">
        <v>74</v>
      </c>
      <c r="AY2132" s="249" t="s">
        <v>426</v>
      </c>
    </row>
    <row r="2133" s="13" customFormat="1">
      <c r="A2133" s="13"/>
      <c r="B2133" s="238"/>
      <c r="C2133" s="239"/>
      <c r="D2133" s="240" t="s">
        <v>446</v>
      </c>
      <c r="E2133" s="241" t="s">
        <v>28</v>
      </c>
      <c r="F2133" s="242" t="s">
        <v>455</v>
      </c>
      <c r="G2133" s="239"/>
      <c r="H2133" s="243">
        <v>138.22999999999999</v>
      </c>
      <c r="I2133" s="244"/>
      <c r="J2133" s="239"/>
      <c r="K2133" s="239"/>
      <c r="L2133" s="245"/>
      <c r="M2133" s="246"/>
      <c r="N2133" s="247"/>
      <c r="O2133" s="247"/>
      <c r="P2133" s="247"/>
      <c r="Q2133" s="247"/>
      <c r="R2133" s="247"/>
      <c r="S2133" s="247"/>
      <c r="T2133" s="248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T2133" s="249" t="s">
        <v>446</v>
      </c>
      <c r="AU2133" s="249" t="s">
        <v>83</v>
      </c>
      <c r="AV2133" s="13" t="s">
        <v>83</v>
      </c>
      <c r="AW2133" s="13" t="s">
        <v>35</v>
      </c>
      <c r="AX2133" s="13" t="s">
        <v>74</v>
      </c>
      <c r="AY2133" s="249" t="s">
        <v>426</v>
      </c>
    </row>
    <row r="2134" s="15" customFormat="1">
      <c r="A2134" s="15"/>
      <c r="B2134" s="260"/>
      <c r="C2134" s="261"/>
      <c r="D2134" s="240" t="s">
        <v>446</v>
      </c>
      <c r="E2134" s="262" t="s">
        <v>464</v>
      </c>
      <c r="F2134" s="263" t="s">
        <v>466</v>
      </c>
      <c r="G2134" s="261"/>
      <c r="H2134" s="264">
        <v>384.99400000000003</v>
      </c>
      <c r="I2134" s="265"/>
      <c r="J2134" s="261"/>
      <c r="K2134" s="261"/>
      <c r="L2134" s="266"/>
      <c r="M2134" s="267"/>
      <c r="N2134" s="268"/>
      <c r="O2134" s="268"/>
      <c r="P2134" s="268"/>
      <c r="Q2134" s="268"/>
      <c r="R2134" s="268"/>
      <c r="S2134" s="268"/>
      <c r="T2134" s="269"/>
      <c r="U2134" s="15"/>
      <c r="V2134" s="15"/>
      <c r="W2134" s="15"/>
      <c r="X2134" s="15"/>
      <c r="Y2134" s="15"/>
      <c r="Z2134" s="15"/>
      <c r="AA2134" s="15"/>
      <c r="AB2134" s="15"/>
      <c r="AC2134" s="15"/>
      <c r="AD2134" s="15"/>
      <c r="AE2134" s="15"/>
      <c r="AT2134" s="270" t="s">
        <v>446</v>
      </c>
      <c r="AU2134" s="270" t="s">
        <v>83</v>
      </c>
      <c r="AV2134" s="15" t="s">
        <v>438</v>
      </c>
      <c r="AW2134" s="15" t="s">
        <v>35</v>
      </c>
      <c r="AX2134" s="15" t="s">
        <v>81</v>
      </c>
      <c r="AY2134" s="270" t="s">
        <v>426</v>
      </c>
    </row>
    <row r="2135" s="2" customFormat="1" ht="16.5" customHeight="1">
      <c r="A2135" s="42"/>
      <c r="B2135" s="43"/>
      <c r="C2135" s="271" t="s">
        <v>2820</v>
      </c>
      <c r="D2135" s="271" t="s">
        <v>776</v>
      </c>
      <c r="E2135" s="272" t="s">
        <v>2821</v>
      </c>
      <c r="F2135" s="273" t="s">
        <v>2822</v>
      </c>
      <c r="G2135" s="274" t="s">
        <v>436</v>
      </c>
      <c r="H2135" s="275">
        <v>461.993</v>
      </c>
      <c r="I2135" s="276"/>
      <c r="J2135" s="277">
        <f>ROUND(I2135*H2135,2)</f>
        <v>0</v>
      </c>
      <c r="K2135" s="273" t="s">
        <v>28</v>
      </c>
      <c r="L2135" s="278"/>
      <c r="M2135" s="279" t="s">
        <v>28</v>
      </c>
      <c r="N2135" s="280" t="s">
        <v>45</v>
      </c>
      <c r="O2135" s="88"/>
      <c r="P2135" s="229">
        <f>O2135*H2135</f>
        <v>0</v>
      </c>
      <c r="Q2135" s="229">
        <v>0.00013999999999999999</v>
      </c>
      <c r="R2135" s="229">
        <f>Q2135*H2135</f>
        <v>0.06467901999999999</v>
      </c>
      <c r="S2135" s="229">
        <v>0</v>
      </c>
      <c r="T2135" s="230">
        <f>S2135*H2135</f>
        <v>0</v>
      </c>
      <c r="U2135" s="42"/>
      <c r="V2135" s="42"/>
      <c r="W2135" s="42"/>
      <c r="X2135" s="42"/>
      <c r="Y2135" s="42"/>
      <c r="Z2135" s="42"/>
      <c r="AA2135" s="42"/>
      <c r="AB2135" s="42"/>
      <c r="AC2135" s="42"/>
      <c r="AD2135" s="42"/>
      <c r="AE2135" s="42"/>
      <c r="AR2135" s="231" t="s">
        <v>732</v>
      </c>
      <c r="AT2135" s="231" t="s">
        <v>776</v>
      </c>
      <c r="AU2135" s="231" t="s">
        <v>83</v>
      </c>
      <c r="AY2135" s="21" t="s">
        <v>426</v>
      </c>
      <c r="BE2135" s="232">
        <f>IF(N2135="základní",J2135,0)</f>
        <v>0</v>
      </c>
      <c r="BF2135" s="232">
        <f>IF(N2135="snížená",J2135,0)</f>
        <v>0</v>
      </c>
      <c r="BG2135" s="232">
        <f>IF(N2135="zákl. přenesená",J2135,0)</f>
        <v>0</v>
      </c>
      <c r="BH2135" s="232">
        <f>IF(N2135="sníž. přenesená",J2135,0)</f>
        <v>0</v>
      </c>
      <c r="BI2135" s="232">
        <f>IF(N2135="nulová",J2135,0)</f>
        <v>0</v>
      </c>
      <c r="BJ2135" s="21" t="s">
        <v>81</v>
      </c>
      <c r="BK2135" s="232">
        <f>ROUND(I2135*H2135,2)</f>
        <v>0</v>
      </c>
      <c r="BL2135" s="21" t="s">
        <v>645</v>
      </c>
      <c r="BM2135" s="231" t="s">
        <v>2823</v>
      </c>
    </row>
    <row r="2136" s="14" customFormat="1">
      <c r="A2136" s="14"/>
      <c r="B2136" s="250"/>
      <c r="C2136" s="251"/>
      <c r="D2136" s="240" t="s">
        <v>446</v>
      </c>
      <c r="E2136" s="252" t="s">
        <v>28</v>
      </c>
      <c r="F2136" s="253" t="s">
        <v>899</v>
      </c>
      <c r="G2136" s="251"/>
      <c r="H2136" s="252" t="s">
        <v>28</v>
      </c>
      <c r="I2136" s="254"/>
      <c r="J2136" s="251"/>
      <c r="K2136" s="251"/>
      <c r="L2136" s="255"/>
      <c r="M2136" s="256"/>
      <c r="N2136" s="257"/>
      <c r="O2136" s="257"/>
      <c r="P2136" s="257"/>
      <c r="Q2136" s="257"/>
      <c r="R2136" s="257"/>
      <c r="S2136" s="257"/>
      <c r="T2136" s="258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T2136" s="259" t="s">
        <v>446</v>
      </c>
      <c r="AU2136" s="259" t="s">
        <v>83</v>
      </c>
      <c r="AV2136" s="14" t="s">
        <v>81</v>
      </c>
      <c r="AW2136" s="14" t="s">
        <v>35</v>
      </c>
      <c r="AX2136" s="14" t="s">
        <v>74</v>
      </c>
      <c r="AY2136" s="259" t="s">
        <v>426</v>
      </c>
    </row>
    <row r="2137" s="13" customFormat="1">
      <c r="A2137" s="13"/>
      <c r="B2137" s="238"/>
      <c r="C2137" s="239"/>
      <c r="D2137" s="240" t="s">
        <v>446</v>
      </c>
      <c r="E2137" s="241" t="s">
        <v>28</v>
      </c>
      <c r="F2137" s="242" t="s">
        <v>2824</v>
      </c>
      <c r="G2137" s="239"/>
      <c r="H2137" s="243">
        <v>461.993</v>
      </c>
      <c r="I2137" s="244"/>
      <c r="J2137" s="239"/>
      <c r="K2137" s="239"/>
      <c r="L2137" s="245"/>
      <c r="M2137" s="246"/>
      <c r="N2137" s="247"/>
      <c r="O2137" s="247"/>
      <c r="P2137" s="247"/>
      <c r="Q2137" s="247"/>
      <c r="R2137" s="247"/>
      <c r="S2137" s="247"/>
      <c r="T2137" s="248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T2137" s="249" t="s">
        <v>446</v>
      </c>
      <c r="AU2137" s="249" t="s">
        <v>83</v>
      </c>
      <c r="AV2137" s="13" t="s">
        <v>83</v>
      </c>
      <c r="AW2137" s="13" t="s">
        <v>35</v>
      </c>
      <c r="AX2137" s="13" t="s">
        <v>81</v>
      </c>
      <c r="AY2137" s="249" t="s">
        <v>426</v>
      </c>
    </row>
    <row r="2138" s="2" customFormat="1" ht="44.25" customHeight="1">
      <c r="A2138" s="42"/>
      <c r="B2138" s="43"/>
      <c r="C2138" s="220" t="s">
        <v>2825</v>
      </c>
      <c r="D2138" s="220" t="s">
        <v>433</v>
      </c>
      <c r="E2138" s="221" t="s">
        <v>2826</v>
      </c>
      <c r="F2138" s="222" t="s">
        <v>2827</v>
      </c>
      <c r="G2138" s="223" t="s">
        <v>436</v>
      </c>
      <c r="H2138" s="224">
        <v>742.74000000000001</v>
      </c>
      <c r="I2138" s="225"/>
      <c r="J2138" s="226">
        <f>ROUND(I2138*H2138,2)</f>
        <v>0</v>
      </c>
      <c r="K2138" s="222" t="s">
        <v>437</v>
      </c>
      <c r="L2138" s="48"/>
      <c r="M2138" s="227" t="s">
        <v>28</v>
      </c>
      <c r="N2138" s="228" t="s">
        <v>45</v>
      </c>
      <c r="O2138" s="88"/>
      <c r="P2138" s="229">
        <f>O2138*H2138</f>
        <v>0</v>
      </c>
      <c r="Q2138" s="229">
        <v>0</v>
      </c>
      <c r="R2138" s="229">
        <f>Q2138*H2138</f>
        <v>0</v>
      </c>
      <c r="S2138" s="229">
        <v>0</v>
      </c>
      <c r="T2138" s="230">
        <f>S2138*H2138</f>
        <v>0</v>
      </c>
      <c r="U2138" s="42"/>
      <c r="V2138" s="42"/>
      <c r="W2138" s="42"/>
      <c r="X2138" s="42"/>
      <c r="Y2138" s="42"/>
      <c r="Z2138" s="42"/>
      <c r="AA2138" s="42"/>
      <c r="AB2138" s="42"/>
      <c r="AC2138" s="42"/>
      <c r="AD2138" s="42"/>
      <c r="AE2138" s="42"/>
      <c r="AR2138" s="231" t="s">
        <v>645</v>
      </c>
      <c r="AT2138" s="231" t="s">
        <v>433</v>
      </c>
      <c r="AU2138" s="231" t="s">
        <v>83</v>
      </c>
      <c r="AY2138" s="21" t="s">
        <v>426</v>
      </c>
      <c r="BE2138" s="232">
        <f>IF(N2138="základní",J2138,0)</f>
        <v>0</v>
      </c>
      <c r="BF2138" s="232">
        <f>IF(N2138="snížená",J2138,0)</f>
        <v>0</v>
      </c>
      <c r="BG2138" s="232">
        <f>IF(N2138="zákl. přenesená",J2138,0)</f>
        <v>0</v>
      </c>
      <c r="BH2138" s="232">
        <f>IF(N2138="sníž. přenesená",J2138,0)</f>
        <v>0</v>
      </c>
      <c r="BI2138" s="232">
        <f>IF(N2138="nulová",J2138,0)</f>
        <v>0</v>
      </c>
      <c r="BJ2138" s="21" t="s">
        <v>81</v>
      </c>
      <c r="BK2138" s="232">
        <f>ROUND(I2138*H2138,2)</f>
        <v>0</v>
      </c>
      <c r="BL2138" s="21" t="s">
        <v>645</v>
      </c>
      <c r="BM2138" s="231" t="s">
        <v>2828</v>
      </c>
    </row>
    <row r="2139" s="2" customFormat="1">
      <c r="A2139" s="42"/>
      <c r="B2139" s="43"/>
      <c r="C2139" s="44"/>
      <c r="D2139" s="233" t="s">
        <v>442</v>
      </c>
      <c r="E2139" s="44"/>
      <c r="F2139" s="234" t="s">
        <v>2829</v>
      </c>
      <c r="G2139" s="44"/>
      <c r="H2139" s="44"/>
      <c r="I2139" s="235"/>
      <c r="J2139" s="44"/>
      <c r="K2139" s="44"/>
      <c r="L2139" s="48"/>
      <c r="M2139" s="236"/>
      <c r="N2139" s="237"/>
      <c r="O2139" s="88"/>
      <c r="P2139" s="88"/>
      <c r="Q2139" s="88"/>
      <c r="R2139" s="88"/>
      <c r="S2139" s="88"/>
      <c r="T2139" s="89"/>
      <c r="U2139" s="42"/>
      <c r="V2139" s="42"/>
      <c r="W2139" s="42"/>
      <c r="X2139" s="42"/>
      <c r="Y2139" s="42"/>
      <c r="Z2139" s="42"/>
      <c r="AA2139" s="42"/>
      <c r="AB2139" s="42"/>
      <c r="AC2139" s="42"/>
      <c r="AD2139" s="42"/>
      <c r="AE2139" s="42"/>
      <c r="AT2139" s="21" t="s">
        <v>442</v>
      </c>
      <c r="AU2139" s="21" t="s">
        <v>83</v>
      </c>
    </row>
    <row r="2140" s="13" customFormat="1">
      <c r="A2140" s="13"/>
      <c r="B2140" s="238"/>
      <c r="C2140" s="239"/>
      <c r="D2140" s="240" t="s">
        <v>446</v>
      </c>
      <c r="E2140" s="241" t="s">
        <v>28</v>
      </c>
      <c r="F2140" s="242" t="s">
        <v>393</v>
      </c>
      <c r="G2140" s="239"/>
      <c r="H2140" s="243">
        <v>39.255000000000003</v>
      </c>
      <c r="I2140" s="244"/>
      <c r="J2140" s="239"/>
      <c r="K2140" s="239"/>
      <c r="L2140" s="245"/>
      <c r="M2140" s="246"/>
      <c r="N2140" s="247"/>
      <c r="O2140" s="247"/>
      <c r="P2140" s="247"/>
      <c r="Q2140" s="247"/>
      <c r="R2140" s="247"/>
      <c r="S2140" s="247"/>
      <c r="T2140" s="248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T2140" s="249" t="s">
        <v>446</v>
      </c>
      <c r="AU2140" s="249" t="s">
        <v>83</v>
      </c>
      <c r="AV2140" s="13" t="s">
        <v>83</v>
      </c>
      <c r="AW2140" s="13" t="s">
        <v>35</v>
      </c>
      <c r="AX2140" s="13" t="s">
        <v>74</v>
      </c>
      <c r="AY2140" s="249" t="s">
        <v>426</v>
      </c>
    </row>
    <row r="2141" s="13" customFormat="1">
      <c r="A2141" s="13"/>
      <c r="B2141" s="238"/>
      <c r="C2141" s="239"/>
      <c r="D2141" s="240" t="s">
        <v>446</v>
      </c>
      <c r="E2141" s="241" t="s">
        <v>28</v>
      </c>
      <c r="F2141" s="242" t="s">
        <v>395</v>
      </c>
      <c r="G2141" s="239"/>
      <c r="H2141" s="243">
        <v>93.650999999999996</v>
      </c>
      <c r="I2141" s="244"/>
      <c r="J2141" s="239"/>
      <c r="K2141" s="239"/>
      <c r="L2141" s="245"/>
      <c r="M2141" s="246"/>
      <c r="N2141" s="247"/>
      <c r="O2141" s="247"/>
      <c r="P2141" s="247"/>
      <c r="Q2141" s="247"/>
      <c r="R2141" s="247"/>
      <c r="S2141" s="247"/>
      <c r="T2141" s="248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T2141" s="249" t="s">
        <v>446</v>
      </c>
      <c r="AU2141" s="249" t="s">
        <v>83</v>
      </c>
      <c r="AV2141" s="13" t="s">
        <v>83</v>
      </c>
      <c r="AW2141" s="13" t="s">
        <v>35</v>
      </c>
      <c r="AX2141" s="13" t="s">
        <v>74</v>
      </c>
      <c r="AY2141" s="249" t="s">
        <v>426</v>
      </c>
    </row>
    <row r="2142" s="13" customFormat="1">
      <c r="A2142" s="13"/>
      <c r="B2142" s="238"/>
      <c r="C2142" s="239"/>
      <c r="D2142" s="240" t="s">
        <v>446</v>
      </c>
      <c r="E2142" s="241" t="s">
        <v>28</v>
      </c>
      <c r="F2142" s="242" t="s">
        <v>419</v>
      </c>
      <c r="G2142" s="239"/>
      <c r="H2142" s="243">
        <v>49</v>
      </c>
      <c r="I2142" s="244"/>
      <c r="J2142" s="239"/>
      <c r="K2142" s="239"/>
      <c r="L2142" s="245"/>
      <c r="M2142" s="246"/>
      <c r="N2142" s="247"/>
      <c r="O2142" s="247"/>
      <c r="P2142" s="247"/>
      <c r="Q2142" s="247"/>
      <c r="R2142" s="247"/>
      <c r="S2142" s="247"/>
      <c r="T2142" s="248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T2142" s="249" t="s">
        <v>446</v>
      </c>
      <c r="AU2142" s="249" t="s">
        <v>83</v>
      </c>
      <c r="AV2142" s="13" t="s">
        <v>83</v>
      </c>
      <c r="AW2142" s="13" t="s">
        <v>35</v>
      </c>
      <c r="AX2142" s="13" t="s">
        <v>74</v>
      </c>
      <c r="AY2142" s="249" t="s">
        <v>426</v>
      </c>
    </row>
    <row r="2143" s="13" customFormat="1">
      <c r="A2143" s="13"/>
      <c r="B2143" s="238"/>
      <c r="C2143" s="239"/>
      <c r="D2143" s="240" t="s">
        <v>446</v>
      </c>
      <c r="E2143" s="241" t="s">
        <v>28</v>
      </c>
      <c r="F2143" s="242" t="s">
        <v>422</v>
      </c>
      <c r="G2143" s="239"/>
      <c r="H2143" s="243">
        <v>55.264000000000003</v>
      </c>
      <c r="I2143" s="244"/>
      <c r="J2143" s="239"/>
      <c r="K2143" s="239"/>
      <c r="L2143" s="245"/>
      <c r="M2143" s="246"/>
      <c r="N2143" s="247"/>
      <c r="O2143" s="247"/>
      <c r="P2143" s="247"/>
      <c r="Q2143" s="247"/>
      <c r="R2143" s="247"/>
      <c r="S2143" s="247"/>
      <c r="T2143" s="248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T2143" s="249" t="s">
        <v>446</v>
      </c>
      <c r="AU2143" s="249" t="s">
        <v>83</v>
      </c>
      <c r="AV2143" s="13" t="s">
        <v>83</v>
      </c>
      <c r="AW2143" s="13" t="s">
        <v>35</v>
      </c>
      <c r="AX2143" s="13" t="s">
        <v>74</v>
      </c>
      <c r="AY2143" s="249" t="s">
        <v>426</v>
      </c>
    </row>
    <row r="2144" s="16" customFormat="1">
      <c r="A2144" s="16"/>
      <c r="B2144" s="281"/>
      <c r="C2144" s="282"/>
      <c r="D2144" s="240" t="s">
        <v>446</v>
      </c>
      <c r="E2144" s="283" t="s">
        <v>28</v>
      </c>
      <c r="F2144" s="284" t="s">
        <v>1235</v>
      </c>
      <c r="G2144" s="282"/>
      <c r="H2144" s="285">
        <v>237.16999999999999</v>
      </c>
      <c r="I2144" s="286"/>
      <c r="J2144" s="282"/>
      <c r="K2144" s="282"/>
      <c r="L2144" s="287"/>
      <c r="M2144" s="288"/>
      <c r="N2144" s="289"/>
      <c r="O2144" s="289"/>
      <c r="P2144" s="289"/>
      <c r="Q2144" s="289"/>
      <c r="R2144" s="289"/>
      <c r="S2144" s="289"/>
      <c r="T2144" s="290"/>
      <c r="U2144" s="16"/>
      <c r="V2144" s="16"/>
      <c r="W2144" s="16"/>
      <c r="X2144" s="16"/>
      <c r="Y2144" s="16"/>
      <c r="Z2144" s="16"/>
      <c r="AA2144" s="16"/>
      <c r="AB2144" s="16"/>
      <c r="AC2144" s="16"/>
      <c r="AD2144" s="16"/>
      <c r="AE2144" s="16"/>
      <c r="AT2144" s="291" t="s">
        <v>446</v>
      </c>
      <c r="AU2144" s="291" t="s">
        <v>83</v>
      </c>
      <c r="AV2144" s="16" t="s">
        <v>469</v>
      </c>
      <c r="AW2144" s="16" t="s">
        <v>35</v>
      </c>
      <c r="AX2144" s="16" t="s">
        <v>74</v>
      </c>
      <c r="AY2144" s="291" t="s">
        <v>426</v>
      </c>
    </row>
    <row r="2145" s="13" customFormat="1">
      <c r="A2145" s="13"/>
      <c r="B2145" s="238"/>
      <c r="C2145" s="239"/>
      <c r="D2145" s="240" t="s">
        <v>446</v>
      </c>
      <c r="E2145" s="241" t="s">
        <v>28</v>
      </c>
      <c r="F2145" s="242" t="s">
        <v>427</v>
      </c>
      <c r="G2145" s="239"/>
      <c r="H2145" s="243">
        <v>70.888999999999996</v>
      </c>
      <c r="I2145" s="244"/>
      <c r="J2145" s="239"/>
      <c r="K2145" s="239"/>
      <c r="L2145" s="245"/>
      <c r="M2145" s="246"/>
      <c r="N2145" s="247"/>
      <c r="O2145" s="247"/>
      <c r="P2145" s="247"/>
      <c r="Q2145" s="247"/>
      <c r="R2145" s="247"/>
      <c r="S2145" s="247"/>
      <c r="T2145" s="248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T2145" s="249" t="s">
        <v>446</v>
      </c>
      <c r="AU2145" s="249" t="s">
        <v>83</v>
      </c>
      <c r="AV2145" s="13" t="s">
        <v>83</v>
      </c>
      <c r="AW2145" s="13" t="s">
        <v>35</v>
      </c>
      <c r="AX2145" s="13" t="s">
        <v>74</v>
      </c>
      <c r="AY2145" s="249" t="s">
        <v>426</v>
      </c>
    </row>
    <row r="2146" s="13" customFormat="1">
      <c r="A2146" s="13"/>
      <c r="B2146" s="238"/>
      <c r="C2146" s="239"/>
      <c r="D2146" s="240" t="s">
        <v>446</v>
      </c>
      <c r="E2146" s="241" t="s">
        <v>28</v>
      </c>
      <c r="F2146" s="242" t="s">
        <v>431</v>
      </c>
      <c r="G2146" s="239"/>
      <c r="H2146" s="243">
        <v>36.154000000000003</v>
      </c>
      <c r="I2146" s="244"/>
      <c r="J2146" s="239"/>
      <c r="K2146" s="239"/>
      <c r="L2146" s="245"/>
      <c r="M2146" s="246"/>
      <c r="N2146" s="247"/>
      <c r="O2146" s="247"/>
      <c r="P2146" s="247"/>
      <c r="Q2146" s="247"/>
      <c r="R2146" s="247"/>
      <c r="S2146" s="247"/>
      <c r="T2146" s="248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T2146" s="249" t="s">
        <v>446</v>
      </c>
      <c r="AU2146" s="249" t="s">
        <v>83</v>
      </c>
      <c r="AV2146" s="13" t="s">
        <v>83</v>
      </c>
      <c r="AW2146" s="13" t="s">
        <v>35</v>
      </c>
      <c r="AX2146" s="13" t="s">
        <v>74</v>
      </c>
      <c r="AY2146" s="249" t="s">
        <v>426</v>
      </c>
    </row>
    <row r="2147" s="13" customFormat="1">
      <c r="A2147" s="13"/>
      <c r="B2147" s="238"/>
      <c r="C2147" s="239"/>
      <c r="D2147" s="240" t="s">
        <v>446</v>
      </c>
      <c r="E2147" s="241" t="s">
        <v>28</v>
      </c>
      <c r="F2147" s="242" t="s">
        <v>439</v>
      </c>
      <c r="G2147" s="239"/>
      <c r="H2147" s="243">
        <v>37.082999999999998</v>
      </c>
      <c r="I2147" s="244"/>
      <c r="J2147" s="239"/>
      <c r="K2147" s="239"/>
      <c r="L2147" s="245"/>
      <c r="M2147" s="246"/>
      <c r="N2147" s="247"/>
      <c r="O2147" s="247"/>
      <c r="P2147" s="247"/>
      <c r="Q2147" s="247"/>
      <c r="R2147" s="247"/>
      <c r="S2147" s="247"/>
      <c r="T2147" s="248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T2147" s="249" t="s">
        <v>446</v>
      </c>
      <c r="AU2147" s="249" t="s">
        <v>83</v>
      </c>
      <c r="AV2147" s="13" t="s">
        <v>83</v>
      </c>
      <c r="AW2147" s="13" t="s">
        <v>35</v>
      </c>
      <c r="AX2147" s="13" t="s">
        <v>74</v>
      </c>
      <c r="AY2147" s="249" t="s">
        <v>426</v>
      </c>
    </row>
    <row r="2148" s="13" customFormat="1">
      <c r="A2148" s="13"/>
      <c r="B2148" s="238"/>
      <c r="C2148" s="239"/>
      <c r="D2148" s="240" t="s">
        <v>446</v>
      </c>
      <c r="E2148" s="241" t="s">
        <v>28</v>
      </c>
      <c r="F2148" s="242" t="s">
        <v>447</v>
      </c>
      <c r="G2148" s="239"/>
      <c r="H2148" s="243">
        <v>31.713999999999999</v>
      </c>
      <c r="I2148" s="244"/>
      <c r="J2148" s="239"/>
      <c r="K2148" s="239"/>
      <c r="L2148" s="245"/>
      <c r="M2148" s="246"/>
      <c r="N2148" s="247"/>
      <c r="O2148" s="247"/>
      <c r="P2148" s="247"/>
      <c r="Q2148" s="247"/>
      <c r="R2148" s="247"/>
      <c r="S2148" s="247"/>
      <c r="T2148" s="248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T2148" s="249" t="s">
        <v>446</v>
      </c>
      <c r="AU2148" s="249" t="s">
        <v>83</v>
      </c>
      <c r="AV2148" s="13" t="s">
        <v>83</v>
      </c>
      <c r="AW2148" s="13" t="s">
        <v>35</v>
      </c>
      <c r="AX2148" s="13" t="s">
        <v>74</v>
      </c>
      <c r="AY2148" s="249" t="s">
        <v>426</v>
      </c>
    </row>
    <row r="2149" s="16" customFormat="1">
      <c r="A2149" s="16"/>
      <c r="B2149" s="281"/>
      <c r="C2149" s="282"/>
      <c r="D2149" s="240" t="s">
        <v>446</v>
      </c>
      <c r="E2149" s="283" t="s">
        <v>461</v>
      </c>
      <c r="F2149" s="284" t="s">
        <v>1235</v>
      </c>
      <c r="G2149" s="282"/>
      <c r="H2149" s="285">
        <v>175.84</v>
      </c>
      <c r="I2149" s="286"/>
      <c r="J2149" s="282"/>
      <c r="K2149" s="282"/>
      <c r="L2149" s="287"/>
      <c r="M2149" s="288"/>
      <c r="N2149" s="289"/>
      <c r="O2149" s="289"/>
      <c r="P2149" s="289"/>
      <c r="Q2149" s="289"/>
      <c r="R2149" s="289"/>
      <c r="S2149" s="289"/>
      <c r="T2149" s="290"/>
      <c r="U2149" s="16"/>
      <c r="V2149" s="16"/>
      <c r="W2149" s="16"/>
      <c r="X2149" s="16"/>
      <c r="Y2149" s="16"/>
      <c r="Z2149" s="16"/>
      <c r="AA2149" s="16"/>
      <c r="AB2149" s="16"/>
      <c r="AC2149" s="16"/>
      <c r="AD2149" s="16"/>
      <c r="AE2149" s="16"/>
      <c r="AT2149" s="291" t="s">
        <v>446</v>
      </c>
      <c r="AU2149" s="291" t="s">
        <v>83</v>
      </c>
      <c r="AV2149" s="16" t="s">
        <v>469</v>
      </c>
      <c r="AW2149" s="16" t="s">
        <v>35</v>
      </c>
      <c r="AX2149" s="16" t="s">
        <v>74</v>
      </c>
      <c r="AY2149" s="291" t="s">
        <v>426</v>
      </c>
    </row>
    <row r="2150" s="13" customFormat="1">
      <c r="A2150" s="13"/>
      <c r="B2150" s="238"/>
      <c r="C2150" s="239"/>
      <c r="D2150" s="240" t="s">
        <v>446</v>
      </c>
      <c r="E2150" s="241" t="s">
        <v>28</v>
      </c>
      <c r="F2150" s="242" t="s">
        <v>455</v>
      </c>
      <c r="G2150" s="239"/>
      <c r="H2150" s="243">
        <v>138.22999999999999</v>
      </c>
      <c r="I2150" s="244"/>
      <c r="J2150" s="239"/>
      <c r="K2150" s="239"/>
      <c r="L2150" s="245"/>
      <c r="M2150" s="246"/>
      <c r="N2150" s="247"/>
      <c r="O2150" s="247"/>
      <c r="P2150" s="247"/>
      <c r="Q2150" s="247"/>
      <c r="R2150" s="247"/>
      <c r="S2150" s="247"/>
      <c r="T2150" s="248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T2150" s="249" t="s">
        <v>446</v>
      </c>
      <c r="AU2150" s="249" t="s">
        <v>83</v>
      </c>
      <c r="AV2150" s="13" t="s">
        <v>83</v>
      </c>
      <c r="AW2150" s="13" t="s">
        <v>35</v>
      </c>
      <c r="AX2150" s="13" t="s">
        <v>74</v>
      </c>
      <c r="AY2150" s="249" t="s">
        <v>426</v>
      </c>
    </row>
    <row r="2151" s="13" customFormat="1">
      <c r="A2151" s="13"/>
      <c r="B2151" s="238"/>
      <c r="C2151" s="239"/>
      <c r="D2151" s="240" t="s">
        <v>446</v>
      </c>
      <c r="E2151" s="241" t="s">
        <v>28</v>
      </c>
      <c r="F2151" s="242" t="s">
        <v>451</v>
      </c>
      <c r="G2151" s="239"/>
      <c r="H2151" s="243">
        <v>191.5</v>
      </c>
      <c r="I2151" s="244"/>
      <c r="J2151" s="239"/>
      <c r="K2151" s="239"/>
      <c r="L2151" s="245"/>
      <c r="M2151" s="246"/>
      <c r="N2151" s="247"/>
      <c r="O2151" s="247"/>
      <c r="P2151" s="247"/>
      <c r="Q2151" s="247"/>
      <c r="R2151" s="247"/>
      <c r="S2151" s="247"/>
      <c r="T2151" s="248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T2151" s="249" t="s">
        <v>446</v>
      </c>
      <c r="AU2151" s="249" t="s">
        <v>83</v>
      </c>
      <c r="AV2151" s="13" t="s">
        <v>83</v>
      </c>
      <c r="AW2151" s="13" t="s">
        <v>35</v>
      </c>
      <c r="AX2151" s="13" t="s">
        <v>74</v>
      </c>
      <c r="AY2151" s="249" t="s">
        <v>426</v>
      </c>
    </row>
    <row r="2152" s="15" customFormat="1">
      <c r="A2152" s="15"/>
      <c r="B2152" s="260"/>
      <c r="C2152" s="261"/>
      <c r="D2152" s="240" t="s">
        <v>446</v>
      </c>
      <c r="E2152" s="262" t="s">
        <v>28</v>
      </c>
      <c r="F2152" s="263" t="s">
        <v>466</v>
      </c>
      <c r="G2152" s="261"/>
      <c r="H2152" s="264">
        <v>742.74000000000001</v>
      </c>
      <c r="I2152" s="265"/>
      <c r="J2152" s="261"/>
      <c r="K2152" s="261"/>
      <c r="L2152" s="266"/>
      <c r="M2152" s="267"/>
      <c r="N2152" s="268"/>
      <c r="O2152" s="268"/>
      <c r="P2152" s="268"/>
      <c r="Q2152" s="268"/>
      <c r="R2152" s="268"/>
      <c r="S2152" s="268"/>
      <c r="T2152" s="269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15"/>
      <c r="AE2152" s="15"/>
      <c r="AT2152" s="270" t="s">
        <v>446</v>
      </c>
      <c r="AU2152" s="270" t="s">
        <v>83</v>
      </c>
      <c r="AV2152" s="15" t="s">
        <v>438</v>
      </c>
      <c r="AW2152" s="15" t="s">
        <v>35</v>
      </c>
      <c r="AX2152" s="15" t="s">
        <v>81</v>
      </c>
      <c r="AY2152" s="270" t="s">
        <v>426</v>
      </c>
    </row>
    <row r="2153" s="2" customFormat="1" ht="24.15" customHeight="1">
      <c r="A2153" s="42"/>
      <c r="B2153" s="43"/>
      <c r="C2153" s="271" t="s">
        <v>2830</v>
      </c>
      <c r="D2153" s="271" t="s">
        <v>776</v>
      </c>
      <c r="E2153" s="272" t="s">
        <v>2831</v>
      </c>
      <c r="F2153" s="273" t="s">
        <v>2832</v>
      </c>
      <c r="G2153" s="274" t="s">
        <v>436</v>
      </c>
      <c r="H2153" s="275">
        <v>185.54400000000001</v>
      </c>
      <c r="I2153" s="276"/>
      <c r="J2153" s="277">
        <f>ROUND(I2153*H2153,2)</f>
        <v>0</v>
      </c>
      <c r="K2153" s="273" t="s">
        <v>437</v>
      </c>
      <c r="L2153" s="278"/>
      <c r="M2153" s="279" t="s">
        <v>28</v>
      </c>
      <c r="N2153" s="280" t="s">
        <v>45</v>
      </c>
      <c r="O2153" s="88"/>
      <c r="P2153" s="229">
        <f>O2153*H2153</f>
        <v>0</v>
      </c>
      <c r="Q2153" s="229">
        <v>0</v>
      </c>
      <c r="R2153" s="229">
        <f>Q2153*H2153</f>
        <v>0</v>
      </c>
      <c r="S2153" s="229">
        <v>0</v>
      </c>
      <c r="T2153" s="230">
        <f>S2153*H2153</f>
        <v>0</v>
      </c>
      <c r="U2153" s="42"/>
      <c r="V2153" s="42"/>
      <c r="W2153" s="42"/>
      <c r="X2153" s="42"/>
      <c r="Y2153" s="42"/>
      <c r="Z2153" s="42"/>
      <c r="AA2153" s="42"/>
      <c r="AB2153" s="42"/>
      <c r="AC2153" s="42"/>
      <c r="AD2153" s="42"/>
      <c r="AE2153" s="42"/>
      <c r="AR2153" s="231" t="s">
        <v>732</v>
      </c>
      <c r="AT2153" s="231" t="s">
        <v>776</v>
      </c>
      <c r="AU2153" s="231" t="s">
        <v>83</v>
      </c>
      <c r="AY2153" s="21" t="s">
        <v>426</v>
      </c>
      <c r="BE2153" s="232">
        <f>IF(N2153="základní",J2153,0)</f>
        <v>0</v>
      </c>
      <c r="BF2153" s="232">
        <f>IF(N2153="snížená",J2153,0)</f>
        <v>0</v>
      </c>
      <c r="BG2153" s="232">
        <f>IF(N2153="zákl. přenesená",J2153,0)</f>
        <v>0</v>
      </c>
      <c r="BH2153" s="232">
        <f>IF(N2153="sníž. přenesená",J2153,0)</f>
        <v>0</v>
      </c>
      <c r="BI2153" s="232">
        <f>IF(N2153="nulová",J2153,0)</f>
        <v>0</v>
      </c>
      <c r="BJ2153" s="21" t="s">
        <v>81</v>
      </c>
      <c r="BK2153" s="232">
        <f>ROUND(I2153*H2153,2)</f>
        <v>0</v>
      </c>
      <c r="BL2153" s="21" t="s">
        <v>645</v>
      </c>
      <c r="BM2153" s="231" t="s">
        <v>2833</v>
      </c>
    </row>
    <row r="2154" s="14" customFormat="1">
      <c r="A2154" s="14"/>
      <c r="B2154" s="250"/>
      <c r="C2154" s="251"/>
      <c r="D2154" s="240" t="s">
        <v>446</v>
      </c>
      <c r="E2154" s="252" t="s">
        <v>28</v>
      </c>
      <c r="F2154" s="253" t="s">
        <v>899</v>
      </c>
      <c r="G2154" s="251"/>
      <c r="H2154" s="252" t="s">
        <v>28</v>
      </c>
      <c r="I2154" s="254"/>
      <c r="J2154" s="251"/>
      <c r="K2154" s="251"/>
      <c r="L2154" s="255"/>
      <c r="M2154" s="256"/>
      <c r="N2154" s="257"/>
      <c r="O2154" s="257"/>
      <c r="P2154" s="257"/>
      <c r="Q2154" s="257"/>
      <c r="R2154" s="257"/>
      <c r="S2154" s="257"/>
      <c r="T2154" s="258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T2154" s="259" t="s">
        <v>446</v>
      </c>
      <c r="AU2154" s="259" t="s">
        <v>83</v>
      </c>
      <c r="AV2154" s="14" t="s">
        <v>81</v>
      </c>
      <c r="AW2154" s="14" t="s">
        <v>35</v>
      </c>
      <c r="AX2154" s="14" t="s">
        <v>74</v>
      </c>
      <c r="AY2154" s="259" t="s">
        <v>426</v>
      </c>
    </row>
    <row r="2155" s="13" customFormat="1">
      <c r="A2155" s="13"/>
      <c r="B2155" s="238"/>
      <c r="C2155" s="239"/>
      <c r="D2155" s="240" t="s">
        <v>446</v>
      </c>
      <c r="E2155" s="241" t="s">
        <v>28</v>
      </c>
      <c r="F2155" s="242" t="s">
        <v>2834</v>
      </c>
      <c r="G2155" s="239"/>
      <c r="H2155" s="243">
        <v>40.039999999999999</v>
      </c>
      <c r="I2155" s="244"/>
      <c r="J2155" s="239"/>
      <c r="K2155" s="239"/>
      <c r="L2155" s="245"/>
      <c r="M2155" s="246"/>
      <c r="N2155" s="247"/>
      <c r="O2155" s="247"/>
      <c r="P2155" s="247"/>
      <c r="Q2155" s="247"/>
      <c r="R2155" s="247"/>
      <c r="S2155" s="247"/>
      <c r="T2155" s="248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T2155" s="249" t="s">
        <v>446</v>
      </c>
      <c r="AU2155" s="249" t="s">
        <v>83</v>
      </c>
      <c r="AV2155" s="13" t="s">
        <v>83</v>
      </c>
      <c r="AW2155" s="13" t="s">
        <v>35</v>
      </c>
      <c r="AX2155" s="13" t="s">
        <v>74</v>
      </c>
      <c r="AY2155" s="249" t="s">
        <v>426</v>
      </c>
    </row>
    <row r="2156" s="13" customFormat="1">
      <c r="A2156" s="13"/>
      <c r="B2156" s="238"/>
      <c r="C2156" s="239"/>
      <c r="D2156" s="240" t="s">
        <v>446</v>
      </c>
      <c r="E2156" s="241" t="s">
        <v>28</v>
      </c>
      <c r="F2156" s="242" t="s">
        <v>2835</v>
      </c>
      <c r="G2156" s="239"/>
      <c r="H2156" s="243">
        <v>95.524000000000001</v>
      </c>
      <c r="I2156" s="244"/>
      <c r="J2156" s="239"/>
      <c r="K2156" s="239"/>
      <c r="L2156" s="245"/>
      <c r="M2156" s="246"/>
      <c r="N2156" s="247"/>
      <c r="O2156" s="247"/>
      <c r="P2156" s="247"/>
      <c r="Q2156" s="247"/>
      <c r="R2156" s="247"/>
      <c r="S2156" s="247"/>
      <c r="T2156" s="248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T2156" s="249" t="s">
        <v>446</v>
      </c>
      <c r="AU2156" s="249" t="s">
        <v>83</v>
      </c>
      <c r="AV2156" s="13" t="s">
        <v>83</v>
      </c>
      <c r="AW2156" s="13" t="s">
        <v>35</v>
      </c>
      <c r="AX2156" s="13" t="s">
        <v>74</v>
      </c>
      <c r="AY2156" s="249" t="s">
        <v>426</v>
      </c>
    </row>
    <row r="2157" s="13" customFormat="1">
      <c r="A2157" s="13"/>
      <c r="B2157" s="238"/>
      <c r="C2157" s="239"/>
      <c r="D2157" s="240" t="s">
        <v>446</v>
      </c>
      <c r="E2157" s="241" t="s">
        <v>28</v>
      </c>
      <c r="F2157" s="242" t="s">
        <v>2836</v>
      </c>
      <c r="G2157" s="239"/>
      <c r="H2157" s="243">
        <v>49.979999999999997</v>
      </c>
      <c r="I2157" s="244"/>
      <c r="J2157" s="239"/>
      <c r="K2157" s="239"/>
      <c r="L2157" s="245"/>
      <c r="M2157" s="246"/>
      <c r="N2157" s="247"/>
      <c r="O2157" s="247"/>
      <c r="P2157" s="247"/>
      <c r="Q2157" s="247"/>
      <c r="R2157" s="247"/>
      <c r="S2157" s="247"/>
      <c r="T2157" s="248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T2157" s="249" t="s">
        <v>446</v>
      </c>
      <c r="AU2157" s="249" t="s">
        <v>83</v>
      </c>
      <c r="AV2157" s="13" t="s">
        <v>83</v>
      </c>
      <c r="AW2157" s="13" t="s">
        <v>35</v>
      </c>
      <c r="AX2157" s="13" t="s">
        <v>74</v>
      </c>
      <c r="AY2157" s="249" t="s">
        <v>426</v>
      </c>
    </row>
    <row r="2158" s="15" customFormat="1">
      <c r="A2158" s="15"/>
      <c r="B2158" s="260"/>
      <c r="C2158" s="261"/>
      <c r="D2158" s="240" t="s">
        <v>446</v>
      </c>
      <c r="E2158" s="262" t="s">
        <v>28</v>
      </c>
      <c r="F2158" s="263" t="s">
        <v>466</v>
      </c>
      <c r="G2158" s="261"/>
      <c r="H2158" s="264">
        <v>185.54400000000001</v>
      </c>
      <c r="I2158" s="265"/>
      <c r="J2158" s="261"/>
      <c r="K2158" s="261"/>
      <c r="L2158" s="266"/>
      <c r="M2158" s="267"/>
      <c r="N2158" s="268"/>
      <c r="O2158" s="268"/>
      <c r="P2158" s="268"/>
      <c r="Q2158" s="268"/>
      <c r="R2158" s="268"/>
      <c r="S2158" s="268"/>
      <c r="T2158" s="269"/>
      <c r="U2158" s="15"/>
      <c r="V2158" s="15"/>
      <c r="W2158" s="15"/>
      <c r="X2158" s="15"/>
      <c r="Y2158" s="15"/>
      <c r="Z2158" s="15"/>
      <c r="AA2158" s="15"/>
      <c r="AB2158" s="15"/>
      <c r="AC2158" s="15"/>
      <c r="AD2158" s="15"/>
      <c r="AE2158" s="15"/>
      <c r="AT2158" s="270" t="s">
        <v>446</v>
      </c>
      <c r="AU2158" s="270" t="s">
        <v>83</v>
      </c>
      <c r="AV2158" s="15" t="s">
        <v>438</v>
      </c>
      <c r="AW2158" s="15" t="s">
        <v>35</v>
      </c>
      <c r="AX2158" s="15" t="s">
        <v>81</v>
      </c>
      <c r="AY2158" s="270" t="s">
        <v>426</v>
      </c>
    </row>
    <row r="2159" s="2" customFormat="1" ht="24.15" customHeight="1">
      <c r="A2159" s="42"/>
      <c r="B2159" s="43"/>
      <c r="C2159" s="271" t="s">
        <v>2837</v>
      </c>
      <c r="D2159" s="271" t="s">
        <v>776</v>
      </c>
      <c r="E2159" s="272" t="s">
        <v>2838</v>
      </c>
      <c r="F2159" s="273" t="s">
        <v>2839</v>
      </c>
      <c r="G2159" s="274" t="s">
        <v>436</v>
      </c>
      <c r="H2159" s="275">
        <v>210.65000000000001</v>
      </c>
      <c r="I2159" s="276"/>
      <c r="J2159" s="277">
        <f>ROUND(I2159*H2159,2)</f>
        <v>0</v>
      </c>
      <c r="K2159" s="273" t="s">
        <v>437</v>
      </c>
      <c r="L2159" s="278"/>
      <c r="M2159" s="279" t="s">
        <v>28</v>
      </c>
      <c r="N2159" s="280" t="s">
        <v>45</v>
      </c>
      <c r="O2159" s="88"/>
      <c r="P2159" s="229">
        <f>O2159*H2159</f>
        <v>0</v>
      </c>
      <c r="Q2159" s="229">
        <v>0</v>
      </c>
      <c r="R2159" s="229">
        <f>Q2159*H2159</f>
        <v>0</v>
      </c>
      <c r="S2159" s="229">
        <v>0</v>
      </c>
      <c r="T2159" s="230">
        <f>S2159*H2159</f>
        <v>0</v>
      </c>
      <c r="U2159" s="42"/>
      <c r="V2159" s="42"/>
      <c r="W2159" s="42"/>
      <c r="X2159" s="42"/>
      <c r="Y2159" s="42"/>
      <c r="Z2159" s="42"/>
      <c r="AA2159" s="42"/>
      <c r="AB2159" s="42"/>
      <c r="AC2159" s="42"/>
      <c r="AD2159" s="42"/>
      <c r="AE2159" s="42"/>
      <c r="AR2159" s="231" t="s">
        <v>732</v>
      </c>
      <c r="AT2159" s="231" t="s">
        <v>776</v>
      </c>
      <c r="AU2159" s="231" t="s">
        <v>83</v>
      </c>
      <c r="AY2159" s="21" t="s">
        <v>426</v>
      </c>
      <c r="BE2159" s="232">
        <f>IF(N2159="základní",J2159,0)</f>
        <v>0</v>
      </c>
      <c r="BF2159" s="232">
        <f>IF(N2159="snížená",J2159,0)</f>
        <v>0</v>
      </c>
      <c r="BG2159" s="232">
        <f>IF(N2159="zákl. přenesená",J2159,0)</f>
        <v>0</v>
      </c>
      <c r="BH2159" s="232">
        <f>IF(N2159="sníž. přenesená",J2159,0)</f>
        <v>0</v>
      </c>
      <c r="BI2159" s="232">
        <f>IF(N2159="nulová",J2159,0)</f>
        <v>0</v>
      </c>
      <c r="BJ2159" s="21" t="s">
        <v>81</v>
      </c>
      <c r="BK2159" s="232">
        <f>ROUND(I2159*H2159,2)</f>
        <v>0</v>
      </c>
      <c r="BL2159" s="21" t="s">
        <v>645</v>
      </c>
      <c r="BM2159" s="231" t="s">
        <v>2840</v>
      </c>
    </row>
    <row r="2160" s="14" customFormat="1">
      <c r="A2160" s="14"/>
      <c r="B2160" s="250"/>
      <c r="C2160" s="251"/>
      <c r="D2160" s="240" t="s">
        <v>446</v>
      </c>
      <c r="E2160" s="252" t="s">
        <v>28</v>
      </c>
      <c r="F2160" s="253" t="s">
        <v>899</v>
      </c>
      <c r="G2160" s="251"/>
      <c r="H2160" s="252" t="s">
        <v>28</v>
      </c>
      <c r="I2160" s="254"/>
      <c r="J2160" s="251"/>
      <c r="K2160" s="251"/>
      <c r="L2160" s="255"/>
      <c r="M2160" s="256"/>
      <c r="N2160" s="257"/>
      <c r="O2160" s="257"/>
      <c r="P2160" s="257"/>
      <c r="Q2160" s="257"/>
      <c r="R2160" s="257"/>
      <c r="S2160" s="257"/>
      <c r="T2160" s="258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T2160" s="259" t="s">
        <v>446</v>
      </c>
      <c r="AU2160" s="259" t="s">
        <v>83</v>
      </c>
      <c r="AV2160" s="14" t="s">
        <v>81</v>
      </c>
      <c r="AW2160" s="14" t="s">
        <v>35</v>
      </c>
      <c r="AX2160" s="14" t="s">
        <v>74</v>
      </c>
      <c r="AY2160" s="259" t="s">
        <v>426</v>
      </c>
    </row>
    <row r="2161" s="13" customFormat="1">
      <c r="A2161" s="13"/>
      <c r="B2161" s="238"/>
      <c r="C2161" s="239"/>
      <c r="D2161" s="240" t="s">
        <v>446</v>
      </c>
      <c r="E2161" s="241" t="s">
        <v>28</v>
      </c>
      <c r="F2161" s="242" t="s">
        <v>2841</v>
      </c>
      <c r="G2161" s="239"/>
      <c r="H2161" s="243">
        <v>210.65000000000001</v>
      </c>
      <c r="I2161" s="244"/>
      <c r="J2161" s="239"/>
      <c r="K2161" s="239"/>
      <c r="L2161" s="245"/>
      <c r="M2161" s="246"/>
      <c r="N2161" s="247"/>
      <c r="O2161" s="247"/>
      <c r="P2161" s="247"/>
      <c r="Q2161" s="247"/>
      <c r="R2161" s="247"/>
      <c r="S2161" s="247"/>
      <c r="T2161" s="248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T2161" s="249" t="s">
        <v>446</v>
      </c>
      <c r="AU2161" s="249" t="s">
        <v>83</v>
      </c>
      <c r="AV2161" s="13" t="s">
        <v>83</v>
      </c>
      <c r="AW2161" s="13" t="s">
        <v>35</v>
      </c>
      <c r="AX2161" s="13" t="s">
        <v>81</v>
      </c>
      <c r="AY2161" s="249" t="s">
        <v>426</v>
      </c>
    </row>
    <row r="2162" s="2" customFormat="1" ht="24.15" customHeight="1">
      <c r="A2162" s="42"/>
      <c r="B2162" s="43"/>
      <c r="C2162" s="271" t="s">
        <v>2842</v>
      </c>
      <c r="D2162" s="271" t="s">
        <v>776</v>
      </c>
      <c r="E2162" s="272" t="s">
        <v>2843</v>
      </c>
      <c r="F2162" s="273" t="s">
        <v>2844</v>
      </c>
      <c r="G2162" s="274" t="s">
        <v>436</v>
      </c>
      <c r="H2162" s="275">
        <v>193.42400000000001</v>
      </c>
      <c r="I2162" s="276"/>
      <c r="J2162" s="277">
        <f>ROUND(I2162*H2162,2)</f>
        <v>0</v>
      </c>
      <c r="K2162" s="273" t="s">
        <v>437</v>
      </c>
      <c r="L2162" s="278"/>
      <c r="M2162" s="279" t="s">
        <v>28</v>
      </c>
      <c r="N2162" s="280" t="s">
        <v>45</v>
      </c>
      <c r="O2162" s="88"/>
      <c r="P2162" s="229">
        <f>O2162*H2162</f>
        <v>0</v>
      </c>
      <c r="Q2162" s="229">
        <v>0</v>
      </c>
      <c r="R2162" s="229">
        <f>Q2162*H2162</f>
        <v>0</v>
      </c>
      <c r="S2162" s="229">
        <v>0</v>
      </c>
      <c r="T2162" s="230">
        <f>S2162*H2162</f>
        <v>0</v>
      </c>
      <c r="U2162" s="42"/>
      <c r="V2162" s="42"/>
      <c r="W2162" s="42"/>
      <c r="X2162" s="42"/>
      <c r="Y2162" s="42"/>
      <c r="Z2162" s="42"/>
      <c r="AA2162" s="42"/>
      <c r="AB2162" s="42"/>
      <c r="AC2162" s="42"/>
      <c r="AD2162" s="42"/>
      <c r="AE2162" s="42"/>
      <c r="AR2162" s="231" t="s">
        <v>732</v>
      </c>
      <c r="AT2162" s="231" t="s">
        <v>776</v>
      </c>
      <c r="AU2162" s="231" t="s">
        <v>83</v>
      </c>
      <c r="AY2162" s="21" t="s">
        <v>426</v>
      </c>
      <c r="BE2162" s="232">
        <f>IF(N2162="základní",J2162,0)</f>
        <v>0</v>
      </c>
      <c r="BF2162" s="232">
        <f>IF(N2162="snížená",J2162,0)</f>
        <v>0</v>
      </c>
      <c r="BG2162" s="232">
        <f>IF(N2162="zákl. přenesená",J2162,0)</f>
        <v>0</v>
      </c>
      <c r="BH2162" s="232">
        <f>IF(N2162="sníž. přenesená",J2162,0)</f>
        <v>0</v>
      </c>
      <c r="BI2162" s="232">
        <f>IF(N2162="nulová",J2162,0)</f>
        <v>0</v>
      </c>
      <c r="BJ2162" s="21" t="s">
        <v>81</v>
      </c>
      <c r="BK2162" s="232">
        <f>ROUND(I2162*H2162,2)</f>
        <v>0</v>
      </c>
      <c r="BL2162" s="21" t="s">
        <v>645</v>
      </c>
      <c r="BM2162" s="231" t="s">
        <v>2845</v>
      </c>
    </row>
    <row r="2163" s="14" customFormat="1">
      <c r="A2163" s="14"/>
      <c r="B2163" s="250"/>
      <c r="C2163" s="251"/>
      <c r="D2163" s="240" t="s">
        <v>446</v>
      </c>
      <c r="E2163" s="252" t="s">
        <v>28</v>
      </c>
      <c r="F2163" s="253" t="s">
        <v>899</v>
      </c>
      <c r="G2163" s="251"/>
      <c r="H2163" s="252" t="s">
        <v>28</v>
      </c>
      <c r="I2163" s="254"/>
      <c r="J2163" s="251"/>
      <c r="K2163" s="251"/>
      <c r="L2163" s="255"/>
      <c r="M2163" s="256"/>
      <c r="N2163" s="257"/>
      <c r="O2163" s="257"/>
      <c r="P2163" s="257"/>
      <c r="Q2163" s="257"/>
      <c r="R2163" s="257"/>
      <c r="S2163" s="257"/>
      <c r="T2163" s="258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T2163" s="259" t="s">
        <v>446</v>
      </c>
      <c r="AU2163" s="259" t="s">
        <v>83</v>
      </c>
      <c r="AV2163" s="14" t="s">
        <v>81</v>
      </c>
      <c r="AW2163" s="14" t="s">
        <v>35</v>
      </c>
      <c r="AX2163" s="14" t="s">
        <v>74</v>
      </c>
      <c r="AY2163" s="259" t="s">
        <v>426</v>
      </c>
    </row>
    <row r="2164" s="13" customFormat="1">
      <c r="A2164" s="13"/>
      <c r="B2164" s="238"/>
      <c r="C2164" s="239"/>
      <c r="D2164" s="240" t="s">
        <v>446</v>
      </c>
      <c r="E2164" s="241" t="s">
        <v>28</v>
      </c>
      <c r="F2164" s="242" t="s">
        <v>2846</v>
      </c>
      <c r="G2164" s="239"/>
      <c r="H2164" s="243">
        <v>193.42400000000001</v>
      </c>
      <c r="I2164" s="244"/>
      <c r="J2164" s="239"/>
      <c r="K2164" s="239"/>
      <c r="L2164" s="245"/>
      <c r="M2164" s="246"/>
      <c r="N2164" s="247"/>
      <c r="O2164" s="247"/>
      <c r="P2164" s="247"/>
      <c r="Q2164" s="247"/>
      <c r="R2164" s="247"/>
      <c r="S2164" s="247"/>
      <c r="T2164" s="248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T2164" s="249" t="s">
        <v>446</v>
      </c>
      <c r="AU2164" s="249" t="s">
        <v>83</v>
      </c>
      <c r="AV2164" s="13" t="s">
        <v>83</v>
      </c>
      <c r="AW2164" s="13" t="s">
        <v>35</v>
      </c>
      <c r="AX2164" s="13" t="s">
        <v>81</v>
      </c>
      <c r="AY2164" s="249" t="s">
        <v>426</v>
      </c>
    </row>
    <row r="2165" s="2" customFormat="1" ht="24.15" customHeight="1">
      <c r="A2165" s="42"/>
      <c r="B2165" s="43"/>
      <c r="C2165" s="271" t="s">
        <v>2847</v>
      </c>
      <c r="D2165" s="271" t="s">
        <v>776</v>
      </c>
      <c r="E2165" s="272" t="s">
        <v>2291</v>
      </c>
      <c r="F2165" s="273" t="s">
        <v>2292</v>
      </c>
      <c r="G2165" s="274" t="s">
        <v>436</v>
      </c>
      <c r="H2165" s="275">
        <v>264.79199999999997</v>
      </c>
      <c r="I2165" s="276"/>
      <c r="J2165" s="277">
        <f>ROUND(I2165*H2165,2)</f>
        <v>0</v>
      </c>
      <c r="K2165" s="273" t="s">
        <v>437</v>
      </c>
      <c r="L2165" s="278"/>
      <c r="M2165" s="279" t="s">
        <v>28</v>
      </c>
      <c r="N2165" s="280" t="s">
        <v>45</v>
      </c>
      <c r="O2165" s="88"/>
      <c r="P2165" s="229">
        <f>O2165*H2165</f>
        <v>0</v>
      </c>
      <c r="Q2165" s="229">
        <v>0.0048999999999999998</v>
      </c>
      <c r="R2165" s="229">
        <f>Q2165*H2165</f>
        <v>1.2974807999999998</v>
      </c>
      <c r="S2165" s="229">
        <v>0</v>
      </c>
      <c r="T2165" s="230">
        <f>S2165*H2165</f>
        <v>0</v>
      </c>
      <c r="U2165" s="42"/>
      <c r="V2165" s="42"/>
      <c r="W2165" s="42"/>
      <c r="X2165" s="42"/>
      <c r="Y2165" s="42"/>
      <c r="Z2165" s="42"/>
      <c r="AA2165" s="42"/>
      <c r="AB2165" s="42"/>
      <c r="AC2165" s="42"/>
      <c r="AD2165" s="42"/>
      <c r="AE2165" s="42"/>
      <c r="AR2165" s="231" t="s">
        <v>732</v>
      </c>
      <c r="AT2165" s="231" t="s">
        <v>776</v>
      </c>
      <c r="AU2165" s="231" t="s">
        <v>83</v>
      </c>
      <c r="AY2165" s="21" t="s">
        <v>426</v>
      </c>
      <c r="BE2165" s="232">
        <f>IF(N2165="základní",J2165,0)</f>
        <v>0</v>
      </c>
      <c r="BF2165" s="232">
        <f>IF(N2165="snížená",J2165,0)</f>
        <v>0</v>
      </c>
      <c r="BG2165" s="232">
        <f>IF(N2165="zákl. přenesená",J2165,0)</f>
        <v>0</v>
      </c>
      <c r="BH2165" s="232">
        <f>IF(N2165="sníž. přenesená",J2165,0)</f>
        <v>0</v>
      </c>
      <c r="BI2165" s="232">
        <f>IF(N2165="nulová",J2165,0)</f>
        <v>0</v>
      </c>
      <c r="BJ2165" s="21" t="s">
        <v>81</v>
      </c>
      <c r="BK2165" s="232">
        <f>ROUND(I2165*H2165,2)</f>
        <v>0</v>
      </c>
      <c r="BL2165" s="21" t="s">
        <v>645</v>
      </c>
      <c r="BM2165" s="231" t="s">
        <v>2848</v>
      </c>
    </row>
    <row r="2166" s="14" customFormat="1">
      <c r="A2166" s="14"/>
      <c r="B2166" s="250"/>
      <c r="C2166" s="251"/>
      <c r="D2166" s="240" t="s">
        <v>446</v>
      </c>
      <c r="E2166" s="252" t="s">
        <v>28</v>
      </c>
      <c r="F2166" s="253" t="s">
        <v>899</v>
      </c>
      <c r="G2166" s="251"/>
      <c r="H2166" s="252" t="s">
        <v>28</v>
      </c>
      <c r="I2166" s="254"/>
      <c r="J2166" s="251"/>
      <c r="K2166" s="251"/>
      <c r="L2166" s="255"/>
      <c r="M2166" s="256"/>
      <c r="N2166" s="257"/>
      <c r="O2166" s="257"/>
      <c r="P2166" s="257"/>
      <c r="Q2166" s="257"/>
      <c r="R2166" s="257"/>
      <c r="S2166" s="257"/>
      <c r="T2166" s="258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T2166" s="259" t="s">
        <v>446</v>
      </c>
      <c r="AU2166" s="259" t="s">
        <v>83</v>
      </c>
      <c r="AV2166" s="14" t="s">
        <v>81</v>
      </c>
      <c r="AW2166" s="14" t="s">
        <v>35</v>
      </c>
      <c r="AX2166" s="14" t="s">
        <v>74</v>
      </c>
      <c r="AY2166" s="259" t="s">
        <v>426</v>
      </c>
    </row>
    <row r="2167" s="13" customFormat="1">
      <c r="A2167" s="13"/>
      <c r="B2167" s="238"/>
      <c r="C2167" s="239"/>
      <c r="D2167" s="240" t="s">
        <v>446</v>
      </c>
      <c r="E2167" s="241" t="s">
        <v>28</v>
      </c>
      <c r="F2167" s="242" t="s">
        <v>2849</v>
      </c>
      <c r="G2167" s="239"/>
      <c r="H2167" s="243">
        <v>112.739</v>
      </c>
      <c r="I2167" s="244"/>
      <c r="J2167" s="239"/>
      <c r="K2167" s="239"/>
      <c r="L2167" s="245"/>
      <c r="M2167" s="246"/>
      <c r="N2167" s="247"/>
      <c r="O2167" s="247"/>
      <c r="P2167" s="247"/>
      <c r="Q2167" s="247"/>
      <c r="R2167" s="247"/>
      <c r="S2167" s="247"/>
      <c r="T2167" s="248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T2167" s="249" t="s">
        <v>446</v>
      </c>
      <c r="AU2167" s="249" t="s">
        <v>83</v>
      </c>
      <c r="AV2167" s="13" t="s">
        <v>83</v>
      </c>
      <c r="AW2167" s="13" t="s">
        <v>35</v>
      </c>
      <c r="AX2167" s="13" t="s">
        <v>74</v>
      </c>
      <c r="AY2167" s="249" t="s">
        <v>426</v>
      </c>
    </row>
    <row r="2168" s="13" customFormat="1">
      <c r="A2168" s="13"/>
      <c r="B2168" s="238"/>
      <c r="C2168" s="239"/>
      <c r="D2168" s="240" t="s">
        <v>446</v>
      </c>
      <c r="E2168" s="241" t="s">
        <v>28</v>
      </c>
      <c r="F2168" s="242" t="s">
        <v>2850</v>
      </c>
      <c r="G2168" s="239"/>
      <c r="H2168" s="243">
        <v>152.053</v>
      </c>
      <c r="I2168" s="244"/>
      <c r="J2168" s="239"/>
      <c r="K2168" s="239"/>
      <c r="L2168" s="245"/>
      <c r="M2168" s="246"/>
      <c r="N2168" s="247"/>
      <c r="O2168" s="247"/>
      <c r="P2168" s="247"/>
      <c r="Q2168" s="247"/>
      <c r="R2168" s="247"/>
      <c r="S2168" s="247"/>
      <c r="T2168" s="248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T2168" s="249" t="s">
        <v>446</v>
      </c>
      <c r="AU2168" s="249" t="s">
        <v>83</v>
      </c>
      <c r="AV2168" s="13" t="s">
        <v>83</v>
      </c>
      <c r="AW2168" s="13" t="s">
        <v>35</v>
      </c>
      <c r="AX2168" s="13" t="s">
        <v>74</v>
      </c>
      <c r="AY2168" s="249" t="s">
        <v>426</v>
      </c>
    </row>
    <row r="2169" s="15" customFormat="1">
      <c r="A2169" s="15"/>
      <c r="B2169" s="260"/>
      <c r="C2169" s="261"/>
      <c r="D2169" s="240" t="s">
        <v>446</v>
      </c>
      <c r="E2169" s="262" t="s">
        <v>28</v>
      </c>
      <c r="F2169" s="263" t="s">
        <v>466</v>
      </c>
      <c r="G2169" s="261"/>
      <c r="H2169" s="264">
        <v>264.79199999999997</v>
      </c>
      <c r="I2169" s="265"/>
      <c r="J2169" s="261"/>
      <c r="K2169" s="261"/>
      <c r="L2169" s="266"/>
      <c r="M2169" s="267"/>
      <c r="N2169" s="268"/>
      <c r="O2169" s="268"/>
      <c r="P2169" s="268"/>
      <c r="Q2169" s="268"/>
      <c r="R2169" s="268"/>
      <c r="S2169" s="268"/>
      <c r="T2169" s="269"/>
      <c r="U2169" s="15"/>
      <c r="V2169" s="15"/>
      <c r="W2169" s="15"/>
      <c r="X2169" s="15"/>
      <c r="Y2169" s="15"/>
      <c r="Z2169" s="15"/>
      <c r="AA2169" s="15"/>
      <c r="AB2169" s="15"/>
      <c r="AC2169" s="15"/>
      <c r="AD2169" s="15"/>
      <c r="AE2169" s="15"/>
      <c r="AT2169" s="270" t="s">
        <v>446</v>
      </c>
      <c r="AU2169" s="270" t="s">
        <v>83</v>
      </c>
      <c r="AV2169" s="15" t="s">
        <v>438</v>
      </c>
      <c r="AW2169" s="15" t="s">
        <v>35</v>
      </c>
      <c r="AX2169" s="15" t="s">
        <v>81</v>
      </c>
      <c r="AY2169" s="270" t="s">
        <v>426</v>
      </c>
    </row>
    <row r="2170" s="2" customFormat="1" ht="33" customHeight="1">
      <c r="A2170" s="42"/>
      <c r="B2170" s="43"/>
      <c r="C2170" s="220" t="s">
        <v>2851</v>
      </c>
      <c r="D2170" s="220" t="s">
        <v>433</v>
      </c>
      <c r="E2170" s="221" t="s">
        <v>2852</v>
      </c>
      <c r="F2170" s="222" t="s">
        <v>2853</v>
      </c>
      <c r="G2170" s="223" t="s">
        <v>436</v>
      </c>
      <c r="H2170" s="224">
        <v>474.33999999999998</v>
      </c>
      <c r="I2170" s="225"/>
      <c r="J2170" s="226">
        <f>ROUND(I2170*H2170,2)</f>
        <v>0</v>
      </c>
      <c r="K2170" s="222" t="s">
        <v>437</v>
      </c>
      <c r="L2170" s="48"/>
      <c r="M2170" s="227" t="s">
        <v>28</v>
      </c>
      <c r="N2170" s="228" t="s">
        <v>45</v>
      </c>
      <c r="O2170" s="88"/>
      <c r="P2170" s="229">
        <f>O2170*H2170</f>
        <v>0</v>
      </c>
      <c r="Q2170" s="229">
        <v>0.0032000000000000002</v>
      </c>
      <c r="R2170" s="229">
        <f>Q2170*H2170</f>
        <v>1.5178879999999999</v>
      </c>
      <c r="S2170" s="229">
        <v>0</v>
      </c>
      <c r="T2170" s="230">
        <f>S2170*H2170</f>
        <v>0</v>
      </c>
      <c r="U2170" s="42"/>
      <c r="V2170" s="42"/>
      <c r="W2170" s="42"/>
      <c r="X2170" s="42"/>
      <c r="Y2170" s="42"/>
      <c r="Z2170" s="42"/>
      <c r="AA2170" s="42"/>
      <c r="AB2170" s="42"/>
      <c r="AC2170" s="42"/>
      <c r="AD2170" s="42"/>
      <c r="AE2170" s="42"/>
      <c r="AR2170" s="231" t="s">
        <v>645</v>
      </c>
      <c r="AT2170" s="231" t="s">
        <v>433</v>
      </c>
      <c r="AU2170" s="231" t="s">
        <v>83</v>
      </c>
      <c r="AY2170" s="21" t="s">
        <v>426</v>
      </c>
      <c r="BE2170" s="232">
        <f>IF(N2170="základní",J2170,0)</f>
        <v>0</v>
      </c>
      <c r="BF2170" s="232">
        <f>IF(N2170="snížená",J2170,0)</f>
        <v>0</v>
      </c>
      <c r="BG2170" s="232">
        <f>IF(N2170="zákl. přenesená",J2170,0)</f>
        <v>0</v>
      </c>
      <c r="BH2170" s="232">
        <f>IF(N2170="sníž. přenesená",J2170,0)</f>
        <v>0</v>
      </c>
      <c r="BI2170" s="232">
        <f>IF(N2170="nulová",J2170,0)</f>
        <v>0</v>
      </c>
      <c r="BJ2170" s="21" t="s">
        <v>81</v>
      </c>
      <c r="BK2170" s="232">
        <f>ROUND(I2170*H2170,2)</f>
        <v>0</v>
      </c>
      <c r="BL2170" s="21" t="s">
        <v>645</v>
      </c>
      <c r="BM2170" s="231" t="s">
        <v>2854</v>
      </c>
    </row>
    <row r="2171" s="2" customFormat="1">
      <c r="A2171" s="42"/>
      <c r="B2171" s="43"/>
      <c r="C2171" s="44"/>
      <c r="D2171" s="233" t="s">
        <v>442</v>
      </c>
      <c r="E2171" s="44"/>
      <c r="F2171" s="234" t="s">
        <v>2855</v>
      </c>
      <c r="G2171" s="44"/>
      <c r="H2171" s="44"/>
      <c r="I2171" s="235"/>
      <c r="J2171" s="44"/>
      <c r="K2171" s="44"/>
      <c r="L2171" s="48"/>
      <c r="M2171" s="236"/>
      <c r="N2171" s="237"/>
      <c r="O2171" s="88"/>
      <c r="P2171" s="88"/>
      <c r="Q2171" s="88"/>
      <c r="R2171" s="88"/>
      <c r="S2171" s="88"/>
      <c r="T2171" s="89"/>
      <c r="U2171" s="42"/>
      <c r="V2171" s="42"/>
      <c r="W2171" s="42"/>
      <c r="X2171" s="42"/>
      <c r="Y2171" s="42"/>
      <c r="Z2171" s="42"/>
      <c r="AA2171" s="42"/>
      <c r="AB2171" s="42"/>
      <c r="AC2171" s="42"/>
      <c r="AD2171" s="42"/>
      <c r="AE2171" s="42"/>
      <c r="AT2171" s="21" t="s">
        <v>442</v>
      </c>
      <c r="AU2171" s="21" t="s">
        <v>83</v>
      </c>
    </row>
    <row r="2172" s="13" customFormat="1">
      <c r="A2172" s="13"/>
      <c r="B2172" s="238"/>
      <c r="C2172" s="239"/>
      <c r="D2172" s="240" t="s">
        <v>446</v>
      </c>
      <c r="E2172" s="241" t="s">
        <v>28</v>
      </c>
      <c r="F2172" s="242" t="s">
        <v>2856</v>
      </c>
      <c r="G2172" s="239"/>
      <c r="H2172" s="243">
        <v>474.33999999999998</v>
      </c>
      <c r="I2172" s="244"/>
      <c r="J2172" s="239"/>
      <c r="K2172" s="239"/>
      <c r="L2172" s="245"/>
      <c r="M2172" s="246"/>
      <c r="N2172" s="247"/>
      <c r="O2172" s="247"/>
      <c r="P2172" s="247"/>
      <c r="Q2172" s="247"/>
      <c r="R2172" s="247"/>
      <c r="S2172" s="247"/>
      <c r="T2172" s="248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T2172" s="249" t="s">
        <v>446</v>
      </c>
      <c r="AU2172" s="249" t="s">
        <v>83</v>
      </c>
      <c r="AV2172" s="13" t="s">
        <v>83</v>
      </c>
      <c r="AW2172" s="13" t="s">
        <v>35</v>
      </c>
      <c r="AX2172" s="13" t="s">
        <v>81</v>
      </c>
      <c r="AY2172" s="249" t="s">
        <v>426</v>
      </c>
    </row>
    <row r="2173" s="2" customFormat="1" ht="49.05" customHeight="1">
      <c r="A2173" s="42"/>
      <c r="B2173" s="43"/>
      <c r="C2173" s="220" t="s">
        <v>2857</v>
      </c>
      <c r="D2173" s="220" t="s">
        <v>433</v>
      </c>
      <c r="E2173" s="221" t="s">
        <v>2858</v>
      </c>
      <c r="F2173" s="222" t="s">
        <v>2859</v>
      </c>
      <c r="G2173" s="223" t="s">
        <v>949</v>
      </c>
      <c r="H2173" s="224">
        <v>194.00299999999999</v>
      </c>
      <c r="I2173" s="225"/>
      <c r="J2173" s="226">
        <f>ROUND(I2173*H2173,2)</f>
        <v>0</v>
      </c>
      <c r="K2173" s="222" t="s">
        <v>437</v>
      </c>
      <c r="L2173" s="48"/>
      <c r="M2173" s="227" t="s">
        <v>28</v>
      </c>
      <c r="N2173" s="228" t="s">
        <v>45</v>
      </c>
      <c r="O2173" s="88"/>
      <c r="P2173" s="229">
        <f>O2173*H2173</f>
        <v>0</v>
      </c>
      <c r="Q2173" s="229">
        <v>0.00010000000000000001</v>
      </c>
      <c r="R2173" s="229">
        <f>Q2173*H2173</f>
        <v>0.019400299999999999</v>
      </c>
      <c r="S2173" s="229">
        <v>0</v>
      </c>
      <c r="T2173" s="230">
        <f>S2173*H2173</f>
        <v>0</v>
      </c>
      <c r="U2173" s="42"/>
      <c r="V2173" s="42"/>
      <c r="W2173" s="42"/>
      <c r="X2173" s="42"/>
      <c r="Y2173" s="42"/>
      <c r="Z2173" s="42"/>
      <c r="AA2173" s="42"/>
      <c r="AB2173" s="42"/>
      <c r="AC2173" s="42"/>
      <c r="AD2173" s="42"/>
      <c r="AE2173" s="42"/>
      <c r="AR2173" s="231" t="s">
        <v>645</v>
      </c>
      <c r="AT2173" s="231" t="s">
        <v>433</v>
      </c>
      <c r="AU2173" s="231" t="s">
        <v>83</v>
      </c>
      <c r="AY2173" s="21" t="s">
        <v>426</v>
      </c>
      <c r="BE2173" s="232">
        <f>IF(N2173="základní",J2173,0)</f>
        <v>0</v>
      </c>
      <c r="BF2173" s="232">
        <f>IF(N2173="snížená",J2173,0)</f>
        <v>0</v>
      </c>
      <c r="BG2173" s="232">
        <f>IF(N2173="zákl. přenesená",J2173,0)</f>
        <v>0</v>
      </c>
      <c r="BH2173" s="232">
        <f>IF(N2173="sníž. přenesená",J2173,0)</f>
        <v>0</v>
      </c>
      <c r="BI2173" s="232">
        <f>IF(N2173="nulová",J2173,0)</f>
        <v>0</v>
      </c>
      <c r="BJ2173" s="21" t="s">
        <v>81</v>
      </c>
      <c r="BK2173" s="232">
        <f>ROUND(I2173*H2173,2)</f>
        <v>0</v>
      </c>
      <c r="BL2173" s="21" t="s">
        <v>645</v>
      </c>
      <c r="BM2173" s="231" t="s">
        <v>2860</v>
      </c>
    </row>
    <row r="2174" s="2" customFormat="1">
      <c r="A2174" s="42"/>
      <c r="B2174" s="43"/>
      <c r="C2174" s="44"/>
      <c r="D2174" s="233" t="s">
        <v>442</v>
      </c>
      <c r="E2174" s="44"/>
      <c r="F2174" s="234" t="s">
        <v>2861</v>
      </c>
      <c r="G2174" s="44"/>
      <c r="H2174" s="44"/>
      <c r="I2174" s="235"/>
      <c r="J2174" s="44"/>
      <c r="K2174" s="44"/>
      <c r="L2174" s="48"/>
      <c r="M2174" s="236"/>
      <c r="N2174" s="237"/>
      <c r="O2174" s="88"/>
      <c r="P2174" s="88"/>
      <c r="Q2174" s="88"/>
      <c r="R2174" s="88"/>
      <c r="S2174" s="88"/>
      <c r="T2174" s="89"/>
      <c r="U2174" s="42"/>
      <c r="V2174" s="42"/>
      <c r="W2174" s="42"/>
      <c r="X2174" s="42"/>
      <c r="Y2174" s="42"/>
      <c r="Z2174" s="42"/>
      <c r="AA2174" s="42"/>
      <c r="AB2174" s="42"/>
      <c r="AC2174" s="42"/>
      <c r="AD2174" s="42"/>
      <c r="AE2174" s="42"/>
      <c r="AT2174" s="21" t="s">
        <v>442</v>
      </c>
      <c r="AU2174" s="21" t="s">
        <v>83</v>
      </c>
    </row>
    <row r="2175" s="14" customFormat="1">
      <c r="A2175" s="14"/>
      <c r="B2175" s="250"/>
      <c r="C2175" s="251"/>
      <c r="D2175" s="240" t="s">
        <v>446</v>
      </c>
      <c r="E2175" s="252" t="s">
        <v>28</v>
      </c>
      <c r="F2175" s="253" t="s">
        <v>863</v>
      </c>
      <c r="G2175" s="251"/>
      <c r="H2175" s="252" t="s">
        <v>28</v>
      </c>
      <c r="I2175" s="254"/>
      <c r="J2175" s="251"/>
      <c r="K2175" s="251"/>
      <c r="L2175" s="255"/>
      <c r="M2175" s="256"/>
      <c r="N2175" s="257"/>
      <c r="O2175" s="257"/>
      <c r="P2175" s="257"/>
      <c r="Q2175" s="257"/>
      <c r="R2175" s="257"/>
      <c r="S2175" s="257"/>
      <c r="T2175" s="258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T2175" s="259" t="s">
        <v>446</v>
      </c>
      <c r="AU2175" s="259" t="s">
        <v>83</v>
      </c>
      <c r="AV2175" s="14" t="s">
        <v>81</v>
      </c>
      <c r="AW2175" s="14" t="s">
        <v>35</v>
      </c>
      <c r="AX2175" s="14" t="s">
        <v>74</v>
      </c>
      <c r="AY2175" s="259" t="s">
        <v>426</v>
      </c>
    </row>
    <row r="2176" s="13" customFormat="1">
      <c r="A2176" s="13"/>
      <c r="B2176" s="238"/>
      <c r="C2176" s="239"/>
      <c r="D2176" s="240" t="s">
        <v>446</v>
      </c>
      <c r="E2176" s="241" t="s">
        <v>28</v>
      </c>
      <c r="F2176" s="242" t="s">
        <v>2862</v>
      </c>
      <c r="G2176" s="239"/>
      <c r="H2176" s="243">
        <v>21.388000000000002</v>
      </c>
      <c r="I2176" s="244"/>
      <c r="J2176" s="239"/>
      <c r="K2176" s="239"/>
      <c r="L2176" s="245"/>
      <c r="M2176" s="246"/>
      <c r="N2176" s="247"/>
      <c r="O2176" s="247"/>
      <c r="P2176" s="247"/>
      <c r="Q2176" s="247"/>
      <c r="R2176" s="247"/>
      <c r="S2176" s="247"/>
      <c r="T2176" s="248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T2176" s="249" t="s">
        <v>446</v>
      </c>
      <c r="AU2176" s="249" t="s">
        <v>83</v>
      </c>
      <c r="AV2176" s="13" t="s">
        <v>83</v>
      </c>
      <c r="AW2176" s="13" t="s">
        <v>35</v>
      </c>
      <c r="AX2176" s="13" t="s">
        <v>74</v>
      </c>
      <c r="AY2176" s="249" t="s">
        <v>426</v>
      </c>
    </row>
    <row r="2177" s="13" customFormat="1">
      <c r="A2177" s="13"/>
      <c r="B2177" s="238"/>
      <c r="C2177" s="239"/>
      <c r="D2177" s="240" t="s">
        <v>446</v>
      </c>
      <c r="E2177" s="241" t="s">
        <v>28</v>
      </c>
      <c r="F2177" s="242" t="s">
        <v>2863</v>
      </c>
      <c r="G2177" s="239"/>
      <c r="H2177" s="243">
        <v>16.004999999999999</v>
      </c>
      <c r="I2177" s="244"/>
      <c r="J2177" s="239"/>
      <c r="K2177" s="239"/>
      <c r="L2177" s="245"/>
      <c r="M2177" s="246"/>
      <c r="N2177" s="247"/>
      <c r="O2177" s="247"/>
      <c r="P2177" s="247"/>
      <c r="Q2177" s="247"/>
      <c r="R2177" s="247"/>
      <c r="S2177" s="247"/>
      <c r="T2177" s="248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T2177" s="249" t="s">
        <v>446</v>
      </c>
      <c r="AU2177" s="249" t="s">
        <v>83</v>
      </c>
      <c r="AV2177" s="13" t="s">
        <v>83</v>
      </c>
      <c r="AW2177" s="13" t="s">
        <v>35</v>
      </c>
      <c r="AX2177" s="13" t="s">
        <v>74</v>
      </c>
      <c r="AY2177" s="249" t="s">
        <v>426</v>
      </c>
    </row>
    <row r="2178" s="13" customFormat="1">
      <c r="A2178" s="13"/>
      <c r="B2178" s="238"/>
      <c r="C2178" s="239"/>
      <c r="D2178" s="240" t="s">
        <v>446</v>
      </c>
      <c r="E2178" s="241" t="s">
        <v>28</v>
      </c>
      <c r="F2178" s="242" t="s">
        <v>2864</v>
      </c>
      <c r="G2178" s="239"/>
      <c r="H2178" s="243">
        <v>13.359999999999999</v>
      </c>
      <c r="I2178" s="244"/>
      <c r="J2178" s="239"/>
      <c r="K2178" s="239"/>
      <c r="L2178" s="245"/>
      <c r="M2178" s="246"/>
      <c r="N2178" s="247"/>
      <c r="O2178" s="247"/>
      <c r="P2178" s="247"/>
      <c r="Q2178" s="247"/>
      <c r="R2178" s="247"/>
      <c r="S2178" s="247"/>
      <c r="T2178" s="248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T2178" s="249" t="s">
        <v>446</v>
      </c>
      <c r="AU2178" s="249" t="s">
        <v>83</v>
      </c>
      <c r="AV2178" s="13" t="s">
        <v>83</v>
      </c>
      <c r="AW2178" s="13" t="s">
        <v>35</v>
      </c>
      <c r="AX2178" s="13" t="s">
        <v>74</v>
      </c>
      <c r="AY2178" s="249" t="s">
        <v>426</v>
      </c>
    </row>
    <row r="2179" s="13" customFormat="1">
      <c r="A2179" s="13"/>
      <c r="B2179" s="238"/>
      <c r="C2179" s="239"/>
      <c r="D2179" s="240" t="s">
        <v>446</v>
      </c>
      <c r="E2179" s="241" t="s">
        <v>28</v>
      </c>
      <c r="F2179" s="242" t="s">
        <v>2865</v>
      </c>
      <c r="G2179" s="239"/>
      <c r="H2179" s="243">
        <v>4.5</v>
      </c>
      <c r="I2179" s="244"/>
      <c r="J2179" s="239"/>
      <c r="K2179" s="239"/>
      <c r="L2179" s="245"/>
      <c r="M2179" s="246"/>
      <c r="N2179" s="247"/>
      <c r="O2179" s="247"/>
      <c r="P2179" s="247"/>
      <c r="Q2179" s="247"/>
      <c r="R2179" s="247"/>
      <c r="S2179" s="247"/>
      <c r="T2179" s="248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T2179" s="249" t="s">
        <v>446</v>
      </c>
      <c r="AU2179" s="249" t="s">
        <v>83</v>
      </c>
      <c r="AV2179" s="13" t="s">
        <v>83</v>
      </c>
      <c r="AW2179" s="13" t="s">
        <v>35</v>
      </c>
      <c r="AX2179" s="13" t="s">
        <v>74</v>
      </c>
      <c r="AY2179" s="249" t="s">
        <v>426</v>
      </c>
    </row>
    <row r="2180" s="13" customFormat="1">
      <c r="A2180" s="13"/>
      <c r="B2180" s="238"/>
      <c r="C2180" s="239"/>
      <c r="D2180" s="240" t="s">
        <v>446</v>
      </c>
      <c r="E2180" s="241" t="s">
        <v>28</v>
      </c>
      <c r="F2180" s="242" t="s">
        <v>2866</v>
      </c>
      <c r="G2180" s="239"/>
      <c r="H2180" s="243">
        <v>57.799999999999997</v>
      </c>
      <c r="I2180" s="244"/>
      <c r="J2180" s="239"/>
      <c r="K2180" s="239"/>
      <c r="L2180" s="245"/>
      <c r="M2180" s="246"/>
      <c r="N2180" s="247"/>
      <c r="O2180" s="247"/>
      <c r="P2180" s="247"/>
      <c r="Q2180" s="247"/>
      <c r="R2180" s="247"/>
      <c r="S2180" s="247"/>
      <c r="T2180" s="248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T2180" s="249" t="s">
        <v>446</v>
      </c>
      <c r="AU2180" s="249" t="s">
        <v>83</v>
      </c>
      <c r="AV2180" s="13" t="s">
        <v>83</v>
      </c>
      <c r="AW2180" s="13" t="s">
        <v>35</v>
      </c>
      <c r="AX2180" s="13" t="s">
        <v>74</v>
      </c>
      <c r="AY2180" s="249" t="s">
        <v>426</v>
      </c>
    </row>
    <row r="2181" s="13" customFormat="1">
      <c r="A2181" s="13"/>
      <c r="B2181" s="238"/>
      <c r="C2181" s="239"/>
      <c r="D2181" s="240" t="s">
        <v>446</v>
      </c>
      <c r="E2181" s="241" t="s">
        <v>28</v>
      </c>
      <c r="F2181" s="242" t="s">
        <v>2867</v>
      </c>
      <c r="G2181" s="239"/>
      <c r="H2181" s="243">
        <v>55.200000000000003</v>
      </c>
      <c r="I2181" s="244"/>
      <c r="J2181" s="239"/>
      <c r="K2181" s="239"/>
      <c r="L2181" s="245"/>
      <c r="M2181" s="246"/>
      <c r="N2181" s="247"/>
      <c r="O2181" s="247"/>
      <c r="P2181" s="247"/>
      <c r="Q2181" s="247"/>
      <c r="R2181" s="247"/>
      <c r="S2181" s="247"/>
      <c r="T2181" s="248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T2181" s="249" t="s">
        <v>446</v>
      </c>
      <c r="AU2181" s="249" t="s">
        <v>83</v>
      </c>
      <c r="AV2181" s="13" t="s">
        <v>83</v>
      </c>
      <c r="AW2181" s="13" t="s">
        <v>35</v>
      </c>
      <c r="AX2181" s="13" t="s">
        <v>74</v>
      </c>
      <c r="AY2181" s="249" t="s">
        <v>426</v>
      </c>
    </row>
    <row r="2182" s="13" customFormat="1">
      <c r="A2182" s="13"/>
      <c r="B2182" s="238"/>
      <c r="C2182" s="239"/>
      <c r="D2182" s="240" t="s">
        <v>446</v>
      </c>
      <c r="E2182" s="241" t="s">
        <v>28</v>
      </c>
      <c r="F2182" s="242" t="s">
        <v>2868</v>
      </c>
      <c r="G2182" s="239"/>
      <c r="H2182" s="243">
        <v>11.550000000000001</v>
      </c>
      <c r="I2182" s="244"/>
      <c r="J2182" s="239"/>
      <c r="K2182" s="239"/>
      <c r="L2182" s="245"/>
      <c r="M2182" s="246"/>
      <c r="N2182" s="247"/>
      <c r="O2182" s="247"/>
      <c r="P2182" s="247"/>
      <c r="Q2182" s="247"/>
      <c r="R2182" s="247"/>
      <c r="S2182" s="247"/>
      <c r="T2182" s="248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T2182" s="249" t="s">
        <v>446</v>
      </c>
      <c r="AU2182" s="249" t="s">
        <v>83</v>
      </c>
      <c r="AV2182" s="13" t="s">
        <v>83</v>
      </c>
      <c r="AW2182" s="13" t="s">
        <v>35</v>
      </c>
      <c r="AX2182" s="13" t="s">
        <v>74</v>
      </c>
      <c r="AY2182" s="249" t="s">
        <v>426</v>
      </c>
    </row>
    <row r="2183" s="13" customFormat="1">
      <c r="A2183" s="13"/>
      <c r="B2183" s="238"/>
      <c r="C2183" s="239"/>
      <c r="D2183" s="240" t="s">
        <v>446</v>
      </c>
      <c r="E2183" s="241" t="s">
        <v>28</v>
      </c>
      <c r="F2183" s="242" t="s">
        <v>2869</v>
      </c>
      <c r="G2183" s="239"/>
      <c r="H2183" s="243">
        <v>14.199999999999999</v>
      </c>
      <c r="I2183" s="244"/>
      <c r="J2183" s="239"/>
      <c r="K2183" s="239"/>
      <c r="L2183" s="245"/>
      <c r="M2183" s="246"/>
      <c r="N2183" s="247"/>
      <c r="O2183" s="247"/>
      <c r="P2183" s="247"/>
      <c r="Q2183" s="247"/>
      <c r="R2183" s="247"/>
      <c r="S2183" s="247"/>
      <c r="T2183" s="248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T2183" s="249" t="s">
        <v>446</v>
      </c>
      <c r="AU2183" s="249" t="s">
        <v>83</v>
      </c>
      <c r="AV2183" s="13" t="s">
        <v>83</v>
      </c>
      <c r="AW2183" s="13" t="s">
        <v>35</v>
      </c>
      <c r="AX2183" s="13" t="s">
        <v>74</v>
      </c>
      <c r="AY2183" s="249" t="s">
        <v>426</v>
      </c>
    </row>
    <row r="2184" s="15" customFormat="1">
      <c r="A2184" s="15"/>
      <c r="B2184" s="260"/>
      <c r="C2184" s="261"/>
      <c r="D2184" s="240" t="s">
        <v>446</v>
      </c>
      <c r="E2184" s="262" t="s">
        <v>28</v>
      </c>
      <c r="F2184" s="263" t="s">
        <v>466</v>
      </c>
      <c r="G2184" s="261"/>
      <c r="H2184" s="264">
        <v>194.00299999999999</v>
      </c>
      <c r="I2184" s="265"/>
      <c r="J2184" s="261"/>
      <c r="K2184" s="261"/>
      <c r="L2184" s="266"/>
      <c r="M2184" s="267"/>
      <c r="N2184" s="268"/>
      <c r="O2184" s="268"/>
      <c r="P2184" s="268"/>
      <c r="Q2184" s="268"/>
      <c r="R2184" s="268"/>
      <c r="S2184" s="268"/>
      <c r="T2184" s="269"/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15"/>
      <c r="AE2184" s="15"/>
      <c r="AT2184" s="270" t="s">
        <v>446</v>
      </c>
      <c r="AU2184" s="270" t="s">
        <v>83</v>
      </c>
      <c r="AV2184" s="15" t="s">
        <v>438</v>
      </c>
      <c r="AW2184" s="15" t="s">
        <v>35</v>
      </c>
      <c r="AX2184" s="15" t="s">
        <v>81</v>
      </c>
      <c r="AY2184" s="270" t="s">
        <v>426</v>
      </c>
    </row>
    <row r="2185" s="2" customFormat="1" ht="44.25" customHeight="1">
      <c r="A2185" s="42"/>
      <c r="B2185" s="43"/>
      <c r="C2185" s="220" t="s">
        <v>2870</v>
      </c>
      <c r="D2185" s="220" t="s">
        <v>433</v>
      </c>
      <c r="E2185" s="221" t="s">
        <v>2871</v>
      </c>
      <c r="F2185" s="222" t="s">
        <v>2872</v>
      </c>
      <c r="G2185" s="223" t="s">
        <v>436</v>
      </c>
      <c r="H2185" s="224">
        <v>29.706</v>
      </c>
      <c r="I2185" s="225"/>
      <c r="J2185" s="226">
        <f>ROUND(I2185*H2185,2)</f>
        <v>0</v>
      </c>
      <c r="K2185" s="222" t="s">
        <v>437</v>
      </c>
      <c r="L2185" s="48"/>
      <c r="M2185" s="227" t="s">
        <v>28</v>
      </c>
      <c r="N2185" s="228" t="s">
        <v>45</v>
      </c>
      <c r="O2185" s="88"/>
      <c r="P2185" s="229">
        <f>O2185*H2185</f>
        <v>0</v>
      </c>
      <c r="Q2185" s="229">
        <v>0</v>
      </c>
      <c r="R2185" s="229">
        <f>Q2185*H2185</f>
        <v>0</v>
      </c>
      <c r="S2185" s="229">
        <v>0.017250000000000001</v>
      </c>
      <c r="T2185" s="230">
        <f>S2185*H2185</f>
        <v>0.51242850000000006</v>
      </c>
      <c r="U2185" s="42"/>
      <c r="V2185" s="42"/>
      <c r="W2185" s="42"/>
      <c r="X2185" s="42"/>
      <c r="Y2185" s="42"/>
      <c r="Z2185" s="42"/>
      <c r="AA2185" s="42"/>
      <c r="AB2185" s="42"/>
      <c r="AC2185" s="42"/>
      <c r="AD2185" s="42"/>
      <c r="AE2185" s="42"/>
      <c r="AR2185" s="231" t="s">
        <v>645</v>
      </c>
      <c r="AT2185" s="231" t="s">
        <v>433</v>
      </c>
      <c r="AU2185" s="231" t="s">
        <v>83</v>
      </c>
      <c r="AY2185" s="21" t="s">
        <v>426</v>
      </c>
      <c r="BE2185" s="232">
        <f>IF(N2185="základní",J2185,0)</f>
        <v>0</v>
      </c>
      <c r="BF2185" s="232">
        <f>IF(N2185="snížená",J2185,0)</f>
        <v>0</v>
      </c>
      <c r="BG2185" s="232">
        <f>IF(N2185="zákl. přenesená",J2185,0)</f>
        <v>0</v>
      </c>
      <c r="BH2185" s="232">
        <f>IF(N2185="sníž. přenesená",J2185,0)</f>
        <v>0</v>
      </c>
      <c r="BI2185" s="232">
        <f>IF(N2185="nulová",J2185,0)</f>
        <v>0</v>
      </c>
      <c r="BJ2185" s="21" t="s">
        <v>81</v>
      </c>
      <c r="BK2185" s="232">
        <f>ROUND(I2185*H2185,2)</f>
        <v>0</v>
      </c>
      <c r="BL2185" s="21" t="s">
        <v>645</v>
      </c>
      <c r="BM2185" s="231" t="s">
        <v>2873</v>
      </c>
    </row>
    <row r="2186" s="2" customFormat="1">
      <c r="A2186" s="42"/>
      <c r="B2186" s="43"/>
      <c r="C2186" s="44"/>
      <c r="D2186" s="233" t="s">
        <v>442</v>
      </c>
      <c r="E2186" s="44"/>
      <c r="F2186" s="234" t="s">
        <v>2874</v>
      </c>
      <c r="G2186" s="44"/>
      <c r="H2186" s="44"/>
      <c r="I2186" s="235"/>
      <c r="J2186" s="44"/>
      <c r="K2186" s="44"/>
      <c r="L2186" s="48"/>
      <c r="M2186" s="236"/>
      <c r="N2186" s="237"/>
      <c r="O2186" s="88"/>
      <c r="P2186" s="88"/>
      <c r="Q2186" s="88"/>
      <c r="R2186" s="88"/>
      <c r="S2186" s="88"/>
      <c r="T2186" s="89"/>
      <c r="U2186" s="42"/>
      <c r="V2186" s="42"/>
      <c r="W2186" s="42"/>
      <c r="X2186" s="42"/>
      <c r="Y2186" s="42"/>
      <c r="Z2186" s="42"/>
      <c r="AA2186" s="42"/>
      <c r="AB2186" s="42"/>
      <c r="AC2186" s="42"/>
      <c r="AD2186" s="42"/>
      <c r="AE2186" s="42"/>
      <c r="AT2186" s="21" t="s">
        <v>442</v>
      </c>
      <c r="AU2186" s="21" t="s">
        <v>83</v>
      </c>
    </row>
    <row r="2187" s="14" customFormat="1">
      <c r="A2187" s="14"/>
      <c r="B2187" s="250"/>
      <c r="C2187" s="251"/>
      <c r="D2187" s="240" t="s">
        <v>446</v>
      </c>
      <c r="E2187" s="252" t="s">
        <v>28</v>
      </c>
      <c r="F2187" s="253" t="s">
        <v>872</v>
      </c>
      <c r="G2187" s="251"/>
      <c r="H2187" s="252" t="s">
        <v>28</v>
      </c>
      <c r="I2187" s="254"/>
      <c r="J2187" s="251"/>
      <c r="K2187" s="251"/>
      <c r="L2187" s="255"/>
      <c r="M2187" s="256"/>
      <c r="N2187" s="257"/>
      <c r="O2187" s="257"/>
      <c r="P2187" s="257"/>
      <c r="Q2187" s="257"/>
      <c r="R2187" s="257"/>
      <c r="S2187" s="257"/>
      <c r="T2187" s="258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T2187" s="259" t="s">
        <v>446</v>
      </c>
      <c r="AU2187" s="259" t="s">
        <v>83</v>
      </c>
      <c r="AV2187" s="14" t="s">
        <v>81</v>
      </c>
      <c r="AW2187" s="14" t="s">
        <v>35</v>
      </c>
      <c r="AX2187" s="14" t="s">
        <v>74</v>
      </c>
      <c r="AY2187" s="259" t="s">
        <v>426</v>
      </c>
    </row>
    <row r="2188" s="13" customFormat="1">
      <c r="A2188" s="13"/>
      <c r="B2188" s="238"/>
      <c r="C2188" s="239"/>
      <c r="D2188" s="240" t="s">
        <v>446</v>
      </c>
      <c r="E2188" s="241" t="s">
        <v>28</v>
      </c>
      <c r="F2188" s="242" t="s">
        <v>2875</v>
      </c>
      <c r="G2188" s="239"/>
      <c r="H2188" s="243">
        <v>29.706</v>
      </c>
      <c r="I2188" s="244"/>
      <c r="J2188" s="239"/>
      <c r="K2188" s="239"/>
      <c r="L2188" s="245"/>
      <c r="M2188" s="246"/>
      <c r="N2188" s="247"/>
      <c r="O2188" s="247"/>
      <c r="P2188" s="247"/>
      <c r="Q2188" s="247"/>
      <c r="R2188" s="247"/>
      <c r="S2188" s="247"/>
      <c r="T2188" s="248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T2188" s="249" t="s">
        <v>446</v>
      </c>
      <c r="AU2188" s="249" t="s">
        <v>83</v>
      </c>
      <c r="AV2188" s="13" t="s">
        <v>83</v>
      </c>
      <c r="AW2188" s="13" t="s">
        <v>35</v>
      </c>
      <c r="AX2188" s="13" t="s">
        <v>81</v>
      </c>
      <c r="AY2188" s="249" t="s">
        <v>426</v>
      </c>
    </row>
    <row r="2189" s="2" customFormat="1" ht="66.75" customHeight="1">
      <c r="A2189" s="42"/>
      <c r="B2189" s="43"/>
      <c r="C2189" s="220" t="s">
        <v>2876</v>
      </c>
      <c r="D2189" s="220" t="s">
        <v>433</v>
      </c>
      <c r="E2189" s="221" t="s">
        <v>2877</v>
      </c>
      <c r="F2189" s="222" t="s">
        <v>2878</v>
      </c>
      <c r="G2189" s="223" t="s">
        <v>859</v>
      </c>
      <c r="H2189" s="224">
        <v>85</v>
      </c>
      <c r="I2189" s="225"/>
      <c r="J2189" s="226">
        <f>ROUND(I2189*H2189,2)</f>
        <v>0</v>
      </c>
      <c r="K2189" s="222" t="s">
        <v>437</v>
      </c>
      <c r="L2189" s="48"/>
      <c r="M2189" s="227" t="s">
        <v>28</v>
      </c>
      <c r="N2189" s="228" t="s">
        <v>45</v>
      </c>
      <c r="O2189" s="88"/>
      <c r="P2189" s="229">
        <f>O2189*H2189</f>
        <v>0</v>
      </c>
      <c r="Q2189" s="229">
        <v>0.00115</v>
      </c>
      <c r="R2189" s="229">
        <f>Q2189*H2189</f>
        <v>0.097750000000000004</v>
      </c>
      <c r="S2189" s="229">
        <v>0.0028</v>
      </c>
      <c r="T2189" s="230">
        <f>S2189*H2189</f>
        <v>0.23799999999999999</v>
      </c>
      <c r="U2189" s="42"/>
      <c r="V2189" s="42"/>
      <c r="W2189" s="42"/>
      <c r="X2189" s="42"/>
      <c r="Y2189" s="42"/>
      <c r="Z2189" s="42"/>
      <c r="AA2189" s="42"/>
      <c r="AB2189" s="42"/>
      <c r="AC2189" s="42"/>
      <c r="AD2189" s="42"/>
      <c r="AE2189" s="42"/>
      <c r="AR2189" s="231" t="s">
        <v>645</v>
      </c>
      <c r="AT2189" s="231" t="s">
        <v>433</v>
      </c>
      <c r="AU2189" s="231" t="s">
        <v>83</v>
      </c>
      <c r="AY2189" s="21" t="s">
        <v>426</v>
      </c>
      <c r="BE2189" s="232">
        <f>IF(N2189="základní",J2189,0)</f>
        <v>0</v>
      </c>
      <c r="BF2189" s="232">
        <f>IF(N2189="snížená",J2189,0)</f>
        <v>0</v>
      </c>
      <c r="BG2189" s="232">
        <f>IF(N2189="zákl. přenesená",J2189,0)</f>
        <v>0</v>
      </c>
      <c r="BH2189" s="232">
        <f>IF(N2189="sníž. přenesená",J2189,0)</f>
        <v>0</v>
      </c>
      <c r="BI2189" s="232">
        <f>IF(N2189="nulová",J2189,0)</f>
        <v>0</v>
      </c>
      <c r="BJ2189" s="21" t="s">
        <v>81</v>
      </c>
      <c r="BK2189" s="232">
        <f>ROUND(I2189*H2189,2)</f>
        <v>0</v>
      </c>
      <c r="BL2189" s="21" t="s">
        <v>645</v>
      </c>
      <c r="BM2189" s="231" t="s">
        <v>2879</v>
      </c>
    </row>
    <row r="2190" s="2" customFormat="1">
      <c r="A2190" s="42"/>
      <c r="B2190" s="43"/>
      <c r="C2190" s="44"/>
      <c r="D2190" s="233" t="s">
        <v>442</v>
      </c>
      <c r="E2190" s="44"/>
      <c r="F2190" s="234" t="s">
        <v>2880</v>
      </c>
      <c r="G2190" s="44"/>
      <c r="H2190" s="44"/>
      <c r="I2190" s="235"/>
      <c r="J2190" s="44"/>
      <c r="K2190" s="44"/>
      <c r="L2190" s="48"/>
      <c r="M2190" s="236"/>
      <c r="N2190" s="237"/>
      <c r="O2190" s="88"/>
      <c r="P2190" s="88"/>
      <c r="Q2190" s="88"/>
      <c r="R2190" s="88"/>
      <c r="S2190" s="88"/>
      <c r="T2190" s="89"/>
      <c r="U2190" s="42"/>
      <c r="V2190" s="42"/>
      <c r="W2190" s="42"/>
      <c r="X2190" s="42"/>
      <c r="Y2190" s="42"/>
      <c r="Z2190" s="42"/>
      <c r="AA2190" s="42"/>
      <c r="AB2190" s="42"/>
      <c r="AC2190" s="42"/>
      <c r="AD2190" s="42"/>
      <c r="AE2190" s="42"/>
      <c r="AT2190" s="21" t="s">
        <v>442</v>
      </c>
      <c r="AU2190" s="21" t="s">
        <v>83</v>
      </c>
    </row>
    <row r="2191" s="14" customFormat="1">
      <c r="A2191" s="14"/>
      <c r="B2191" s="250"/>
      <c r="C2191" s="251"/>
      <c r="D2191" s="240" t="s">
        <v>446</v>
      </c>
      <c r="E2191" s="252" t="s">
        <v>28</v>
      </c>
      <c r="F2191" s="253" t="s">
        <v>862</v>
      </c>
      <c r="G2191" s="251"/>
      <c r="H2191" s="252" t="s">
        <v>28</v>
      </c>
      <c r="I2191" s="254"/>
      <c r="J2191" s="251"/>
      <c r="K2191" s="251"/>
      <c r="L2191" s="255"/>
      <c r="M2191" s="256"/>
      <c r="N2191" s="257"/>
      <c r="O2191" s="257"/>
      <c r="P2191" s="257"/>
      <c r="Q2191" s="257"/>
      <c r="R2191" s="257"/>
      <c r="S2191" s="257"/>
      <c r="T2191" s="258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T2191" s="259" t="s">
        <v>446</v>
      </c>
      <c r="AU2191" s="259" t="s">
        <v>83</v>
      </c>
      <c r="AV2191" s="14" t="s">
        <v>81</v>
      </c>
      <c r="AW2191" s="14" t="s">
        <v>35</v>
      </c>
      <c r="AX2191" s="14" t="s">
        <v>74</v>
      </c>
      <c r="AY2191" s="259" t="s">
        <v>426</v>
      </c>
    </row>
    <row r="2192" s="13" customFormat="1">
      <c r="A2192" s="13"/>
      <c r="B2192" s="238"/>
      <c r="C2192" s="239"/>
      <c r="D2192" s="240" t="s">
        <v>446</v>
      </c>
      <c r="E2192" s="241" t="s">
        <v>28</v>
      </c>
      <c r="F2192" s="242" t="s">
        <v>469</v>
      </c>
      <c r="G2192" s="239"/>
      <c r="H2192" s="243">
        <v>3</v>
      </c>
      <c r="I2192" s="244"/>
      <c r="J2192" s="239"/>
      <c r="K2192" s="239"/>
      <c r="L2192" s="245"/>
      <c r="M2192" s="246"/>
      <c r="N2192" s="247"/>
      <c r="O2192" s="247"/>
      <c r="P2192" s="247"/>
      <c r="Q2192" s="247"/>
      <c r="R2192" s="247"/>
      <c r="S2192" s="247"/>
      <c r="T2192" s="248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T2192" s="249" t="s">
        <v>446</v>
      </c>
      <c r="AU2192" s="249" t="s">
        <v>83</v>
      </c>
      <c r="AV2192" s="13" t="s">
        <v>83</v>
      </c>
      <c r="AW2192" s="13" t="s">
        <v>35</v>
      </c>
      <c r="AX2192" s="13" t="s">
        <v>74</v>
      </c>
      <c r="AY2192" s="249" t="s">
        <v>426</v>
      </c>
    </row>
    <row r="2193" s="14" customFormat="1">
      <c r="A2193" s="14"/>
      <c r="B2193" s="250"/>
      <c r="C2193" s="251"/>
      <c r="D2193" s="240" t="s">
        <v>446</v>
      </c>
      <c r="E2193" s="252" t="s">
        <v>28</v>
      </c>
      <c r="F2193" s="253" t="s">
        <v>871</v>
      </c>
      <c r="G2193" s="251"/>
      <c r="H2193" s="252" t="s">
        <v>28</v>
      </c>
      <c r="I2193" s="254"/>
      <c r="J2193" s="251"/>
      <c r="K2193" s="251"/>
      <c r="L2193" s="255"/>
      <c r="M2193" s="256"/>
      <c r="N2193" s="257"/>
      <c r="O2193" s="257"/>
      <c r="P2193" s="257"/>
      <c r="Q2193" s="257"/>
      <c r="R2193" s="257"/>
      <c r="S2193" s="257"/>
      <c r="T2193" s="258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T2193" s="259" t="s">
        <v>446</v>
      </c>
      <c r="AU2193" s="259" t="s">
        <v>83</v>
      </c>
      <c r="AV2193" s="14" t="s">
        <v>81</v>
      </c>
      <c r="AW2193" s="14" t="s">
        <v>35</v>
      </c>
      <c r="AX2193" s="14" t="s">
        <v>74</v>
      </c>
      <c r="AY2193" s="259" t="s">
        <v>426</v>
      </c>
    </row>
    <row r="2194" s="13" customFormat="1">
      <c r="A2194" s="13"/>
      <c r="B2194" s="238"/>
      <c r="C2194" s="239"/>
      <c r="D2194" s="240" t="s">
        <v>446</v>
      </c>
      <c r="E2194" s="241" t="s">
        <v>28</v>
      </c>
      <c r="F2194" s="242" t="s">
        <v>517</v>
      </c>
      <c r="G2194" s="239"/>
      <c r="H2194" s="243">
        <v>6</v>
      </c>
      <c r="I2194" s="244"/>
      <c r="J2194" s="239"/>
      <c r="K2194" s="239"/>
      <c r="L2194" s="245"/>
      <c r="M2194" s="246"/>
      <c r="N2194" s="247"/>
      <c r="O2194" s="247"/>
      <c r="P2194" s="247"/>
      <c r="Q2194" s="247"/>
      <c r="R2194" s="247"/>
      <c r="S2194" s="247"/>
      <c r="T2194" s="248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T2194" s="249" t="s">
        <v>446</v>
      </c>
      <c r="AU2194" s="249" t="s">
        <v>83</v>
      </c>
      <c r="AV2194" s="13" t="s">
        <v>83</v>
      </c>
      <c r="AW2194" s="13" t="s">
        <v>35</v>
      </c>
      <c r="AX2194" s="13" t="s">
        <v>74</v>
      </c>
      <c r="AY2194" s="249" t="s">
        <v>426</v>
      </c>
    </row>
    <row r="2195" s="14" customFormat="1">
      <c r="A2195" s="14"/>
      <c r="B2195" s="250"/>
      <c r="C2195" s="251"/>
      <c r="D2195" s="240" t="s">
        <v>446</v>
      </c>
      <c r="E2195" s="252" t="s">
        <v>28</v>
      </c>
      <c r="F2195" s="253" t="s">
        <v>872</v>
      </c>
      <c r="G2195" s="251"/>
      <c r="H2195" s="252" t="s">
        <v>28</v>
      </c>
      <c r="I2195" s="254"/>
      <c r="J2195" s="251"/>
      <c r="K2195" s="251"/>
      <c r="L2195" s="255"/>
      <c r="M2195" s="256"/>
      <c r="N2195" s="257"/>
      <c r="O2195" s="257"/>
      <c r="P2195" s="257"/>
      <c r="Q2195" s="257"/>
      <c r="R2195" s="257"/>
      <c r="S2195" s="257"/>
      <c r="T2195" s="258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T2195" s="259" t="s">
        <v>446</v>
      </c>
      <c r="AU2195" s="259" t="s">
        <v>83</v>
      </c>
      <c r="AV2195" s="14" t="s">
        <v>81</v>
      </c>
      <c r="AW2195" s="14" t="s">
        <v>35</v>
      </c>
      <c r="AX2195" s="14" t="s">
        <v>74</v>
      </c>
      <c r="AY2195" s="259" t="s">
        <v>426</v>
      </c>
    </row>
    <row r="2196" s="13" customFormat="1">
      <c r="A2196" s="13"/>
      <c r="B2196" s="238"/>
      <c r="C2196" s="239"/>
      <c r="D2196" s="240" t="s">
        <v>446</v>
      </c>
      <c r="E2196" s="241" t="s">
        <v>28</v>
      </c>
      <c r="F2196" s="242" t="s">
        <v>517</v>
      </c>
      <c r="G2196" s="239"/>
      <c r="H2196" s="243">
        <v>6</v>
      </c>
      <c r="I2196" s="244"/>
      <c r="J2196" s="239"/>
      <c r="K2196" s="239"/>
      <c r="L2196" s="245"/>
      <c r="M2196" s="246"/>
      <c r="N2196" s="247"/>
      <c r="O2196" s="247"/>
      <c r="P2196" s="247"/>
      <c r="Q2196" s="247"/>
      <c r="R2196" s="247"/>
      <c r="S2196" s="247"/>
      <c r="T2196" s="248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T2196" s="249" t="s">
        <v>446</v>
      </c>
      <c r="AU2196" s="249" t="s">
        <v>83</v>
      </c>
      <c r="AV2196" s="13" t="s">
        <v>83</v>
      </c>
      <c r="AW2196" s="13" t="s">
        <v>35</v>
      </c>
      <c r="AX2196" s="13" t="s">
        <v>74</v>
      </c>
      <c r="AY2196" s="249" t="s">
        <v>426</v>
      </c>
    </row>
    <row r="2197" s="14" customFormat="1">
      <c r="A2197" s="14"/>
      <c r="B2197" s="250"/>
      <c r="C2197" s="251"/>
      <c r="D2197" s="240" t="s">
        <v>446</v>
      </c>
      <c r="E2197" s="252" t="s">
        <v>28</v>
      </c>
      <c r="F2197" s="253" t="s">
        <v>863</v>
      </c>
      <c r="G2197" s="251"/>
      <c r="H2197" s="252" t="s">
        <v>28</v>
      </c>
      <c r="I2197" s="254"/>
      <c r="J2197" s="251"/>
      <c r="K2197" s="251"/>
      <c r="L2197" s="255"/>
      <c r="M2197" s="256"/>
      <c r="N2197" s="257"/>
      <c r="O2197" s="257"/>
      <c r="P2197" s="257"/>
      <c r="Q2197" s="257"/>
      <c r="R2197" s="257"/>
      <c r="S2197" s="257"/>
      <c r="T2197" s="258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T2197" s="259" t="s">
        <v>446</v>
      </c>
      <c r="AU2197" s="259" t="s">
        <v>83</v>
      </c>
      <c r="AV2197" s="14" t="s">
        <v>81</v>
      </c>
      <c r="AW2197" s="14" t="s">
        <v>35</v>
      </c>
      <c r="AX2197" s="14" t="s">
        <v>74</v>
      </c>
      <c r="AY2197" s="259" t="s">
        <v>426</v>
      </c>
    </row>
    <row r="2198" s="13" customFormat="1">
      <c r="A2198" s="13"/>
      <c r="B2198" s="238"/>
      <c r="C2198" s="239"/>
      <c r="D2198" s="240" t="s">
        <v>446</v>
      </c>
      <c r="E2198" s="241" t="s">
        <v>28</v>
      </c>
      <c r="F2198" s="242" t="s">
        <v>2881</v>
      </c>
      <c r="G2198" s="239"/>
      <c r="H2198" s="243">
        <v>70</v>
      </c>
      <c r="I2198" s="244"/>
      <c r="J2198" s="239"/>
      <c r="K2198" s="239"/>
      <c r="L2198" s="245"/>
      <c r="M2198" s="246"/>
      <c r="N2198" s="247"/>
      <c r="O2198" s="247"/>
      <c r="P2198" s="247"/>
      <c r="Q2198" s="247"/>
      <c r="R2198" s="247"/>
      <c r="S2198" s="247"/>
      <c r="T2198" s="248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T2198" s="249" t="s">
        <v>446</v>
      </c>
      <c r="AU2198" s="249" t="s">
        <v>83</v>
      </c>
      <c r="AV2198" s="13" t="s">
        <v>83</v>
      </c>
      <c r="AW2198" s="13" t="s">
        <v>35</v>
      </c>
      <c r="AX2198" s="13" t="s">
        <v>74</v>
      </c>
      <c r="AY2198" s="249" t="s">
        <v>426</v>
      </c>
    </row>
    <row r="2199" s="15" customFormat="1">
      <c r="A2199" s="15"/>
      <c r="B2199" s="260"/>
      <c r="C2199" s="261"/>
      <c r="D2199" s="240" t="s">
        <v>446</v>
      </c>
      <c r="E2199" s="262" t="s">
        <v>28</v>
      </c>
      <c r="F2199" s="263" t="s">
        <v>466</v>
      </c>
      <c r="G2199" s="261"/>
      <c r="H2199" s="264">
        <v>85</v>
      </c>
      <c r="I2199" s="265"/>
      <c r="J2199" s="261"/>
      <c r="K2199" s="261"/>
      <c r="L2199" s="266"/>
      <c r="M2199" s="267"/>
      <c r="N2199" s="268"/>
      <c r="O2199" s="268"/>
      <c r="P2199" s="268"/>
      <c r="Q2199" s="268"/>
      <c r="R2199" s="268"/>
      <c r="S2199" s="268"/>
      <c r="T2199" s="269"/>
      <c r="U2199" s="15"/>
      <c r="V2199" s="15"/>
      <c r="W2199" s="15"/>
      <c r="X2199" s="15"/>
      <c r="Y2199" s="15"/>
      <c r="Z2199" s="15"/>
      <c r="AA2199" s="15"/>
      <c r="AB2199" s="15"/>
      <c r="AC2199" s="15"/>
      <c r="AD2199" s="15"/>
      <c r="AE2199" s="15"/>
      <c r="AT2199" s="270" t="s">
        <v>446</v>
      </c>
      <c r="AU2199" s="270" t="s">
        <v>83</v>
      </c>
      <c r="AV2199" s="15" t="s">
        <v>438</v>
      </c>
      <c r="AW2199" s="15" t="s">
        <v>35</v>
      </c>
      <c r="AX2199" s="15" t="s">
        <v>81</v>
      </c>
      <c r="AY2199" s="270" t="s">
        <v>426</v>
      </c>
    </row>
    <row r="2200" s="2" customFormat="1" ht="55.5" customHeight="1">
      <c r="A2200" s="42"/>
      <c r="B2200" s="43"/>
      <c r="C2200" s="220" t="s">
        <v>2882</v>
      </c>
      <c r="D2200" s="220" t="s">
        <v>433</v>
      </c>
      <c r="E2200" s="221" t="s">
        <v>2883</v>
      </c>
      <c r="F2200" s="222" t="s">
        <v>2884</v>
      </c>
      <c r="G2200" s="223" t="s">
        <v>436</v>
      </c>
      <c r="H2200" s="224">
        <v>29.706</v>
      </c>
      <c r="I2200" s="225"/>
      <c r="J2200" s="226">
        <f>ROUND(I2200*H2200,2)</f>
        <v>0</v>
      </c>
      <c r="K2200" s="222" t="s">
        <v>28</v>
      </c>
      <c r="L2200" s="48"/>
      <c r="M2200" s="227" t="s">
        <v>28</v>
      </c>
      <c r="N2200" s="228" t="s">
        <v>45</v>
      </c>
      <c r="O2200" s="88"/>
      <c r="P2200" s="229">
        <f>O2200*H2200</f>
        <v>0</v>
      </c>
      <c r="Q2200" s="229">
        <v>0.011820000000000001</v>
      </c>
      <c r="R2200" s="229">
        <f>Q2200*H2200</f>
        <v>0.35112492000000001</v>
      </c>
      <c r="S2200" s="229">
        <v>0</v>
      </c>
      <c r="T2200" s="230">
        <f>S2200*H2200</f>
        <v>0</v>
      </c>
      <c r="U2200" s="42"/>
      <c r="V2200" s="42"/>
      <c r="W2200" s="42"/>
      <c r="X2200" s="42"/>
      <c r="Y2200" s="42"/>
      <c r="Z2200" s="42"/>
      <c r="AA2200" s="42"/>
      <c r="AB2200" s="42"/>
      <c r="AC2200" s="42"/>
      <c r="AD2200" s="42"/>
      <c r="AE2200" s="42"/>
      <c r="AR2200" s="231" t="s">
        <v>645</v>
      </c>
      <c r="AT2200" s="231" t="s">
        <v>433</v>
      </c>
      <c r="AU2200" s="231" t="s">
        <v>83</v>
      </c>
      <c r="AY2200" s="21" t="s">
        <v>426</v>
      </c>
      <c r="BE2200" s="232">
        <f>IF(N2200="základní",J2200,0)</f>
        <v>0</v>
      </c>
      <c r="BF2200" s="232">
        <f>IF(N2200="snížená",J2200,0)</f>
        <v>0</v>
      </c>
      <c r="BG2200" s="232">
        <f>IF(N2200="zákl. přenesená",J2200,0)</f>
        <v>0</v>
      </c>
      <c r="BH2200" s="232">
        <f>IF(N2200="sníž. přenesená",J2200,0)</f>
        <v>0</v>
      </c>
      <c r="BI2200" s="232">
        <f>IF(N2200="nulová",J2200,0)</f>
        <v>0</v>
      </c>
      <c r="BJ2200" s="21" t="s">
        <v>81</v>
      </c>
      <c r="BK2200" s="232">
        <f>ROUND(I2200*H2200,2)</f>
        <v>0</v>
      </c>
      <c r="BL2200" s="21" t="s">
        <v>645</v>
      </c>
      <c r="BM2200" s="231" t="s">
        <v>2885</v>
      </c>
    </row>
    <row r="2201" s="14" customFormat="1">
      <c r="A2201" s="14"/>
      <c r="B2201" s="250"/>
      <c r="C2201" s="251"/>
      <c r="D2201" s="240" t="s">
        <v>446</v>
      </c>
      <c r="E2201" s="252" t="s">
        <v>28</v>
      </c>
      <c r="F2201" s="253" t="s">
        <v>872</v>
      </c>
      <c r="G2201" s="251"/>
      <c r="H2201" s="252" t="s">
        <v>28</v>
      </c>
      <c r="I2201" s="254"/>
      <c r="J2201" s="251"/>
      <c r="K2201" s="251"/>
      <c r="L2201" s="255"/>
      <c r="M2201" s="256"/>
      <c r="N2201" s="257"/>
      <c r="O2201" s="257"/>
      <c r="P2201" s="257"/>
      <c r="Q2201" s="257"/>
      <c r="R2201" s="257"/>
      <c r="S2201" s="257"/>
      <c r="T2201" s="258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T2201" s="259" t="s">
        <v>446</v>
      </c>
      <c r="AU2201" s="259" t="s">
        <v>83</v>
      </c>
      <c r="AV2201" s="14" t="s">
        <v>81</v>
      </c>
      <c r="AW2201" s="14" t="s">
        <v>35</v>
      </c>
      <c r="AX2201" s="14" t="s">
        <v>74</v>
      </c>
      <c r="AY2201" s="259" t="s">
        <v>426</v>
      </c>
    </row>
    <row r="2202" s="14" customFormat="1">
      <c r="A2202" s="14"/>
      <c r="B2202" s="250"/>
      <c r="C2202" s="251"/>
      <c r="D2202" s="240" t="s">
        <v>446</v>
      </c>
      <c r="E2202" s="252" t="s">
        <v>28</v>
      </c>
      <c r="F2202" s="253" t="s">
        <v>2886</v>
      </c>
      <c r="G2202" s="251"/>
      <c r="H2202" s="252" t="s">
        <v>28</v>
      </c>
      <c r="I2202" s="254"/>
      <c r="J2202" s="251"/>
      <c r="K2202" s="251"/>
      <c r="L2202" s="255"/>
      <c r="M2202" s="256"/>
      <c r="N2202" s="257"/>
      <c r="O2202" s="257"/>
      <c r="P2202" s="257"/>
      <c r="Q2202" s="257"/>
      <c r="R2202" s="257"/>
      <c r="S2202" s="257"/>
      <c r="T2202" s="258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T2202" s="259" t="s">
        <v>446</v>
      </c>
      <c r="AU2202" s="259" t="s">
        <v>83</v>
      </c>
      <c r="AV2202" s="14" t="s">
        <v>81</v>
      </c>
      <c r="AW2202" s="14" t="s">
        <v>35</v>
      </c>
      <c r="AX2202" s="14" t="s">
        <v>74</v>
      </c>
      <c r="AY2202" s="259" t="s">
        <v>426</v>
      </c>
    </row>
    <row r="2203" s="13" customFormat="1">
      <c r="A2203" s="13"/>
      <c r="B2203" s="238"/>
      <c r="C2203" s="239"/>
      <c r="D2203" s="240" t="s">
        <v>446</v>
      </c>
      <c r="E2203" s="241" t="s">
        <v>28</v>
      </c>
      <c r="F2203" s="242" t="s">
        <v>2875</v>
      </c>
      <c r="G2203" s="239"/>
      <c r="H2203" s="243">
        <v>29.706</v>
      </c>
      <c r="I2203" s="244"/>
      <c r="J2203" s="239"/>
      <c r="K2203" s="239"/>
      <c r="L2203" s="245"/>
      <c r="M2203" s="246"/>
      <c r="N2203" s="247"/>
      <c r="O2203" s="247"/>
      <c r="P2203" s="247"/>
      <c r="Q2203" s="247"/>
      <c r="R2203" s="247"/>
      <c r="S2203" s="247"/>
      <c r="T2203" s="248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T2203" s="249" t="s">
        <v>446</v>
      </c>
      <c r="AU2203" s="249" t="s">
        <v>83</v>
      </c>
      <c r="AV2203" s="13" t="s">
        <v>83</v>
      </c>
      <c r="AW2203" s="13" t="s">
        <v>35</v>
      </c>
      <c r="AX2203" s="13" t="s">
        <v>81</v>
      </c>
      <c r="AY2203" s="249" t="s">
        <v>426</v>
      </c>
    </row>
    <row r="2204" s="2" customFormat="1" ht="44.25" customHeight="1">
      <c r="A2204" s="42"/>
      <c r="B2204" s="43"/>
      <c r="C2204" s="220" t="s">
        <v>2887</v>
      </c>
      <c r="D2204" s="220" t="s">
        <v>433</v>
      </c>
      <c r="E2204" s="221" t="s">
        <v>2888</v>
      </c>
      <c r="F2204" s="222" t="s">
        <v>2889</v>
      </c>
      <c r="G2204" s="223" t="s">
        <v>436</v>
      </c>
      <c r="H2204" s="224">
        <v>70.888999999999996</v>
      </c>
      <c r="I2204" s="225"/>
      <c r="J2204" s="226">
        <f>ROUND(I2204*H2204,2)</f>
        <v>0</v>
      </c>
      <c r="K2204" s="222" t="s">
        <v>28</v>
      </c>
      <c r="L2204" s="48"/>
      <c r="M2204" s="227" t="s">
        <v>28</v>
      </c>
      <c r="N2204" s="228" t="s">
        <v>45</v>
      </c>
      <c r="O2204" s="88"/>
      <c r="P2204" s="229">
        <f>O2204*H2204</f>
        <v>0</v>
      </c>
      <c r="Q2204" s="229">
        <v>0.025069999999999999</v>
      </c>
      <c r="R2204" s="229">
        <f>Q2204*H2204</f>
        <v>1.7771872299999998</v>
      </c>
      <c r="S2204" s="229">
        <v>0</v>
      </c>
      <c r="T2204" s="230">
        <f>S2204*H2204</f>
        <v>0</v>
      </c>
      <c r="U2204" s="42"/>
      <c r="V2204" s="42"/>
      <c r="W2204" s="42"/>
      <c r="X2204" s="42"/>
      <c r="Y2204" s="42"/>
      <c r="Z2204" s="42"/>
      <c r="AA2204" s="42"/>
      <c r="AB2204" s="42"/>
      <c r="AC2204" s="42"/>
      <c r="AD2204" s="42"/>
      <c r="AE2204" s="42"/>
      <c r="AR2204" s="231" t="s">
        <v>645</v>
      </c>
      <c r="AT2204" s="231" t="s">
        <v>433</v>
      </c>
      <c r="AU2204" s="231" t="s">
        <v>83</v>
      </c>
      <c r="AY2204" s="21" t="s">
        <v>426</v>
      </c>
      <c r="BE2204" s="232">
        <f>IF(N2204="základní",J2204,0)</f>
        <v>0</v>
      </c>
      <c r="BF2204" s="232">
        <f>IF(N2204="snížená",J2204,0)</f>
        <v>0</v>
      </c>
      <c r="BG2204" s="232">
        <f>IF(N2204="zákl. přenesená",J2204,0)</f>
        <v>0</v>
      </c>
      <c r="BH2204" s="232">
        <f>IF(N2204="sníž. přenesená",J2204,0)</f>
        <v>0</v>
      </c>
      <c r="BI2204" s="232">
        <f>IF(N2204="nulová",J2204,0)</f>
        <v>0</v>
      </c>
      <c r="BJ2204" s="21" t="s">
        <v>81</v>
      </c>
      <c r="BK2204" s="232">
        <f>ROUND(I2204*H2204,2)</f>
        <v>0</v>
      </c>
      <c r="BL2204" s="21" t="s">
        <v>645</v>
      </c>
      <c r="BM2204" s="231" t="s">
        <v>2890</v>
      </c>
    </row>
    <row r="2205" s="14" customFormat="1">
      <c r="A2205" s="14"/>
      <c r="B2205" s="250"/>
      <c r="C2205" s="251"/>
      <c r="D2205" s="240" t="s">
        <v>446</v>
      </c>
      <c r="E2205" s="252" t="s">
        <v>28</v>
      </c>
      <c r="F2205" s="253" t="s">
        <v>899</v>
      </c>
      <c r="G2205" s="251"/>
      <c r="H2205" s="252" t="s">
        <v>28</v>
      </c>
      <c r="I2205" s="254"/>
      <c r="J2205" s="251"/>
      <c r="K2205" s="251"/>
      <c r="L2205" s="255"/>
      <c r="M2205" s="256"/>
      <c r="N2205" s="257"/>
      <c r="O2205" s="257"/>
      <c r="P2205" s="257"/>
      <c r="Q2205" s="257"/>
      <c r="R2205" s="257"/>
      <c r="S2205" s="257"/>
      <c r="T2205" s="258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T2205" s="259" t="s">
        <v>446</v>
      </c>
      <c r="AU2205" s="259" t="s">
        <v>83</v>
      </c>
      <c r="AV2205" s="14" t="s">
        <v>81</v>
      </c>
      <c r="AW2205" s="14" t="s">
        <v>35</v>
      </c>
      <c r="AX2205" s="14" t="s">
        <v>74</v>
      </c>
      <c r="AY2205" s="259" t="s">
        <v>426</v>
      </c>
    </row>
    <row r="2206" s="14" customFormat="1">
      <c r="A2206" s="14"/>
      <c r="B2206" s="250"/>
      <c r="C2206" s="251"/>
      <c r="D2206" s="240" t="s">
        <v>446</v>
      </c>
      <c r="E2206" s="252" t="s">
        <v>28</v>
      </c>
      <c r="F2206" s="253" t="s">
        <v>863</v>
      </c>
      <c r="G2206" s="251"/>
      <c r="H2206" s="252" t="s">
        <v>28</v>
      </c>
      <c r="I2206" s="254"/>
      <c r="J2206" s="251"/>
      <c r="K2206" s="251"/>
      <c r="L2206" s="255"/>
      <c r="M2206" s="256"/>
      <c r="N2206" s="257"/>
      <c r="O2206" s="257"/>
      <c r="P2206" s="257"/>
      <c r="Q2206" s="257"/>
      <c r="R2206" s="257"/>
      <c r="S2206" s="257"/>
      <c r="T2206" s="258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T2206" s="259" t="s">
        <v>446</v>
      </c>
      <c r="AU2206" s="259" t="s">
        <v>83</v>
      </c>
      <c r="AV2206" s="14" t="s">
        <v>81</v>
      </c>
      <c r="AW2206" s="14" t="s">
        <v>35</v>
      </c>
      <c r="AX2206" s="14" t="s">
        <v>74</v>
      </c>
      <c r="AY2206" s="259" t="s">
        <v>426</v>
      </c>
    </row>
    <row r="2207" s="13" customFormat="1">
      <c r="A2207" s="13"/>
      <c r="B2207" s="238"/>
      <c r="C2207" s="239"/>
      <c r="D2207" s="240" t="s">
        <v>446</v>
      </c>
      <c r="E2207" s="241" t="s">
        <v>28</v>
      </c>
      <c r="F2207" s="242" t="s">
        <v>2891</v>
      </c>
      <c r="G2207" s="239"/>
      <c r="H2207" s="243">
        <v>70.888999999999996</v>
      </c>
      <c r="I2207" s="244"/>
      <c r="J2207" s="239"/>
      <c r="K2207" s="239"/>
      <c r="L2207" s="245"/>
      <c r="M2207" s="246"/>
      <c r="N2207" s="247"/>
      <c r="O2207" s="247"/>
      <c r="P2207" s="247"/>
      <c r="Q2207" s="247"/>
      <c r="R2207" s="247"/>
      <c r="S2207" s="247"/>
      <c r="T2207" s="248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T2207" s="249" t="s">
        <v>446</v>
      </c>
      <c r="AU2207" s="249" t="s">
        <v>83</v>
      </c>
      <c r="AV2207" s="13" t="s">
        <v>83</v>
      </c>
      <c r="AW2207" s="13" t="s">
        <v>35</v>
      </c>
      <c r="AX2207" s="13" t="s">
        <v>74</v>
      </c>
      <c r="AY2207" s="249" t="s">
        <v>426</v>
      </c>
    </row>
    <row r="2208" s="15" customFormat="1">
      <c r="A2208" s="15"/>
      <c r="B2208" s="260"/>
      <c r="C2208" s="261"/>
      <c r="D2208" s="240" t="s">
        <v>446</v>
      </c>
      <c r="E2208" s="262" t="s">
        <v>427</v>
      </c>
      <c r="F2208" s="263" t="s">
        <v>466</v>
      </c>
      <c r="G2208" s="261"/>
      <c r="H2208" s="264">
        <v>70.888999999999996</v>
      </c>
      <c r="I2208" s="265"/>
      <c r="J2208" s="261"/>
      <c r="K2208" s="261"/>
      <c r="L2208" s="266"/>
      <c r="M2208" s="267"/>
      <c r="N2208" s="268"/>
      <c r="O2208" s="268"/>
      <c r="P2208" s="268"/>
      <c r="Q2208" s="268"/>
      <c r="R2208" s="268"/>
      <c r="S2208" s="268"/>
      <c r="T2208" s="269"/>
      <c r="U2208" s="15"/>
      <c r="V2208" s="15"/>
      <c r="W2208" s="15"/>
      <c r="X2208" s="15"/>
      <c r="Y2208" s="15"/>
      <c r="Z2208" s="15"/>
      <c r="AA2208" s="15"/>
      <c r="AB2208" s="15"/>
      <c r="AC2208" s="15"/>
      <c r="AD2208" s="15"/>
      <c r="AE2208" s="15"/>
      <c r="AT2208" s="270" t="s">
        <v>446</v>
      </c>
      <c r="AU2208" s="270" t="s">
        <v>83</v>
      </c>
      <c r="AV2208" s="15" t="s">
        <v>438</v>
      </c>
      <c r="AW2208" s="15" t="s">
        <v>35</v>
      </c>
      <c r="AX2208" s="15" t="s">
        <v>81</v>
      </c>
      <c r="AY2208" s="270" t="s">
        <v>426</v>
      </c>
    </row>
    <row r="2209" s="2" customFormat="1" ht="49.05" customHeight="1">
      <c r="A2209" s="42"/>
      <c r="B2209" s="43"/>
      <c r="C2209" s="220" t="s">
        <v>2892</v>
      </c>
      <c r="D2209" s="220" t="s">
        <v>433</v>
      </c>
      <c r="E2209" s="221" t="s">
        <v>2893</v>
      </c>
      <c r="F2209" s="222" t="s">
        <v>2894</v>
      </c>
      <c r="G2209" s="223" t="s">
        <v>436</v>
      </c>
      <c r="H2209" s="224">
        <v>416.85199999999998</v>
      </c>
      <c r="I2209" s="225"/>
      <c r="J2209" s="226">
        <f>ROUND(I2209*H2209,2)</f>
        <v>0</v>
      </c>
      <c r="K2209" s="222" t="s">
        <v>28</v>
      </c>
      <c r="L2209" s="48"/>
      <c r="M2209" s="227" t="s">
        <v>28</v>
      </c>
      <c r="N2209" s="228" t="s">
        <v>45</v>
      </c>
      <c r="O2209" s="88"/>
      <c r="P2209" s="229">
        <f>O2209*H2209</f>
        <v>0</v>
      </c>
      <c r="Q2209" s="229">
        <v>0.025559999999999999</v>
      </c>
      <c r="R2209" s="229">
        <f>Q2209*H2209</f>
        <v>10.654737119999998</v>
      </c>
      <c r="S2209" s="229">
        <v>0</v>
      </c>
      <c r="T2209" s="230">
        <f>S2209*H2209</f>
        <v>0</v>
      </c>
      <c r="U2209" s="42"/>
      <c r="V2209" s="42"/>
      <c r="W2209" s="42"/>
      <c r="X2209" s="42"/>
      <c r="Y2209" s="42"/>
      <c r="Z2209" s="42"/>
      <c r="AA2209" s="42"/>
      <c r="AB2209" s="42"/>
      <c r="AC2209" s="42"/>
      <c r="AD2209" s="42"/>
      <c r="AE2209" s="42"/>
      <c r="AR2209" s="231" t="s">
        <v>645</v>
      </c>
      <c r="AT2209" s="231" t="s">
        <v>433</v>
      </c>
      <c r="AU2209" s="231" t="s">
        <v>83</v>
      </c>
      <c r="AY2209" s="21" t="s">
        <v>426</v>
      </c>
      <c r="BE2209" s="232">
        <f>IF(N2209="základní",J2209,0)</f>
        <v>0</v>
      </c>
      <c r="BF2209" s="232">
        <f>IF(N2209="snížená",J2209,0)</f>
        <v>0</v>
      </c>
      <c r="BG2209" s="232">
        <f>IF(N2209="zákl. přenesená",J2209,0)</f>
        <v>0</v>
      </c>
      <c r="BH2209" s="232">
        <f>IF(N2209="sníž. přenesená",J2209,0)</f>
        <v>0</v>
      </c>
      <c r="BI2209" s="232">
        <f>IF(N2209="nulová",J2209,0)</f>
        <v>0</v>
      </c>
      <c r="BJ2209" s="21" t="s">
        <v>81</v>
      </c>
      <c r="BK2209" s="232">
        <f>ROUND(I2209*H2209,2)</f>
        <v>0</v>
      </c>
      <c r="BL2209" s="21" t="s">
        <v>645</v>
      </c>
      <c r="BM2209" s="231" t="s">
        <v>2895</v>
      </c>
    </row>
    <row r="2210" s="14" customFormat="1">
      <c r="A2210" s="14"/>
      <c r="B2210" s="250"/>
      <c r="C2210" s="251"/>
      <c r="D2210" s="240" t="s">
        <v>446</v>
      </c>
      <c r="E2210" s="252" t="s">
        <v>28</v>
      </c>
      <c r="F2210" s="253" t="s">
        <v>899</v>
      </c>
      <c r="G2210" s="251"/>
      <c r="H2210" s="252" t="s">
        <v>28</v>
      </c>
      <c r="I2210" s="254"/>
      <c r="J2210" s="251"/>
      <c r="K2210" s="251"/>
      <c r="L2210" s="255"/>
      <c r="M2210" s="256"/>
      <c r="N2210" s="257"/>
      <c r="O2210" s="257"/>
      <c r="P2210" s="257"/>
      <c r="Q2210" s="257"/>
      <c r="R2210" s="257"/>
      <c r="S2210" s="257"/>
      <c r="T2210" s="258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T2210" s="259" t="s">
        <v>446</v>
      </c>
      <c r="AU2210" s="259" t="s">
        <v>83</v>
      </c>
      <c r="AV2210" s="14" t="s">
        <v>81</v>
      </c>
      <c r="AW2210" s="14" t="s">
        <v>35</v>
      </c>
      <c r="AX2210" s="14" t="s">
        <v>74</v>
      </c>
      <c r="AY2210" s="259" t="s">
        <v>426</v>
      </c>
    </row>
    <row r="2211" s="14" customFormat="1">
      <c r="A2211" s="14"/>
      <c r="B2211" s="250"/>
      <c r="C2211" s="251"/>
      <c r="D2211" s="240" t="s">
        <v>446</v>
      </c>
      <c r="E2211" s="252" t="s">
        <v>28</v>
      </c>
      <c r="F2211" s="253" t="s">
        <v>863</v>
      </c>
      <c r="G2211" s="251"/>
      <c r="H2211" s="252" t="s">
        <v>28</v>
      </c>
      <c r="I2211" s="254"/>
      <c r="J2211" s="251"/>
      <c r="K2211" s="251"/>
      <c r="L2211" s="255"/>
      <c r="M2211" s="256"/>
      <c r="N2211" s="257"/>
      <c r="O2211" s="257"/>
      <c r="P2211" s="257"/>
      <c r="Q2211" s="257"/>
      <c r="R2211" s="257"/>
      <c r="S2211" s="257"/>
      <c r="T2211" s="258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T2211" s="259" t="s">
        <v>446</v>
      </c>
      <c r="AU2211" s="259" t="s">
        <v>83</v>
      </c>
      <c r="AV2211" s="14" t="s">
        <v>81</v>
      </c>
      <c r="AW2211" s="14" t="s">
        <v>35</v>
      </c>
      <c r="AX2211" s="14" t="s">
        <v>74</v>
      </c>
      <c r="AY2211" s="259" t="s">
        <v>426</v>
      </c>
    </row>
    <row r="2212" s="13" customFormat="1">
      <c r="A2212" s="13"/>
      <c r="B2212" s="238"/>
      <c r="C2212" s="239"/>
      <c r="D2212" s="240" t="s">
        <v>446</v>
      </c>
      <c r="E2212" s="241" t="s">
        <v>28</v>
      </c>
      <c r="F2212" s="242" t="s">
        <v>2896</v>
      </c>
      <c r="G2212" s="239"/>
      <c r="H2212" s="243">
        <v>31.713999999999999</v>
      </c>
      <c r="I2212" s="244"/>
      <c r="J2212" s="239"/>
      <c r="K2212" s="239"/>
      <c r="L2212" s="245"/>
      <c r="M2212" s="246"/>
      <c r="N2212" s="247"/>
      <c r="O2212" s="247"/>
      <c r="P2212" s="247"/>
      <c r="Q2212" s="247"/>
      <c r="R2212" s="247"/>
      <c r="S2212" s="247"/>
      <c r="T2212" s="248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T2212" s="249" t="s">
        <v>446</v>
      </c>
      <c r="AU2212" s="249" t="s">
        <v>83</v>
      </c>
      <c r="AV2212" s="13" t="s">
        <v>83</v>
      </c>
      <c r="AW2212" s="13" t="s">
        <v>35</v>
      </c>
      <c r="AX2212" s="13" t="s">
        <v>74</v>
      </c>
      <c r="AY2212" s="249" t="s">
        <v>426</v>
      </c>
    </row>
    <row r="2213" s="16" customFormat="1">
      <c r="A2213" s="16"/>
      <c r="B2213" s="281"/>
      <c r="C2213" s="282"/>
      <c r="D2213" s="240" t="s">
        <v>446</v>
      </c>
      <c r="E2213" s="283" t="s">
        <v>447</v>
      </c>
      <c r="F2213" s="284" t="s">
        <v>1235</v>
      </c>
      <c r="G2213" s="282"/>
      <c r="H2213" s="285">
        <v>31.713999999999999</v>
      </c>
      <c r="I2213" s="286"/>
      <c r="J2213" s="282"/>
      <c r="K2213" s="282"/>
      <c r="L2213" s="287"/>
      <c r="M2213" s="288"/>
      <c r="N2213" s="289"/>
      <c r="O2213" s="289"/>
      <c r="P2213" s="289"/>
      <c r="Q2213" s="289"/>
      <c r="R2213" s="289"/>
      <c r="S2213" s="289"/>
      <c r="T2213" s="290"/>
      <c r="U2213" s="16"/>
      <c r="V2213" s="16"/>
      <c r="W2213" s="16"/>
      <c r="X2213" s="16"/>
      <c r="Y2213" s="16"/>
      <c r="Z2213" s="16"/>
      <c r="AA2213" s="16"/>
      <c r="AB2213" s="16"/>
      <c r="AC2213" s="16"/>
      <c r="AD2213" s="16"/>
      <c r="AE2213" s="16"/>
      <c r="AT2213" s="291" t="s">
        <v>446</v>
      </c>
      <c r="AU2213" s="291" t="s">
        <v>83</v>
      </c>
      <c r="AV2213" s="16" t="s">
        <v>469</v>
      </c>
      <c r="AW2213" s="16" t="s">
        <v>35</v>
      </c>
      <c r="AX2213" s="16" t="s">
        <v>74</v>
      </c>
      <c r="AY2213" s="291" t="s">
        <v>426</v>
      </c>
    </row>
    <row r="2214" s="13" customFormat="1">
      <c r="A2214" s="13"/>
      <c r="B2214" s="238"/>
      <c r="C2214" s="239"/>
      <c r="D2214" s="240" t="s">
        <v>446</v>
      </c>
      <c r="E2214" s="241" t="s">
        <v>28</v>
      </c>
      <c r="F2214" s="242" t="s">
        <v>2897</v>
      </c>
      <c r="G2214" s="239"/>
      <c r="H2214" s="243">
        <v>26.878</v>
      </c>
      <c r="I2214" s="244"/>
      <c r="J2214" s="239"/>
      <c r="K2214" s="239"/>
      <c r="L2214" s="245"/>
      <c r="M2214" s="246"/>
      <c r="N2214" s="247"/>
      <c r="O2214" s="247"/>
      <c r="P2214" s="247"/>
      <c r="Q2214" s="247"/>
      <c r="R2214" s="247"/>
      <c r="S2214" s="247"/>
      <c r="T2214" s="248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T2214" s="249" t="s">
        <v>446</v>
      </c>
      <c r="AU2214" s="249" t="s">
        <v>83</v>
      </c>
      <c r="AV2214" s="13" t="s">
        <v>83</v>
      </c>
      <c r="AW2214" s="13" t="s">
        <v>35</v>
      </c>
      <c r="AX2214" s="13" t="s">
        <v>74</v>
      </c>
      <c r="AY2214" s="249" t="s">
        <v>426</v>
      </c>
    </row>
    <row r="2215" s="13" customFormat="1">
      <c r="A2215" s="13"/>
      <c r="B2215" s="238"/>
      <c r="C2215" s="239"/>
      <c r="D2215" s="240" t="s">
        <v>446</v>
      </c>
      <c r="E2215" s="241" t="s">
        <v>28</v>
      </c>
      <c r="F2215" s="242" t="s">
        <v>2898</v>
      </c>
      <c r="G2215" s="239"/>
      <c r="H2215" s="243">
        <v>14.4</v>
      </c>
      <c r="I2215" s="244"/>
      <c r="J2215" s="239"/>
      <c r="K2215" s="239"/>
      <c r="L2215" s="245"/>
      <c r="M2215" s="246"/>
      <c r="N2215" s="247"/>
      <c r="O2215" s="247"/>
      <c r="P2215" s="247"/>
      <c r="Q2215" s="247"/>
      <c r="R2215" s="247"/>
      <c r="S2215" s="247"/>
      <c r="T2215" s="248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T2215" s="249" t="s">
        <v>446</v>
      </c>
      <c r="AU2215" s="249" t="s">
        <v>83</v>
      </c>
      <c r="AV2215" s="13" t="s">
        <v>83</v>
      </c>
      <c r="AW2215" s="13" t="s">
        <v>35</v>
      </c>
      <c r="AX2215" s="13" t="s">
        <v>74</v>
      </c>
      <c r="AY2215" s="249" t="s">
        <v>426</v>
      </c>
    </row>
    <row r="2216" s="13" customFormat="1">
      <c r="A2216" s="13"/>
      <c r="B2216" s="238"/>
      <c r="C2216" s="239"/>
      <c r="D2216" s="240" t="s">
        <v>446</v>
      </c>
      <c r="E2216" s="241" t="s">
        <v>28</v>
      </c>
      <c r="F2216" s="242" t="s">
        <v>2899</v>
      </c>
      <c r="G2216" s="239"/>
      <c r="H2216" s="243">
        <v>9.4199999999999999</v>
      </c>
      <c r="I2216" s="244"/>
      <c r="J2216" s="239"/>
      <c r="K2216" s="239"/>
      <c r="L2216" s="245"/>
      <c r="M2216" s="246"/>
      <c r="N2216" s="247"/>
      <c r="O2216" s="247"/>
      <c r="P2216" s="247"/>
      <c r="Q2216" s="247"/>
      <c r="R2216" s="247"/>
      <c r="S2216" s="247"/>
      <c r="T2216" s="248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T2216" s="249" t="s">
        <v>446</v>
      </c>
      <c r="AU2216" s="249" t="s">
        <v>83</v>
      </c>
      <c r="AV2216" s="13" t="s">
        <v>83</v>
      </c>
      <c r="AW2216" s="13" t="s">
        <v>35</v>
      </c>
      <c r="AX2216" s="13" t="s">
        <v>74</v>
      </c>
      <c r="AY2216" s="249" t="s">
        <v>426</v>
      </c>
    </row>
    <row r="2217" s="13" customFormat="1">
      <c r="A2217" s="13"/>
      <c r="B2217" s="238"/>
      <c r="C2217" s="239"/>
      <c r="D2217" s="240" t="s">
        <v>446</v>
      </c>
      <c r="E2217" s="241" t="s">
        <v>28</v>
      </c>
      <c r="F2217" s="242" t="s">
        <v>2900</v>
      </c>
      <c r="G2217" s="239"/>
      <c r="H2217" s="243">
        <v>4.71</v>
      </c>
      <c r="I2217" s="244"/>
      <c r="J2217" s="239"/>
      <c r="K2217" s="239"/>
      <c r="L2217" s="245"/>
      <c r="M2217" s="246"/>
      <c r="N2217" s="247"/>
      <c r="O2217" s="247"/>
      <c r="P2217" s="247"/>
      <c r="Q2217" s="247"/>
      <c r="R2217" s="247"/>
      <c r="S2217" s="247"/>
      <c r="T2217" s="248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T2217" s="249" t="s">
        <v>446</v>
      </c>
      <c r="AU2217" s="249" t="s">
        <v>83</v>
      </c>
      <c r="AV2217" s="13" t="s">
        <v>83</v>
      </c>
      <c r="AW2217" s="13" t="s">
        <v>35</v>
      </c>
      <c r="AX2217" s="13" t="s">
        <v>74</v>
      </c>
      <c r="AY2217" s="249" t="s">
        <v>426</v>
      </c>
    </row>
    <row r="2218" s="16" customFormat="1">
      <c r="A2218" s="16"/>
      <c r="B2218" s="281"/>
      <c r="C2218" s="282"/>
      <c r="D2218" s="240" t="s">
        <v>446</v>
      </c>
      <c r="E2218" s="283" t="s">
        <v>28</v>
      </c>
      <c r="F2218" s="284" t="s">
        <v>1235</v>
      </c>
      <c r="G2218" s="282"/>
      <c r="H2218" s="285">
        <v>55.408000000000001</v>
      </c>
      <c r="I2218" s="286"/>
      <c r="J2218" s="282"/>
      <c r="K2218" s="282"/>
      <c r="L2218" s="287"/>
      <c r="M2218" s="288"/>
      <c r="N2218" s="289"/>
      <c r="O2218" s="289"/>
      <c r="P2218" s="289"/>
      <c r="Q2218" s="289"/>
      <c r="R2218" s="289"/>
      <c r="S2218" s="289"/>
      <c r="T2218" s="290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/>
      <c r="AE2218" s="16"/>
      <c r="AT2218" s="291" t="s">
        <v>446</v>
      </c>
      <c r="AU2218" s="291" t="s">
        <v>83</v>
      </c>
      <c r="AV2218" s="16" t="s">
        <v>469</v>
      </c>
      <c r="AW2218" s="16" t="s">
        <v>35</v>
      </c>
      <c r="AX2218" s="16" t="s">
        <v>74</v>
      </c>
      <c r="AY2218" s="291" t="s">
        <v>426</v>
      </c>
    </row>
    <row r="2219" s="13" customFormat="1">
      <c r="A2219" s="13"/>
      <c r="B2219" s="238"/>
      <c r="C2219" s="239"/>
      <c r="D2219" s="240" t="s">
        <v>446</v>
      </c>
      <c r="E2219" s="241" t="s">
        <v>28</v>
      </c>
      <c r="F2219" s="242" t="s">
        <v>2901</v>
      </c>
      <c r="G2219" s="239"/>
      <c r="H2219" s="243">
        <v>191.5</v>
      </c>
      <c r="I2219" s="244"/>
      <c r="J2219" s="239"/>
      <c r="K2219" s="239"/>
      <c r="L2219" s="245"/>
      <c r="M2219" s="246"/>
      <c r="N2219" s="247"/>
      <c r="O2219" s="247"/>
      <c r="P2219" s="247"/>
      <c r="Q2219" s="247"/>
      <c r="R2219" s="247"/>
      <c r="S2219" s="247"/>
      <c r="T2219" s="248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T2219" s="249" t="s">
        <v>446</v>
      </c>
      <c r="AU2219" s="249" t="s">
        <v>83</v>
      </c>
      <c r="AV2219" s="13" t="s">
        <v>83</v>
      </c>
      <c r="AW2219" s="13" t="s">
        <v>35</v>
      </c>
      <c r="AX2219" s="13" t="s">
        <v>74</v>
      </c>
      <c r="AY2219" s="249" t="s">
        <v>426</v>
      </c>
    </row>
    <row r="2220" s="16" customFormat="1">
      <c r="A2220" s="16"/>
      <c r="B2220" s="281"/>
      <c r="C2220" s="282"/>
      <c r="D2220" s="240" t="s">
        <v>446</v>
      </c>
      <c r="E2220" s="283" t="s">
        <v>451</v>
      </c>
      <c r="F2220" s="284" t="s">
        <v>1235</v>
      </c>
      <c r="G2220" s="282"/>
      <c r="H2220" s="285">
        <v>191.5</v>
      </c>
      <c r="I2220" s="286"/>
      <c r="J2220" s="282"/>
      <c r="K2220" s="282"/>
      <c r="L2220" s="287"/>
      <c r="M2220" s="288"/>
      <c r="N2220" s="289"/>
      <c r="O2220" s="289"/>
      <c r="P2220" s="289"/>
      <c r="Q2220" s="289"/>
      <c r="R2220" s="289"/>
      <c r="S2220" s="289"/>
      <c r="T2220" s="290"/>
      <c r="U2220" s="16"/>
      <c r="V2220" s="16"/>
      <c r="W2220" s="16"/>
      <c r="X2220" s="16"/>
      <c r="Y2220" s="16"/>
      <c r="Z2220" s="16"/>
      <c r="AA2220" s="16"/>
      <c r="AB2220" s="16"/>
      <c r="AC2220" s="16"/>
      <c r="AD2220" s="16"/>
      <c r="AE2220" s="16"/>
      <c r="AT2220" s="291" t="s">
        <v>446</v>
      </c>
      <c r="AU2220" s="291" t="s">
        <v>83</v>
      </c>
      <c r="AV2220" s="16" t="s">
        <v>469</v>
      </c>
      <c r="AW2220" s="16" t="s">
        <v>35</v>
      </c>
      <c r="AX2220" s="16" t="s">
        <v>74</v>
      </c>
      <c r="AY2220" s="291" t="s">
        <v>426</v>
      </c>
    </row>
    <row r="2221" s="13" customFormat="1">
      <c r="A2221" s="13"/>
      <c r="B2221" s="238"/>
      <c r="C2221" s="239"/>
      <c r="D2221" s="240" t="s">
        <v>446</v>
      </c>
      <c r="E2221" s="241" t="s">
        <v>28</v>
      </c>
      <c r="F2221" s="242" t="s">
        <v>2902</v>
      </c>
      <c r="G2221" s="239"/>
      <c r="H2221" s="243">
        <v>82.799999999999997</v>
      </c>
      <c r="I2221" s="244"/>
      <c r="J2221" s="239"/>
      <c r="K2221" s="239"/>
      <c r="L2221" s="245"/>
      <c r="M2221" s="246"/>
      <c r="N2221" s="247"/>
      <c r="O2221" s="247"/>
      <c r="P2221" s="247"/>
      <c r="Q2221" s="247"/>
      <c r="R2221" s="247"/>
      <c r="S2221" s="247"/>
      <c r="T2221" s="248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T2221" s="249" t="s">
        <v>446</v>
      </c>
      <c r="AU2221" s="249" t="s">
        <v>83</v>
      </c>
      <c r="AV2221" s="13" t="s">
        <v>83</v>
      </c>
      <c r="AW2221" s="13" t="s">
        <v>35</v>
      </c>
      <c r="AX2221" s="13" t="s">
        <v>74</v>
      </c>
      <c r="AY2221" s="249" t="s">
        <v>426</v>
      </c>
    </row>
    <row r="2222" s="13" customFormat="1">
      <c r="A2222" s="13"/>
      <c r="B2222" s="238"/>
      <c r="C2222" s="239"/>
      <c r="D2222" s="240" t="s">
        <v>446</v>
      </c>
      <c r="E2222" s="241" t="s">
        <v>28</v>
      </c>
      <c r="F2222" s="242" t="s">
        <v>2903</v>
      </c>
      <c r="G2222" s="239"/>
      <c r="H2222" s="243">
        <v>20.789999999999999</v>
      </c>
      <c r="I2222" s="244"/>
      <c r="J2222" s="239"/>
      <c r="K2222" s="239"/>
      <c r="L2222" s="245"/>
      <c r="M2222" s="246"/>
      <c r="N2222" s="247"/>
      <c r="O2222" s="247"/>
      <c r="P2222" s="247"/>
      <c r="Q2222" s="247"/>
      <c r="R2222" s="247"/>
      <c r="S2222" s="247"/>
      <c r="T2222" s="248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T2222" s="249" t="s">
        <v>446</v>
      </c>
      <c r="AU2222" s="249" t="s">
        <v>83</v>
      </c>
      <c r="AV2222" s="13" t="s">
        <v>83</v>
      </c>
      <c r="AW2222" s="13" t="s">
        <v>35</v>
      </c>
      <c r="AX2222" s="13" t="s">
        <v>74</v>
      </c>
      <c r="AY2222" s="249" t="s">
        <v>426</v>
      </c>
    </row>
    <row r="2223" s="13" customFormat="1">
      <c r="A2223" s="13"/>
      <c r="B2223" s="238"/>
      <c r="C2223" s="239"/>
      <c r="D2223" s="240" t="s">
        <v>446</v>
      </c>
      <c r="E2223" s="241" t="s">
        <v>28</v>
      </c>
      <c r="F2223" s="242" t="s">
        <v>2904</v>
      </c>
      <c r="G2223" s="239"/>
      <c r="H2223" s="243">
        <v>34.640000000000001</v>
      </c>
      <c r="I2223" s="244"/>
      <c r="J2223" s="239"/>
      <c r="K2223" s="239"/>
      <c r="L2223" s="245"/>
      <c r="M2223" s="246"/>
      <c r="N2223" s="247"/>
      <c r="O2223" s="247"/>
      <c r="P2223" s="247"/>
      <c r="Q2223" s="247"/>
      <c r="R2223" s="247"/>
      <c r="S2223" s="247"/>
      <c r="T2223" s="248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T2223" s="249" t="s">
        <v>446</v>
      </c>
      <c r="AU2223" s="249" t="s">
        <v>83</v>
      </c>
      <c r="AV2223" s="13" t="s">
        <v>83</v>
      </c>
      <c r="AW2223" s="13" t="s">
        <v>35</v>
      </c>
      <c r="AX2223" s="13" t="s">
        <v>74</v>
      </c>
      <c r="AY2223" s="249" t="s">
        <v>426</v>
      </c>
    </row>
    <row r="2224" s="16" customFormat="1">
      <c r="A2224" s="16"/>
      <c r="B2224" s="281"/>
      <c r="C2224" s="282"/>
      <c r="D2224" s="240" t="s">
        <v>446</v>
      </c>
      <c r="E2224" s="283" t="s">
        <v>455</v>
      </c>
      <c r="F2224" s="284" t="s">
        <v>1235</v>
      </c>
      <c r="G2224" s="282"/>
      <c r="H2224" s="285">
        <v>138.22999999999999</v>
      </c>
      <c r="I2224" s="286"/>
      <c r="J2224" s="282"/>
      <c r="K2224" s="282"/>
      <c r="L2224" s="287"/>
      <c r="M2224" s="288"/>
      <c r="N2224" s="289"/>
      <c r="O2224" s="289"/>
      <c r="P2224" s="289"/>
      <c r="Q2224" s="289"/>
      <c r="R2224" s="289"/>
      <c r="S2224" s="289"/>
      <c r="T2224" s="290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/>
      <c r="AE2224" s="16"/>
      <c r="AT2224" s="291" t="s">
        <v>446</v>
      </c>
      <c r="AU2224" s="291" t="s">
        <v>83</v>
      </c>
      <c r="AV2224" s="16" t="s">
        <v>469</v>
      </c>
      <c r="AW2224" s="16" t="s">
        <v>35</v>
      </c>
      <c r="AX2224" s="16" t="s">
        <v>74</v>
      </c>
      <c r="AY2224" s="291" t="s">
        <v>426</v>
      </c>
    </row>
    <row r="2225" s="15" customFormat="1">
      <c r="A2225" s="15"/>
      <c r="B2225" s="260"/>
      <c r="C2225" s="261"/>
      <c r="D2225" s="240" t="s">
        <v>446</v>
      </c>
      <c r="E2225" s="262" t="s">
        <v>444</v>
      </c>
      <c r="F2225" s="263" t="s">
        <v>466</v>
      </c>
      <c r="G2225" s="261"/>
      <c r="H2225" s="264">
        <v>416.85199999999998</v>
      </c>
      <c r="I2225" s="265"/>
      <c r="J2225" s="261"/>
      <c r="K2225" s="261"/>
      <c r="L2225" s="266"/>
      <c r="M2225" s="267"/>
      <c r="N2225" s="268"/>
      <c r="O2225" s="268"/>
      <c r="P2225" s="268"/>
      <c r="Q2225" s="268"/>
      <c r="R2225" s="268"/>
      <c r="S2225" s="268"/>
      <c r="T2225" s="269"/>
      <c r="U2225" s="15"/>
      <c r="V2225" s="15"/>
      <c r="W2225" s="15"/>
      <c r="X2225" s="15"/>
      <c r="Y2225" s="15"/>
      <c r="Z2225" s="15"/>
      <c r="AA2225" s="15"/>
      <c r="AB2225" s="15"/>
      <c r="AC2225" s="15"/>
      <c r="AD2225" s="15"/>
      <c r="AE2225" s="15"/>
      <c r="AT2225" s="270" t="s">
        <v>446</v>
      </c>
      <c r="AU2225" s="270" t="s">
        <v>83</v>
      </c>
      <c r="AV2225" s="15" t="s">
        <v>438</v>
      </c>
      <c r="AW2225" s="15" t="s">
        <v>35</v>
      </c>
      <c r="AX2225" s="15" t="s">
        <v>81</v>
      </c>
      <c r="AY2225" s="270" t="s">
        <v>426</v>
      </c>
    </row>
    <row r="2226" s="2" customFormat="1" ht="49.05" customHeight="1">
      <c r="A2226" s="42"/>
      <c r="B2226" s="43"/>
      <c r="C2226" s="220" t="s">
        <v>2905</v>
      </c>
      <c r="D2226" s="220" t="s">
        <v>433</v>
      </c>
      <c r="E2226" s="221" t="s">
        <v>2906</v>
      </c>
      <c r="F2226" s="222" t="s">
        <v>2907</v>
      </c>
      <c r="G2226" s="223" t="s">
        <v>436</v>
      </c>
      <c r="H2226" s="224">
        <v>36.154000000000003</v>
      </c>
      <c r="I2226" s="225"/>
      <c r="J2226" s="226">
        <f>ROUND(I2226*H2226,2)</f>
        <v>0</v>
      </c>
      <c r="K2226" s="222" t="s">
        <v>28</v>
      </c>
      <c r="L2226" s="48"/>
      <c r="M2226" s="227" t="s">
        <v>28</v>
      </c>
      <c r="N2226" s="228" t="s">
        <v>45</v>
      </c>
      <c r="O2226" s="88"/>
      <c r="P2226" s="229">
        <f>O2226*H2226</f>
        <v>0</v>
      </c>
      <c r="Q2226" s="229">
        <v>0.027900000000000001</v>
      </c>
      <c r="R2226" s="229">
        <f>Q2226*H2226</f>
        <v>1.0086966000000002</v>
      </c>
      <c r="S2226" s="229">
        <v>0</v>
      </c>
      <c r="T2226" s="230">
        <f>S2226*H2226</f>
        <v>0</v>
      </c>
      <c r="U2226" s="42"/>
      <c r="V2226" s="42"/>
      <c r="W2226" s="42"/>
      <c r="X2226" s="42"/>
      <c r="Y2226" s="42"/>
      <c r="Z2226" s="42"/>
      <c r="AA2226" s="42"/>
      <c r="AB2226" s="42"/>
      <c r="AC2226" s="42"/>
      <c r="AD2226" s="42"/>
      <c r="AE2226" s="42"/>
      <c r="AR2226" s="231" t="s">
        <v>645</v>
      </c>
      <c r="AT2226" s="231" t="s">
        <v>433</v>
      </c>
      <c r="AU2226" s="231" t="s">
        <v>83</v>
      </c>
      <c r="AY2226" s="21" t="s">
        <v>426</v>
      </c>
      <c r="BE2226" s="232">
        <f>IF(N2226="základní",J2226,0)</f>
        <v>0</v>
      </c>
      <c r="BF2226" s="232">
        <f>IF(N2226="snížená",J2226,0)</f>
        <v>0</v>
      </c>
      <c r="BG2226" s="232">
        <f>IF(N2226="zákl. přenesená",J2226,0)</f>
        <v>0</v>
      </c>
      <c r="BH2226" s="232">
        <f>IF(N2226="sníž. přenesená",J2226,0)</f>
        <v>0</v>
      </c>
      <c r="BI2226" s="232">
        <f>IF(N2226="nulová",J2226,0)</f>
        <v>0</v>
      </c>
      <c r="BJ2226" s="21" t="s">
        <v>81</v>
      </c>
      <c r="BK2226" s="232">
        <f>ROUND(I2226*H2226,2)</f>
        <v>0</v>
      </c>
      <c r="BL2226" s="21" t="s">
        <v>645</v>
      </c>
      <c r="BM2226" s="231" t="s">
        <v>2908</v>
      </c>
    </row>
    <row r="2227" s="14" customFormat="1">
      <c r="A2227" s="14"/>
      <c r="B2227" s="250"/>
      <c r="C2227" s="251"/>
      <c r="D2227" s="240" t="s">
        <v>446</v>
      </c>
      <c r="E2227" s="252" t="s">
        <v>28</v>
      </c>
      <c r="F2227" s="253" t="s">
        <v>899</v>
      </c>
      <c r="G2227" s="251"/>
      <c r="H2227" s="252" t="s">
        <v>28</v>
      </c>
      <c r="I2227" s="254"/>
      <c r="J2227" s="251"/>
      <c r="K2227" s="251"/>
      <c r="L2227" s="255"/>
      <c r="M2227" s="256"/>
      <c r="N2227" s="257"/>
      <c r="O2227" s="257"/>
      <c r="P2227" s="257"/>
      <c r="Q2227" s="257"/>
      <c r="R2227" s="257"/>
      <c r="S2227" s="257"/>
      <c r="T2227" s="258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T2227" s="259" t="s">
        <v>446</v>
      </c>
      <c r="AU2227" s="259" t="s">
        <v>83</v>
      </c>
      <c r="AV2227" s="14" t="s">
        <v>81</v>
      </c>
      <c r="AW2227" s="14" t="s">
        <v>35</v>
      </c>
      <c r="AX2227" s="14" t="s">
        <v>74</v>
      </c>
      <c r="AY2227" s="259" t="s">
        <v>426</v>
      </c>
    </row>
    <row r="2228" s="14" customFormat="1">
      <c r="A2228" s="14"/>
      <c r="B2228" s="250"/>
      <c r="C2228" s="251"/>
      <c r="D2228" s="240" t="s">
        <v>446</v>
      </c>
      <c r="E2228" s="252" t="s">
        <v>28</v>
      </c>
      <c r="F2228" s="253" t="s">
        <v>863</v>
      </c>
      <c r="G2228" s="251"/>
      <c r="H2228" s="252" t="s">
        <v>28</v>
      </c>
      <c r="I2228" s="254"/>
      <c r="J2228" s="251"/>
      <c r="K2228" s="251"/>
      <c r="L2228" s="255"/>
      <c r="M2228" s="256"/>
      <c r="N2228" s="257"/>
      <c r="O2228" s="257"/>
      <c r="P2228" s="257"/>
      <c r="Q2228" s="257"/>
      <c r="R2228" s="257"/>
      <c r="S2228" s="257"/>
      <c r="T2228" s="258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T2228" s="259" t="s">
        <v>446</v>
      </c>
      <c r="AU2228" s="259" t="s">
        <v>83</v>
      </c>
      <c r="AV2228" s="14" t="s">
        <v>81</v>
      </c>
      <c r="AW2228" s="14" t="s">
        <v>35</v>
      </c>
      <c r="AX2228" s="14" t="s">
        <v>74</v>
      </c>
      <c r="AY2228" s="259" t="s">
        <v>426</v>
      </c>
    </row>
    <row r="2229" s="13" customFormat="1">
      <c r="A2229" s="13"/>
      <c r="B2229" s="238"/>
      <c r="C2229" s="239"/>
      <c r="D2229" s="240" t="s">
        <v>446</v>
      </c>
      <c r="E2229" s="241" t="s">
        <v>28</v>
      </c>
      <c r="F2229" s="242" t="s">
        <v>2909</v>
      </c>
      <c r="G2229" s="239"/>
      <c r="H2229" s="243">
        <v>31.713999999999999</v>
      </c>
      <c r="I2229" s="244"/>
      <c r="J2229" s="239"/>
      <c r="K2229" s="239"/>
      <c r="L2229" s="245"/>
      <c r="M2229" s="246"/>
      <c r="N2229" s="247"/>
      <c r="O2229" s="247"/>
      <c r="P2229" s="247"/>
      <c r="Q2229" s="247"/>
      <c r="R2229" s="247"/>
      <c r="S2229" s="247"/>
      <c r="T2229" s="248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T2229" s="249" t="s">
        <v>446</v>
      </c>
      <c r="AU2229" s="249" t="s">
        <v>83</v>
      </c>
      <c r="AV2229" s="13" t="s">
        <v>83</v>
      </c>
      <c r="AW2229" s="13" t="s">
        <v>35</v>
      </c>
      <c r="AX2229" s="13" t="s">
        <v>74</v>
      </c>
      <c r="AY2229" s="249" t="s">
        <v>426</v>
      </c>
    </row>
    <row r="2230" s="13" customFormat="1">
      <c r="A2230" s="13"/>
      <c r="B2230" s="238"/>
      <c r="C2230" s="239"/>
      <c r="D2230" s="240" t="s">
        <v>446</v>
      </c>
      <c r="E2230" s="241" t="s">
        <v>28</v>
      </c>
      <c r="F2230" s="242" t="s">
        <v>2910</v>
      </c>
      <c r="G2230" s="239"/>
      <c r="H2230" s="243">
        <v>4.4400000000000004</v>
      </c>
      <c r="I2230" s="244"/>
      <c r="J2230" s="239"/>
      <c r="K2230" s="239"/>
      <c r="L2230" s="245"/>
      <c r="M2230" s="246"/>
      <c r="N2230" s="247"/>
      <c r="O2230" s="247"/>
      <c r="P2230" s="247"/>
      <c r="Q2230" s="247"/>
      <c r="R2230" s="247"/>
      <c r="S2230" s="247"/>
      <c r="T2230" s="248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T2230" s="249" t="s">
        <v>446</v>
      </c>
      <c r="AU2230" s="249" t="s">
        <v>83</v>
      </c>
      <c r="AV2230" s="13" t="s">
        <v>83</v>
      </c>
      <c r="AW2230" s="13" t="s">
        <v>35</v>
      </c>
      <c r="AX2230" s="13" t="s">
        <v>74</v>
      </c>
      <c r="AY2230" s="249" t="s">
        <v>426</v>
      </c>
    </row>
    <row r="2231" s="15" customFormat="1">
      <c r="A2231" s="15"/>
      <c r="B2231" s="260"/>
      <c r="C2231" s="261"/>
      <c r="D2231" s="240" t="s">
        <v>446</v>
      </c>
      <c r="E2231" s="262" t="s">
        <v>431</v>
      </c>
      <c r="F2231" s="263" t="s">
        <v>466</v>
      </c>
      <c r="G2231" s="261"/>
      <c r="H2231" s="264">
        <v>36.154000000000003</v>
      </c>
      <c r="I2231" s="265"/>
      <c r="J2231" s="261"/>
      <c r="K2231" s="261"/>
      <c r="L2231" s="266"/>
      <c r="M2231" s="267"/>
      <c r="N2231" s="268"/>
      <c r="O2231" s="268"/>
      <c r="P2231" s="268"/>
      <c r="Q2231" s="268"/>
      <c r="R2231" s="268"/>
      <c r="S2231" s="268"/>
      <c r="T2231" s="269"/>
      <c r="U2231" s="15"/>
      <c r="V2231" s="15"/>
      <c r="W2231" s="15"/>
      <c r="X2231" s="15"/>
      <c r="Y2231" s="15"/>
      <c r="Z2231" s="15"/>
      <c r="AA2231" s="15"/>
      <c r="AB2231" s="15"/>
      <c r="AC2231" s="15"/>
      <c r="AD2231" s="15"/>
      <c r="AE2231" s="15"/>
      <c r="AT2231" s="270" t="s">
        <v>446</v>
      </c>
      <c r="AU2231" s="270" t="s">
        <v>83</v>
      </c>
      <c r="AV2231" s="15" t="s">
        <v>438</v>
      </c>
      <c r="AW2231" s="15" t="s">
        <v>35</v>
      </c>
      <c r="AX2231" s="15" t="s">
        <v>81</v>
      </c>
      <c r="AY2231" s="270" t="s">
        <v>426</v>
      </c>
    </row>
    <row r="2232" s="2" customFormat="1" ht="55.5" customHeight="1">
      <c r="A2232" s="42"/>
      <c r="B2232" s="43"/>
      <c r="C2232" s="220" t="s">
        <v>2911</v>
      </c>
      <c r="D2232" s="220" t="s">
        <v>433</v>
      </c>
      <c r="E2232" s="221" t="s">
        <v>2912</v>
      </c>
      <c r="F2232" s="222" t="s">
        <v>2913</v>
      </c>
      <c r="G2232" s="223" t="s">
        <v>436</v>
      </c>
      <c r="H2232" s="224">
        <v>37.082999999999998</v>
      </c>
      <c r="I2232" s="225"/>
      <c r="J2232" s="226">
        <f>ROUND(I2232*H2232,2)</f>
        <v>0</v>
      </c>
      <c r="K2232" s="222" t="s">
        <v>28</v>
      </c>
      <c r="L2232" s="48"/>
      <c r="M2232" s="227" t="s">
        <v>28</v>
      </c>
      <c r="N2232" s="228" t="s">
        <v>45</v>
      </c>
      <c r="O2232" s="88"/>
      <c r="P2232" s="229">
        <f>O2232*H2232</f>
        <v>0</v>
      </c>
      <c r="Q2232" s="229">
        <v>0.028549999999999999</v>
      </c>
      <c r="R2232" s="229">
        <f>Q2232*H2232</f>
        <v>1.05871965</v>
      </c>
      <c r="S2232" s="229">
        <v>0</v>
      </c>
      <c r="T2232" s="230">
        <f>S2232*H2232</f>
        <v>0</v>
      </c>
      <c r="U2232" s="42"/>
      <c r="V2232" s="42"/>
      <c r="W2232" s="42"/>
      <c r="X2232" s="42"/>
      <c r="Y2232" s="42"/>
      <c r="Z2232" s="42"/>
      <c r="AA2232" s="42"/>
      <c r="AB2232" s="42"/>
      <c r="AC2232" s="42"/>
      <c r="AD2232" s="42"/>
      <c r="AE2232" s="42"/>
      <c r="AR2232" s="231" t="s">
        <v>645</v>
      </c>
      <c r="AT2232" s="231" t="s">
        <v>433</v>
      </c>
      <c r="AU2232" s="231" t="s">
        <v>83</v>
      </c>
      <c r="AY2232" s="21" t="s">
        <v>426</v>
      </c>
      <c r="BE2232" s="232">
        <f>IF(N2232="základní",J2232,0)</f>
        <v>0</v>
      </c>
      <c r="BF2232" s="232">
        <f>IF(N2232="snížená",J2232,0)</f>
        <v>0</v>
      </c>
      <c r="BG2232" s="232">
        <f>IF(N2232="zákl. přenesená",J2232,0)</f>
        <v>0</v>
      </c>
      <c r="BH2232" s="232">
        <f>IF(N2232="sníž. přenesená",J2232,0)</f>
        <v>0</v>
      </c>
      <c r="BI2232" s="232">
        <f>IF(N2232="nulová",J2232,0)</f>
        <v>0</v>
      </c>
      <c r="BJ2232" s="21" t="s">
        <v>81</v>
      </c>
      <c r="BK2232" s="232">
        <f>ROUND(I2232*H2232,2)</f>
        <v>0</v>
      </c>
      <c r="BL2232" s="21" t="s">
        <v>645</v>
      </c>
      <c r="BM2232" s="231" t="s">
        <v>2914</v>
      </c>
    </row>
    <row r="2233" s="14" customFormat="1">
      <c r="A2233" s="14"/>
      <c r="B2233" s="250"/>
      <c r="C2233" s="251"/>
      <c r="D2233" s="240" t="s">
        <v>446</v>
      </c>
      <c r="E2233" s="252" t="s">
        <v>28</v>
      </c>
      <c r="F2233" s="253" t="s">
        <v>899</v>
      </c>
      <c r="G2233" s="251"/>
      <c r="H2233" s="252" t="s">
        <v>28</v>
      </c>
      <c r="I2233" s="254"/>
      <c r="J2233" s="251"/>
      <c r="K2233" s="251"/>
      <c r="L2233" s="255"/>
      <c r="M2233" s="256"/>
      <c r="N2233" s="257"/>
      <c r="O2233" s="257"/>
      <c r="P2233" s="257"/>
      <c r="Q2233" s="257"/>
      <c r="R2233" s="257"/>
      <c r="S2233" s="257"/>
      <c r="T2233" s="258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T2233" s="259" t="s">
        <v>446</v>
      </c>
      <c r="AU2233" s="259" t="s">
        <v>83</v>
      </c>
      <c r="AV2233" s="14" t="s">
        <v>81</v>
      </c>
      <c r="AW2233" s="14" t="s">
        <v>35</v>
      </c>
      <c r="AX2233" s="14" t="s">
        <v>74</v>
      </c>
      <c r="AY2233" s="259" t="s">
        <v>426</v>
      </c>
    </row>
    <row r="2234" s="14" customFormat="1">
      <c r="A2234" s="14"/>
      <c r="B2234" s="250"/>
      <c r="C2234" s="251"/>
      <c r="D2234" s="240" t="s">
        <v>446</v>
      </c>
      <c r="E2234" s="252" t="s">
        <v>28</v>
      </c>
      <c r="F2234" s="253" t="s">
        <v>863</v>
      </c>
      <c r="G2234" s="251"/>
      <c r="H2234" s="252" t="s">
        <v>28</v>
      </c>
      <c r="I2234" s="254"/>
      <c r="J2234" s="251"/>
      <c r="K2234" s="251"/>
      <c r="L2234" s="255"/>
      <c r="M2234" s="256"/>
      <c r="N2234" s="257"/>
      <c r="O2234" s="257"/>
      <c r="P2234" s="257"/>
      <c r="Q2234" s="257"/>
      <c r="R2234" s="257"/>
      <c r="S2234" s="257"/>
      <c r="T2234" s="258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T2234" s="259" t="s">
        <v>446</v>
      </c>
      <c r="AU2234" s="259" t="s">
        <v>83</v>
      </c>
      <c r="AV2234" s="14" t="s">
        <v>81</v>
      </c>
      <c r="AW2234" s="14" t="s">
        <v>35</v>
      </c>
      <c r="AX2234" s="14" t="s">
        <v>74</v>
      </c>
      <c r="AY2234" s="259" t="s">
        <v>426</v>
      </c>
    </row>
    <row r="2235" s="13" customFormat="1">
      <c r="A2235" s="13"/>
      <c r="B2235" s="238"/>
      <c r="C2235" s="239"/>
      <c r="D2235" s="240" t="s">
        <v>446</v>
      </c>
      <c r="E2235" s="241" t="s">
        <v>28</v>
      </c>
      <c r="F2235" s="242" t="s">
        <v>2915</v>
      </c>
      <c r="G2235" s="239"/>
      <c r="H2235" s="243">
        <v>37.082999999999998</v>
      </c>
      <c r="I2235" s="244"/>
      <c r="J2235" s="239"/>
      <c r="K2235" s="239"/>
      <c r="L2235" s="245"/>
      <c r="M2235" s="246"/>
      <c r="N2235" s="247"/>
      <c r="O2235" s="247"/>
      <c r="P2235" s="247"/>
      <c r="Q2235" s="247"/>
      <c r="R2235" s="247"/>
      <c r="S2235" s="247"/>
      <c r="T2235" s="248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T2235" s="249" t="s">
        <v>446</v>
      </c>
      <c r="AU2235" s="249" t="s">
        <v>83</v>
      </c>
      <c r="AV2235" s="13" t="s">
        <v>83</v>
      </c>
      <c r="AW2235" s="13" t="s">
        <v>35</v>
      </c>
      <c r="AX2235" s="13" t="s">
        <v>74</v>
      </c>
      <c r="AY2235" s="249" t="s">
        <v>426</v>
      </c>
    </row>
    <row r="2236" s="15" customFormat="1">
      <c r="A2236" s="15"/>
      <c r="B2236" s="260"/>
      <c r="C2236" s="261"/>
      <c r="D2236" s="240" t="s">
        <v>446</v>
      </c>
      <c r="E2236" s="262" t="s">
        <v>439</v>
      </c>
      <c r="F2236" s="263" t="s">
        <v>466</v>
      </c>
      <c r="G2236" s="261"/>
      <c r="H2236" s="264">
        <v>37.082999999999998</v>
      </c>
      <c r="I2236" s="265"/>
      <c r="J2236" s="261"/>
      <c r="K2236" s="261"/>
      <c r="L2236" s="266"/>
      <c r="M2236" s="267"/>
      <c r="N2236" s="268"/>
      <c r="O2236" s="268"/>
      <c r="P2236" s="268"/>
      <c r="Q2236" s="268"/>
      <c r="R2236" s="268"/>
      <c r="S2236" s="268"/>
      <c r="T2236" s="269"/>
      <c r="U2236" s="15"/>
      <c r="V2236" s="15"/>
      <c r="W2236" s="15"/>
      <c r="X2236" s="15"/>
      <c r="Y2236" s="15"/>
      <c r="Z2236" s="15"/>
      <c r="AA2236" s="15"/>
      <c r="AB2236" s="15"/>
      <c r="AC2236" s="15"/>
      <c r="AD2236" s="15"/>
      <c r="AE2236" s="15"/>
      <c r="AT2236" s="270" t="s">
        <v>446</v>
      </c>
      <c r="AU2236" s="270" t="s">
        <v>83</v>
      </c>
      <c r="AV2236" s="15" t="s">
        <v>438</v>
      </c>
      <c r="AW2236" s="15" t="s">
        <v>35</v>
      </c>
      <c r="AX2236" s="15" t="s">
        <v>81</v>
      </c>
      <c r="AY2236" s="270" t="s">
        <v>426</v>
      </c>
    </row>
    <row r="2237" s="2" customFormat="1" ht="62.7" customHeight="1">
      <c r="A2237" s="42"/>
      <c r="B2237" s="43"/>
      <c r="C2237" s="220" t="s">
        <v>2916</v>
      </c>
      <c r="D2237" s="220" t="s">
        <v>433</v>
      </c>
      <c r="E2237" s="221" t="s">
        <v>2917</v>
      </c>
      <c r="F2237" s="222" t="s">
        <v>2918</v>
      </c>
      <c r="G2237" s="223" t="s">
        <v>436</v>
      </c>
      <c r="H2237" s="224">
        <v>4.4400000000000004</v>
      </c>
      <c r="I2237" s="225"/>
      <c r="J2237" s="226">
        <f>ROUND(I2237*H2237,2)</f>
        <v>0</v>
      </c>
      <c r="K2237" s="222" t="s">
        <v>437</v>
      </c>
      <c r="L2237" s="48"/>
      <c r="M2237" s="227" t="s">
        <v>28</v>
      </c>
      <c r="N2237" s="228" t="s">
        <v>45</v>
      </c>
      <c r="O2237" s="88"/>
      <c r="P2237" s="229">
        <f>O2237*H2237</f>
        <v>0</v>
      </c>
      <c r="Q2237" s="229">
        <v>0.02963</v>
      </c>
      <c r="R2237" s="229">
        <f>Q2237*H2237</f>
        <v>0.13155720000000001</v>
      </c>
      <c r="S2237" s="229">
        <v>0</v>
      </c>
      <c r="T2237" s="230">
        <f>S2237*H2237</f>
        <v>0</v>
      </c>
      <c r="U2237" s="42"/>
      <c r="V2237" s="42"/>
      <c r="W2237" s="42"/>
      <c r="X2237" s="42"/>
      <c r="Y2237" s="42"/>
      <c r="Z2237" s="42"/>
      <c r="AA2237" s="42"/>
      <c r="AB2237" s="42"/>
      <c r="AC2237" s="42"/>
      <c r="AD2237" s="42"/>
      <c r="AE2237" s="42"/>
      <c r="AR2237" s="231" t="s">
        <v>645</v>
      </c>
      <c r="AT2237" s="231" t="s">
        <v>433</v>
      </c>
      <c r="AU2237" s="231" t="s">
        <v>83</v>
      </c>
      <c r="AY2237" s="21" t="s">
        <v>426</v>
      </c>
      <c r="BE2237" s="232">
        <f>IF(N2237="základní",J2237,0)</f>
        <v>0</v>
      </c>
      <c r="BF2237" s="232">
        <f>IF(N2237="snížená",J2237,0)</f>
        <v>0</v>
      </c>
      <c r="BG2237" s="232">
        <f>IF(N2237="zákl. přenesená",J2237,0)</f>
        <v>0</v>
      </c>
      <c r="BH2237" s="232">
        <f>IF(N2237="sníž. přenesená",J2237,0)</f>
        <v>0</v>
      </c>
      <c r="BI2237" s="232">
        <f>IF(N2237="nulová",J2237,0)</f>
        <v>0</v>
      </c>
      <c r="BJ2237" s="21" t="s">
        <v>81</v>
      </c>
      <c r="BK2237" s="232">
        <f>ROUND(I2237*H2237,2)</f>
        <v>0</v>
      </c>
      <c r="BL2237" s="21" t="s">
        <v>645</v>
      </c>
      <c r="BM2237" s="231" t="s">
        <v>2919</v>
      </c>
    </row>
    <row r="2238" s="2" customFormat="1">
      <c r="A2238" s="42"/>
      <c r="B2238" s="43"/>
      <c r="C2238" s="44"/>
      <c r="D2238" s="233" t="s">
        <v>442</v>
      </c>
      <c r="E2238" s="44"/>
      <c r="F2238" s="234" t="s">
        <v>2920</v>
      </c>
      <c r="G2238" s="44"/>
      <c r="H2238" s="44"/>
      <c r="I2238" s="235"/>
      <c r="J2238" s="44"/>
      <c r="K2238" s="44"/>
      <c r="L2238" s="48"/>
      <c r="M2238" s="236"/>
      <c r="N2238" s="237"/>
      <c r="O2238" s="88"/>
      <c r="P2238" s="88"/>
      <c r="Q2238" s="88"/>
      <c r="R2238" s="88"/>
      <c r="S2238" s="88"/>
      <c r="T2238" s="89"/>
      <c r="U2238" s="42"/>
      <c r="V2238" s="42"/>
      <c r="W2238" s="42"/>
      <c r="X2238" s="42"/>
      <c r="Y2238" s="42"/>
      <c r="Z2238" s="42"/>
      <c r="AA2238" s="42"/>
      <c r="AB2238" s="42"/>
      <c r="AC2238" s="42"/>
      <c r="AD2238" s="42"/>
      <c r="AE2238" s="42"/>
      <c r="AT2238" s="21" t="s">
        <v>442</v>
      </c>
      <c r="AU2238" s="21" t="s">
        <v>83</v>
      </c>
    </row>
    <row r="2239" s="14" customFormat="1">
      <c r="A2239" s="14"/>
      <c r="B2239" s="250"/>
      <c r="C2239" s="251"/>
      <c r="D2239" s="240" t="s">
        <v>446</v>
      </c>
      <c r="E2239" s="252" t="s">
        <v>28</v>
      </c>
      <c r="F2239" s="253" t="s">
        <v>899</v>
      </c>
      <c r="G2239" s="251"/>
      <c r="H2239" s="252" t="s">
        <v>28</v>
      </c>
      <c r="I2239" s="254"/>
      <c r="J2239" s="251"/>
      <c r="K2239" s="251"/>
      <c r="L2239" s="255"/>
      <c r="M2239" s="256"/>
      <c r="N2239" s="257"/>
      <c r="O2239" s="257"/>
      <c r="P2239" s="257"/>
      <c r="Q2239" s="257"/>
      <c r="R2239" s="257"/>
      <c r="S2239" s="257"/>
      <c r="T2239" s="258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T2239" s="259" t="s">
        <v>446</v>
      </c>
      <c r="AU2239" s="259" t="s">
        <v>83</v>
      </c>
      <c r="AV2239" s="14" t="s">
        <v>81</v>
      </c>
      <c r="AW2239" s="14" t="s">
        <v>35</v>
      </c>
      <c r="AX2239" s="14" t="s">
        <v>74</v>
      </c>
      <c r="AY2239" s="259" t="s">
        <v>426</v>
      </c>
    </row>
    <row r="2240" s="14" customFormat="1">
      <c r="A2240" s="14"/>
      <c r="B2240" s="250"/>
      <c r="C2240" s="251"/>
      <c r="D2240" s="240" t="s">
        <v>446</v>
      </c>
      <c r="E2240" s="252" t="s">
        <v>28</v>
      </c>
      <c r="F2240" s="253" t="s">
        <v>863</v>
      </c>
      <c r="G2240" s="251"/>
      <c r="H2240" s="252" t="s">
        <v>28</v>
      </c>
      <c r="I2240" s="254"/>
      <c r="J2240" s="251"/>
      <c r="K2240" s="251"/>
      <c r="L2240" s="255"/>
      <c r="M2240" s="256"/>
      <c r="N2240" s="257"/>
      <c r="O2240" s="257"/>
      <c r="P2240" s="257"/>
      <c r="Q2240" s="257"/>
      <c r="R2240" s="257"/>
      <c r="S2240" s="257"/>
      <c r="T2240" s="258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T2240" s="259" t="s">
        <v>446</v>
      </c>
      <c r="AU2240" s="259" t="s">
        <v>83</v>
      </c>
      <c r="AV2240" s="14" t="s">
        <v>81</v>
      </c>
      <c r="AW2240" s="14" t="s">
        <v>35</v>
      </c>
      <c r="AX2240" s="14" t="s">
        <v>74</v>
      </c>
      <c r="AY2240" s="259" t="s">
        <v>426</v>
      </c>
    </row>
    <row r="2241" s="13" customFormat="1">
      <c r="A2241" s="13"/>
      <c r="B2241" s="238"/>
      <c r="C2241" s="239"/>
      <c r="D2241" s="240" t="s">
        <v>446</v>
      </c>
      <c r="E2241" s="241" t="s">
        <v>28</v>
      </c>
      <c r="F2241" s="242" t="s">
        <v>2910</v>
      </c>
      <c r="G2241" s="239"/>
      <c r="H2241" s="243">
        <v>4.4400000000000004</v>
      </c>
      <c r="I2241" s="244"/>
      <c r="J2241" s="239"/>
      <c r="K2241" s="239"/>
      <c r="L2241" s="245"/>
      <c r="M2241" s="246"/>
      <c r="N2241" s="247"/>
      <c r="O2241" s="247"/>
      <c r="P2241" s="247"/>
      <c r="Q2241" s="247"/>
      <c r="R2241" s="247"/>
      <c r="S2241" s="247"/>
      <c r="T2241" s="248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T2241" s="249" t="s">
        <v>446</v>
      </c>
      <c r="AU2241" s="249" t="s">
        <v>83</v>
      </c>
      <c r="AV2241" s="13" t="s">
        <v>83</v>
      </c>
      <c r="AW2241" s="13" t="s">
        <v>35</v>
      </c>
      <c r="AX2241" s="13" t="s">
        <v>81</v>
      </c>
      <c r="AY2241" s="249" t="s">
        <v>426</v>
      </c>
    </row>
    <row r="2242" s="2" customFormat="1" ht="44.25" customHeight="1">
      <c r="A2242" s="42"/>
      <c r="B2242" s="43"/>
      <c r="C2242" s="220" t="s">
        <v>2921</v>
      </c>
      <c r="D2242" s="220" t="s">
        <v>433</v>
      </c>
      <c r="E2242" s="221" t="s">
        <v>2922</v>
      </c>
      <c r="F2242" s="222" t="s">
        <v>2923</v>
      </c>
      <c r="G2242" s="223" t="s">
        <v>436</v>
      </c>
      <c r="H2242" s="224">
        <v>687.11599999999999</v>
      </c>
      <c r="I2242" s="225"/>
      <c r="J2242" s="226">
        <f>ROUND(I2242*H2242,2)</f>
        <v>0</v>
      </c>
      <c r="K2242" s="222" t="s">
        <v>437</v>
      </c>
      <c r="L2242" s="48"/>
      <c r="M2242" s="227" t="s">
        <v>28</v>
      </c>
      <c r="N2242" s="228" t="s">
        <v>45</v>
      </c>
      <c r="O2242" s="88"/>
      <c r="P2242" s="229">
        <f>O2242*H2242</f>
        <v>0</v>
      </c>
      <c r="Q2242" s="229">
        <v>0.00010000000000000001</v>
      </c>
      <c r="R2242" s="229">
        <f>Q2242*H2242</f>
        <v>0.068711599999999998</v>
      </c>
      <c r="S2242" s="229">
        <v>0</v>
      </c>
      <c r="T2242" s="230">
        <f>S2242*H2242</f>
        <v>0</v>
      </c>
      <c r="U2242" s="42"/>
      <c r="V2242" s="42"/>
      <c r="W2242" s="42"/>
      <c r="X2242" s="42"/>
      <c r="Y2242" s="42"/>
      <c r="Z2242" s="42"/>
      <c r="AA2242" s="42"/>
      <c r="AB2242" s="42"/>
      <c r="AC2242" s="42"/>
      <c r="AD2242" s="42"/>
      <c r="AE2242" s="42"/>
      <c r="AR2242" s="231" t="s">
        <v>645</v>
      </c>
      <c r="AT2242" s="231" t="s">
        <v>433</v>
      </c>
      <c r="AU2242" s="231" t="s">
        <v>83</v>
      </c>
      <c r="AY2242" s="21" t="s">
        <v>426</v>
      </c>
      <c r="BE2242" s="232">
        <f>IF(N2242="základní",J2242,0)</f>
        <v>0</v>
      </c>
      <c r="BF2242" s="232">
        <f>IF(N2242="snížená",J2242,0)</f>
        <v>0</v>
      </c>
      <c r="BG2242" s="232">
        <f>IF(N2242="zákl. přenesená",J2242,0)</f>
        <v>0</v>
      </c>
      <c r="BH2242" s="232">
        <f>IF(N2242="sníž. přenesená",J2242,0)</f>
        <v>0</v>
      </c>
      <c r="BI2242" s="232">
        <f>IF(N2242="nulová",J2242,0)</f>
        <v>0</v>
      </c>
      <c r="BJ2242" s="21" t="s">
        <v>81</v>
      </c>
      <c r="BK2242" s="232">
        <f>ROUND(I2242*H2242,2)</f>
        <v>0</v>
      </c>
      <c r="BL2242" s="21" t="s">
        <v>645</v>
      </c>
      <c r="BM2242" s="231" t="s">
        <v>2924</v>
      </c>
    </row>
    <row r="2243" s="2" customFormat="1">
      <c r="A2243" s="42"/>
      <c r="B2243" s="43"/>
      <c r="C2243" s="44"/>
      <c r="D2243" s="233" t="s">
        <v>442</v>
      </c>
      <c r="E2243" s="44"/>
      <c r="F2243" s="234" t="s">
        <v>2925</v>
      </c>
      <c r="G2243" s="44"/>
      <c r="H2243" s="44"/>
      <c r="I2243" s="235"/>
      <c r="J2243" s="44"/>
      <c r="K2243" s="44"/>
      <c r="L2243" s="48"/>
      <c r="M2243" s="236"/>
      <c r="N2243" s="237"/>
      <c r="O2243" s="88"/>
      <c r="P2243" s="88"/>
      <c r="Q2243" s="88"/>
      <c r="R2243" s="88"/>
      <c r="S2243" s="88"/>
      <c r="T2243" s="89"/>
      <c r="U2243" s="42"/>
      <c r="V2243" s="42"/>
      <c r="W2243" s="42"/>
      <c r="X2243" s="42"/>
      <c r="Y2243" s="42"/>
      <c r="Z2243" s="42"/>
      <c r="AA2243" s="42"/>
      <c r="AB2243" s="42"/>
      <c r="AC2243" s="42"/>
      <c r="AD2243" s="42"/>
      <c r="AE2243" s="42"/>
      <c r="AT2243" s="21" t="s">
        <v>442</v>
      </c>
      <c r="AU2243" s="21" t="s">
        <v>83</v>
      </c>
    </row>
    <row r="2244" s="13" customFormat="1">
      <c r="A2244" s="13"/>
      <c r="B2244" s="238"/>
      <c r="C2244" s="239"/>
      <c r="D2244" s="240" t="s">
        <v>446</v>
      </c>
      <c r="E2244" s="241" t="s">
        <v>28</v>
      </c>
      <c r="F2244" s="242" t="s">
        <v>399</v>
      </c>
      <c r="G2244" s="239"/>
      <c r="H2244" s="243">
        <v>59.100000000000001</v>
      </c>
      <c r="I2244" s="244"/>
      <c r="J2244" s="239"/>
      <c r="K2244" s="239"/>
      <c r="L2244" s="245"/>
      <c r="M2244" s="246"/>
      <c r="N2244" s="247"/>
      <c r="O2244" s="247"/>
      <c r="P2244" s="247"/>
      <c r="Q2244" s="247"/>
      <c r="R2244" s="247"/>
      <c r="S2244" s="247"/>
      <c r="T2244" s="248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T2244" s="249" t="s">
        <v>446</v>
      </c>
      <c r="AU2244" s="249" t="s">
        <v>83</v>
      </c>
      <c r="AV2244" s="13" t="s">
        <v>83</v>
      </c>
      <c r="AW2244" s="13" t="s">
        <v>35</v>
      </c>
      <c r="AX2244" s="13" t="s">
        <v>74</v>
      </c>
      <c r="AY2244" s="249" t="s">
        <v>426</v>
      </c>
    </row>
    <row r="2245" s="13" customFormat="1">
      <c r="A2245" s="13"/>
      <c r="B2245" s="238"/>
      <c r="C2245" s="239"/>
      <c r="D2245" s="240" t="s">
        <v>446</v>
      </c>
      <c r="E2245" s="241" t="s">
        <v>28</v>
      </c>
      <c r="F2245" s="242" t="s">
        <v>2926</v>
      </c>
      <c r="G2245" s="239"/>
      <c r="H2245" s="243">
        <v>13.305</v>
      </c>
      <c r="I2245" s="244"/>
      <c r="J2245" s="239"/>
      <c r="K2245" s="239"/>
      <c r="L2245" s="245"/>
      <c r="M2245" s="246"/>
      <c r="N2245" s="247"/>
      <c r="O2245" s="247"/>
      <c r="P2245" s="247"/>
      <c r="Q2245" s="247"/>
      <c r="R2245" s="247"/>
      <c r="S2245" s="247"/>
      <c r="T2245" s="248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T2245" s="249" t="s">
        <v>446</v>
      </c>
      <c r="AU2245" s="249" t="s">
        <v>83</v>
      </c>
      <c r="AV2245" s="13" t="s">
        <v>83</v>
      </c>
      <c r="AW2245" s="13" t="s">
        <v>35</v>
      </c>
      <c r="AX2245" s="13" t="s">
        <v>74</v>
      </c>
      <c r="AY2245" s="249" t="s">
        <v>426</v>
      </c>
    </row>
    <row r="2246" s="13" customFormat="1">
      <c r="A2246" s="13"/>
      <c r="B2246" s="238"/>
      <c r="C2246" s="239"/>
      <c r="D2246" s="240" t="s">
        <v>446</v>
      </c>
      <c r="E2246" s="241" t="s">
        <v>28</v>
      </c>
      <c r="F2246" s="242" t="s">
        <v>2927</v>
      </c>
      <c r="G2246" s="239"/>
      <c r="H2246" s="243">
        <v>7.3179999999999996</v>
      </c>
      <c r="I2246" s="244"/>
      <c r="J2246" s="239"/>
      <c r="K2246" s="239"/>
      <c r="L2246" s="245"/>
      <c r="M2246" s="246"/>
      <c r="N2246" s="247"/>
      <c r="O2246" s="247"/>
      <c r="P2246" s="247"/>
      <c r="Q2246" s="247"/>
      <c r="R2246" s="247"/>
      <c r="S2246" s="247"/>
      <c r="T2246" s="248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T2246" s="249" t="s">
        <v>446</v>
      </c>
      <c r="AU2246" s="249" t="s">
        <v>83</v>
      </c>
      <c r="AV2246" s="13" t="s">
        <v>83</v>
      </c>
      <c r="AW2246" s="13" t="s">
        <v>35</v>
      </c>
      <c r="AX2246" s="13" t="s">
        <v>74</v>
      </c>
      <c r="AY2246" s="249" t="s">
        <v>426</v>
      </c>
    </row>
    <row r="2247" s="13" customFormat="1">
      <c r="A2247" s="13"/>
      <c r="B2247" s="238"/>
      <c r="C2247" s="239"/>
      <c r="D2247" s="240" t="s">
        <v>446</v>
      </c>
      <c r="E2247" s="241" t="s">
        <v>28</v>
      </c>
      <c r="F2247" s="242" t="s">
        <v>2928</v>
      </c>
      <c r="G2247" s="239"/>
      <c r="H2247" s="243">
        <v>10.215</v>
      </c>
      <c r="I2247" s="244"/>
      <c r="J2247" s="239"/>
      <c r="K2247" s="239"/>
      <c r="L2247" s="245"/>
      <c r="M2247" s="246"/>
      <c r="N2247" s="247"/>
      <c r="O2247" s="247"/>
      <c r="P2247" s="247"/>
      <c r="Q2247" s="247"/>
      <c r="R2247" s="247"/>
      <c r="S2247" s="247"/>
      <c r="T2247" s="248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T2247" s="249" t="s">
        <v>446</v>
      </c>
      <c r="AU2247" s="249" t="s">
        <v>83</v>
      </c>
      <c r="AV2247" s="13" t="s">
        <v>83</v>
      </c>
      <c r="AW2247" s="13" t="s">
        <v>35</v>
      </c>
      <c r="AX2247" s="13" t="s">
        <v>74</v>
      </c>
      <c r="AY2247" s="249" t="s">
        <v>426</v>
      </c>
    </row>
    <row r="2248" s="13" customFormat="1">
      <c r="A2248" s="13"/>
      <c r="B2248" s="238"/>
      <c r="C2248" s="239"/>
      <c r="D2248" s="240" t="s">
        <v>446</v>
      </c>
      <c r="E2248" s="241" t="s">
        <v>28</v>
      </c>
      <c r="F2248" s="242" t="s">
        <v>407</v>
      </c>
      <c r="G2248" s="239"/>
      <c r="H2248" s="243">
        <v>36.200000000000003</v>
      </c>
      <c r="I2248" s="244"/>
      <c r="J2248" s="239"/>
      <c r="K2248" s="239"/>
      <c r="L2248" s="245"/>
      <c r="M2248" s="246"/>
      <c r="N2248" s="247"/>
      <c r="O2248" s="247"/>
      <c r="P2248" s="247"/>
      <c r="Q2248" s="247"/>
      <c r="R2248" s="247"/>
      <c r="S2248" s="247"/>
      <c r="T2248" s="248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T2248" s="249" t="s">
        <v>446</v>
      </c>
      <c r="AU2248" s="249" t="s">
        <v>83</v>
      </c>
      <c r="AV2248" s="13" t="s">
        <v>83</v>
      </c>
      <c r="AW2248" s="13" t="s">
        <v>35</v>
      </c>
      <c r="AX2248" s="13" t="s">
        <v>74</v>
      </c>
      <c r="AY2248" s="249" t="s">
        <v>426</v>
      </c>
    </row>
    <row r="2249" s="13" customFormat="1">
      <c r="A2249" s="13"/>
      <c r="B2249" s="238"/>
      <c r="C2249" s="239"/>
      <c r="D2249" s="240" t="s">
        <v>446</v>
      </c>
      <c r="E2249" s="241" t="s">
        <v>28</v>
      </c>
      <c r="F2249" s="242" t="s">
        <v>427</v>
      </c>
      <c r="G2249" s="239"/>
      <c r="H2249" s="243">
        <v>70.888999999999996</v>
      </c>
      <c r="I2249" s="244"/>
      <c r="J2249" s="239"/>
      <c r="K2249" s="239"/>
      <c r="L2249" s="245"/>
      <c r="M2249" s="246"/>
      <c r="N2249" s="247"/>
      <c r="O2249" s="247"/>
      <c r="P2249" s="247"/>
      <c r="Q2249" s="247"/>
      <c r="R2249" s="247"/>
      <c r="S2249" s="247"/>
      <c r="T2249" s="248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T2249" s="249" t="s">
        <v>446</v>
      </c>
      <c r="AU2249" s="249" t="s">
        <v>83</v>
      </c>
      <c r="AV2249" s="13" t="s">
        <v>83</v>
      </c>
      <c r="AW2249" s="13" t="s">
        <v>35</v>
      </c>
      <c r="AX2249" s="13" t="s">
        <v>74</v>
      </c>
      <c r="AY2249" s="249" t="s">
        <v>426</v>
      </c>
    </row>
    <row r="2250" s="13" customFormat="1">
      <c r="A2250" s="13"/>
      <c r="B2250" s="238"/>
      <c r="C2250" s="239"/>
      <c r="D2250" s="240" t="s">
        <v>446</v>
      </c>
      <c r="E2250" s="241" t="s">
        <v>28</v>
      </c>
      <c r="F2250" s="242" t="s">
        <v>431</v>
      </c>
      <c r="G2250" s="239"/>
      <c r="H2250" s="243">
        <v>36.154000000000003</v>
      </c>
      <c r="I2250" s="244"/>
      <c r="J2250" s="239"/>
      <c r="K2250" s="239"/>
      <c r="L2250" s="245"/>
      <c r="M2250" s="246"/>
      <c r="N2250" s="247"/>
      <c r="O2250" s="247"/>
      <c r="P2250" s="247"/>
      <c r="Q2250" s="247"/>
      <c r="R2250" s="247"/>
      <c r="S2250" s="247"/>
      <c r="T2250" s="248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T2250" s="249" t="s">
        <v>446</v>
      </c>
      <c r="AU2250" s="249" t="s">
        <v>83</v>
      </c>
      <c r="AV2250" s="13" t="s">
        <v>83</v>
      </c>
      <c r="AW2250" s="13" t="s">
        <v>35</v>
      </c>
      <c r="AX2250" s="13" t="s">
        <v>74</v>
      </c>
      <c r="AY2250" s="249" t="s">
        <v>426</v>
      </c>
    </row>
    <row r="2251" s="13" customFormat="1">
      <c r="A2251" s="13"/>
      <c r="B2251" s="238"/>
      <c r="C2251" s="239"/>
      <c r="D2251" s="240" t="s">
        <v>446</v>
      </c>
      <c r="E2251" s="241" t="s">
        <v>28</v>
      </c>
      <c r="F2251" s="242" t="s">
        <v>439</v>
      </c>
      <c r="G2251" s="239"/>
      <c r="H2251" s="243">
        <v>37.082999999999998</v>
      </c>
      <c r="I2251" s="244"/>
      <c r="J2251" s="239"/>
      <c r="K2251" s="239"/>
      <c r="L2251" s="245"/>
      <c r="M2251" s="246"/>
      <c r="N2251" s="247"/>
      <c r="O2251" s="247"/>
      <c r="P2251" s="247"/>
      <c r="Q2251" s="247"/>
      <c r="R2251" s="247"/>
      <c r="S2251" s="247"/>
      <c r="T2251" s="248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T2251" s="249" t="s">
        <v>446</v>
      </c>
      <c r="AU2251" s="249" t="s">
        <v>83</v>
      </c>
      <c r="AV2251" s="13" t="s">
        <v>83</v>
      </c>
      <c r="AW2251" s="13" t="s">
        <v>35</v>
      </c>
      <c r="AX2251" s="13" t="s">
        <v>74</v>
      </c>
      <c r="AY2251" s="249" t="s">
        <v>426</v>
      </c>
    </row>
    <row r="2252" s="13" customFormat="1">
      <c r="A2252" s="13"/>
      <c r="B2252" s="238"/>
      <c r="C2252" s="239"/>
      <c r="D2252" s="240" t="s">
        <v>446</v>
      </c>
      <c r="E2252" s="241" t="s">
        <v>28</v>
      </c>
      <c r="F2252" s="242" t="s">
        <v>444</v>
      </c>
      <c r="G2252" s="239"/>
      <c r="H2252" s="243">
        <v>416.85199999999998</v>
      </c>
      <c r="I2252" s="244"/>
      <c r="J2252" s="239"/>
      <c r="K2252" s="239"/>
      <c r="L2252" s="245"/>
      <c r="M2252" s="246"/>
      <c r="N2252" s="247"/>
      <c r="O2252" s="247"/>
      <c r="P2252" s="247"/>
      <c r="Q2252" s="247"/>
      <c r="R2252" s="247"/>
      <c r="S2252" s="247"/>
      <c r="T2252" s="248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T2252" s="249" t="s">
        <v>446</v>
      </c>
      <c r="AU2252" s="249" t="s">
        <v>83</v>
      </c>
      <c r="AV2252" s="13" t="s">
        <v>83</v>
      </c>
      <c r="AW2252" s="13" t="s">
        <v>35</v>
      </c>
      <c r="AX2252" s="13" t="s">
        <v>74</v>
      </c>
      <c r="AY2252" s="249" t="s">
        <v>426</v>
      </c>
    </row>
    <row r="2253" s="15" customFormat="1">
      <c r="A2253" s="15"/>
      <c r="B2253" s="260"/>
      <c r="C2253" s="261"/>
      <c r="D2253" s="240" t="s">
        <v>446</v>
      </c>
      <c r="E2253" s="262" t="s">
        <v>458</v>
      </c>
      <c r="F2253" s="263" t="s">
        <v>466</v>
      </c>
      <c r="G2253" s="261"/>
      <c r="H2253" s="264">
        <v>687.11599999999999</v>
      </c>
      <c r="I2253" s="265"/>
      <c r="J2253" s="261"/>
      <c r="K2253" s="261"/>
      <c r="L2253" s="266"/>
      <c r="M2253" s="267"/>
      <c r="N2253" s="268"/>
      <c r="O2253" s="268"/>
      <c r="P2253" s="268"/>
      <c r="Q2253" s="268"/>
      <c r="R2253" s="268"/>
      <c r="S2253" s="268"/>
      <c r="T2253" s="269"/>
      <c r="U2253" s="15"/>
      <c r="V2253" s="15"/>
      <c r="W2253" s="15"/>
      <c r="X2253" s="15"/>
      <c r="Y2253" s="15"/>
      <c r="Z2253" s="15"/>
      <c r="AA2253" s="15"/>
      <c r="AB2253" s="15"/>
      <c r="AC2253" s="15"/>
      <c r="AD2253" s="15"/>
      <c r="AE2253" s="15"/>
      <c r="AT2253" s="270" t="s">
        <v>446</v>
      </c>
      <c r="AU2253" s="270" t="s">
        <v>83</v>
      </c>
      <c r="AV2253" s="15" t="s">
        <v>438</v>
      </c>
      <c r="AW2253" s="15" t="s">
        <v>35</v>
      </c>
      <c r="AX2253" s="15" t="s">
        <v>81</v>
      </c>
      <c r="AY2253" s="270" t="s">
        <v>426</v>
      </c>
    </row>
    <row r="2254" s="2" customFormat="1" ht="37.8" customHeight="1">
      <c r="A2254" s="42"/>
      <c r="B2254" s="43"/>
      <c r="C2254" s="220" t="s">
        <v>2929</v>
      </c>
      <c r="D2254" s="220" t="s">
        <v>433</v>
      </c>
      <c r="E2254" s="221" t="s">
        <v>2930</v>
      </c>
      <c r="F2254" s="222" t="s">
        <v>2931</v>
      </c>
      <c r="G2254" s="223" t="s">
        <v>436</v>
      </c>
      <c r="H2254" s="224">
        <v>687.11599999999999</v>
      </c>
      <c r="I2254" s="225"/>
      <c r="J2254" s="226">
        <f>ROUND(I2254*H2254,2)</f>
        <v>0</v>
      </c>
      <c r="K2254" s="222" t="s">
        <v>437</v>
      </c>
      <c r="L2254" s="48"/>
      <c r="M2254" s="227" t="s">
        <v>28</v>
      </c>
      <c r="N2254" s="228" t="s">
        <v>45</v>
      </c>
      <c r="O2254" s="88"/>
      <c r="P2254" s="229">
        <f>O2254*H2254</f>
        <v>0</v>
      </c>
      <c r="Q2254" s="229">
        <v>0.0016000000000000001</v>
      </c>
      <c r="R2254" s="229">
        <f>Q2254*H2254</f>
        <v>1.0993856</v>
      </c>
      <c r="S2254" s="229">
        <v>0</v>
      </c>
      <c r="T2254" s="230">
        <f>S2254*H2254</f>
        <v>0</v>
      </c>
      <c r="U2254" s="42"/>
      <c r="V2254" s="42"/>
      <c r="W2254" s="42"/>
      <c r="X2254" s="42"/>
      <c r="Y2254" s="42"/>
      <c r="Z2254" s="42"/>
      <c r="AA2254" s="42"/>
      <c r="AB2254" s="42"/>
      <c r="AC2254" s="42"/>
      <c r="AD2254" s="42"/>
      <c r="AE2254" s="42"/>
      <c r="AR2254" s="231" t="s">
        <v>645</v>
      </c>
      <c r="AT2254" s="231" t="s">
        <v>433</v>
      </c>
      <c r="AU2254" s="231" t="s">
        <v>83</v>
      </c>
      <c r="AY2254" s="21" t="s">
        <v>426</v>
      </c>
      <c r="BE2254" s="232">
        <f>IF(N2254="základní",J2254,0)</f>
        <v>0</v>
      </c>
      <c r="BF2254" s="232">
        <f>IF(N2254="snížená",J2254,0)</f>
        <v>0</v>
      </c>
      <c r="BG2254" s="232">
        <f>IF(N2254="zákl. přenesená",J2254,0)</f>
        <v>0</v>
      </c>
      <c r="BH2254" s="232">
        <f>IF(N2254="sníž. přenesená",J2254,0)</f>
        <v>0</v>
      </c>
      <c r="BI2254" s="232">
        <f>IF(N2254="nulová",J2254,0)</f>
        <v>0</v>
      </c>
      <c r="BJ2254" s="21" t="s">
        <v>81</v>
      </c>
      <c r="BK2254" s="232">
        <f>ROUND(I2254*H2254,2)</f>
        <v>0</v>
      </c>
      <c r="BL2254" s="21" t="s">
        <v>645</v>
      </c>
      <c r="BM2254" s="231" t="s">
        <v>2932</v>
      </c>
    </row>
    <row r="2255" s="2" customFormat="1">
      <c r="A2255" s="42"/>
      <c r="B2255" s="43"/>
      <c r="C2255" s="44"/>
      <c r="D2255" s="233" t="s">
        <v>442</v>
      </c>
      <c r="E2255" s="44"/>
      <c r="F2255" s="234" t="s">
        <v>2933</v>
      </c>
      <c r="G2255" s="44"/>
      <c r="H2255" s="44"/>
      <c r="I2255" s="235"/>
      <c r="J2255" s="44"/>
      <c r="K2255" s="44"/>
      <c r="L2255" s="48"/>
      <c r="M2255" s="236"/>
      <c r="N2255" s="237"/>
      <c r="O2255" s="88"/>
      <c r="P2255" s="88"/>
      <c r="Q2255" s="88"/>
      <c r="R2255" s="88"/>
      <c r="S2255" s="88"/>
      <c r="T2255" s="89"/>
      <c r="U2255" s="42"/>
      <c r="V2255" s="42"/>
      <c r="W2255" s="42"/>
      <c r="X2255" s="42"/>
      <c r="Y2255" s="42"/>
      <c r="Z2255" s="42"/>
      <c r="AA2255" s="42"/>
      <c r="AB2255" s="42"/>
      <c r="AC2255" s="42"/>
      <c r="AD2255" s="42"/>
      <c r="AE2255" s="42"/>
      <c r="AT2255" s="21" t="s">
        <v>442</v>
      </c>
      <c r="AU2255" s="21" t="s">
        <v>83</v>
      </c>
    </row>
    <row r="2256" s="13" customFormat="1">
      <c r="A2256" s="13"/>
      <c r="B2256" s="238"/>
      <c r="C2256" s="239"/>
      <c r="D2256" s="240" t="s">
        <v>446</v>
      </c>
      <c r="E2256" s="241" t="s">
        <v>28</v>
      </c>
      <c r="F2256" s="242" t="s">
        <v>458</v>
      </c>
      <c r="G2256" s="239"/>
      <c r="H2256" s="243">
        <v>687.11599999999999</v>
      </c>
      <c r="I2256" s="244"/>
      <c r="J2256" s="239"/>
      <c r="K2256" s="239"/>
      <c r="L2256" s="245"/>
      <c r="M2256" s="246"/>
      <c r="N2256" s="247"/>
      <c r="O2256" s="247"/>
      <c r="P2256" s="247"/>
      <c r="Q2256" s="247"/>
      <c r="R2256" s="247"/>
      <c r="S2256" s="247"/>
      <c r="T2256" s="248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T2256" s="249" t="s">
        <v>446</v>
      </c>
      <c r="AU2256" s="249" t="s">
        <v>83</v>
      </c>
      <c r="AV2256" s="13" t="s">
        <v>83</v>
      </c>
      <c r="AW2256" s="13" t="s">
        <v>35</v>
      </c>
      <c r="AX2256" s="13" t="s">
        <v>81</v>
      </c>
      <c r="AY2256" s="249" t="s">
        <v>426</v>
      </c>
    </row>
    <row r="2257" s="2" customFormat="1" ht="37.8" customHeight="1">
      <c r="A2257" s="42"/>
      <c r="B2257" s="43"/>
      <c r="C2257" s="220" t="s">
        <v>2934</v>
      </c>
      <c r="D2257" s="220" t="s">
        <v>433</v>
      </c>
      <c r="E2257" s="221" t="s">
        <v>2935</v>
      </c>
      <c r="F2257" s="222" t="s">
        <v>2936</v>
      </c>
      <c r="G2257" s="223" t="s">
        <v>436</v>
      </c>
      <c r="H2257" s="224">
        <v>501.42500000000001</v>
      </c>
      <c r="I2257" s="225"/>
      <c r="J2257" s="226">
        <f>ROUND(I2257*H2257,2)</f>
        <v>0</v>
      </c>
      <c r="K2257" s="222" t="s">
        <v>437</v>
      </c>
      <c r="L2257" s="48"/>
      <c r="M2257" s="227" t="s">
        <v>28</v>
      </c>
      <c r="N2257" s="228" t="s">
        <v>45</v>
      </c>
      <c r="O2257" s="88"/>
      <c r="P2257" s="229">
        <f>O2257*H2257</f>
        <v>0</v>
      </c>
      <c r="Q2257" s="229">
        <v>0</v>
      </c>
      <c r="R2257" s="229">
        <f>Q2257*H2257</f>
        <v>0</v>
      </c>
      <c r="S2257" s="229">
        <v>0</v>
      </c>
      <c r="T2257" s="230">
        <f>S2257*H2257</f>
        <v>0</v>
      </c>
      <c r="U2257" s="42"/>
      <c r="V2257" s="42"/>
      <c r="W2257" s="42"/>
      <c r="X2257" s="42"/>
      <c r="Y2257" s="42"/>
      <c r="Z2257" s="42"/>
      <c r="AA2257" s="42"/>
      <c r="AB2257" s="42"/>
      <c r="AC2257" s="42"/>
      <c r="AD2257" s="42"/>
      <c r="AE2257" s="42"/>
      <c r="AR2257" s="231" t="s">
        <v>645</v>
      </c>
      <c r="AT2257" s="231" t="s">
        <v>433</v>
      </c>
      <c r="AU2257" s="231" t="s">
        <v>83</v>
      </c>
      <c r="AY2257" s="21" t="s">
        <v>426</v>
      </c>
      <c r="BE2257" s="232">
        <f>IF(N2257="základní",J2257,0)</f>
        <v>0</v>
      </c>
      <c r="BF2257" s="232">
        <f>IF(N2257="snížená",J2257,0)</f>
        <v>0</v>
      </c>
      <c r="BG2257" s="232">
        <f>IF(N2257="zákl. přenesená",J2257,0)</f>
        <v>0</v>
      </c>
      <c r="BH2257" s="232">
        <f>IF(N2257="sníž. přenesená",J2257,0)</f>
        <v>0</v>
      </c>
      <c r="BI2257" s="232">
        <f>IF(N2257="nulová",J2257,0)</f>
        <v>0</v>
      </c>
      <c r="BJ2257" s="21" t="s">
        <v>81</v>
      </c>
      <c r="BK2257" s="232">
        <f>ROUND(I2257*H2257,2)</f>
        <v>0</v>
      </c>
      <c r="BL2257" s="21" t="s">
        <v>645</v>
      </c>
      <c r="BM2257" s="231" t="s">
        <v>2937</v>
      </c>
    </row>
    <row r="2258" s="2" customFormat="1">
      <c r="A2258" s="42"/>
      <c r="B2258" s="43"/>
      <c r="C2258" s="44"/>
      <c r="D2258" s="233" t="s">
        <v>442</v>
      </c>
      <c r="E2258" s="44"/>
      <c r="F2258" s="234" t="s">
        <v>2938</v>
      </c>
      <c r="G2258" s="44"/>
      <c r="H2258" s="44"/>
      <c r="I2258" s="235"/>
      <c r="J2258" s="44"/>
      <c r="K2258" s="44"/>
      <c r="L2258" s="48"/>
      <c r="M2258" s="236"/>
      <c r="N2258" s="237"/>
      <c r="O2258" s="88"/>
      <c r="P2258" s="88"/>
      <c r="Q2258" s="88"/>
      <c r="R2258" s="88"/>
      <c r="S2258" s="88"/>
      <c r="T2258" s="89"/>
      <c r="U2258" s="42"/>
      <c r="V2258" s="42"/>
      <c r="W2258" s="42"/>
      <c r="X2258" s="42"/>
      <c r="Y2258" s="42"/>
      <c r="Z2258" s="42"/>
      <c r="AA2258" s="42"/>
      <c r="AB2258" s="42"/>
      <c r="AC2258" s="42"/>
      <c r="AD2258" s="42"/>
      <c r="AE2258" s="42"/>
      <c r="AT2258" s="21" t="s">
        <v>442</v>
      </c>
      <c r="AU2258" s="21" t="s">
        <v>83</v>
      </c>
    </row>
    <row r="2259" s="13" customFormat="1">
      <c r="A2259" s="13"/>
      <c r="B2259" s="238"/>
      <c r="C2259" s="239"/>
      <c r="D2259" s="240" t="s">
        <v>446</v>
      </c>
      <c r="E2259" s="241" t="s">
        <v>28</v>
      </c>
      <c r="F2259" s="242" t="s">
        <v>478</v>
      </c>
      <c r="G2259" s="239"/>
      <c r="H2259" s="243">
        <v>501.42500000000001</v>
      </c>
      <c r="I2259" s="244"/>
      <c r="J2259" s="239"/>
      <c r="K2259" s="239"/>
      <c r="L2259" s="245"/>
      <c r="M2259" s="246"/>
      <c r="N2259" s="247"/>
      <c r="O2259" s="247"/>
      <c r="P2259" s="247"/>
      <c r="Q2259" s="247"/>
      <c r="R2259" s="247"/>
      <c r="S2259" s="247"/>
      <c r="T2259" s="248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T2259" s="249" t="s">
        <v>446</v>
      </c>
      <c r="AU2259" s="249" t="s">
        <v>83</v>
      </c>
      <c r="AV2259" s="13" t="s">
        <v>83</v>
      </c>
      <c r="AW2259" s="13" t="s">
        <v>35</v>
      </c>
      <c r="AX2259" s="13" t="s">
        <v>81</v>
      </c>
      <c r="AY2259" s="249" t="s">
        <v>426</v>
      </c>
    </row>
    <row r="2260" s="2" customFormat="1" ht="16.5" customHeight="1">
      <c r="A2260" s="42"/>
      <c r="B2260" s="43"/>
      <c r="C2260" s="271" t="s">
        <v>2939</v>
      </c>
      <c r="D2260" s="271" t="s">
        <v>776</v>
      </c>
      <c r="E2260" s="272" t="s">
        <v>2821</v>
      </c>
      <c r="F2260" s="273" t="s">
        <v>2822</v>
      </c>
      <c r="G2260" s="274" t="s">
        <v>436</v>
      </c>
      <c r="H2260" s="275">
        <v>601.71000000000004</v>
      </c>
      <c r="I2260" s="276"/>
      <c r="J2260" s="277">
        <f>ROUND(I2260*H2260,2)</f>
        <v>0</v>
      </c>
      <c r="K2260" s="273" t="s">
        <v>28</v>
      </c>
      <c r="L2260" s="278"/>
      <c r="M2260" s="279" t="s">
        <v>28</v>
      </c>
      <c r="N2260" s="280" t="s">
        <v>45</v>
      </c>
      <c r="O2260" s="88"/>
      <c r="P2260" s="229">
        <f>O2260*H2260</f>
        <v>0</v>
      </c>
      <c r="Q2260" s="229">
        <v>0.00013999999999999999</v>
      </c>
      <c r="R2260" s="229">
        <f>Q2260*H2260</f>
        <v>0.084239399999999992</v>
      </c>
      <c r="S2260" s="229">
        <v>0</v>
      </c>
      <c r="T2260" s="230">
        <f>S2260*H2260</f>
        <v>0</v>
      </c>
      <c r="U2260" s="42"/>
      <c r="V2260" s="42"/>
      <c r="W2260" s="42"/>
      <c r="X2260" s="42"/>
      <c r="Y2260" s="42"/>
      <c r="Z2260" s="42"/>
      <c r="AA2260" s="42"/>
      <c r="AB2260" s="42"/>
      <c r="AC2260" s="42"/>
      <c r="AD2260" s="42"/>
      <c r="AE2260" s="42"/>
      <c r="AR2260" s="231" t="s">
        <v>732</v>
      </c>
      <c r="AT2260" s="231" t="s">
        <v>776</v>
      </c>
      <c r="AU2260" s="231" t="s">
        <v>83</v>
      </c>
      <c r="AY2260" s="21" t="s">
        <v>426</v>
      </c>
      <c r="BE2260" s="232">
        <f>IF(N2260="základní",J2260,0)</f>
        <v>0</v>
      </c>
      <c r="BF2260" s="232">
        <f>IF(N2260="snížená",J2260,0)</f>
        <v>0</v>
      </c>
      <c r="BG2260" s="232">
        <f>IF(N2260="zákl. přenesená",J2260,0)</f>
        <v>0</v>
      </c>
      <c r="BH2260" s="232">
        <f>IF(N2260="sníž. přenesená",J2260,0)</f>
        <v>0</v>
      </c>
      <c r="BI2260" s="232">
        <f>IF(N2260="nulová",J2260,0)</f>
        <v>0</v>
      </c>
      <c r="BJ2260" s="21" t="s">
        <v>81</v>
      </c>
      <c r="BK2260" s="232">
        <f>ROUND(I2260*H2260,2)</f>
        <v>0</v>
      </c>
      <c r="BL2260" s="21" t="s">
        <v>645</v>
      </c>
      <c r="BM2260" s="231" t="s">
        <v>2940</v>
      </c>
    </row>
    <row r="2261" s="14" customFormat="1">
      <c r="A2261" s="14"/>
      <c r="B2261" s="250"/>
      <c r="C2261" s="251"/>
      <c r="D2261" s="240" t="s">
        <v>446</v>
      </c>
      <c r="E2261" s="252" t="s">
        <v>28</v>
      </c>
      <c r="F2261" s="253" t="s">
        <v>899</v>
      </c>
      <c r="G2261" s="251"/>
      <c r="H2261" s="252" t="s">
        <v>28</v>
      </c>
      <c r="I2261" s="254"/>
      <c r="J2261" s="251"/>
      <c r="K2261" s="251"/>
      <c r="L2261" s="255"/>
      <c r="M2261" s="256"/>
      <c r="N2261" s="257"/>
      <c r="O2261" s="257"/>
      <c r="P2261" s="257"/>
      <c r="Q2261" s="257"/>
      <c r="R2261" s="257"/>
      <c r="S2261" s="257"/>
      <c r="T2261" s="258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T2261" s="259" t="s">
        <v>446</v>
      </c>
      <c r="AU2261" s="259" t="s">
        <v>83</v>
      </c>
      <c r="AV2261" s="14" t="s">
        <v>81</v>
      </c>
      <c r="AW2261" s="14" t="s">
        <v>35</v>
      </c>
      <c r="AX2261" s="14" t="s">
        <v>74</v>
      </c>
      <c r="AY2261" s="259" t="s">
        <v>426</v>
      </c>
    </row>
    <row r="2262" s="13" customFormat="1">
      <c r="A2262" s="13"/>
      <c r="B2262" s="238"/>
      <c r="C2262" s="239"/>
      <c r="D2262" s="240" t="s">
        <v>446</v>
      </c>
      <c r="E2262" s="241" t="s">
        <v>28</v>
      </c>
      <c r="F2262" s="242" t="s">
        <v>2941</v>
      </c>
      <c r="G2262" s="239"/>
      <c r="H2262" s="243">
        <v>601.71000000000004</v>
      </c>
      <c r="I2262" s="244"/>
      <c r="J2262" s="239"/>
      <c r="K2262" s="239"/>
      <c r="L2262" s="245"/>
      <c r="M2262" s="246"/>
      <c r="N2262" s="247"/>
      <c r="O2262" s="247"/>
      <c r="P2262" s="247"/>
      <c r="Q2262" s="247"/>
      <c r="R2262" s="247"/>
      <c r="S2262" s="247"/>
      <c r="T2262" s="248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T2262" s="249" t="s">
        <v>446</v>
      </c>
      <c r="AU2262" s="249" t="s">
        <v>83</v>
      </c>
      <c r="AV2262" s="13" t="s">
        <v>83</v>
      </c>
      <c r="AW2262" s="13" t="s">
        <v>35</v>
      </c>
      <c r="AX2262" s="13" t="s">
        <v>81</v>
      </c>
      <c r="AY2262" s="249" t="s">
        <v>426</v>
      </c>
    </row>
    <row r="2263" s="2" customFormat="1" ht="37.8" customHeight="1">
      <c r="A2263" s="42"/>
      <c r="B2263" s="43"/>
      <c r="C2263" s="220" t="s">
        <v>2942</v>
      </c>
      <c r="D2263" s="220" t="s">
        <v>433</v>
      </c>
      <c r="E2263" s="221" t="s">
        <v>2943</v>
      </c>
      <c r="F2263" s="222" t="s">
        <v>2944</v>
      </c>
      <c r="G2263" s="223" t="s">
        <v>436</v>
      </c>
      <c r="H2263" s="224">
        <v>501.42500000000001</v>
      </c>
      <c r="I2263" s="225"/>
      <c r="J2263" s="226">
        <f>ROUND(I2263*H2263,2)</f>
        <v>0</v>
      </c>
      <c r="K2263" s="222" t="s">
        <v>437</v>
      </c>
      <c r="L2263" s="48"/>
      <c r="M2263" s="227" t="s">
        <v>28</v>
      </c>
      <c r="N2263" s="228" t="s">
        <v>45</v>
      </c>
      <c r="O2263" s="88"/>
      <c r="P2263" s="229">
        <f>O2263*H2263</f>
        <v>0</v>
      </c>
      <c r="Q2263" s="229">
        <v>0</v>
      </c>
      <c r="R2263" s="229">
        <f>Q2263*H2263</f>
        <v>0</v>
      </c>
      <c r="S2263" s="229">
        <v>0</v>
      </c>
      <c r="T2263" s="230">
        <f>S2263*H2263</f>
        <v>0</v>
      </c>
      <c r="U2263" s="42"/>
      <c r="V2263" s="42"/>
      <c r="W2263" s="42"/>
      <c r="X2263" s="42"/>
      <c r="Y2263" s="42"/>
      <c r="Z2263" s="42"/>
      <c r="AA2263" s="42"/>
      <c r="AB2263" s="42"/>
      <c r="AC2263" s="42"/>
      <c r="AD2263" s="42"/>
      <c r="AE2263" s="42"/>
      <c r="AR2263" s="231" t="s">
        <v>645</v>
      </c>
      <c r="AT2263" s="231" t="s">
        <v>433</v>
      </c>
      <c r="AU2263" s="231" t="s">
        <v>83</v>
      </c>
      <c r="AY2263" s="21" t="s">
        <v>426</v>
      </c>
      <c r="BE2263" s="232">
        <f>IF(N2263="základní",J2263,0)</f>
        <v>0</v>
      </c>
      <c r="BF2263" s="232">
        <f>IF(N2263="snížená",J2263,0)</f>
        <v>0</v>
      </c>
      <c r="BG2263" s="232">
        <f>IF(N2263="zákl. přenesená",J2263,0)</f>
        <v>0</v>
      </c>
      <c r="BH2263" s="232">
        <f>IF(N2263="sníž. přenesená",J2263,0)</f>
        <v>0</v>
      </c>
      <c r="BI2263" s="232">
        <f>IF(N2263="nulová",J2263,0)</f>
        <v>0</v>
      </c>
      <c r="BJ2263" s="21" t="s">
        <v>81</v>
      </c>
      <c r="BK2263" s="232">
        <f>ROUND(I2263*H2263,2)</f>
        <v>0</v>
      </c>
      <c r="BL2263" s="21" t="s">
        <v>645</v>
      </c>
      <c r="BM2263" s="231" t="s">
        <v>2945</v>
      </c>
    </row>
    <row r="2264" s="2" customFormat="1">
      <c r="A2264" s="42"/>
      <c r="B2264" s="43"/>
      <c r="C2264" s="44"/>
      <c r="D2264" s="233" t="s">
        <v>442</v>
      </c>
      <c r="E2264" s="44"/>
      <c r="F2264" s="234" t="s">
        <v>2946</v>
      </c>
      <c r="G2264" s="44"/>
      <c r="H2264" s="44"/>
      <c r="I2264" s="235"/>
      <c r="J2264" s="44"/>
      <c r="K2264" s="44"/>
      <c r="L2264" s="48"/>
      <c r="M2264" s="236"/>
      <c r="N2264" s="237"/>
      <c r="O2264" s="88"/>
      <c r="P2264" s="88"/>
      <c r="Q2264" s="88"/>
      <c r="R2264" s="88"/>
      <c r="S2264" s="88"/>
      <c r="T2264" s="89"/>
      <c r="U2264" s="42"/>
      <c r="V2264" s="42"/>
      <c r="W2264" s="42"/>
      <c r="X2264" s="42"/>
      <c r="Y2264" s="42"/>
      <c r="Z2264" s="42"/>
      <c r="AA2264" s="42"/>
      <c r="AB2264" s="42"/>
      <c r="AC2264" s="42"/>
      <c r="AD2264" s="42"/>
      <c r="AE2264" s="42"/>
      <c r="AT2264" s="21" t="s">
        <v>442</v>
      </c>
      <c r="AU2264" s="21" t="s">
        <v>83</v>
      </c>
    </row>
    <row r="2265" s="13" customFormat="1">
      <c r="A2265" s="13"/>
      <c r="B2265" s="238"/>
      <c r="C2265" s="239"/>
      <c r="D2265" s="240" t="s">
        <v>446</v>
      </c>
      <c r="E2265" s="241" t="s">
        <v>28</v>
      </c>
      <c r="F2265" s="242" t="s">
        <v>476</v>
      </c>
      <c r="G2265" s="239"/>
      <c r="H2265" s="243">
        <v>512.22500000000002</v>
      </c>
      <c r="I2265" s="244"/>
      <c r="J2265" s="239"/>
      <c r="K2265" s="239"/>
      <c r="L2265" s="245"/>
      <c r="M2265" s="246"/>
      <c r="N2265" s="247"/>
      <c r="O2265" s="247"/>
      <c r="P2265" s="247"/>
      <c r="Q2265" s="247"/>
      <c r="R2265" s="247"/>
      <c r="S2265" s="247"/>
      <c r="T2265" s="248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T2265" s="249" t="s">
        <v>446</v>
      </c>
      <c r="AU2265" s="249" t="s">
        <v>83</v>
      </c>
      <c r="AV2265" s="13" t="s">
        <v>83</v>
      </c>
      <c r="AW2265" s="13" t="s">
        <v>35</v>
      </c>
      <c r="AX2265" s="13" t="s">
        <v>74</v>
      </c>
      <c r="AY2265" s="249" t="s">
        <v>426</v>
      </c>
    </row>
    <row r="2266" s="13" customFormat="1">
      <c r="A2266" s="13"/>
      <c r="B2266" s="238"/>
      <c r="C2266" s="239"/>
      <c r="D2266" s="240" t="s">
        <v>446</v>
      </c>
      <c r="E2266" s="241" t="s">
        <v>28</v>
      </c>
      <c r="F2266" s="242" t="s">
        <v>2947</v>
      </c>
      <c r="G2266" s="239"/>
      <c r="H2266" s="243">
        <v>-10.800000000000001</v>
      </c>
      <c r="I2266" s="244"/>
      <c r="J2266" s="239"/>
      <c r="K2266" s="239"/>
      <c r="L2266" s="245"/>
      <c r="M2266" s="246"/>
      <c r="N2266" s="247"/>
      <c r="O2266" s="247"/>
      <c r="P2266" s="247"/>
      <c r="Q2266" s="247"/>
      <c r="R2266" s="247"/>
      <c r="S2266" s="247"/>
      <c r="T2266" s="248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  <c r="AT2266" s="249" t="s">
        <v>446</v>
      </c>
      <c r="AU2266" s="249" t="s">
        <v>83</v>
      </c>
      <c r="AV2266" s="13" t="s">
        <v>83</v>
      </c>
      <c r="AW2266" s="13" t="s">
        <v>35</v>
      </c>
      <c r="AX2266" s="13" t="s">
        <v>74</v>
      </c>
      <c r="AY2266" s="249" t="s">
        <v>426</v>
      </c>
    </row>
    <row r="2267" s="15" customFormat="1">
      <c r="A2267" s="15"/>
      <c r="B2267" s="260"/>
      <c r="C2267" s="261"/>
      <c r="D2267" s="240" t="s">
        <v>446</v>
      </c>
      <c r="E2267" s="262" t="s">
        <v>478</v>
      </c>
      <c r="F2267" s="263" t="s">
        <v>466</v>
      </c>
      <c r="G2267" s="261"/>
      <c r="H2267" s="264">
        <v>501.42500000000001</v>
      </c>
      <c r="I2267" s="265"/>
      <c r="J2267" s="261"/>
      <c r="K2267" s="261"/>
      <c r="L2267" s="266"/>
      <c r="M2267" s="267"/>
      <c r="N2267" s="268"/>
      <c r="O2267" s="268"/>
      <c r="P2267" s="268"/>
      <c r="Q2267" s="268"/>
      <c r="R2267" s="268"/>
      <c r="S2267" s="268"/>
      <c r="T2267" s="269"/>
      <c r="U2267" s="15"/>
      <c r="V2267" s="15"/>
      <c r="W2267" s="15"/>
      <c r="X2267" s="15"/>
      <c r="Y2267" s="15"/>
      <c r="Z2267" s="15"/>
      <c r="AA2267" s="15"/>
      <c r="AB2267" s="15"/>
      <c r="AC2267" s="15"/>
      <c r="AD2267" s="15"/>
      <c r="AE2267" s="15"/>
      <c r="AT2267" s="270" t="s">
        <v>446</v>
      </c>
      <c r="AU2267" s="270" t="s">
        <v>83</v>
      </c>
      <c r="AV2267" s="15" t="s">
        <v>438</v>
      </c>
      <c r="AW2267" s="15" t="s">
        <v>35</v>
      </c>
      <c r="AX2267" s="15" t="s">
        <v>81</v>
      </c>
      <c r="AY2267" s="270" t="s">
        <v>426</v>
      </c>
    </row>
    <row r="2268" s="2" customFormat="1" ht="24.15" customHeight="1">
      <c r="A2268" s="42"/>
      <c r="B2268" s="43"/>
      <c r="C2268" s="271" t="s">
        <v>2948</v>
      </c>
      <c r="D2268" s="271" t="s">
        <v>776</v>
      </c>
      <c r="E2268" s="272" t="s">
        <v>2949</v>
      </c>
      <c r="F2268" s="273" t="s">
        <v>2950</v>
      </c>
      <c r="G2268" s="274" t="s">
        <v>436</v>
      </c>
      <c r="H2268" s="275">
        <v>121.484</v>
      </c>
      <c r="I2268" s="276"/>
      <c r="J2268" s="277">
        <f>ROUND(I2268*H2268,2)</f>
        <v>0</v>
      </c>
      <c r="K2268" s="273" t="s">
        <v>437</v>
      </c>
      <c r="L2268" s="278"/>
      <c r="M2268" s="279" t="s">
        <v>28</v>
      </c>
      <c r="N2268" s="280" t="s">
        <v>45</v>
      </c>
      <c r="O2268" s="88"/>
      <c r="P2268" s="229">
        <f>O2268*H2268</f>
        <v>0</v>
      </c>
      <c r="Q2268" s="229">
        <v>0.0035999999999999999</v>
      </c>
      <c r="R2268" s="229">
        <f>Q2268*H2268</f>
        <v>0.43734239999999996</v>
      </c>
      <c r="S2268" s="229">
        <v>0</v>
      </c>
      <c r="T2268" s="230">
        <f>S2268*H2268</f>
        <v>0</v>
      </c>
      <c r="U2268" s="42"/>
      <c r="V2268" s="42"/>
      <c r="W2268" s="42"/>
      <c r="X2268" s="42"/>
      <c r="Y2268" s="42"/>
      <c r="Z2268" s="42"/>
      <c r="AA2268" s="42"/>
      <c r="AB2268" s="42"/>
      <c r="AC2268" s="42"/>
      <c r="AD2268" s="42"/>
      <c r="AE2268" s="42"/>
      <c r="AR2268" s="231" t="s">
        <v>732</v>
      </c>
      <c r="AT2268" s="231" t="s">
        <v>776</v>
      </c>
      <c r="AU2268" s="231" t="s">
        <v>83</v>
      </c>
      <c r="AY2268" s="21" t="s">
        <v>426</v>
      </c>
      <c r="BE2268" s="232">
        <f>IF(N2268="základní",J2268,0)</f>
        <v>0</v>
      </c>
      <c r="BF2268" s="232">
        <f>IF(N2268="snížená",J2268,0)</f>
        <v>0</v>
      </c>
      <c r="BG2268" s="232">
        <f>IF(N2268="zákl. přenesená",J2268,0)</f>
        <v>0</v>
      </c>
      <c r="BH2268" s="232">
        <f>IF(N2268="sníž. přenesená",J2268,0)</f>
        <v>0</v>
      </c>
      <c r="BI2268" s="232">
        <f>IF(N2268="nulová",J2268,0)</f>
        <v>0</v>
      </c>
      <c r="BJ2268" s="21" t="s">
        <v>81</v>
      </c>
      <c r="BK2268" s="232">
        <f>ROUND(I2268*H2268,2)</f>
        <v>0</v>
      </c>
      <c r="BL2268" s="21" t="s">
        <v>645</v>
      </c>
      <c r="BM2268" s="231" t="s">
        <v>2951</v>
      </c>
    </row>
    <row r="2269" s="2" customFormat="1" ht="24.15" customHeight="1">
      <c r="A2269" s="42"/>
      <c r="B2269" s="43"/>
      <c r="C2269" s="271" t="s">
        <v>2952</v>
      </c>
      <c r="D2269" s="271" t="s">
        <v>776</v>
      </c>
      <c r="E2269" s="272" t="s">
        <v>2953</v>
      </c>
      <c r="F2269" s="273" t="s">
        <v>2954</v>
      </c>
      <c r="G2269" s="274" t="s">
        <v>436</v>
      </c>
      <c r="H2269" s="275">
        <v>430.084</v>
      </c>
      <c r="I2269" s="276"/>
      <c r="J2269" s="277">
        <f>ROUND(I2269*H2269,2)</f>
        <v>0</v>
      </c>
      <c r="K2269" s="273" t="s">
        <v>437</v>
      </c>
      <c r="L2269" s="278"/>
      <c r="M2269" s="279" t="s">
        <v>28</v>
      </c>
      <c r="N2269" s="280" t="s">
        <v>45</v>
      </c>
      <c r="O2269" s="88"/>
      <c r="P2269" s="229">
        <f>O2269*H2269</f>
        <v>0</v>
      </c>
      <c r="Q2269" s="229">
        <v>0.0047999999999999996</v>
      </c>
      <c r="R2269" s="229">
        <f>Q2269*H2269</f>
        <v>2.0644031999999997</v>
      </c>
      <c r="S2269" s="229">
        <v>0</v>
      </c>
      <c r="T2269" s="230">
        <f>S2269*H2269</f>
        <v>0</v>
      </c>
      <c r="U2269" s="42"/>
      <c r="V2269" s="42"/>
      <c r="W2269" s="42"/>
      <c r="X2269" s="42"/>
      <c r="Y2269" s="42"/>
      <c r="Z2269" s="42"/>
      <c r="AA2269" s="42"/>
      <c r="AB2269" s="42"/>
      <c r="AC2269" s="42"/>
      <c r="AD2269" s="42"/>
      <c r="AE2269" s="42"/>
      <c r="AR2269" s="231" t="s">
        <v>732</v>
      </c>
      <c r="AT2269" s="231" t="s">
        <v>776</v>
      </c>
      <c r="AU2269" s="231" t="s">
        <v>83</v>
      </c>
      <c r="AY2269" s="21" t="s">
        <v>426</v>
      </c>
      <c r="BE2269" s="232">
        <f>IF(N2269="základní",J2269,0)</f>
        <v>0</v>
      </c>
      <c r="BF2269" s="232">
        <f>IF(N2269="snížená",J2269,0)</f>
        <v>0</v>
      </c>
      <c r="BG2269" s="232">
        <f>IF(N2269="zákl. přenesená",J2269,0)</f>
        <v>0</v>
      </c>
      <c r="BH2269" s="232">
        <f>IF(N2269="sníž. přenesená",J2269,0)</f>
        <v>0</v>
      </c>
      <c r="BI2269" s="232">
        <f>IF(N2269="nulová",J2269,0)</f>
        <v>0</v>
      </c>
      <c r="BJ2269" s="21" t="s">
        <v>81</v>
      </c>
      <c r="BK2269" s="232">
        <f>ROUND(I2269*H2269,2)</f>
        <v>0</v>
      </c>
      <c r="BL2269" s="21" t="s">
        <v>645</v>
      </c>
      <c r="BM2269" s="231" t="s">
        <v>2955</v>
      </c>
    </row>
    <row r="2270" s="2" customFormat="1" ht="55.5" customHeight="1">
      <c r="A2270" s="42"/>
      <c r="B2270" s="43"/>
      <c r="C2270" s="220" t="s">
        <v>2956</v>
      </c>
      <c r="D2270" s="220" t="s">
        <v>433</v>
      </c>
      <c r="E2270" s="221" t="s">
        <v>2957</v>
      </c>
      <c r="F2270" s="222" t="s">
        <v>2958</v>
      </c>
      <c r="G2270" s="223" t="s">
        <v>859</v>
      </c>
      <c r="H2270" s="224">
        <v>4</v>
      </c>
      <c r="I2270" s="225"/>
      <c r="J2270" s="226">
        <f>ROUND(I2270*H2270,2)</f>
        <v>0</v>
      </c>
      <c r="K2270" s="222" t="s">
        <v>437</v>
      </c>
      <c r="L2270" s="48"/>
      <c r="M2270" s="227" t="s">
        <v>28</v>
      </c>
      <c r="N2270" s="228" t="s">
        <v>45</v>
      </c>
      <c r="O2270" s="88"/>
      <c r="P2270" s="229">
        <f>O2270*H2270</f>
        <v>0</v>
      </c>
      <c r="Q2270" s="229">
        <v>0.0014400000000000001</v>
      </c>
      <c r="R2270" s="229">
        <f>Q2270*H2270</f>
        <v>0.0057600000000000004</v>
      </c>
      <c r="S2270" s="229">
        <v>0.010999999999999999</v>
      </c>
      <c r="T2270" s="230">
        <f>S2270*H2270</f>
        <v>0.043999999999999997</v>
      </c>
      <c r="U2270" s="42"/>
      <c r="V2270" s="42"/>
      <c r="W2270" s="42"/>
      <c r="X2270" s="42"/>
      <c r="Y2270" s="42"/>
      <c r="Z2270" s="42"/>
      <c r="AA2270" s="42"/>
      <c r="AB2270" s="42"/>
      <c r="AC2270" s="42"/>
      <c r="AD2270" s="42"/>
      <c r="AE2270" s="42"/>
      <c r="AR2270" s="231" t="s">
        <v>645</v>
      </c>
      <c r="AT2270" s="231" t="s">
        <v>433</v>
      </c>
      <c r="AU2270" s="231" t="s">
        <v>83</v>
      </c>
      <c r="AY2270" s="21" t="s">
        <v>426</v>
      </c>
      <c r="BE2270" s="232">
        <f>IF(N2270="základní",J2270,0)</f>
        <v>0</v>
      </c>
      <c r="BF2270" s="232">
        <f>IF(N2270="snížená",J2270,0)</f>
        <v>0</v>
      </c>
      <c r="BG2270" s="232">
        <f>IF(N2270="zákl. přenesená",J2270,0)</f>
        <v>0</v>
      </c>
      <c r="BH2270" s="232">
        <f>IF(N2270="sníž. přenesená",J2270,0)</f>
        <v>0</v>
      </c>
      <c r="BI2270" s="232">
        <f>IF(N2270="nulová",J2270,0)</f>
        <v>0</v>
      </c>
      <c r="BJ2270" s="21" t="s">
        <v>81</v>
      </c>
      <c r="BK2270" s="232">
        <f>ROUND(I2270*H2270,2)</f>
        <v>0</v>
      </c>
      <c r="BL2270" s="21" t="s">
        <v>645</v>
      </c>
      <c r="BM2270" s="231" t="s">
        <v>2959</v>
      </c>
    </row>
    <row r="2271" s="2" customFormat="1">
      <c r="A2271" s="42"/>
      <c r="B2271" s="43"/>
      <c r="C2271" s="44"/>
      <c r="D2271" s="233" t="s">
        <v>442</v>
      </c>
      <c r="E2271" s="44"/>
      <c r="F2271" s="234" t="s">
        <v>2960</v>
      </c>
      <c r="G2271" s="44"/>
      <c r="H2271" s="44"/>
      <c r="I2271" s="235"/>
      <c r="J2271" s="44"/>
      <c r="K2271" s="44"/>
      <c r="L2271" s="48"/>
      <c r="M2271" s="236"/>
      <c r="N2271" s="237"/>
      <c r="O2271" s="88"/>
      <c r="P2271" s="88"/>
      <c r="Q2271" s="88"/>
      <c r="R2271" s="88"/>
      <c r="S2271" s="88"/>
      <c r="T2271" s="89"/>
      <c r="U2271" s="42"/>
      <c r="V2271" s="42"/>
      <c r="W2271" s="42"/>
      <c r="X2271" s="42"/>
      <c r="Y2271" s="42"/>
      <c r="Z2271" s="42"/>
      <c r="AA2271" s="42"/>
      <c r="AB2271" s="42"/>
      <c r="AC2271" s="42"/>
      <c r="AD2271" s="42"/>
      <c r="AE2271" s="42"/>
      <c r="AT2271" s="21" t="s">
        <v>442</v>
      </c>
      <c r="AU2271" s="21" t="s">
        <v>83</v>
      </c>
    </row>
    <row r="2272" s="14" customFormat="1">
      <c r="A2272" s="14"/>
      <c r="B2272" s="250"/>
      <c r="C2272" s="251"/>
      <c r="D2272" s="240" t="s">
        <v>446</v>
      </c>
      <c r="E2272" s="252" t="s">
        <v>28</v>
      </c>
      <c r="F2272" s="253" t="s">
        <v>863</v>
      </c>
      <c r="G2272" s="251"/>
      <c r="H2272" s="252" t="s">
        <v>28</v>
      </c>
      <c r="I2272" s="254"/>
      <c r="J2272" s="251"/>
      <c r="K2272" s="251"/>
      <c r="L2272" s="255"/>
      <c r="M2272" s="256"/>
      <c r="N2272" s="257"/>
      <c r="O2272" s="257"/>
      <c r="P2272" s="257"/>
      <c r="Q2272" s="257"/>
      <c r="R2272" s="257"/>
      <c r="S2272" s="257"/>
      <c r="T2272" s="258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T2272" s="259" t="s">
        <v>446</v>
      </c>
      <c r="AU2272" s="259" t="s">
        <v>83</v>
      </c>
      <c r="AV2272" s="14" t="s">
        <v>81</v>
      </c>
      <c r="AW2272" s="14" t="s">
        <v>35</v>
      </c>
      <c r="AX2272" s="14" t="s">
        <v>74</v>
      </c>
      <c r="AY2272" s="259" t="s">
        <v>426</v>
      </c>
    </row>
    <row r="2273" s="13" customFormat="1">
      <c r="A2273" s="13"/>
      <c r="B2273" s="238"/>
      <c r="C2273" s="239"/>
      <c r="D2273" s="240" t="s">
        <v>446</v>
      </c>
      <c r="E2273" s="241" t="s">
        <v>28</v>
      </c>
      <c r="F2273" s="242" t="s">
        <v>438</v>
      </c>
      <c r="G2273" s="239"/>
      <c r="H2273" s="243">
        <v>4</v>
      </c>
      <c r="I2273" s="244"/>
      <c r="J2273" s="239"/>
      <c r="K2273" s="239"/>
      <c r="L2273" s="245"/>
      <c r="M2273" s="246"/>
      <c r="N2273" s="247"/>
      <c r="O2273" s="247"/>
      <c r="P2273" s="247"/>
      <c r="Q2273" s="247"/>
      <c r="R2273" s="247"/>
      <c r="S2273" s="247"/>
      <c r="T2273" s="248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T2273" s="249" t="s">
        <v>446</v>
      </c>
      <c r="AU2273" s="249" t="s">
        <v>83</v>
      </c>
      <c r="AV2273" s="13" t="s">
        <v>83</v>
      </c>
      <c r="AW2273" s="13" t="s">
        <v>35</v>
      </c>
      <c r="AX2273" s="13" t="s">
        <v>81</v>
      </c>
      <c r="AY2273" s="249" t="s">
        <v>426</v>
      </c>
    </row>
    <row r="2274" s="2" customFormat="1" ht="55.5" customHeight="1">
      <c r="A2274" s="42"/>
      <c r="B2274" s="43"/>
      <c r="C2274" s="220" t="s">
        <v>2961</v>
      </c>
      <c r="D2274" s="220" t="s">
        <v>433</v>
      </c>
      <c r="E2274" s="221" t="s">
        <v>2962</v>
      </c>
      <c r="F2274" s="222" t="s">
        <v>2963</v>
      </c>
      <c r="G2274" s="223" t="s">
        <v>859</v>
      </c>
      <c r="H2274" s="224">
        <v>3</v>
      </c>
      <c r="I2274" s="225"/>
      <c r="J2274" s="226">
        <f>ROUND(I2274*H2274,2)</f>
        <v>0</v>
      </c>
      <c r="K2274" s="222" t="s">
        <v>437</v>
      </c>
      <c r="L2274" s="48"/>
      <c r="M2274" s="227" t="s">
        <v>28</v>
      </c>
      <c r="N2274" s="228" t="s">
        <v>45</v>
      </c>
      <c r="O2274" s="88"/>
      <c r="P2274" s="229">
        <f>O2274*H2274</f>
        <v>0</v>
      </c>
      <c r="Q2274" s="229">
        <v>0.0021199999999999999</v>
      </c>
      <c r="R2274" s="229">
        <f>Q2274*H2274</f>
        <v>0.0063599999999999993</v>
      </c>
      <c r="S2274" s="229">
        <v>0.021999999999999999</v>
      </c>
      <c r="T2274" s="230">
        <f>S2274*H2274</f>
        <v>0.066000000000000003</v>
      </c>
      <c r="U2274" s="42"/>
      <c r="V2274" s="42"/>
      <c r="W2274" s="42"/>
      <c r="X2274" s="42"/>
      <c r="Y2274" s="42"/>
      <c r="Z2274" s="42"/>
      <c r="AA2274" s="42"/>
      <c r="AB2274" s="42"/>
      <c r="AC2274" s="42"/>
      <c r="AD2274" s="42"/>
      <c r="AE2274" s="42"/>
      <c r="AR2274" s="231" t="s">
        <v>645</v>
      </c>
      <c r="AT2274" s="231" t="s">
        <v>433</v>
      </c>
      <c r="AU2274" s="231" t="s">
        <v>83</v>
      </c>
      <c r="AY2274" s="21" t="s">
        <v>426</v>
      </c>
      <c r="BE2274" s="232">
        <f>IF(N2274="základní",J2274,0)</f>
        <v>0</v>
      </c>
      <c r="BF2274" s="232">
        <f>IF(N2274="snížená",J2274,0)</f>
        <v>0</v>
      </c>
      <c r="BG2274" s="232">
        <f>IF(N2274="zákl. přenesená",J2274,0)</f>
        <v>0</v>
      </c>
      <c r="BH2274" s="232">
        <f>IF(N2274="sníž. přenesená",J2274,0)</f>
        <v>0</v>
      </c>
      <c r="BI2274" s="232">
        <f>IF(N2274="nulová",J2274,0)</f>
        <v>0</v>
      </c>
      <c r="BJ2274" s="21" t="s">
        <v>81</v>
      </c>
      <c r="BK2274" s="232">
        <f>ROUND(I2274*H2274,2)</f>
        <v>0</v>
      </c>
      <c r="BL2274" s="21" t="s">
        <v>645</v>
      </c>
      <c r="BM2274" s="231" t="s">
        <v>2964</v>
      </c>
    </row>
    <row r="2275" s="2" customFormat="1">
      <c r="A2275" s="42"/>
      <c r="B2275" s="43"/>
      <c r="C2275" s="44"/>
      <c r="D2275" s="233" t="s">
        <v>442</v>
      </c>
      <c r="E2275" s="44"/>
      <c r="F2275" s="234" t="s">
        <v>2965</v>
      </c>
      <c r="G2275" s="44"/>
      <c r="H2275" s="44"/>
      <c r="I2275" s="235"/>
      <c r="J2275" s="44"/>
      <c r="K2275" s="44"/>
      <c r="L2275" s="48"/>
      <c r="M2275" s="236"/>
      <c r="N2275" s="237"/>
      <c r="O2275" s="88"/>
      <c r="P2275" s="88"/>
      <c r="Q2275" s="88"/>
      <c r="R2275" s="88"/>
      <c r="S2275" s="88"/>
      <c r="T2275" s="89"/>
      <c r="U2275" s="42"/>
      <c r="V2275" s="42"/>
      <c r="W2275" s="42"/>
      <c r="X2275" s="42"/>
      <c r="Y2275" s="42"/>
      <c r="Z2275" s="42"/>
      <c r="AA2275" s="42"/>
      <c r="AB2275" s="42"/>
      <c r="AC2275" s="42"/>
      <c r="AD2275" s="42"/>
      <c r="AE2275" s="42"/>
      <c r="AT2275" s="21" t="s">
        <v>442</v>
      </c>
      <c r="AU2275" s="21" t="s">
        <v>83</v>
      </c>
    </row>
    <row r="2276" s="14" customFormat="1">
      <c r="A2276" s="14"/>
      <c r="B2276" s="250"/>
      <c r="C2276" s="251"/>
      <c r="D2276" s="240" t="s">
        <v>446</v>
      </c>
      <c r="E2276" s="252" t="s">
        <v>28</v>
      </c>
      <c r="F2276" s="253" t="s">
        <v>863</v>
      </c>
      <c r="G2276" s="251"/>
      <c r="H2276" s="252" t="s">
        <v>28</v>
      </c>
      <c r="I2276" s="254"/>
      <c r="J2276" s="251"/>
      <c r="K2276" s="251"/>
      <c r="L2276" s="255"/>
      <c r="M2276" s="256"/>
      <c r="N2276" s="257"/>
      <c r="O2276" s="257"/>
      <c r="P2276" s="257"/>
      <c r="Q2276" s="257"/>
      <c r="R2276" s="257"/>
      <c r="S2276" s="257"/>
      <c r="T2276" s="258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T2276" s="259" t="s">
        <v>446</v>
      </c>
      <c r="AU2276" s="259" t="s">
        <v>83</v>
      </c>
      <c r="AV2276" s="14" t="s">
        <v>81</v>
      </c>
      <c r="AW2276" s="14" t="s">
        <v>35</v>
      </c>
      <c r="AX2276" s="14" t="s">
        <v>74</v>
      </c>
      <c r="AY2276" s="259" t="s">
        <v>426</v>
      </c>
    </row>
    <row r="2277" s="13" customFormat="1">
      <c r="A2277" s="13"/>
      <c r="B2277" s="238"/>
      <c r="C2277" s="239"/>
      <c r="D2277" s="240" t="s">
        <v>446</v>
      </c>
      <c r="E2277" s="241" t="s">
        <v>28</v>
      </c>
      <c r="F2277" s="242" t="s">
        <v>469</v>
      </c>
      <c r="G2277" s="239"/>
      <c r="H2277" s="243">
        <v>3</v>
      </c>
      <c r="I2277" s="244"/>
      <c r="J2277" s="239"/>
      <c r="K2277" s="239"/>
      <c r="L2277" s="245"/>
      <c r="M2277" s="246"/>
      <c r="N2277" s="247"/>
      <c r="O2277" s="247"/>
      <c r="P2277" s="247"/>
      <c r="Q2277" s="247"/>
      <c r="R2277" s="247"/>
      <c r="S2277" s="247"/>
      <c r="T2277" s="248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T2277" s="249" t="s">
        <v>446</v>
      </c>
      <c r="AU2277" s="249" t="s">
        <v>83</v>
      </c>
      <c r="AV2277" s="13" t="s">
        <v>83</v>
      </c>
      <c r="AW2277" s="13" t="s">
        <v>35</v>
      </c>
      <c r="AX2277" s="13" t="s">
        <v>81</v>
      </c>
      <c r="AY2277" s="249" t="s">
        <v>426</v>
      </c>
    </row>
    <row r="2278" s="2" customFormat="1" ht="55.5" customHeight="1">
      <c r="A2278" s="42"/>
      <c r="B2278" s="43"/>
      <c r="C2278" s="220" t="s">
        <v>2966</v>
      </c>
      <c r="D2278" s="220" t="s">
        <v>433</v>
      </c>
      <c r="E2278" s="221" t="s">
        <v>2967</v>
      </c>
      <c r="F2278" s="222" t="s">
        <v>2968</v>
      </c>
      <c r="G2278" s="223" t="s">
        <v>859</v>
      </c>
      <c r="H2278" s="224">
        <v>25</v>
      </c>
      <c r="I2278" s="225"/>
      <c r="J2278" s="226">
        <f>ROUND(I2278*H2278,2)</f>
        <v>0</v>
      </c>
      <c r="K2278" s="222" t="s">
        <v>437</v>
      </c>
      <c r="L2278" s="48"/>
      <c r="M2278" s="227" t="s">
        <v>28</v>
      </c>
      <c r="N2278" s="228" t="s">
        <v>45</v>
      </c>
      <c r="O2278" s="88"/>
      <c r="P2278" s="229">
        <f>O2278*H2278</f>
        <v>0</v>
      </c>
      <c r="Q2278" s="229">
        <v>0.00298</v>
      </c>
      <c r="R2278" s="229">
        <f>Q2278*H2278</f>
        <v>0.074499999999999997</v>
      </c>
      <c r="S2278" s="229">
        <v>0.043999999999999997</v>
      </c>
      <c r="T2278" s="230">
        <f>S2278*H2278</f>
        <v>1.0999999999999999</v>
      </c>
      <c r="U2278" s="42"/>
      <c r="V2278" s="42"/>
      <c r="W2278" s="42"/>
      <c r="X2278" s="42"/>
      <c r="Y2278" s="42"/>
      <c r="Z2278" s="42"/>
      <c r="AA2278" s="42"/>
      <c r="AB2278" s="42"/>
      <c r="AC2278" s="42"/>
      <c r="AD2278" s="42"/>
      <c r="AE2278" s="42"/>
      <c r="AR2278" s="231" t="s">
        <v>645</v>
      </c>
      <c r="AT2278" s="231" t="s">
        <v>433</v>
      </c>
      <c r="AU2278" s="231" t="s">
        <v>83</v>
      </c>
      <c r="AY2278" s="21" t="s">
        <v>426</v>
      </c>
      <c r="BE2278" s="232">
        <f>IF(N2278="základní",J2278,0)</f>
        <v>0</v>
      </c>
      <c r="BF2278" s="232">
        <f>IF(N2278="snížená",J2278,0)</f>
        <v>0</v>
      </c>
      <c r="BG2278" s="232">
        <f>IF(N2278="zákl. přenesená",J2278,0)</f>
        <v>0</v>
      </c>
      <c r="BH2278" s="232">
        <f>IF(N2278="sníž. přenesená",J2278,0)</f>
        <v>0</v>
      </c>
      <c r="BI2278" s="232">
        <f>IF(N2278="nulová",J2278,0)</f>
        <v>0</v>
      </c>
      <c r="BJ2278" s="21" t="s">
        <v>81</v>
      </c>
      <c r="BK2278" s="232">
        <f>ROUND(I2278*H2278,2)</f>
        <v>0</v>
      </c>
      <c r="BL2278" s="21" t="s">
        <v>645</v>
      </c>
      <c r="BM2278" s="231" t="s">
        <v>2969</v>
      </c>
    </row>
    <row r="2279" s="2" customFormat="1">
      <c r="A2279" s="42"/>
      <c r="B2279" s="43"/>
      <c r="C2279" s="44"/>
      <c r="D2279" s="233" t="s">
        <v>442</v>
      </c>
      <c r="E2279" s="44"/>
      <c r="F2279" s="234" t="s">
        <v>2970</v>
      </c>
      <c r="G2279" s="44"/>
      <c r="H2279" s="44"/>
      <c r="I2279" s="235"/>
      <c r="J2279" s="44"/>
      <c r="K2279" s="44"/>
      <c r="L2279" s="48"/>
      <c r="M2279" s="236"/>
      <c r="N2279" s="237"/>
      <c r="O2279" s="88"/>
      <c r="P2279" s="88"/>
      <c r="Q2279" s="88"/>
      <c r="R2279" s="88"/>
      <c r="S2279" s="88"/>
      <c r="T2279" s="89"/>
      <c r="U2279" s="42"/>
      <c r="V2279" s="42"/>
      <c r="W2279" s="42"/>
      <c r="X2279" s="42"/>
      <c r="Y2279" s="42"/>
      <c r="Z2279" s="42"/>
      <c r="AA2279" s="42"/>
      <c r="AB2279" s="42"/>
      <c r="AC2279" s="42"/>
      <c r="AD2279" s="42"/>
      <c r="AE2279" s="42"/>
      <c r="AT2279" s="21" t="s">
        <v>442</v>
      </c>
      <c r="AU2279" s="21" t="s">
        <v>83</v>
      </c>
    </row>
    <row r="2280" s="14" customFormat="1">
      <c r="A2280" s="14"/>
      <c r="B2280" s="250"/>
      <c r="C2280" s="251"/>
      <c r="D2280" s="240" t="s">
        <v>446</v>
      </c>
      <c r="E2280" s="252" t="s">
        <v>28</v>
      </c>
      <c r="F2280" s="253" t="s">
        <v>863</v>
      </c>
      <c r="G2280" s="251"/>
      <c r="H2280" s="252" t="s">
        <v>28</v>
      </c>
      <c r="I2280" s="254"/>
      <c r="J2280" s="251"/>
      <c r="K2280" s="251"/>
      <c r="L2280" s="255"/>
      <c r="M2280" s="256"/>
      <c r="N2280" s="257"/>
      <c r="O2280" s="257"/>
      <c r="P2280" s="257"/>
      <c r="Q2280" s="257"/>
      <c r="R2280" s="257"/>
      <c r="S2280" s="257"/>
      <c r="T2280" s="258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T2280" s="259" t="s">
        <v>446</v>
      </c>
      <c r="AU2280" s="259" t="s">
        <v>83</v>
      </c>
      <c r="AV2280" s="14" t="s">
        <v>81</v>
      </c>
      <c r="AW2280" s="14" t="s">
        <v>35</v>
      </c>
      <c r="AX2280" s="14" t="s">
        <v>74</v>
      </c>
      <c r="AY2280" s="259" t="s">
        <v>426</v>
      </c>
    </row>
    <row r="2281" s="13" customFormat="1">
      <c r="A2281" s="13"/>
      <c r="B2281" s="238"/>
      <c r="C2281" s="239"/>
      <c r="D2281" s="240" t="s">
        <v>446</v>
      </c>
      <c r="E2281" s="241" t="s">
        <v>28</v>
      </c>
      <c r="F2281" s="242" t="s">
        <v>2971</v>
      </c>
      <c r="G2281" s="239"/>
      <c r="H2281" s="243">
        <v>25</v>
      </c>
      <c r="I2281" s="244"/>
      <c r="J2281" s="239"/>
      <c r="K2281" s="239"/>
      <c r="L2281" s="245"/>
      <c r="M2281" s="246"/>
      <c r="N2281" s="247"/>
      <c r="O2281" s="247"/>
      <c r="P2281" s="247"/>
      <c r="Q2281" s="247"/>
      <c r="R2281" s="247"/>
      <c r="S2281" s="247"/>
      <c r="T2281" s="248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T2281" s="249" t="s">
        <v>446</v>
      </c>
      <c r="AU2281" s="249" t="s">
        <v>83</v>
      </c>
      <c r="AV2281" s="13" t="s">
        <v>83</v>
      </c>
      <c r="AW2281" s="13" t="s">
        <v>35</v>
      </c>
      <c r="AX2281" s="13" t="s">
        <v>81</v>
      </c>
      <c r="AY2281" s="249" t="s">
        <v>426</v>
      </c>
    </row>
    <row r="2282" s="2" customFormat="1" ht="49.05" customHeight="1">
      <c r="A2282" s="42"/>
      <c r="B2282" s="43"/>
      <c r="C2282" s="220" t="s">
        <v>2972</v>
      </c>
      <c r="D2282" s="220" t="s">
        <v>433</v>
      </c>
      <c r="E2282" s="221" t="s">
        <v>2973</v>
      </c>
      <c r="F2282" s="222" t="s">
        <v>2974</v>
      </c>
      <c r="G2282" s="223" t="s">
        <v>436</v>
      </c>
      <c r="H2282" s="224">
        <v>10.800000000000001</v>
      </c>
      <c r="I2282" s="225"/>
      <c r="J2282" s="226">
        <f>ROUND(I2282*H2282,2)</f>
        <v>0</v>
      </c>
      <c r="K2282" s="222" t="s">
        <v>28</v>
      </c>
      <c r="L2282" s="48"/>
      <c r="M2282" s="227" t="s">
        <v>28</v>
      </c>
      <c r="N2282" s="228" t="s">
        <v>45</v>
      </c>
      <c r="O2282" s="88"/>
      <c r="P2282" s="229">
        <f>O2282*H2282</f>
        <v>0</v>
      </c>
      <c r="Q2282" s="229">
        <v>0.016910000000000001</v>
      </c>
      <c r="R2282" s="229">
        <f>Q2282*H2282</f>
        <v>0.18262800000000004</v>
      </c>
      <c r="S2282" s="229">
        <v>0</v>
      </c>
      <c r="T2282" s="230">
        <f>S2282*H2282</f>
        <v>0</v>
      </c>
      <c r="U2282" s="42"/>
      <c r="V2282" s="42"/>
      <c r="W2282" s="42"/>
      <c r="X2282" s="42"/>
      <c r="Y2282" s="42"/>
      <c r="Z2282" s="42"/>
      <c r="AA2282" s="42"/>
      <c r="AB2282" s="42"/>
      <c r="AC2282" s="42"/>
      <c r="AD2282" s="42"/>
      <c r="AE2282" s="42"/>
      <c r="AR2282" s="231" t="s">
        <v>645</v>
      </c>
      <c r="AT2282" s="231" t="s">
        <v>433</v>
      </c>
      <c r="AU2282" s="231" t="s">
        <v>83</v>
      </c>
      <c r="AY2282" s="21" t="s">
        <v>426</v>
      </c>
      <c r="BE2282" s="232">
        <f>IF(N2282="základní",J2282,0)</f>
        <v>0</v>
      </c>
      <c r="BF2282" s="232">
        <f>IF(N2282="snížená",J2282,0)</f>
        <v>0</v>
      </c>
      <c r="BG2282" s="232">
        <f>IF(N2282="zákl. přenesená",J2282,0)</f>
        <v>0</v>
      </c>
      <c r="BH2282" s="232">
        <f>IF(N2282="sníž. přenesená",J2282,0)</f>
        <v>0</v>
      </c>
      <c r="BI2282" s="232">
        <f>IF(N2282="nulová",J2282,0)</f>
        <v>0</v>
      </c>
      <c r="BJ2282" s="21" t="s">
        <v>81</v>
      </c>
      <c r="BK2282" s="232">
        <f>ROUND(I2282*H2282,2)</f>
        <v>0</v>
      </c>
      <c r="BL2282" s="21" t="s">
        <v>645</v>
      </c>
      <c r="BM2282" s="231" t="s">
        <v>2975</v>
      </c>
    </row>
    <row r="2283" s="14" customFormat="1">
      <c r="A2283" s="14"/>
      <c r="B2283" s="250"/>
      <c r="C2283" s="251"/>
      <c r="D2283" s="240" t="s">
        <v>446</v>
      </c>
      <c r="E2283" s="252" t="s">
        <v>28</v>
      </c>
      <c r="F2283" s="253" t="s">
        <v>899</v>
      </c>
      <c r="G2283" s="251"/>
      <c r="H2283" s="252" t="s">
        <v>28</v>
      </c>
      <c r="I2283" s="254"/>
      <c r="J2283" s="251"/>
      <c r="K2283" s="251"/>
      <c r="L2283" s="255"/>
      <c r="M2283" s="256"/>
      <c r="N2283" s="257"/>
      <c r="O2283" s="257"/>
      <c r="P2283" s="257"/>
      <c r="Q2283" s="257"/>
      <c r="R2283" s="257"/>
      <c r="S2283" s="257"/>
      <c r="T2283" s="258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T2283" s="259" t="s">
        <v>446</v>
      </c>
      <c r="AU2283" s="259" t="s">
        <v>83</v>
      </c>
      <c r="AV2283" s="14" t="s">
        <v>81</v>
      </c>
      <c r="AW2283" s="14" t="s">
        <v>35</v>
      </c>
      <c r="AX2283" s="14" t="s">
        <v>74</v>
      </c>
      <c r="AY2283" s="259" t="s">
        <v>426</v>
      </c>
    </row>
    <row r="2284" s="14" customFormat="1">
      <c r="A2284" s="14"/>
      <c r="B2284" s="250"/>
      <c r="C2284" s="251"/>
      <c r="D2284" s="240" t="s">
        <v>446</v>
      </c>
      <c r="E2284" s="252" t="s">
        <v>28</v>
      </c>
      <c r="F2284" s="253" t="s">
        <v>460</v>
      </c>
      <c r="G2284" s="251"/>
      <c r="H2284" s="252" t="s">
        <v>28</v>
      </c>
      <c r="I2284" s="254"/>
      <c r="J2284" s="251"/>
      <c r="K2284" s="251"/>
      <c r="L2284" s="255"/>
      <c r="M2284" s="256"/>
      <c r="N2284" s="257"/>
      <c r="O2284" s="257"/>
      <c r="P2284" s="257"/>
      <c r="Q2284" s="257"/>
      <c r="R2284" s="257"/>
      <c r="S2284" s="257"/>
      <c r="T2284" s="258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T2284" s="259" t="s">
        <v>446</v>
      </c>
      <c r="AU2284" s="259" t="s">
        <v>83</v>
      </c>
      <c r="AV2284" s="14" t="s">
        <v>81</v>
      </c>
      <c r="AW2284" s="14" t="s">
        <v>35</v>
      </c>
      <c r="AX2284" s="14" t="s">
        <v>74</v>
      </c>
      <c r="AY2284" s="259" t="s">
        <v>426</v>
      </c>
    </row>
    <row r="2285" s="13" customFormat="1">
      <c r="A2285" s="13"/>
      <c r="B2285" s="238"/>
      <c r="C2285" s="239"/>
      <c r="D2285" s="240" t="s">
        <v>446</v>
      </c>
      <c r="E2285" s="241" t="s">
        <v>28</v>
      </c>
      <c r="F2285" s="242" t="s">
        <v>501</v>
      </c>
      <c r="G2285" s="239"/>
      <c r="H2285" s="243">
        <v>5</v>
      </c>
      <c r="I2285" s="244"/>
      <c r="J2285" s="239"/>
      <c r="K2285" s="239"/>
      <c r="L2285" s="245"/>
      <c r="M2285" s="246"/>
      <c r="N2285" s="247"/>
      <c r="O2285" s="247"/>
      <c r="P2285" s="247"/>
      <c r="Q2285" s="247"/>
      <c r="R2285" s="247"/>
      <c r="S2285" s="247"/>
      <c r="T2285" s="248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T2285" s="249" t="s">
        <v>446</v>
      </c>
      <c r="AU2285" s="249" t="s">
        <v>83</v>
      </c>
      <c r="AV2285" s="13" t="s">
        <v>83</v>
      </c>
      <c r="AW2285" s="13" t="s">
        <v>35</v>
      </c>
      <c r="AX2285" s="13" t="s">
        <v>74</v>
      </c>
      <c r="AY2285" s="249" t="s">
        <v>426</v>
      </c>
    </row>
    <row r="2286" s="14" customFormat="1">
      <c r="A2286" s="14"/>
      <c r="B2286" s="250"/>
      <c r="C2286" s="251"/>
      <c r="D2286" s="240" t="s">
        <v>446</v>
      </c>
      <c r="E2286" s="252" t="s">
        <v>28</v>
      </c>
      <c r="F2286" s="253" t="s">
        <v>872</v>
      </c>
      <c r="G2286" s="251"/>
      <c r="H2286" s="252" t="s">
        <v>28</v>
      </c>
      <c r="I2286" s="254"/>
      <c r="J2286" s="251"/>
      <c r="K2286" s="251"/>
      <c r="L2286" s="255"/>
      <c r="M2286" s="256"/>
      <c r="N2286" s="257"/>
      <c r="O2286" s="257"/>
      <c r="P2286" s="257"/>
      <c r="Q2286" s="257"/>
      <c r="R2286" s="257"/>
      <c r="S2286" s="257"/>
      <c r="T2286" s="258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T2286" s="259" t="s">
        <v>446</v>
      </c>
      <c r="AU2286" s="259" t="s">
        <v>83</v>
      </c>
      <c r="AV2286" s="14" t="s">
        <v>81</v>
      </c>
      <c r="AW2286" s="14" t="s">
        <v>35</v>
      </c>
      <c r="AX2286" s="14" t="s">
        <v>74</v>
      </c>
      <c r="AY2286" s="259" t="s">
        <v>426</v>
      </c>
    </row>
    <row r="2287" s="13" customFormat="1">
      <c r="A2287" s="13"/>
      <c r="B2287" s="238"/>
      <c r="C2287" s="239"/>
      <c r="D2287" s="240" t="s">
        <v>446</v>
      </c>
      <c r="E2287" s="241" t="s">
        <v>28</v>
      </c>
      <c r="F2287" s="242" t="s">
        <v>2976</v>
      </c>
      <c r="G2287" s="239"/>
      <c r="H2287" s="243">
        <v>5.7999999999999998</v>
      </c>
      <c r="I2287" s="244"/>
      <c r="J2287" s="239"/>
      <c r="K2287" s="239"/>
      <c r="L2287" s="245"/>
      <c r="M2287" s="246"/>
      <c r="N2287" s="247"/>
      <c r="O2287" s="247"/>
      <c r="P2287" s="247"/>
      <c r="Q2287" s="247"/>
      <c r="R2287" s="247"/>
      <c r="S2287" s="247"/>
      <c r="T2287" s="248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T2287" s="249" t="s">
        <v>446</v>
      </c>
      <c r="AU2287" s="249" t="s">
        <v>83</v>
      </c>
      <c r="AV2287" s="13" t="s">
        <v>83</v>
      </c>
      <c r="AW2287" s="13" t="s">
        <v>35</v>
      </c>
      <c r="AX2287" s="13" t="s">
        <v>74</v>
      </c>
      <c r="AY2287" s="249" t="s">
        <v>426</v>
      </c>
    </row>
    <row r="2288" s="15" customFormat="1">
      <c r="A2288" s="15"/>
      <c r="B2288" s="260"/>
      <c r="C2288" s="261"/>
      <c r="D2288" s="240" t="s">
        <v>446</v>
      </c>
      <c r="E2288" s="262" t="s">
        <v>391</v>
      </c>
      <c r="F2288" s="263" t="s">
        <v>466</v>
      </c>
      <c r="G2288" s="261"/>
      <c r="H2288" s="264">
        <v>10.800000000000001</v>
      </c>
      <c r="I2288" s="265"/>
      <c r="J2288" s="261"/>
      <c r="K2288" s="261"/>
      <c r="L2288" s="266"/>
      <c r="M2288" s="267"/>
      <c r="N2288" s="268"/>
      <c r="O2288" s="268"/>
      <c r="P2288" s="268"/>
      <c r="Q2288" s="268"/>
      <c r="R2288" s="268"/>
      <c r="S2288" s="268"/>
      <c r="T2288" s="269"/>
      <c r="U2288" s="15"/>
      <c r="V2288" s="15"/>
      <c r="W2288" s="15"/>
      <c r="X2288" s="15"/>
      <c r="Y2288" s="15"/>
      <c r="Z2288" s="15"/>
      <c r="AA2288" s="15"/>
      <c r="AB2288" s="15"/>
      <c r="AC2288" s="15"/>
      <c r="AD2288" s="15"/>
      <c r="AE2288" s="15"/>
      <c r="AT2288" s="270" t="s">
        <v>446</v>
      </c>
      <c r="AU2288" s="270" t="s">
        <v>83</v>
      </c>
      <c r="AV2288" s="15" t="s">
        <v>438</v>
      </c>
      <c r="AW2288" s="15" t="s">
        <v>35</v>
      </c>
      <c r="AX2288" s="15" t="s">
        <v>81</v>
      </c>
      <c r="AY2288" s="270" t="s">
        <v>426</v>
      </c>
    </row>
    <row r="2289" s="2" customFormat="1" ht="37.8" customHeight="1">
      <c r="A2289" s="42"/>
      <c r="B2289" s="43"/>
      <c r="C2289" s="220" t="s">
        <v>2977</v>
      </c>
      <c r="D2289" s="220" t="s">
        <v>433</v>
      </c>
      <c r="E2289" s="221" t="s">
        <v>2978</v>
      </c>
      <c r="F2289" s="222" t="s">
        <v>2979</v>
      </c>
      <c r="G2289" s="223" t="s">
        <v>436</v>
      </c>
      <c r="H2289" s="224">
        <v>512.22500000000002</v>
      </c>
      <c r="I2289" s="225"/>
      <c r="J2289" s="226">
        <f>ROUND(I2289*H2289,2)</f>
        <v>0</v>
      </c>
      <c r="K2289" s="222" t="s">
        <v>437</v>
      </c>
      <c r="L2289" s="48"/>
      <c r="M2289" s="227" t="s">
        <v>28</v>
      </c>
      <c r="N2289" s="228" t="s">
        <v>45</v>
      </c>
      <c r="O2289" s="88"/>
      <c r="P2289" s="229">
        <f>O2289*H2289</f>
        <v>0</v>
      </c>
      <c r="Q2289" s="229">
        <v>0.00010000000000000001</v>
      </c>
      <c r="R2289" s="229">
        <f>Q2289*H2289</f>
        <v>0.051222500000000004</v>
      </c>
      <c r="S2289" s="229">
        <v>0</v>
      </c>
      <c r="T2289" s="230">
        <f>S2289*H2289</f>
        <v>0</v>
      </c>
      <c r="U2289" s="42"/>
      <c r="V2289" s="42"/>
      <c r="W2289" s="42"/>
      <c r="X2289" s="42"/>
      <c r="Y2289" s="42"/>
      <c r="Z2289" s="42"/>
      <c r="AA2289" s="42"/>
      <c r="AB2289" s="42"/>
      <c r="AC2289" s="42"/>
      <c r="AD2289" s="42"/>
      <c r="AE2289" s="42"/>
      <c r="AR2289" s="231" t="s">
        <v>645</v>
      </c>
      <c r="AT2289" s="231" t="s">
        <v>433</v>
      </c>
      <c r="AU2289" s="231" t="s">
        <v>83</v>
      </c>
      <c r="AY2289" s="21" t="s">
        <v>426</v>
      </c>
      <c r="BE2289" s="232">
        <f>IF(N2289="základní",J2289,0)</f>
        <v>0</v>
      </c>
      <c r="BF2289" s="232">
        <f>IF(N2289="snížená",J2289,0)</f>
        <v>0</v>
      </c>
      <c r="BG2289" s="232">
        <f>IF(N2289="zákl. přenesená",J2289,0)</f>
        <v>0</v>
      </c>
      <c r="BH2289" s="232">
        <f>IF(N2289="sníž. přenesená",J2289,0)</f>
        <v>0</v>
      </c>
      <c r="BI2289" s="232">
        <f>IF(N2289="nulová",J2289,0)</f>
        <v>0</v>
      </c>
      <c r="BJ2289" s="21" t="s">
        <v>81</v>
      </c>
      <c r="BK2289" s="232">
        <f>ROUND(I2289*H2289,2)</f>
        <v>0</v>
      </c>
      <c r="BL2289" s="21" t="s">
        <v>645</v>
      </c>
      <c r="BM2289" s="231" t="s">
        <v>2980</v>
      </c>
    </row>
    <row r="2290" s="2" customFormat="1">
      <c r="A2290" s="42"/>
      <c r="B2290" s="43"/>
      <c r="C2290" s="44"/>
      <c r="D2290" s="233" t="s">
        <v>442</v>
      </c>
      <c r="E2290" s="44"/>
      <c r="F2290" s="234" t="s">
        <v>2981</v>
      </c>
      <c r="G2290" s="44"/>
      <c r="H2290" s="44"/>
      <c r="I2290" s="235"/>
      <c r="J2290" s="44"/>
      <c r="K2290" s="44"/>
      <c r="L2290" s="48"/>
      <c r="M2290" s="236"/>
      <c r="N2290" s="237"/>
      <c r="O2290" s="88"/>
      <c r="P2290" s="88"/>
      <c r="Q2290" s="88"/>
      <c r="R2290" s="88"/>
      <c r="S2290" s="88"/>
      <c r="T2290" s="89"/>
      <c r="U2290" s="42"/>
      <c r="V2290" s="42"/>
      <c r="W2290" s="42"/>
      <c r="X2290" s="42"/>
      <c r="Y2290" s="42"/>
      <c r="Z2290" s="42"/>
      <c r="AA2290" s="42"/>
      <c r="AB2290" s="42"/>
      <c r="AC2290" s="42"/>
      <c r="AD2290" s="42"/>
      <c r="AE2290" s="42"/>
      <c r="AT2290" s="21" t="s">
        <v>442</v>
      </c>
      <c r="AU2290" s="21" t="s">
        <v>83</v>
      </c>
    </row>
    <row r="2291" s="13" customFormat="1">
      <c r="A2291" s="13"/>
      <c r="B2291" s="238"/>
      <c r="C2291" s="239"/>
      <c r="D2291" s="240" t="s">
        <v>446</v>
      </c>
      <c r="E2291" s="241" t="s">
        <v>28</v>
      </c>
      <c r="F2291" s="242" t="s">
        <v>391</v>
      </c>
      <c r="G2291" s="239"/>
      <c r="H2291" s="243">
        <v>10.800000000000001</v>
      </c>
      <c r="I2291" s="244"/>
      <c r="J2291" s="239"/>
      <c r="K2291" s="239"/>
      <c r="L2291" s="245"/>
      <c r="M2291" s="246"/>
      <c r="N2291" s="247"/>
      <c r="O2291" s="247"/>
      <c r="P2291" s="247"/>
      <c r="Q2291" s="247"/>
      <c r="R2291" s="247"/>
      <c r="S2291" s="247"/>
      <c r="T2291" s="248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T2291" s="249" t="s">
        <v>446</v>
      </c>
      <c r="AU2291" s="249" t="s">
        <v>83</v>
      </c>
      <c r="AV2291" s="13" t="s">
        <v>83</v>
      </c>
      <c r="AW2291" s="13" t="s">
        <v>35</v>
      </c>
      <c r="AX2291" s="13" t="s">
        <v>74</v>
      </c>
      <c r="AY2291" s="249" t="s">
        <v>426</v>
      </c>
    </row>
    <row r="2292" s="13" customFormat="1">
      <c r="A2292" s="13"/>
      <c r="B2292" s="238"/>
      <c r="C2292" s="239"/>
      <c r="D2292" s="240" t="s">
        <v>446</v>
      </c>
      <c r="E2292" s="241" t="s">
        <v>28</v>
      </c>
      <c r="F2292" s="242" t="s">
        <v>467</v>
      </c>
      <c r="G2292" s="239"/>
      <c r="H2292" s="243">
        <v>31.309999999999999</v>
      </c>
      <c r="I2292" s="244"/>
      <c r="J2292" s="239"/>
      <c r="K2292" s="239"/>
      <c r="L2292" s="245"/>
      <c r="M2292" s="246"/>
      <c r="N2292" s="247"/>
      <c r="O2292" s="247"/>
      <c r="P2292" s="247"/>
      <c r="Q2292" s="247"/>
      <c r="R2292" s="247"/>
      <c r="S2292" s="247"/>
      <c r="T2292" s="248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T2292" s="249" t="s">
        <v>446</v>
      </c>
      <c r="AU2292" s="249" t="s">
        <v>83</v>
      </c>
      <c r="AV2292" s="13" t="s">
        <v>83</v>
      </c>
      <c r="AW2292" s="13" t="s">
        <v>35</v>
      </c>
      <c r="AX2292" s="13" t="s">
        <v>74</v>
      </c>
      <c r="AY2292" s="249" t="s">
        <v>426</v>
      </c>
    </row>
    <row r="2293" s="13" customFormat="1">
      <c r="A2293" s="13"/>
      <c r="B2293" s="238"/>
      <c r="C2293" s="239"/>
      <c r="D2293" s="240" t="s">
        <v>446</v>
      </c>
      <c r="E2293" s="241" t="s">
        <v>28</v>
      </c>
      <c r="F2293" s="242" t="s">
        <v>472</v>
      </c>
      <c r="G2293" s="239"/>
      <c r="H2293" s="243">
        <v>410.20499999999998</v>
      </c>
      <c r="I2293" s="244"/>
      <c r="J2293" s="239"/>
      <c r="K2293" s="239"/>
      <c r="L2293" s="245"/>
      <c r="M2293" s="246"/>
      <c r="N2293" s="247"/>
      <c r="O2293" s="247"/>
      <c r="P2293" s="247"/>
      <c r="Q2293" s="247"/>
      <c r="R2293" s="247"/>
      <c r="S2293" s="247"/>
      <c r="T2293" s="248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T2293" s="249" t="s">
        <v>446</v>
      </c>
      <c r="AU2293" s="249" t="s">
        <v>83</v>
      </c>
      <c r="AV2293" s="13" t="s">
        <v>83</v>
      </c>
      <c r="AW2293" s="13" t="s">
        <v>35</v>
      </c>
      <c r="AX2293" s="13" t="s">
        <v>74</v>
      </c>
      <c r="AY2293" s="249" t="s">
        <v>426</v>
      </c>
    </row>
    <row r="2294" s="13" customFormat="1">
      <c r="A2294" s="13"/>
      <c r="B2294" s="238"/>
      <c r="C2294" s="239"/>
      <c r="D2294" s="240" t="s">
        <v>446</v>
      </c>
      <c r="E2294" s="241" t="s">
        <v>28</v>
      </c>
      <c r="F2294" s="242" t="s">
        <v>2982</v>
      </c>
      <c r="G2294" s="239"/>
      <c r="H2294" s="243">
        <v>59.909999999999997</v>
      </c>
      <c r="I2294" s="244"/>
      <c r="J2294" s="239"/>
      <c r="K2294" s="239"/>
      <c r="L2294" s="245"/>
      <c r="M2294" s="246"/>
      <c r="N2294" s="247"/>
      <c r="O2294" s="247"/>
      <c r="P2294" s="247"/>
      <c r="Q2294" s="247"/>
      <c r="R2294" s="247"/>
      <c r="S2294" s="247"/>
      <c r="T2294" s="248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T2294" s="249" t="s">
        <v>446</v>
      </c>
      <c r="AU2294" s="249" t="s">
        <v>83</v>
      </c>
      <c r="AV2294" s="13" t="s">
        <v>83</v>
      </c>
      <c r="AW2294" s="13" t="s">
        <v>35</v>
      </c>
      <c r="AX2294" s="13" t="s">
        <v>74</v>
      </c>
      <c r="AY2294" s="249" t="s">
        <v>426</v>
      </c>
    </row>
    <row r="2295" s="15" customFormat="1">
      <c r="A2295" s="15"/>
      <c r="B2295" s="260"/>
      <c r="C2295" s="261"/>
      <c r="D2295" s="240" t="s">
        <v>446</v>
      </c>
      <c r="E2295" s="262" t="s">
        <v>476</v>
      </c>
      <c r="F2295" s="263" t="s">
        <v>466</v>
      </c>
      <c r="G2295" s="261"/>
      <c r="H2295" s="264">
        <v>512.22500000000002</v>
      </c>
      <c r="I2295" s="265"/>
      <c r="J2295" s="261"/>
      <c r="K2295" s="261"/>
      <c r="L2295" s="266"/>
      <c r="M2295" s="267"/>
      <c r="N2295" s="268"/>
      <c r="O2295" s="268"/>
      <c r="P2295" s="268"/>
      <c r="Q2295" s="268"/>
      <c r="R2295" s="268"/>
      <c r="S2295" s="268"/>
      <c r="T2295" s="269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15"/>
      <c r="AE2295" s="15"/>
      <c r="AT2295" s="270" t="s">
        <v>446</v>
      </c>
      <c r="AU2295" s="270" t="s">
        <v>83</v>
      </c>
      <c r="AV2295" s="15" t="s">
        <v>438</v>
      </c>
      <c r="AW2295" s="15" t="s">
        <v>35</v>
      </c>
      <c r="AX2295" s="15" t="s">
        <v>81</v>
      </c>
      <c r="AY2295" s="270" t="s">
        <v>426</v>
      </c>
    </row>
    <row r="2296" s="2" customFormat="1" ht="37.8" customHeight="1">
      <c r="A2296" s="42"/>
      <c r="B2296" s="43"/>
      <c r="C2296" s="220" t="s">
        <v>2983</v>
      </c>
      <c r="D2296" s="220" t="s">
        <v>433</v>
      </c>
      <c r="E2296" s="221" t="s">
        <v>2984</v>
      </c>
      <c r="F2296" s="222" t="s">
        <v>2985</v>
      </c>
      <c r="G2296" s="223" t="s">
        <v>949</v>
      </c>
      <c r="H2296" s="224">
        <v>0.44</v>
      </c>
      <c r="I2296" s="225"/>
      <c r="J2296" s="226">
        <f>ROUND(I2296*H2296,2)</f>
        <v>0</v>
      </c>
      <c r="K2296" s="222" t="s">
        <v>437</v>
      </c>
      <c r="L2296" s="48"/>
      <c r="M2296" s="227" t="s">
        <v>28</v>
      </c>
      <c r="N2296" s="228" t="s">
        <v>45</v>
      </c>
      <c r="O2296" s="88"/>
      <c r="P2296" s="229">
        <f>O2296*H2296</f>
        <v>0</v>
      </c>
      <c r="Q2296" s="229">
        <v>0.0043800000000000002</v>
      </c>
      <c r="R2296" s="229">
        <f>Q2296*H2296</f>
        <v>0.0019272</v>
      </c>
      <c r="S2296" s="229">
        <v>0</v>
      </c>
      <c r="T2296" s="230">
        <f>S2296*H2296</f>
        <v>0</v>
      </c>
      <c r="U2296" s="42"/>
      <c r="V2296" s="42"/>
      <c r="W2296" s="42"/>
      <c r="X2296" s="42"/>
      <c r="Y2296" s="42"/>
      <c r="Z2296" s="42"/>
      <c r="AA2296" s="42"/>
      <c r="AB2296" s="42"/>
      <c r="AC2296" s="42"/>
      <c r="AD2296" s="42"/>
      <c r="AE2296" s="42"/>
      <c r="AR2296" s="231" t="s">
        <v>645</v>
      </c>
      <c r="AT2296" s="231" t="s">
        <v>433</v>
      </c>
      <c r="AU2296" s="231" t="s">
        <v>83</v>
      </c>
      <c r="AY2296" s="21" t="s">
        <v>426</v>
      </c>
      <c r="BE2296" s="232">
        <f>IF(N2296="základní",J2296,0)</f>
        <v>0</v>
      </c>
      <c r="BF2296" s="232">
        <f>IF(N2296="snížená",J2296,0)</f>
        <v>0</v>
      </c>
      <c r="BG2296" s="232">
        <f>IF(N2296="zákl. přenesená",J2296,0)</f>
        <v>0</v>
      </c>
      <c r="BH2296" s="232">
        <f>IF(N2296="sníž. přenesená",J2296,0)</f>
        <v>0</v>
      </c>
      <c r="BI2296" s="232">
        <f>IF(N2296="nulová",J2296,0)</f>
        <v>0</v>
      </c>
      <c r="BJ2296" s="21" t="s">
        <v>81</v>
      </c>
      <c r="BK2296" s="232">
        <f>ROUND(I2296*H2296,2)</f>
        <v>0</v>
      </c>
      <c r="BL2296" s="21" t="s">
        <v>645</v>
      </c>
      <c r="BM2296" s="231" t="s">
        <v>2986</v>
      </c>
    </row>
    <row r="2297" s="2" customFormat="1">
      <c r="A2297" s="42"/>
      <c r="B2297" s="43"/>
      <c r="C2297" s="44"/>
      <c r="D2297" s="233" t="s">
        <v>442</v>
      </c>
      <c r="E2297" s="44"/>
      <c r="F2297" s="234" t="s">
        <v>2987</v>
      </c>
      <c r="G2297" s="44"/>
      <c r="H2297" s="44"/>
      <c r="I2297" s="235"/>
      <c r="J2297" s="44"/>
      <c r="K2297" s="44"/>
      <c r="L2297" s="48"/>
      <c r="M2297" s="236"/>
      <c r="N2297" s="237"/>
      <c r="O2297" s="88"/>
      <c r="P2297" s="88"/>
      <c r="Q2297" s="88"/>
      <c r="R2297" s="88"/>
      <c r="S2297" s="88"/>
      <c r="T2297" s="89"/>
      <c r="U2297" s="42"/>
      <c r="V2297" s="42"/>
      <c r="W2297" s="42"/>
      <c r="X2297" s="42"/>
      <c r="Y2297" s="42"/>
      <c r="Z2297" s="42"/>
      <c r="AA2297" s="42"/>
      <c r="AB2297" s="42"/>
      <c r="AC2297" s="42"/>
      <c r="AD2297" s="42"/>
      <c r="AE2297" s="42"/>
      <c r="AT2297" s="21" t="s">
        <v>442</v>
      </c>
      <c r="AU2297" s="21" t="s">
        <v>83</v>
      </c>
    </row>
    <row r="2298" s="14" customFormat="1">
      <c r="A2298" s="14"/>
      <c r="B2298" s="250"/>
      <c r="C2298" s="251"/>
      <c r="D2298" s="240" t="s">
        <v>446</v>
      </c>
      <c r="E2298" s="252" t="s">
        <v>28</v>
      </c>
      <c r="F2298" s="253" t="s">
        <v>460</v>
      </c>
      <c r="G2298" s="251"/>
      <c r="H2298" s="252" t="s">
        <v>28</v>
      </c>
      <c r="I2298" s="254"/>
      <c r="J2298" s="251"/>
      <c r="K2298" s="251"/>
      <c r="L2298" s="255"/>
      <c r="M2298" s="256"/>
      <c r="N2298" s="257"/>
      <c r="O2298" s="257"/>
      <c r="P2298" s="257"/>
      <c r="Q2298" s="257"/>
      <c r="R2298" s="257"/>
      <c r="S2298" s="257"/>
      <c r="T2298" s="258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T2298" s="259" t="s">
        <v>446</v>
      </c>
      <c r="AU2298" s="259" t="s">
        <v>83</v>
      </c>
      <c r="AV2298" s="14" t="s">
        <v>81</v>
      </c>
      <c r="AW2298" s="14" t="s">
        <v>35</v>
      </c>
      <c r="AX2298" s="14" t="s">
        <v>74</v>
      </c>
      <c r="AY2298" s="259" t="s">
        <v>426</v>
      </c>
    </row>
    <row r="2299" s="13" customFormat="1">
      <c r="A2299" s="13"/>
      <c r="B2299" s="238"/>
      <c r="C2299" s="239"/>
      <c r="D2299" s="240" t="s">
        <v>446</v>
      </c>
      <c r="E2299" s="241" t="s">
        <v>28</v>
      </c>
      <c r="F2299" s="242" t="s">
        <v>2988</v>
      </c>
      <c r="G2299" s="239"/>
      <c r="H2299" s="243">
        <v>0.44</v>
      </c>
      <c r="I2299" s="244"/>
      <c r="J2299" s="239"/>
      <c r="K2299" s="239"/>
      <c r="L2299" s="245"/>
      <c r="M2299" s="246"/>
      <c r="N2299" s="247"/>
      <c r="O2299" s="247"/>
      <c r="P2299" s="247"/>
      <c r="Q2299" s="247"/>
      <c r="R2299" s="247"/>
      <c r="S2299" s="247"/>
      <c r="T2299" s="248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T2299" s="249" t="s">
        <v>446</v>
      </c>
      <c r="AU2299" s="249" t="s">
        <v>83</v>
      </c>
      <c r="AV2299" s="13" t="s">
        <v>83</v>
      </c>
      <c r="AW2299" s="13" t="s">
        <v>35</v>
      </c>
      <c r="AX2299" s="13" t="s">
        <v>81</v>
      </c>
      <c r="AY2299" s="249" t="s">
        <v>426</v>
      </c>
    </row>
    <row r="2300" s="2" customFormat="1" ht="33" customHeight="1">
      <c r="A2300" s="42"/>
      <c r="B2300" s="43"/>
      <c r="C2300" s="220" t="s">
        <v>2989</v>
      </c>
      <c r="D2300" s="220" t="s">
        <v>433</v>
      </c>
      <c r="E2300" s="221" t="s">
        <v>2990</v>
      </c>
      <c r="F2300" s="222" t="s">
        <v>2991</v>
      </c>
      <c r="G2300" s="223" t="s">
        <v>436</v>
      </c>
      <c r="H2300" s="224">
        <v>512.22500000000002</v>
      </c>
      <c r="I2300" s="225"/>
      <c r="J2300" s="226">
        <f>ROUND(I2300*H2300,2)</f>
        <v>0</v>
      </c>
      <c r="K2300" s="222" t="s">
        <v>437</v>
      </c>
      <c r="L2300" s="48"/>
      <c r="M2300" s="227" t="s">
        <v>28</v>
      </c>
      <c r="N2300" s="228" t="s">
        <v>45</v>
      </c>
      <c r="O2300" s="88"/>
      <c r="P2300" s="229">
        <f>O2300*H2300</f>
        <v>0</v>
      </c>
      <c r="Q2300" s="229">
        <v>0.0016000000000000001</v>
      </c>
      <c r="R2300" s="229">
        <f>Q2300*H2300</f>
        <v>0.81956000000000007</v>
      </c>
      <c r="S2300" s="229">
        <v>0</v>
      </c>
      <c r="T2300" s="230">
        <f>S2300*H2300</f>
        <v>0</v>
      </c>
      <c r="U2300" s="42"/>
      <c r="V2300" s="42"/>
      <c r="W2300" s="42"/>
      <c r="X2300" s="42"/>
      <c r="Y2300" s="42"/>
      <c r="Z2300" s="42"/>
      <c r="AA2300" s="42"/>
      <c r="AB2300" s="42"/>
      <c r="AC2300" s="42"/>
      <c r="AD2300" s="42"/>
      <c r="AE2300" s="42"/>
      <c r="AR2300" s="231" t="s">
        <v>645</v>
      </c>
      <c r="AT2300" s="231" t="s">
        <v>433</v>
      </c>
      <c r="AU2300" s="231" t="s">
        <v>83</v>
      </c>
      <c r="AY2300" s="21" t="s">
        <v>426</v>
      </c>
      <c r="BE2300" s="232">
        <f>IF(N2300="základní",J2300,0)</f>
        <v>0</v>
      </c>
      <c r="BF2300" s="232">
        <f>IF(N2300="snížená",J2300,0)</f>
        <v>0</v>
      </c>
      <c r="BG2300" s="232">
        <f>IF(N2300="zákl. přenesená",J2300,0)</f>
        <v>0</v>
      </c>
      <c r="BH2300" s="232">
        <f>IF(N2300="sníž. přenesená",J2300,0)</f>
        <v>0</v>
      </c>
      <c r="BI2300" s="232">
        <f>IF(N2300="nulová",J2300,0)</f>
        <v>0</v>
      </c>
      <c r="BJ2300" s="21" t="s">
        <v>81</v>
      </c>
      <c r="BK2300" s="232">
        <f>ROUND(I2300*H2300,2)</f>
        <v>0</v>
      </c>
      <c r="BL2300" s="21" t="s">
        <v>645</v>
      </c>
      <c r="BM2300" s="231" t="s">
        <v>2992</v>
      </c>
    </row>
    <row r="2301" s="2" customFormat="1">
      <c r="A2301" s="42"/>
      <c r="B2301" s="43"/>
      <c r="C2301" s="44"/>
      <c r="D2301" s="233" t="s">
        <v>442</v>
      </c>
      <c r="E2301" s="44"/>
      <c r="F2301" s="234" t="s">
        <v>2993</v>
      </c>
      <c r="G2301" s="44"/>
      <c r="H2301" s="44"/>
      <c r="I2301" s="235"/>
      <c r="J2301" s="44"/>
      <c r="K2301" s="44"/>
      <c r="L2301" s="48"/>
      <c r="M2301" s="236"/>
      <c r="N2301" s="237"/>
      <c r="O2301" s="88"/>
      <c r="P2301" s="88"/>
      <c r="Q2301" s="88"/>
      <c r="R2301" s="88"/>
      <c r="S2301" s="88"/>
      <c r="T2301" s="89"/>
      <c r="U2301" s="42"/>
      <c r="V2301" s="42"/>
      <c r="W2301" s="42"/>
      <c r="X2301" s="42"/>
      <c r="Y2301" s="42"/>
      <c r="Z2301" s="42"/>
      <c r="AA2301" s="42"/>
      <c r="AB2301" s="42"/>
      <c r="AC2301" s="42"/>
      <c r="AD2301" s="42"/>
      <c r="AE2301" s="42"/>
      <c r="AT2301" s="21" t="s">
        <v>442</v>
      </c>
      <c r="AU2301" s="21" t="s">
        <v>83</v>
      </c>
    </row>
    <row r="2302" s="13" customFormat="1">
      <c r="A2302" s="13"/>
      <c r="B2302" s="238"/>
      <c r="C2302" s="239"/>
      <c r="D2302" s="240" t="s">
        <v>446</v>
      </c>
      <c r="E2302" s="241" t="s">
        <v>28</v>
      </c>
      <c r="F2302" s="242" t="s">
        <v>476</v>
      </c>
      <c r="G2302" s="239"/>
      <c r="H2302" s="243">
        <v>512.22500000000002</v>
      </c>
      <c r="I2302" s="244"/>
      <c r="J2302" s="239"/>
      <c r="K2302" s="239"/>
      <c r="L2302" s="245"/>
      <c r="M2302" s="246"/>
      <c r="N2302" s="247"/>
      <c r="O2302" s="247"/>
      <c r="P2302" s="247"/>
      <c r="Q2302" s="247"/>
      <c r="R2302" s="247"/>
      <c r="S2302" s="247"/>
      <c r="T2302" s="248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T2302" s="249" t="s">
        <v>446</v>
      </c>
      <c r="AU2302" s="249" t="s">
        <v>83</v>
      </c>
      <c r="AV2302" s="13" t="s">
        <v>83</v>
      </c>
      <c r="AW2302" s="13" t="s">
        <v>35</v>
      </c>
      <c r="AX2302" s="13" t="s">
        <v>81</v>
      </c>
      <c r="AY2302" s="249" t="s">
        <v>426</v>
      </c>
    </row>
    <row r="2303" s="2" customFormat="1" ht="55.5" customHeight="1">
      <c r="A2303" s="42"/>
      <c r="B2303" s="43"/>
      <c r="C2303" s="220" t="s">
        <v>2994</v>
      </c>
      <c r="D2303" s="220" t="s">
        <v>433</v>
      </c>
      <c r="E2303" s="221" t="s">
        <v>2995</v>
      </c>
      <c r="F2303" s="222" t="s">
        <v>2996</v>
      </c>
      <c r="G2303" s="223" t="s">
        <v>859</v>
      </c>
      <c r="H2303" s="224">
        <v>73</v>
      </c>
      <c r="I2303" s="225"/>
      <c r="J2303" s="226">
        <f>ROUND(I2303*H2303,2)</f>
        <v>0</v>
      </c>
      <c r="K2303" s="222" t="s">
        <v>437</v>
      </c>
      <c r="L2303" s="48"/>
      <c r="M2303" s="227" t="s">
        <v>28</v>
      </c>
      <c r="N2303" s="228" t="s">
        <v>45</v>
      </c>
      <c r="O2303" s="88"/>
      <c r="P2303" s="229">
        <f>O2303*H2303</f>
        <v>0</v>
      </c>
      <c r="Q2303" s="229">
        <v>0.00064000000000000005</v>
      </c>
      <c r="R2303" s="229">
        <f>Q2303*H2303</f>
        <v>0.046720000000000005</v>
      </c>
      <c r="S2303" s="229">
        <v>0.0022000000000000001</v>
      </c>
      <c r="T2303" s="230">
        <f>S2303*H2303</f>
        <v>0.16060000000000002</v>
      </c>
      <c r="U2303" s="42"/>
      <c r="V2303" s="42"/>
      <c r="W2303" s="42"/>
      <c r="X2303" s="42"/>
      <c r="Y2303" s="42"/>
      <c r="Z2303" s="42"/>
      <c r="AA2303" s="42"/>
      <c r="AB2303" s="42"/>
      <c r="AC2303" s="42"/>
      <c r="AD2303" s="42"/>
      <c r="AE2303" s="42"/>
      <c r="AR2303" s="231" t="s">
        <v>645</v>
      </c>
      <c r="AT2303" s="231" t="s">
        <v>433</v>
      </c>
      <c r="AU2303" s="231" t="s">
        <v>83</v>
      </c>
      <c r="AY2303" s="21" t="s">
        <v>426</v>
      </c>
      <c r="BE2303" s="232">
        <f>IF(N2303="základní",J2303,0)</f>
        <v>0</v>
      </c>
      <c r="BF2303" s="232">
        <f>IF(N2303="snížená",J2303,0)</f>
        <v>0</v>
      </c>
      <c r="BG2303" s="232">
        <f>IF(N2303="zákl. přenesená",J2303,0)</f>
        <v>0</v>
      </c>
      <c r="BH2303" s="232">
        <f>IF(N2303="sníž. přenesená",J2303,0)</f>
        <v>0</v>
      </c>
      <c r="BI2303" s="232">
        <f>IF(N2303="nulová",J2303,0)</f>
        <v>0</v>
      </c>
      <c r="BJ2303" s="21" t="s">
        <v>81</v>
      </c>
      <c r="BK2303" s="232">
        <f>ROUND(I2303*H2303,2)</f>
        <v>0</v>
      </c>
      <c r="BL2303" s="21" t="s">
        <v>645</v>
      </c>
      <c r="BM2303" s="231" t="s">
        <v>2997</v>
      </c>
    </row>
    <row r="2304" s="2" customFormat="1">
      <c r="A2304" s="42"/>
      <c r="B2304" s="43"/>
      <c r="C2304" s="44"/>
      <c r="D2304" s="233" t="s">
        <v>442</v>
      </c>
      <c r="E2304" s="44"/>
      <c r="F2304" s="234" t="s">
        <v>2998</v>
      </c>
      <c r="G2304" s="44"/>
      <c r="H2304" s="44"/>
      <c r="I2304" s="235"/>
      <c r="J2304" s="44"/>
      <c r="K2304" s="44"/>
      <c r="L2304" s="48"/>
      <c r="M2304" s="236"/>
      <c r="N2304" s="237"/>
      <c r="O2304" s="88"/>
      <c r="P2304" s="88"/>
      <c r="Q2304" s="88"/>
      <c r="R2304" s="88"/>
      <c r="S2304" s="88"/>
      <c r="T2304" s="89"/>
      <c r="U2304" s="42"/>
      <c r="V2304" s="42"/>
      <c r="W2304" s="42"/>
      <c r="X2304" s="42"/>
      <c r="Y2304" s="42"/>
      <c r="Z2304" s="42"/>
      <c r="AA2304" s="42"/>
      <c r="AB2304" s="42"/>
      <c r="AC2304" s="42"/>
      <c r="AD2304" s="42"/>
      <c r="AE2304" s="42"/>
      <c r="AT2304" s="21" t="s">
        <v>442</v>
      </c>
      <c r="AU2304" s="21" t="s">
        <v>83</v>
      </c>
    </row>
    <row r="2305" s="14" customFormat="1">
      <c r="A2305" s="14"/>
      <c r="B2305" s="250"/>
      <c r="C2305" s="251"/>
      <c r="D2305" s="240" t="s">
        <v>446</v>
      </c>
      <c r="E2305" s="252" t="s">
        <v>28</v>
      </c>
      <c r="F2305" s="253" t="s">
        <v>460</v>
      </c>
      <c r="G2305" s="251"/>
      <c r="H2305" s="252" t="s">
        <v>28</v>
      </c>
      <c r="I2305" s="254"/>
      <c r="J2305" s="251"/>
      <c r="K2305" s="251"/>
      <c r="L2305" s="255"/>
      <c r="M2305" s="256"/>
      <c r="N2305" s="257"/>
      <c r="O2305" s="257"/>
      <c r="P2305" s="257"/>
      <c r="Q2305" s="257"/>
      <c r="R2305" s="257"/>
      <c r="S2305" s="257"/>
      <c r="T2305" s="258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T2305" s="259" t="s">
        <v>446</v>
      </c>
      <c r="AU2305" s="259" t="s">
        <v>83</v>
      </c>
      <c r="AV2305" s="14" t="s">
        <v>81</v>
      </c>
      <c r="AW2305" s="14" t="s">
        <v>35</v>
      </c>
      <c r="AX2305" s="14" t="s">
        <v>74</v>
      </c>
      <c r="AY2305" s="259" t="s">
        <v>426</v>
      </c>
    </row>
    <row r="2306" s="13" customFormat="1">
      <c r="A2306" s="13"/>
      <c r="B2306" s="238"/>
      <c r="C2306" s="239"/>
      <c r="D2306" s="240" t="s">
        <v>446</v>
      </c>
      <c r="E2306" s="241" t="s">
        <v>28</v>
      </c>
      <c r="F2306" s="242" t="s">
        <v>469</v>
      </c>
      <c r="G2306" s="239"/>
      <c r="H2306" s="243">
        <v>3</v>
      </c>
      <c r="I2306" s="244"/>
      <c r="J2306" s="239"/>
      <c r="K2306" s="239"/>
      <c r="L2306" s="245"/>
      <c r="M2306" s="246"/>
      <c r="N2306" s="247"/>
      <c r="O2306" s="247"/>
      <c r="P2306" s="247"/>
      <c r="Q2306" s="247"/>
      <c r="R2306" s="247"/>
      <c r="S2306" s="247"/>
      <c r="T2306" s="248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T2306" s="249" t="s">
        <v>446</v>
      </c>
      <c r="AU2306" s="249" t="s">
        <v>83</v>
      </c>
      <c r="AV2306" s="13" t="s">
        <v>83</v>
      </c>
      <c r="AW2306" s="13" t="s">
        <v>35</v>
      </c>
      <c r="AX2306" s="13" t="s">
        <v>74</v>
      </c>
      <c r="AY2306" s="249" t="s">
        <v>426</v>
      </c>
    </row>
    <row r="2307" s="14" customFormat="1">
      <c r="A2307" s="14"/>
      <c r="B2307" s="250"/>
      <c r="C2307" s="251"/>
      <c r="D2307" s="240" t="s">
        <v>446</v>
      </c>
      <c r="E2307" s="252" t="s">
        <v>28</v>
      </c>
      <c r="F2307" s="253" t="s">
        <v>863</v>
      </c>
      <c r="G2307" s="251"/>
      <c r="H2307" s="252" t="s">
        <v>28</v>
      </c>
      <c r="I2307" s="254"/>
      <c r="J2307" s="251"/>
      <c r="K2307" s="251"/>
      <c r="L2307" s="255"/>
      <c r="M2307" s="256"/>
      <c r="N2307" s="257"/>
      <c r="O2307" s="257"/>
      <c r="P2307" s="257"/>
      <c r="Q2307" s="257"/>
      <c r="R2307" s="257"/>
      <c r="S2307" s="257"/>
      <c r="T2307" s="258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T2307" s="259" t="s">
        <v>446</v>
      </c>
      <c r="AU2307" s="259" t="s">
        <v>83</v>
      </c>
      <c r="AV2307" s="14" t="s">
        <v>81</v>
      </c>
      <c r="AW2307" s="14" t="s">
        <v>35</v>
      </c>
      <c r="AX2307" s="14" t="s">
        <v>74</v>
      </c>
      <c r="AY2307" s="259" t="s">
        <v>426</v>
      </c>
    </row>
    <row r="2308" s="13" customFormat="1">
      <c r="A2308" s="13"/>
      <c r="B2308" s="238"/>
      <c r="C2308" s="239"/>
      <c r="D2308" s="240" t="s">
        <v>446</v>
      </c>
      <c r="E2308" s="241" t="s">
        <v>28</v>
      </c>
      <c r="F2308" s="242" t="s">
        <v>2881</v>
      </c>
      <c r="G2308" s="239"/>
      <c r="H2308" s="243">
        <v>70</v>
      </c>
      <c r="I2308" s="244"/>
      <c r="J2308" s="239"/>
      <c r="K2308" s="239"/>
      <c r="L2308" s="245"/>
      <c r="M2308" s="246"/>
      <c r="N2308" s="247"/>
      <c r="O2308" s="247"/>
      <c r="P2308" s="247"/>
      <c r="Q2308" s="247"/>
      <c r="R2308" s="247"/>
      <c r="S2308" s="247"/>
      <c r="T2308" s="248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T2308" s="249" t="s">
        <v>446</v>
      </c>
      <c r="AU2308" s="249" t="s">
        <v>83</v>
      </c>
      <c r="AV2308" s="13" t="s">
        <v>83</v>
      </c>
      <c r="AW2308" s="13" t="s">
        <v>35</v>
      </c>
      <c r="AX2308" s="13" t="s">
        <v>74</v>
      </c>
      <c r="AY2308" s="249" t="s">
        <v>426</v>
      </c>
    </row>
    <row r="2309" s="15" customFormat="1">
      <c r="A2309" s="15"/>
      <c r="B2309" s="260"/>
      <c r="C2309" s="261"/>
      <c r="D2309" s="240" t="s">
        <v>446</v>
      </c>
      <c r="E2309" s="262" t="s">
        <v>28</v>
      </c>
      <c r="F2309" s="263" t="s">
        <v>466</v>
      </c>
      <c r="G2309" s="261"/>
      <c r="H2309" s="264">
        <v>73</v>
      </c>
      <c r="I2309" s="265"/>
      <c r="J2309" s="261"/>
      <c r="K2309" s="261"/>
      <c r="L2309" s="266"/>
      <c r="M2309" s="267"/>
      <c r="N2309" s="268"/>
      <c r="O2309" s="268"/>
      <c r="P2309" s="268"/>
      <c r="Q2309" s="268"/>
      <c r="R2309" s="268"/>
      <c r="S2309" s="268"/>
      <c r="T2309" s="269"/>
      <c r="U2309" s="15"/>
      <c r="V2309" s="15"/>
      <c r="W2309" s="15"/>
      <c r="X2309" s="15"/>
      <c r="Y2309" s="15"/>
      <c r="Z2309" s="15"/>
      <c r="AA2309" s="15"/>
      <c r="AB2309" s="15"/>
      <c r="AC2309" s="15"/>
      <c r="AD2309" s="15"/>
      <c r="AE2309" s="15"/>
      <c r="AT2309" s="270" t="s">
        <v>446</v>
      </c>
      <c r="AU2309" s="270" t="s">
        <v>83</v>
      </c>
      <c r="AV2309" s="15" t="s">
        <v>438</v>
      </c>
      <c r="AW2309" s="15" t="s">
        <v>35</v>
      </c>
      <c r="AX2309" s="15" t="s">
        <v>81</v>
      </c>
      <c r="AY2309" s="270" t="s">
        <v>426</v>
      </c>
    </row>
    <row r="2310" s="2" customFormat="1" ht="16.5" customHeight="1">
      <c r="A2310" s="42"/>
      <c r="B2310" s="43"/>
      <c r="C2310" s="220" t="s">
        <v>2999</v>
      </c>
      <c r="D2310" s="220" t="s">
        <v>433</v>
      </c>
      <c r="E2310" s="221" t="s">
        <v>3000</v>
      </c>
      <c r="F2310" s="222" t="s">
        <v>3001</v>
      </c>
      <c r="G2310" s="223" t="s">
        <v>1452</v>
      </c>
      <c r="H2310" s="224">
        <v>2</v>
      </c>
      <c r="I2310" s="225"/>
      <c r="J2310" s="226">
        <f>ROUND(I2310*H2310,2)</f>
        <v>0</v>
      </c>
      <c r="K2310" s="222" t="s">
        <v>28</v>
      </c>
      <c r="L2310" s="48"/>
      <c r="M2310" s="227" t="s">
        <v>28</v>
      </c>
      <c r="N2310" s="228" t="s">
        <v>45</v>
      </c>
      <c r="O2310" s="88"/>
      <c r="P2310" s="229">
        <f>O2310*H2310</f>
        <v>0</v>
      </c>
      <c r="Q2310" s="229">
        <v>0</v>
      </c>
      <c r="R2310" s="229">
        <f>Q2310*H2310</f>
        <v>0</v>
      </c>
      <c r="S2310" s="229">
        <v>0</v>
      </c>
      <c r="T2310" s="230">
        <f>S2310*H2310</f>
        <v>0</v>
      </c>
      <c r="U2310" s="42"/>
      <c r="V2310" s="42"/>
      <c r="W2310" s="42"/>
      <c r="X2310" s="42"/>
      <c r="Y2310" s="42"/>
      <c r="Z2310" s="42"/>
      <c r="AA2310" s="42"/>
      <c r="AB2310" s="42"/>
      <c r="AC2310" s="42"/>
      <c r="AD2310" s="42"/>
      <c r="AE2310" s="42"/>
      <c r="AR2310" s="231" t="s">
        <v>645</v>
      </c>
      <c r="AT2310" s="231" t="s">
        <v>433</v>
      </c>
      <c r="AU2310" s="231" t="s">
        <v>83</v>
      </c>
      <c r="AY2310" s="21" t="s">
        <v>426</v>
      </c>
      <c r="BE2310" s="232">
        <f>IF(N2310="základní",J2310,0)</f>
        <v>0</v>
      </c>
      <c r="BF2310" s="232">
        <f>IF(N2310="snížená",J2310,0)</f>
        <v>0</v>
      </c>
      <c r="BG2310" s="232">
        <f>IF(N2310="zákl. přenesená",J2310,0)</f>
        <v>0</v>
      </c>
      <c r="BH2310" s="232">
        <f>IF(N2310="sníž. přenesená",J2310,0)</f>
        <v>0</v>
      </c>
      <c r="BI2310" s="232">
        <f>IF(N2310="nulová",J2310,0)</f>
        <v>0</v>
      </c>
      <c r="BJ2310" s="21" t="s">
        <v>81</v>
      </c>
      <c r="BK2310" s="232">
        <f>ROUND(I2310*H2310,2)</f>
        <v>0</v>
      </c>
      <c r="BL2310" s="21" t="s">
        <v>645</v>
      </c>
      <c r="BM2310" s="231" t="s">
        <v>3002</v>
      </c>
    </row>
    <row r="2311" s="14" customFormat="1">
      <c r="A2311" s="14"/>
      <c r="B2311" s="250"/>
      <c r="C2311" s="251"/>
      <c r="D2311" s="240" t="s">
        <v>446</v>
      </c>
      <c r="E2311" s="252" t="s">
        <v>28</v>
      </c>
      <c r="F2311" s="253" t="s">
        <v>872</v>
      </c>
      <c r="G2311" s="251"/>
      <c r="H2311" s="252" t="s">
        <v>28</v>
      </c>
      <c r="I2311" s="254"/>
      <c r="J2311" s="251"/>
      <c r="K2311" s="251"/>
      <c r="L2311" s="255"/>
      <c r="M2311" s="256"/>
      <c r="N2311" s="257"/>
      <c r="O2311" s="257"/>
      <c r="P2311" s="257"/>
      <c r="Q2311" s="257"/>
      <c r="R2311" s="257"/>
      <c r="S2311" s="257"/>
      <c r="T2311" s="258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T2311" s="259" t="s">
        <v>446</v>
      </c>
      <c r="AU2311" s="259" t="s">
        <v>83</v>
      </c>
      <c r="AV2311" s="14" t="s">
        <v>81</v>
      </c>
      <c r="AW2311" s="14" t="s">
        <v>35</v>
      </c>
      <c r="AX2311" s="14" t="s">
        <v>74</v>
      </c>
      <c r="AY2311" s="259" t="s">
        <v>426</v>
      </c>
    </row>
    <row r="2312" s="14" customFormat="1">
      <c r="A2312" s="14"/>
      <c r="B2312" s="250"/>
      <c r="C2312" s="251"/>
      <c r="D2312" s="240" t="s">
        <v>446</v>
      </c>
      <c r="E2312" s="252" t="s">
        <v>28</v>
      </c>
      <c r="F2312" s="253" t="s">
        <v>2886</v>
      </c>
      <c r="G2312" s="251"/>
      <c r="H2312" s="252" t="s">
        <v>28</v>
      </c>
      <c r="I2312" s="254"/>
      <c r="J2312" s="251"/>
      <c r="K2312" s="251"/>
      <c r="L2312" s="255"/>
      <c r="M2312" s="256"/>
      <c r="N2312" s="257"/>
      <c r="O2312" s="257"/>
      <c r="P2312" s="257"/>
      <c r="Q2312" s="257"/>
      <c r="R2312" s="257"/>
      <c r="S2312" s="257"/>
      <c r="T2312" s="258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T2312" s="259" t="s">
        <v>446</v>
      </c>
      <c r="AU2312" s="259" t="s">
        <v>83</v>
      </c>
      <c r="AV2312" s="14" t="s">
        <v>81</v>
      </c>
      <c r="AW2312" s="14" t="s">
        <v>35</v>
      </c>
      <c r="AX2312" s="14" t="s">
        <v>74</v>
      </c>
      <c r="AY2312" s="259" t="s">
        <v>426</v>
      </c>
    </row>
    <row r="2313" s="13" customFormat="1">
      <c r="A2313" s="13"/>
      <c r="B2313" s="238"/>
      <c r="C2313" s="239"/>
      <c r="D2313" s="240" t="s">
        <v>446</v>
      </c>
      <c r="E2313" s="241" t="s">
        <v>28</v>
      </c>
      <c r="F2313" s="242" t="s">
        <v>83</v>
      </c>
      <c r="G2313" s="239"/>
      <c r="H2313" s="243">
        <v>2</v>
      </c>
      <c r="I2313" s="244"/>
      <c r="J2313" s="239"/>
      <c r="K2313" s="239"/>
      <c r="L2313" s="245"/>
      <c r="M2313" s="246"/>
      <c r="N2313" s="247"/>
      <c r="O2313" s="247"/>
      <c r="P2313" s="247"/>
      <c r="Q2313" s="247"/>
      <c r="R2313" s="247"/>
      <c r="S2313" s="247"/>
      <c r="T2313" s="248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T2313" s="249" t="s">
        <v>446</v>
      </c>
      <c r="AU2313" s="249" t="s">
        <v>83</v>
      </c>
      <c r="AV2313" s="13" t="s">
        <v>83</v>
      </c>
      <c r="AW2313" s="13" t="s">
        <v>35</v>
      </c>
      <c r="AX2313" s="13" t="s">
        <v>81</v>
      </c>
      <c r="AY2313" s="249" t="s">
        <v>426</v>
      </c>
    </row>
    <row r="2314" s="2" customFormat="1" ht="49.05" customHeight="1">
      <c r="A2314" s="42"/>
      <c r="B2314" s="43"/>
      <c r="C2314" s="220" t="s">
        <v>3003</v>
      </c>
      <c r="D2314" s="220" t="s">
        <v>433</v>
      </c>
      <c r="E2314" s="221" t="s">
        <v>3004</v>
      </c>
      <c r="F2314" s="222" t="s">
        <v>3005</v>
      </c>
      <c r="G2314" s="223" t="s">
        <v>436</v>
      </c>
      <c r="H2314" s="224">
        <v>410.20499999999998</v>
      </c>
      <c r="I2314" s="225"/>
      <c r="J2314" s="226">
        <f>ROUND(I2314*H2314,2)</f>
        <v>0</v>
      </c>
      <c r="K2314" s="222" t="s">
        <v>28</v>
      </c>
      <c r="L2314" s="48"/>
      <c r="M2314" s="227" t="s">
        <v>28</v>
      </c>
      <c r="N2314" s="228" t="s">
        <v>45</v>
      </c>
      <c r="O2314" s="88"/>
      <c r="P2314" s="229">
        <f>O2314*H2314</f>
        <v>0</v>
      </c>
      <c r="Q2314" s="229">
        <v>0.01315</v>
      </c>
      <c r="R2314" s="229">
        <f>Q2314*H2314</f>
        <v>5.3941957499999997</v>
      </c>
      <c r="S2314" s="229">
        <v>0</v>
      </c>
      <c r="T2314" s="230">
        <f>S2314*H2314</f>
        <v>0</v>
      </c>
      <c r="U2314" s="42"/>
      <c r="V2314" s="42"/>
      <c r="W2314" s="42"/>
      <c r="X2314" s="42"/>
      <c r="Y2314" s="42"/>
      <c r="Z2314" s="42"/>
      <c r="AA2314" s="42"/>
      <c r="AB2314" s="42"/>
      <c r="AC2314" s="42"/>
      <c r="AD2314" s="42"/>
      <c r="AE2314" s="42"/>
      <c r="AR2314" s="231" t="s">
        <v>645</v>
      </c>
      <c r="AT2314" s="231" t="s">
        <v>433</v>
      </c>
      <c r="AU2314" s="231" t="s">
        <v>83</v>
      </c>
      <c r="AY2314" s="21" t="s">
        <v>426</v>
      </c>
      <c r="BE2314" s="232">
        <f>IF(N2314="základní",J2314,0)</f>
        <v>0</v>
      </c>
      <c r="BF2314" s="232">
        <f>IF(N2314="snížená",J2314,0)</f>
        <v>0</v>
      </c>
      <c r="BG2314" s="232">
        <f>IF(N2314="zákl. přenesená",J2314,0)</f>
        <v>0</v>
      </c>
      <c r="BH2314" s="232">
        <f>IF(N2314="sníž. přenesená",J2314,0)</f>
        <v>0</v>
      </c>
      <c r="BI2314" s="232">
        <f>IF(N2314="nulová",J2314,0)</f>
        <v>0</v>
      </c>
      <c r="BJ2314" s="21" t="s">
        <v>81</v>
      </c>
      <c r="BK2314" s="232">
        <f>ROUND(I2314*H2314,2)</f>
        <v>0</v>
      </c>
      <c r="BL2314" s="21" t="s">
        <v>645</v>
      </c>
      <c r="BM2314" s="231" t="s">
        <v>3006</v>
      </c>
    </row>
    <row r="2315" s="14" customFormat="1">
      <c r="A2315" s="14"/>
      <c r="B2315" s="250"/>
      <c r="C2315" s="251"/>
      <c r="D2315" s="240" t="s">
        <v>446</v>
      </c>
      <c r="E2315" s="252" t="s">
        <v>28</v>
      </c>
      <c r="F2315" s="253" t="s">
        <v>899</v>
      </c>
      <c r="G2315" s="251"/>
      <c r="H2315" s="252" t="s">
        <v>28</v>
      </c>
      <c r="I2315" s="254"/>
      <c r="J2315" s="251"/>
      <c r="K2315" s="251"/>
      <c r="L2315" s="255"/>
      <c r="M2315" s="256"/>
      <c r="N2315" s="257"/>
      <c r="O2315" s="257"/>
      <c r="P2315" s="257"/>
      <c r="Q2315" s="257"/>
      <c r="R2315" s="257"/>
      <c r="S2315" s="257"/>
      <c r="T2315" s="258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T2315" s="259" t="s">
        <v>446</v>
      </c>
      <c r="AU2315" s="259" t="s">
        <v>83</v>
      </c>
      <c r="AV2315" s="14" t="s">
        <v>81</v>
      </c>
      <c r="AW2315" s="14" t="s">
        <v>35</v>
      </c>
      <c r="AX2315" s="14" t="s">
        <v>74</v>
      </c>
      <c r="AY2315" s="259" t="s">
        <v>426</v>
      </c>
    </row>
    <row r="2316" s="14" customFormat="1">
      <c r="A2316" s="14"/>
      <c r="B2316" s="250"/>
      <c r="C2316" s="251"/>
      <c r="D2316" s="240" t="s">
        <v>446</v>
      </c>
      <c r="E2316" s="252" t="s">
        <v>28</v>
      </c>
      <c r="F2316" s="253" t="s">
        <v>863</v>
      </c>
      <c r="G2316" s="251"/>
      <c r="H2316" s="252" t="s">
        <v>28</v>
      </c>
      <c r="I2316" s="254"/>
      <c r="J2316" s="251"/>
      <c r="K2316" s="251"/>
      <c r="L2316" s="255"/>
      <c r="M2316" s="256"/>
      <c r="N2316" s="257"/>
      <c r="O2316" s="257"/>
      <c r="P2316" s="257"/>
      <c r="Q2316" s="257"/>
      <c r="R2316" s="257"/>
      <c r="S2316" s="257"/>
      <c r="T2316" s="258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T2316" s="259" t="s">
        <v>446</v>
      </c>
      <c r="AU2316" s="259" t="s">
        <v>83</v>
      </c>
      <c r="AV2316" s="14" t="s">
        <v>81</v>
      </c>
      <c r="AW2316" s="14" t="s">
        <v>35</v>
      </c>
      <c r="AX2316" s="14" t="s">
        <v>74</v>
      </c>
      <c r="AY2316" s="259" t="s">
        <v>426</v>
      </c>
    </row>
    <row r="2317" s="13" customFormat="1">
      <c r="A2317" s="13"/>
      <c r="B2317" s="238"/>
      <c r="C2317" s="239"/>
      <c r="D2317" s="240" t="s">
        <v>446</v>
      </c>
      <c r="E2317" s="241" t="s">
        <v>28</v>
      </c>
      <c r="F2317" s="242" t="s">
        <v>3007</v>
      </c>
      <c r="G2317" s="239"/>
      <c r="H2317" s="243">
        <v>339.77499999999998</v>
      </c>
      <c r="I2317" s="244"/>
      <c r="J2317" s="239"/>
      <c r="K2317" s="239"/>
      <c r="L2317" s="245"/>
      <c r="M2317" s="246"/>
      <c r="N2317" s="247"/>
      <c r="O2317" s="247"/>
      <c r="P2317" s="247"/>
      <c r="Q2317" s="247"/>
      <c r="R2317" s="247"/>
      <c r="S2317" s="247"/>
      <c r="T2317" s="248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T2317" s="249" t="s">
        <v>446</v>
      </c>
      <c r="AU2317" s="249" t="s">
        <v>83</v>
      </c>
      <c r="AV2317" s="13" t="s">
        <v>83</v>
      </c>
      <c r="AW2317" s="13" t="s">
        <v>35</v>
      </c>
      <c r="AX2317" s="13" t="s">
        <v>74</v>
      </c>
      <c r="AY2317" s="249" t="s">
        <v>426</v>
      </c>
    </row>
    <row r="2318" s="13" customFormat="1">
      <c r="A2318" s="13"/>
      <c r="B2318" s="238"/>
      <c r="C2318" s="239"/>
      <c r="D2318" s="240" t="s">
        <v>446</v>
      </c>
      <c r="E2318" s="241" t="s">
        <v>28</v>
      </c>
      <c r="F2318" s="242" t="s">
        <v>3008</v>
      </c>
      <c r="G2318" s="239"/>
      <c r="H2318" s="243">
        <v>41.740000000000002</v>
      </c>
      <c r="I2318" s="244"/>
      <c r="J2318" s="239"/>
      <c r="K2318" s="239"/>
      <c r="L2318" s="245"/>
      <c r="M2318" s="246"/>
      <c r="N2318" s="247"/>
      <c r="O2318" s="247"/>
      <c r="P2318" s="247"/>
      <c r="Q2318" s="247"/>
      <c r="R2318" s="247"/>
      <c r="S2318" s="247"/>
      <c r="T2318" s="248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T2318" s="249" t="s">
        <v>446</v>
      </c>
      <c r="AU2318" s="249" t="s">
        <v>83</v>
      </c>
      <c r="AV2318" s="13" t="s">
        <v>83</v>
      </c>
      <c r="AW2318" s="13" t="s">
        <v>35</v>
      </c>
      <c r="AX2318" s="13" t="s">
        <v>74</v>
      </c>
      <c r="AY2318" s="249" t="s">
        <v>426</v>
      </c>
    </row>
    <row r="2319" s="13" customFormat="1">
      <c r="A2319" s="13"/>
      <c r="B2319" s="238"/>
      <c r="C2319" s="239"/>
      <c r="D2319" s="240" t="s">
        <v>446</v>
      </c>
      <c r="E2319" s="241" t="s">
        <v>28</v>
      </c>
      <c r="F2319" s="242" t="s">
        <v>3009</v>
      </c>
      <c r="G2319" s="239"/>
      <c r="H2319" s="243">
        <v>60</v>
      </c>
      <c r="I2319" s="244"/>
      <c r="J2319" s="239"/>
      <c r="K2319" s="239"/>
      <c r="L2319" s="245"/>
      <c r="M2319" s="246"/>
      <c r="N2319" s="247"/>
      <c r="O2319" s="247"/>
      <c r="P2319" s="247"/>
      <c r="Q2319" s="247"/>
      <c r="R2319" s="247"/>
      <c r="S2319" s="247"/>
      <c r="T2319" s="248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T2319" s="249" t="s">
        <v>446</v>
      </c>
      <c r="AU2319" s="249" t="s">
        <v>83</v>
      </c>
      <c r="AV2319" s="13" t="s">
        <v>83</v>
      </c>
      <c r="AW2319" s="13" t="s">
        <v>35</v>
      </c>
      <c r="AX2319" s="13" t="s">
        <v>74</v>
      </c>
      <c r="AY2319" s="249" t="s">
        <v>426</v>
      </c>
    </row>
    <row r="2320" s="13" customFormat="1">
      <c r="A2320" s="13"/>
      <c r="B2320" s="238"/>
      <c r="C2320" s="239"/>
      <c r="D2320" s="240" t="s">
        <v>446</v>
      </c>
      <c r="E2320" s="241" t="s">
        <v>28</v>
      </c>
      <c r="F2320" s="242" t="s">
        <v>3010</v>
      </c>
      <c r="G2320" s="239"/>
      <c r="H2320" s="243">
        <v>-31.309999999999999</v>
      </c>
      <c r="I2320" s="244"/>
      <c r="J2320" s="239"/>
      <c r="K2320" s="239"/>
      <c r="L2320" s="245"/>
      <c r="M2320" s="246"/>
      <c r="N2320" s="247"/>
      <c r="O2320" s="247"/>
      <c r="P2320" s="247"/>
      <c r="Q2320" s="247"/>
      <c r="R2320" s="247"/>
      <c r="S2320" s="247"/>
      <c r="T2320" s="248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T2320" s="249" t="s">
        <v>446</v>
      </c>
      <c r="AU2320" s="249" t="s">
        <v>83</v>
      </c>
      <c r="AV2320" s="13" t="s">
        <v>83</v>
      </c>
      <c r="AW2320" s="13" t="s">
        <v>35</v>
      </c>
      <c r="AX2320" s="13" t="s">
        <v>74</v>
      </c>
      <c r="AY2320" s="249" t="s">
        <v>426</v>
      </c>
    </row>
    <row r="2321" s="15" customFormat="1">
      <c r="A2321" s="15"/>
      <c r="B2321" s="260"/>
      <c r="C2321" s="261"/>
      <c r="D2321" s="240" t="s">
        <v>446</v>
      </c>
      <c r="E2321" s="262" t="s">
        <v>472</v>
      </c>
      <c r="F2321" s="263" t="s">
        <v>466</v>
      </c>
      <c r="G2321" s="261"/>
      <c r="H2321" s="264">
        <v>410.20499999999998</v>
      </c>
      <c r="I2321" s="265"/>
      <c r="J2321" s="261"/>
      <c r="K2321" s="261"/>
      <c r="L2321" s="266"/>
      <c r="M2321" s="267"/>
      <c r="N2321" s="268"/>
      <c r="O2321" s="268"/>
      <c r="P2321" s="268"/>
      <c r="Q2321" s="268"/>
      <c r="R2321" s="268"/>
      <c r="S2321" s="268"/>
      <c r="T2321" s="269"/>
      <c r="U2321" s="15"/>
      <c r="V2321" s="15"/>
      <c r="W2321" s="15"/>
      <c r="X2321" s="15"/>
      <c r="Y2321" s="15"/>
      <c r="Z2321" s="15"/>
      <c r="AA2321" s="15"/>
      <c r="AB2321" s="15"/>
      <c r="AC2321" s="15"/>
      <c r="AD2321" s="15"/>
      <c r="AE2321" s="15"/>
      <c r="AT2321" s="270" t="s">
        <v>446</v>
      </c>
      <c r="AU2321" s="270" t="s">
        <v>83</v>
      </c>
      <c r="AV2321" s="15" t="s">
        <v>438</v>
      </c>
      <c r="AW2321" s="15" t="s">
        <v>35</v>
      </c>
      <c r="AX2321" s="15" t="s">
        <v>81</v>
      </c>
      <c r="AY2321" s="270" t="s">
        <v>426</v>
      </c>
    </row>
    <row r="2322" s="2" customFormat="1" ht="55.5" customHeight="1">
      <c r="A2322" s="42"/>
      <c r="B2322" s="43"/>
      <c r="C2322" s="220" t="s">
        <v>3011</v>
      </c>
      <c r="D2322" s="220" t="s">
        <v>433</v>
      </c>
      <c r="E2322" s="221" t="s">
        <v>3012</v>
      </c>
      <c r="F2322" s="222" t="s">
        <v>3013</v>
      </c>
      <c r="G2322" s="223" t="s">
        <v>436</v>
      </c>
      <c r="H2322" s="224">
        <v>31.309999999999999</v>
      </c>
      <c r="I2322" s="225"/>
      <c r="J2322" s="226">
        <f>ROUND(I2322*H2322,2)</f>
        <v>0</v>
      </c>
      <c r="K2322" s="222" t="s">
        <v>28</v>
      </c>
      <c r="L2322" s="48"/>
      <c r="M2322" s="227" t="s">
        <v>28</v>
      </c>
      <c r="N2322" s="228" t="s">
        <v>45</v>
      </c>
      <c r="O2322" s="88"/>
      <c r="P2322" s="229">
        <f>O2322*H2322</f>
        <v>0</v>
      </c>
      <c r="Q2322" s="229">
        <v>0.01315</v>
      </c>
      <c r="R2322" s="229">
        <f>Q2322*H2322</f>
        <v>0.4117265</v>
      </c>
      <c r="S2322" s="229">
        <v>0</v>
      </c>
      <c r="T2322" s="230">
        <f>S2322*H2322</f>
        <v>0</v>
      </c>
      <c r="U2322" s="42"/>
      <c r="V2322" s="42"/>
      <c r="W2322" s="42"/>
      <c r="X2322" s="42"/>
      <c r="Y2322" s="42"/>
      <c r="Z2322" s="42"/>
      <c r="AA2322" s="42"/>
      <c r="AB2322" s="42"/>
      <c r="AC2322" s="42"/>
      <c r="AD2322" s="42"/>
      <c r="AE2322" s="42"/>
      <c r="AR2322" s="231" t="s">
        <v>645</v>
      </c>
      <c r="AT2322" s="231" t="s">
        <v>433</v>
      </c>
      <c r="AU2322" s="231" t="s">
        <v>83</v>
      </c>
      <c r="AY2322" s="21" t="s">
        <v>426</v>
      </c>
      <c r="BE2322" s="232">
        <f>IF(N2322="základní",J2322,0)</f>
        <v>0</v>
      </c>
      <c r="BF2322" s="232">
        <f>IF(N2322="snížená",J2322,0)</f>
        <v>0</v>
      </c>
      <c r="BG2322" s="232">
        <f>IF(N2322="zákl. přenesená",J2322,0)</f>
        <v>0</v>
      </c>
      <c r="BH2322" s="232">
        <f>IF(N2322="sníž. přenesená",J2322,0)</f>
        <v>0</v>
      </c>
      <c r="BI2322" s="232">
        <f>IF(N2322="nulová",J2322,0)</f>
        <v>0</v>
      </c>
      <c r="BJ2322" s="21" t="s">
        <v>81</v>
      </c>
      <c r="BK2322" s="232">
        <f>ROUND(I2322*H2322,2)</f>
        <v>0</v>
      </c>
      <c r="BL2322" s="21" t="s">
        <v>645</v>
      </c>
      <c r="BM2322" s="231" t="s">
        <v>3014</v>
      </c>
    </row>
    <row r="2323" s="14" customFormat="1">
      <c r="A2323" s="14"/>
      <c r="B2323" s="250"/>
      <c r="C2323" s="251"/>
      <c r="D2323" s="240" t="s">
        <v>446</v>
      </c>
      <c r="E2323" s="252" t="s">
        <v>28</v>
      </c>
      <c r="F2323" s="253" t="s">
        <v>899</v>
      </c>
      <c r="G2323" s="251"/>
      <c r="H2323" s="252" t="s">
        <v>28</v>
      </c>
      <c r="I2323" s="254"/>
      <c r="J2323" s="251"/>
      <c r="K2323" s="251"/>
      <c r="L2323" s="255"/>
      <c r="M2323" s="256"/>
      <c r="N2323" s="257"/>
      <c r="O2323" s="257"/>
      <c r="P2323" s="257"/>
      <c r="Q2323" s="257"/>
      <c r="R2323" s="257"/>
      <c r="S2323" s="257"/>
      <c r="T2323" s="258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T2323" s="259" t="s">
        <v>446</v>
      </c>
      <c r="AU2323" s="259" t="s">
        <v>83</v>
      </c>
      <c r="AV2323" s="14" t="s">
        <v>81</v>
      </c>
      <c r="AW2323" s="14" t="s">
        <v>35</v>
      </c>
      <c r="AX2323" s="14" t="s">
        <v>74</v>
      </c>
      <c r="AY2323" s="259" t="s">
        <v>426</v>
      </c>
    </row>
    <row r="2324" s="14" customFormat="1">
      <c r="A2324" s="14"/>
      <c r="B2324" s="250"/>
      <c r="C2324" s="251"/>
      <c r="D2324" s="240" t="s">
        <v>446</v>
      </c>
      <c r="E2324" s="252" t="s">
        <v>28</v>
      </c>
      <c r="F2324" s="253" t="s">
        <v>863</v>
      </c>
      <c r="G2324" s="251"/>
      <c r="H2324" s="252" t="s">
        <v>28</v>
      </c>
      <c r="I2324" s="254"/>
      <c r="J2324" s="251"/>
      <c r="K2324" s="251"/>
      <c r="L2324" s="255"/>
      <c r="M2324" s="256"/>
      <c r="N2324" s="257"/>
      <c r="O2324" s="257"/>
      <c r="P2324" s="257"/>
      <c r="Q2324" s="257"/>
      <c r="R2324" s="257"/>
      <c r="S2324" s="257"/>
      <c r="T2324" s="258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T2324" s="259" t="s">
        <v>446</v>
      </c>
      <c r="AU2324" s="259" t="s">
        <v>83</v>
      </c>
      <c r="AV2324" s="14" t="s">
        <v>81</v>
      </c>
      <c r="AW2324" s="14" t="s">
        <v>35</v>
      </c>
      <c r="AX2324" s="14" t="s">
        <v>74</v>
      </c>
      <c r="AY2324" s="259" t="s">
        <v>426</v>
      </c>
    </row>
    <row r="2325" s="13" customFormat="1">
      <c r="A2325" s="13"/>
      <c r="B2325" s="238"/>
      <c r="C2325" s="239"/>
      <c r="D2325" s="240" t="s">
        <v>446</v>
      </c>
      <c r="E2325" s="241" t="s">
        <v>28</v>
      </c>
      <c r="F2325" s="242" t="s">
        <v>3015</v>
      </c>
      <c r="G2325" s="239"/>
      <c r="H2325" s="243">
        <v>31.309999999999999</v>
      </c>
      <c r="I2325" s="244"/>
      <c r="J2325" s="239"/>
      <c r="K2325" s="239"/>
      <c r="L2325" s="245"/>
      <c r="M2325" s="246"/>
      <c r="N2325" s="247"/>
      <c r="O2325" s="247"/>
      <c r="P2325" s="247"/>
      <c r="Q2325" s="247"/>
      <c r="R2325" s="247"/>
      <c r="S2325" s="247"/>
      <c r="T2325" s="248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T2325" s="249" t="s">
        <v>446</v>
      </c>
      <c r="AU2325" s="249" t="s">
        <v>83</v>
      </c>
      <c r="AV2325" s="13" t="s">
        <v>83</v>
      </c>
      <c r="AW2325" s="13" t="s">
        <v>35</v>
      </c>
      <c r="AX2325" s="13" t="s">
        <v>74</v>
      </c>
      <c r="AY2325" s="249" t="s">
        <v>426</v>
      </c>
    </row>
    <row r="2326" s="15" customFormat="1">
      <c r="A2326" s="15"/>
      <c r="B2326" s="260"/>
      <c r="C2326" s="261"/>
      <c r="D2326" s="240" t="s">
        <v>446</v>
      </c>
      <c r="E2326" s="262" t="s">
        <v>467</v>
      </c>
      <c r="F2326" s="263" t="s">
        <v>466</v>
      </c>
      <c r="G2326" s="261"/>
      <c r="H2326" s="264">
        <v>31.309999999999999</v>
      </c>
      <c r="I2326" s="265"/>
      <c r="J2326" s="261"/>
      <c r="K2326" s="261"/>
      <c r="L2326" s="266"/>
      <c r="M2326" s="267"/>
      <c r="N2326" s="268"/>
      <c r="O2326" s="268"/>
      <c r="P2326" s="268"/>
      <c r="Q2326" s="268"/>
      <c r="R2326" s="268"/>
      <c r="S2326" s="268"/>
      <c r="T2326" s="269"/>
      <c r="U2326" s="15"/>
      <c r="V2326" s="15"/>
      <c r="W2326" s="15"/>
      <c r="X2326" s="15"/>
      <c r="Y2326" s="15"/>
      <c r="Z2326" s="15"/>
      <c r="AA2326" s="15"/>
      <c r="AB2326" s="15"/>
      <c r="AC2326" s="15"/>
      <c r="AD2326" s="15"/>
      <c r="AE2326" s="15"/>
      <c r="AT2326" s="270" t="s">
        <v>446</v>
      </c>
      <c r="AU2326" s="270" t="s">
        <v>83</v>
      </c>
      <c r="AV2326" s="15" t="s">
        <v>438</v>
      </c>
      <c r="AW2326" s="15" t="s">
        <v>35</v>
      </c>
      <c r="AX2326" s="15" t="s">
        <v>81</v>
      </c>
      <c r="AY2326" s="270" t="s">
        <v>426</v>
      </c>
    </row>
    <row r="2327" s="2" customFormat="1" ht="49.05" customHeight="1">
      <c r="A2327" s="42"/>
      <c r="B2327" s="43"/>
      <c r="C2327" s="220" t="s">
        <v>3016</v>
      </c>
      <c r="D2327" s="220" t="s">
        <v>433</v>
      </c>
      <c r="E2327" s="221" t="s">
        <v>3017</v>
      </c>
      <c r="F2327" s="222" t="s">
        <v>3018</v>
      </c>
      <c r="G2327" s="223" t="s">
        <v>949</v>
      </c>
      <c r="H2327" s="224">
        <v>36.200000000000003</v>
      </c>
      <c r="I2327" s="225"/>
      <c r="J2327" s="226">
        <f>ROUND(I2327*H2327,2)</f>
        <v>0</v>
      </c>
      <c r="K2327" s="222" t="s">
        <v>437</v>
      </c>
      <c r="L2327" s="48"/>
      <c r="M2327" s="227" t="s">
        <v>28</v>
      </c>
      <c r="N2327" s="228" t="s">
        <v>45</v>
      </c>
      <c r="O2327" s="88"/>
      <c r="P2327" s="229">
        <f>O2327*H2327</f>
        <v>0</v>
      </c>
      <c r="Q2327" s="229">
        <v>0.01874</v>
      </c>
      <c r="R2327" s="229">
        <f>Q2327*H2327</f>
        <v>0.67838799999999999</v>
      </c>
      <c r="S2327" s="229">
        <v>0</v>
      </c>
      <c r="T2327" s="230">
        <f>S2327*H2327</f>
        <v>0</v>
      </c>
      <c r="U2327" s="42"/>
      <c r="V2327" s="42"/>
      <c r="W2327" s="42"/>
      <c r="X2327" s="42"/>
      <c r="Y2327" s="42"/>
      <c r="Z2327" s="42"/>
      <c r="AA2327" s="42"/>
      <c r="AB2327" s="42"/>
      <c r="AC2327" s="42"/>
      <c r="AD2327" s="42"/>
      <c r="AE2327" s="42"/>
      <c r="AR2327" s="231" t="s">
        <v>645</v>
      </c>
      <c r="AT2327" s="231" t="s">
        <v>433</v>
      </c>
      <c r="AU2327" s="231" t="s">
        <v>83</v>
      </c>
      <c r="AY2327" s="21" t="s">
        <v>426</v>
      </c>
      <c r="BE2327" s="232">
        <f>IF(N2327="základní",J2327,0)</f>
        <v>0</v>
      </c>
      <c r="BF2327" s="232">
        <f>IF(N2327="snížená",J2327,0)</f>
        <v>0</v>
      </c>
      <c r="BG2327" s="232">
        <f>IF(N2327="zákl. přenesená",J2327,0)</f>
        <v>0</v>
      </c>
      <c r="BH2327" s="232">
        <f>IF(N2327="sníž. přenesená",J2327,0)</f>
        <v>0</v>
      </c>
      <c r="BI2327" s="232">
        <f>IF(N2327="nulová",J2327,0)</f>
        <v>0</v>
      </c>
      <c r="BJ2327" s="21" t="s">
        <v>81</v>
      </c>
      <c r="BK2327" s="232">
        <f>ROUND(I2327*H2327,2)</f>
        <v>0</v>
      </c>
      <c r="BL2327" s="21" t="s">
        <v>645</v>
      </c>
      <c r="BM2327" s="231" t="s">
        <v>3019</v>
      </c>
    </row>
    <row r="2328" s="2" customFormat="1">
      <c r="A2328" s="42"/>
      <c r="B2328" s="43"/>
      <c r="C2328" s="44"/>
      <c r="D2328" s="233" t="s">
        <v>442</v>
      </c>
      <c r="E2328" s="44"/>
      <c r="F2328" s="234" t="s">
        <v>3020</v>
      </c>
      <c r="G2328" s="44"/>
      <c r="H2328" s="44"/>
      <c r="I2328" s="235"/>
      <c r="J2328" s="44"/>
      <c r="K2328" s="44"/>
      <c r="L2328" s="48"/>
      <c r="M2328" s="236"/>
      <c r="N2328" s="237"/>
      <c r="O2328" s="88"/>
      <c r="P2328" s="88"/>
      <c r="Q2328" s="88"/>
      <c r="R2328" s="88"/>
      <c r="S2328" s="88"/>
      <c r="T2328" s="89"/>
      <c r="U2328" s="42"/>
      <c r="V2328" s="42"/>
      <c r="W2328" s="42"/>
      <c r="X2328" s="42"/>
      <c r="Y2328" s="42"/>
      <c r="Z2328" s="42"/>
      <c r="AA2328" s="42"/>
      <c r="AB2328" s="42"/>
      <c r="AC2328" s="42"/>
      <c r="AD2328" s="42"/>
      <c r="AE2328" s="42"/>
      <c r="AT2328" s="21" t="s">
        <v>442</v>
      </c>
      <c r="AU2328" s="21" t="s">
        <v>83</v>
      </c>
    </row>
    <row r="2329" s="14" customFormat="1">
      <c r="A2329" s="14"/>
      <c r="B2329" s="250"/>
      <c r="C2329" s="251"/>
      <c r="D2329" s="240" t="s">
        <v>446</v>
      </c>
      <c r="E2329" s="252" t="s">
        <v>28</v>
      </c>
      <c r="F2329" s="253" t="s">
        <v>863</v>
      </c>
      <c r="G2329" s="251"/>
      <c r="H2329" s="252" t="s">
        <v>28</v>
      </c>
      <c r="I2329" s="254"/>
      <c r="J2329" s="251"/>
      <c r="K2329" s="251"/>
      <c r="L2329" s="255"/>
      <c r="M2329" s="256"/>
      <c r="N2329" s="257"/>
      <c r="O2329" s="257"/>
      <c r="P2329" s="257"/>
      <c r="Q2329" s="257"/>
      <c r="R2329" s="257"/>
      <c r="S2329" s="257"/>
      <c r="T2329" s="258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T2329" s="259" t="s">
        <v>446</v>
      </c>
      <c r="AU2329" s="259" t="s">
        <v>83</v>
      </c>
      <c r="AV2329" s="14" t="s">
        <v>81</v>
      </c>
      <c r="AW2329" s="14" t="s">
        <v>35</v>
      </c>
      <c r="AX2329" s="14" t="s">
        <v>74</v>
      </c>
      <c r="AY2329" s="259" t="s">
        <v>426</v>
      </c>
    </row>
    <row r="2330" s="13" customFormat="1">
      <c r="A2330" s="13"/>
      <c r="B2330" s="238"/>
      <c r="C2330" s="239"/>
      <c r="D2330" s="240" t="s">
        <v>446</v>
      </c>
      <c r="E2330" s="241" t="s">
        <v>28</v>
      </c>
      <c r="F2330" s="242" t="s">
        <v>1399</v>
      </c>
      <c r="G2330" s="239"/>
      <c r="H2330" s="243">
        <v>36.200000000000003</v>
      </c>
      <c r="I2330" s="244"/>
      <c r="J2330" s="239"/>
      <c r="K2330" s="239"/>
      <c r="L2330" s="245"/>
      <c r="M2330" s="246"/>
      <c r="N2330" s="247"/>
      <c r="O2330" s="247"/>
      <c r="P2330" s="247"/>
      <c r="Q2330" s="247"/>
      <c r="R2330" s="247"/>
      <c r="S2330" s="247"/>
      <c r="T2330" s="248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T2330" s="249" t="s">
        <v>446</v>
      </c>
      <c r="AU2330" s="249" t="s">
        <v>83</v>
      </c>
      <c r="AV2330" s="13" t="s">
        <v>83</v>
      </c>
      <c r="AW2330" s="13" t="s">
        <v>35</v>
      </c>
      <c r="AX2330" s="13" t="s">
        <v>74</v>
      </c>
      <c r="AY2330" s="249" t="s">
        <v>426</v>
      </c>
    </row>
    <row r="2331" s="15" customFormat="1">
      <c r="A2331" s="15"/>
      <c r="B2331" s="260"/>
      <c r="C2331" s="261"/>
      <c r="D2331" s="240" t="s">
        <v>446</v>
      </c>
      <c r="E2331" s="262" t="s">
        <v>407</v>
      </c>
      <c r="F2331" s="263" t="s">
        <v>466</v>
      </c>
      <c r="G2331" s="261"/>
      <c r="H2331" s="264">
        <v>36.200000000000003</v>
      </c>
      <c r="I2331" s="265"/>
      <c r="J2331" s="261"/>
      <c r="K2331" s="261"/>
      <c r="L2331" s="266"/>
      <c r="M2331" s="267"/>
      <c r="N2331" s="268"/>
      <c r="O2331" s="268"/>
      <c r="P2331" s="268"/>
      <c r="Q2331" s="268"/>
      <c r="R2331" s="268"/>
      <c r="S2331" s="268"/>
      <c r="T2331" s="269"/>
      <c r="U2331" s="15"/>
      <c r="V2331" s="15"/>
      <c r="W2331" s="15"/>
      <c r="X2331" s="15"/>
      <c r="Y2331" s="15"/>
      <c r="Z2331" s="15"/>
      <c r="AA2331" s="15"/>
      <c r="AB2331" s="15"/>
      <c r="AC2331" s="15"/>
      <c r="AD2331" s="15"/>
      <c r="AE2331" s="15"/>
      <c r="AT2331" s="270" t="s">
        <v>446</v>
      </c>
      <c r="AU2331" s="270" t="s">
        <v>83</v>
      </c>
      <c r="AV2331" s="15" t="s">
        <v>438</v>
      </c>
      <c r="AW2331" s="15" t="s">
        <v>35</v>
      </c>
      <c r="AX2331" s="15" t="s">
        <v>81</v>
      </c>
      <c r="AY2331" s="270" t="s">
        <v>426</v>
      </c>
    </row>
    <row r="2332" s="2" customFormat="1" ht="44.25" customHeight="1">
      <c r="A2332" s="42"/>
      <c r="B2332" s="43"/>
      <c r="C2332" s="220" t="s">
        <v>3021</v>
      </c>
      <c r="D2332" s="220" t="s">
        <v>433</v>
      </c>
      <c r="E2332" s="221" t="s">
        <v>3022</v>
      </c>
      <c r="F2332" s="222" t="s">
        <v>3023</v>
      </c>
      <c r="G2332" s="223" t="s">
        <v>949</v>
      </c>
      <c r="H2332" s="224">
        <v>55.630000000000003</v>
      </c>
      <c r="I2332" s="225"/>
      <c r="J2332" s="226">
        <f>ROUND(I2332*H2332,2)</f>
        <v>0</v>
      </c>
      <c r="K2332" s="222" t="s">
        <v>437</v>
      </c>
      <c r="L2332" s="48"/>
      <c r="M2332" s="227" t="s">
        <v>28</v>
      </c>
      <c r="N2332" s="228" t="s">
        <v>45</v>
      </c>
      <c r="O2332" s="88"/>
      <c r="P2332" s="229">
        <f>O2332*H2332</f>
        <v>0</v>
      </c>
      <c r="Q2332" s="229">
        <v>0.01486</v>
      </c>
      <c r="R2332" s="229">
        <f>Q2332*H2332</f>
        <v>0.8266618</v>
      </c>
      <c r="S2332" s="229">
        <v>0</v>
      </c>
      <c r="T2332" s="230">
        <f>S2332*H2332</f>
        <v>0</v>
      </c>
      <c r="U2332" s="42"/>
      <c r="V2332" s="42"/>
      <c r="W2332" s="42"/>
      <c r="X2332" s="42"/>
      <c r="Y2332" s="42"/>
      <c r="Z2332" s="42"/>
      <c r="AA2332" s="42"/>
      <c r="AB2332" s="42"/>
      <c r="AC2332" s="42"/>
      <c r="AD2332" s="42"/>
      <c r="AE2332" s="42"/>
      <c r="AR2332" s="231" t="s">
        <v>645</v>
      </c>
      <c r="AT2332" s="231" t="s">
        <v>433</v>
      </c>
      <c r="AU2332" s="231" t="s">
        <v>83</v>
      </c>
      <c r="AY2332" s="21" t="s">
        <v>426</v>
      </c>
      <c r="BE2332" s="232">
        <f>IF(N2332="základní",J2332,0)</f>
        <v>0</v>
      </c>
      <c r="BF2332" s="232">
        <f>IF(N2332="snížená",J2332,0)</f>
        <v>0</v>
      </c>
      <c r="BG2332" s="232">
        <f>IF(N2332="zákl. přenesená",J2332,0)</f>
        <v>0</v>
      </c>
      <c r="BH2332" s="232">
        <f>IF(N2332="sníž. přenesená",J2332,0)</f>
        <v>0</v>
      </c>
      <c r="BI2332" s="232">
        <f>IF(N2332="nulová",J2332,0)</f>
        <v>0</v>
      </c>
      <c r="BJ2332" s="21" t="s">
        <v>81</v>
      </c>
      <c r="BK2332" s="232">
        <f>ROUND(I2332*H2332,2)</f>
        <v>0</v>
      </c>
      <c r="BL2332" s="21" t="s">
        <v>645</v>
      </c>
      <c r="BM2332" s="231" t="s">
        <v>3024</v>
      </c>
    </row>
    <row r="2333" s="2" customFormat="1">
      <c r="A2333" s="42"/>
      <c r="B2333" s="43"/>
      <c r="C2333" s="44"/>
      <c r="D2333" s="233" t="s">
        <v>442</v>
      </c>
      <c r="E2333" s="44"/>
      <c r="F2333" s="234" t="s">
        <v>3025</v>
      </c>
      <c r="G2333" s="44"/>
      <c r="H2333" s="44"/>
      <c r="I2333" s="235"/>
      <c r="J2333" s="44"/>
      <c r="K2333" s="44"/>
      <c r="L2333" s="48"/>
      <c r="M2333" s="236"/>
      <c r="N2333" s="237"/>
      <c r="O2333" s="88"/>
      <c r="P2333" s="88"/>
      <c r="Q2333" s="88"/>
      <c r="R2333" s="88"/>
      <c r="S2333" s="88"/>
      <c r="T2333" s="89"/>
      <c r="U2333" s="42"/>
      <c r="V2333" s="42"/>
      <c r="W2333" s="42"/>
      <c r="X2333" s="42"/>
      <c r="Y2333" s="42"/>
      <c r="Z2333" s="42"/>
      <c r="AA2333" s="42"/>
      <c r="AB2333" s="42"/>
      <c r="AC2333" s="42"/>
      <c r="AD2333" s="42"/>
      <c r="AE2333" s="42"/>
      <c r="AT2333" s="21" t="s">
        <v>442</v>
      </c>
      <c r="AU2333" s="21" t="s">
        <v>83</v>
      </c>
    </row>
    <row r="2334" s="14" customFormat="1">
      <c r="A2334" s="14"/>
      <c r="B2334" s="250"/>
      <c r="C2334" s="251"/>
      <c r="D2334" s="240" t="s">
        <v>446</v>
      </c>
      <c r="E2334" s="252" t="s">
        <v>28</v>
      </c>
      <c r="F2334" s="253" t="s">
        <v>863</v>
      </c>
      <c r="G2334" s="251"/>
      <c r="H2334" s="252" t="s">
        <v>28</v>
      </c>
      <c r="I2334" s="254"/>
      <c r="J2334" s="251"/>
      <c r="K2334" s="251"/>
      <c r="L2334" s="255"/>
      <c r="M2334" s="256"/>
      <c r="N2334" s="257"/>
      <c r="O2334" s="257"/>
      <c r="P2334" s="257"/>
      <c r="Q2334" s="257"/>
      <c r="R2334" s="257"/>
      <c r="S2334" s="257"/>
      <c r="T2334" s="258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T2334" s="259" t="s">
        <v>446</v>
      </c>
      <c r="AU2334" s="259" t="s">
        <v>83</v>
      </c>
      <c r="AV2334" s="14" t="s">
        <v>81</v>
      </c>
      <c r="AW2334" s="14" t="s">
        <v>35</v>
      </c>
      <c r="AX2334" s="14" t="s">
        <v>74</v>
      </c>
      <c r="AY2334" s="259" t="s">
        <v>426</v>
      </c>
    </row>
    <row r="2335" s="13" customFormat="1">
      <c r="A2335" s="13"/>
      <c r="B2335" s="238"/>
      <c r="C2335" s="239"/>
      <c r="D2335" s="240" t="s">
        <v>446</v>
      </c>
      <c r="E2335" s="241" t="s">
        <v>401</v>
      </c>
      <c r="F2335" s="242" t="s">
        <v>3026</v>
      </c>
      <c r="G2335" s="239"/>
      <c r="H2335" s="243">
        <v>26.609999999999999</v>
      </c>
      <c r="I2335" s="244"/>
      <c r="J2335" s="239"/>
      <c r="K2335" s="239"/>
      <c r="L2335" s="245"/>
      <c r="M2335" s="246"/>
      <c r="N2335" s="247"/>
      <c r="O2335" s="247"/>
      <c r="P2335" s="247"/>
      <c r="Q2335" s="247"/>
      <c r="R2335" s="247"/>
      <c r="S2335" s="247"/>
      <c r="T2335" s="248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T2335" s="249" t="s">
        <v>446</v>
      </c>
      <c r="AU2335" s="249" t="s">
        <v>83</v>
      </c>
      <c r="AV2335" s="13" t="s">
        <v>83</v>
      </c>
      <c r="AW2335" s="13" t="s">
        <v>35</v>
      </c>
      <c r="AX2335" s="13" t="s">
        <v>74</v>
      </c>
      <c r="AY2335" s="249" t="s">
        <v>426</v>
      </c>
    </row>
    <row r="2336" s="13" customFormat="1">
      <c r="A2336" s="13"/>
      <c r="B2336" s="238"/>
      <c r="C2336" s="239"/>
      <c r="D2336" s="240" t="s">
        <v>446</v>
      </c>
      <c r="E2336" s="241" t="s">
        <v>403</v>
      </c>
      <c r="F2336" s="242" t="s">
        <v>3027</v>
      </c>
      <c r="G2336" s="239"/>
      <c r="H2336" s="243">
        <v>13.305</v>
      </c>
      <c r="I2336" s="244"/>
      <c r="J2336" s="239"/>
      <c r="K2336" s="239"/>
      <c r="L2336" s="245"/>
      <c r="M2336" s="246"/>
      <c r="N2336" s="247"/>
      <c r="O2336" s="247"/>
      <c r="P2336" s="247"/>
      <c r="Q2336" s="247"/>
      <c r="R2336" s="247"/>
      <c r="S2336" s="247"/>
      <c r="T2336" s="248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T2336" s="249" t="s">
        <v>446</v>
      </c>
      <c r="AU2336" s="249" t="s">
        <v>83</v>
      </c>
      <c r="AV2336" s="13" t="s">
        <v>83</v>
      </c>
      <c r="AW2336" s="13" t="s">
        <v>35</v>
      </c>
      <c r="AX2336" s="13" t="s">
        <v>74</v>
      </c>
      <c r="AY2336" s="249" t="s">
        <v>426</v>
      </c>
    </row>
    <row r="2337" s="13" customFormat="1">
      <c r="A2337" s="13"/>
      <c r="B2337" s="238"/>
      <c r="C2337" s="239"/>
      <c r="D2337" s="240" t="s">
        <v>446</v>
      </c>
      <c r="E2337" s="241" t="s">
        <v>405</v>
      </c>
      <c r="F2337" s="242" t="s">
        <v>3028</v>
      </c>
      <c r="G2337" s="239"/>
      <c r="H2337" s="243">
        <v>15.715</v>
      </c>
      <c r="I2337" s="244"/>
      <c r="J2337" s="239"/>
      <c r="K2337" s="239"/>
      <c r="L2337" s="245"/>
      <c r="M2337" s="246"/>
      <c r="N2337" s="247"/>
      <c r="O2337" s="247"/>
      <c r="P2337" s="247"/>
      <c r="Q2337" s="247"/>
      <c r="R2337" s="247"/>
      <c r="S2337" s="247"/>
      <c r="T2337" s="248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3"/>
      <c r="AT2337" s="249" t="s">
        <v>446</v>
      </c>
      <c r="AU2337" s="249" t="s">
        <v>83</v>
      </c>
      <c r="AV2337" s="13" t="s">
        <v>83</v>
      </c>
      <c r="AW2337" s="13" t="s">
        <v>35</v>
      </c>
      <c r="AX2337" s="13" t="s">
        <v>74</v>
      </c>
      <c r="AY2337" s="249" t="s">
        <v>426</v>
      </c>
    </row>
    <row r="2338" s="15" customFormat="1">
      <c r="A2338" s="15"/>
      <c r="B2338" s="260"/>
      <c r="C2338" s="261"/>
      <c r="D2338" s="240" t="s">
        <v>446</v>
      </c>
      <c r="E2338" s="262" t="s">
        <v>28</v>
      </c>
      <c r="F2338" s="263" t="s">
        <v>466</v>
      </c>
      <c r="G2338" s="261"/>
      <c r="H2338" s="264">
        <v>55.630000000000003</v>
      </c>
      <c r="I2338" s="265"/>
      <c r="J2338" s="261"/>
      <c r="K2338" s="261"/>
      <c r="L2338" s="266"/>
      <c r="M2338" s="267"/>
      <c r="N2338" s="268"/>
      <c r="O2338" s="268"/>
      <c r="P2338" s="268"/>
      <c r="Q2338" s="268"/>
      <c r="R2338" s="268"/>
      <c r="S2338" s="268"/>
      <c r="T2338" s="269"/>
      <c r="U2338" s="15"/>
      <c r="V2338" s="15"/>
      <c r="W2338" s="15"/>
      <c r="X2338" s="15"/>
      <c r="Y2338" s="15"/>
      <c r="Z2338" s="15"/>
      <c r="AA2338" s="15"/>
      <c r="AB2338" s="15"/>
      <c r="AC2338" s="15"/>
      <c r="AD2338" s="15"/>
      <c r="AE2338" s="15"/>
      <c r="AT2338" s="270" t="s">
        <v>446</v>
      </c>
      <c r="AU2338" s="270" t="s">
        <v>83</v>
      </c>
      <c r="AV2338" s="15" t="s">
        <v>438</v>
      </c>
      <c r="AW2338" s="15" t="s">
        <v>35</v>
      </c>
      <c r="AX2338" s="15" t="s">
        <v>81</v>
      </c>
      <c r="AY2338" s="270" t="s">
        <v>426</v>
      </c>
    </row>
    <row r="2339" s="2" customFormat="1" ht="44.25" customHeight="1">
      <c r="A2339" s="42"/>
      <c r="B2339" s="43"/>
      <c r="C2339" s="220" t="s">
        <v>3029</v>
      </c>
      <c r="D2339" s="220" t="s">
        <v>433</v>
      </c>
      <c r="E2339" s="221" t="s">
        <v>3030</v>
      </c>
      <c r="F2339" s="222" t="s">
        <v>3031</v>
      </c>
      <c r="G2339" s="223" t="s">
        <v>436</v>
      </c>
      <c r="H2339" s="224">
        <v>59.100000000000001</v>
      </c>
      <c r="I2339" s="225"/>
      <c r="J2339" s="226">
        <f>ROUND(I2339*H2339,2)</f>
        <v>0</v>
      </c>
      <c r="K2339" s="222" t="s">
        <v>437</v>
      </c>
      <c r="L2339" s="48"/>
      <c r="M2339" s="227" t="s">
        <v>28</v>
      </c>
      <c r="N2339" s="228" t="s">
        <v>45</v>
      </c>
      <c r="O2339" s="88"/>
      <c r="P2339" s="229">
        <f>O2339*H2339</f>
        <v>0</v>
      </c>
      <c r="Q2339" s="229">
        <v>0.026429999999999999</v>
      </c>
      <c r="R2339" s="229">
        <f>Q2339*H2339</f>
        <v>1.5620129999999999</v>
      </c>
      <c r="S2339" s="229">
        <v>0</v>
      </c>
      <c r="T2339" s="230">
        <f>S2339*H2339</f>
        <v>0</v>
      </c>
      <c r="U2339" s="42"/>
      <c r="V2339" s="42"/>
      <c r="W2339" s="42"/>
      <c r="X2339" s="42"/>
      <c r="Y2339" s="42"/>
      <c r="Z2339" s="42"/>
      <c r="AA2339" s="42"/>
      <c r="AB2339" s="42"/>
      <c r="AC2339" s="42"/>
      <c r="AD2339" s="42"/>
      <c r="AE2339" s="42"/>
      <c r="AR2339" s="231" t="s">
        <v>645</v>
      </c>
      <c r="AT2339" s="231" t="s">
        <v>433</v>
      </c>
      <c r="AU2339" s="231" t="s">
        <v>83</v>
      </c>
      <c r="AY2339" s="21" t="s">
        <v>426</v>
      </c>
      <c r="BE2339" s="232">
        <f>IF(N2339="základní",J2339,0)</f>
        <v>0</v>
      </c>
      <c r="BF2339" s="232">
        <f>IF(N2339="snížená",J2339,0)</f>
        <v>0</v>
      </c>
      <c r="BG2339" s="232">
        <f>IF(N2339="zákl. přenesená",J2339,0)</f>
        <v>0</v>
      </c>
      <c r="BH2339" s="232">
        <f>IF(N2339="sníž. přenesená",J2339,0)</f>
        <v>0</v>
      </c>
      <c r="BI2339" s="232">
        <f>IF(N2339="nulová",J2339,0)</f>
        <v>0</v>
      </c>
      <c r="BJ2339" s="21" t="s">
        <v>81</v>
      </c>
      <c r="BK2339" s="232">
        <f>ROUND(I2339*H2339,2)</f>
        <v>0</v>
      </c>
      <c r="BL2339" s="21" t="s">
        <v>645</v>
      </c>
      <c r="BM2339" s="231" t="s">
        <v>3032</v>
      </c>
    </row>
    <row r="2340" s="2" customFormat="1">
      <c r="A2340" s="42"/>
      <c r="B2340" s="43"/>
      <c r="C2340" s="44"/>
      <c r="D2340" s="233" t="s">
        <v>442</v>
      </c>
      <c r="E2340" s="44"/>
      <c r="F2340" s="234" t="s">
        <v>3033</v>
      </c>
      <c r="G2340" s="44"/>
      <c r="H2340" s="44"/>
      <c r="I2340" s="235"/>
      <c r="J2340" s="44"/>
      <c r="K2340" s="44"/>
      <c r="L2340" s="48"/>
      <c r="M2340" s="236"/>
      <c r="N2340" s="237"/>
      <c r="O2340" s="88"/>
      <c r="P2340" s="88"/>
      <c r="Q2340" s="88"/>
      <c r="R2340" s="88"/>
      <c r="S2340" s="88"/>
      <c r="T2340" s="89"/>
      <c r="U2340" s="42"/>
      <c r="V2340" s="42"/>
      <c r="W2340" s="42"/>
      <c r="X2340" s="42"/>
      <c r="Y2340" s="42"/>
      <c r="Z2340" s="42"/>
      <c r="AA2340" s="42"/>
      <c r="AB2340" s="42"/>
      <c r="AC2340" s="42"/>
      <c r="AD2340" s="42"/>
      <c r="AE2340" s="42"/>
      <c r="AT2340" s="21" t="s">
        <v>442</v>
      </c>
      <c r="AU2340" s="21" t="s">
        <v>83</v>
      </c>
    </row>
    <row r="2341" s="14" customFormat="1">
      <c r="A2341" s="14"/>
      <c r="B2341" s="250"/>
      <c r="C2341" s="251"/>
      <c r="D2341" s="240" t="s">
        <v>446</v>
      </c>
      <c r="E2341" s="252" t="s">
        <v>28</v>
      </c>
      <c r="F2341" s="253" t="s">
        <v>872</v>
      </c>
      <c r="G2341" s="251"/>
      <c r="H2341" s="252" t="s">
        <v>28</v>
      </c>
      <c r="I2341" s="254"/>
      <c r="J2341" s="251"/>
      <c r="K2341" s="251"/>
      <c r="L2341" s="255"/>
      <c r="M2341" s="256"/>
      <c r="N2341" s="257"/>
      <c r="O2341" s="257"/>
      <c r="P2341" s="257"/>
      <c r="Q2341" s="257"/>
      <c r="R2341" s="257"/>
      <c r="S2341" s="257"/>
      <c r="T2341" s="258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T2341" s="259" t="s">
        <v>446</v>
      </c>
      <c r="AU2341" s="259" t="s">
        <v>83</v>
      </c>
      <c r="AV2341" s="14" t="s">
        <v>81</v>
      </c>
      <c r="AW2341" s="14" t="s">
        <v>35</v>
      </c>
      <c r="AX2341" s="14" t="s">
        <v>74</v>
      </c>
      <c r="AY2341" s="259" t="s">
        <v>426</v>
      </c>
    </row>
    <row r="2342" s="13" customFormat="1">
      <c r="A2342" s="13"/>
      <c r="B2342" s="238"/>
      <c r="C2342" s="239"/>
      <c r="D2342" s="240" t="s">
        <v>446</v>
      </c>
      <c r="E2342" s="241" t="s">
        <v>28</v>
      </c>
      <c r="F2342" s="242" t="s">
        <v>3034</v>
      </c>
      <c r="G2342" s="239"/>
      <c r="H2342" s="243">
        <v>4.25</v>
      </c>
      <c r="I2342" s="244"/>
      <c r="J2342" s="239"/>
      <c r="K2342" s="239"/>
      <c r="L2342" s="245"/>
      <c r="M2342" s="246"/>
      <c r="N2342" s="247"/>
      <c r="O2342" s="247"/>
      <c r="P2342" s="247"/>
      <c r="Q2342" s="247"/>
      <c r="R2342" s="247"/>
      <c r="S2342" s="247"/>
      <c r="T2342" s="248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T2342" s="249" t="s">
        <v>446</v>
      </c>
      <c r="AU2342" s="249" t="s">
        <v>83</v>
      </c>
      <c r="AV2342" s="13" t="s">
        <v>83</v>
      </c>
      <c r="AW2342" s="13" t="s">
        <v>35</v>
      </c>
      <c r="AX2342" s="13" t="s">
        <v>74</v>
      </c>
      <c r="AY2342" s="249" t="s">
        <v>426</v>
      </c>
    </row>
    <row r="2343" s="14" customFormat="1">
      <c r="A2343" s="14"/>
      <c r="B2343" s="250"/>
      <c r="C2343" s="251"/>
      <c r="D2343" s="240" t="s">
        <v>446</v>
      </c>
      <c r="E2343" s="252" t="s">
        <v>28</v>
      </c>
      <c r="F2343" s="253" t="s">
        <v>863</v>
      </c>
      <c r="G2343" s="251"/>
      <c r="H2343" s="252" t="s">
        <v>28</v>
      </c>
      <c r="I2343" s="254"/>
      <c r="J2343" s="251"/>
      <c r="K2343" s="251"/>
      <c r="L2343" s="255"/>
      <c r="M2343" s="256"/>
      <c r="N2343" s="257"/>
      <c r="O2343" s="257"/>
      <c r="P2343" s="257"/>
      <c r="Q2343" s="257"/>
      <c r="R2343" s="257"/>
      <c r="S2343" s="257"/>
      <c r="T2343" s="258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T2343" s="259" t="s">
        <v>446</v>
      </c>
      <c r="AU2343" s="259" t="s">
        <v>83</v>
      </c>
      <c r="AV2343" s="14" t="s">
        <v>81</v>
      </c>
      <c r="AW2343" s="14" t="s">
        <v>35</v>
      </c>
      <c r="AX2343" s="14" t="s">
        <v>74</v>
      </c>
      <c r="AY2343" s="259" t="s">
        <v>426</v>
      </c>
    </row>
    <row r="2344" s="13" customFormat="1">
      <c r="A2344" s="13"/>
      <c r="B2344" s="238"/>
      <c r="C2344" s="239"/>
      <c r="D2344" s="240" t="s">
        <v>446</v>
      </c>
      <c r="E2344" s="241" t="s">
        <v>28</v>
      </c>
      <c r="F2344" s="242" t="s">
        <v>3035</v>
      </c>
      <c r="G2344" s="239"/>
      <c r="H2344" s="243">
        <v>45.25</v>
      </c>
      <c r="I2344" s="244"/>
      <c r="J2344" s="239"/>
      <c r="K2344" s="239"/>
      <c r="L2344" s="245"/>
      <c r="M2344" s="246"/>
      <c r="N2344" s="247"/>
      <c r="O2344" s="247"/>
      <c r="P2344" s="247"/>
      <c r="Q2344" s="247"/>
      <c r="R2344" s="247"/>
      <c r="S2344" s="247"/>
      <c r="T2344" s="248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T2344" s="249" t="s">
        <v>446</v>
      </c>
      <c r="AU2344" s="249" t="s">
        <v>83</v>
      </c>
      <c r="AV2344" s="13" t="s">
        <v>83</v>
      </c>
      <c r="AW2344" s="13" t="s">
        <v>35</v>
      </c>
      <c r="AX2344" s="13" t="s">
        <v>74</v>
      </c>
      <c r="AY2344" s="249" t="s">
        <v>426</v>
      </c>
    </row>
    <row r="2345" s="13" customFormat="1">
      <c r="A2345" s="13"/>
      <c r="B2345" s="238"/>
      <c r="C2345" s="239"/>
      <c r="D2345" s="240" t="s">
        <v>446</v>
      </c>
      <c r="E2345" s="241" t="s">
        <v>28</v>
      </c>
      <c r="F2345" s="242" t="s">
        <v>3036</v>
      </c>
      <c r="G2345" s="239"/>
      <c r="H2345" s="243">
        <v>9.5999999999999996</v>
      </c>
      <c r="I2345" s="244"/>
      <c r="J2345" s="239"/>
      <c r="K2345" s="239"/>
      <c r="L2345" s="245"/>
      <c r="M2345" s="246"/>
      <c r="N2345" s="247"/>
      <c r="O2345" s="247"/>
      <c r="P2345" s="247"/>
      <c r="Q2345" s="247"/>
      <c r="R2345" s="247"/>
      <c r="S2345" s="247"/>
      <c r="T2345" s="248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T2345" s="249" t="s">
        <v>446</v>
      </c>
      <c r="AU2345" s="249" t="s">
        <v>83</v>
      </c>
      <c r="AV2345" s="13" t="s">
        <v>83</v>
      </c>
      <c r="AW2345" s="13" t="s">
        <v>35</v>
      </c>
      <c r="AX2345" s="13" t="s">
        <v>74</v>
      </c>
      <c r="AY2345" s="249" t="s">
        <v>426</v>
      </c>
    </row>
    <row r="2346" s="15" customFormat="1">
      <c r="A2346" s="15"/>
      <c r="B2346" s="260"/>
      <c r="C2346" s="261"/>
      <c r="D2346" s="240" t="s">
        <v>446</v>
      </c>
      <c r="E2346" s="262" t="s">
        <v>399</v>
      </c>
      <c r="F2346" s="263" t="s">
        <v>466</v>
      </c>
      <c r="G2346" s="261"/>
      <c r="H2346" s="264">
        <v>59.100000000000001</v>
      </c>
      <c r="I2346" s="265"/>
      <c r="J2346" s="261"/>
      <c r="K2346" s="261"/>
      <c r="L2346" s="266"/>
      <c r="M2346" s="267"/>
      <c r="N2346" s="268"/>
      <c r="O2346" s="268"/>
      <c r="P2346" s="268"/>
      <c r="Q2346" s="268"/>
      <c r="R2346" s="268"/>
      <c r="S2346" s="268"/>
      <c r="T2346" s="269"/>
      <c r="U2346" s="15"/>
      <c r="V2346" s="15"/>
      <c r="W2346" s="15"/>
      <c r="X2346" s="15"/>
      <c r="Y2346" s="15"/>
      <c r="Z2346" s="15"/>
      <c r="AA2346" s="15"/>
      <c r="AB2346" s="15"/>
      <c r="AC2346" s="15"/>
      <c r="AD2346" s="15"/>
      <c r="AE2346" s="15"/>
      <c r="AT2346" s="270" t="s">
        <v>446</v>
      </c>
      <c r="AU2346" s="270" t="s">
        <v>83</v>
      </c>
      <c r="AV2346" s="15" t="s">
        <v>438</v>
      </c>
      <c r="AW2346" s="15" t="s">
        <v>35</v>
      </c>
      <c r="AX2346" s="15" t="s">
        <v>81</v>
      </c>
      <c r="AY2346" s="270" t="s">
        <v>426</v>
      </c>
    </row>
    <row r="2347" s="2" customFormat="1" ht="33" customHeight="1">
      <c r="A2347" s="42"/>
      <c r="B2347" s="43"/>
      <c r="C2347" s="220" t="s">
        <v>3037</v>
      </c>
      <c r="D2347" s="220" t="s">
        <v>433</v>
      </c>
      <c r="E2347" s="221" t="s">
        <v>3038</v>
      </c>
      <c r="F2347" s="222" t="s">
        <v>3039</v>
      </c>
      <c r="G2347" s="223" t="s">
        <v>859</v>
      </c>
      <c r="H2347" s="224">
        <v>8</v>
      </c>
      <c r="I2347" s="225"/>
      <c r="J2347" s="226">
        <f>ROUND(I2347*H2347,2)</f>
        <v>0</v>
      </c>
      <c r="K2347" s="222" t="s">
        <v>437</v>
      </c>
      <c r="L2347" s="48"/>
      <c r="M2347" s="227" t="s">
        <v>28</v>
      </c>
      <c r="N2347" s="228" t="s">
        <v>45</v>
      </c>
      <c r="O2347" s="88"/>
      <c r="P2347" s="229">
        <f>O2347*H2347</f>
        <v>0</v>
      </c>
      <c r="Q2347" s="229">
        <v>1.0000000000000001E-05</v>
      </c>
      <c r="R2347" s="229">
        <f>Q2347*H2347</f>
        <v>8.0000000000000007E-05</v>
      </c>
      <c r="S2347" s="229">
        <v>0</v>
      </c>
      <c r="T2347" s="230">
        <f>S2347*H2347</f>
        <v>0</v>
      </c>
      <c r="U2347" s="42"/>
      <c r="V2347" s="42"/>
      <c r="W2347" s="42"/>
      <c r="X2347" s="42"/>
      <c r="Y2347" s="42"/>
      <c r="Z2347" s="42"/>
      <c r="AA2347" s="42"/>
      <c r="AB2347" s="42"/>
      <c r="AC2347" s="42"/>
      <c r="AD2347" s="42"/>
      <c r="AE2347" s="42"/>
      <c r="AR2347" s="231" t="s">
        <v>645</v>
      </c>
      <c r="AT2347" s="231" t="s">
        <v>433</v>
      </c>
      <c r="AU2347" s="231" t="s">
        <v>83</v>
      </c>
      <c r="AY2347" s="21" t="s">
        <v>426</v>
      </c>
      <c r="BE2347" s="232">
        <f>IF(N2347="základní",J2347,0)</f>
        <v>0</v>
      </c>
      <c r="BF2347" s="232">
        <f>IF(N2347="snížená",J2347,0)</f>
        <v>0</v>
      </c>
      <c r="BG2347" s="232">
        <f>IF(N2347="zákl. přenesená",J2347,0)</f>
        <v>0</v>
      </c>
      <c r="BH2347" s="232">
        <f>IF(N2347="sníž. přenesená",J2347,0)</f>
        <v>0</v>
      </c>
      <c r="BI2347" s="232">
        <f>IF(N2347="nulová",J2347,0)</f>
        <v>0</v>
      </c>
      <c r="BJ2347" s="21" t="s">
        <v>81</v>
      </c>
      <c r="BK2347" s="232">
        <f>ROUND(I2347*H2347,2)</f>
        <v>0</v>
      </c>
      <c r="BL2347" s="21" t="s">
        <v>645</v>
      </c>
      <c r="BM2347" s="231" t="s">
        <v>3040</v>
      </c>
    </row>
    <row r="2348" s="2" customFormat="1">
      <c r="A2348" s="42"/>
      <c r="B2348" s="43"/>
      <c r="C2348" s="44"/>
      <c r="D2348" s="233" t="s">
        <v>442</v>
      </c>
      <c r="E2348" s="44"/>
      <c r="F2348" s="234" t="s">
        <v>3041</v>
      </c>
      <c r="G2348" s="44"/>
      <c r="H2348" s="44"/>
      <c r="I2348" s="235"/>
      <c r="J2348" s="44"/>
      <c r="K2348" s="44"/>
      <c r="L2348" s="48"/>
      <c r="M2348" s="236"/>
      <c r="N2348" s="237"/>
      <c r="O2348" s="88"/>
      <c r="P2348" s="88"/>
      <c r="Q2348" s="88"/>
      <c r="R2348" s="88"/>
      <c r="S2348" s="88"/>
      <c r="T2348" s="89"/>
      <c r="U2348" s="42"/>
      <c r="V2348" s="42"/>
      <c r="W2348" s="42"/>
      <c r="X2348" s="42"/>
      <c r="Y2348" s="42"/>
      <c r="Z2348" s="42"/>
      <c r="AA2348" s="42"/>
      <c r="AB2348" s="42"/>
      <c r="AC2348" s="42"/>
      <c r="AD2348" s="42"/>
      <c r="AE2348" s="42"/>
      <c r="AT2348" s="21" t="s">
        <v>442</v>
      </c>
      <c r="AU2348" s="21" t="s">
        <v>83</v>
      </c>
    </row>
    <row r="2349" s="14" customFormat="1">
      <c r="A2349" s="14"/>
      <c r="B2349" s="250"/>
      <c r="C2349" s="251"/>
      <c r="D2349" s="240" t="s">
        <v>446</v>
      </c>
      <c r="E2349" s="252" t="s">
        <v>28</v>
      </c>
      <c r="F2349" s="253" t="s">
        <v>863</v>
      </c>
      <c r="G2349" s="251"/>
      <c r="H2349" s="252" t="s">
        <v>28</v>
      </c>
      <c r="I2349" s="254"/>
      <c r="J2349" s="251"/>
      <c r="K2349" s="251"/>
      <c r="L2349" s="255"/>
      <c r="M2349" s="256"/>
      <c r="N2349" s="257"/>
      <c r="O2349" s="257"/>
      <c r="P2349" s="257"/>
      <c r="Q2349" s="257"/>
      <c r="R2349" s="257"/>
      <c r="S2349" s="257"/>
      <c r="T2349" s="258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T2349" s="259" t="s">
        <v>446</v>
      </c>
      <c r="AU2349" s="259" t="s">
        <v>83</v>
      </c>
      <c r="AV2349" s="14" t="s">
        <v>81</v>
      </c>
      <c r="AW2349" s="14" t="s">
        <v>35</v>
      </c>
      <c r="AX2349" s="14" t="s">
        <v>74</v>
      </c>
      <c r="AY2349" s="259" t="s">
        <v>426</v>
      </c>
    </row>
    <row r="2350" s="13" customFormat="1">
      <c r="A2350" s="13"/>
      <c r="B2350" s="238"/>
      <c r="C2350" s="239"/>
      <c r="D2350" s="240" t="s">
        <v>446</v>
      </c>
      <c r="E2350" s="241" t="s">
        <v>28</v>
      </c>
      <c r="F2350" s="242" t="s">
        <v>491</v>
      </c>
      <c r="G2350" s="239"/>
      <c r="H2350" s="243">
        <v>8</v>
      </c>
      <c r="I2350" s="244"/>
      <c r="J2350" s="239"/>
      <c r="K2350" s="239"/>
      <c r="L2350" s="245"/>
      <c r="M2350" s="246"/>
      <c r="N2350" s="247"/>
      <c r="O2350" s="247"/>
      <c r="P2350" s="247"/>
      <c r="Q2350" s="247"/>
      <c r="R2350" s="247"/>
      <c r="S2350" s="247"/>
      <c r="T2350" s="248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T2350" s="249" t="s">
        <v>446</v>
      </c>
      <c r="AU2350" s="249" t="s">
        <v>83</v>
      </c>
      <c r="AV2350" s="13" t="s">
        <v>83</v>
      </c>
      <c r="AW2350" s="13" t="s">
        <v>35</v>
      </c>
      <c r="AX2350" s="13" t="s">
        <v>81</v>
      </c>
      <c r="AY2350" s="249" t="s">
        <v>426</v>
      </c>
    </row>
    <row r="2351" s="2" customFormat="1" ht="24.15" customHeight="1">
      <c r="A2351" s="42"/>
      <c r="B2351" s="43"/>
      <c r="C2351" s="271" t="s">
        <v>3042</v>
      </c>
      <c r="D2351" s="271" t="s">
        <v>776</v>
      </c>
      <c r="E2351" s="272" t="s">
        <v>3043</v>
      </c>
      <c r="F2351" s="273" t="s">
        <v>3044</v>
      </c>
      <c r="G2351" s="274" t="s">
        <v>859</v>
      </c>
      <c r="H2351" s="275">
        <v>8</v>
      </c>
      <c r="I2351" s="276"/>
      <c r="J2351" s="277">
        <f>ROUND(I2351*H2351,2)</f>
        <v>0</v>
      </c>
      <c r="K2351" s="273" t="s">
        <v>437</v>
      </c>
      <c r="L2351" s="278"/>
      <c r="M2351" s="279" t="s">
        <v>28</v>
      </c>
      <c r="N2351" s="280" t="s">
        <v>45</v>
      </c>
      <c r="O2351" s="88"/>
      <c r="P2351" s="229">
        <f>O2351*H2351</f>
        <v>0</v>
      </c>
      <c r="Q2351" s="229">
        <v>0.0025000000000000001</v>
      </c>
      <c r="R2351" s="229">
        <f>Q2351*H2351</f>
        <v>0.02</v>
      </c>
      <c r="S2351" s="229">
        <v>0</v>
      </c>
      <c r="T2351" s="230">
        <f>S2351*H2351</f>
        <v>0</v>
      </c>
      <c r="U2351" s="42"/>
      <c r="V2351" s="42"/>
      <c r="W2351" s="42"/>
      <c r="X2351" s="42"/>
      <c r="Y2351" s="42"/>
      <c r="Z2351" s="42"/>
      <c r="AA2351" s="42"/>
      <c r="AB2351" s="42"/>
      <c r="AC2351" s="42"/>
      <c r="AD2351" s="42"/>
      <c r="AE2351" s="42"/>
      <c r="AR2351" s="231" t="s">
        <v>732</v>
      </c>
      <c r="AT2351" s="231" t="s">
        <v>776</v>
      </c>
      <c r="AU2351" s="231" t="s">
        <v>83</v>
      </c>
      <c r="AY2351" s="21" t="s">
        <v>426</v>
      </c>
      <c r="BE2351" s="232">
        <f>IF(N2351="základní",J2351,0)</f>
        <v>0</v>
      </c>
      <c r="BF2351" s="232">
        <f>IF(N2351="snížená",J2351,0)</f>
        <v>0</v>
      </c>
      <c r="BG2351" s="232">
        <f>IF(N2351="zákl. přenesená",J2351,0)</f>
        <v>0</v>
      </c>
      <c r="BH2351" s="232">
        <f>IF(N2351="sníž. přenesená",J2351,0)</f>
        <v>0</v>
      </c>
      <c r="BI2351" s="232">
        <f>IF(N2351="nulová",J2351,0)</f>
        <v>0</v>
      </c>
      <c r="BJ2351" s="21" t="s">
        <v>81</v>
      </c>
      <c r="BK2351" s="232">
        <f>ROUND(I2351*H2351,2)</f>
        <v>0</v>
      </c>
      <c r="BL2351" s="21" t="s">
        <v>645</v>
      </c>
      <c r="BM2351" s="231" t="s">
        <v>3045</v>
      </c>
    </row>
    <row r="2352" s="14" customFormat="1">
      <c r="A2352" s="14"/>
      <c r="B2352" s="250"/>
      <c r="C2352" s="251"/>
      <c r="D2352" s="240" t="s">
        <v>446</v>
      </c>
      <c r="E2352" s="252" t="s">
        <v>28</v>
      </c>
      <c r="F2352" s="253" t="s">
        <v>863</v>
      </c>
      <c r="G2352" s="251"/>
      <c r="H2352" s="252" t="s">
        <v>28</v>
      </c>
      <c r="I2352" s="254"/>
      <c r="J2352" s="251"/>
      <c r="K2352" s="251"/>
      <c r="L2352" s="255"/>
      <c r="M2352" s="256"/>
      <c r="N2352" s="257"/>
      <c r="O2352" s="257"/>
      <c r="P2352" s="257"/>
      <c r="Q2352" s="257"/>
      <c r="R2352" s="257"/>
      <c r="S2352" s="257"/>
      <c r="T2352" s="258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T2352" s="259" t="s">
        <v>446</v>
      </c>
      <c r="AU2352" s="259" t="s">
        <v>83</v>
      </c>
      <c r="AV2352" s="14" t="s">
        <v>81</v>
      </c>
      <c r="AW2352" s="14" t="s">
        <v>35</v>
      </c>
      <c r="AX2352" s="14" t="s">
        <v>74</v>
      </c>
      <c r="AY2352" s="259" t="s">
        <v>426</v>
      </c>
    </row>
    <row r="2353" s="13" customFormat="1">
      <c r="A2353" s="13"/>
      <c r="B2353" s="238"/>
      <c r="C2353" s="239"/>
      <c r="D2353" s="240" t="s">
        <v>446</v>
      </c>
      <c r="E2353" s="241" t="s">
        <v>28</v>
      </c>
      <c r="F2353" s="242" t="s">
        <v>491</v>
      </c>
      <c r="G2353" s="239"/>
      <c r="H2353" s="243">
        <v>8</v>
      </c>
      <c r="I2353" s="244"/>
      <c r="J2353" s="239"/>
      <c r="K2353" s="239"/>
      <c r="L2353" s="245"/>
      <c r="M2353" s="246"/>
      <c r="N2353" s="247"/>
      <c r="O2353" s="247"/>
      <c r="P2353" s="247"/>
      <c r="Q2353" s="247"/>
      <c r="R2353" s="247"/>
      <c r="S2353" s="247"/>
      <c r="T2353" s="248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T2353" s="249" t="s">
        <v>446</v>
      </c>
      <c r="AU2353" s="249" t="s">
        <v>83</v>
      </c>
      <c r="AV2353" s="13" t="s">
        <v>83</v>
      </c>
      <c r="AW2353" s="13" t="s">
        <v>35</v>
      </c>
      <c r="AX2353" s="13" t="s">
        <v>81</v>
      </c>
      <c r="AY2353" s="249" t="s">
        <v>426</v>
      </c>
    </row>
    <row r="2354" s="2" customFormat="1" ht="33" customHeight="1">
      <c r="A2354" s="42"/>
      <c r="B2354" s="43"/>
      <c r="C2354" s="220" t="s">
        <v>3046</v>
      </c>
      <c r="D2354" s="220" t="s">
        <v>433</v>
      </c>
      <c r="E2354" s="221" t="s">
        <v>3047</v>
      </c>
      <c r="F2354" s="222" t="s">
        <v>3048</v>
      </c>
      <c r="G2354" s="223" t="s">
        <v>859</v>
      </c>
      <c r="H2354" s="224">
        <v>3</v>
      </c>
      <c r="I2354" s="225"/>
      <c r="J2354" s="226">
        <f>ROUND(I2354*H2354,2)</f>
        <v>0</v>
      </c>
      <c r="K2354" s="222" t="s">
        <v>437</v>
      </c>
      <c r="L2354" s="48"/>
      <c r="M2354" s="227" t="s">
        <v>28</v>
      </c>
      <c r="N2354" s="228" t="s">
        <v>45</v>
      </c>
      <c r="O2354" s="88"/>
      <c r="P2354" s="229">
        <f>O2354*H2354</f>
        <v>0</v>
      </c>
      <c r="Q2354" s="229">
        <v>1.0000000000000001E-05</v>
      </c>
      <c r="R2354" s="229">
        <f>Q2354*H2354</f>
        <v>3.0000000000000004E-05</v>
      </c>
      <c r="S2354" s="229">
        <v>0</v>
      </c>
      <c r="T2354" s="230">
        <f>S2354*H2354</f>
        <v>0</v>
      </c>
      <c r="U2354" s="42"/>
      <c r="V2354" s="42"/>
      <c r="W2354" s="42"/>
      <c r="X2354" s="42"/>
      <c r="Y2354" s="42"/>
      <c r="Z2354" s="42"/>
      <c r="AA2354" s="42"/>
      <c r="AB2354" s="42"/>
      <c r="AC2354" s="42"/>
      <c r="AD2354" s="42"/>
      <c r="AE2354" s="42"/>
      <c r="AR2354" s="231" t="s">
        <v>645</v>
      </c>
      <c r="AT2354" s="231" t="s">
        <v>433</v>
      </c>
      <c r="AU2354" s="231" t="s">
        <v>83</v>
      </c>
      <c r="AY2354" s="21" t="s">
        <v>426</v>
      </c>
      <c r="BE2354" s="232">
        <f>IF(N2354="základní",J2354,0)</f>
        <v>0</v>
      </c>
      <c r="BF2354" s="232">
        <f>IF(N2354="snížená",J2354,0)</f>
        <v>0</v>
      </c>
      <c r="BG2354" s="232">
        <f>IF(N2354="zákl. přenesená",J2354,0)</f>
        <v>0</v>
      </c>
      <c r="BH2354" s="232">
        <f>IF(N2354="sníž. přenesená",J2354,0)</f>
        <v>0</v>
      </c>
      <c r="BI2354" s="232">
        <f>IF(N2354="nulová",J2354,0)</f>
        <v>0</v>
      </c>
      <c r="BJ2354" s="21" t="s">
        <v>81</v>
      </c>
      <c r="BK2354" s="232">
        <f>ROUND(I2354*H2354,2)</f>
        <v>0</v>
      </c>
      <c r="BL2354" s="21" t="s">
        <v>645</v>
      </c>
      <c r="BM2354" s="231" t="s">
        <v>3049</v>
      </c>
    </row>
    <row r="2355" s="2" customFormat="1">
      <c r="A2355" s="42"/>
      <c r="B2355" s="43"/>
      <c r="C2355" s="44"/>
      <c r="D2355" s="233" t="s">
        <v>442</v>
      </c>
      <c r="E2355" s="44"/>
      <c r="F2355" s="234" t="s">
        <v>3050</v>
      </c>
      <c r="G2355" s="44"/>
      <c r="H2355" s="44"/>
      <c r="I2355" s="235"/>
      <c r="J2355" s="44"/>
      <c r="K2355" s="44"/>
      <c r="L2355" s="48"/>
      <c r="M2355" s="236"/>
      <c r="N2355" s="237"/>
      <c r="O2355" s="88"/>
      <c r="P2355" s="88"/>
      <c r="Q2355" s="88"/>
      <c r="R2355" s="88"/>
      <c r="S2355" s="88"/>
      <c r="T2355" s="89"/>
      <c r="U2355" s="42"/>
      <c r="V2355" s="42"/>
      <c r="W2355" s="42"/>
      <c r="X2355" s="42"/>
      <c r="Y2355" s="42"/>
      <c r="Z2355" s="42"/>
      <c r="AA2355" s="42"/>
      <c r="AB2355" s="42"/>
      <c r="AC2355" s="42"/>
      <c r="AD2355" s="42"/>
      <c r="AE2355" s="42"/>
      <c r="AT2355" s="21" t="s">
        <v>442</v>
      </c>
      <c r="AU2355" s="21" t="s">
        <v>83</v>
      </c>
    </row>
    <row r="2356" s="14" customFormat="1">
      <c r="A2356" s="14"/>
      <c r="B2356" s="250"/>
      <c r="C2356" s="251"/>
      <c r="D2356" s="240" t="s">
        <v>446</v>
      </c>
      <c r="E2356" s="252" t="s">
        <v>28</v>
      </c>
      <c r="F2356" s="253" t="s">
        <v>863</v>
      </c>
      <c r="G2356" s="251"/>
      <c r="H2356" s="252" t="s">
        <v>28</v>
      </c>
      <c r="I2356" s="254"/>
      <c r="J2356" s="251"/>
      <c r="K2356" s="251"/>
      <c r="L2356" s="255"/>
      <c r="M2356" s="256"/>
      <c r="N2356" s="257"/>
      <c r="O2356" s="257"/>
      <c r="P2356" s="257"/>
      <c r="Q2356" s="257"/>
      <c r="R2356" s="257"/>
      <c r="S2356" s="257"/>
      <c r="T2356" s="258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T2356" s="259" t="s">
        <v>446</v>
      </c>
      <c r="AU2356" s="259" t="s">
        <v>83</v>
      </c>
      <c r="AV2356" s="14" t="s">
        <v>81</v>
      </c>
      <c r="AW2356" s="14" t="s">
        <v>35</v>
      </c>
      <c r="AX2356" s="14" t="s">
        <v>74</v>
      </c>
      <c r="AY2356" s="259" t="s">
        <v>426</v>
      </c>
    </row>
    <row r="2357" s="13" customFormat="1">
      <c r="A2357" s="13"/>
      <c r="B2357" s="238"/>
      <c r="C2357" s="239"/>
      <c r="D2357" s="240" t="s">
        <v>446</v>
      </c>
      <c r="E2357" s="241" t="s">
        <v>28</v>
      </c>
      <c r="F2357" s="242" t="s">
        <v>469</v>
      </c>
      <c r="G2357" s="239"/>
      <c r="H2357" s="243">
        <v>3</v>
      </c>
      <c r="I2357" s="244"/>
      <c r="J2357" s="239"/>
      <c r="K2357" s="239"/>
      <c r="L2357" s="245"/>
      <c r="M2357" s="246"/>
      <c r="N2357" s="247"/>
      <c r="O2357" s="247"/>
      <c r="P2357" s="247"/>
      <c r="Q2357" s="247"/>
      <c r="R2357" s="247"/>
      <c r="S2357" s="247"/>
      <c r="T2357" s="248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T2357" s="249" t="s">
        <v>446</v>
      </c>
      <c r="AU2357" s="249" t="s">
        <v>83</v>
      </c>
      <c r="AV2357" s="13" t="s">
        <v>83</v>
      </c>
      <c r="AW2357" s="13" t="s">
        <v>35</v>
      </c>
      <c r="AX2357" s="13" t="s">
        <v>81</v>
      </c>
      <c r="AY2357" s="249" t="s">
        <v>426</v>
      </c>
    </row>
    <row r="2358" s="2" customFormat="1" ht="24.15" customHeight="1">
      <c r="A2358" s="42"/>
      <c r="B2358" s="43"/>
      <c r="C2358" s="271" t="s">
        <v>3051</v>
      </c>
      <c r="D2358" s="271" t="s">
        <v>776</v>
      </c>
      <c r="E2358" s="272" t="s">
        <v>3052</v>
      </c>
      <c r="F2358" s="273" t="s">
        <v>3053</v>
      </c>
      <c r="G2358" s="274" t="s">
        <v>859</v>
      </c>
      <c r="H2358" s="275">
        <v>3</v>
      </c>
      <c r="I2358" s="276"/>
      <c r="J2358" s="277">
        <f>ROUND(I2358*H2358,2)</f>
        <v>0</v>
      </c>
      <c r="K2358" s="273" t="s">
        <v>437</v>
      </c>
      <c r="L2358" s="278"/>
      <c r="M2358" s="279" t="s">
        <v>28</v>
      </c>
      <c r="N2358" s="280" t="s">
        <v>45</v>
      </c>
      <c r="O2358" s="88"/>
      <c r="P2358" s="229">
        <f>O2358*H2358</f>
        <v>0</v>
      </c>
      <c r="Q2358" s="229">
        <v>0.0025000000000000001</v>
      </c>
      <c r="R2358" s="229">
        <f>Q2358*H2358</f>
        <v>0.0074999999999999997</v>
      </c>
      <c r="S2358" s="229">
        <v>0</v>
      </c>
      <c r="T2358" s="230">
        <f>S2358*H2358</f>
        <v>0</v>
      </c>
      <c r="U2358" s="42"/>
      <c r="V2358" s="42"/>
      <c r="W2358" s="42"/>
      <c r="X2358" s="42"/>
      <c r="Y2358" s="42"/>
      <c r="Z2358" s="42"/>
      <c r="AA2358" s="42"/>
      <c r="AB2358" s="42"/>
      <c r="AC2358" s="42"/>
      <c r="AD2358" s="42"/>
      <c r="AE2358" s="42"/>
      <c r="AR2358" s="231" t="s">
        <v>732</v>
      </c>
      <c r="AT2358" s="231" t="s">
        <v>776</v>
      </c>
      <c r="AU2358" s="231" t="s">
        <v>83</v>
      </c>
      <c r="AY2358" s="21" t="s">
        <v>426</v>
      </c>
      <c r="BE2358" s="232">
        <f>IF(N2358="základní",J2358,0)</f>
        <v>0</v>
      </c>
      <c r="BF2358" s="232">
        <f>IF(N2358="snížená",J2358,0)</f>
        <v>0</v>
      </c>
      <c r="BG2358" s="232">
        <f>IF(N2358="zákl. přenesená",J2358,0)</f>
        <v>0</v>
      </c>
      <c r="BH2358" s="232">
        <f>IF(N2358="sníž. přenesená",J2358,0)</f>
        <v>0</v>
      </c>
      <c r="BI2358" s="232">
        <f>IF(N2358="nulová",J2358,0)</f>
        <v>0</v>
      </c>
      <c r="BJ2358" s="21" t="s">
        <v>81</v>
      </c>
      <c r="BK2358" s="232">
        <f>ROUND(I2358*H2358,2)</f>
        <v>0</v>
      </c>
      <c r="BL2358" s="21" t="s">
        <v>645</v>
      </c>
      <c r="BM2358" s="231" t="s">
        <v>3054</v>
      </c>
    </row>
    <row r="2359" s="14" customFormat="1">
      <c r="A2359" s="14"/>
      <c r="B2359" s="250"/>
      <c r="C2359" s="251"/>
      <c r="D2359" s="240" t="s">
        <v>446</v>
      </c>
      <c r="E2359" s="252" t="s">
        <v>28</v>
      </c>
      <c r="F2359" s="253" t="s">
        <v>863</v>
      </c>
      <c r="G2359" s="251"/>
      <c r="H2359" s="252" t="s">
        <v>28</v>
      </c>
      <c r="I2359" s="254"/>
      <c r="J2359" s="251"/>
      <c r="K2359" s="251"/>
      <c r="L2359" s="255"/>
      <c r="M2359" s="256"/>
      <c r="N2359" s="257"/>
      <c r="O2359" s="257"/>
      <c r="P2359" s="257"/>
      <c r="Q2359" s="257"/>
      <c r="R2359" s="257"/>
      <c r="S2359" s="257"/>
      <c r="T2359" s="258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T2359" s="259" t="s">
        <v>446</v>
      </c>
      <c r="AU2359" s="259" t="s">
        <v>83</v>
      </c>
      <c r="AV2359" s="14" t="s">
        <v>81</v>
      </c>
      <c r="AW2359" s="14" t="s">
        <v>35</v>
      </c>
      <c r="AX2359" s="14" t="s">
        <v>74</v>
      </c>
      <c r="AY2359" s="259" t="s">
        <v>426</v>
      </c>
    </row>
    <row r="2360" s="13" customFormat="1">
      <c r="A2360" s="13"/>
      <c r="B2360" s="238"/>
      <c r="C2360" s="239"/>
      <c r="D2360" s="240" t="s">
        <v>446</v>
      </c>
      <c r="E2360" s="241" t="s">
        <v>28</v>
      </c>
      <c r="F2360" s="242" t="s">
        <v>469</v>
      </c>
      <c r="G2360" s="239"/>
      <c r="H2360" s="243">
        <v>3</v>
      </c>
      <c r="I2360" s="244"/>
      <c r="J2360" s="239"/>
      <c r="K2360" s="239"/>
      <c r="L2360" s="245"/>
      <c r="M2360" s="246"/>
      <c r="N2360" s="247"/>
      <c r="O2360" s="247"/>
      <c r="P2360" s="247"/>
      <c r="Q2360" s="247"/>
      <c r="R2360" s="247"/>
      <c r="S2360" s="247"/>
      <c r="T2360" s="248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T2360" s="249" t="s">
        <v>446</v>
      </c>
      <c r="AU2360" s="249" t="s">
        <v>83</v>
      </c>
      <c r="AV2360" s="13" t="s">
        <v>83</v>
      </c>
      <c r="AW2360" s="13" t="s">
        <v>35</v>
      </c>
      <c r="AX2360" s="13" t="s">
        <v>81</v>
      </c>
      <c r="AY2360" s="249" t="s">
        <v>426</v>
      </c>
    </row>
    <row r="2361" s="2" customFormat="1" ht="33" customHeight="1">
      <c r="A2361" s="42"/>
      <c r="B2361" s="43"/>
      <c r="C2361" s="220" t="s">
        <v>3055</v>
      </c>
      <c r="D2361" s="220" t="s">
        <v>433</v>
      </c>
      <c r="E2361" s="221" t="s">
        <v>3056</v>
      </c>
      <c r="F2361" s="222" t="s">
        <v>3057</v>
      </c>
      <c r="G2361" s="223" t="s">
        <v>859</v>
      </c>
      <c r="H2361" s="224">
        <v>6</v>
      </c>
      <c r="I2361" s="225"/>
      <c r="J2361" s="226">
        <f>ROUND(I2361*H2361,2)</f>
        <v>0</v>
      </c>
      <c r="K2361" s="222" t="s">
        <v>437</v>
      </c>
      <c r="L2361" s="48"/>
      <c r="M2361" s="227" t="s">
        <v>28</v>
      </c>
      <c r="N2361" s="228" t="s">
        <v>45</v>
      </c>
      <c r="O2361" s="88"/>
      <c r="P2361" s="229">
        <f>O2361*H2361</f>
        <v>0</v>
      </c>
      <c r="Q2361" s="229">
        <v>1.0000000000000001E-05</v>
      </c>
      <c r="R2361" s="229">
        <f>Q2361*H2361</f>
        <v>6.0000000000000008E-05</v>
      </c>
      <c r="S2361" s="229">
        <v>0</v>
      </c>
      <c r="T2361" s="230">
        <f>S2361*H2361</f>
        <v>0</v>
      </c>
      <c r="U2361" s="42"/>
      <c r="V2361" s="42"/>
      <c r="W2361" s="42"/>
      <c r="X2361" s="42"/>
      <c r="Y2361" s="42"/>
      <c r="Z2361" s="42"/>
      <c r="AA2361" s="42"/>
      <c r="AB2361" s="42"/>
      <c r="AC2361" s="42"/>
      <c r="AD2361" s="42"/>
      <c r="AE2361" s="42"/>
      <c r="AR2361" s="231" t="s">
        <v>645</v>
      </c>
      <c r="AT2361" s="231" t="s">
        <v>433</v>
      </c>
      <c r="AU2361" s="231" t="s">
        <v>83</v>
      </c>
      <c r="AY2361" s="21" t="s">
        <v>426</v>
      </c>
      <c r="BE2361" s="232">
        <f>IF(N2361="základní",J2361,0)</f>
        <v>0</v>
      </c>
      <c r="BF2361" s="232">
        <f>IF(N2361="snížená",J2361,0)</f>
        <v>0</v>
      </c>
      <c r="BG2361" s="232">
        <f>IF(N2361="zákl. přenesená",J2361,0)</f>
        <v>0</v>
      </c>
      <c r="BH2361" s="232">
        <f>IF(N2361="sníž. přenesená",J2361,0)</f>
        <v>0</v>
      </c>
      <c r="BI2361" s="232">
        <f>IF(N2361="nulová",J2361,0)</f>
        <v>0</v>
      </c>
      <c r="BJ2361" s="21" t="s">
        <v>81</v>
      </c>
      <c r="BK2361" s="232">
        <f>ROUND(I2361*H2361,2)</f>
        <v>0</v>
      </c>
      <c r="BL2361" s="21" t="s">
        <v>645</v>
      </c>
      <c r="BM2361" s="231" t="s">
        <v>3058</v>
      </c>
    </row>
    <row r="2362" s="2" customFormat="1">
      <c r="A2362" s="42"/>
      <c r="B2362" s="43"/>
      <c r="C2362" s="44"/>
      <c r="D2362" s="233" t="s">
        <v>442</v>
      </c>
      <c r="E2362" s="44"/>
      <c r="F2362" s="234" t="s">
        <v>3059</v>
      </c>
      <c r="G2362" s="44"/>
      <c r="H2362" s="44"/>
      <c r="I2362" s="235"/>
      <c r="J2362" s="44"/>
      <c r="K2362" s="44"/>
      <c r="L2362" s="48"/>
      <c r="M2362" s="236"/>
      <c r="N2362" s="237"/>
      <c r="O2362" s="88"/>
      <c r="P2362" s="88"/>
      <c r="Q2362" s="88"/>
      <c r="R2362" s="88"/>
      <c r="S2362" s="88"/>
      <c r="T2362" s="89"/>
      <c r="U2362" s="42"/>
      <c r="V2362" s="42"/>
      <c r="W2362" s="42"/>
      <c r="X2362" s="42"/>
      <c r="Y2362" s="42"/>
      <c r="Z2362" s="42"/>
      <c r="AA2362" s="42"/>
      <c r="AB2362" s="42"/>
      <c r="AC2362" s="42"/>
      <c r="AD2362" s="42"/>
      <c r="AE2362" s="42"/>
      <c r="AT2362" s="21" t="s">
        <v>442</v>
      </c>
      <c r="AU2362" s="21" t="s">
        <v>83</v>
      </c>
    </row>
    <row r="2363" s="14" customFormat="1">
      <c r="A2363" s="14"/>
      <c r="B2363" s="250"/>
      <c r="C2363" s="251"/>
      <c r="D2363" s="240" t="s">
        <v>446</v>
      </c>
      <c r="E2363" s="252" t="s">
        <v>28</v>
      </c>
      <c r="F2363" s="253" t="s">
        <v>863</v>
      </c>
      <c r="G2363" s="251"/>
      <c r="H2363" s="252" t="s">
        <v>28</v>
      </c>
      <c r="I2363" s="254"/>
      <c r="J2363" s="251"/>
      <c r="K2363" s="251"/>
      <c r="L2363" s="255"/>
      <c r="M2363" s="256"/>
      <c r="N2363" s="257"/>
      <c r="O2363" s="257"/>
      <c r="P2363" s="257"/>
      <c r="Q2363" s="257"/>
      <c r="R2363" s="257"/>
      <c r="S2363" s="257"/>
      <c r="T2363" s="258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T2363" s="259" t="s">
        <v>446</v>
      </c>
      <c r="AU2363" s="259" t="s">
        <v>83</v>
      </c>
      <c r="AV2363" s="14" t="s">
        <v>81</v>
      </c>
      <c r="AW2363" s="14" t="s">
        <v>35</v>
      </c>
      <c r="AX2363" s="14" t="s">
        <v>74</v>
      </c>
      <c r="AY2363" s="259" t="s">
        <v>426</v>
      </c>
    </row>
    <row r="2364" s="13" customFormat="1">
      <c r="A2364" s="13"/>
      <c r="B2364" s="238"/>
      <c r="C2364" s="239"/>
      <c r="D2364" s="240" t="s">
        <v>446</v>
      </c>
      <c r="E2364" s="241" t="s">
        <v>28</v>
      </c>
      <c r="F2364" s="242" t="s">
        <v>517</v>
      </c>
      <c r="G2364" s="239"/>
      <c r="H2364" s="243">
        <v>6</v>
      </c>
      <c r="I2364" s="244"/>
      <c r="J2364" s="239"/>
      <c r="K2364" s="239"/>
      <c r="L2364" s="245"/>
      <c r="M2364" s="246"/>
      <c r="N2364" s="247"/>
      <c r="O2364" s="247"/>
      <c r="P2364" s="247"/>
      <c r="Q2364" s="247"/>
      <c r="R2364" s="247"/>
      <c r="S2364" s="247"/>
      <c r="T2364" s="248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T2364" s="249" t="s">
        <v>446</v>
      </c>
      <c r="AU2364" s="249" t="s">
        <v>83</v>
      </c>
      <c r="AV2364" s="13" t="s">
        <v>83</v>
      </c>
      <c r="AW2364" s="13" t="s">
        <v>35</v>
      </c>
      <c r="AX2364" s="13" t="s">
        <v>81</v>
      </c>
      <c r="AY2364" s="249" t="s">
        <v>426</v>
      </c>
    </row>
    <row r="2365" s="2" customFormat="1" ht="24.15" customHeight="1">
      <c r="A2365" s="42"/>
      <c r="B2365" s="43"/>
      <c r="C2365" s="271" t="s">
        <v>3060</v>
      </c>
      <c r="D2365" s="271" t="s">
        <v>776</v>
      </c>
      <c r="E2365" s="272" t="s">
        <v>3061</v>
      </c>
      <c r="F2365" s="273" t="s">
        <v>3062</v>
      </c>
      <c r="G2365" s="274" t="s">
        <v>859</v>
      </c>
      <c r="H2365" s="275">
        <v>6</v>
      </c>
      <c r="I2365" s="276"/>
      <c r="J2365" s="277">
        <f>ROUND(I2365*H2365,2)</f>
        <v>0</v>
      </c>
      <c r="K2365" s="273" t="s">
        <v>437</v>
      </c>
      <c r="L2365" s="278"/>
      <c r="M2365" s="279" t="s">
        <v>28</v>
      </c>
      <c r="N2365" s="280" t="s">
        <v>45</v>
      </c>
      <c r="O2365" s="88"/>
      <c r="P2365" s="229">
        <f>O2365*H2365</f>
        <v>0</v>
      </c>
      <c r="Q2365" s="229">
        <v>0.0067000000000000002</v>
      </c>
      <c r="R2365" s="229">
        <f>Q2365*H2365</f>
        <v>0.0402</v>
      </c>
      <c r="S2365" s="229">
        <v>0</v>
      </c>
      <c r="T2365" s="230">
        <f>S2365*H2365</f>
        <v>0</v>
      </c>
      <c r="U2365" s="42"/>
      <c r="V2365" s="42"/>
      <c r="W2365" s="42"/>
      <c r="X2365" s="42"/>
      <c r="Y2365" s="42"/>
      <c r="Z2365" s="42"/>
      <c r="AA2365" s="42"/>
      <c r="AB2365" s="42"/>
      <c r="AC2365" s="42"/>
      <c r="AD2365" s="42"/>
      <c r="AE2365" s="42"/>
      <c r="AR2365" s="231" t="s">
        <v>732</v>
      </c>
      <c r="AT2365" s="231" t="s">
        <v>776</v>
      </c>
      <c r="AU2365" s="231" t="s">
        <v>83</v>
      </c>
      <c r="AY2365" s="21" t="s">
        <v>426</v>
      </c>
      <c r="BE2365" s="232">
        <f>IF(N2365="základní",J2365,0)</f>
        <v>0</v>
      </c>
      <c r="BF2365" s="232">
        <f>IF(N2365="snížená",J2365,0)</f>
        <v>0</v>
      </c>
      <c r="BG2365" s="232">
        <f>IF(N2365="zákl. přenesená",J2365,0)</f>
        <v>0</v>
      </c>
      <c r="BH2365" s="232">
        <f>IF(N2365="sníž. přenesená",J2365,0)</f>
        <v>0</v>
      </c>
      <c r="BI2365" s="232">
        <f>IF(N2365="nulová",J2365,0)</f>
        <v>0</v>
      </c>
      <c r="BJ2365" s="21" t="s">
        <v>81</v>
      </c>
      <c r="BK2365" s="232">
        <f>ROUND(I2365*H2365,2)</f>
        <v>0</v>
      </c>
      <c r="BL2365" s="21" t="s">
        <v>645</v>
      </c>
      <c r="BM2365" s="231" t="s">
        <v>3063</v>
      </c>
    </row>
    <row r="2366" s="14" customFormat="1">
      <c r="A2366" s="14"/>
      <c r="B2366" s="250"/>
      <c r="C2366" s="251"/>
      <c r="D2366" s="240" t="s">
        <v>446</v>
      </c>
      <c r="E2366" s="252" t="s">
        <v>28</v>
      </c>
      <c r="F2366" s="253" t="s">
        <v>863</v>
      </c>
      <c r="G2366" s="251"/>
      <c r="H2366" s="252" t="s">
        <v>28</v>
      </c>
      <c r="I2366" s="254"/>
      <c r="J2366" s="251"/>
      <c r="K2366" s="251"/>
      <c r="L2366" s="255"/>
      <c r="M2366" s="256"/>
      <c r="N2366" s="257"/>
      <c r="O2366" s="257"/>
      <c r="P2366" s="257"/>
      <c r="Q2366" s="257"/>
      <c r="R2366" s="257"/>
      <c r="S2366" s="257"/>
      <c r="T2366" s="258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T2366" s="259" t="s">
        <v>446</v>
      </c>
      <c r="AU2366" s="259" t="s">
        <v>83</v>
      </c>
      <c r="AV2366" s="14" t="s">
        <v>81</v>
      </c>
      <c r="AW2366" s="14" t="s">
        <v>35</v>
      </c>
      <c r="AX2366" s="14" t="s">
        <v>74</v>
      </c>
      <c r="AY2366" s="259" t="s">
        <v>426</v>
      </c>
    </row>
    <row r="2367" s="13" customFormat="1">
      <c r="A2367" s="13"/>
      <c r="B2367" s="238"/>
      <c r="C2367" s="239"/>
      <c r="D2367" s="240" t="s">
        <v>446</v>
      </c>
      <c r="E2367" s="241" t="s">
        <v>28</v>
      </c>
      <c r="F2367" s="242" t="s">
        <v>517</v>
      </c>
      <c r="G2367" s="239"/>
      <c r="H2367" s="243">
        <v>6</v>
      </c>
      <c r="I2367" s="244"/>
      <c r="J2367" s="239"/>
      <c r="K2367" s="239"/>
      <c r="L2367" s="245"/>
      <c r="M2367" s="246"/>
      <c r="N2367" s="247"/>
      <c r="O2367" s="247"/>
      <c r="P2367" s="247"/>
      <c r="Q2367" s="247"/>
      <c r="R2367" s="247"/>
      <c r="S2367" s="247"/>
      <c r="T2367" s="248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T2367" s="249" t="s">
        <v>446</v>
      </c>
      <c r="AU2367" s="249" t="s">
        <v>83</v>
      </c>
      <c r="AV2367" s="13" t="s">
        <v>83</v>
      </c>
      <c r="AW2367" s="13" t="s">
        <v>35</v>
      </c>
      <c r="AX2367" s="13" t="s">
        <v>81</v>
      </c>
      <c r="AY2367" s="249" t="s">
        <v>426</v>
      </c>
    </row>
    <row r="2368" s="2" customFormat="1" ht="49.05" customHeight="1">
      <c r="A2368" s="42"/>
      <c r="B2368" s="43"/>
      <c r="C2368" s="220" t="s">
        <v>3064</v>
      </c>
      <c r="D2368" s="220" t="s">
        <v>433</v>
      </c>
      <c r="E2368" s="221" t="s">
        <v>3065</v>
      </c>
      <c r="F2368" s="222" t="s">
        <v>3066</v>
      </c>
      <c r="G2368" s="223" t="s">
        <v>859</v>
      </c>
      <c r="H2368" s="224">
        <v>1</v>
      </c>
      <c r="I2368" s="225"/>
      <c r="J2368" s="226">
        <f>ROUND(I2368*H2368,2)</f>
        <v>0</v>
      </c>
      <c r="K2368" s="222" t="s">
        <v>28</v>
      </c>
      <c r="L2368" s="48"/>
      <c r="M2368" s="227" t="s">
        <v>28</v>
      </c>
      <c r="N2368" s="228" t="s">
        <v>45</v>
      </c>
      <c r="O2368" s="88"/>
      <c r="P2368" s="229">
        <f>O2368*H2368</f>
        <v>0</v>
      </c>
      <c r="Q2368" s="229">
        <v>1.0000000000000001E-05</v>
      </c>
      <c r="R2368" s="229">
        <f>Q2368*H2368</f>
        <v>1.0000000000000001E-05</v>
      </c>
      <c r="S2368" s="229">
        <v>0</v>
      </c>
      <c r="T2368" s="230">
        <f>S2368*H2368</f>
        <v>0</v>
      </c>
      <c r="U2368" s="42"/>
      <c r="V2368" s="42"/>
      <c r="W2368" s="42"/>
      <c r="X2368" s="42"/>
      <c r="Y2368" s="42"/>
      <c r="Z2368" s="42"/>
      <c r="AA2368" s="42"/>
      <c r="AB2368" s="42"/>
      <c r="AC2368" s="42"/>
      <c r="AD2368" s="42"/>
      <c r="AE2368" s="42"/>
      <c r="AR2368" s="231" t="s">
        <v>645</v>
      </c>
      <c r="AT2368" s="231" t="s">
        <v>433</v>
      </c>
      <c r="AU2368" s="231" t="s">
        <v>83</v>
      </c>
      <c r="AY2368" s="21" t="s">
        <v>426</v>
      </c>
      <c r="BE2368" s="232">
        <f>IF(N2368="základní",J2368,0)</f>
        <v>0</v>
      </c>
      <c r="BF2368" s="232">
        <f>IF(N2368="snížená",J2368,0)</f>
        <v>0</v>
      </c>
      <c r="BG2368" s="232">
        <f>IF(N2368="zákl. přenesená",J2368,0)</f>
        <v>0</v>
      </c>
      <c r="BH2368" s="232">
        <f>IF(N2368="sníž. přenesená",J2368,0)</f>
        <v>0</v>
      </c>
      <c r="BI2368" s="232">
        <f>IF(N2368="nulová",J2368,0)</f>
        <v>0</v>
      </c>
      <c r="BJ2368" s="21" t="s">
        <v>81</v>
      </c>
      <c r="BK2368" s="232">
        <f>ROUND(I2368*H2368,2)</f>
        <v>0</v>
      </c>
      <c r="BL2368" s="21" t="s">
        <v>645</v>
      </c>
      <c r="BM2368" s="231" t="s">
        <v>3067</v>
      </c>
    </row>
    <row r="2369" s="14" customFormat="1">
      <c r="A2369" s="14"/>
      <c r="B2369" s="250"/>
      <c r="C2369" s="251"/>
      <c r="D2369" s="240" t="s">
        <v>446</v>
      </c>
      <c r="E2369" s="252" t="s">
        <v>28</v>
      </c>
      <c r="F2369" s="253" t="s">
        <v>863</v>
      </c>
      <c r="G2369" s="251"/>
      <c r="H2369" s="252" t="s">
        <v>28</v>
      </c>
      <c r="I2369" s="254"/>
      <c r="J2369" s="251"/>
      <c r="K2369" s="251"/>
      <c r="L2369" s="255"/>
      <c r="M2369" s="256"/>
      <c r="N2369" s="257"/>
      <c r="O2369" s="257"/>
      <c r="P2369" s="257"/>
      <c r="Q2369" s="257"/>
      <c r="R2369" s="257"/>
      <c r="S2369" s="257"/>
      <c r="T2369" s="258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T2369" s="259" t="s">
        <v>446</v>
      </c>
      <c r="AU2369" s="259" t="s">
        <v>83</v>
      </c>
      <c r="AV2369" s="14" t="s">
        <v>81</v>
      </c>
      <c r="AW2369" s="14" t="s">
        <v>35</v>
      </c>
      <c r="AX2369" s="14" t="s">
        <v>74</v>
      </c>
      <c r="AY2369" s="259" t="s">
        <v>426</v>
      </c>
    </row>
    <row r="2370" s="13" customFormat="1">
      <c r="A2370" s="13"/>
      <c r="B2370" s="238"/>
      <c r="C2370" s="239"/>
      <c r="D2370" s="240" t="s">
        <v>446</v>
      </c>
      <c r="E2370" s="241" t="s">
        <v>28</v>
      </c>
      <c r="F2370" s="242" t="s">
        <v>81</v>
      </c>
      <c r="G2370" s="239"/>
      <c r="H2370" s="243">
        <v>1</v>
      </c>
      <c r="I2370" s="244"/>
      <c r="J2370" s="239"/>
      <c r="K2370" s="239"/>
      <c r="L2370" s="245"/>
      <c r="M2370" s="246"/>
      <c r="N2370" s="247"/>
      <c r="O2370" s="247"/>
      <c r="P2370" s="247"/>
      <c r="Q2370" s="247"/>
      <c r="R2370" s="247"/>
      <c r="S2370" s="247"/>
      <c r="T2370" s="248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T2370" s="249" t="s">
        <v>446</v>
      </c>
      <c r="AU2370" s="249" t="s">
        <v>83</v>
      </c>
      <c r="AV2370" s="13" t="s">
        <v>83</v>
      </c>
      <c r="AW2370" s="13" t="s">
        <v>35</v>
      </c>
      <c r="AX2370" s="13" t="s">
        <v>81</v>
      </c>
      <c r="AY2370" s="249" t="s">
        <v>426</v>
      </c>
    </row>
    <row r="2371" s="2" customFormat="1" ht="33" customHeight="1">
      <c r="A2371" s="42"/>
      <c r="B2371" s="43"/>
      <c r="C2371" s="220" t="s">
        <v>3068</v>
      </c>
      <c r="D2371" s="220" t="s">
        <v>433</v>
      </c>
      <c r="E2371" s="221" t="s">
        <v>3069</v>
      </c>
      <c r="F2371" s="222" t="s">
        <v>3070</v>
      </c>
      <c r="G2371" s="223" t="s">
        <v>859</v>
      </c>
      <c r="H2371" s="224">
        <v>16</v>
      </c>
      <c r="I2371" s="225"/>
      <c r="J2371" s="226">
        <f>ROUND(I2371*H2371,2)</f>
        <v>0</v>
      </c>
      <c r="K2371" s="222" t="s">
        <v>437</v>
      </c>
      <c r="L2371" s="48"/>
      <c r="M2371" s="227" t="s">
        <v>28</v>
      </c>
      <c r="N2371" s="228" t="s">
        <v>45</v>
      </c>
      <c r="O2371" s="88"/>
      <c r="P2371" s="229">
        <f>O2371*H2371</f>
        <v>0</v>
      </c>
      <c r="Q2371" s="229">
        <v>0.00022000000000000001</v>
      </c>
      <c r="R2371" s="229">
        <f>Q2371*H2371</f>
        <v>0.0035200000000000001</v>
      </c>
      <c r="S2371" s="229">
        <v>0</v>
      </c>
      <c r="T2371" s="230">
        <f>S2371*H2371</f>
        <v>0</v>
      </c>
      <c r="U2371" s="42"/>
      <c r="V2371" s="42"/>
      <c r="W2371" s="42"/>
      <c r="X2371" s="42"/>
      <c r="Y2371" s="42"/>
      <c r="Z2371" s="42"/>
      <c r="AA2371" s="42"/>
      <c r="AB2371" s="42"/>
      <c r="AC2371" s="42"/>
      <c r="AD2371" s="42"/>
      <c r="AE2371" s="42"/>
      <c r="AR2371" s="231" t="s">
        <v>645</v>
      </c>
      <c r="AT2371" s="231" t="s">
        <v>433</v>
      </c>
      <c r="AU2371" s="231" t="s">
        <v>83</v>
      </c>
      <c r="AY2371" s="21" t="s">
        <v>426</v>
      </c>
      <c r="BE2371" s="232">
        <f>IF(N2371="základní",J2371,0)</f>
        <v>0</v>
      </c>
      <c r="BF2371" s="232">
        <f>IF(N2371="snížená",J2371,0)</f>
        <v>0</v>
      </c>
      <c r="BG2371" s="232">
        <f>IF(N2371="zákl. přenesená",J2371,0)</f>
        <v>0</v>
      </c>
      <c r="BH2371" s="232">
        <f>IF(N2371="sníž. přenesená",J2371,0)</f>
        <v>0</v>
      </c>
      <c r="BI2371" s="232">
        <f>IF(N2371="nulová",J2371,0)</f>
        <v>0</v>
      </c>
      <c r="BJ2371" s="21" t="s">
        <v>81</v>
      </c>
      <c r="BK2371" s="232">
        <f>ROUND(I2371*H2371,2)</f>
        <v>0</v>
      </c>
      <c r="BL2371" s="21" t="s">
        <v>645</v>
      </c>
      <c r="BM2371" s="231" t="s">
        <v>3071</v>
      </c>
    </row>
    <row r="2372" s="2" customFormat="1">
      <c r="A2372" s="42"/>
      <c r="B2372" s="43"/>
      <c r="C2372" s="44"/>
      <c r="D2372" s="233" t="s">
        <v>442</v>
      </c>
      <c r="E2372" s="44"/>
      <c r="F2372" s="234" t="s">
        <v>3072</v>
      </c>
      <c r="G2372" s="44"/>
      <c r="H2372" s="44"/>
      <c r="I2372" s="235"/>
      <c r="J2372" s="44"/>
      <c r="K2372" s="44"/>
      <c r="L2372" s="48"/>
      <c r="M2372" s="236"/>
      <c r="N2372" s="237"/>
      <c r="O2372" s="88"/>
      <c r="P2372" s="88"/>
      <c r="Q2372" s="88"/>
      <c r="R2372" s="88"/>
      <c r="S2372" s="88"/>
      <c r="T2372" s="89"/>
      <c r="U2372" s="42"/>
      <c r="V2372" s="42"/>
      <c r="W2372" s="42"/>
      <c r="X2372" s="42"/>
      <c r="Y2372" s="42"/>
      <c r="Z2372" s="42"/>
      <c r="AA2372" s="42"/>
      <c r="AB2372" s="42"/>
      <c r="AC2372" s="42"/>
      <c r="AD2372" s="42"/>
      <c r="AE2372" s="42"/>
      <c r="AT2372" s="21" t="s">
        <v>442</v>
      </c>
      <c r="AU2372" s="21" t="s">
        <v>83</v>
      </c>
    </row>
    <row r="2373" s="14" customFormat="1">
      <c r="A2373" s="14"/>
      <c r="B2373" s="250"/>
      <c r="C2373" s="251"/>
      <c r="D2373" s="240" t="s">
        <v>446</v>
      </c>
      <c r="E2373" s="252" t="s">
        <v>28</v>
      </c>
      <c r="F2373" s="253" t="s">
        <v>863</v>
      </c>
      <c r="G2373" s="251"/>
      <c r="H2373" s="252" t="s">
        <v>28</v>
      </c>
      <c r="I2373" s="254"/>
      <c r="J2373" s="251"/>
      <c r="K2373" s="251"/>
      <c r="L2373" s="255"/>
      <c r="M2373" s="256"/>
      <c r="N2373" s="257"/>
      <c r="O2373" s="257"/>
      <c r="P2373" s="257"/>
      <c r="Q2373" s="257"/>
      <c r="R2373" s="257"/>
      <c r="S2373" s="257"/>
      <c r="T2373" s="258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T2373" s="259" t="s">
        <v>446</v>
      </c>
      <c r="AU2373" s="259" t="s">
        <v>83</v>
      </c>
      <c r="AV2373" s="14" t="s">
        <v>81</v>
      </c>
      <c r="AW2373" s="14" t="s">
        <v>35</v>
      </c>
      <c r="AX2373" s="14" t="s">
        <v>74</v>
      </c>
      <c r="AY2373" s="259" t="s">
        <v>426</v>
      </c>
    </row>
    <row r="2374" s="13" customFormat="1">
      <c r="A2374" s="13"/>
      <c r="B2374" s="238"/>
      <c r="C2374" s="239"/>
      <c r="D2374" s="240" t="s">
        <v>446</v>
      </c>
      <c r="E2374" s="241" t="s">
        <v>28</v>
      </c>
      <c r="F2374" s="242" t="s">
        <v>3073</v>
      </c>
      <c r="G2374" s="239"/>
      <c r="H2374" s="243">
        <v>16</v>
      </c>
      <c r="I2374" s="244"/>
      <c r="J2374" s="239"/>
      <c r="K2374" s="239"/>
      <c r="L2374" s="245"/>
      <c r="M2374" s="246"/>
      <c r="N2374" s="247"/>
      <c r="O2374" s="247"/>
      <c r="P2374" s="247"/>
      <c r="Q2374" s="247"/>
      <c r="R2374" s="247"/>
      <c r="S2374" s="247"/>
      <c r="T2374" s="248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T2374" s="249" t="s">
        <v>446</v>
      </c>
      <c r="AU2374" s="249" t="s">
        <v>83</v>
      </c>
      <c r="AV2374" s="13" t="s">
        <v>83</v>
      </c>
      <c r="AW2374" s="13" t="s">
        <v>35</v>
      </c>
      <c r="AX2374" s="13" t="s">
        <v>81</v>
      </c>
      <c r="AY2374" s="249" t="s">
        <v>426</v>
      </c>
    </row>
    <row r="2375" s="2" customFormat="1" ht="33" customHeight="1">
      <c r="A2375" s="42"/>
      <c r="B2375" s="43"/>
      <c r="C2375" s="271" t="s">
        <v>3074</v>
      </c>
      <c r="D2375" s="271" t="s">
        <v>776</v>
      </c>
      <c r="E2375" s="272" t="s">
        <v>3075</v>
      </c>
      <c r="F2375" s="273" t="s">
        <v>3076</v>
      </c>
      <c r="G2375" s="274" t="s">
        <v>859</v>
      </c>
      <c r="H2375" s="275">
        <v>4</v>
      </c>
      <c r="I2375" s="276"/>
      <c r="J2375" s="277">
        <f>ROUND(I2375*H2375,2)</f>
        <v>0</v>
      </c>
      <c r="K2375" s="273" t="s">
        <v>437</v>
      </c>
      <c r="L2375" s="278"/>
      <c r="M2375" s="279" t="s">
        <v>28</v>
      </c>
      <c r="N2375" s="280" t="s">
        <v>45</v>
      </c>
      <c r="O2375" s="88"/>
      <c r="P2375" s="229">
        <f>O2375*H2375</f>
        <v>0</v>
      </c>
      <c r="Q2375" s="229">
        <v>0.01521</v>
      </c>
      <c r="R2375" s="229">
        <f>Q2375*H2375</f>
        <v>0.060839999999999998</v>
      </c>
      <c r="S2375" s="229">
        <v>0</v>
      </c>
      <c r="T2375" s="230">
        <f>S2375*H2375</f>
        <v>0</v>
      </c>
      <c r="U2375" s="42"/>
      <c r="V2375" s="42"/>
      <c r="W2375" s="42"/>
      <c r="X2375" s="42"/>
      <c r="Y2375" s="42"/>
      <c r="Z2375" s="42"/>
      <c r="AA2375" s="42"/>
      <c r="AB2375" s="42"/>
      <c r="AC2375" s="42"/>
      <c r="AD2375" s="42"/>
      <c r="AE2375" s="42"/>
      <c r="AR2375" s="231" t="s">
        <v>732</v>
      </c>
      <c r="AT2375" s="231" t="s">
        <v>776</v>
      </c>
      <c r="AU2375" s="231" t="s">
        <v>83</v>
      </c>
      <c r="AY2375" s="21" t="s">
        <v>426</v>
      </c>
      <c r="BE2375" s="232">
        <f>IF(N2375="základní",J2375,0)</f>
        <v>0</v>
      </c>
      <c r="BF2375" s="232">
        <f>IF(N2375="snížená",J2375,0)</f>
        <v>0</v>
      </c>
      <c r="BG2375" s="232">
        <f>IF(N2375="zákl. přenesená",J2375,0)</f>
        <v>0</v>
      </c>
      <c r="BH2375" s="232">
        <f>IF(N2375="sníž. přenesená",J2375,0)</f>
        <v>0</v>
      </c>
      <c r="BI2375" s="232">
        <f>IF(N2375="nulová",J2375,0)</f>
        <v>0</v>
      </c>
      <c r="BJ2375" s="21" t="s">
        <v>81</v>
      </c>
      <c r="BK2375" s="232">
        <f>ROUND(I2375*H2375,2)</f>
        <v>0</v>
      </c>
      <c r="BL2375" s="21" t="s">
        <v>645</v>
      </c>
      <c r="BM2375" s="231" t="s">
        <v>3077</v>
      </c>
    </row>
    <row r="2376" s="14" customFormat="1">
      <c r="A2376" s="14"/>
      <c r="B2376" s="250"/>
      <c r="C2376" s="251"/>
      <c r="D2376" s="240" t="s">
        <v>446</v>
      </c>
      <c r="E2376" s="252" t="s">
        <v>28</v>
      </c>
      <c r="F2376" s="253" t="s">
        <v>899</v>
      </c>
      <c r="G2376" s="251"/>
      <c r="H2376" s="252" t="s">
        <v>28</v>
      </c>
      <c r="I2376" s="254"/>
      <c r="J2376" s="251"/>
      <c r="K2376" s="251"/>
      <c r="L2376" s="255"/>
      <c r="M2376" s="256"/>
      <c r="N2376" s="257"/>
      <c r="O2376" s="257"/>
      <c r="P2376" s="257"/>
      <c r="Q2376" s="257"/>
      <c r="R2376" s="257"/>
      <c r="S2376" s="257"/>
      <c r="T2376" s="258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T2376" s="259" t="s">
        <v>446</v>
      </c>
      <c r="AU2376" s="259" t="s">
        <v>83</v>
      </c>
      <c r="AV2376" s="14" t="s">
        <v>81</v>
      </c>
      <c r="AW2376" s="14" t="s">
        <v>35</v>
      </c>
      <c r="AX2376" s="14" t="s">
        <v>74</v>
      </c>
      <c r="AY2376" s="259" t="s">
        <v>426</v>
      </c>
    </row>
    <row r="2377" s="14" customFormat="1">
      <c r="A2377" s="14"/>
      <c r="B2377" s="250"/>
      <c r="C2377" s="251"/>
      <c r="D2377" s="240" t="s">
        <v>446</v>
      </c>
      <c r="E2377" s="252" t="s">
        <v>28</v>
      </c>
      <c r="F2377" s="253" t="s">
        <v>863</v>
      </c>
      <c r="G2377" s="251"/>
      <c r="H2377" s="252" t="s">
        <v>28</v>
      </c>
      <c r="I2377" s="254"/>
      <c r="J2377" s="251"/>
      <c r="K2377" s="251"/>
      <c r="L2377" s="255"/>
      <c r="M2377" s="256"/>
      <c r="N2377" s="257"/>
      <c r="O2377" s="257"/>
      <c r="P2377" s="257"/>
      <c r="Q2377" s="257"/>
      <c r="R2377" s="257"/>
      <c r="S2377" s="257"/>
      <c r="T2377" s="258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T2377" s="259" t="s">
        <v>446</v>
      </c>
      <c r="AU2377" s="259" t="s">
        <v>83</v>
      </c>
      <c r="AV2377" s="14" t="s">
        <v>81</v>
      </c>
      <c r="AW2377" s="14" t="s">
        <v>35</v>
      </c>
      <c r="AX2377" s="14" t="s">
        <v>74</v>
      </c>
      <c r="AY2377" s="259" t="s">
        <v>426</v>
      </c>
    </row>
    <row r="2378" s="13" customFormat="1">
      <c r="A2378" s="13"/>
      <c r="B2378" s="238"/>
      <c r="C2378" s="239"/>
      <c r="D2378" s="240" t="s">
        <v>446</v>
      </c>
      <c r="E2378" s="241" t="s">
        <v>28</v>
      </c>
      <c r="F2378" s="242" t="s">
        <v>438</v>
      </c>
      <c r="G2378" s="239"/>
      <c r="H2378" s="243">
        <v>4</v>
      </c>
      <c r="I2378" s="244"/>
      <c r="J2378" s="239"/>
      <c r="K2378" s="239"/>
      <c r="L2378" s="245"/>
      <c r="M2378" s="246"/>
      <c r="N2378" s="247"/>
      <c r="O2378" s="247"/>
      <c r="P2378" s="247"/>
      <c r="Q2378" s="247"/>
      <c r="R2378" s="247"/>
      <c r="S2378" s="247"/>
      <c r="T2378" s="248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T2378" s="249" t="s">
        <v>446</v>
      </c>
      <c r="AU2378" s="249" t="s">
        <v>83</v>
      </c>
      <c r="AV2378" s="13" t="s">
        <v>83</v>
      </c>
      <c r="AW2378" s="13" t="s">
        <v>35</v>
      </c>
      <c r="AX2378" s="13" t="s">
        <v>81</v>
      </c>
      <c r="AY2378" s="249" t="s">
        <v>426</v>
      </c>
    </row>
    <row r="2379" s="2" customFormat="1" ht="33" customHeight="1">
      <c r="A2379" s="42"/>
      <c r="B2379" s="43"/>
      <c r="C2379" s="271" t="s">
        <v>3078</v>
      </c>
      <c r="D2379" s="271" t="s">
        <v>776</v>
      </c>
      <c r="E2379" s="272" t="s">
        <v>3079</v>
      </c>
      <c r="F2379" s="273" t="s">
        <v>3080</v>
      </c>
      <c r="G2379" s="274" t="s">
        <v>859</v>
      </c>
      <c r="H2379" s="275">
        <v>1</v>
      </c>
      <c r="I2379" s="276"/>
      <c r="J2379" s="277">
        <f>ROUND(I2379*H2379,2)</f>
        <v>0</v>
      </c>
      <c r="K2379" s="273" t="s">
        <v>437</v>
      </c>
      <c r="L2379" s="278"/>
      <c r="M2379" s="279" t="s">
        <v>28</v>
      </c>
      <c r="N2379" s="280" t="s">
        <v>45</v>
      </c>
      <c r="O2379" s="88"/>
      <c r="P2379" s="229">
        <f>O2379*H2379</f>
        <v>0</v>
      </c>
      <c r="Q2379" s="229">
        <v>0.01553</v>
      </c>
      <c r="R2379" s="229">
        <f>Q2379*H2379</f>
        <v>0.01553</v>
      </c>
      <c r="S2379" s="229">
        <v>0</v>
      </c>
      <c r="T2379" s="230">
        <f>S2379*H2379</f>
        <v>0</v>
      </c>
      <c r="U2379" s="42"/>
      <c r="V2379" s="42"/>
      <c r="W2379" s="42"/>
      <c r="X2379" s="42"/>
      <c r="Y2379" s="42"/>
      <c r="Z2379" s="42"/>
      <c r="AA2379" s="42"/>
      <c r="AB2379" s="42"/>
      <c r="AC2379" s="42"/>
      <c r="AD2379" s="42"/>
      <c r="AE2379" s="42"/>
      <c r="AR2379" s="231" t="s">
        <v>732</v>
      </c>
      <c r="AT2379" s="231" t="s">
        <v>776</v>
      </c>
      <c r="AU2379" s="231" t="s">
        <v>83</v>
      </c>
      <c r="AY2379" s="21" t="s">
        <v>426</v>
      </c>
      <c r="BE2379" s="232">
        <f>IF(N2379="základní",J2379,0)</f>
        <v>0</v>
      </c>
      <c r="BF2379" s="232">
        <f>IF(N2379="snížená",J2379,0)</f>
        <v>0</v>
      </c>
      <c r="BG2379" s="232">
        <f>IF(N2379="zákl. přenesená",J2379,0)</f>
        <v>0</v>
      </c>
      <c r="BH2379" s="232">
        <f>IF(N2379="sníž. přenesená",J2379,0)</f>
        <v>0</v>
      </c>
      <c r="BI2379" s="232">
        <f>IF(N2379="nulová",J2379,0)</f>
        <v>0</v>
      </c>
      <c r="BJ2379" s="21" t="s">
        <v>81</v>
      </c>
      <c r="BK2379" s="232">
        <f>ROUND(I2379*H2379,2)</f>
        <v>0</v>
      </c>
      <c r="BL2379" s="21" t="s">
        <v>645</v>
      </c>
      <c r="BM2379" s="231" t="s">
        <v>3081</v>
      </c>
    </row>
    <row r="2380" s="14" customFormat="1">
      <c r="A2380" s="14"/>
      <c r="B2380" s="250"/>
      <c r="C2380" s="251"/>
      <c r="D2380" s="240" t="s">
        <v>446</v>
      </c>
      <c r="E2380" s="252" t="s">
        <v>28</v>
      </c>
      <c r="F2380" s="253" t="s">
        <v>899</v>
      </c>
      <c r="G2380" s="251"/>
      <c r="H2380" s="252" t="s">
        <v>28</v>
      </c>
      <c r="I2380" s="254"/>
      <c r="J2380" s="251"/>
      <c r="K2380" s="251"/>
      <c r="L2380" s="255"/>
      <c r="M2380" s="256"/>
      <c r="N2380" s="257"/>
      <c r="O2380" s="257"/>
      <c r="P2380" s="257"/>
      <c r="Q2380" s="257"/>
      <c r="R2380" s="257"/>
      <c r="S2380" s="257"/>
      <c r="T2380" s="258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T2380" s="259" t="s">
        <v>446</v>
      </c>
      <c r="AU2380" s="259" t="s">
        <v>83</v>
      </c>
      <c r="AV2380" s="14" t="s">
        <v>81</v>
      </c>
      <c r="AW2380" s="14" t="s">
        <v>35</v>
      </c>
      <c r="AX2380" s="14" t="s">
        <v>74</v>
      </c>
      <c r="AY2380" s="259" t="s">
        <v>426</v>
      </c>
    </row>
    <row r="2381" s="14" customFormat="1">
      <c r="A2381" s="14"/>
      <c r="B2381" s="250"/>
      <c r="C2381" s="251"/>
      <c r="D2381" s="240" t="s">
        <v>446</v>
      </c>
      <c r="E2381" s="252" t="s">
        <v>28</v>
      </c>
      <c r="F2381" s="253" t="s">
        <v>863</v>
      </c>
      <c r="G2381" s="251"/>
      <c r="H2381" s="252" t="s">
        <v>28</v>
      </c>
      <c r="I2381" s="254"/>
      <c r="J2381" s="251"/>
      <c r="K2381" s="251"/>
      <c r="L2381" s="255"/>
      <c r="M2381" s="256"/>
      <c r="N2381" s="257"/>
      <c r="O2381" s="257"/>
      <c r="P2381" s="257"/>
      <c r="Q2381" s="257"/>
      <c r="R2381" s="257"/>
      <c r="S2381" s="257"/>
      <c r="T2381" s="258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T2381" s="259" t="s">
        <v>446</v>
      </c>
      <c r="AU2381" s="259" t="s">
        <v>83</v>
      </c>
      <c r="AV2381" s="14" t="s">
        <v>81</v>
      </c>
      <c r="AW2381" s="14" t="s">
        <v>35</v>
      </c>
      <c r="AX2381" s="14" t="s">
        <v>74</v>
      </c>
      <c r="AY2381" s="259" t="s">
        <v>426</v>
      </c>
    </row>
    <row r="2382" s="13" customFormat="1">
      <c r="A2382" s="13"/>
      <c r="B2382" s="238"/>
      <c r="C2382" s="239"/>
      <c r="D2382" s="240" t="s">
        <v>446</v>
      </c>
      <c r="E2382" s="241" t="s">
        <v>28</v>
      </c>
      <c r="F2382" s="242" t="s">
        <v>81</v>
      </c>
      <c r="G2382" s="239"/>
      <c r="H2382" s="243">
        <v>1</v>
      </c>
      <c r="I2382" s="244"/>
      <c r="J2382" s="239"/>
      <c r="K2382" s="239"/>
      <c r="L2382" s="245"/>
      <c r="M2382" s="246"/>
      <c r="N2382" s="247"/>
      <c r="O2382" s="247"/>
      <c r="P2382" s="247"/>
      <c r="Q2382" s="247"/>
      <c r="R2382" s="247"/>
      <c r="S2382" s="247"/>
      <c r="T2382" s="248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  <c r="AT2382" s="249" t="s">
        <v>446</v>
      </c>
      <c r="AU2382" s="249" t="s">
        <v>83</v>
      </c>
      <c r="AV2382" s="13" t="s">
        <v>83</v>
      </c>
      <c r="AW2382" s="13" t="s">
        <v>35</v>
      </c>
      <c r="AX2382" s="13" t="s">
        <v>81</v>
      </c>
      <c r="AY2382" s="249" t="s">
        <v>426</v>
      </c>
    </row>
    <row r="2383" s="2" customFormat="1" ht="33" customHeight="1">
      <c r="A2383" s="42"/>
      <c r="B2383" s="43"/>
      <c r="C2383" s="271" t="s">
        <v>3082</v>
      </c>
      <c r="D2383" s="271" t="s">
        <v>776</v>
      </c>
      <c r="E2383" s="272" t="s">
        <v>3083</v>
      </c>
      <c r="F2383" s="273" t="s">
        <v>3084</v>
      </c>
      <c r="G2383" s="274" t="s">
        <v>859</v>
      </c>
      <c r="H2383" s="275">
        <v>1</v>
      </c>
      <c r="I2383" s="276"/>
      <c r="J2383" s="277">
        <f>ROUND(I2383*H2383,2)</f>
        <v>0</v>
      </c>
      <c r="K2383" s="273" t="s">
        <v>437</v>
      </c>
      <c r="L2383" s="278"/>
      <c r="M2383" s="279" t="s">
        <v>28</v>
      </c>
      <c r="N2383" s="280" t="s">
        <v>45</v>
      </c>
      <c r="O2383" s="88"/>
      <c r="P2383" s="229">
        <f>O2383*H2383</f>
        <v>0</v>
      </c>
      <c r="Q2383" s="229">
        <v>0.018339999999999999</v>
      </c>
      <c r="R2383" s="229">
        <f>Q2383*H2383</f>
        <v>0.018339999999999999</v>
      </c>
      <c r="S2383" s="229">
        <v>0</v>
      </c>
      <c r="T2383" s="230">
        <f>S2383*H2383</f>
        <v>0</v>
      </c>
      <c r="U2383" s="42"/>
      <c r="V2383" s="42"/>
      <c r="W2383" s="42"/>
      <c r="X2383" s="42"/>
      <c r="Y2383" s="42"/>
      <c r="Z2383" s="42"/>
      <c r="AA2383" s="42"/>
      <c r="AB2383" s="42"/>
      <c r="AC2383" s="42"/>
      <c r="AD2383" s="42"/>
      <c r="AE2383" s="42"/>
      <c r="AR2383" s="231" t="s">
        <v>732</v>
      </c>
      <c r="AT2383" s="231" t="s">
        <v>776</v>
      </c>
      <c r="AU2383" s="231" t="s">
        <v>83</v>
      </c>
      <c r="AY2383" s="21" t="s">
        <v>426</v>
      </c>
      <c r="BE2383" s="232">
        <f>IF(N2383="základní",J2383,0)</f>
        <v>0</v>
      </c>
      <c r="BF2383" s="232">
        <f>IF(N2383="snížená",J2383,0)</f>
        <v>0</v>
      </c>
      <c r="BG2383" s="232">
        <f>IF(N2383="zákl. přenesená",J2383,0)</f>
        <v>0</v>
      </c>
      <c r="BH2383" s="232">
        <f>IF(N2383="sníž. přenesená",J2383,0)</f>
        <v>0</v>
      </c>
      <c r="BI2383" s="232">
        <f>IF(N2383="nulová",J2383,0)</f>
        <v>0</v>
      </c>
      <c r="BJ2383" s="21" t="s">
        <v>81</v>
      </c>
      <c r="BK2383" s="232">
        <f>ROUND(I2383*H2383,2)</f>
        <v>0</v>
      </c>
      <c r="BL2383" s="21" t="s">
        <v>645</v>
      </c>
      <c r="BM2383" s="231" t="s">
        <v>3085</v>
      </c>
    </row>
    <row r="2384" s="14" customFormat="1">
      <c r="A2384" s="14"/>
      <c r="B2384" s="250"/>
      <c r="C2384" s="251"/>
      <c r="D2384" s="240" t="s">
        <v>446</v>
      </c>
      <c r="E2384" s="252" t="s">
        <v>28</v>
      </c>
      <c r="F2384" s="253" t="s">
        <v>899</v>
      </c>
      <c r="G2384" s="251"/>
      <c r="H2384" s="252" t="s">
        <v>28</v>
      </c>
      <c r="I2384" s="254"/>
      <c r="J2384" s="251"/>
      <c r="K2384" s="251"/>
      <c r="L2384" s="255"/>
      <c r="M2384" s="256"/>
      <c r="N2384" s="257"/>
      <c r="O2384" s="257"/>
      <c r="P2384" s="257"/>
      <c r="Q2384" s="257"/>
      <c r="R2384" s="257"/>
      <c r="S2384" s="257"/>
      <c r="T2384" s="258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T2384" s="259" t="s">
        <v>446</v>
      </c>
      <c r="AU2384" s="259" t="s">
        <v>83</v>
      </c>
      <c r="AV2384" s="14" t="s">
        <v>81</v>
      </c>
      <c r="AW2384" s="14" t="s">
        <v>35</v>
      </c>
      <c r="AX2384" s="14" t="s">
        <v>74</v>
      </c>
      <c r="AY2384" s="259" t="s">
        <v>426</v>
      </c>
    </row>
    <row r="2385" s="14" customFormat="1">
      <c r="A2385" s="14"/>
      <c r="B2385" s="250"/>
      <c r="C2385" s="251"/>
      <c r="D2385" s="240" t="s">
        <v>446</v>
      </c>
      <c r="E2385" s="252" t="s">
        <v>28</v>
      </c>
      <c r="F2385" s="253" t="s">
        <v>863</v>
      </c>
      <c r="G2385" s="251"/>
      <c r="H2385" s="252" t="s">
        <v>28</v>
      </c>
      <c r="I2385" s="254"/>
      <c r="J2385" s="251"/>
      <c r="K2385" s="251"/>
      <c r="L2385" s="255"/>
      <c r="M2385" s="256"/>
      <c r="N2385" s="257"/>
      <c r="O2385" s="257"/>
      <c r="P2385" s="257"/>
      <c r="Q2385" s="257"/>
      <c r="R2385" s="257"/>
      <c r="S2385" s="257"/>
      <c r="T2385" s="258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T2385" s="259" t="s">
        <v>446</v>
      </c>
      <c r="AU2385" s="259" t="s">
        <v>83</v>
      </c>
      <c r="AV2385" s="14" t="s">
        <v>81</v>
      </c>
      <c r="AW2385" s="14" t="s">
        <v>35</v>
      </c>
      <c r="AX2385" s="14" t="s">
        <v>74</v>
      </c>
      <c r="AY2385" s="259" t="s">
        <v>426</v>
      </c>
    </row>
    <row r="2386" s="13" customFormat="1">
      <c r="A2386" s="13"/>
      <c r="B2386" s="238"/>
      <c r="C2386" s="239"/>
      <c r="D2386" s="240" t="s">
        <v>446</v>
      </c>
      <c r="E2386" s="241" t="s">
        <v>28</v>
      </c>
      <c r="F2386" s="242" t="s">
        <v>81</v>
      </c>
      <c r="G2386" s="239"/>
      <c r="H2386" s="243">
        <v>1</v>
      </c>
      <c r="I2386" s="244"/>
      <c r="J2386" s="239"/>
      <c r="K2386" s="239"/>
      <c r="L2386" s="245"/>
      <c r="M2386" s="246"/>
      <c r="N2386" s="247"/>
      <c r="O2386" s="247"/>
      <c r="P2386" s="247"/>
      <c r="Q2386" s="247"/>
      <c r="R2386" s="247"/>
      <c r="S2386" s="247"/>
      <c r="T2386" s="248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T2386" s="249" t="s">
        <v>446</v>
      </c>
      <c r="AU2386" s="249" t="s">
        <v>83</v>
      </c>
      <c r="AV2386" s="13" t="s">
        <v>83</v>
      </c>
      <c r="AW2386" s="13" t="s">
        <v>35</v>
      </c>
      <c r="AX2386" s="13" t="s">
        <v>81</v>
      </c>
      <c r="AY2386" s="249" t="s">
        <v>426</v>
      </c>
    </row>
    <row r="2387" s="2" customFormat="1" ht="37.8" customHeight="1">
      <c r="A2387" s="42"/>
      <c r="B2387" s="43"/>
      <c r="C2387" s="271" t="s">
        <v>3086</v>
      </c>
      <c r="D2387" s="271" t="s">
        <v>776</v>
      </c>
      <c r="E2387" s="272" t="s">
        <v>3087</v>
      </c>
      <c r="F2387" s="273" t="s">
        <v>3088</v>
      </c>
      <c r="G2387" s="274" t="s">
        <v>859</v>
      </c>
      <c r="H2387" s="275">
        <v>1</v>
      </c>
      <c r="I2387" s="276"/>
      <c r="J2387" s="277">
        <f>ROUND(I2387*H2387,2)</f>
        <v>0</v>
      </c>
      <c r="K2387" s="273" t="s">
        <v>28</v>
      </c>
      <c r="L2387" s="278"/>
      <c r="M2387" s="279" t="s">
        <v>28</v>
      </c>
      <c r="N2387" s="280" t="s">
        <v>45</v>
      </c>
      <c r="O2387" s="88"/>
      <c r="P2387" s="229">
        <f>O2387*H2387</f>
        <v>0</v>
      </c>
      <c r="Q2387" s="229">
        <v>0.016240000000000001</v>
      </c>
      <c r="R2387" s="229">
        <f>Q2387*H2387</f>
        <v>0.016240000000000001</v>
      </c>
      <c r="S2387" s="229">
        <v>0</v>
      </c>
      <c r="T2387" s="230">
        <f>S2387*H2387</f>
        <v>0</v>
      </c>
      <c r="U2387" s="42"/>
      <c r="V2387" s="42"/>
      <c r="W2387" s="42"/>
      <c r="X2387" s="42"/>
      <c r="Y2387" s="42"/>
      <c r="Z2387" s="42"/>
      <c r="AA2387" s="42"/>
      <c r="AB2387" s="42"/>
      <c r="AC2387" s="42"/>
      <c r="AD2387" s="42"/>
      <c r="AE2387" s="42"/>
      <c r="AR2387" s="231" t="s">
        <v>732</v>
      </c>
      <c r="AT2387" s="231" t="s">
        <v>776</v>
      </c>
      <c r="AU2387" s="231" t="s">
        <v>83</v>
      </c>
      <c r="AY2387" s="21" t="s">
        <v>426</v>
      </c>
      <c r="BE2387" s="232">
        <f>IF(N2387="základní",J2387,0)</f>
        <v>0</v>
      </c>
      <c r="BF2387" s="232">
        <f>IF(N2387="snížená",J2387,0)</f>
        <v>0</v>
      </c>
      <c r="BG2387" s="232">
        <f>IF(N2387="zákl. přenesená",J2387,0)</f>
        <v>0</v>
      </c>
      <c r="BH2387" s="232">
        <f>IF(N2387="sníž. přenesená",J2387,0)</f>
        <v>0</v>
      </c>
      <c r="BI2387" s="232">
        <f>IF(N2387="nulová",J2387,0)</f>
        <v>0</v>
      </c>
      <c r="BJ2387" s="21" t="s">
        <v>81</v>
      </c>
      <c r="BK2387" s="232">
        <f>ROUND(I2387*H2387,2)</f>
        <v>0</v>
      </c>
      <c r="BL2387" s="21" t="s">
        <v>645</v>
      </c>
      <c r="BM2387" s="231" t="s">
        <v>3089</v>
      </c>
    </row>
    <row r="2388" s="14" customFormat="1">
      <c r="A2388" s="14"/>
      <c r="B2388" s="250"/>
      <c r="C2388" s="251"/>
      <c r="D2388" s="240" t="s">
        <v>446</v>
      </c>
      <c r="E2388" s="252" t="s">
        <v>28</v>
      </c>
      <c r="F2388" s="253" t="s">
        <v>899</v>
      </c>
      <c r="G2388" s="251"/>
      <c r="H2388" s="252" t="s">
        <v>28</v>
      </c>
      <c r="I2388" s="254"/>
      <c r="J2388" s="251"/>
      <c r="K2388" s="251"/>
      <c r="L2388" s="255"/>
      <c r="M2388" s="256"/>
      <c r="N2388" s="257"/>
      <c r="O2388" s="257"/>
      <c r="P2388" s="257"/>
      <c r="Q2388" s="257"/>
      <c r="R2388" s="257"/>
      <c r="S2388" s="257"/>
      <c r="T2388" s="258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T2388" s="259" t="s">
        <v>446</v>
      </c>
      <c r="AU2388" s="259" t="s">
        <v>83</v>
      </c>
      <c r="AV2388" s="14" t="s">
        <v>81</v>
      </c>
      <c r="AW2388" s="14" t="s">
        <v>35</v>
      </c>
      <c r="AX2388" s="14" t="s">
        <v>74</v>
      </c>
      <c r="AY2388" s="259" t="s">
        <v>426</v>
      </c>
    </row>
    <row r="2389" s="14" customFormat="1">
      <c r="A2389" s="14"/>
      <c r="B2389" s="250"/>
      <c r="C2389" s="251"/>
      <c r="D2389" s="240" t="s">
        <v>446</v>
      </c>
      <c r="E2389" s="252" t="s">
        <v>28</v>
      </c>
      <c r="F2389" s="253" t="s">
        <v>863</v>
      </c>
      <c r="G2389" s="251"/>
      <c r="H2389" s="252" t="s">
        <v>28</v>
      </c>
      <c r="I2389" s="254"/>
      <c r="J2389" s="251"/>
      <c r="K2389" s="251"/>
      <c r="L2389" s="255"/>
      <c r="M2389" s="256"/>
      <c r="N2389" s="257"/>
      <c r="O2389" s="257"/>
      <c r="P2389" s="257"/>
      <c r="Q2389" s="257"/>
      <c r="R2389" s="257"/>
      <c r="S2389" s="257"/>
      <c r="T2389" s="258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T2389" s="259" t="s">
        <v>446</v>
      </c>
      <c r="AU2389" s="259" t="s">
        <v>83</v>
      </c>
      <c r="AV2389" s="14" t="s">
        <v>81</v>
      </c>
      <c r="AW2389" s="14" t="s">
        <v>35</v>
      </c>
      <c r="AX2389" s="14" t="s">
        <v>74</v>
      </c>
      <c r="AY2389" s="259" t="s">
        <v>426</v>
      </c>
    </row>
    <row r="2390" s="13" customFormat="1">
      <c r="A2390" s="13"/>
      <c r="B2390" s="238"/>
      <c r="C2390" s="239"/>
      <c r="D2390" s="240" t="s">
        <v>446</v>
      </c>
      <c r="E2390" s="241" t="s">
        <v>28</v>
      </c>
      <c r="F2390" s="242" t="s">
        <v>81</v>
      </c>
      <c r="G2390" s="239"/>
      <c r="H2390" s="243">
        <v>1</v>
      </c>
      <c r="I2390" s="244"/>
      <c r="J2390" s="239"/>
      <c r="K2390" s="239"/>
      <c r="L2390" s="245"/>
      <c r="M2390" s="246"/>
      <c r="N2390" s="247"/>
      <c r="O2390" s="247"/>
      <c r="P2390" s="247"/>
      <c r="Q2390" s="247"/>
      <c r="R2390" s="247"/>
      <c r="S2390" s="247"/>
      <c r="T2390" s="248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T2390" s="249" t="s">
        <v>446</v>
      </c>
      <c r="AU2390" s="249" t="s">
        <v>83</v>
      </c>
      <c r="AV2390" s="13" t="s">
        <v>83</v>
      </c>
      <c r="AW2390" s="13" t="s">
        <v>35</v>
      </c>
      <c r="AX2390" s="13" t="s">
        <v>81</v>
      </c>
      <c r="AY2390" s="249" t="s">
        <v>426</v>
      </c>
    </row>
    <row r="2391" s="2" customFormat="1" ht="37.8" customHeight="1">
      <c r="A2391" s="42"/>
      <c r="B2391" s="43"/>
      <c r="C2391" s="271" t="s">
        <v>3090</v>
      </c>
      <c r="D2391" s="271" t="s">
        <v>776</v>
      </c>
      <c r="E2391" s="272" t="s">
        <v>3091</v>
      </c>
      <c r="F2391" s="273" t="s">
        <v>3092</v>
      </c>
      <c r="G2391" s="274" t="s">
        <v>859</v>
      </c>
      <c r="H2391" s="275">
        <v>1</v>
      </c>
      <c r="I2391" s="276"/>
      <c r="J2391" s="277">
        <f>ROUND(I2391*H2391,2)</f>
        <v>0</v>
      </c>
      <c r="K2391" s="273" t="s">
        <v>28</v>
      </c>
      <c r="L2391" s="278"/>
      <c r="M2391" s="279" t="s">
        <v>28</v>
      </c>
      <c r="N2391" s="280" t="s">
        <v>45</v>
      </c>
      <c r="O2391" s="88"/>
      <c r="P2391" s="229">
        <f>O2391*H2391</f>
        <v>0</v>
      </c>
      <c r="Q2391" s="229">
        <v>0.01521</v>
      </c>
      <c r="R2391" s="229">
        <f>Q2391*H2391</f>
        <v>0.01521</v>
      </c>
      <c r="S2391" s="229">
        <v>0</v>
      </c>
      <c r="T2391" s="230">
        <f>S2391*H2391</f>
        <v>0</v>
      </c>
      <c r="U2391" s="42"/>
      <c r="V2391" s="42"/>
      <c r="W2391" s="42"/>
      <c r="X2391" s="42"/>
      <c r="Y2391" s="42"/>
      <c r="Z2391" s="42"/>
      <c r="AA2391" s="42"/>
      <c r="AB2391" s="42"/>
      <c r="AC2391" s="42"/>
      <c r="AD2391" s="42"/>
      <c r="AE2391" s="42"/>
      <c r="AR2391" s="231" t="s">
        <v>732</v>
      </c>
      <c r="AT2391" s="231" t="s">
        <v>776</v>
      </c>
      <c r="AU2391" s="231" t="s">
        <v>83</v>
      </c>
      <c r="AY2391" s="21" t="s">
        <v>426</v>
      </c>
      <c r="BE2391" s="232">
        <f>IF(N2391="základní",J2391,0)</f>
        <v>0</v>
      </c>
      <c r="BF2391" s="232">
        <f>IF(N2391="snížená",J2391,0)</f>
        <v>0</v>
      </c>
      <c r="BG2391" s="232">
        <f>IF(N2391="zákl. přenesená",J2391,0)</f>
        <v>0</v>
      </c>
      <c r="BH2391" s="232">
        <f>IF(N2391="sníž. přenesená",J2391,0)</f>
        <v>0</v>
      </c>
      <c r="BI2391" s="232">
        <f>IF(N2391="nulová",J2391,0)</f>
        <v>0</v>
      </c>
      <c r="BJ2391" s="21" t="s">
        <v>81</v>
      </c>
      <c r="BK2391" s="232">
        <f>ROUND(I2391*H2391,2)</f>
        <v>0</v>
      </c>
      <c r="BL2391" s="21" t="s">
        <v>645</v>
      </c>
      <c r="BM2391" s="231" t="s">
        <v>3093</v>
      </c>
    </row>
    <row r="2392" s="14" customFormat="1">
      <c r="A2392" s="14"/>
      <c r="B2392" s="250"/>
      <c r="C2392" s="251"/>
      <c r="D2392" s="240" t="s">
        <v>446</v>
      </c>
      <c r="E2392" s="252" t="s">
        <v>28</v>
      </c>
      <c r="F2392" s="253" t="s">
        <v>899</v>
      </c>
      <c r="G2392" s="251"/>
      <c r="H2392" s="252" t="s">
        <v>28</v>
      </c>
      <c r="I2392" s="254"/>
      <c r="J2392" s="251"/>
      <c r="K2392" s="251"/>
      <c r="L2392" s="255"/>
      <c r="M2392" s="256"/>
      <c r="N2392" s="257"/>
      <c r="O2392" s="257"/>
      <c r="P2392" s="257"/>
      <c r="Q2392" s="257"/>
      <c r="R2392" s="257"/>
      <c r="S2392" s="257"/>
      <c r="T2392" s="258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T2392" s="259" t="s">
        <v>446</v>
      </c>
      <c r="AU2392" s="259" t="s">
        <v>83</v>
      </c>
      <c r="AV2392" s="14" t="s">
        <v>81</v>
      </c>
      <c r="AW2392" s="14" t="s">
        <v>35</v>
      </c>
      <c r="AX2392" s="14" t="s">
        <v>74</v>
      </c>
      <c r="AY2392" s="259" t="s">
        <v>426</v>
      </c>
    </row>
    <row r="2393" s="14" customFormat="1">
      <c r="A2393" s="14"/>
      <c r="B2393" s="250"/>
      <c r="C2393" s="251"/>
      <c r="D2393" s="240" t="s">
        <v>446</v>
      </c>
      <c r="E2393" s="252" t="s">
        <v>28</v>
      </c>
      <c r="F2393" s="253" t="s">
        <v>863</v>
      </c>
      <c r="G2393" s="251"/>
      <c r="H2393" s="252" t="s">
        <v>28</v>
      </c>
      <c r="I2393" s="254"/>
      <c r="J2393" s="251"/>
      <c r="K2393" s="251"/>
      <c r="L2393" s="255"/>
      <c r="M2393" s="256"/>
      <c r="N2393" s="257"/>
      <c r="O2393" s="257"/>
      <c r="P2393" s="257"/>
      <c r="Q2393" s="257"/>
      <c r="R2393" s="257"/>
      <c r="S2393" s="257"/>
      <c r="T2393" s="258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T2393" s="259" t="s">
        <v>446</v>
      </c>
      <c r="AU2393" s="259" t="s">
        <v>83</v>
      </c>
      <c r="AV2393" s="14" t="s">
        <v>81</v>
      </c>
      <c r="AW2393" s="14" t="s">
        <v>35</v>
      </c>
      <c r="AX2393" s="14" t="s">
        <v>74</v>
      </c>
      <c r="AY2393" s="259" t="s">
        <v>426</v>
      </c>
    </row>
    <row r="2394" s="13" customFormat="1">
      <c r="A2394" s="13"/>
      <c r="B2394" s="238"/>
      <c r="C2394" s="239"/>
      <c r="D2394" s="240" t="s">
        <v>446</v>
      </c>
      <c r="E2394" s="241" t="s">
        <v>28</v>
      </c>
      <c r="F2394" s="242" t="s">
        <v>81</v>
      </c>
      <c r="G2394" s="239"/>
      <c r="H2394" s="243">
        <v>1</v>
      </c>
      <c r="I2394" s="244"/>
      <c r="J2394" s="239"/>
      <c r="K2394" s="239"/>
      <c r="L2394" s="245"/>
      <c r="M2394" s="246"/>
      <c r="N2394" s="247"/>
      <c r="O2394" s="247"/>
      <c r="P2394" s="247"/>
      <c r="Q2394" s="247"/>
      <c r="R2394" s="247"/>
      <c r="S2394" s="247"/>
      <c r="T2394" s="248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T2394" s="249" t="s">
        <v>446</v>
      </c>
      <c r="AU2394" s="249" t="s">
        <v>83</v>
      </c>
      <c r="AV2394" s="13" t="s">
        <v>83</v>
      </c>
      <c r="AW2394" s="13" t="s">
        <v>35</v>
      </c>
      <c r="AX2394" s="13" t="s">
        <v>81</v>
      </c>
      <c r="AY2394" s="249" t="s">
        <v>426</v>
      </c>
    </row>
    <row r="2395" s="2" customFormat="1" ht="37.8" customHeight="1">
      <c r="A2395" s="42"/>
      <c r="B2395" s="43"/>
      <c r="C2395" s="271" t="s">
        <v>3094</v>
      </c>
      <c r="D2395" s="271" t="s">
        <v>776</v>
      </c>
      <c r="E2395" s="272" t="s">
        <v>3095</v>
      </c>
      <c r="F2395" s="273" t="s">
        <v>3096</v>
      </c>
      <c r="G2395" s="274" t="s">
        <v>859</v>
      </c>
      <c r="H2395" s="275">
        <v>4</v>
      </c>
      <c r="I2395" s="276"/>
      <c r="J2395" s="277">
        <f>ROUND(I2395*H2395,2)</f>
        <v>0</v>
      </c>
      <c r="K2395" s="273" t="s">
        <v>28</v>
      </c>
      <c r="L2395" s="278"/>
      <c r="M2395" s="279" t="s">
        <v>28</v>
      </c>
      <c r="N2395" s="280" t="s">
        <v>45</v>
      </c>
      <c r="O2395" s="88"/>
      <c r="P2395" s="229">
        <f>O2395*H2395</f>
        <v>0</v>
      </c>
      <c r="Q2395" s="229">
        <v>0.01553</v>
      </c>
      <c r="R2395" s="229">
        <f>Q2395*H2395</f>
        <v>0.062120000000000002</v>
      </c>
      <c r="S2395" s="229">
        <v>0</v>
      </c>
      <c r="T2395" s="230">
        <f>S2395*H2395</f>
        <v>0</v>
      </c>
      <c r="U2395" s="42"/>
      <c r="V2395" s="42"/>
      <c r="W2395" s="42"/>
      <c r="X2395" s="42"/>
      <c r="Y2395" s="42"/>
      <c r="Z2395" s="42"/>
      <c r="AA2395" s="42"/>
      <c r="AB2395" s="42"/>
      <c r="AC2395" s="42"/>
      <c r="AD2395" s="42"/>
      <c r="AE2395" s="42"/>
      <c r="AR2395" s="231" t="s">
        <v>732</v>
      </c>
      <c r="AT2395" s="231" t="s">
        <v>776</v>
      </c>
      <c r="AU2395" s="231" t="s">
        <v>83</v>
      </c>
      <c r="AY2395" s="21" t="s">
        <v>426</v>
      </c>
      <c r="BE2395" s="232">
        <f>IF(N2395="základní",J2395,0)</f>
        <v>0</v>
      </c>
      <c r="BF2395" s="232">
        <f>IF(N2395="snížená",J2395,0)</f>
        <v>0</v>
      </c>
      <c r="BG2395" s="232">
        <f>IF(N2395="zákl. přenesená",J2395,0)</f>
        <v>0</v>
      </c>
      <c r="BH2395" s="232">
        <f>IF(N2395="sníž. přenesená",J2395,0)</f>
        <v>0</v>
      </c>
      <c r="BI2395" s="232">
        <f>IF(N2395="nulová",J2395,0)</f>
        <v>0</v>
      </c>
      <c r="BJ2395" s="21" t="s">
        <v>81</v>
      </c>
      <c r="BK2395" s="232">
        <f>ROUND(I2395*H2395,2)</f>
        <v>0</v>
      </c>
      <c r="BL2395" s="21" t="s">
        <v>645</v>
      </c>
      <c r="BM2395" s="231" t="s">
        <v>3097</v>
      </c>
    </row>
    <row r="2396" s="14" customFormat="1">
      <c r="A2396" s="14"/>
      <c r="B2396" s="250"/>
      <c r="C2396" s="251"/>
      <c r="D2396" s="240" t="s">
        <v>446</v>
      </c>
      <c r="E2396" s="252" t="s">
        <v>28</v>
      </c>
      <c r="F2396" s="253" t="s">
        <v>899</v>
      </c>
      <c r="G2396" s="251"/>
      <c r="H2396" s="252" t="s">
        <v>28</v>
      </c>
      <c r="I2396" s="254"/>
      <c r="J2396" s="251"/>
      <c r="K2396" s="251"/>
      <c r="L2396" s="255"/>
      <c r="M2396" s="256"/>
      <c r="N2396" s="257"/>
      <c r="O2396" s="257"/>
      <c r="P2396" s="257"/>
      <c r="Q2396" s="257"/>
      <c r="R2396" s="257"/>
      <c r="S2396" s="257"/>
      <c r="T2396" s="258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T2396" s="259" t="s">
        <v>446</v>
      </c>
      <c r="AU2396" s="259" t="s">
        <v>83</v>
      </c>
      <c r="AV2396" s="14" t="s">
        <v>81</v>
      </c>
      <c r="AW2396" s="14" t="s">
        <v>35</v>
      </c>
      <c r="AX2396" s="14" t="s">
        <v>74</v>
      </c>
      <c r="AY2396" s="259" t="s">
        <v>426</v>
      </c>
    </row>
    <row r="2397" s="14" customFormat="1">
      <c r="A2397" s="14"/>
      <c r="B2397" s="250"/>
      <c r="C2397" s="251"/>
      <c r="D2397" s="240" t="s">
        <v>446</v>
      </c>
      <c r="E2397" s="252" t="s">
        <v>28</v>
      </c>
      <c r="F2397" s="253" t="s">
        <v>863</v>
      </c>
      <c r="G2397" s="251"/>
      <c r="H2397" s="252" t="s">
        <v>28</v>
      </c>
      <c r="I2397" s="254"/>
      <c r="J2397" s="251"/>
      <c r="K2397" s="251"/>
      <c r="L2397" s="255"/>
      <c r="M2397" s="256"/>
      <c r="N2397" s="257"/>
      <c r="O2397" s="257"/>
      <c r="P2397" s="257"/>
      <c r="Q2397" s="257"/>
      <c r="R2397" s="257"/>
      <c r="S2397" s="257"/>
      <c r="T2397" s="258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T2397" s="259" t="s">
        <v>446</v>
      </c>
      <c r="AU2397" s="259" t="s">
        <v>83</v>
      </c>
      <c r="AV2397" s="14" t="s">
        <v>81</v>
      </c>
      <c r="AW2397" s="14" t="s">
        <v>35</v>
      </c>
      <c r="AX2397" s="14" t="s">
        <v>74</v>
      </c>
      <c r="AY2397" s="259" t="s">
        <v>426</v>
      </c>
    </row>
    <row r="2398" s="13" customFormat="1">
      <c r="A2398" s="13"/>
      <c r="B2398" s="238"/>
      <c r="C2398" s="239"/>
      <c r="D2398" s="240" t="s">
        <v>446</v>
      </c>
      <c r="E2398" s="241" t="s">
        <v>28</v>
      </c>
      <c r="F2398" s="242" t="s">
        <v>438</v>
      </c>
      <c r="G2398" s="239"/>
      <c r="H2398" s="243">
        <v>4</v>
      </c>
      <c r="I2398" s="244"/>
      <c r="J2398" s="239"/>
      <c r="K2398" s="239"/>
      <c r="L2398" s="245"/>
      <c r="M2398" s="246"/>
      <c r="N2398" s="247"/>
      <c r="O2398" s="247"/>
      <c r="P2398" s="247"/>
      <c r="Q2398" s="247"/>
      <c r="R2398" s="247"/>
      <c r="S2398" s="247"/>
      <c r="T2398" s="248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T2398" s="249" t="s">
        <v>446</v>
      </c>
      <c r="AU2398" s="249" t="s">
        <v>83</v>
      </c>
      <c r="AV2398" s="13" t="s">
        <v>83</v>
      </c>
      <c r="AW2398" s="13" t="s">
        <v>35</v>
      </c>
      <c r="AX2398" s="13" t="s">
        <v>81</v>
      </c>
      <c r="AY2398" s="249" t="s">
        <v>426</v>
      </c>
    </row>
    <row r="2399" s="2" customFormat="1" ht="37.8" customHeight="1">
      <c r="A2399" s="42"/>
      <c r="B2399" s="43"/>
      <c r="C2399" s="271" t="s">
        <v>3098</v>
      </c>
      <c r="D2399" s="271" t="s">
        <v>776</v>
      </c>
      <c r="E2399" s="272" t="s">
        <v>3099</v>
      </c>
      <c r="F2399" s="273" t="s">
        <v>3100</v>
      </c>
      <c r="G2399" s="274" t="s">
        <v>859</v>
      </c>
      <c r="H2399" s="275">
        <v>2</v>
      </c>
      <c r="I2399" s="276"/>
      <c r="J2399" s="277">
        <f>ROUND(I2399*H2399,2)</f>
        <v>0</v>
      </c>
      <c r="K2399" s="273" t="s">
        <v>28</v>
      </c>
      <c r="L2399" s="278"/>
      <c r="M2399" s="279" t="s">
        <v>28</v>
      </c>
      <c r="N2399" s="280" t="s">
        <v>45</v>
      </c>
      <c r="O2399" s="88"/>
      <c r="P2399" s="229">
        <f>O2399*H2399</f>
        <v>0</v>
      </c>
      <c r="Q2399" s="229">
        <v>0.016240000000000001</v>
      </c>
      <c r="R2399" s="229">
        <f>Q2399*H2399</f>
        <v>0.032480000000000002</v>
      </c>
      <c r="S2399" s="229">
        <v>0</v>
      </c>
      <c r="T2399" s="230">
        <f>S2399*H2399</f>
        <v>0</v>
      </c>
      <c r="U2399" s="42"/>
      <c r="V2399" s="42"/>
      <c r="W2399" s="42"/>
      <c r="X2399" s="42"/>
      <c r="Y2399" s="42"/>
      <c r="Z2399" s="42"/>
      <c r="AA2399" s="42"/>
      <c r="AB2399" s="42"/>
      <c r="AC2399" s="42"/>
      <c r="AD2399" s="42"/>
      <c r="AE2399" s="42"/>
      <c r="AR2399" s="231" t="s">
        <v>732</v>
      </c>
      <c r="AT2399" s="231" t="s">
        <v>776</v>
      </c>
      <c r="AU2399" s="231" t="s">
        <v>83</v>
      </c>
      <c r="AY2399" s="21" t="s">
        <v>426</v>
      </c>
      <c r="BE2399" s="232">
        <f>IF(N2399="základní",J2399,0)</f>
        <v>0</v>
      </c>
      <c r="BF2399" s="232">
        <f>IF(N2399="snížená",J2399,0)</f>
        <v>0</v>
      </c>
      <c r="BG2399" s="232">
        <f>IF(N2399="zákl. přenesená",J2399,0)</f>
        <v>0</v>
      </c>
      <c r="BH2399" s="232">
        <f>IF(N2399="sníž. přenesená",J2399,0)</f>
        <v>0</v>
      </c>
      <c r="BI2399" s="232">
        <f>IF(N2399="nulová",J2399,0)</f>
        <v>0</v>
      </c>
      <c r="BJ2399" s="21" t="s">
        <v>81</v>
      </c>
      <c r="BK2399" s="232">
        <f>ROUND(I2399*H2399,2)</f>
        <v>0</v>
      </c>
      <c r="BL2399" s="21" t="s">
        <v>645</v>
      </c>
      <c r="BM2399" s="231" t="s">
        <v>3101</v>
      </c>
    </row>
    <row r="2400" s="14" customFormat="1">
      <c r="A2400" s="14"/>
      <c r="B2400" s="250"/>
      <c r="C2400" s="251"/>
      <c r="D2400" s="240" t="s">
        <v>446</v>
      </c>
      <c r="E2400" s="252" t="s">
        <v>28</v>
      </c>
      <c r="F2400" s="253" t="s">
        <v>899</v>
      </c>
      <c r="G2400" s="251"/>
      <c r="H2400" s="252" t="s">
        <v>28</v>
      </c>
      <c r="I2400" s="254"/>
      <c r="J2400" s="251"/>
      <c r="K2400" s="251"/>
      <c r="L2400" s="255"/>
      <c r="M2400" s="256"/>
      <c r="N2400" s="257"/>
      <c r="O2400" s="257"/>
      <c r="P2400" s="257"/>
      <c r="Q2400" s="257"/>
      <c r="R2400" s="257"/>
      <c r="S2400" s="257"/>
      <c r="T2400" s="258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T2400" s="259" t="s">
        <v>446</v>
      </c>
      <c r="AU2400" s="259" t="s">
        <v>83</v>
      </c>
      <c r="AV2400" s="14" t="s">
        <v>81</v>
      </c>
      <c r="AW2400" s="14" t="s">
        <v>35</v>
      </c>
      <c r="AX2400" s="14" t="s">
        <v>74</v>
      </c>
      <c r="AY2400" s="259" t="s">
        <v>426</v>
      </c>
    </row>
    <row r="2401" s="14" customFormat="1">
      <c r="A2401" s="14"/>
      <c r="B2401" s="250"/>
      <c r="C2401" s="251"/>
      <c r="D2401" s="240" t="s">
        <v>446</v>
      </c>
      <c r="E2401" s="252" t="s">
        <v>28</v>
      </c>
      <c r="F2401" s="253" t="s">
        <v>863</v>
      </c>
      <c r="G2401" s="251"/>
      <c r="H2401" s="252" t="s">
        <v>28</v>
      </c>
      <c r="I2401" s="254"/>
      <c r="J2401" s="251"/>
      <c r="K2401" s="251"/>
      <c r="L2401" s="255"/>
      <c r="M2401" s="256"/>
      <c r="N2401" s="257"/>
      <c r="O2401" s="257"/>
      <c r="P2401" s="257"/>
      <c r="Q2401" s="257"/>
      <c r="R2401" s="257"/>
      <c r="S2401" s="257"/>
      <c r="T2401" s="258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T2401" s="259" t="s">
        <v>446</v>
      </c>
      <c r="AU2401" s="259" t="s">
        <v>83</v>
      </c>
      <c r="AV2401" s="14" t="s">
        <v>81</v>
      </c>
      <c r="AW2401" s="14" t="s">
        <v>35</v>
      </c>
      <c r="AX2401" s="14" t="s">
        <v>74</v>
      </c>
      <c r="AY2401" s="259" t="s">
        <v>426</v>
      </c>
    </row>
    <row r="2402" s="13" customFormat="1">
      <c r="A2402" s="13"/>
      <c r="B2402" s="238"/>
      <c r="C2402" s="239"/>
      <c r="D2402" s="240" t="s">
        <v>446</v>
      </c>
      <c r="E2402" s="241" t="s">
        <v>28</v>
      </c>
      <c r="F2402" s="242" t="s">
        <v>83</v>
      </c>
      <c r="G2402" s="239"/>
      <c r="H2402" s="243">
        <v>2</v>
      </c>
      <c r="I2402" s="244"/>
      <c r="J2402" s="239"/>
      <c r="K2402" s="239"/>
      <c r="L2402" s="245"/>
      <c r="M2402" s="246"/>
      <c r="N2402" s="247"/>
      <c r="O2402" s="247"/>
      <c r="P2402" s="247"/>
      <c r="Q2402" s="247"/>
      <c r="R2402" s="247"/>
      <c r="S2402" s="247"/>
      <c r="T2402" s="248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3"/>
      <c r="AT2402" s="249" t="s">
        <v>446</v>
      </c>
      <c r="AU2402" s="249" t="s">
        <v>83</v>
      </c>
      <c r="AV2402" s="13" t="s">
        <v>83</v>
      </c>
      <c r="AW2402" s="13" t="s">
        <v>35</v>
      </c>
      <c r="AX2402" s="13" t="s">
        <v>81</v>
      </c>
      <c r="AY2402" s="249" t="s">
        <v>426</v>
      </c>
    </row>
    <row r="2403" s="2" customFormat="1" ht="49.05" customHeight="1">
      <c r="A2403" s="42"/>
      <c r="B2403" s="43"/>
      <c r="C2403" s="220" t="s">
        <v>3102</v>
      </c>
      <c r="D2403" s="220" t="s">
        <v>433</v>
      </c>
      <c r="E2403" s="221" t="s">
        <v>3103</v>
      </c>
      <c r="F2403" s="222" t="s">
        <v>3104</v>
      </c>
      <c r="G2403" s="223" t="s">
        <v>859</v>
      </c>
      <c r="H2403" s="224">
        <v>16</v>
      </c>
      <c r="I2403" s="225"/>
      <c r="J2403" s="226">
        <f>ROUND(I2403*H2403,2)</f>
        <v>0</v>
      </c>
      <c r="K2403" s="222" t="s">
        <v>437</v>
      </c>
      <c r="L2403" s="48"/>
      <c r="M2403" s="227" t="s">
        <v>28</v>
      </c>
      <c r="N2403" s="228" t="s">
        <v>45</v>
      </c>
      <c r="O2403" s="88"/>
      <c r="P2403" s="229">
        <f>O2403*H2403</f>
        <v>0</v>
      </c>
      <c r="Q2403" s="229">
        <v>0.01555</v>
      </c>
      <c r="R2403" s="229">
        <f>Q2403*H2403</f>
        <v>0.24879999999999999</v>
      </c>
      <c r="S2403" s="229">
        <v>0</v>
      </c>
      <c r="T2403" s="230">
        <f>S2403*H2403</f>
        <v>0</v>
      </c>
      <c r="U2403" s="42"/>
      <c r="V2403" s="42"/>
      <c r="W2403" s="42"/>
      <c r="X2403" s="42"/>
      <c r="Y2403" s="42"/>
      <c r="Z2403" s="42"/>
      <c r="AA2403" s="42"/>
      <c r="AB2403" s="42"/>
      <c r="AC2403" s="42"/>
      <c r="AD2403" s="42"/>
      <c r="AE2403" s="42"/>
      <c r="AR2403" s="231" t="s">
        <v>645</v>
      </c>
      <c r="AT2403" s="231" t="s">
        <v>433</v>
      </c>
      <c r="AU2403" s="231" t="s">
        <v>83</v>
      </c>
      <c r="AY2403" s="21" t="s">
        <v>426</v>
      </c>
      <c r="BE2403" s="232">
        <f>IF(N2403="základní",J2403,0)</f>
        <v>0</v>
      </c>
      <c r="BF2403" s="232">
        <f>IF(N2403="snížená",J2403,0)</f>
        <v>0</v>
      </c>
      <c r="BG2403" s="232">
        <f>IF(N2403="zákl. přenesená",J2403,0)</f>
        <v>0</v>
      </c>
      <c r="BH2403" s="232">
        <f>IF(N2403="sníž. přenesená",J2403,0)</f>
        <v>0</v>
      </c>
      <c r="BI2403" s="232">
        <f>IF(N2403="nulová",J2403,0)</f>
        <v>0</v>
      </c>
      <c r="BJ2403" s="21" t="s">
        <v>81</v>
      </c>
      <c r="BK2403" s="232">
        <f>ROUND(I2403*H2403,2)</f>
        <v>0</v>
      </c>
      <c r="BL2403" s="21" t="s">
        <v>645</v>
      </c>
      <c r="BM2403" s="231" t="s">
        <v>3105</v>
      </c>
    </row>
    <row r="2404" s="2" customFormat="1">
      <c r="A2404" s="42"/>
      <c r="B2404" s="43"/>
      <c r="C2404" s="44"/>
      <c r="D2404" s="233" t="s">
        <v>442</v>
      </c>
      <c r="E2404" s="44"/>
      <c r="F2404" s="234" t="s">
        <v>3106</v>
      </c>
      <c r="G2404" s="44"/>
      <c r="H2404" s="44"/>
      <c r="I2404" s="235"/>
      <c r="J2404" s="44"/>
      <c r="K2404" s="44"/>
      <c r="L2404" s="48"/>
      <c r="M2404" s="236"/>
      <c r="N2404" s="237"/>
      <c r="O2404" s="88"/>
      <c r="P2404" s="88"/>
      <c r="Q2404" s="88"/>
      <c r="R2404" s="88"/>
      <c r="S2404" s="88"/>
      <c r="T2404" s="89"/>
      <c r="U2404" s="42"/>
      <c r="V2404" s="42"/>
      <c r="W2404" s="42"/>
      <c r="X2404" s="42"/>
      <c r="Y2404" s="42"/>
      <c r="Z2404" s="42"/>
      <c r="AA2404" s="42"/>
      <c r="AB2404" s="42"/>
      <c r="AC2404" s="42"/>
      <c r="AD2404" s="42"/>
      <c r="AE2404" s="42"/>
      <c r="AT2404" s="21" t="s">
        <v>442</v>
      </c>
      <c r="AU2404" s="21" t="s">
        <v>83</v>
      </c>
    </row>
    <row r="2405" s="14" customFormat="1">
      <c r="A2405" s="14"/>
      <c r="B2405" s="250"/>
      <c r="C2405" s="251"/>
      <c r="D2405" s="240" t="s">
        <v>446</v>
      </c>
      <c r="E2405" s="252" t="s">
        <v>28</v>
      </c>
      <c r="F2405" s="253" t="s">
        <v>863</v>
      </c>
      <c r="G2405" s="251"/>
      <c r="H2405" s="252" t="s">
        <v>28</v>
      </c>
      <c r="I2405" s="254"/>
      <c r="J2405" s="251"/>
      <c r="K2405" s="251"/>
      <c r="L2405" s="255"/>
      <c r="M2405" s="256"/>
      <c r="N2405" s="257"/>
      <c r="O2405" s="257"/>
      <c r="P2405" s="257"/>
      <c r="Q2405" s="257"/>
      <c r="R2405" s="257"/>
      <c r="S2405" s="257"/>
      <c r="T2405" s="258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T2405" s="259" t="s">
        <v>446</v>
      </c>
      <c r="AU2405" s="259" t="s">
        <v>83</v>
      </c>
      <c r="AV2405" s="14" t="s">
        <v>81</v>
      </c>
      <c r="AW2405" s="14" t="s">
        <v>35</v>
      </c>
      <c r="AX2405" s="14" t="s">
        <v>74</v>
      </c>
      <c r="AY2405" s="259" t="s">
        <v>426</v>
      </c>
    </row>
    <row r="2406" s="13" customFormat="1">
      <c r="A2406" s="13"/>
      <c r="B2406" s="238"/>
      <c r="C2406" s="239"/>
      <c r="D2406" s="240" t="s">
        <v>446</v>
      </c>
      <c r="E2406" s="241" t="s">
        <v>28</v>
      </c>
      <c r="F2406" s="242" t="s">
        <v>3073</v>
      </c>
      <c r="G2406" s="239"/>
      <c r="H2406" s="243">
        <v>16</v>
      </c>
      <c r="I2406" s="244"/>
      <c r="J2406" s="239"/>
      <c r="K2406" s="239"/>
      <c r="L2406" s="245"/>
      <c r="M2406" s="246"/>
      <c r="N2406" s="247"/>
      <c r="O2406" s="247"/>
      <c r="P2406" s="247"/>
      <c r="Q2406" s="247"/>
      <c r="R2406" s="247"/>
      <c r="S2406" s="247"/>
      <c r="T2406" s="248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3"/>
      <c r="AT2406" s="249" t="s">
        <v>446</v>
      </c>
      <c r="AU2406" s="249" t="s">
        <v>83</v>
      </c>
      <c r="AV2406" s="13" t="s">
        <v>83</v>
      </c>
      <c r="AW2406" s="13" t="s">
        <v>35</v>
      </c>
      <c r="AX2406" s="13" t="s">
        <v>81</v>
      </c>
      <c r="AY2406" s="249" t="s">
        <v>426</v>
      </c>
    </row>
    <row r="2407" s="2" customFormat="1" ht="37.8" customHeight="1">
      <c r="A2407" s="42"/>
      <c r="B2407" s="43"/>
      <c r="C2407" s="220" t="s">
        <v>3107</v>
      </c>
      <c r="D2407" s="220" t="s">
        <v>433</v>
      </c>
      <c r="E2407" s="221" t="s">
        <v>3108</v>
      </c>
      <c r="F2407" s="222" t="s">
        <v>3109</v>
      </c>
      <c r="G2407" s="223" t="s">
        <v>949</v>
      </c>
      <c r="H2407" s="224">
        <v>119.81999999999999</v>
      </c>
      <c r="I2407" s="225"/>
      <c r="J2407" s="226">
        <f>ROUND(I2407*H2407,2)</f>
        <v>0</v>
      </c>
      <c r="K2407" s="222" t="s">
        <v>437</v>
      </c>
      <c r="L2407" s="48"/>
      <c r="M2407" s="227" t="s">
        <v>28</v>
      </c>
      <c r="N2407" s="228" t="s">
        <v>45</v>
      </c>
      <c r="O2407" s="88"/>
      <c r="P2407" s="229">
        <f>O2407*H2407</f>
        <v>0</v>
      </c>
      <c r="Q2407" s="229">
        <v>0.0055399999999999998</v>
      </c>
      <c r="R2407" s="229">
        <f>Q2407*H2407</f>
        <v>0.66380279999999992</v>
      </c>
      <c r="S2407" s="229">
        <v>0</v>
      </c>
      <c r="T2407" s="230">
        <f>S2407*H2407</f>
        <v>0</v>
      </c>
      <c r="U2407" s="42"/>
      <c r="V2407" s="42"/>
      <c r="W2407" s="42"/>
      <c r="X2407" s="42"/>
      <c r="Y2407" s="42"/>
      <c r="Z2407" s="42"/>
      <c r="AA2407" s="42"/>
      <c r="AB2407" s="42"/>
      <c r="AC2407" s="42"/>
      <c r="AD2407" s="42"/>
      <c r="AE2407" s="42"/>
      <c r="AR2407" s="231" t="s">
        <v>645</v>
      </c>
      <c r="AT2407" s="231" t="s">
        <v>433</v>
      </c>
      <c r="AU2407" s="231" t="s">
        <v>83</v>
      </c>
      <c r="AY2407" s="21" t="s">
        <v>426</v>
      </c>
      <c r="BE2407" s="232">
        <f>IF(N2407="základní",J2407,0)</f>
        <v>0</v>
      </c>
      <c r="BF2407" s="232">
        <f>IF(N2407="snížená",J2407,0)</f>
        <v>0</v>
      </c>
      <c r="BG2407" s="232">
        <f>IF(N2407="zákl. přenesená",J2407,0)</f>
        <v>0</v>
      </c>
      <c r="BH2407" s="232">
        <f>IF(N2407="sníž. přenesená",J2407,0)</f>
        <v>0</v>
      </c>
      <c r="BI2407" s="232">
        <f>IF(N2407="nulová",J2407,0)</f>
        <v>0</v>
      </c>
      <c r="BJ2407" s="21" t="s">
        <v>81</v>
      </c>
      <c r="BK2407" s="232">
        <f>ROUND(I2407*H2407,2)</f>
        <v>0</v>
      </c>
      <c r="BL2407" s="21" t="s">
        <v>645</v>
      </c>
      <c r="BM2407" s="231" t="s">
        <v>3110</v>
      </c>
    </row>
    <row r="2408" s="2" customFormat="1">
      <c r="A2408" s="42"/>
      <c r="B2408" s="43"/>
      <c r="C2408" s="44"/>
      <c r="D2408" s="233" t="s">
        <v>442</v>
      </c>
      <c r="E2408" s="44"/>
      <c r="F2408" s="234" t="s">
        <v>3111</v>
      </c>
      <c r="G2408" s="44"/>
      <c r="H2408" s="44"/>
      <c r="I2408" s="235"/>
      <c r="J2408" s="44"/>
      <c r="K2408" s="44"/>
      <c r="L2408" s="48"/>
      <c r="M2408" s="236"/>
      <c r="N2408" s="237"/>
      <c r="O2408" s="88"/>
      <c r="P2408" s="88"/>
      <c r="Q2408" s="88"/>
      <c r="R2408" s="88"/>
      <c r="S2408" s="88"/>
      <c r="T2408" s="89"/>
      <c r="U2408" s="42"/>
      <c r="V2408" s="42"/>
      <c r="W2408" s="42"/>
      <c r="X2408" s="42"/>
      <c r="Y2408" s="42"/>
      <c r="Z2408" s="42"/>
      <c r="AA2408" s="42"/>
      <c r="AB2408" s="42"/>
      <c r="AC2408" s="42"/>
      <c r="AD2408" s="42"/>
      <c r="AE2408" s="42"/>
      <c r="AT2408" s="21" t="s">
        <v>442</v>
      </c>
      <c r="AU2408" s="21" t="s">
        <v>83</v>
      </c>
    </row>
    <row r="2409" s="14" customFormat="1">
      <c r="A2409" s="14"/>
      <c r="B2409" s="250"/>
      <c r="C2409" s="251"/>
      <c r="D2409" s="240" t="s">
        <v>446</v>
      </c>
      <c r="E2409" s="252" t="s">
        <v>28</v>
      </c>
      <c r="F2409" s="253" t="s">
        <v>863</v>
      </c>
      <c r="G2409" s="251"/>
      <c r="H2409" s="252" t="s">
        <v>28</v>
      </c>
      <c r="I2409" s="254"/>
      <c r="J2409" s="251"/>
      <c r="K2409" s="251"/>
      <c r="L2409" s="255"/>
      <c r="M2409" s="256"/>
      <c r="N2409" s="257"/>
      <c r="O2409" s="257"/>
      <c r="P2409" s="257"/>
      <c r="Q2409" s="257"/>
      <c r="R2409" s="257"/>
      <c r="S2409" s="257"/>
      <c r="T2409" s="258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T2409" s="259" t="s">
        <v>446</v>
      </c>
      <c r="AU2409" s="259" t="s">
        <v>83</v>
      </c>
      <c r="AV2409" s="14" t="s">
        <v>81</v>
      </c>
      <c r="AW2409" s="14" t="s">
        <v>35</v>
      </c>
      <c r="AX2409" s="14" t="s">
        <v>74</v>
      </c>
      <c r="AY2409" s="259" t="s">
        <v>426</v>
      </c>
    </row>
    <row r="2410" s="13" customFormat="1">
      <c r="A2410" s="13"/>
      <c r="B2410" s="238"/>
      <c r="C2410" s="239"/>
      <c r="D2410" s="240" t="s">
        <v>446</v>
      </c>
      <c r="E2410" s="241" t="s">
        <v>28</v>
      </c>
      <c r="F2410" s="242" t="s">
        <v>3112</v>
      </c>
      <c r="G2410" s="239"/>
      <c r="H2410" s="243">
        <v>51.359999999999999</v>
      </c>
      <c r="I2410" s="244"/>
      <c r="J2410" s="239"/>
      <c r="K2410" s="239"/>
      <c r="L2410" s="245"/>
      <c r="M2410" s="246"/>
      <c r="N2410" s="247"/>
      <c r="O2410" s="247"/>
      <c r="P2410" s="247"/>
      <c r="Q2410" s="247"/>
      <c r="R2410" s="247"/>
      <c r="S2410" s="247"/>
      <c r="T2410" s="248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T2410" s="249" t="s">
        <v>446</v>
      </c>
      <c r="AU2410" s="249" t="s">
        <v>83</v>
      </c>
      <c r="AV2410" s="13" t="s">
        <v>83</v>
      </c>
      <c r="AW2410" s="13" t="s">
        <v>35</v>
      </c>
      <c r="AX2410" s="13" t="s">
        <v>74</v>
      </c>
      <c r="AY2410" s="249" t="s">
        <v>426</v>
      </c>
    </row>
    <row r="2411" s="13" customFormat="1">
      <c r="A2411" s="13"/>
      <c r="B2411" s="238"/>
      <c r="C2411" s="239"/>
      <c r="D2411" s="240" t="s">
        <v>446</v>
      </c>
      <c r="E2411" s="241" t="s">
        <v>28</v>
      </c>
      <c r="F2411" s="242" t="s">
        <v>3113</v>
      </c>
      <c r="G2411" s="239"/>
      <c r="H2411" s="243">
        <v>56.159999999999997</v>
      </c>
      <c r="I2411" s="244"/>
      <c r="J2411" s="239"/>
      <c r="K2411" s="239"/>
      <c r="L2411" s="245"/>
      <c r="M2411" s="246"/>
      <c r="N2411" s="247"/>
      <c r="O2411" s="247"/>
      <c r="P2411" s="247"/>
      <c r="Q2411" s="247"/>
      <c r="R2411" s="247"/>
      <c r="S2411" s="247"/>
      <c r="T2411" s="248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T2411" s="249" t="s">
        <v>446</v>
      </c>
      <c r="AU2411" s="249" t="s">
        <v>83</v>
      </c>
      <c r="AV2411" s="13" t="s">
        <v>83</v>
      </c>
      <c r="AW2411" s="13" t="s">
        <v>35</v>
      </c>
      <c r="AX2411" s="13" t="s">
        <v>74</v>
      </c>
      <c r="AY2411" s="249" t="s">
        <v>426</v>
      </c>
    </row>
    <row r="2412" s="13" customFormat="1">
      <c r="A2412" s="13"/>
      <c r="B2412" s="238"/>
      <c r="C2412" s="239"/>
      <c r="D2412" s="240" t="s">
        <v>446</v>
      </c>
      <c r="E2412" s="241" t="s">
        <v>28</v>
      </c>
      <c r="F2412" s="242" t="s">
        <v>3114</v>
      </c>
      <c r="G2412" s="239"/>
      <c r="H2412" s="243">
        <v>12.300000000000001</v>
      </c>
      <c r="I2412" s="244"/>
      <c r="J2412" s="239"/>
      <c r="K2412" s="239"/>
      <c r="L2412" s="245"/>
      <c r="M2412" s="246"/>
      <c r="N2412" s="247"/>
      <c r="O2412" s="247"/>
      <c r="P2412" s="247"/>
      <c r="Q2412" s="247"/>
      <c r="R2412" s="247"/>
      <c r="S2412" s="247"/>
      <c r="T2412" s="248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T2412" s="249" t="s">
        <v>446</v>
      </c>
      <c r="AU2412" s="249" t="s">
        <v>83</v>
      </c>
      <c r="AV2412" s="13" t="s">
        <v>83</v>
      </c>
      <c r="AW2412" s="13" t="s">
        <v>35</v>
      </c>
      <c r="AX2412" s="13" t="s">
        <v>74</v>
      </c>
      <c r="AY2412" s="249" t="s">
        <v>426</v>
      </c>
    </row>
    <row r="2413" s="15" customFormat="1">
      <c r="A2413" s="15"/>
      <c r="B2413" s="260"/>
      <c r="C2413" s="261"/>
      <c r="D2413" s="240" t="s">
        <v>446</v>
      </c>
      <c r="E2413" s="262" t="s">
        <v>482</v>
      </c>
      <c r="F2413" s="263" t="s">
        <v>466</v>
      </c>
      <c r="G2413" s="261"/>
      <c r="H2413" s="264">
        <v>119.81999999999999</v>
      </c>
      <c r="I2413" s="265"/>
      <c r="J2413" s="261"/>
      <c r="K2413" s="261"/>
      <c r="L2413" s="266"/>
      <c r="M2413" s="267"/>
      <c r="N2413" s="268"/>
      <c r="O2413" s="268"/>
      <c r="P2413" s="268"/>
      <c r="Q2413" s="268"/>
      <c r="R2413" s="268"/>
      <c r="S2413" s="268"/>
      <c r="T2413" s="269"/>
      <c r="U2413" s="15"/>
      <c r="V2413" s="15"/>
      <c r="W2413" s="15"/>
      <c r="X2413" s="15"/>
      <c r="Y2413" s="15"/>
      <c r="Z2413" s="15"/>
      <c r="AA2413" s="15"/>
      <c r="AB2413" s="15"/>
      <c r="AC2413" s="15"/>
      <c r="AD2413" s="15"/>
      <c r="AE2413" s="15"/>
      <c r="AT2413" s="270" t="s">
        <v>446</v>
      </c>
      <c r="AU2413" s="270" t="s">
        <v>83</v>
      </c>
      <c r="AV2413" s="15" t="s">
        <v>438</v>
      </c>
      <c r="AW2413" s="15" t="s">
        <v>35</v>
      </c>
      <c r="AX2413" s="15" t="s">
        <v>81</v>
      </c>
      <c r="AY2413" s="270" t="s">
        <v>426</v>
      </c>
    </row>
    <row r="2414" s="2" customFormat="1" ht="55.5" customHeight="1">
      <c r="A2414" s="42"/>
      <c r="B2414" s="43"/>
      <c r="C2414" s="220" t="s">
        <v>3115</v>
      </c>
      <c r="D2414" s="220" t="s">
        <v>433</v>
      </c>
      <c r="E2414" s="221" t="s">
        <v>3116</v>
      </c>
      <c r="F2414" s="222" t="s">
        <v>3117</v>
      </c>
      <c r="G2414" s="223" t="s">
        <v>859</v>
      </c>
      <c r="H2414" s="224">
        <v>1</v>
      </c>
      <c r="I2414" s="225"/>
      <c r="J2414" s="226">
        <f>ROUND(I2414*H2414,2)</f>
        <v>0</v>
      </c>
      <c r="K2414" s="222" t="s">
        <v>437</v>
      </c>
      <c r="L2414" s="48"/>
      <c r="M2414" s="227" t="s">
        <v>28</v>
      </c>
      <c r="N2414" s="228" t="s">
        <v>45</v>
      </c>
      <c r="O2414" s="88"/>
      <c r="P2414" s="229">
        <f>O2414*H2414</f>
        <v>0</v>
      </c>
      <c r="Q2414" s="229">
        <v>0</v>
      </c>
      <c r="R2414" s="229">
        <f>Q2414*H2414</f>
        <v>0</v>
      </c>
      <c r="S2414" s="229">
        <v>0</v>
      </c>
      <c r="T2414" s="230">
        <f>S2414*H2414</f>
        <v>0</v>
      </c>
      <c r="U2414" s="42"/>
      <c r="V2414" s="42"/>
      <c r="W2414" s="42"/>
      <c r="X2414" s="42"/>
      <c r="Y2414" s="42"/>
      <c r="Z2414" s="42"/>
      <c r="AA2414" s="42"/>
      <c r="AB2414" s="42"/>
      <c r="AC2414" s="42"/>
      <c r="AD2414" s="42"/>
      <c r="AE2414" s="42"/>
      <c r="AR2414" s="231" t="s">
        <v>645</v>
      </c>
      <c r="AT2414" s="231" t="s">
        <v>433</v>
      </c>
      <c r="AU2414" s="231" t="s">
        <v>83</v>
      </c>
      <c r="AY2414" s="21" t="s">
        <v>426</v>
      </c>
      <c r="BE2414" s="232">
        <f>IF(N2414="základní",J2414,0)</f>
        <v>0</v>
      </c>
      <c r="BF2414" s="232">
        <f>IF(N2414="snížená",J2414,0)</f>
        <v>0</v>
      </c>
      <c r="BG2414" s="232">
        <f>IF(N2414="zákl. přenesená",J2414,0)</f>
        <v>0</v>
      </c>
      <c r="BH2414" s="232">
        <f>IF(N2414="sníž. přenesená",J2414,0)</f>
        <v>0</v>
      </c>
      <c r="BI2414" s="232">
        <f>IF(N2414="nulová",J2414,0)</f>
        <v>0</v>
      </c>
      <c r="BJ2414" s="21" t="s">
        <v>81</v>
      </c>
      <c r="BK2414" s="232">
        <f>ROUND(I2414*H2414,2)</f>
        <v>0</v>
      </c>
      <c r="BL2414" s="21" t="s">
        <v>645</v>
      </c>
      <c r="BM2414" s="231" t="s">
        <v>3118</v>
      </c>
    </row>
    <row r="2415" s="2" customFormat="1">
      <c r="A2415" s="42"/>
      <c r="B2415" s="43"/>
      <c r="C2415" s="44"/>
      <c r="D2415" s="233" t="s">
        <v>442</v>
      </c>
      <c r="E2415" s="44"/>
      <c r="F2415" s="234" t="s">
        <v>3119</v>
      </c>
      <c r="G2415" s="44"/>
      <c r="H2415" s="44"/>
      <c r="I2415" s="235"/>
      <c r="J2415" s="44"/>
      <c r="K2415" s="44"/>
      <c r="L2415" s="48"/>
      <c r="M2415" s="236"/>
      <c r="N2415" s="237"/>
      <c r="O2415" s="88"/>
      <c r="P2415" s="88"/>
      <c r="Q2415" s="88"/>
      <c r="R2415" s="88"/>
      <c r="S2415" s="88"/>
      <c r="T2415" s="89"/>
      <c r="U2415" s="42"/>
      <c r="V2415" s="42"/>
      <c r="W2415" s="42"/>
      <c r="X2415" s="42"/>
      <c r="Y2415" s="42"/>
      <c r="Z2415" s="42"/>
      <c r="AA2415" s="42"/>
      <c r="AB2415" s="42"/>
      <c r="AC2415" s="42"/>
      <c r="AD2415" s="42"/>
      <c r="AE2415" s="42"/>
      <c r="AT2415" s="21" t="s">
        <v>442</v>
      </c>
      <c r="AU2415" s="21" t="s">
        <v>83</v>
      </c>
    </row>
    <row r="2416" s="14" customFormat="1">
      <c r="A2416" s="14"/>
      <c r="B2416" s="250"/>
      <c r="C2416" s="251"/>
      <c r="D2416" s="240" t="s">
        <v>446</v>
      </c>
      <c r="E2416" s="252" t="s">
        <v>28</v>
      </c>
      <c r="F2416" s="253" t="s">
        <v>863</v>
      </c>
      <c r="G2416" s="251"/>
      <c r="H2416" s="252" t="s">
        <v>28</v>
      </c>
      <c r="I2416" s="254"/>
      <c r="J2416" s="251"/>
      <c r="K2416" s="251"/>
      <c r="L2416" s="255"/>
      <c r="M2416" s="256"/>
      <c r="N2416" s="257"/>
      <c r="O2416" s="257"/>
      <c r="P2416" s="257"/>
      <c r="Q2416" s="257"/>
      <c r="R2416" s="257"/>
      <c r="S2416" s="257"/>
      <c r="T2416" s="258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T2416" s="259" t="s">
        <v>446</v>
      </c>
      <c r="AU2416" s="259" t="s">
        <v>83</v>
      </c>
      <c r="AV2416" s="14" t="s">
        <v>81</v>
      </c>
      <c r="AW2416" s="14" t="s">
        <v>35</v>
      </c>
      <c r="AX2416" s="14" t="s">
        <v>74</v>
      </c>
      <c r="AY2416" s="259" t="s">
        <v>426</v>
      </c>
    </row>
    <row r="2417" s="13" customFormat="1">
      <c r="A2417" s="13"/>
      <c r="B2417" s="238"/>
      <c r="C2417" s="239"/>
      <c r="D2417" s="240" t="s">
        <v>446</v>
      </c>
      <c r="E2417" s="241" t="s">
        <v>28</v>
      </c>
      <c r="F2417" s="242" t="s">
        <v>81</v>
      </c>
      <c r="G2417" s="239"/>
      <c r="H2417" s="243">
        <v>1</v>
      </c>
      <c r="I2417" s="244"/>
      <c r="J2417" s="239"/>
      <c r="K2417" s="239"/>
      <c r="L2417" s="245"/>
      <c r="M2417" s="246"/>
      <c r="N2417" s="247"/>
      <c r="O2417" s="247"/>
      <c r="P2417" s="247"/>
      <c r="Q2417" s="247"/>
      <c r="R2417" s="247"/>
      <c r="S2417" s="247"/>
      <c r="T2417" s="248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T2417" s="249" t="s">
        <v>446</v>
      </c>
      <c r="AU2417" s="249" t="s">
        <v>83</v>
      </c>
      <c r="AV2417" s="13" t="s">
        <v>83</v>
      </c>
      <c r="AW2417" s="13" t="s">
        <v>35</v>
      </c>
      <c r="AX2417" s="13" t="s">
        <v>81</v>
      </c>
      <c r="AY2417" s="249" t="s">
        <v>426</v>
      </c>
    </row>
    <row r="2418" s="2" customFormat="1" ht="24.15" customHeight="1">
      <c r="A2418" s="42"/>
      <c r="B2418" s="43"/>
      <c r="C2418" s="271" t="s">
        <v>3120</v>
      </c>
      <c r="D2418" s="271" t="s">
        <v>776</v>
      </c>
      <c r="E2418" s="272" t="s">
        <v>3121</v>
      </c>
      <c r="F2418" s="273" t="s">
        <v>3122</v>
      </c>
      <c r="G2418" s="274" t="s">
        <v>859</v>
      </c>
      <c r="H2418" s="275">
        <v>1</v>
      </c>
      <c r="I2418" s="276"/>
      <c r="J2418" s="277">
        <f>ROUND(I2418*H2418,2)</f>
        <v>0</v>
      </c>
      <c r="K2418" s="273" t="s">
        <v>437</v>
      </c>
      <c r="L2418" s="278"/>
      <c r="M2418" s="279" t="s">
        <v>28</v>
      </c>
      <c r="N2418" s="280" t="s">
        <v>45</v>
      </c>
      <c r="O2418" s="88"/>
      <c r="P2418" s="229">
        <f>O2418*H2418</f>
        <v>0</v>
      </c>
      <c r="Q2418" s="229">
        <v>0.042500000000000003</v>
      </c>
      <c r="R2418" s="229">
        <f>Q2418*H2418</f>
        <v>0.042500000000000003</v>
      </c>
      <c r="S2418" s="229">
        <v>0</v>
      </c>
      <c r="T2418" s="230">
        <f>S2418*H2418</f>
        <v>0</v>
      </c>
      <c r="U2418" s="42"/>
      <c r="V2418" s="42"/>
      <c r="W2418" s="42"/>
      <c r="X2418" s="42"/>
      <c r="Y2418" s="42"/>
      <c r="Z2418" s="42"/>
      <c r="AA2418" s="42"/>
      <c r="AB2418" s="42"/>
      <c r="AC2418" s="42"/>
      <c r="AD2418" s="42"/>
      <c r="AE2418" s="42"/>
      <c r="AR2418" s="231" t="s">
        <v>732</v>
      </c>
      <c r="AT2418" s="231" t="s">
        <v>776</v>
      </c>
      <c r="AU2418" s="231" t="s">
        <v>83</v>
      </c>
      <c r="AY2418" s="21" t="s">
        <v>426</v>
      </c>
      <c r="BE2418" s="232">
        <f>IF(N2418="základní",J2418,0)</f>
        <v>0</v>
      </c>
      <c r="BF2418" s="232">
        <f>IF(N2418="snížená",J2418,0)</f>
        <v>0</v>
      </c>
      <c r="BG2418" s="232">
        <f>IF(N2418="zákl. přenesená",J2418,0)</f>
        <v>0</v>
      </c>
      <c r="BH2418" s="232">
        <f>IF(N2418="sníž. přenesená",J2418,0)</f>
        <v>0</v>
      </c>
      <c r="BI2418" s="232">
        <f>IF(N2418="nulová",J2418,0)</f>
        <v>0</v>
      </c>
      <c r="BJ2418" s="21" t="s">
        <v>81</v>
      </c>
      <c r="BK2418" s="232">
        <f>ROUND(I2418*H2418,2)</f>
        <v>0</v>
      </c>
      <c r="BL2418" s="21" t="s">
        <v>645</v>
      </c>
      <c r="BM2418" s="231" t="s">
        <v>3123</v>
      </c>
    </row>
    <row r="2419" s="14" customFormat="1">
      <c r="A2419" s="14"/>
      <c r="B2419" s="250"/>
      <c r="C2419" s="251"/>
      <c r="D2419" s="240" t="s">
        <v>446</v>
      </c>
      <c r="E2419" s="252" t="s">
        <v>28</v>
      </c>
      <c r="F2419" s="253" t="s">
        <v>899</v>
      </c>
      <c r="G2419" s="251"/>
      <c r="H2419" s="252" t="s">
        <v>28</v>
      </c>
      <c r="I2419" s="254"/>
      <c r="J2419" s="251"/>
      <c r="K2419" s="251"/>
      <c r="L2419" s="255"/>
      <c r="M2419" s="256"/>
      <c r="N2419" s="257"/>
      <c r="O2419" s="257"/>
      <c r="P2419" s="257"/>
      <c r="Q2419" s="257"/>
      <c r="R2419" s="257"/>
      <c r="S2419" s="257"/>
      <c r="T2419" s="258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T2419" s="259" t="s">
        <v>446</v>
      </c>
      <c r="AU2419" s="259" t="s">
        <v>83</v>
      </c>
      <c r="AV2419" s="14" t="s">
        <v>81</v>
      </c>
      <c r="AW2419" s="14" t="s">
        <v>35</v>
      </c>
      <c r="AX2419" s="14" t="s">
        <v>74</v>
      </c>
      <c r="AY2419" s="259" t="s">
        <v>426</v>
      </c>
    </row>
    <row r="2420" s="14" customFormat="1">
      <c r="A2420" s="14"/>
      <c r="B2420" s="250"/>
      <c r="C2420" s="251"/>
      <c r="D2420" s="240" t="s">
        <v>446</v>
      </c>
      <c r="E2420" s="252" t="s">
        <v>28</v>
      </c>
      <c r="F2420" s="253" t="s">
        <v>863</v>
      </c>
      <c r="G2420" s="251"/>
      <c r="H2420" s="252" t="s">
        <v>28</v>
      </c>
      <c r="I2420" s="254"/>
      <c r="J2420" s="251"/>
      <c r="K2420" s="251"/>
      <c r="L2420" s="255"/>
      <c r="M2420" s="256"/>
      <c r="N2420" s="257"/>
      <c r="O2420" s="257"/>
      <c r="P2420" s="257"/>
      <c r="Q2420" s="257"/>
      <c r="R2420" s="257"/>
      <c r="S2420" s="257"/>
      <c r="T2420" s="258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T2420" s="259" t="s">
        <v>446</v>
      </c>
      <c r="AU2420" s="259" t="s">
        <v>83</v>
      </c>
      <c r="AV2420" s="14" t="s">
        <v>81</v>
      </c>
      <c r="AW2420" s="14" t="s">
        <v>35</v>
      </c>
      <c r="AX2420" s="14" t="s">
        <v>74</v>
      </c>
      <c r="AY2420" s="259" t="s">
        <v>426</v>
      </c>
    </row>
    <row r="2421" s="13" customFormat="1">
      <c r="A2421" s="13"/>
      <c r="B2421" s="238"/>
      <c r="C2421" s="239"/>
      <c r="D2421" s="240" t="s">
        <v>446</v>
      </c>
      <c r="E2421" s="241" t="s">
        <v>28</v>
      </c>
      <c r="F2421" s="242" t="s">
        <v>81</v>
      </c>
      <c r="G2421" s="239"/>
      <c r="H2421" s="243">
        <v>1</v>
      </c>
      <c r="I2421" s="244"/>
      <c r="J2421" s="239"/>
      <c r="K2421" s="239"/>
      <c r="L2421" s="245"/>
      <c r="M2421" s="246"/>
      <c r="N2421" s="247"/>
      <c r="O2421" s="247"/>
      <c r="P2421" s="247"/>
      <c r="Q2421" s="247"/>
      <c r="R2421" s="247"/>
      <c r="S2421" s="247"/>
      <c r="T2421" s="248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T2421" s="249" t="s">
        <v>446</v>
      </c>
      <c r="AU2421" s="249" t="s">
        <v>83</v>
      </c>
      <c r="AV2421" s="13" t="s">
        <v>83</v>
      </c>
      <c r="AW2421" s="13" t="s">
        <v>35</v>
      </c>
      <c r="AX2421" s="13" t="s">
        <v>81</v>
      </c>
      <c r="AY2421" s="249" t="s">
        <v>426</v>
      </c>
    </row>
    <row r="2422" s="2" customFormat="1" ht="24.15" customHeight="1">
      <c r="A2422" s="42"/>
      <c r="B2422" s="43"/>
      <c r="C2422" s="220" t="s">
        <v>3124</v>
      </c>
      <c r="D2422" s="220" t="s">
        <v>433</v>
      </c>
      <c r="E2422" s="221" t="s">
        <v>3125</v>
      </c>
      <c r="F2422" s="222" t="s">
        <v>3126</v>
      </c>
      <c r="G2422" s="223" t="s">
        <v>1452</v>
      </c>
      <c r="H2422" s="224">
        <v>7</v>
      </c>
      <c r="I2422" s="225"/>
      <c r="J2422" s="226">
        <f>ROUND(I2422*H2422,2)</f>
        <v>0</v>
      </c>
      <c r="K2422" s="222" t="s">
        <v>28</v>
      </c>
      <c r="L2422" s="48"/>
      <c r="M2422" s="227" t="s">
        <v>28</v>
      </c>
      <c r="N2422" s="228" t="s">
        <v>45</v>
      </c>
      <c r="O2422" s="88"/>
      <c r="P2422" s="229">
        <f>O2422*H2422</f>
        <v>0</v>
      </c>
      <c r="Q2422" s="229">
        <v>0</v>
      </c>
      <c r="R2422" s="229">
        <f>Q2422*H2422</f>
        <v>0</v>
      </c>
      <c r="S2422" s="229">
        <v>0</v>
      </c>
      <c r="T2422" s="230">
        <f>S2422*H2422</f>
        <v>0</v>
      </c>
      <c r="U2422" s="42"/>
      <c r="V2422" s="42"/>
      <c r="W2422" s="42"/>
      <c r="X2422" s="42"/>
      <c r="Y2422" s="42"/>
      <c r="Z2422" s="42"/>
      <c r="AA2422" s="42"/>
      <c r="AB2422" s="42"/>
      <c r="AC2422" s="42"/>
      <c r="AD2422" s="42"/>
      <c r="AE2422" s="42"/>
      <c r="AR2422" s="231" t="s">
        <v>645</v>
      </c>
      <c r="AT2422" s="231" t="s">
        <v>433</v>
      </c>
      <c r="AU2422" s="231" t="s">
        <v>83</v>
      </c>
      <c r="AY2422" s="21" t="s">
        <v>426</v>
      </c>
      <c r="BE2422" s="232">
        <f>IF(N2422="základní",J2422,0)</f>
        <v>0</v>
      </c>
      <c r="BF2422" s="232">
        <f>IF(N2422="snížená",J2422,0)</f>
        <v>0</v>
      </c>
      <c r="BG2422" s="232">
        <f>IF(N2422="zákl. přenesená",J2422,0)</f>
        <v>0</v>
      </c>
      <c r="BH2422" s="232">
        <f>IF(N2422="sníž. přenesená",J2422,0)</f>
        <v>0</v>
      </c>
      <c r="BI2422" s="232">
        <f>IF(N2422="nulová",J2422,0)</f>
        <v>0</v>
      </c>
      <c r="BJ2422" s="21" t="s">
        <v>81</v>
      </c>
      <c r="BK2422" s="232">
        <f>ROUND(I2422*H2422,2)</f>
        <v>0</v>
      </c>
      <c r="BL2422" s="21" t="s">
        <v>645</v>
      </c>
      <c r="BM2422" s="231" t="s">
        <v>3127</v>
      </c>
    </row>
    <row r="2423" s="14" customFormat="1">
      <c r="A2423" s="14"/>
      <c r="B2423" s="250"/>
      <c r="C2423" s="251"/>
      <c r="D2423" s="240" t="s">
        <v>446</v>
      </c>
      <c r="E2423" s="252" t="s">
        <v>28</v>
      </c>
      <c r="F2423" s="253" t="s">
        <v>3128</v>
      </c>
      <c r="G2423" s="251"/>
      <c r="H2423" s="252" t="s">
        <v>28</v>
      </c>
      <c r="I2423" s="254"/>
      <c r="J2423" s="251"/>
      <c r="K2423" s="251"/>
      <c r="L2423" s="255"/>
      <c r="M2423" s="256"/>
      <c r="N2423" s="257"/>
      <c r="O2423" s="257"/>
      <c r="P2423" s="257"/>
      <c r="Q2423" s="257"/>
      <c r="R2423" s="257"/>
      <c r="S2423" s="257"/>
      <c r="T2423" s="258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T2423" s="259" t="s">
        <v>446</v>
      </c>
      <c r="AU2423" s="259" t="s">
        <v>83</v>
      </c>
      <c r="AV2423" s="14" t="s">
        <v>81</v>
      </c>
      <c r="AW2423" s="14" t="s">
        <v>35</v>
      </c>
      <c r="AX2423" s="14" t="s">
        <v>74</v>
      </c>
      <c r="AY2423" s="259" t="s">
        <v>426</v>
      </c>
    </row>
    <row r="2424" s="13" customFormat="1">
      <c r="A2424" s="13"/>
      <c r="B2424" s="238"/>
      <c r="C2424" s="239"/>
      <c r="D2424" s="240" t="s">
        <v>446</v>
      </c>
      <c r="E2424" s="241" t="s">
        <v>28</v>
      </c>
      <c r="F2424" s="242" t="s">
        <v>531</v>
      </c>
      <c r="G2424" s="239"/>
      <c r="H2424" s="243">
        <v>7</v>
      </c>
      <c r="I2424" s="244"/>
      <c r="J2424" s="239"/>
      <c r="K2424" s="239"/>
      <c r="L2424" s="245"/>
      <c r="M2424" s="246"/>
      <c r="N2424" s="247"/>
      <c r="O2424" s="247"/>
      <c r="P2424" s="247"/>
      <c r="Q2424" s="247"/>
      <c r="R2424" s="247"/>
      <c r="S2424" s="247"/>
      <c r="T2424" s="248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T2424" s="249" t="s">
        <v>446</v>
      </c>
      <c r="AU2424" s="249" t="s">
        <v>83</v>
      </c>
      <c r="AV2424" s="13" t="s">
        <v>83</v>
      </c>
      <c r="AW2424" s="13" t="s">
        <v>35</v>
      </c>
      <c r="AX2424" s="13" t="s">
        <v>81</v>
      </c>
      <c r="AY2424" s="249" t="s">
        <v>426</v>
      </c>
    </row>
    <row r="2425" s="2" customFormat="1" ht="24.15" customHeight="1">
      <c r="A2425" s="42"/>
      <c r="B2425" s="43"/>
      <c r="C2425" s="220" t="s">
        <v>3129</v>
      </c>
      <c r="D2425" s="220" t="s">
        <v>433</v>
      </c>
      <c r="E2425" s="221" t="s">
        <v>3130</v>
      </c>
      <c r="F2425" s="222" t="s">
        <v>3131</v>
      </c>
      <c r="G2425" s="223" t="s">
        <v>1452</v>
      </c>
      <c r="H2425" s="224">
        <v>1</v>
      </c>
      <c r="I2425" s="225"/>
      <c r="J2425" s="226">
        <f>ROUND(I2425*H2425,2)</f>
        <v>0</v>
      </c>
      <c r="K2425" s="222" t="s">
        <v>28</v>
      </c>
      <c r="L2425" s="48"/>
      <c r="M2425" s="227" t="s">
        <v>28</v>
      </c>
      <c r="N2425" s="228" t="s">
        <v>45</v>
      </c>
      <c r="O2425" s="88"/>
      <c r="P2425" s="229">
        <f>O2425*H2425</f>
        <v>0</v>
      </c>
      <c r="Q2425" s="229">
        <v>0</v>
      </c>
      <c r="R2425" s="229">
        <f>Q2425*H2425</f>
        <v>0</v>
      </c>
      <c r="S2425" s="229">
        <v>0</v>
      </c>
      <c r="T2425" s="230">
        <f>S2425*H2425</f>
        <v>0</v>
      </c>
      <c r="U2425" s="42"/>
      <c r="V2425" s="42"/>
      <c r="W2425" s="42"/>
      <c r="X2425" s="42"/>
      <c r="Y2425" s="42"/>
      <c r="Z2425" s="42"/>
      <c r="AA2425" s="42"/>
      <c r="AB2425" s="42"/>
      <c r="AC2425" s="42"/>
      <c r="AD2425" s="42"/>
      <c r="AE2425" s="42"/>
      <c r="AR2425" s="231" t="s">
        <v>645</v>
      </c>
      <c r="AT2425" s="231" t="s">
        <v>433</v>
      </c>
      <c r="AU2425" s="231" t="s">
        <v>83</v>
      </c>
      <c r="AY2425" s="21" t="s">
        <v>426</v>
      </c>
      <c r="BE2425" s="232">
        <f>IF(N2425="základní",J2425,0)</f>
        <v>0</v>
      </c>
      <c r="BF2425" s="232">
        <f>IF(N2425="snížená",J2425,0)</f>
        <v>0</v>
      </c>
      <c r="BG2425" s="232">
        <f>IF(N2425="zákl. přenesená",J2425,0)</f>
        <v>0</v>
      </c>
      <c r="BH2425" s="232">
        <f>IF(N2425="sníž. přenesená",J2425,0)</f>
        <v>0</v>
      </c>
      <c r="BI2425" s="232">
        <f>IF(N2425="nulová",J2425,0)</f>
        <v>0</v>
      </c>
      <c r="BJ2425" s="21" t="s">
        <v>81</v>
      </c>
      <c r="BK2425" s="232">
        <f>ROUND(I2425*H2425,2)</f>
        <v>0</v>
      </c>
      <c r="BL2425" s="21" t="s">
        <v>645</v>
      </c>
      <c r="BM2425" s="231" t="s">
        <v>3132</v>
      </c>
    </row>
    <row r="2426" s="14" customFormat="1">
      <c r="A2426" s="14"/>
      <c r="B2426" s="250"/>
      <c r="C2426" s="251"/>
      <c r="D2426" s="240" t="s">
        <v>446</v>
      </c>
      <c r="E2426" s="252" t="s">
        <v>28</v>
      </c>
      <c r="F2426" s="253" t="s">
        <v>3128</v>
      </c>
      <c r="G2426" s="251"/>
      <c r="H2426" s="252" t="s">
        <v>28</v>
      </c>
      <c r="I2426" s="254"/>
      <c r="J2426" s="251"/>
      <c r="K2426" s="251"/>
      <c r="L2426" s="255"/>
      <c r="M2426" s="256"/>
      <c r="N2426" s="257"/>
      <c r="O2426" s="257"/>
      <c r="P2426" s="257"/>
      <c r="Q2426" s="257"/>
      <c r="R2426" s="257"/>
      <c r="S2426" s="257"/>
      <c r="T2426" s="258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T2426" s="259" t="s">
        <v>446</v>
      </c>
      <c r="AU2426" s="259" t="s">
        <v>83</v>
      </c>
      <c r="AV2426" s="14" t="s">
        <v>81</v>
      </c>
      <c r="AW2426" s="14" t="s">
        <v>35</v>
      </c>
      <c r="AX2426" s="14" t="s">
        <v>74</v>
      </c>
      <c r="AY2426" s="259" t="s">
        <v>426</v>
      </c>
    </row>
    <row r="2427" s="13" customFormat="1">
      <c r="A2427" s="13"/>
      <c r="B2427" s="238"/>
      <c r="C2427" s="239"/>
      <c r="D2427" s="240" t="s">
        <v>446</v>
      </c>
      <c r="E2427" s="241" t="s">
        <v>28</v>
      </c>
      <c r="F2427" s="242" t="s">
        <v>81</v>
      </c>
      <c r="G2427" s="239"/>
      <c r="H2427" s="243">
        <v>1</v>
      </c>
      <c r="I2427" s="244"/>
      <c r="J2427" s="239"/>
      <c r="K2427" s="239"/>
      <c r="L2427" s="245"/>
      <c r="M2427" s="246"/>
      <c r="N2427" s="247"/>
      <c r="O2427" s="247"/>
      <c r="P2427" s="247"/>
      <c r="Q2427" s="247"/>
      <c r="R2427" s="247"/>
      <c r="S2427" s="247"/>
      <c r="T2427" s="248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T2427" s="249" t="s">
        <v>446</v>
      </c>
      <c r="AU2427" s="249" t="s">
        <v>83</v>
      </c>
      <c r="AV2427" s="13" t="s">
        <v>83</v>
      </c>
      <c r="AW2427" s="13" t="s">
        <v>35</v>
      </c>
      <c r="AX2427" s="13" t="s">
        <v>81</v>
      </c>
      <c r="AY2427" s="249" t="s">
        <v>426</v>
      </c>
    </row>
    <row r="2428" s="2" customFormat="1" ht="24.15" customHeight="1">
      <c r="A2428" s="42"/>
      <c r="B2428" s="43"/>
      <c r="C2428" s="220" t="s">
        <v>3133</v>
      </c>
      <c r="D2428" s="220" t="s">
        <v>433</v>
      </c>
      <c r="E2428" s="221" t="s">
        <v>3134</v>
      </c>
      <c r="F2428" s="222" t="s">
        <v>3135</v>
      </c>
      <c r="G2428" s="223" t="s">
        <v>1452</v>
      </c>
      <c r="H2428" s="224">
        <v>5</v>
      </c>
      <c r="I2428" s="225"/>
      <c r="J2428" s="226">
        <f>ROUND(I2428*H2428,2)</f>
        <v>0</v>
      </c>
      <c r="K2428" s="222" t="s">
        <v>28</v>
      </c>
      <c r="L2428" s="48"/>
      <c r="M2428" s="227" t="s">
        <v>28</v>
      </c>
      <c r="N2428" s="228" t="s">
        <v>45</v>
      </c>
      <c r="O2428" s="88"/>
      <c r="P2428" s="229">
        <f>O2428*H2428</f>
        <v>0</v>
      </c>
      <c r="Q2428" s="229">
        <v>0</v>
      </c>
      <c r="R2428" s="229">
        <f>Q2428*H2428</f>
        <v>0</v>
      </c>
      <c r="S2428" s="229">
        <v>0</v>
      </c>
      <c r="T2428" s="230">
        <f>S2428*H2428</f>
        <v>0</v>
      </c>
      <c r="U2428" s="42"/>
      <c r="V2428" s="42"/>
      <c r="W2428" s="42"/>
      <c r="X2428" s="42"/>
      <c r="Y2428" s="42"/>
      <c r="Z2428" s="42"/>
      <c r="AA2428" s="42"/>
      <c r="AB2428" s="42"/>
      <c r="AC2428" s="42"/>
      <c r="AD2428" s="42"/>
      <c r="AE2428" s="42"/>
      <c r="AR2428" s="231" t="s">
        <v>645</v>
      </c>
      <c r="AT2428" s="231" t="s">
        <v>433</v>
      </c>
      <c r="AU2428" s="231" t="s">
        <v>83</v>
      </c>
      <c r="AY2428" s="21" t="s">
        <v>426</v>
      </c>
      <c r="BE2428" s="232">
        <f>IF(N2428="základní",J2428,0)</f>
        <v>0</v>
      </c>
      <c r="BF2428" s="232">
        <f>IF(N2428="snížená",J2428,0)</f>
        <v>0</v>
      </c>
      <c r="BG2428" s="232">
        <f>IF(N2428="zákl. přenesená",J2428,0)</f>
        <v>0</v>
      </c>
      <c r="BH2428" s="232">
        <f>IF(N2428="sníž. přenesená",J2428,0)</f>
        <v>0</v>
      </c>
      <c r="BI2428" s="232">
        <f>IF(N2428="nulová",J2428,0)</f>
        <v>0</v>
      </c>
      <c r="BJ2428" s="21" t="s">
        <v>81</v>
      </c>
      <c r="BK2428" s="232">
        <f>ROUND(I2428*H2428,2)</f>
        <v>0</v>
      </c>
      <c r="BL2428" s="21" t="s">
        <v>645</v>
      </c>
      <c r="BM2428" s="231" t="s">
        <v>3136</v>
      </c>
    </row>
    <row r="2429" s="14" customFormat="1">
      <c r="A2429" s="14"/>
      <c r="B2429" s="250"/>
      <c r="C2429" s="251"/>
      <c r="D2429" s="240" t="s">
        <v>446</v>
      </c>
      <c r="E2429" s="252" t="s">
        <v>28</v>
      </c>
      <c r="F2429" s="253" t="s">
        <v>3128</v>
      </c>
      <c r="G2429" s="251"/>
      <c r="H2429" s="252" t="s">
        <v>28</v>
      </c>
      <c r="I2429" s="254"/>
      <c r="J2429" s="251"/>
      <c r="K2429" s="251"/>
      <c r="L2429" s="255"/>
      <c r="M2429" s="256"/>
      <c r="N2429" s="257"/>
      <c r="O2429" s="257"/>
      <c r="P2429" s="257"/>
      <c r="Q2429" s="257"/>
      <c r="R2429" s="257"/>
      <c r="S2429" s="257"/>
      <c r="T2429" s="258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T2429" s="259" t="s">
        <v>446</v>
      </c>
      <c r="AU2429" s="259" t="s">
        <v>83</v>
      </c>
      <c r="AV2429" s="14" t="s">
        <v>81</v>
      </c>
      <c r="AW2429" s="14" t="s">
        <v>35</v>
      </c>
      <c r="AX2429" s="14" t="s">
        <v>74</v>
      </c>
      <c r="AY2429" s="259" t="s">
        <v>426</v>
      </c>
    </row>
    <row r="2430" s="13" customFormat="1">
      <c r="A2430" s="13"/>
      <c r="B2430" s="238"/>
      <c r="C2430" s="239"/>
      <c r="D2430" s="240" t="s">
        <v>446</v>
      </c>
      <c r="E2430" s="241" t="s">
        <v>28</v>
      </c>
      <c r="F2430" s="242" t="s">
        <v>501</v>
      </c>
      <c r="G2430" s="239"/>
      <c r="H2430" s="243">
        <v>5</v>
      </c>
      <c r="I2430" s="244"/>
      <c r="J2430" s="239"/>
      <c r="K2430" s="239"/>
      <c r="L2430" s="245"/>
      <c r="M2430" s="246"/>
      <c r="N2430" s="247"/>
      <c r="O2430" s="247"/>
      <c r="P2430" s="247"/>
      <c r="Q2430" s="247"/>
      <c r="R2430" s="247"/>
      <c r="S2430" s="247"/>
      <c r="T2430" s="248"/>
      <c r="U2430" s="13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13"/>
      <c r="AT2430" s="249" t="s">
        <v>446</v>
      </c>
      <c r="AU2430" s="249" t="s">
        <v>83</v>
      </c>
      <c r="AV2430" s="13" t="s">
        <v>83</v>
      </c>
      <c r="AW2430" s="13" t="s">
        <v>35</v>
      </c>
      <c r="AX2430" s="13" t="s">
        <v>81</v>
      </c>
      <c r="AY2430" s="249" t="s">
        <v>426</v>
      </c>
    </row>
    <row r="2431" s="2" customFormat="1" ht="24.15" customHeight="1">
      <c r="A2431" s="42"/>
      <c r="B2431" s="43"/>
      <c r="C2431" s="220" t="s">
        <v>3137</v>
      </c>
      <c r="D2431" s="220" t="s">
        <v>433</v>
      </c>
      <c r="E2431" s="221" t="s">
        <v>3138</v>
      </c>
      <c r="F2431" s="222" t="s">
        <v>3139</v>
      </c>
      <c r="G2431" s="223" t="s">
        <v>1452</v>
      </c>
      <c r="H2431" s="224">
        <v>2</v>
      </c>
      <c r="I2431" s="225"/>
      <c r="J2431" s="226">
        <f>ROUND(I2431*H2431,2)</f>
        <v>0</v>
      </c>
      <c r="K2431" s="222" t="s">
        <v>28</v>
      </c>
      <c r="L2431" s="48"/>
      <c r="M2431" s="227" t="s">
        <v>28</v>
      </c>
      <c r="N2431" s="228" t="s">
        <v>45</v>
      </c>
      <c r="O2431" s="88"/>
      <c r="P2431" s="229">
        <f>O2431*H2431</f>
        <v>0</v>
      </c>
      <c r="Q2431" s="229">
        <v>0</v>
      </c>
      <c r="R2431" s="229">
        <f>Q2431*H2431</f>
        <v>0</v>
      </c>
      <c r="S2431" s="229">
        <v>0</v>
      </c>
      <c r="T2431" s="230">
        <f>S2431*H2431</f>
        <v>0</v>
      </c>
      <c r="U2431" s="42"/>
      <c r="V2431" s="42"/>
      <c r="W2431" s="42"/>
      <c r="X2431" s="42"/>
      <c r="Y2431" s="42"/>
      <c r="Z2431" s="42"/>
      <c r="AA2431" s="42"/>
      <c r="AB2431" s="42"/>
      <c r="AC2431" s="42"/>
      <c r="AD2431" s="42"/>
      <c r="AE2431" s="42"/>
      <c r="AR2431" s="231" t="s">
        <v>645</v>
      </c>
      <c r="AT2431" s="231" t="s">
        <v>433</v>
      </c>
      <c r="AU2431" s="231" t="s">
        <v>83</v>
      </c>
      <c r="AY2431" s="21" t="s">
        <v>426</v>
      </c>
      <c r="BE2431" s="232">
        <f>IF(N2431="základní",J2431,0)</f>
        <v>0</v>
      </c>
      <c r="BF2431" s="232">
        <f>IF(N2431="snížená",J2431,0)</f>
        <v>0</v>
      </c>
      <c r="BG2431" s="232">
        <f>IF(N2431="zákl. přenesená",J2431,0)</f>
        <v>0</v>
      </c>
      <c r="BH2431" s="232">
        <f>IF(N2431="sníž. přenesená",J2431,0)</f>
        <v>0</v>
      </c>
      <c r="BI2431" s="232">
        <f>IF(N2431="nulová",J2431,0)</f>
        <v>0</v>
      </c>
      <c r="BJ2431" s="21" t="s">
        <v>81</v>
      </c>
      <c r="BK2431" s="232">
        <f>ROUND(I2431*H2431,2)</f>
        <v>0</v>
      </c>
      <c r="BL2431" s="21" t="s">
        <v>645</v>
      </c>
      <c r="BM2431" s="231" t="s">
        <v>3140</v>
      </c>
    </row>
    <row r="2432" s="14" customFormat="1">
      <c r="A2432" s="14"/>
      <c r="B2432" s="250"/>
      <c r="C2432" s="251"/>
      <c r="D2432" s="240" t="s">
        <v>446</v>
      </c>
      <c r="E2432" s="252" t="s">
        <v>28</v>
      </c>
      <c r="F2432" s="253" t="s">
        <v>3128</v>
      </c>
      <c r="G2432" s="251"/>
      <c r="H2432" s="252" t="s">
        <v>28</v>
      </c>
      <c r="I2432" s="254"/>
      <c r="J2432" s="251"/>
      <c r="K2432" s="251"/>
      <c r="L2432" s="255"/>
      <c r="M2432" s="256"/>
      <c r="N2432" s="257"/>
      <c r="O2432" s="257"/>
      <c r="P2432" s="257"/>
      <c r="Q2432" s="257"/>
      <c r="R2432" s="257"/>
      <c r="S2432" s="257"/>
      <c r="T2432" s="258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T2432" s="259" t="s">
        <v>446</v>
      </c>
      <c r="AU2432" s="259" t="s">
        <v>83</v>
      </c>
      <c r="AV2432" s="14" t="s">
        <v>81</v>
      </c>
      <c r="AW2432" s="14" t="s">
        <v>35</v>
      </c>
      <c r="AX2432" s="14" t="s">
        <v>74</v>
      </c>
      <c r="AY2432" s="259" t="s">
        <v>426</v>
      </c>
    </row>
    <row r="2433" s="13" customFormat="1">
      <c r="A2433" s="13"/>
      <c r="B2433" s="238"/>
      <c r="C2433" s="239"/>
      <c r="D2433" s="240" t="s">
        <v>446</v>
      </c>
      <c r="E2433" s="241" t="s">
        <v>28</v>
      </c>
      <c r="F2433" s="242" t="s">
        <v>83</v>
      </c>
      <c r="G2433" s="239"/>
      <c r="H2433" s="243">
        <v>2</v>
      </c>
      <c r="I2433" s="244"/>
      <c r="J2433" s="239"/>
      <c r="K2433" s="239"/>
      <c r="L2433" s="245"/>
      <c r="M2433" s="246"/>
      <c r="N2433" s="247"/>
      <c r="O2433" s="247"/>
      <c r="P2433" s="247"/>
      <c r="Q2433" s="247"/>
      <c r="R2433" s="247"/>
      <c r="S2433" s="247"/>
      <c r="T2433" s="248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T2433" s="249" t="s">
        <v>446</v>
      </c>
      <c r="AU2433" s="249" t="s">
        <v>83</v>
      </c>
      <c r="AV2433" s="13" t="s">
        <v>83</v>
      </c>
      <c r="AW2433" s="13" t="s">
        <v>35</v>
      </c>
      <c r="AX2433" s="13" t="s">
        <v>81</v>
      </c>
      <c r="AY2433" s="249" t="s">
        <v>426</v>
      </c>
    </row>
    <row r="2434" s="2" customFormat="1" ht="24.15" customHeight="1">
      <c r="A2434" s="42"/>
      <c r="B2434" s="43"/>
      <c r="C2434" s="220" t="s">
        <v>3141</v>
      </c>
      <c r="D2434" s="220" t="s">
        <v>433</v>
      </c>
      <c r="E2434" s="221" t="s">
        <v>3142</v>
      </c>
      <c r="F2434" s="222" t="s">
        <v>3143</v>
      </c>
      <c r="G2434" s="223" t="s">
        <v>1452</v>
      </c>
      <c r="H2434" s="224">
        <v>4</v>
      </c>
      <c r="I2434" s="225"/>
      <c r="J2434" s="226">
        <f>ROUND(I2434*H2434,2)</f>
        <v>0</v>
      </c>
      <c r="K2434" s="222" t="s">
        <v>28</v>
      </c>
      <c r="L2434" s="48"/>
      <c r="M2434" s="227" t="s">
        <v>28</v>
      </c>
      <c r="N2434" s="228" t="s">
        <v>45</v>
      </c>
      <c r="O2434" s="88"/>
      <c r="P2434" s="229">
        <f>O2434*H2434</f>
        <v>0</v>
      </c>
      <c r="Q2434" s="229">
        <v>0</v>
      </c>
      <c r="R2434" s="229">
        <f>Q2434*H2434</f>
        <v>0</v>
      </c>
      <c r="S2434" s="229">
        <v>0</v>
      </c>
      <c r="T2434" s="230">
        <f>S2434*H2434</f>
        <v>0</v>
      </c>
      <c r="U2434" s="42"/>
      <c r="V2434" s="42"/>
      <c r="W2434" s="42"/>
      <c r="X2434" s="42"/>
      <c r="Y2434" s="42"/>
      <c r="Z2434" s="42"/>
      <c r="AA2434" s="42"/>
      <c r="AB2434" s="42"/>
      <c r="AC2434" s="42"/>
      <c r="AD2434" s="42"/>
      <c r="AE2434" s="42"/>
      <c r="AR2434" s="231" t="s">
        <v>645</v>
      </c>
      <c r="AT2434" s="231" t="s">
        <v>433</v>
      </c>
      <c r="AU2434" s="231" t="s">
        <v>83</v>
      </c>
      <c r="AY2434" s="21" t="s">
        <v>426</v>
      </c>
      <c r="BE2434" s="232">
        <f>IF(N2434="základní",J2434,0)</f>
        <v>0</v>
      </c>
      <c r="BF2434" s="232">
        <f>IF(N2434="snížená",J2434,0)</f>
        <v>0</v>
      </c>
      <c r="BG2434" s="232">
        <f>IF(N2434="zákl. přenesená",J2434,0)</f>
        <v>0</v>
      </c>
      <c r="BH2434" s="232">
        <f>IF(N2434="sníž. přenesená",J2434,0)</f>
        <v>0</v>
      </c>
      <c r="BI2434" s="232">
        <f>IF(N2434="nulová",J2434,0)</f>
        <v>0</v>
      </c>
      <c r="BJ2434" s="21" t="s">
        <v>81</v>
      </c>
      <c r="BK2434" s="232">
        <f>ROUND(I2434*H2434,2)</f>
        <v>0</v>
      </c>
      <c r="BL2434" s="21" t="s">
        <v>645</v>
      </c>
      <c r="BM2434" s="231" t="s">
        <v>3144</v>
      </c>
    </row>
    <row r="2435" s="14" customFormat="1">
      <c r="A2435" s="14"/>
      <c r="B2435" s="250"/>
      <c r="C2435" s="251"/>
      <c r="D2435" s="240" t="s">
        <v>446</v>
      </c>
      <c r="E2435" s="252" t="s">
        <v>28</v>
      </c>
      <c r="F2435" s="253" t="s">
        <v>3128</v>
      </c>
      <c r="G2435" s="251"/>
      <c r="H2435" s="252" t="s">
        <v>28</v>
      </c>
      <c r="I2435" s="254"/>
      <c r="J2435" s="251"/>
      <c r="K2435" s="251"/>
      <c r="L2435" s="255"/>
      <c r="M2435" s="256"/>
      <c r="N2435" s="257"/>
      <c r="O2435" s="257"/>
      <c r="P2435" s="257"/>
      <c r="Q2435" s="257"/>
      <c r="R2435" s="257"/>
      <c r="S2435" s="257"/>
      <c r="T2435" s="258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T2435" s="259" t="s">
        <v>446</v>
      </c>
      <c r="AU2435" s="259" t="s">
        <v>83</v>
      </c>
      <c r="AV2435" s="14" t="s">
        <v>81</v>
      </c>
      <c r="AW2435" s="14" t="s">
        <v>35</v>
      </c>
      <c r="AX2435" s="14" t="s">
        <v>74</v>
      </c>
      <c r="AY2435" s="259" t="s">
        <v>426</v>
      </c>
    </row>
    <row r="2436" s="13" customFormat="1">
      <c r="A2436" s="13"/>
      <c r="B2436" s="238"/>
      <c r="C2436" s="239"/>
      <c r="D2436" s="240" t="s">
        <v>446</v>
      </c>
      <c r="E2436" s="241" t="s">
        <v>28</v>
      </c>
      <c r="F2436" s="242" t="s">
        <v>438</v>
      </c>
      <c r="G2436" s="239"/>
      <c r="H2436" s="243">
        <v>4</v>
      </c>
      <c r="I2436" s="244"/>
      <c r="J2436" s="239"/>
      <c r="K2436" s="239"/>
      <c r="L2436" s="245"/>
      <c r="M2436" s="246"/>
      <c r="N2436" s="247"/>
      <c r="O2436" s="247"/>
      <c r="P2436" s="247"/>
      <c r="Q2436" s="247"/>
      <c r="R2436" s="247"/>
      <c r="S2436" s="247"/>
      <c r="T2436" s="248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T2436" s="249" t="s">
        <v>446</v>
      </c>
      <c r="AU2436" s="249" t="s">
        <v>83</v>
      </c>
      <c r="AV2436" s="13" t="s">
        <v>83</v>
      </c>
      <c r="AW2436" s="13" t="s">
        <v>35</v>
      </c>
      <c r="AX2436" s="13" t="s">
        <v>81</v>
      </c>
      <c r="AY2436" s="249" t="s">
        <v>426</v>
      </c>
    </row>
    <row r="2437" s="2" customFormat="1" ht="37.8" customHeight="1">
      <c r="A2437" s="42"/>
      <c r="B2437" s="43"/>
      <c r="C2437" s="220" t="s">
        <v>3145</v>
      </c>
      <c r="D2437" s="220" t="s">
        <v>433</v>
      </c>
      <c r="E2437" s="221" t="s">
        <v>3146</v>
      </c>
      <c r="F2437" s="222" t="s">
        <v>3147</v>
      </c>
      <c r="G2437" s="223" t="s">
        <v>1452</v>
      </c>
      <c r="H2437" s="224">
        <v>2</v>
      </c>
      <c r="I2437" s="225"/>
      <c r="J2437" s="226">
        <f>ROUND(I2437*H2437,2)</f>
        <v>0</v>
      </c>
      <c r="K2437" s="222" t="s">
        <v>28</v>
      </c>
      <c r="L2437" s="48"/>
      <c r="M2437" s="227" t="s">
        <v>28</v>
      </c>
      <c r="N2437" s="228" t="s">
        <v>45</v>
      </c>
      <c r="O2437" s="88"/>
      <c r="P2437" s="229">
        <f>O2437*H2437</f>
        <v>0</v>
      </c>
      <c r="Q2437" s="229">
        <v>0</v>
      </c>
      <c r="R2437" s="229">
        <f>Q2437*H2437</f>
        <v>0</v>
      </c>
      <c r="S2437" s="229">
        <v>0</v>
      </c>
      <c r="T2437" s="230">
        <f>S2437*H2437</f>
        <v>0</v>
      </c>
      <c r="U2437" s="42"/>
      <c r="V2437" s="42"/>
      <c r="W2437" s="42"/>
      <c r="X2437" s="42"/>
      <c r="Y2437" s="42"/>
      <c r="Z2437" s="42"/>
      <c r="AA2437" s="42"/>
      <c r="AB2437" s="42"/>
      <c r="AC2437" s="42"/>
      <c r="AD2437" s="42"/>
      <c r="AE2437" s="42"/>
      <c r="AR2437" s="231" t="s">
        <v>645</v>
      </c>
      <c r="AT2437" s="231" t="s">
        <v>433</v>
      </c>
      <c r="AU2437" s="231" t="s">
        <v>83</v>
      </c>
      <c r="AY2437" s="21" t="s">
        <v>426</v>
      </c>
      <c r="BE2437" s="232">
        <f>IF(N2437="základní",J2437,0)</f>
        <v>0</v>
      </c>
      <c r="BF2437" s="232">
        <f>IF(N2437="snížená",J2437,0)</f>
        <v>0</v>
      </c>
      <c r="BG2437" s="232">
        <f>IF(N2437="zákl. přenesená",J2437,0)</f>
        <v>0</v>
      </c>
      <c r="BH2437" s="232">
        <f>IF(N2437="sníž. přenesená",J2437,0)</f>
        <v>0</v>
      </c>
      <c r="BI2437" s="232">
        <f>IF(N2437="nulová",J2437,0)</f>
        <v>0</v>
      </c>
      <c r="BJ2437" s="21" t="s">
        <v>81</v>
      </c>
      <c r="BK2437" s="232">
        <f>ROUND(I2437*H2437,2)</f>
        <v>0</v>
      </c>
      <c r="BL2437" s="21" t="s">
        <v>645</v>
      </c>
      <c r="BM2437" s="231" t="s">
        <v>3148</v>
      </c>
    </row>
    <row r="2438" s="14" customFormat="1">
      <c r="A2438" s="14"/>
      <c r="B2438" s="250"/>
      <c r="C2438" s="251"/>
      <c r="D2438" s="240" t="s">
        <v>446</v>
      </c>
      <c r="E2438" s="252" t="s">
        <v>28</v>
      </c>
      <c r="F2438" s="253" t="s">
        <v>3128</v>
      </c>
      <c r="G2438" s="251"/>
      <c r="H2438" s="252" t="s">
        <v>28</v>
      </c>
      <c r="I2438" s="254"/>
      <c r="J2438" s="251"/>
      <c r="K2438" s="251"/>
      <c r="L2438" s="255"/>
      <c r="M2438" s="256"/>
      <c r="N2438" s="257"/>
      <c r="O2438" s="257"/>
      <c r="P2438" s="257"/>
      <c r="Q2438" s="257"/>
      <c r="R2438" s="257"/>
      <c r="S2438" s="257"/>
      <c r="T2438" s="258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T2438" s="259" t="s">
        <v>446</v>
      </c>
      <c r="AU2438" s="259" t="s">
        <v>83</v>
      </c>
      <c r="AV2438" s="14" t="s">
        <v>81</v>
      </c>
      <c r="AW2438" s="14" t="s">
        <v>35</v>
      </c>
      <c r="AX2438" s="14" t="s">
        <v>74</v>
      </c>
      <c r="AY2438" s="259" t="s">
        <v>426</v>
      </c>
    </row>
    <row r="2439" s="13" customFormat="1">
      <c r="A2439" s="13"/>
      <c r="B2439" s="238"/>
      <c r="C2439" s="239"/>
      <c r="D2439" s="240" t="s">
        <v>446</v>
      </c>
      <c r="E2439" s="241" t="s">
        <v>28</v>
      </c>
      <c r="F2439" s="242" t="s">
        <v>83</v>
      </c>
      <c r="G2439" s="239"/>
      <c r="H2439" s="243">
        <v>2</v>
      </c>
      <c r="I2439" s="244"/>
      <c r="J2439" s="239"/>
      <c r="K2439" s="239"/>
      <c r="L2439" s="245"/>
      <c r="M2439" s="246"/>
      <c r="N2439" s="247"/>
      <c r="O2439" s="247"/>
      <c r="P2439" s="247"/>
      <c r="Q2439" s="247"/>
      <c r="R2439" s="247"/>
      <c r="S2439" s="247"/>
      <c r="T2439" s="248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T2439" s="249" t="s">
        <v>446</v>
      </c>
      <c r="AU2439" s="249" t="s">
        <v>83</v>
      </c>
      <c r="AV2439" s="13" t="s">
        <v>83</v>
      </c>
      <c r="AW2439" s="13" t="s">
        <v>35</v>
      </c>
      <c r="AX2439" s="13" t="s">
        <v>81</v>
      </c>
      <c r="AY2439" s="249" t="s">
        <v>426</v>
      </c>
    </row>
    <row r="2440" s="2" customFormat="1" ht="66.75" customHeight="1">
      <c r="A2440" s="42"/>
      <c r="B2440" s="43"/>
      <c r="C2440" s="220" t="s">
        <v>3149</v>
      </c>
      <c r="D2440" s="220" t="s">
        <v>433</v>
      </c>
      <c r="E2440" s="221" t="s">
        <v>3150</v>
      </c>
      <c r="F2440" s="222" t="s">
        <v>3151</v>
      </c>
      <c r="G2440" s="223" t="s">
        <v>740</v>
      </c>
      <c r="H2440" s="224">
        <v>45.814</v>
      </c>
      <c r="I2440" s="225"/>
      <c r="J2440" s="226">
        <f>ROUND(I2440*H2440,2)</f>
        <v>0</v>
      </c>
      <c r="K2440" s="222" t="s">
        <v>437</v>
      </c>
      <c r="L2440" s="48"/>
      <c r="M2440" s="227" t="s">
        <v>28</v>
      </c>
      <c r="N2440" s="228" t="s">
        <v>45</v>
      </c>
      <c r="O2440" s="88"/>
      <c r="P2440" s="229">
        <f>O2440*H2440</f>
        <v>0</v>
      </c>
      <c r="Q2440" s="229">
        <v>0</v>
      </c>
      <c r="R2440" s="229">
        <f>Q2440*H2440</f>
        <v>0</v>
      </c>
      <c r="S2440" s="229">
        <v>0</v>
      </c>
      <c r="T2440" s="230">
        <f>S2440*H2440</f>
        <v>0</v>
      </c>
      <c r="U2440" s="42"/>
      <c r="V2440" s="42"/>
      <c r="W2440" s="42"/>
      <c r="X2440" s="42"/>
      <c r="Y2440" s="42"/>
      <c r="Z2440" s="42"/>
      <c r="AA2440" s="42"/>
      <c r="AB2440" s="42"/>
      <c r="AC2440" s="42"/>
      <c r="AD2440" s="42"/>
      <c r="AE2440" s="42"/>
      <c r="AR2440" s="231" t="s">
        <v>645</v>
      </c>
      <c r="AT2440" s="231" t="s">
        <v>433</v>
      </c>
      <c r="AU2440" s="231" t="s">
        <v>83</v>
      </c>
      <c r="AY2440" s="21" t="s">
        <v>426</v>
      </c>
      <c r="BE2440" s="232">
        <f>IF(N2440="základní",J2440,0)</f>
        <v>0</v>
      </c>
      <c r="BF2440" s="232">
        <f>IF(N2440="snížená",J2440,0)</f>
        <v>0</v>
      </c>
      <c r="BG2440" s="232">
        <f>IF(N2440="zákl. přenesená",J2440,0)</f>
        <v>0</v>
      </c>
      <c r="BH2440" s="232">
        <f>IF(N2440="sníž. přenesená",J2440,0)</f>
        <v>0</v>
      </c>
      <c r="BI2440" s="232">
        <f>IF(N2440="nulová",J2440,0)</f>
        <v>0</v>
      </c>
      <c r="BJ2440" s="21" t="s">
        <v>81</v>
      </c>
      <c r="BK2440" s="232">
        <f>ROUND(I2440*H2440,2)</f>
        <v>0</v>
      </c>
      <c r="BL2440" s="21" t="s">
        <v>645</v>
      </c>
      <c r="BM2440" s="231" t="s">
        <v>3152</v>
      </c>
    </row>
    <row r="2441" s="2" customFormat="1">
      <c r="A2441" s="42"/>
      <c r="B2441" s="43"/>
      <c r="C2441" s="44"/>
      <c r="D2441" s="233" t="s">
        <v>442</v>
      </c>
      <c r="E2441" s="44"/>
      <c r="F2441" s="234" t="s">
        <v>3153</v>
      </c>
      <c r="G2441" s="44"/>
      <c r="H2441" s="44"/>
      <c r="I2441" s="235"/>
      <c r="J2441" s="44"/>
      <c r="K2441" s="44"/>
      <c r="L2441" s="48"/>
      <c r="M2441" s="236"/>
      <c r="N2441" s="237"/>
      <c r="O2441" s="88"/>
      <c r="P2441" s="88"/>
      <c r="Q2441" s="88"/>
      <c r="R2441" s="88"/>
      <c r="S2441" s="88"/>
      <c r="T2441" s="89"/>
      <c r="U2441" s="42"/>
      <c r="V2441" s="42"/>
      <c r="W2441" s="42"/>
      <c r="X2441" s="42"/>
      <c r="Y2441" s="42"/>
      <c r="Z2441" s="42"/>
      <c r="AA2441" s="42"/>
      <c r="AB2441" s="42"/>
      <c r="AC2441" s="42"/>
      <c r="AD2441" s="42"/>
      <c r="AE2441" s="42"/>
      <c r="AT2441" s="21" t="s">
        <v>442</v>
      </c>
      <c r="AU2441" s="21" t="s">
        <v>83</v>
      </c>
    </row>
    <row r="2442" s="2" customFormat="1" ht="62.7" customHeight="1">
      <c r="A2442" s="42"/>
      <c r="B2442" s="43"/>
      <c r="C2442" s="220" t="s">
        <v>3154</v>
      </c>
      <c r="D2442" s="220" t="s">
        <v>433</v>
      </c>
      <c r="E2442" s="221" t="s">
        <v>3155</v>
      </c>
      <c r="F2442" s="222" t="s">
        <v>3156</v>
      </c>
      <c r="G2442" s="223" t="s">
        <v>740</v>
      </c>
      <c r="H2442" s="224">
        <v>45.814</v>
      </c>
      <c r="I2442" s="225"/>
      <c r="J2442" s="226">
        <f>ROUND(I2442*H2442,2)</f>
        <v>0</v>
      </c>
      <c r="K2442" s="222" t="s">
        <v>437</v>
      </c>
      <c r="L2442" s="48"/>
      <c r="M2442" s="227" t="s">
        <v>28</v>
      </c>
      <c r="N2442" s="228" t="s">
        <v>45</v>
      </c>
      <c r="O2442" s="88"/>
      <c r="P2442" s="229">
        <f>O2442*H2442</f>
        <v>0</v>
      </c>
      <c r="Q2442" s="229">
        <v>0</v>
      </c>
      <c r="R2442" s="229">
        <f>Q2442*H2442</f>
        <v>0</v>
      </c>
      <c r="S2442" s="229">
        <v>0</v>
      </c>
      <c r="T2442" s="230">
        <f>S2442*H2442</f>
        <v>0</v>
      </c>
      <c r="U2442" s="42"/>
      <c r="V2442" s="42"/>
      <c r="W2442" s="42"/>
      <c r="X2442" s="42"/>
      <c r="Y2442" s="42"/>
      <c r="Z2442" s="42"/>
      <c r="AA2442" s="42"/>
      <c r="AB2442" s="42"/>
      <c r="AC2442" s="42"/>
      <c r="AD2442" s="42"/>
      <c r="AE2442" s="42"/>
      <c r="AR2442" s="231" t="s">
        <v>645</v>
      </c>
      <c r="AT2442" s="231" t="s">
        <v>433</v>
      </c>
      <c r="AU2442" s="231" t="s">
        <v>83</v>
      </c>
      <c r="AY2442" s="21" t="s">
        <v>426</v>
      </c>
      <c r="BE2442" s="232">
        <f>IF(N2442="základní",J2442,0)</f>
        <v>0</v>
      </c>
      <c r="BF2442" s="232">
        <f>IF(N2442="snížená",J2442,0)</f>
        <v>0</v>
      </c>
      <c r="BG2442" s="232">
        <f>IF(N2442="zákl. přenesená",J2442,0)</f>
        <v>0</v>
      </c>
      <c r="BH2442" s="232">
        <f>IF(N2442="sníž. přenesená",J2442,0)</f>
        <v>0</v>
      </c>
      <c r="BI2442" s="232">
        <f>IF(N2442="nulová",J2442,0)</f>
        <v>0</v>
      </c>
      <c r="BJ2442" s="21" t="s">
        <v>81</v>
      </c>
      <c r="BK2442" s="232">
        <f>ROUND(I2442*H2442,2)</f>
        <v>0</v>
      </c>
      <c r="BL2442" s="21" t="s">
        <v>645</v>
      </c>
      <c r="BM2442" s="231" t="s">
        <v>3157</v>
      </c>
    </row>
    <row r="2443" s="2" customFormat="1">
      <c r="A2443" s="42"/>
      <c r="B2443" s="43"/>
      <c r="C2443" s="44"/>
      <c r="D2443" s="233" t="s">
        <v>442</v>
      </c>
      <c r="E2443" s="44"/>
      <c r="F2443" s="234" t="s">
        <v>3158</v>
      </c>
      <c r="G2443" s="44"/>
      <c r="H2443" s="44"/>
      <c r="I2443" s="235"/>
      <c r="J2443" s="44"/>
      <c r="K2443" s="44"/>
      <c r="L2443" s="48"/>
      <c r="M2443" s="236"/>
      <c r="N2443" s="237"/>
      <c r="O2443" s="88"/>
      <c r="P2443" s="88"/>
      <c r="Q2443" s="88"/>
      <c r="R2443" s="88"/>
      <c r="S2443" s="88"/>
      <c r="T2443" s="89"/>
      <c r="U2443" s="42"/>
      <c r="V2443" s="42"/>
      <c r="W2443" s="42"/>
      <c r="X2443" s="42"/>
      <c r="Y2443" s="42"/>
      <c r="Z2443" s="42"/>
      <c r="AA2443" s="42"/>
      <c r="AB2443" s="42"/>
      <c r="AC2443" s="42"/>
      <c r="AD2443" s="42"/>
      <c r="AE2443" s="42"/>
      <c r="AT2443" s="21" t="s">
        <v>442</v>
      </c>
      <c r="AU2443" s="21" t="s">
        <v>83</v>
      </c>
    </row>
    <row r="2444" s="12" customFormat="1" ht="22.8" customHeight="1">
      <c r="A2444" s="12"/>
      <c r="B2444" s="204"/>
      <c r="C2444" s="205"/>
      <c r="D2444" s="206" t="s">
        <v>73</v>
      </c>
      <c r="E2444" s="218" t="s">
        <v>3159</v>
      </c>
      <c r="F2444" s="218" t="s">
        <v>3160</v>
      </c>
      <c r="G2444" s="205"/>
      <c r="H2444" s="205"/>
      <c r="I2444" s="208"/>
      <c r="J2444" s="219">
        <f>BK2444</f>
        <v>0</v>
      </c>
      <c r="K2444" s="205"/>
      <c r="L2444" s="210"/>
      <c r="M2444" s="211"/>
      <c r="N2444" s="212"/>
      <c r="O2444" s="212"/>
      <c r="P2444" s="213">
        <f>SUM(P2445:P2533)</f>
        <v>0</v>
      </c>
      <c r="Q2444" s="212"/>
      <c r="R2444" s="213">
        <f>SUM(R2445:R2533)</f>
        <v>2.1619619999999995</v>
      </c>
      <c r="S2444" s="212"/>
      <c r="T2444" s="214">
        <f>SUM(T2445:T2533)</f>
        <v>0.0095189999999999997</v>
      </c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R2444" s="215" t="s">
        <v>83</v>
      </c>
      <c r="AT2444" s="216" t="s">
        <v>73</v>
      </c>
      <c r="AU2444" s="216" t="s">
        <v>81</v>
      </c>
      <c r="AY2444" s="215" t="s">
        <v>426</v>
      </c>
      <c r="BK2444" s="217">
        <f>SUM(BK2445:BK2533)</f>
        <v>0</v>
      </c>
    </row>
    <row r="2445" s="2" customFormat="1" ht="16.5" customHeight="1">
      <c r="A2445" s="42"/>
      <c r="B2445" s="43"/>
      <c r="C2445" s="220" t="s">
        <v>3161</v>
      </c>
      <c r="D2445" s="220" t="s">
        <v>433</v>
      </c>
      <c r="E2445" s="221" t="s">
        <v>3162</v>
      </c>
      <c r="F2445" s="222" t="s">
        <v>3163</v>
      </c>
      <c r="G2445" s="223" t="s">
        <v>949</v>
      </c>
      <c r="H2445" s="224">
        <v>5.7000000000000002</v>
      </c>
      <c r="I2445" s="225"/>
      <c r="J2445" s="226">
        <f>ROUND(I2445*H2445,2)</f>
        <v>0</v>
      </c>
      <c r="K2445" s="222" t="s">
        <v>28</v>
      </c>
      <c r="L2445" s="48"/>
      <c r="M2445" s="227" t="s">
        <v>28</v>
      </c>
      <c r="N2445" s="228" t="s">
        <v>45</v>
      </c>
      <c r="O2445" s="88"/>
      <c r="P2445" s="229">
        <f>O2445*H2445</f>
        <v>0</v>
      </c>
      <c r="Q2445" s="229">
        <v>0</v>
      </c>
      <c r="R2445" s="229">
        <f>Q2445*H2445</f>
        <v>0</v>
      </c>
      <c r="S2445" s="229">
        <v>0.00167</v>
      </c>
      <c r="T2445" s="230">
        <f>S2445*H2445</f>
        <v>0.0095189999999999997</v>
      </c>
      <c r="U2445" s="42"/>
      <c r="V2445" s="42"/>
      <c r="W2445" s="42"/>
      <c r="X2445" s="42"/>
      <c r="Y2445" s="42"/>
      <c r="Z2445" s="42"/>
      <c r="AA2445" s="42"/>
      <c r="AB2445" s="42"/>
      <c r="AC2445" s="42"/>
      <c r="AD2445" s="42"/>
      <c r="AE2445" s="42"/>
      <c r="AR2445" s="231" t="s">
        <v>645</v>
      </c>
      <c r="AT2445" s="231" t="s">
        <v>433</v>
      </c>
      <c r="AU2445" s="231" t="s">
        <v>83</v>
      </c>
      <c r="AY2445" s="21" t="s">
        <v>426</v>
      </c>
      <c r="BE2445" s="232">
        <f>IF(N2445="základní",J2445,0)</f>
        <v>0</v>
      </c>
      <c r="BF2445" s="232">
        <f>IF(N2445="snížená",J2445,0)</f>
        <v>0</v>
      </c>
      <c r="BG2445" s="232">
        <f>IF(N2445="zákl. přenesená",J2445,0)</f>
        <v>0</v>
      </c>
      <c r="BH2445" s="232">
        <f>IF(N2445="sníž. přenesená",J2445,0)</f>
        <v>0</v>
      </c>
      <c r="BI2445" s="232">
        <f>IF(N2445="nulová",J2445,0)</f>
        <v>0</v>
      </c>
      <c r="BJ2445" s="21" t="s">
        <v>81</v>
      </c>
      <c r="BK2445" s="232">
        <f>ROUND(I2445*H2445,2)</f>
        <v>0</v>
      </c>
      <c r="BL2445" s="21" t="s">
        <v>645</v>
      </c>
      <c r="BM2445" s="231" t="s">
        <v>3164</v>
      </c>
    </row>
    <row r="2446" s="14" customFormat="1">
      <c r="A2446" s="14"/>
      <c r="B2446" s="250"/>
      <c r="C2446" s="251"/>
      <c r="D2446" s="240" t="s">
        <v>446</v>
      </c>
      <c r="E2446" s="252" t="s">
        <v>28</v>
      </c>
      <c r="F2446" s="253" t="s">
        <v>862</v>
      </c>
      <c r="G2446" s="251"/>
      <c r="H2446" s="252" t="s">
        <v>28</v>
      </c>
      <c r="I2446" s="254"/>
      <c r="J2446" s="251"/>
      <c r="K2446" s="251"/>
      <c r="L2446" s="255"/>
      <c r="M2446" s="256"/>
      <c r="N2446" s="257"/>
      <c r="O2446" s="257"/>
      <c r="P2446" s="257"/>
      <c r="Q2446" s="257"/>
      <c r="R2446" s="257"/>
      <c r="S2446" s="257"/>
      <c r="T2446" s="258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T2446" s="259" t="s">
        <v>446</v>
      </c>
      <c r="AU2446" s="259" t="s">
        <v>83</v>
      </c>
      <c r="AV2446" s="14" t="s">
        <v>81</v>
      </c>
      <c r="AW2446" s="14" t="s">
        <v>35</v>
      </c>
      <c r="AX2446" s="14" t="s">
        <v>74</v>
      </c>
      <c r="AY2446" s="259" t="s">
        <v>426</v>
      </c>
    </row>
    <row r="2447" s="13" customFormat="1">
      <c r="A2447" s="13"/>
      <c r="B2447" s="238"/>
      <c r="C2447" s="239"/>
      <c r="D2447" s="240" t="s">
        <v>446</v>
      </c>
      <c r="E2447" s="241" t="s">
        <v>28</v>
      </c>
      <c r="F2447" s="242" t="s">
        <v>1895</v>
      </c>
      <c r="G2447" s="239"/>
      <c r="H2447" s="243">
        <v>1.8999999999999999</v>
      </c>
      <c r="I2447" s="244"/>
      <c r="J2447" s="239"/>
      <c r="K2447" s="239"/>
      <c r="L2447" s="245"/>
      <c r="M2447" s="246"/>
      <c r="N2447" s="247"/>
      <c r="O2447" s="247"/>
      <c r="P2447" s="247"/>
      <c r="Q2447" s="247"/>
      <c r="R2447" s="247"/>
      <c r="S2447" s="247"/>
      <c r="T2447" s="248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T2447" s="249" t="s">
        <v>446</v>
      </c>
      <c r="AU2447" s="249" t="s">
        <v>83</v>
      </c>
      <c r="AV2447" s="13" t="s">
        <v>83</v>
      </c>
      <c r="AW2447" s="13" t="s">
        <v>35</v>
      </c>
      <c r="AX2447" s="13" t="s">
        <v>74</v>
      </c>
      <c r="AY2447" s="249" t="s">
        <v>426</v>
      </c>
    </row>
    <row r="2448" s="14" customFormat="1">
      <c r="A2448" s="14"/>
      <c r="B2448" s="250"/>
      <c r="C2448" s="251"/>
      <c r="D2448" s="240" t="s">
        <v>446</v>
      </c>
      <c r="E2448" s="252" t="s">
        <v>28</v>
      </c>
      <c r="F2448" s="253" t="s">
        <v>871</v>
      </c>
      <c r="G2448" s="251"/>
      <c r="H2448" s="252" t="s">
        <v>28</v>
      </c>
      <c r="I2448" s="254"/>
      <c r="J2448" s="251"/>
      <c r="K2448" s="251"/>
      <c r="L2448" s="255"/>
      <c r="M2448" s="256"/>
      <c r="N2448" s="257"/>
      <c r="O2448" s="257"/>
      <c r="P2448" s="257"/>
      <c r="Q2448" s="257"/>
      <c r="R2448" s="257"/>
      <c r="S2448" s="257"/>
      <c r="T2448" s="258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T2448" s="259" t="s">
        <v>446</v>
      </c>
      <c r="AU2448" s="259" t="s">
        <v>83</v>
      </c>
      <c r="AV2448" s="14" t="s">
        <v>81</v>
      </c>
      <c r="AW2448" s="14" t="s">
        <v>35</v>
      </c>
      <c r="AX2448" s="14" t="s">
        <v>74</v>
      </c>
      <c r="AY2448" s="259" t="s">
        <v>426</v>
      </c>
    </row>
    <row r="2449" s="13" customFormat="1">
      <c r="A2449" s="13"/>
      <c r="B2449" s="238"/>
      <c r="C2449" s="239"/>
      <c r="D2449" s="240" t="s">
        <v>446</v>
      </c>
      <c r="E2449" s="241" t="s">
        <v>28</v>
      </c>
      <c r="F2449" s="242" t="s">
        <v>1895</v>
      </c>
      <c r="G2449" s="239"/>
      <c r="H2449" s="243">
        <v>1.8999999999999999</v>
      </c>
      <c r="I2449" s="244"/>
      <c r="J2449" s="239"/>
      <c r="K2449" s="239"/>
      <c r="L2449" s="245"/>
      <c r="M2449" s="246"/>
      <c r="N2449" s="247"/>
      <c r="O2449" s="247"/>
      <c r="P2449" s="247"/>
      <c r="Q2449" s="247"/>
      <c r="R2449" s="247"/>
      <c r="S2449" s="247"/>
      <c r="T2449" s="248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T2449" s="249" t="s">
        <v>446</v>
      </c>
      <c r="AU2449" s="249" t="s">
        <v>83</v>
      </c>
      <c r="AV2449" s="13" t="s">
        <v>83</v>
      </c>
      <c r="AW2449" s="13" t="s">
        <v>35</v>
      </c>
      <c r="AX2449" s="13" t="s">
        <v>74</v>
      </c>
      <c r="AY2449" s="249" t="s">
        <v>426</v>
      </c>
    </row>
    <row r="2450" s="14" customFormat="1">
      <c r="A2450" s="14"/>
      <c r="B2450" s="250"/>
      <c r="C2450" s="251"/>
      <c r="D2450" s="240" t="s">
        <v>446</v>
      </c>
      <c r="E2450" s="252" t="s">
        <v>28</v>
      </c>
      <c r="F2450" s="253" t="s">
        <v>872</v>
      </c>
      <c r="G2450" s="251"/>
      <c r="H2450" s="252" t="s">
        <v>28</v>
      </c>
      <c r="I2450" s="254"/>
      <c r="J2450" s="251"/>
      <c r="K2450" s="251"/>
      <c r="L2450" s="255"/>
      <c r="M2450" s="256"/>
      <c r="N2450" s="257"/>
      <c r="O2450" s="257"/>
      <c r="P2450" s="257"/>
      <c r="Q2450" s="257"/>
      <c r="R2450" s="257"/>
      <c r="S2450" s="257"/>
      <c r="T2450" s="258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T2450" s="259" t="s">
        <v>446</v>
      </c>
      <c r="AU2450" s="259" t="s">
        <v>83</v>
      </c>
      <c r="AV2450" s="14" t="s">
        <v>81</v>
      </c>
      <c r="AW2450" s="14" t="s">
        <v>35</v>
      </c>
      <c r="AX2450" s="14" t="s">
        <v>74</v>
      </c>
      <c r="AY2450" s="259" t="s">
        <v>426</v>
      </c>
    </row>
    <row r="2451" s="13" customFormat="1">
      <c r="A2451" s="13"/>
      <c r="B2451" s="238"/>
      <c r="C2451" s="239"/>
      <c r="D2451" s="240" t="s">
        <v>446</v>
      </c>
      <c r="E2451" s="241" t="s">
        <v>28</v>
      </c>
      <c r="F2451" s="242" t="s">
        <v>1895</v>
      </c>
      <c r="G2451" s="239"/>
      <c r="H2451" s="243">
        <v>1.8999999999999999</v>
      </c>
      <c r="I2451" s="244"/>
      <c r="J2451" s="239"/>
      <c r="K2451" s="239"/>
      <c r="L2451" s="245"/>
      <c r="M2451" s="246"/>
      <c r="N2451" s="247"/>
      <c r="O2451" s="247"/>
      <c r="P2451" s="247"/>
      <c r="Q2451" s="247"/>
      <c r="R2451" s="247"/>
      <c r="S2451" s="247"/>
      <c r="T2451" s="248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  <c r="AT2451" s="249" t="s">
        <v>446</v>
      </c>
      <c r="AU2451" s="249" t="s">
        <v>83</v>
      </c>
      <c r="AV2451" s="13" t="s">
        <v>83</v>
      </c>
      <c r="AW2451" s="13" t="s">
        <v>35</v>
      </c>
      <c r="AX2451" s="13" t="s">
        <v>74</v>
      </c>
      <c r="AY2451" s="249" t="s">
        <v>426</v>
      </c>
    </row>
    <row r="2452" s="15" customFormat="1">
      <c r="A2452" s="15"/>
      <c r="B2452" s="260"/>
      <c r="C2452" s="261"/>
      <c r="D2452" s="240" t="s">
        <v>446</v>
      </c>
      <c r="E2452" s="262" t="s">
        <v>28</v>
      </c>
      <c r="F2452" s="263" t="s">
        <v>466</v>
      </c>
      <c r="G2452" s="261"/>
      <c r="H2452" s="264">
        <v>5.7000000000000002</v>
      </c>
      <c r="I2452" s="265"/>
      <c r="J2452" s="261"/>
      <c r="K2452" s="261"/>
      <c r="L2452" s="266"/>
      <c r="M2452" s="267"/>
      <c r="N2452" s="268"/>
      <c r="O2452" s="268"/>
      <c r="P2452" s="268"/>
      <c r="Q2452" s="268"/>
      <c r="R2452" s="268"/>
      <c r="S2452" s="268"/>
      <c r="T2452" s="269"/>
      <c r="U2452" s="15"/>
      <c r="V2452" s="15"/>
      <c r="W2452" s="15"/>
      <c r="X2452" s="15"/>
      <c r="Y2452" s="15"/>
      <c r="Z2452" s="15"/>
      <c r="AA2452" s="15"/>
      <c r="AB2452" s="15"/>
      <c r="AC2452" s="15"/>
      <c r="AD2452" s="15"/>
      <c r="AE2452" s="15"/>
      <c r="AT2452" s="270" t="s">
        <v>446</v>
      </c>
      <c r="AU2452" s="270" t="s">
        <v>83</v>
      </c>
      <c r="AV2452" s="15" t="s">
        <v>438</v>
      </c>
      <c r="AW2452" s="15" t="s">
        <v>35</v>
      </c>
      <c r="AX2452" s="15" t="s">
        <v>81</v>
      </c>
      <c r="AY2452" s="270" t="s">
        <v>426</v>
      </c>
    </row>
    <row r="2453" s="2" customFormat="1" ht="62.7" customHeight="1">
      <c r="A2453" s="42"/>
      <c r="B2453" s="43"/>
      <c r="C2453" s="220" t="s">
        <v>3165</v>
      </c>
      <c r="D2453" s="220" t="s">
        <v>433</v>
      </c>
      <c r="E2453" s="221" t="s">
        <v>3166</v>
      </c>
      <c r="F2453" s="222" t="s">
        <v>3167</v>
      </c>
      <c r="G2453" s="223" t="s">
        <v>436</v>
      </c>
      <c r="H2453" s="224">
        <v>1.8</v>
      </c>
      <c r="I2453" s="225"/>
      <c r="J2453" s="226">
        <f>ROUND(I2453*H2453,2)</f>
        <v>0</v>
      </c>
      <c r="K2453" s="222" t="s">
        <v>437</v>
      </c>
      <c r="L2453" s="48"/>
      <c r="M2453" s="227" t="s">
        <v>28</v>
      </c>
      <c r="N2453" s="228" t="s">
        <v>45</v>
      </c>
      <c r="O2453" s="88"/>
      <c r="P2453" s="229">
        <f>O2453*H2453</f>
        <v>0</v>
      </c>
      <c r="Q2453" s="229">
        <v>0.0066100000000000004</v>
      </c>
      <c r="R2453" s="229">
        <f>Q2453*H2453</f>
        <v>0.011898000000000001</v>
      </c>
      <c r="S2453" s="229">
        <v>0</v>
      </c>
      <c r="T2453" s="230">
        <f>S2453*H2453</f>
        <v>0</v>
      </c>
      <c r="U2453" s="42"/>
      <c r="V2453" s="42"/>
      <c r="W2453" s="42"/>
      <c r="X2453" s="42"/>
      <c r="Y2453" s="42"/>
      <c r="Z2453" s="42"/>
      <c r="AA2453" s="42"/>
      <c r="AB2453" s="42"/>
      <c r="AC2453" s="42"/>
      <c r="AD2453" s="42"/>
      <c r="AE2453" s="42"/>
      <c r="AR2453" s="231" t="s">
        <v>645</v>
      </c>
      <c r="AT2453" s="231" t="s">
        <v>433</v>
      </c>
      <c r="AU2453" s="231" t="s">
        <v>83</v>
      </c>
      <c r="AY2453" s="21" t="s">
        <v>426</v>
      </c>
      <c r="BE2453" s="232">
        <f>IF(N2453="základní",J2453,0)</f>
        <v>0</v>
      </c>
      <c r="BF2453" s="232">
        <f>IF(N2453="snížená",J2453,0)</f>
        <v>0</v>
      </c>
      <c r="BG2453" s="232">
        <f>IF(N2453="zákl. přenesená",J2453,0)</f>
        <v>0</v>
      </c>
      <c r="BH2453" s="232">
        <f>IF(N2453="sníž. přenesená",J2453,0)</f>
        <v>0</v>
      </c>
      <c r="BI2453" s="232">
        <f>IF(N2453="nulová",J2453,0)</f>
        <v>0</v>
      </c>
      <c r="BJ2453" s="21" t="s">
        <v>81</v>
      </c>
      <c r="BK2453" s="232">
        <f>ROUND(I2453*H2453,2)</f>
        <v>0</v>
      </c>
      <c r="BL2453" s="21" t="s">
        <v>645</v>
      </c>
      <c r="BM2453" s="231" t="s">
        <v>3168</v>
      </c>
    </row>
    <row r="2454" s="2" customFormat="1">
      <c r="A2454" s="42"/>
      <c r="B2454" s="43"/>
      <c r="C2454" s="44"/>
      <c r="D2454" s="233" t="s">
        <v>442</v>
      </c>
      <c r="E2454" s="44"/>
      <c r="F2454" s="234" t="s">
        <v>3169</v>
      </c>
      <c r="G2454" s="44"/>
      <c r="H2454" s="44"/>
      <c r="I2454" s="235"/>
      <c r="J2454" s="44"/>
      <c r="K2454" s="44"/>
      <c r="L2454" s="48"/>
      <c r="M2454" s="236"/>
      <c r="N2454" s="237"/>
      <c r="O2454" s="88"/>
      <c r="P2454" s="88"/>
      <c r="Q2454" s="88"/>
      <c r="R2454" s="88"/>
      <c r="S2454" s="88"/>
      <c r="T2454" s="89"/>
      <c r="U2454" s="42"/>
      <c r="V2454" s="42"/>
      <c r="W2454" s="42"/>
      <c r="X2454" s="42"/>
      <c r="Y2454" s="42"/>
      <c r="Z2454" s="42"/>
      <c r="AA2454" s="42"/>
      <c r="AB2454" s="42"/>
      <c r="AC2454" s="42"/>
      <c r="AD2454" s="42"/>
      <c r="AE2454" s="42"/>
      <c r="AT2454" s="21" t="s">
        <v>442</v>
      </c>
      <c r="AU2454" s="21" t="s">
        <v>83</v>
      </c>
    </row>
    <row r="2455" s="14" customFormat="1">
      <c r="A2455" s="14"/>
      <c r="B2455" s="250"/>
      <c r="C2455" s="251"/>
      <c r="D2455" s="240" t="s">
        <v>446</v>
      </c>
      <c r="E2455" s="252" t="s">
        <v>28</v>
      </c>
      <c r="F2455" s="253" t="s">
        <v>899</v>
      </c>
      <c r="G2455" s="251"/>
      <c r="H2455" s="252" t="s">
        <v>28</v>
      </c>
      <c r="I2455" s="254"/>
      <c r="J2455" s="251"/>
      <c r="K2455" s="251"/>
      <c r="L2455" s="255"/>
      <c r="M2455" s="256"/>
      <c r="N2455" s="257"/>
      <c r="O2455" s="257"/>
      <c r="P2455" s="257"/>
      <c r="Q2455" s="257"/>
      <c r="R2455" s="257"/>
      <c r="S2455" s="257"/>
      <c r="T2455" s="258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T2455" s="259" t="s">
        <v>446</v>
      </c>
      <c r="AU2455" s="259" t="s">
        <v>83</v>
      </c>
      <c r="AV2455" s="14" t="s">
        <v>81</v>
      </c>
      <c r="AW2455" s="14" t="s">
        <v>35</v>
      </c>
      <c r="AX2455" s="14" t="s">
        <v>74</v>
      </c>
      <c r="AY2455" s="259" t="s">
        <v>426</v>
      </c>
    </row>
    <row r="2456" s="14" customFormat="1">
      <c r="A2456" s="14"/>
      <c r="B2456" s="250"/>
      <c r="C2456" s="251"/>
      <c r="D2456" s="240" t="s">
        <v>446</v>
      </c>
      <c r="E2456" s="252" t="s">
        <v>28</v>
      </c>
      <c r="F2456" s="253" t="s">
        <v>3170</v>
      </c>
      <c r="G2456" s="251"/>
      <c r="H2456" s="252" t="s">
        <v>28</v>
      </c>
      <c r="I2456" s="254"/>
      <c r="J2456" s="251"/>
      <c r="K2456" s="251"/>
      <c r="L2456" s="255"/>
      <c r="M2456" s="256"/>
      <c r="N2456" s="257"/>
      <c r="O2456" s="257"/>
      <c r="P2456" s="257"/>
      <c r="Q2456" s="257"/>
      <c r="R2456" s="257"/>
      <c r="S2456" s="257"/>
      <c r="T2456" s="258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T2456" s="259" t="s">
        <v>446</v>
      </c>
      <c r="AU2456" s="259" t="s">
        <v>83</v>
      </c>
      <c r="AV2456" s="14" t="s">
        <v>81</v>
      </c>
      <c r="AW2456" s="14" t="s">
        <v>35</v>
      </c>
      <c r="AX2456" s="14" t="s">
        <v>74</v>
      </c>
      <c r="AY2456" s="259" t="s">
        <v>426</v>
      </c>
    </row>
    <row r="2457" s="14" customFormat="1">
      <c r="A2457" s="14"/>
      <c r="B2457" s="250"/>
      <c r="C2457" s="251"/>
      <c r="D2457" s="240" t="s">
        <v>446</v>
      </c>
      <c r="E2457" s="252" t="s">
        <v>28</v>
      </c>
      <c r="F2457" s="253" t="s">
        <v>3171</v>
      </c>
      <c r="G2457" s="251"/>
      <c r="H2457" s="252" t="s">
        <v>28</v>
      </c>
      <c r="I2457" s="254"/>
      <c r="J2457" s="251"/>
      <c r="K2457" s="251"/>
      <c r="L2457" s="255"/>
      <c r="M2457" s="256"/>
      <c r="N2457" s="257"/>
      <c r="O2457" s="257"/>
      <c r="P2457" s="257"/>
      <c r="Q2457" s="257"/>
      <c r="R2457" s="257"/>
      <c r="S2457" s="257"/>
      <c r="T2457" s="258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T2457" s="259" t="s">
        <v>446</v>
      </c>
      <c r="AU2457" s="259" t="s">
        <v>83</v>
      </c>
      <c r="AV2457" s="14" t="s">
        <v>81</v>
      </c>
      <c r="AW2457" s="14" t="s">
        <v>35</v>
      </c>
      <c r="AX2457" s="14" t="s">
        <v>74</v>
      </c>
      <c r="AY2457" s="259" t="s">
        <v>426</v>
      </c>
    </row>
    <row r="2458" s="13" customFormat="1">
      <c r="A2458" s="13"/>
      <c r="B2458" s="238"/>
      <c r="C2458" s="239"/>
      <c r="D2458" s="240" t="s">
        <v>446</v>
      </c>
      <c r="E2458" s="241" t="s">
        <v>28</v>
      </c>
      <c r="F2458" s="242" t="s">
        <v>3172</v>
      </c>
      <c r="G2458" s="239"/>
      <c r="H2458" s="243">
        <v>1.8</v>
      </c>
      <c r="I2458" s="244"/>
      <c r="J2458" s="239"/>
      <c r="K2458" s="239"/>
      <c r="L2458" s="245"/>
      <c r="M2458" s="246"/>
      <c r="N2458" s="247"/>
      <c r="O2458" s="247"/>
      <c r="P2458" s="247"/>
      <c r="Q2458" s="247"/>
      <c r="R2458" s="247"/>
      <c r="S2458" s="247"/>
      <c r="T2458" s="248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T2458" s="249" t="s">
        <v>446</v>
      </c>
      <c r="AU2458" s="249" t="s">
        <v>83</v>
      </c>
      <c r="AV2458" s="13" t="s">
        <v>83</v>
      </c>
      <c r="AW2458" s="13" t="s">
        <v>35</v>
      </c>
      <c r="AX2458" s="13" t="s">
        <v>81</v>
      </c>
      <c r="AY2458" s="249" t="s">
        <v>426</v>
      </c>
    </row>
    <row r="2459" s="2" customFormat="1" ht="49.05" customHeight="1">
      <c r="A2459" s="42"/>
      <c r="B2459" s="43"/>
      <c r="C2459" s="220" t="s">
        <v>3173</v>
      </c>
      <c r="D2459" s="220" t="s">
        <v>433</v>
      </c>
      <c r="E2459" s="221" t="s">
        <v>3174</v>
      </c>
      <c r="F2459" s="222" t="s">
        <v>3175</v>
      </c>
      <c r="G2459" s="223" t="s">
        <v>436</v>
      </c>
      <c r="H2459" s="224">
        <v>144.41999999999999</v>
      </c>
      <c r="I2459" s="225"/>
      <c r="J2459" s="226">
        <f>ROUND(I2459*H2459,2)</f>
        <v>0</v>
      </c>
      <c r="K2459" s="222" t="s">
        <v>28</v>
      </c>
      <c r="L2459" s="48"/>
      <c r="M2459" s="227" t="s">
        <v>28</v>
      </c>
      <c r="N2459" s="228" t="s">
        <v>45</v>
      </c>
      <c r="O2459" s="88"/>
      <c r="P2459" s="229">
        <f>O2459*H2459</f>
        <v>0</v>
      </c>
      <c r="Q2459" s="229">
        <v>0.0066</v>
      </c>
      <c r="R2459" s="229">
        <f>Q2459*H2459</f>
        <v>0.95317199999999991</v>
      </c>
      <c r="S2459" s="229">
        <v>0</v>
      </c>
      <c r="T2459" s="230">
        <f>S2459*H2459</f>
        <v>0</v>
      </c>
      <c r="U2459" s="42"/>
      <c r="V2459" s="42"/>
      <c r="W2459" s="42"/>
      <c r="X2459" s="42"/>
      <c r="Y2459" s="42"/>
      <c r="Z2459" s="42"/>
      <c r="AA2459" s="42"/>
      <c r="AB2459" s="42"/>
      <c r="AC2459" s="42"/>
      <c r="AD2459" s="42"/>
      <c r="AE2459" s="42"/>
      <c r="AR2459" s="231" t="s">
        <v>645</v>
      </c>
      <c r="AT2459" s="231" t="s">
        <v>433</v>
      </c>
      <c r="AU2459" s="231" t="s">
        <v>83</v>
      </c>
      <c r="AY2459" s="21" t="s">
        <v>426</v>
      </c>
      <c r="BE2459" s="232">
        <f>IF(N2459="základní",J2459,0)</f>
        <v>0</v>
      </c>
      <c r="BF2459" s="232">
        <f>IF(N2459="snížená",J2459,0)</f>
        <v>0</v>
      </c>
      <c r="BG2459" s="232">
        <f>IF(N2459="zákl. přenesená",J2459,0)</f>
        <v>0</v>
      </c>
      <c r="BH2459" s="232">
        <f>IF(N2459="sníž. přenesená",J2459,0)</f>
        <v>0</v>
      </c>
      <c r="BI2459" s="232">
        <f>IF(N2459="nulová",J2459,0)</f>
        <v>0</v>
      </c>
      <c r="BJ2459" s="21" t="s">
        <v>81</v>
      </c>
      <c r="BK2459" s="232">
        <f>ROUND(I2459*H2459,2)</f>
        <v>0</v>
      </c>
      <c r="BL2459" s="21" t="s">
        <v>645</v>
      </c>
      <c r="BM2459" s="231" t="s">
        <v>3176</v>
      </c>
    </row>
    <row r="2460" s="14" customFormat="1">
      <c r="A2460" s="14"/>
      <c r="B2460" s="250"/>
      <c r="C2460" s="251"/>
      <c r="D2460" s="240" t="s">
        <v>446</v>
      </c>
      <c r="E2460" s="252" t="s">
        <v>28</v>
      </c>
      <c r="F2460" s="253" t="s">
        <v>899</v>
      </c>
      <c r="G2460" s="251"/>
      <c r="H2460" s="252" t="s">
        <v>28</v>
      </c>
      <c r="I2460" s="254"/>
      <c r="J2460" s="251"/>
      <c r="K2460" s="251"/>
      <c r="L2460" s="255"/>
      <c r="M2460" s="256"/>
      <c r="N2460" s="257"/>
      <c r="O2460" s="257"/>
      <c r="P2460" s="257"/>
      <c r="Q2460" s="257"/>
      <c r="R2460" s="257"/>
      <c r="S2460" s="257"/>
      <c r="T2460" s="258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T2460" s="259" t="s">
        <v>446</v>
      </c>
      <c r="AU2460" s="259" t="s">
        <v>83</v>
      </c>
      <c r="AV2460" s="14" t="s">
        <v>81</v>
      </c>
      <c r="AW2460" s="14" t="s">
        <v>35</v>
      </c>
      <c r="AX2460" s="14" t="s">
        <v>74</v>
      </c>
      <c r="AY2460" s="259" t="s">
        <v>426</v>
      </c>
    </row>
    <row r="2461" s="13" customFormat="1">
      <c r="A2461" s="13"/>
      <c r="B2461" s="238"/>
      <c r="C2461" s="239"/>
      <c r="D2461" s="240" t="s">
        <v>446</v>
      </c>
      <c r="E2461" s="241" t="s">
        <v>28</v>
      </c>
      <c r="F2461" s="242" t="s">
        <v>232</v>
      </c>
      <c r="G2461" s="239"/>
      <c r="H2461" s="243">
        <v>144.41999999999999</v>
      </c>
      <c r="I2461" s="244"/>
      <c r="J2461" s="239"/>
      <c r="K2461" s="239"/>
      <c r="L2461" s="245"/>
      <c r="M2461" s="246"/>
      <c r="N2461" s="247"/>
      <c r="O2461" s="247"/>
      <c r="P2461" s="247"/>
      <c r="Q2461" s="247"/>
      <c r="R2461" s="247"/>
      <c r="S2461" s="247"/>
      <c r="T2461" s="248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T2461" s="249" t="s">
        <v>446</v>
      </c>
      <c r="AU2461" s="249" t="s">
        <v>83</v>
      </c>
      <c r="AV2461" s="13" t="s">
        <v>83</v>
      </c>
      <c r="AW2461" s="13" t="s">
        <v>35</v>
      </c>
      <c r="AX2461" s="13" t="s">
        <v>81</v>
      </c>
      <c r="AY2461" s="249" t="s">
        <v>426</v>
      </c>
    </row>
    <row r="2462" s="2" customFormat="1" ht="44.25" customHeight="1">
      <c r="A2462" s="42"/>
      <c r="B2462" s="43"/>
      <c r="C2462" s="220" t="s">
        <v>3177</v>
      </c>
      <c r="D2462" s="220" t="s">
        <v>433</v>
      </c>
      <c r="E2462" s="221" t="s">
        <v>3178</v>
      </c>
      <c r="F2462" s="222" t="s">
        <v>3179</v>
      </c>
      <c r="G2462" s="223" t="s">
        <v>436</v>
      </c>
      <c r="H2462" s="224">
        <v>52.200000000000003</v>
      </c>
      <c r="I2462" s="225"/>
      <c r="J2462" s="226">
        <f>ROUND(I2462*H2462,2)</f>
        <v>0</v>
      </c>
      <c r="K2462" s="222" t="s">
        <v>28</v>
      </c>
      <c r="L2462" s="48"/>
      <c r="M2462" s="227" t="s">
        <v>28</v>
      </c>
      <c r="N2462" s="228" t="s">
        <v>45</v>
      </c>
      <c r="O2462" s="88"/>
      <c r="P2462" s="229">
        <f>O2462*H2462</f>
        <v>0</v>
      </c>
      <c r="Q2462" s="229">
        <v>0.0066</v>
      </c>
      <c r="R2462" s="229">
        <f>Q2462*H2462</f>
        <v>0.34451999999999999</v>
      </c>
      <c r="S2462" s="229">
        <v>0</v>
      </c>
      <c r="T2462" s="230">
        <f>S2462*H2462</f>
        <v>0</v>
      </c>
      <c r="U2462" s="42"/>
      <c r="V2462" s="42"/>
      <c r="W2462" s="42"/>
      <c r="X2462" s="42"/>
      <c r="Y2462" s="42"/>
      <c r="Z2462" s="42"/>
      <c r="AA2462" s="42"/>
      <c r="AB2462" s="42"/>
      <c r="AC2462" s="42"/>
      <c r="AD2462" s="42"/>
      <c r="AE2462" s="42"/>
      <c r="AR2462" s="231" t="s">
        <v>645</v>
      </c>
      <c r="AT2462" s="231" t="s">
        <v>433</v>
      </c>
      <c r="AU2462" s="231" t="s">
        <v>83</v>
      </c>
      <c r="AY2462" s="21" t="s">
        <v>426</v>
      </c>
      <c r="BE2462" s="232">
        <f>IF(N2462="základní",J2462,0)</f>
        <v>0</v>
      </c>
      <c r="BF2462" s="232">
        <f>IF(N2462="snížená",J2462,0)</f>
        <v>0</v>
      </c>
      <c r="BG2462" s="232">
        <f>IF(N2462="zákl. přenesená",J2462,0)</f>
        <v>0</v>
      </c>
      <c r="BH2462" s="232">
        <f>IF(N2462="sníž. přenesená",J2462,0)</f>
        <v>0</v>
      </c>
      <c r="BI2462" s="232">
        <f>IF(N2462="nulová",J2462,0)</f>
        <v>0</v>
      </c>
      <c r="BJ2462" s="21" t="s">
        <v>81</v>
      </c>
      <c r="BK2462" s="232">
        <f>ROUND(I2462*H2462,2)</f>
        <v>0</v>
      </c>
      <c r="BL2462" s="21" t="s">
        <v>645</v>
      </c>
      <c r="BM2462" s="231" t="s">
        <v>3180</v>
      </c>
    </row>
    <row r="2463" s="14" customFormat="1">
      <c r="A2463" s="14"/>
      <c r="B2463" s="250"/>
      <c r="C2463" s="251"/>
      <c r="D2463" s="240" t="s">
        <v>446</v>
      </c>
      <c r="E2463" s="252" t="s">
        <v>28</v>
      </c>
      <c r="F2463" s="253" t="s">
        <v>899</v>
      </c>
      <c r="G2463" s="251"/>
      <c r="H2463" s="252" t="s">
        <v>28</v>
      </c>
      <c r="I2463" s="254"/>
      <c r="J2463" s="251"/>
      <c r="K2463" s="251"/>
      <c r="L2463" s="255"/>
      <c r="M2463" s="256"/>
      <c r="N2463" s="257"/>
      <c r="O2463" s="257"/>
      <c r="P2463" s="257"/>
      <c r="Q2463" s="257"/>
      <c r="R2463" s="257"/>
      <c r="S2463" s="257"/>
      <c r="T2463" s="258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T2463" s="259" t="s">
        <v>446</v>
      </c>
      <c r="AU2463" s="259" t="s">
        <v>83</v>
      </c>
      <c r="AV2463" s="14" t="s">
        <v>81</v>
      </c>
      <c r="AW2463" s="14" t="s">
        <v>35</v>
      </c>
      <c r="AX2463" s="14" t="s">
        <v>74</v>
      </c>
      <c r="AY2463" s="259" t="s">
        <v>426</v>
      </c>
    </row>
    <row r="2464" s="13" customFormat="1">
      <c r="A2464" s="13"/>
      <c r="B2464" s="238"/>
      <c r="C2464" s="239"/>
      <c r="D2464" s="240" t="s">
        <v>446</v>
      </c>
      <c r="E2464" s="241" t="s">
        <v>28</v>
      </c>
      <c r="F2464" s="242" t="s">
        <v>152</v>
      </c>
      <c r="G2464" s="239"/>
      <c r="H2464" s="243">
        <v>52.200000000000003</v>
      </c>
      <c r="I2464" s="244"/>
      <c r="J2464" s="239"/>
      <c r="K2464" s="239"/>
      <c r="L2464" s="245"/>
      <c r="M2464" s="246"/>
      <c r="N2464" s="247"/>
      <c r="O2464" s="247"/>
      <c r="P2464" s="247"/>
      <c r="Q2464" s="247"/>
      <c r="R2464" s="247"/>
      <c r="S2464" s="247"/>
      <c r="T2464" s="248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13"/>
      <c r="AT2464" s="249" t="s">
        <v>446</v>
      </c>
      <c r="AU2464" s="249" t="s">
        <v>83</v>
      </c>
      <c r="AV2464" s="13" t="s">
        <v>83</v>
      </c>
      <c r="AW2464" s="13" t="s">
        <v>35</v>
      </c>
      <c r="AX2464" s="13" t="s">
        <v>81</v>
      </c>
      <c r="AY2464" s="249" t="s">
        <v>426</v>
      </c>
    </row>
    <row r="2465" s="2" customFormat="1" ht="33" customHeight="1">
      <c r="A2465" s="42"/>
      <c r="B2465" s="43"/>
      <c r="C2465" s="220" t="s">
        <v>3181</v>
      </c>
      <c r="D2465" s="220" t="s">
        <v>433</v>
      </c>
      <c r="E2465" s="221" t="s">
        <v>3182</v>
      </c>
      <c r="F2465" s="222" t="s">
        <v>3183</v>
      </c>
      <c r="G2465" s="223" t="s">
        <v>949</v>
      </c>
      <c r="H2465" s="224">
        <v>22.399999999999999</v>
      </c>
      <c r="I2465" s="225"/>
      <c r="J2465" s="226">
        <f>ROUND(I2465*H2465,2)</f>
        <v>0</v>
      </c>
      <c r="K2465" s="222" t="s">
        <v>437</v>
      </c>
      <c r="L2465" s="48"/>
      <c r="M2465" s="227" t="s">
        <v>28</v>
      </c>
      <c r="N2465" s="228" t="s">
        <v>45</v>
      </c>
      <c r="O2465" s="88"/>
      <c r="P2465" s="229">
        <f>O2465*H2465</f>
        <v>0</v>
      </c>
      <c r="Q2465" s="229">
        <v>0.00347</v>
      </c>
      <c r="R2465" s="229">
        <f>Q2465*H2465</f>
        <v>0.077727999999999992</v>
      </c>
      <c r="S2465" s="229">
        <v>0</v>
      </c>
      <c r="T2465" s="230">
        <f>S2465*H2465</f>
        <v>0</v>
      </c>
      <c r="U2465" s="42"/>
      <c r="V2465" s="42"/>
      <c r="W2465" s="42"/>
      <c r="X2465" s="42"/>
      <c r="Y2465" s="42"/>
      <c r="Z2465" s="42"/>
      <c r="AA2465" s="42"/>
      <c r="AB2465" s="42"/>
      <c r="AC2465" s="42"/>
      <c r="AD2465" s="42"/>
      <c r="AE2465" s="42"/>
      <c r="AR2465" s="231" t="s">
        <v>645</v>
      </c>
      <c r="AT2465" s="231" t="s">
        <v>433</v>
      </c>
      <c r="AU2465" s="231" t="s">
        <v>83</v>
      </c>
      <c r="AY2465" s="21" t="s">
        <v>426</v>
      </c>
      <c r="BE2465" s="232">
        <f>IF(N2465="základní",J2465,0)</f>
        <v>0</v>
      </c>
      <c r="BF2465" s="232">
        <f>IF(N2465="snížená",J2465,0)</f>
        <v>0</v>
      </c>
      <c r="BG2465" s="232">
        <f>IF(N2465="zákl. přenesená",J2465,0)</f>
        <v>0</v>
      </c>
      <c r="BH2465" s="232">
        <f>IF(N2465="sníž. přenesená",J2465,0)</f>
        <v>0</v>
      </c>
      <c r="BI2465" s="232">
        <f>IF(N2465="nulová",J2465,0)</f>
        <v>0</v>
      </c>
      <c r="BJ2465" s="21" t="s">
        <v>81</v>
      </c>
      <c r="BK2465" s="232">
        <f>ROUND(I2465*H2465,2)</f>
        <v>0</v>
      </c>
      <c r="BL2465" s="21" t="s">
        <v>645</v>
      </c>
      <c r="BM2465" s="231" t="s">
        <v>3184</v>
      </c>
    </row>
    <row r="2466" s="2" customFormat="1">
      <c r="A2466" s="42"/>
      <c r="B2466" s="43"/>
      <c r="C2466" s="44"/>
      <c r="D2466" s="233" t="s">
        <v>442</v>
      </c>
      <c r="E2466" s="44"/>
      <c r="F2466" s="234" t="s">
        <v>3185</v>
      </c>
      <c r="G2466" s="44"/>
      <c r="H2466" s="44"/>
      <c r="I2466" s="235"/>
      <c r="J2466" s="44"/>
      <c r="K2466" s="44"/>
      <c r="L2466" s="48"/>
      <c r="M2466" s="236"/>
      <c r="N2466" s="237"/>
      <c r="O2466" s="88"/>
      <c r="P2466" s="88"/>
      <c r="Q2466" s="88"/>
      <c r="R2466" s="88"/>
      <c r="S2466" s="88"/>
      <c r="T2466" s="89"/>
      <c r="U2466" s="42"/>
      <c r="V2466" s="42"/>
      <c r="W2466" s="42"/>
      <c r="X2466" s="42"/>
      <c r="Y2466" s="42"/>
      <c r="Z2466" s="42"/>
      <c r="AA2466" s="42"/>
      <c r="AB2466" s="42"/>
      <c r="AC2466" s="42"/>
      <c r="AD2466" s="42"/>
      <c r="AE2466" s="42"/>
      <c r="AT2466" s="21" t="s">
        <v>442</v>
      </c>
      <c r="AU2466" s="21" t="s">
        <v>83</v>
      </c>
    </row>
    <row r="2467" s="14" customFormat="1">
      <c r="A2467" s="14"/>
      <c r="B2467" s="250"/>
      <c r="C2467" s="251"/>
      <c r="D2467" s="240" t="s">
        <v>446</v>
      </c>
      <c r="E2467" s="252" t="s">
        <v>28</v>
      </c>
      <c r="F2467" s="253" t="s">
        <v>899</v>
      </c>
      <c r="G2467" s="251"/>
      <c r="H2467" s="252" t="s">
        <v>28</v>
      </c>
      <c r="I2467" s="254"/>
      <c r="J2467" s="251"/>
      <c r="K2467" s="251"/>
      <c r="L2467" s="255"/>
      <c r="M2467" s="256"/>
      <c r="N2467" s="257"/>
      <c r="O2467" s="257"/>
      <c r="P2467" s="257"/>
      <c r="Q2467" s="257"/>
      <c r="R2467" s="257"/>
      <c r="S2467" s="257"/>
      <c r="T2467" s="258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T2467" s="259" t="s">
        <v>446</v>
      </c>
      <c r="AU2467" s="259" t="s">
        <v>83</v>
      </c>
      <c r="AV2467" s="14" t="s">
        <v>81</v>
      </c>
      <c r="AW2467" s="14" t="s">
        <v>35</v>
      </c>
      <c r="AX2467" s="14" t="s">
        <v>74</v>
      </c>
      <c r="AY2467" s="259" t="s">
        <v>426</v>
      </c>
    </row>
    <row r="2468" s="14" customFormat="1">
      <c r="A2468" s="14"/>
      <c r="B2468" s="250"/>
      <c r="C2468" s="251"/>
      <c r="D2468" s="240" t="s">
        <v>446</v>
      </c>
      <c r="E2468" s="252" t="s">
        <v>28</v>
      </c>
      <c r="F2468" s="253" t="s">
        <v>3170</v>
      </c>
      <c r="G2468" s="251"/>
      <c r="H2468" s="252" t="s">
        <v>28</v>
      </c>
      <c r="I2468" s="254"/>
      <c r="J2468" s="251"/>
      <c r="K2468" s="251"/>
      <c r="L2468" s="255"/>
      <c r="M2468" s="256"/>
      <c r="N2468" s="257"/>
      <c r="O2468" s="257"/>
      <c r="P2468" s="257"/>
      <c r="Q2468" s="257"/>
      <c r="R2468" s="257"/>
      <c r="S2468" s="257"/>
      <c r="T2468" s="258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T2468" s="259" t="s">
        <v>446</v>
      </c>
      <c r="AU2468" s="259" t="s">
        <v>83</v>
      </c>
      <c r="AV2468" s="14" t="s">
        <v>81</v>
      </c>
      <c r="AW2468" s="14" t="s">
        <v>35</v>
      </c>
      <c r="AX2468" s="14" t="s">
        <v>74</v>
      </c>
      <c r="AY2468" s="259" t="s">
        <v>426</v>
      </c>
    </row>
    <row r="2469" s="14" customFormat="1">
      <c r="A2469" s="14"/>
      <c r="B2469" s="250"/>
      <c r="C2469" s="251"/>
      <c r="D2469" s="240" t="s">
        <v>446</v>
      </c>
      <c r="E2469" s="252" t="s">
        <v>28</v>
      </c>
      <c r="F2469" s="253" t="s">
        <v>3186</v>
      </c>
      <c r="G2469" s="251"/>
      <c r="H2469" s="252" t="s">
        <v>28</v>
      </c>
      <c r="I2469" s="254"/>
      <c r="J2469" s="251"/>
      <c r="K2469" s="251"/>
      <c r="L2469" s="255"/>
      <c r="M2469" s="256"/>
      <c r="N2469" s="257"/>
      <c r="O2469" s="257"/>
      <c r="P2469" s="257"/>
      <c r="Q2469" s="257"/>
      <c r="R2469" s="257"/>
      <c r="S2469" s="257"/>
      <c r="T2469" s="258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T2469" s="259" t="s">
        <v>446</v>
      </c>
      <c r="AU2469" s="259" t="s">
        <v>83</v>
      </c>
      <c r="AV2469" s="14" t="s">
        <v>81</v>
      </c>
      <c r="AW2469" s="14" t="s">
        <v>35</v>
      </c>
      <c r="AX2469" s="14" t="s">
        <v>74</v>
      </c>
      <c r="AY2469" s="259" t="s">
        <v>426</v>
      </c>
    </row>
    <row r="2470" s="13" customFormat="1">
      <c r="A2470" s="13"/>
      <c r="B2470" s="238"/>
      <c r="C2470" s="239"/>
      <c r="D2470" s="240" t="s">
        <v>446</v>
      </c>
      <c r="E2470" s="241" t="s">
        <v>28</v>
      </c>
      <c r="F2470" s="242" t="s">
        <v>3187</v>
      </c>
      <c r="G2470" s="239"/>
      <c r="H2470" s="243">
        <v>22.399999999999999</v>
      </c>
      <c r="I2470" s="244"/>
      <c r="J2470" s="239"/>
      <c r="K2470" s="239"/>
      <c r="L2470" s="245"/>
      <c r="M2470" s="246"/>
      <c r="N2470" s="247"/>
      <c r="O2470" s="247"/>
      <c r="P2470" s="247"/>
      <c r="Q2470" s="247"/>
      <c r="R2470" s="247"/>
      <c r="S2470" s="247"/>
      <c r="T2470" s="248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T2470" s="249" t="s">
        <v>446</v>
      </c>
      <c r="AU2470" s="249" t="s">
        <v>83</v>
      </c>
      <c r="AV2470" s="13" t="s">
        <v>83</v>
      </c>
      <c r="AW2470" s="13" t="s">
        <v>35</v>
      </c>
      <c r="AX2470" s="13" t="s">
        <v>81</v>
      </c>
      <c r="AY2470" s="249" t="s">
        <v>426</v>
      </c>
    </row>
    <row r="2471" s="2" customFormat="1" ht="37.8" customHeight="1">
      <c r="A2471" s="42"/>
      <c r="B2471" s="43"/>
      <c r="C2471" s="220" t="s">
        <v>3188</v>
      </c>
      <c r="D2471" s="220" t="s">
        <v>433</v>
      </c>
      <c r="E2471" s="221" t="s">
        <v>3189</v>
      </c>
      <c r="F2471" s="222" t="s">
        <v>3190</v>
      </c>
      <c r="G2471" s="223" t="s">
        <v>949</v>
      </c>
      <c r="H2471" s="224">
        <v>42.5</v>
      </c>
      <c r="I2471" s="225"/>
      <c r="J2471" s="226">
        <f>ROUND(I2471*H2471,2)</f>
        <v>0</v>
      </c>
      <c r="K2471" s="222" t="s">
        <v>437</v>
      </c>
      <c r="L2471" s="48"/>
      <c r="M2471" s="227" t="s">
        <v>28</v>
      </c>
      <c r="N2471" s="228" t="s">
        <v>45</v>
      </c>
      <c r="O2471" s="88"/>
      <c r="P2471" s="229">
        <f>O2471*H2471</f>
        <v>0</v>
      </c>
      <c r="Q2471" s="229">
        <v>0.00297</v>
      </c>
      <c r="R2471" s="229">
        <f>Q2471*H2471</f>
        <v>0.126225</v>
      </c>
      <c r="S2471" s="229">
        <v>0</v>
      </c>
      <c r="T2471" s="230">
        <f>S2471*H2471</f>
        <v>0</v>
      </c>
      <c r="U2471" s="42"/>
      <c r="V2471" s="42"/>
      <c r="W2471" s="42"/>
      <c r="X2471" s="42"/>
      <c r="Y2471" s="42"/>
      <c r="Z2471" s="42"/>
      <c r="AA2471" s="42"/>
      <c r="AB2471" s="42"/>
      <c r="AC2471" s="42"/>
      <c r="AD2471" s="42"/>
      <c r="AE2471" s="42"/>
      <c r="AR2471" s="231" t="s">
        <v>645</v>
      </c>
      <c r="AT2471" s="231" t="s">
        <v>433</v>
      </c>
      <c r="AU2471" s="231" t="s">
        <v>83</v>
      </c>
      <c r="AY2471" s="21" t="s">
        <v>426</v>
      </c>
      <c r="BE2471" s="232">
        <f>IF(N2471="základní",J2471,0)</f>
        <v>0</v>
      </c>
      <c r="BF2471" s="232">
        <f>IF(N2471="snížená",J2471,0)</f>
        <v>0</v>
      </c>
      <c r="BG2471" s="232">
        <f>IF(N2471="zákl. přenesená",J2471,0)</f>
        <v>0</v>
      </c>
      <c r="BH2471" s="232">
        <f>IF(N2471="sníž. přenesená",J2471,0)</f>
        <v>0</v>
      </c>
      <c r="BI2471" s="232">
        <f>IF(N2471="nulová",J2471,0)</f>
        <v>0</v>
      </c>
      <c r="BJ2471" s="21" t="s">
        <v>81</v>
      </c>
      <c r="BK2471" s="232">
        <f>ROUND(I2471*H2471,2)</f>
        <v>0</v>
      </c>
      <c r="BL2471" s="21" t="s">
        <v>645</v>
      </c>
      <c r="BM2471" s="231" t="s">
        <v>3191</v>
      </c>
    </row>
    <row r="2472" s="2" customFormat="1">
      <c r="A2472" s="42"/>
      <c r="B2472" s="43"/>
      <c r="C2472" s="44"/>
      <c r="D2472" s="233" t="s">
        <v>442</v>
      </c>
      <c r="E2472" s="44"/>
      <c r="F2472" s="234" t="s">
        <v>3192</v>
      </c>
      <c r="G2472" s="44"/>
      <c r="H2472" s="44"/>
      <c r="I2472" s="235"/>
      <c r="J2472" s="44"/>
      <c r="K2472" s="44"/>
      <c r="L2472" s="48"/>
      <c r="M2472" s="236"/>
      <c r="N2472" s="237"/>
      <c r="O2472" s="88"/>
      <c r="P2472" s="88"/>
      <c r="Q2472" s="88"/>
      <c r="R2472" s="88"/>
      <c r="S2472" s="88"/>
      <c r="T2472" s="89"/>
      <c r="U2472" s="42"/>
      <c r="V2472" s="42"/>
      <c r="W2472" s="42"/>
      <c r="X2472" s="42"/>
      <c r="Y2472" s="42"/>
      <c r="Z2472" s="42"/>
      <c r="AA2472" s="42"/>
      <c r="AB2472" s="42"/>
      <c r="AC2472" s="42"/>
      <c r="AD2472" s="42"/>
      <c r="AE2472" s="42"/>
      <c r="AT2472" s="21" t="s">
        <v>442</v>
      </c>
      <c r="AU2472" s="21" t="s">
        <v>83</v>
      </c>
    </row>
    <row r="2473" s="14" customFormat="1">
      <c r="A2473" s="14"/>
      <c r="B2473" s="250"/>
      <c r="C2473" s="251"/>
      <c r="D2473" s="240" t="s">
        <v>446</v>
      </c>
      <c r="E2473" s="252" t="s">
        <v>28</v>
      </c>
      <c r="F2473" s="253" t="s">
        <v>899</v>
      </c>
      <c r="G2473" s="251"/>
      <c r="H2473" s="252" t="s">
        <v>28</v>
      </c>
      <c r="I2473" s="254"/>
      <c r="J2473" s="251"/>
      <c r="K2473" s="251"/>
      <c r="L2473" s="255"/>
      <c r="M2473" s="256"/>
      <c r="N2473" s="257"/>
      <c r="O2473" s="257"/>
      <c r="P2473" s="257"/>
      <c r="Q2473" s="257"/>
      <c r="R2473" s="257"/>
      <c r="S2473" s="257"/>
      <c r="T2473" s="258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T2473" s="259" t="s">
        <v>446</v>
      </c>
      <c r="AU2473" s="259" t="s">
        <v>83</v>
      </c>
      <c r="AV2473" s="14" t="s">
        <v>81</v>
      </c>
      <c r="AW2473" s="14" t="s">
        <v>35</v>
      </c>
      <c r="AX2473" s="14" t="s">
        <v>74</v>
      </c>
      <c r="AY2473" s="259" t="s">
        <v>426</v>
      </c>
    </row>
    <row r="2474" s="14" customFormat="1">
      <c r="A2474" s="14"/>
      <c r="B2474" s="250"/>
      <c r="C2474" s="251"/>
      <c r="D2474" s="240" t="s">
        <v>446</v>
      </c>
      <c r="E2474" s="252" t="s">
        <v>28</v>
      </c>
      <c r="F2474" s="253" t="s">
        <v>3170</v>
      </c>
      <c r="G2474" s="251"/>
      <c r="H2474" s="252" t="s">
        <v>28</v>
      </c>
      <c r="I2474" s="254"/>
      <c r="J2474" s="251"/>
      <c r="K2474" s="251"/>
      <c r="L2474" s="255"/>
      <c r="M2474" s="256"/>
      <c r="N2474" s="257"/>
      <c r="O2474" s="257"/>
      <c r="P2474" s="257"/>
      <c r="Q2474" s="257"/>
      <c r="R2474" s="257"/>
      <c r="S2474" s="257"/>
      <c r="T2474" s="258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T2474" s="259" t="s">
        <v>446</v>
      </c>
      <c r="AU2474" s="259" t="s">
        <v>83</v>
      </c>
      <c r="AV2474" s="14" t="s">
        <v>81</v>
      </c>
      <c r="AW2474" s="14" t="s">
        <v>35</v>
      </c>
      <c r="AX2474" s="14" t="s">
        <v>74</v>
      </c>
      <c r="AY2474" s="259" t="s">
        <v>426</v>
      </c>
    </row>
    <row r="2475" s="14" customFormat="1">
      <c r="A2475" s="14"/>
      <c r="B2475" s="250"/>
      <c r="C2475" s="251"/>
      <c r="D2475" s="240" t="s">
        <v>446</v>
      </c>
      <c r="E2475" s="252" t="s">
        <v>28</v>
      </c>
      <c r="F2475" s="253" t="s">
        <v>3193</v>
      </c>
      <c r="G2475" s="251"/>
      <c r="H2475" s="252" t="s">
        <v>28</v>
      </c>
      <c r="I2475" s="254"/>
      <c r="J2475" s="251"/>
      <c r="K2475" s="251"/>
      <c r="L2475" s="255"/>
      <c r="M2475" s="256"/>
      <c r="N2475" s="257"/>
      <c r="O2475" s="257"/>
      <c r="P2475" s="257"/>
      <c r="Q2475" s="257"/>
      <c r="R2475" s="257"/>
      <c r="S2475" s="257"/>
      <c r="T2475" s="258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T2475" s="259" t="s">
        <v>446</v>
      </c>
      <c r="AU2475" s="259" t="s">
        <v>83</v>
      </c>
      <c r="AV2475" s="14" t="s">
        <v>81</v>
      </c>
      <c r="AW2475" s="14" t="s">
        <v>35</v>
      </c>
      <c r="AX2475" s="14" t="s">
        <v>74</v>
      </c>
      <c r="AY2475" s="259" t="s">
        <v>426</v>
      </c>
    </row>
    <row r="2476" s="13" customFormat="1">
      <c r="A2476" s="13"/>
      <c r="B2476" s="238"/>
      <c r="C2476" s="239"/>
      <c r="D2476" s="240" t="s">
        <v>446</v>
      </c>
      <c r="E2476" s="241" t="s">
        <v>28</v>
      </c>
      <c r="F2476" s="242" t="s">
        <v>3194</v>
      </c>
      <c r="G2476" s="239"/>
      <c r="H2476" s="243">
        <v>42.5</v>
      </c>
      <c r="I2476" s="244"/>
      <c r="J2476" s="239"/>
      <c r="K2476" s="239"/>
      <c r="L2476" s="245"/>
      <c r="M2476" s="246"/>
      <c r="N2476" s="247"/>
      <c r="O2476" s="247"/>
      <c r="P2476" s="247"/>
      <c r="Q2476" s="247"/>
      <c r="R2476" s="247"/>
      <c r="S2476" s="247"/>
      <c r="T2476" s="248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T2476" s="249" t="s">
        <v>446</v>
      </c>
      <c r="AU2476" s="249" t="s">
        <v>83</v>
      </c>
      <c r="AV2476" s="13" t="s">
        <v>83</v>
      </c>
      <c r="AW2476" s="13" t="s">
        <v>35</v>
      </c>
      <c r="AX2476" s="13" t="s">
        <v>81</v>
      </c>
      <c r="AY2476" s="249" t="s">
        <v>426</v>
      </c>
    </row>
    <row r="2477" s="2" customFormat="1" ht="24.15" customHeight="1">
      <c r="A2477" s="42"/>
      <c r="B2477" s="43"/>
      <c r="C2477" s="220" t="s">
        <v>3195</v>
      </c>
      <c r="D2477" s="220" t="s">
        <v>433</v>
      </c>
      <c r="E2477" s="221" t="s">
        <v>3196</v>
      </c>
      <c r="F2477" s="222" t="s">
        <v>3197</v>
      </c>
      <c r="G2477" s="223" t="s">
        <v>949</v>
      </c>
      <c r="H2477" s="224">
        <v>2.5</v>
      </c>
      <c r="I2477" s="225"/>
      <c r="J2477" s="226">
        <f>ROUND(I2477*H2477,2)</f>
        <v>0</v>
      </c>
      <c r="K2477" s="222" t="s">
        <v>28</v>
      </c>
      <c r="L2477" s="48"/>
      <c r="M2477" s="227" t="s">
        <v>28</v>
      </c>
      <c r="N2477" s="228" t="s">
        <v>45</v>
      </c>
      <c r="O2477" s="88"/>
      <c r="P2477" s="229">
        <f>O2477*H2477</f>
        <v>0</v>
      </c>
      <c r="Q2477" s="229">
        <v>0.0086599999999999993</v>
      </c>
      <c r="R2477" s="229">
        <f>Q2477*H2477</f>
        <v>0.021649999999999999</v>
      </c>
      <c r="S2477" s="229">
        <v>0</v>
      </c>
      <c r="T2477" s="230">
        <f>S2477*H2477</f>
        <v>0</v>
      </c>
      <c r="U2477" s="42"/>
      <c r="V2477" s="42"/>
      <c r="W2477" s="42"/>
      <c r="X2477" s="42"/>
      <c r="Y2477" s="42"/>
      <c r="Z2477" s="42"/>
      <c r="AA2477" s="42"/>
      <c r="AB2477" s="42"/>
      <c r="AC2477" s="42"/>
      <c r="AD2477" s="42"/>
      <c r="AE2477" s="42"/>
      <c r="AR2477" s="231" t="s">
        <v>645</v>
      </c>
      <c r="AT2477" s="231" t="s">
        <v>433</v>
      </c>
      <c r="AU2477" s="231" t="s">
        <v>83</v>
      </c>
      <c r="AY2477" s="21" t="s">
        <v>426</v>
      </c>
      <c r="BE2477" s="232">
        <f>IF(N2477="základní",J2477,0)</f>
        <v>0</v>
      </c>
      <c r="BF2477" s="232">
        <f>IF(N2477="snížená",J2477,0)</f>
        <v>0</v>
      </c>
      <c r="BG2477" s="232">
        <f>IF(N2477="zákl. přenesená",J2477,0)</f>
        <v>0</v>
      </c>
      <c r="BH2477" s="232">
        <f>IF(N2477="sníž. přenesená",J2477,0)</f>
        <v>0</v>
      </c>
      <c r="BI2477" s="232">
        <f>IF(N2477="nulová",J2477,0)</f>
        <v>0</v>
      </c>
      <c r="BJ2477" s="21" t="s">
        <v>81</v>
      </c>
      <c r="BK2477" s="232">
        <f>ROUND(I2477*H2477,2)</f>
        <v>0</v>
      </c>
      <c r="BL2477" s="21" t="s">
        <v>645</v>
      </c>
      <c r="BM2477" s="231" t="s">
        <v>3198</v>
      </c>
    </row>
    <row r="2478" s="14" customFormat="1">
      <c r="A2478" s="14"/>
      <c r="B2478" s="250"/>
      <c r="C2478" s="251"/>
      <c r="D2478" s="240" t="s">
        <v>446</v>
      </c>
      <c r="E2478" s="252" t="s">
        <v>28</v>
      </c>
      <c r="F2478" s="253" t="s">
        <v>899</v>
      </c>
      <c r="G2478" s="251"/>
      <c r="H2478" s="252" t="s">
        <v>28</v>
      </c>
      <c r="I2478" s="254"/>
      <c r="J2478" s="251"/>
      <c r="K2478" s="251"/>
      <c r="L2478" s="255"/>
      <c r="M2478" s="256"/>
      <c r="N2478" s="257"/>
      <c r="O2478" s="257"/>
      <c r="P2478" s="257"/>
      <c r="Q2478" s="257"/>
      <c r="R2478" s="257"/>
      <c r="S2478" s="257"/>
      <c r="T2478" s="258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T2478" s="259" t="s">
        <v>446</v>
      </c>
      <c r="AU2478" s="259" t="s">
        <v>83</v>
      </c>
      <c r="AV2478" s="14" t="s">
        <v>81</v>
      </c>
      <c r="AW2478" s="14" t="s">
        <v>35</v>
      </c>
      <c r="AX2478" s="14" t="s">
        <v>74</v>
      </c>
      <c r="AY2478" s="259" t="s">
        <v>426</v>
      </c>
    </row>
    <row r="2479" s="14" customFormat="1">
      <c r="A2479" s="14"/>
      <c r="B2479" s="250"/>
      <c r="C2479" s="251"/>
      <c r="D2479" s="240" t="s">
        <v>446</v>
      </c>
      <c r="E2479" s="252" t="s">
        <v>28</v>
      </c>
      <c r="F2479" s="253" t="s">
        <v>3170</v>
      </c>
      <c r="G2479" s="251"/>
      <c r="H2479" s="252" t="s">
        <v>28</v>
      </c>
      <c r="I2479" s="254"/>
      <c r="J2479" s="251"/>
      <c r="K2479" s="251"/>
      <c r="L2479" s="255"/>
      <c r="M2479" s="256"/>
      <c r="N2479" s="257"/>
      <c r="O2479" s="257"/>
      <c r="P2479" s="257"/>
      <c r="Q2479" s="257"/>
      <c r="R2479" s="257"/>
      <c r="S2479" s="257"/>
      <c r="T2479" s="258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T2479" s="259" t="s">
        <v>446</v>
      </c>
      <c r="AU2479" s="259" t="s">
        <v>83</v>
      </c>
      <c r="AV2479" s="14" t="s">
        <v>81</v>
      </c>
      <c r="AW2479" s="14" t="s">
        <v>35</v>
      </c>
      <c r="AX2479" s="14" t="s">
        <v>74</v>
      </c>
      <c r="AY2479" s="259" t="s">
        <v>426</v>
      </c>
    </row>
    <row r="2480" s="14" customFormat="1">
      <c r="A2480" s="14"/>
      <c r="B2480" s="250"/>
      <c r="C2480" s="251"/>
      <c r="D2480" s="240" t="s">
        <v>446</v>
      </c>
      <c r="E2480" s="252" t="s">
        <v>28</v>
      </c>
      <c r="F2480" s="253" t="s">
        <v>3199</v>
      </c>
      <c r="G2480" s="251"/>
      <c r="H2480" s="252" t="s">
        <v>28</v>
      </c>
      <c r="I2480" s="254"/>
      <c r="J2480" s="251"/>
      <c r="K2480" s="251"/>
      <c r="L2480" s="255"/>
      <c r="M2480" s="256"/>
      <c r="N2480" s="257"/>
      <c r="O2480" s="257"/>
      <c r="P2480" s="257"/>
      <c r="Q2480" s="257"/>
      <c r="R2480" s="257"/>
      <c r="S2480" s="257"/>
      <c r="T2480" s="258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T2480" s="259" t="s">
        <v>446</v>
      </c>
      <c r="AU2480" s="259" t="s">
        <v>83</v>
      </c>
      <c r="AV2480" s="14" t="s">
        <v>81</v>
      </c>
      <c r="AW2480" s="14" t="s">
        <v>35</v>
      </c>
      <c r="AX2480" s="14" t="s">
        <v>74</v>
      </c>
      <c r="AY2480" s="259" t="s">
        <v>426</v>
      </c>
    </row>
    <row r="2481" s="13" customFormat="1">
      <c r="A2481" s="13"/>
      <c r="B2481" s="238"/>
      <c r="C2481" s="239"/>
      <c r="D2481" s="240" t="s">
        <v>446</v>
      </c>
      <c r="E2481" s="241" t="s">
        <v>28</v>
      </c>
      <c r="F2481" s="242" t="s">
        <v>3200</v>
      </c>
      <c r="G2481" s="239"/>
      <c r="H2481" s="243">
        <v>2.5</v>
      </c>
      <c r="I2481" s="244"/>
      <c r="J2481" s="239"/>
      <c r="K2481" s="239"/>
      <c r="L2481" s="245"/>
      <c r="M2481" s="246"/>
      <c r="N2481" s="247"/>
      <c r="O2481" s="247"/>
      <c r="P2481" s="247"/>
      <c r="Q2481" s="247"/>
      <c r="R2481" s="247"/>
      <c r="S2481" s="247"/>
      <c r="T2481" s="248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13"/>
      <c r="AT2481" s="249" t="s">
        <v>446</v>
      </c>
      <c r="AU2481" s="249" t="s">
        <v>83</v>
      </c>
      <c r="AV2481" s="13" t="s">
        <v>83</v>
      </c>
      <c r="AW2481" s="13" t="s">
        <v>35</v>
      </c>
      <c r="AX2481" s="13" t="s">
        <v>81</v>
      </c>
      <c r="AY2481" s="249" t="s">
        <v>426</v>
      </c>
    </row>
    <row r="2482" s="2" customFormat="1" ht="37.8" customHeight="1">
      <c r="A2482" s="42"/>
      <c r="B2482" s="43"/>
      <c r="C2482" s="220" t="s">
        <v>3201</v>
      </c>
      <c r="D2482" s="220" t="s">
        <v>433</v>
      </c>
      <c r="E2482" s="221" t="s">
        <v>3202</v>
      </c>
      <c r="F2482" s="222" t="s">
        <v>3203</v>
      </c>
      <c r="G2482" s="223" t="s">
        <v>859</v>
      </c>
      <c r="H2482" s="224">
        <v>42.200000000000003</v>
      </c>
      <c r="I2482" s="225"/>
      <c r="J2482" s="226">
        <f>ROUND(I2482*H2482,2)</f>
        <v>0</v>
      </c>
      <c r="K2482" s="222" t="s">
        <v>28</v>
      </c>
      <c r="L2482" s="48"/>
      <c r="M2482" s="227" t="s">
        <v>28</v>
      </c>
      <c r="N2482" s="228" t="s">
        <v>45</v>
      </c>
      <c r="O2482" s="88"/>
      <c r="P2482" s="229">
        <f>O2482*H2482</f>
        <v>0</v>
      </c>
      <c r="Q2482" s="229">
        <v>0.00040000000000000002</v>
      </c>
      <c r="R2482" s="229">
        <f>Q2482*H2482</f>
        <v>0.016880000000000003</v>
      </c>
      <c r="S2482" s="229">
        <v>0</v>
      </c>
      <c r="T2482" s="230">
        <f>S2482*H2482</f>
        <v>0</v>
      </c>
      <c r="U2482" s="42"/>
      <c r="V2482" s="42"/>
      <c r="W2482" s="42"/>
      <c r="X2482" s="42"/>
      <c r="Y2482" s="42"/>
      <c r="Z2482" s="42"/>
      <c r="AA2482" s="42"/>
      <c r="AB2482" s="42"/>
      <c r="AC2482" s="42"/>
      <c r="AD2482" s="42"/>
      <c r="AE2482" s="42"/>
      <c r="AR2482" s="231" t="s">
        <v>645</v>
      </c>
      <c r="AT2482" s="231" t="s">
        <v>433</v>
      </c>
      <c r="AU2482" s="231" t="s">
        <v>83</v>
      </c>
      <c r="AY2482" s="21" t="s">
        <v>426</v>
      </c>
      <c r="BE2482" s="232">
        <f>IF(N2482="základní",J2482,0)</f>
        <v>0</v>
      </c>
      <c r="BF2482" s="232">
        <f>IF(N2482="snížená",J2482,0)</f>
        <v>0</v>
      </c>
      <c r="BG2482" s="232">
        <f>IF(N2482="zákl. přenesená",J2482,0)</f>
        <v>0</v>
      </c>
      <c r="BH2482" s="232">
        <f>IF(N2482="sníž. přenesená",J2482,0)</f>
        <v>0</v>
      </c>
      <c r="BI2482" s="232">
        <f>IF(N2482="nulová",J2482,0)</f>
        <v>0</v>
      </c>
      <c r="BJ2482" s="21" t="s">
        <v>81</v>
      </c>
      <c r="BK2482" s="232">
        <f>ROUND(I2482*H2482,2)</f>
        <v>0</v>
      </c>
      <c r="BL2482" s="21" t="s">
        <v>645</v>
      </c>
      <c r="BM2482" s="231" t="s">
        <v>3204</v>
      </c>
    </row>
    <row r="2483" s="14" customFormat="1">
      <c r="A2483" s="14"/>
      <c r="B2483" s="250"/>
      <c r="C2483" s="251"/>
      <c r="D2483" s="240" t="s">
        <v>446</v>
      </c>
      <c r="E2483" s="252" t="s">
        <v>28</v>
      </c>
      <c r="F2483" s="253" t="s">
        <v>899</v>
      </c>
      <c r="G2483" s="251"/>
      <c r="H2483" s="252" t="s">
        <v>28</v>
      </c>
      <c r="I2483" s="254"/>
      <c r="J2483" s="251"/>
      <c r="K2483" s="251"/>
      <c r="L2483" s="255"/>
      <c r="M2483" s="256"/>
      <c r="N2483" s="257"/>
      <c r="O2483" s="257"/>
      <c r="P2483" s="257"/>
      <c r="Q2483" s="257"/>
      <c r="R2483" s="257"/>
      <c r="S2483" s="257"/>
      <c r="T2483" s="258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T2483" s="259" t="s">
        <v>446</v>
      </c>
      <c r="AU2483" s="259" t="s">
        <v>83</v>
      </c>
      <c r="AV2483" s="14" t="s">
        <v>81</v>
      </c>
      <c r="AW2483" s="14" t="s">
        <v>35</v>
      </c>
      <c r="AX2483" s="14" t="s">
        <v>74</v>
      </c>
      <c r="AY2483" s="259" t="s">
        <v>426</v>
      </c>
    </row>
    <row r="2484" s="14" customFormat="1">
      <c r="A2484" s="14"/>
      <c r="B2484" s="250"/>
      <c r="C2484" s="251"/>
      <c r="D2484" s="240" t="s">
        <v>446</v>
      </c>
      <c r="E2484" s="252" t="s">
        <v>28</v>
      </c>
      <c r="F2484" s="253" t="s">
        <v>3170</v>
      </c>
      <c r="G2484" s="251"/>
      <c r="H2484" s="252" t="s">
        <v>28</v>
      </c>
      <c r="I2484" s="254"/>
      <c r="J2484" s="251"/>
      <c r="K2484" s="251"/>
      <c r="L2484" s="255"/>
      <c r="M2484" s="256"/>
      <c r="N2484" s="257"/>
      <c r="O2484" s="257"/>
      <c r="P2484" s="257"/>
      <c r="Q2484" s="257"/>
      <c r="R2484" s="257"/>
      <c r="S2484" s="257"/>
      <c r="T2484" s="258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T2484" s="259" t="s">
        <v>446</v>
      </c>
      <c r="AU2484" s="259" t="s">
        <v>83</v>
      </c>
      <c r="AV2484" s="14" t="s">
        <v>81</v>
      </c>
      <c r="AW2484" s="14" t="s">
        <v>35</v>
      </c>
      <c r="AX2484" s="14" t="s">
        <v>74</v>
      </c>
      <c r="AY2484" s="259" t="s">
        <v>426</v>
      </c>
    </row>
    <row r="2485" s="14" customFormat="1">
      <c r="A2485" s="14"/>
      <c r="B2485" s="250"/>
      <c r="C2485" s="251"/>
      <c r="D2485" s="240" t="s">
        <v>446</v>
      </c>
      <c r="E2485" s="252" t="s">
        <v>28</v>
      </c>
      <c r="F2485" s="253" t="s">
        <v>3205</v>
      </c>
      <c r="G2485" s="251"/>
      <c r="H2485" s="252" t="s">
        <v>28</v>
      </c>
      <c r="I2485" s="254"/>
      <c r="J2485" s="251"/>
      <c r="K2485" s="251"/>
      <c r="L2485" s="255"/>
      <c r="M2485" s="256"/>
      <c r="N2485" s="257"/>
      <c r="O2485" s="257"/>
      <c r="P2485" s="257"/>
      <c r="Q2485" s="257"/>
      <c r="R2485" s="257"/>
      <c r="S2485" s="257"/>
      <c r="T2485" s="258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T2485" s="259" t="s">
        <v>446</v>
      </c>
      <c r="AU2485" s="259" t="s">
        <v>83</v>
      </c>
      <c r="AV2485" s="14" t="s">
        <v>81</v>
      </c>
      <c r="AW2485" s="14" t="s">
        <v>35</v>
      </c>
      <c r="AX2485" s="14" t="s">
        <v>74</v>
      </c>
      <c r="AY2485" s="259" t="s">
        <v>426</v>
      </c>
    </row>
    <row r="2486" s="13" customFormat="1">
      <c r="A2486" s="13"/>
      <c r="B2486" s="238"/>
      <c r="C2486" s="239"/>
      <c r="D2486" s="240" t="s">
        <v>446</v>
      </c>
      <c r="E2486" s="241" t="s">
        <v>28</v>
      </c>
      <c r="F2486" s="242" t="s">
        <v>3206</v>
      </c>
      <c r="G2486" s="239"/>
      <c r="H2486" s="243">
        <v>42.200000000000003</v>
      </c>
      <c r="I2486" s="244"/>
      <c r="J2486" s="239"/>
      <c r="K2486" s="239"/>
      <c r="L2486" s="245"/>
      <c r="M2486" s="246"/>
      <c r="N2486" s="247"/>
      <c r="O2486" s="247"/>
      <c r="P2486" s="247"/>
      <c r="Q2486" s="247"/>
      <c r="R2486" s="247"/>
      <c r="S2486" s="247"/>
      <c r="T2486" s="248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T2486" s="249" t="s">
        <v>446</v>
      </c>
      <c r="AU2486" s="249" t="s">
        <v>83</v>
      </c>
      <c r="AV2486" s="13" t="s">
        <v>83</v>
      </c>
      <c r="AW2486" s="13" t="s">
        <v>35</v>
      </c>
      <c r="AX2486" s="13" t="s">
        <v>81</v>
      </c>
      <c r="AY2486" s="249" t="s">
        <v>426</v>
      </c>
    </row>
    <row r="2487" s="2" customFormat="1" ht="37.8" customHeight="1">
      <c r="A2487" s="42"/>
      <c r="B2487" s="43"/>
      <c r="C2487" s="220" t="s">
        <v>3207</v>
      </c>
      <c r="D2487" s="220" t="s">
        <v>433</v>
      </c>
      <c r="E2487" s="221" t="s">
        <v>3208</v>
      </c>
      <c r="F2487" s="222" t="s">
        <v>3209</v>
      </c>
      <c r="G2487" s="223" t="s">
        <v>949</v>
      </c>
      <c r="H2487" s="224">
        <v>27.5</v>
      </c>
      <c r="I2487" s="225"/>
      <c r="J2487" s="226">
        <f>ROUND(I2487*H2487,2)</f>
        <v>0</v>
      </c>
      <c r="K2487" s="222" t="s">
        <v>437</v>
      </c>
      <c r="L2487" s="48"/>
      <c r="M2487" s="227" t="s">
        <v>28</v>
      </c>
      <c r="N2487" s="228" t="s">
        <v>45</v>
      </c>
      <c r="O2487" s="88"/>
      <c r="P2487" s="229">
        <f>O2487*H2487</f>
        <v>0</v>
      </c>
      <c r="Q2487" s="229">
        <v>0.0022200000000000002</v>
      </c>
      <c r="R2487" s="229">
        <f>Q2487*H2487</f>
        <v>0.061050000000000007</v>
      </c>
      <c r="S2487" s="229">
        <v>0</v>
      </c>
      <c r="T2487" s="230">
        <f>S2487*H2487</f>
        <v>0</v>
      </c>
      <c r="U2487" s="42"/>
      <c r="V2487" s="42"/>
      <c r="W2487" s="42"/>
      <c r="X2487" s="42"/>
      <c r="Y2487" s="42"/>
      <c r="Z2487" s="42"/>
      <c r="AA2487" s="42"/>
      <c r="AB2487" s="42"/>
      <c r="AC2487" s="42"/>
      <c r="AD2487" s="42"/>
      <c r="AE2487" s="42"/>
      <c r="AR2487" s="231" t="s">
        <v>645</v>
      </c>
      <c r="AT2487" s="231" t="s">
        <v>433</v>
      </c>
      <c r="AU2487" s="231" t="s">
        <v>83</v>
      </c>
      <c r="AY2487" s="21" t="s">
        <v>426</v>
      </c>
      <c r="BE2487" s="232">
        <f>IF(N2487="základní",J2487,0)</f>
        <v>0</v>
      </c>
      <c r="BF2487" s="232">
        <f>IF(N2487="snížená",J2487,0)</f>
        <v>0</v>
      </c>
      <c r="BG2487" s="232">
        <f>IF(N2487="zákl. přenesená",J2487,0)</f>
        <v>0</v>
      </c>
      <c r="BH2487" s="232">
        <f>IF(N2487="sníž. přenesená",J2487,0)</f>
        <v>0</v>
      </c>
      <c r="BI2487" s="232">
        <f>IF(N2487="nulová",J2487,0)</f>
        <v>0</v>
      </c>
      <c r="BJ2487" s="21" t="s">
        <v>81</v>
      </c>
      <c r="BK2487" s="232">
        <f>ROUND(I2487*H2487,2)</f>
        <v>0</v>
      </c>
      <c r="BL2487" s="21" t="s">
        <v>645</v>
      </c>
      <c r="BM2487" s="231" t="s">
        <v>3210</v>
      </c>
    </row>
    <row r="2488" s="2" customFormat="1">
      <c r="A2488" s="42"/>
      <c r="B2488" s="43"/>
      <c r="C2488" s="44"/>
      <c r="D2488" s="233" t="s">
        <v>442</v>
      </c>
      <c r="E2488" s="44"/>
      <c r="F2488" s="234" t="s">
        <v>3211</v>
      </c>
      <c r="G2488" s="44"/>
      <c r="H2488" s="44"/>
      <c r="I2488" s="235"/>
      <c r="J2488" s="44"/>
      <c r="K2488" s="44"/>
      <c r="L2488" s="48"/>
      <c r="M2488" s="236"/>
      <c r="N2488" s="237"/>
      <c r="O2488" s="88"/>
      <c r="P2488" s="88"/>
      <c r="Q2488" s="88"/>
      <c r="R2488" s="88"/>
      <c r="S2488" s="88"/>
      <c r="T2488" s="89"/>
      <c r="U2488" s="42"/>
      <c r="V2488" s="42"/>
      <c r="W2488" s="42"/>
      <c r="X2488" s="42"/>
      <c r="Y2488" s="42"/>
      <c r="Z2488" s="42"/>
      <c r="AA2488" s="42"/>
      <c r="AB2488" s="42"/>
      <c r="AC2488" s="42"/>
      <c r="AD2488" s="42"/>
      <c r="AE2488" s="42"/>
      <c r="AT2488" s="21" t="s">
        <v>442</v>
      </c>
      <c r="AU2488" s="21" t="s">
        <v>83</v>
      </c>
    </row>
    <row r="2489" s="14" customFormat="1">
      <c r="A2489" s="14"/>
      <c r="B2489" s="250"/>
      <c r="C2489" s="251"/>
      <c r="D2489" s="240" t="s">
        <v>446</v>
      </c>
      <c r="E2489" s="252" t="s">
        <v>28</v>
      </c>
      <c r="F2489" s="253" t="s">
        <v>899</v>
      </c>
      <c r="G2489" s="251"/>
      <c r="H2489" s="252" t="s">
        <v>28</v>
      </c>
      <c r="I2489" s="254"/>
      <c r="J2489" s="251"/>
      <c r="K2489" s="251"/>
      <c r="L2489" s="255"/>
      <c r="M2489" s="256"/>
      <c r="N2489" s="257"/>
      <c r="O2489" s="257"/>
      <c r="P2489" s="257"/>
      <c r="Q2489" s="257"/>
      <c r="R2489" s="257"/>
      <c r="S2489" s="257"/>
      <c r="T2489" s="258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T2489" s="259" t="s">
        <v>446</v>
      </c>
      <c r="AU2489" s="259" t="s">
        <v>83</v>
      </c>
      <c r="AV2489" s="14" t="s">
        <v>81</v>
      </c>
      <c r="AW2489" s="14" t="s">
        <v>35</v>
      </c>
      <c r="AX2489" s="14" t="s">
        <v>74</v>
      </c>
      <c r="AY2489" s="259" t="s">
        <v>426</v>
      </c>
    </row>
    <row r="2490" s="14" customFormat="1">
      <c r="A2490" s="14"/>
      <c r="B2490" s="250"/>
      <c r="C2490" s="251"/>
      <c r="D2490" s="240" t="s">
        <v>446</v>
      </c>
      <c r="E2490" s="252" t="s">
        <v>28</v>
      </c>
      <c r="F2490" s="253" t="s">
        <v>3170</v>
      </c>
      <c r="G2490" s="251"/>
      <c r="H2490" s="252" t="s">
        <v>28</v>
      </c>
      <c r="I2490" s="254"/>
      <c r="J2490" s="251"/>
      <c r="K2490" s="251"/>
      <c r="L2490" s="255"/>
      <c r="M2490" s="256"/>
      <c r="N2490" s="257"/>
      <c r="O2490" s="257"/>
      <c r="P2490" s="257"/>
      <c r="Q2490" s="257"/>
      <c r="R2490" s="257"/>
      <c r="S2490" s="257"/>
      <c r="T2490" s="258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T2490" s="259" t="s">
        <v>446</v>
      </c>
      <c r="AU2490" s="259" t="s">
        <v>83</v>
      </c>
      <c r="AV2490" s="14" t="s">
        <v>81</v>
      </c>
      <c r="AW2490" s="14" t="s">
        <v>35</v>
      </c>
      <c r="AX2490" s="14" t="s">
        <v>74</v>
      </c>
      <c r="AY2490" s="259" t="s">
        <v>426</v>
      </c>
    </row>
    <row r="2491" s="14" customFormat="1">
      <c r="A2491" s="14"/>
      <c r="B2491" s="250"/>
      <c r="C2491" s="251"/>
      <c r="D2491" s="240" t="s">
        <v>446</v>
      </c>
      <c r="E2491" s="252" t="s">
        <v>28</v>
      </c>
      <c r="F2491" s="253" t="s">
        <v>3212</v>
      </c>
      <c r="G2491" s="251"/>
      <c r="H2491" s="252" t="s">
        <v>28</v>
      </c>
      <c r="I2491" s="254"/>
      <c r="J2491" s="251"/>
      <c r="K2491" s="251"/>
      <c r="L2491" s="255"/>
      <c r="M2491" s="256"/>
      <c r="N2491" s="257"/>
      <c r="O2491" s="257"/>
      <c r="P2491" s="257"/>
      <c r="Q2491" s="257"/>
      <c r="R2491" s="257"/>
      <c r="S2491" s="257"/>
      <c r="T2491" s="258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T2491" s="259" t="s">
        <v>446</v>
      </c>
      <c r="AU2491" s="259" t="s">
        <v>83</v>
      </c>
      <c r="AV2491" s="14" t="s">
        <v>81</v>
      </c>
      <c r="AW2491" s="14" t="s">
        <v>35</v>
      </c>
      <c r="AX2491" s="14" t="s">
        <v>74</v>
      </c>
      <c r="AY2491" s="259" t="s">
        <v>426</v>
      </c>
    </row>
    <row r="2492" s="13" customFormat="1">
      <c r="A2492" s="13"/>
      <c r="B2492" s="238"/>
      <c r="C2492" s="239"/>
      <c r="D2492" s="240" t="s">
        <v>446</v>
      </c>
      <c r="E2492" s="241" t="s">
        <v>28</v>
      </c>
      <c r="F2492" s="242" t="s">
        <v>3213</v>
      </c>
      <c r="G2492" s="239"/>
      <c r="H2492" s="243">
        <v>27.5</v>
      </c>
      <c r="I2492" s="244"/>
      <c r="J2492" s="239"/>
      <c r="K2492" s="239"/>
      <c r="L2492" s="245"/>
      <c r="M2492" s="246"/>
      <c r="N2492" s="247"/>
      <c r="O2492" s="247"/>
      <c r="P2492" s="247"/>
      <c r="Q2492" s="247"/>
      <c r="R2492" s="247"/>
      <c r="S2492" s="247"/>
      <c r="T2492" s="248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T2492" s="249" t="s">
        <v>446</v>
      </c>
      <c r="AU2492" s="249" t="s">
        <v>83</v>
      </c>
      <c r="AV2492" s="13" t="s">
        <v>83</v>
      </c>
      <c r="AW2492" s="13" t="s">
        <v>35</v>
      </c>
      <c r="AX2492" s="13" t="s">
        <v>81</v>
      </c>
      <c r="AY2492" s="249" t="s">
        <v>426</v>
      </c>
    </row>
    <row r="2493" s="2" customFormat="1" ht="37.8" customHeight="1">
      <c r="A2493" s="42"/>
      <c r="B2493" s="43"/>
      <c r="C2493" s="220" t="s">
        <v>3214</v>
      </c>
      <c r="D2493" s="220" t="s">
        <v>433</v>
      </c>
      <c r="E2493" s="221" t="s">
        <v>3215</v>
      </c>
      <c r="F2493" s="222" t="s">
        <v>3216</v>
      </c>
      <c r="G2493" s="223" t="s">
        <v>949</v>
      </c>
      <c r="H2493" s="224">
        <v>7.5</v>
      </c>
      <c r="I2493" s="225"/>
      <c r="J2493" s="226">
        <f>ROUND(I2493*H2493,2)</f>
        <v>0</v>
      </c>
      <c r="K2493" s="222" t="s">
        <v>28</v>
      </c>
      <c r="L2493" s="48"/>
      <c r="M2493" s="227" t="s">
        <v>28</v>
      </c>
      <c r="N2493" s="228" t="s">
        <v>45</v>
      </c>
      <c r="O2493" s="88"/>
      <c r="P2493" s="229">
        <f>O2493*H2493</f>
        <v>0</v>
      </c>
      <c r="Q2493" s="229">
        <v>0.0058399999999999997</v>
      </c>
      <c r="R2493" s="229">
        <f>Q2493*H2493</f>
        <v>0.043799999999999999</v>
      </c>
      <c r="S2493" s="229">
        <v>0</v>
      </c>
      <c r="T2493" s="230">
        <f>S2493*H2493</f>
        <v>0</v>
      </c>
      <c r="U2493" s="42"/>
      <c r="V2493" s="42"/>
      <c r="W2493" s="42"/>
      <c r="X2493" s="42"/>
      <c r="Y2493" s="42"/>
      <c r="Z2493" s="42"/>
      <c r="AA2493" s="42"/>
      <c r="AB2493" s="42"/>
      <c r="AC2493" s="42"/>
      <c r="AD2493" s="42"/>
      <c r="AE2493" s="42"/>
      <c r="AR2493" s="231" t="s">
        <v>645</v>
      </c>
      <c r="AT2493" s="231" t="s">
        <v>433</v>
      </c>
      <c r="AU2493" s="231" t="s">
        <v>83</v>
      </c>
      <c r="AY2493" s="21" t="s">
        <v>426</v>
      </c>
      <c r="BE2493" s="232">
        <f>IF(N2493="základní",J2493,0)</f>
        <v>0</v>
      </c>
      <c r="BF2493" s="232">
        <f>IF(N2493="snížená",J2493,0)</f>
        <v>0</v>
      </c>
      <c r="BG2493" s="232">
        <f>IF(N2493="zákl. přenesená",J2493,0)</f>
        <v>0</v>
      </c>
      <c r="BH2493" s="232">
        <f>IF(N2493="sníž. přenesená",J2493,0)</f>
        <v>0</v>
      </c>
      <c r="BI2493" s="232">
        <f>IF(N2493="nulová",J2493,0)</f>
        <v>0</v>
      </c>
      <c r="BJ2493" s="21" t="s">
        <v>81</v>
      </c>
      <c r="BK2493" s="232">
        <f>ROUND(I2493*H2493,2)</f>
        <v>0</v>
      </c>
      <c r="BL2493" s="21" t="s">
        <v>645</v>
      </c>
      <c r="BM2493" s="231" t="s">
        <v>3217</v>
      </c>
    </row>
    <row r="2494" s="14" customFormat="1">
      <c r="A2494" s="14"/>
      <c r="B2494" s="250"/>
      <c r="C2494" s="251"/>
      <c r="D2494" s="240" t="s">
        <v>446</v>
      </c>
      <c r="E2494" s="252" t="s">
        <v>28</v>
      </c>
      <c r="F2494" s="253" t="s">
        <v>899</v>
      </c>
      <c r="G2494" s="251"/>
      <c r="H2494" s="252" t="s">
        <v>28</v>
      </c>
      <c r="I2494" s="254"/>
      <c r="J2494" s="251"/>
      <c r="K2494" s="251"/>
      <c r="L2494" s="255"/>
      <c r="M2494" s="256"/>
      <c r="N2494" s="257"/>
      <c r="O2494" s="257"/>
      <c r="P2494" s="257"/>
      <c r="Q2494" s="257"/>
      <c r="R2494" s="257"/>
      <c r="S2494" s="257"/>
      <c r="T2494" s="258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T2494" s="259" t="s">
        <v>446</v>
      </c>
      <c r="AU2494" s="259" t="s">
        <v>83</v>
      </c>
      <c r="AV2494" s="14" t="s">
        <v>81</v>
      </c>
      <c r="AW2494" s="14" t="s">
        <v>35</v>
      </c>
      <c r="AX2494" s="14" t="s">
        <v>74</v>
      </c>
      <c r="AY2494" s="259" t="s">
        <v>426</v>
      </c>
    </row>
    <row r="2495" s="14" customFormat="1">
      <c r="A2495" s="14"/>
      <c r="B2495" s="250"/>
      <c r="C2495" s="251"/>
      <c r="D2495" s="240" t="s">
        <v>446</v>
      </c>
      <c r="E2495" s="252" t="s">
        <v>28</v>
      </c>
      <c r="F2495" s="253" t="s">
        <v>3170</v>
      </c>
      <c r="G2495" s="251"/>
      <c r="H2495" s="252" t="s">
        <v>28</v>
      </c>
      <c r="I2495" s="254"/>
      <c r="J2495" s="251"/>
      <c r="K2495" s="251"/>
      <c r="L2495" s="255"/>
      <c r="M2495" s="256"/>
      <c r="N2495" s="257"/>
      <c r="O2495" s="257"/>
      <c r="P2495" s="257"/>
      <c r="Q2495" s="257"/>
      <c r="R2495" s="257"/>
      <c r="S2495" s="257"/>
      <c r="T2495" s="258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T2495" s="259" t="s">
        <v>446</v>
      </c>
      <c r="AU2495" s="259" t="s">
        <v>83</v>
      </c>
      <c r="AV2495" s="14" t="s">
        <v>81</v>
      </c>
      <c r="AW2495" s="14" t="s">
        <v>35</v>
      </c>
      <c r="AX2495" s="14" t="s">
        <v>74</v>
      </c>
      <c r="AY2495" s="259" t="s">
        <v>426</v>
      </c>
    </row>
    <row r="2496" s="14" customFormat="1">
      <c r="A2496" s="14"/>
      <c r="B2496" s="250"/>
      <c r="C2496" s="251"/>
      <c r="D2496" s="240" t="s">
        <v>446</v>
      </c>
      <c r="E2496" s="252" t="s">
        <v>28</v>
      </c>
      <c r="F2496" s="253" t="s">
        <v>3218</v>
      </c>
      <c r="G2496" s="251"/>
      <c r="H2496" s="252" t="s">
        <v>28</v>
      </c>
      <c r="I2496" s="254"/>
      <c r="J2496" s="251"/>
      <c r="K2496" s="251"/>
      <c r="L2496" s="255"/>
      <c r="M2496" s="256"/>
      <c r="N2496" s="257"/>
      <c r="O2496" s="257"/>
      <c r="P2496" s="257"/>
      <c r="Q2496" s="257"/>
      <c r="R2496" s="257"/>
      <c r="S2496" s="257"/>
      <c r="T2496" s="258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T2496" s="259" t="s">
        <v>446</v>
      </c>
      <c r="AU2496" s="259" t="s">
        <v>83</v>
      </c>
      <c r="AV2496" s="14" t="s">
        <v>81</v>
      </c>
      <c r="AW2496" s="14" t="s">
        <v>35</v>
      </c>
      <c r="AX2496" s="14" t="s">
        <v>74</v>
      </c>
      <c r="AY2496" s="259" t="s">
        <v>426</v>
      </c>
    </row>
    <row r="2497" s="13" customFormat="1">
      <c r="A2497" s="13"/>
      <c r="B2497" s="238"/>
      <c r="C2497" s="239"/>
      <c r="D2497" s="240" t="s">
        <v>446</v>
      </c>
      <c r="E2497" s="241" t="s">
        <v>28</v>
      </c>
      <c r="F2497" s="242" t="s">
        <v>3219</v>
      </c>
      <c r="G2497" s="239"/>
      <c r="H2497" s="243">
        <v>7.5</v>
      </c>
      <c r="I2497" s="244"/>
      <c r="J2497" s="239"/>
      <c r="K2497" s="239"/>
      <c r="L2497" s="245"/>
      <c r="M2497" s="246"/>
      <c r="N2497" s="247"/>
      <c r="O2497" s="247"/>
      <c r="P2497" s="247"/>
      <c r="Q2497" s="247"/>
      <c r="R2497" s="247"/>
      <c r="S2497" s="247"/>
      <c r="T2497" s="248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3"/>
      <c r="AT2497" s="249" t="s">
        <v>446</v>
      </c>
      <c r="AU2497" s="249" t="s">
        <v>83</v>
      </c>
      <c r="AV2497" s="13" t="s">
        <v>83</v>
      </c>
      <c r="AW2497" s="13" t="s">
        <v>35</v>
      </c>
      <c r="AX2497" s="13" t="s">
        <v>81</v>
      </c>
      <c r="AY2497" s="249" t="s">
        <v>426</v>
      </c>
    </row>
    <row r="2498" s="2" customFormat="1" ht="49.05" customHeight="1">
      <c r="A2498" s="42"/>
      <c r="B2498" s="43"/>
      <c r="C2498" s="220" t="s">
        <v>3220</v>
      </c>
      <c r="D2498" s="220" t="s">
        <v>433</v>
      </c>
      <c r="E2498" s="221" t="s">
        <v>3221</v>
      </c>
      <c r="F2498" s="222" t="s">
        <v>3222</v>
      </c>
      <c r="G2498" s="223" t="s">
        <v>3223</v>
      </c>
      <c r="H2498" s="224">
        <v>4</v>
      </c>
      <c r="I2498" s="225"/>
      <c r="J2498" s="226">
        <f>ROUND(I2498*H2498,2)</f>
        <v>0</v>
      </c>
      <c r="K2498" s="222" t="s">
        <v>28</v>
      </c>
      <c r="L2498" s="48"/>
      <c r="M2498" s="227" t="s">
        <v>28</v>
      </c>
      <c r="N2498" s="228" t="s">
        <v>45</v>
      </c>
      <c r="O2498" s="88"/>
      <c r="P2498" s="229">
        <f>O2498*H2498</f>
        <v>0</v>
      </c>
      <c r="Q2498" s="229">
        <v>0.00197</v>
      </c>
      <c r="R2498" s="229">
        <f>Q2498*H2498</f>
        <v>0.0078799999999999999</v>
      </c>
      <c r="S2498" s="229">
        <v>0</v>
      </c>
      <c r="T2498" s="230">
        <f>S2498*H2498</f>
        <v>0</v>
      </c>
      <c r="U2498" s="42"/>
      <c r="V2498" s="42"/>
      <c r="W2498" s="42"/>
      <c r="X2498" s="42"/>
      <c r="Y2498" s="42"/>
      <c r="Z2498" s="42"/>
      <c r="AA2498" s="42"/>
      <c r="AB2498" s="42"/>
      <c r="AC2498" s="42"/>
      <c r="AD2498" s="42"/>
      <c r="AE2498" s="42"/>
      <c r="AR2498" s="231" t="s">
        <v>645</v>
      </c>
      <c r="AT2498" s="231" t="s">
        <v>433</v>
      </c>
      <c r="AU2498" s="231" t="s">
        <v>83</v>
      </c>
      <c r="AY2498" s="21" t="s">
        <v>426</v>
      </c>
      <c r="BE2498" s="232">
        <f>IF(N2498="základní",J2498,0)</f>
        <v>0</v>
      </c>
      <c r="BF2498" s="232">
        <f>IF(N2498="snížená",J2498,0)</f>
        <v>0</v>
      </c>
      <c r="BG2498" s="232">
        <f>IF(N2498="zákl. přenesená",J2498,0)</f>
        <v>0</v>
      </c>
      <c r="BH2498" s="232">
        <f>IF(N2498="sníž. přenesená",J2498,0)</f>
        <v>0</v>
      </c>
      <c r="BI2498" s="232">
        <f>IF(N2498="nulová",J2498,0)</f>
        <v>0</v>
      </c>
      <c r="BJ2498" s="21" t="s">
        <v>81</v>
      </c>
      <c r="BK2498" s="232">
        <f>ROUND(I2498*H2498,2)</f>
        <v>0</v>
      </c>
      <c r="BL2498" s="21" t="s">
        <v>645</v>
      </c>
      <c r="BM2498" s="231" t="s">
        <v>3224</v>
      </c>
    </row>
    <row r="2499" s="14" customFormat="1">
      <c r="A2499" s="14"/>
      <c r="B2499" s="250"/>
      <c r="C2499" s="251"/>
      <c r="D2499" s="240" t="s">
        <v>446</v>
      </c>
      <c r="E2499" s="252" t="s">
        <v>28</v>
      </c>
      <c r="F2499" s="253" t="s">
        <v>899</v>
      </c>
      <c r="G2499" s="251"/>
      <c r="H2499" s="252" t="s">
        <v>28</v>
      </c>
      <c r="I2499" s="254"/>
      <c r="J2499" s="251"/>
      <c r="K2499" s="251"/>
      <c r="L2499" s="255"/>
      <c r="M2499" s="256"/>
      <c r="N2499" s="257"/>
      <c r="O2499" s="257"/>
      <c r="P2499" s="257"/>
      <c r="Q2499" s="257"/>
      <c r="R2499" s="257"/>
      <c r="S2499" s="257"/>
      <c r="T2499" s="258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T2499" s="259" t="s">
        <v>446</v>
      </c>
      <c r="AU2499" s="259" t="s">
        <v>83</v>
      </c>
      <c r="AV2499" s="14" t="s">
        <v>81</v>
      </c>
      <c r="AW2499" s="14" t="s">
        <v>35</v>
      </c>
      <c r="AX2499" s="14" t="s">
        <v>74</v>
      </c>
      <c r="AY2499" s="259" t="s">
        <v>426</v>
      </c>
    </row>
    <row r="2500" s="14" customFormat="1">
      <c r="A2500" s="14"/>
      <c r="B2500" s="250"/>
      <c r="C2500" s="251"/>
      <c r="D2500" s="240" t="s">
        <v>446</v>
      </c>
      <c r="E2500" s="252" t="s">
        <v>28</v>
      </c>
      <c r="F2500" s="253" t="s">
        <v>3170</v>
      </c>
      <c r="G2500" s="251"/>
      <c r="H2500" s="252" t="s">
        <v>28</v>
      </c>
      <c r="I2500" s="254"/>
      <c r="J2500" s="251"/>
      <c r="K2500" s="251"/>
      <c r="L2500" s="255"/>
      <c r="M2500" s="256"/>
      <c r="N2500" s="257"/>
      <c r="O2500" s="257"/>
      <c r="P2500" s="257"/>
      <c r="Q2500" s="257"/>
      <c r="R2500" s="257"/>
      <c r="S2500" s="257"/>
      <c r="T2500" s="258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T2500" s="259" t="s">
        <v>446</v>
      </c>
      <c r="AU2500" s="259" t="s">
        <v>83</v>
      </c>
      <c r="AV2500" s="14" t="s">
        <v>81</v>
      </c>
      <c r="AW2500" s="14" t="s">
        <v>35</v>
      </c>
      <c r="AX2500" s="14" t="s">
        <v>74</v>
      </c>
      <c r="AY2500" s="259" t="s">
        <v>426</v>
      </c>
    </row>
    <row r="2501" s="14" customFormat="1">
      <c r="A2501" s="14"/>
      <c r="B2501" s="250"/>
      <c r="C2501" s="251"/>
      <c r="D2501" s="240" t="s">
        <v>446</v>
      </c>
      <c r="E2501" s="252" t="s">
        <v>28</v>
      </c>
      <c r="F2501" s="253" t="s">
        <v>3225</v>
      </c>
      <c r="G2501" s="251"/>
      <c r="H2501" s="252" t="s">
        <v>28</v>
      </c>
      <c r="I2501" s="254"/>
      <c r="J2501" s="251"/>
      <c r="K2501" s="251"/>
      <c r="L2501" s="255"/>
      <c r="M2501" s="256"/>
      <c r="N2501" s="257"/>
      <c r="O2501" s="257"/>
      <c r="P2501" s="257"/>
      <c r="Q2501" s="257"/>
      <c r="R2501" s="257"/>
      <c r="S2501" s="257"/>
      <c r="T2501" s="258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T2501" s="259" t="s">
        <v>446</v>
      </c>
      <c r="AU2501" s="259" t="s">
        <v>83</v>
      </c>
      <c r="AV2501" s="14" t="s">
        <v>81</v>
      </c>
      <c r="AW2501" s="14" t="s">
        <v>35</v>
      </c>
      <c r="AX2501" s="14" t="s">
        <v>74</v>
      </c>
      <c r="AY2501" s="259" t="s">
        <v>426</v>
      </c>
    </row>
    <row r="2502" s="13" customFormat="1">
      <c r="A2502" s="13"/>
      <c r="B2502" s="238"/>
      <c r="C2502" s="239"/>
      <c r="D2502" s="240" t="s">
        <v>446</v>
      </c>
      <c r="E2502" s="241" t="s">
        <v>28</v>
      </c>
      <c r="F2502" s="242" t="s">
        <v>438</v>
      </c>
      <c r="G2502" s="239"/>
      <c r="H2502" s="243">
        <v>4</v>
      </c>
      <c r="I2502" s="244"/>
      <c r="J2502" s="239"/>
      <c r="K2502" s="239"/>
      <c r="L2502" s="245"/>
      <c r="M2502" s="246"/>
      <c r="N2502" s="247"/>
      <c r="O2502" s="247"/>
      <c r="P2502" s="247"/>
      <c r="Q2502" s="247"/>
      <c r="R2502" s="247"/>
      <c r="S2502" s="247"/>
      <c r="T2502" s="248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  <c r="AT2502" s="249" t="s">
        <v>446</v>
      </c>
      <c r="AU2502" s="249" t="s">
        <v>83</v>
      </c>
      <c r="AV2502" s="13" t="s">
        <v>83</v>
      </c>
      <c r="AW2502" s="13" t="s">
        <v>35</v>
      </c>
      <c r="AX2502" s="13" t="s">
        <v>81</v>
      </c>
      <c r="AY2502" s="249" t="s">
        <v>426</v>
      </c>
    </row>
    <row r="2503" s="2" customFormat="1" ht="49.05" customHeight="1">
      <c r="A2503" s="42"/>
      <c r="B2503" s="43"/>
      <c r="C2503" s="220" t="s">
        <v>3226</v>
      </c>
      <c r="D2503" s="220" t="s">
        <v>433</v>
      </c>
      <c r="E2503" s="221" t="s">
        <v>3227</v>
      </c>
      <c r="F2503" s="222" t="s">
        <v>3228</v>
      </c>
      <c r="G2503" s="223" t="s">
        <v>3223</v>
      </c>
      <c r="H2503" s="224">
        <v>6</v>
      </c>
      <c r="I2503" s="225"/>
      <c r="J2503" s="226">
        <f>ROUND(I2503*H2503,2)</f>
        <v>0</v>
      </c>
      <c r="K2503" s="222" t="s">
        <v>28</v>
      </c>
      <c r="L2503" s="48"/>
      <c r="M2503" s="227" t="s">
        <v>28</v>
      </c>
      <c r="N2503" s="228" t="s">
        <v>45</v>
      </c>
      <c r="O2503" s="88"/>
      <c r="P2503" s="229">
        <f>O2503*H2503</f>
        <v>0</v>
      </c>
      <c r="Q2503" s="229">
        <v>0.0029099999999999998</v>
      </c>
      <c r="R2503" s="229">
        <f>Q2503*H2503</f>
        <v>0.01746</v>
      </c>
      <c r="S2503" s="229">
        <v>0</v>
      </c>
      <c r="T2503" s="230">
        <f>S2503*H2503</f>
        <v>0</v>
      </c>
      <c r="U2503" s="42"/>
      <c r="V2503" s="42"/>
      <c r="W2503" s="42"/>
      <c r="X2503" s="42"/>
      <c r="Y2503" s="42"/>
      <c r="Z2503" s="42"/>
      <c r="AA2503" s="42"/>
      <c r="AB2503" s="42"/>
      <c r="AC2503" s="42"/>
      <c r="AD2503" s="42"/>
      <c r="AE2503" s="42"/>
      <c r="AR2503" s="231" t="s">
        <v>645</v>
      </c>
      <c r="AT2503" s="231" t="s">
        <v>433</v>
      </c>
      <c r="AU2503" s="231" t="s">
        <v>83</v>
      </c>
      <c r="AY2503" s="21" t="s">
        <v>426</v>
      </c>
      <c r="BE2503" s="232">
        <f>IF(N2503="základní",J2503,0)</f>
        <v>0</v>
      </c>
      <c r="BF2503" s="232">
        <f>IF(N2503="snížená",J2503,0)</f>
        <v>0</v>
      </c>
      <c r="BG2503" s="232">
        <f>IF(N2503="zákl. přenesená",J2503,0)</f>
        <v>0</v>
      </c>
      <c r="BH2503" s="232">
        <f>IF(N2503="sníž. přenesená",J2503,0)</f>
        <v>0</v>
      </c>
      <c r="BI2503" s="232">
        <f>IF(N2503="nulová",J2503,0)</f>
        <v>0</v>
      </c>
      <c r="BJ2503" s="21" t="s">
        <v>81</v>
      </c>
      <c r="BK2503" s="232">
        <f>ROUND(I2503*H2503,2)</f>
        <v>0</v>
      </c>
      <c r="BL2503" s="21" t="s">
        <v>645</v>
      </c>
      <c r="BM2503" s="231" t="s">
        <v>3229</v>
      </c>
    </row>
    <row r="2504" s="14" customFormat="1">
      <c r="A2504" s="14"/>
      <c r="B2504" s="250"/>
      <c r="C2504" s="251"/>
      <c r="D2504" s="240" t="s">
        <v>446</v>
      </c>
      <c r="E2504" s="252" t="s">
        <v>28</v>
      </c>
      <c r="F2504" s="253" t="s">
        <v>899</v>
      </c>
      <c r="G2504" s="251"/>
      <c r="H2504" s="252" t="s">
        <v>28</v>
      </c>
      <c r="I2504" s="254"/>
      <c r="J2504" s="251"/>
      <c r="K2504" s="251"/>
      <c r="L2504" s="255"/>
      <c r="M2504" s="256"/>
      <c r="N2504" s="257"/>
      <c r="O2504" s="257"/>
      <c r="P2504" s="257"/>
      <c r="Q2504" s="257"/>
      <c r="R2504" s="257"/>
      <c r="S2504" s="257"/>
      <c r="T2504" s="258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T2504" s="259" t="s">
        <v>446</v>
      </c>
      <c r="AU2504" s="259" t="s">
        <v>83</v>
      </c>
      <c r="AV2504" s="14" t="s">
        <v>81</v>
      </c>
      <c r="AW2504" s="14" t="s">
        <v>35</v>
      </c>
      <c r="AX2504" s="14" t="s">
        <v>74</v>
      </c>
      <c r="AY2504" s="259" t="s">
        <v>426</v>
      </c>
    </row>
    <row r="2505" s="14" customFormat="1">
      <c r="A2505" s="14"/>
      <c r="B2505" s="250"/>
      <c r="C2505" s="251"/>
      <c r="D2505" s="240" t="s">
        <v>446</v>
      </c>
      <c r="E2505" s="252" t="s">
        <v>28</v>
      </c>
      <c r="F2505" s="253" t="s">
        <v>3170</v>
      </c>
      <c r="G2505" s="251"/>
      <c r="H2505" s="252" t="s">
        <v>28</v>
      </c>
      <c r="I2505" s="254"/>
      <c r="J2505" s="251"/>
      <c r="K2505" s="251"/>
      <c r="L2505" s="255"/>
      <c r="M2505" s="256"/>
      <c r="N2505" s="257"/>
      <c r="O2505" s="257"/>
      <c r="P2505" s="257"/>
      <c r="Q2505" s="257"/>
      <c r="R2505" s="257"/>
      <c r="S2505" s="257"/>
      <c r="T2505" s="258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T2505" s="259" t="s">
        <v>446</v>
      </c>
      <c r="AU2505" s="259" t="s">
        <v>83</v>
      </c>
      <c r="AV2505" s="14" t="s">
        <v>81</v>
      </c>
      <c r="AW2505" s="14" t="s">
        <v>35</v>
      </c>
      <c r="AX2505" s="14" t="s">
        <v>74</v>
      </c>
      <c r="AY2505" s="259" t="s">
        <v>426</v>
      </c>
    </row>
    <row r="2506" s="14" customFormat="1">
      <c r="A2506" s="14"/>
      <c r="B2506" s="250"/>
      <c r="C2506" s="251"/>
      <c r="D2506" s="240" t="s">
        <v>446</v>
      </c>
      <c r="E2506" s="252" t="s">
        <v>28</v>
      </c>
      <c r="F2506" s="253" t="s">
        <v>3230</v>
      </c>
      <c r="G2506" s="251"/>
      <c r="H2506" s="252" t="s">
        <v>28</v>
      </c>
      <c r="I2506" s="254"/>
      <c r="J2506" s="251"/>
      <c r="K2506" s="251"/>
      <c r="L2506" s="255"/>
      <c r="M2506" s="256"/>
      <c r="N2506" s="257"/>
      <c r="O2506" s="257"/>
      <c r="P2506" s="257"/>
      <c r="Q2506" s="257"/>
      <c r="R2506" s="257"/>
      <c r="S2506" s="257"/>
      <c r="T2506" s="258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T2506" s="259" t="s">
        <v>446</v>
      </c>
      <c r="AU2506" s="259" t="s">
        <v>83</v>
      </c>
      <c r="AV2506" s="14" t="s">
        <v>81</v>
      </c>
      <c r="AW2506" s="14" t="s">
        <v>35</v>
      </c>
      <c r="AX2506" s="14" t="s">
        <v>74</v>
      </c>
      <c r="AY2506" s="259" t="s">
        <v>426</v>
      </c>
    </row>
    <row r="2507" s="13" customFormat="1">
      <c r="A2507" s="13"/>
      <c r="B2507" s="238"/>
      <c r="C2507" s="239"/>
      <c r="D2507" s="240" t="s">
        <v>446</v>
      </c>
      <c r="E2507" s="241" t="s">
        <v>28</v>
      </c>
      <c r="F2507" s="242" t="s">
        <v>517</v>
      </c>
      <c r="G2507" s="239"/>
      <c r="H2507" s="243">
        <v>6</v>
      </c>
      <c r="I2507" s="244"/>
      <c r="J2507" s="239"/>
      <c r="K2507" s="239"/>
      <c r="L2507" s="245"/>
      <c r="M2507" s="246"/>
      <c r="N2507" s="247"/>
      <c r="O2507" s="247"/>
      <c r="P2507" s="247"/>
      <c r="Q2507" s="247"/>
      <c r="R2507" s="247"/>
      <c r="S2507" s="247"/>
      <c r="T2507" s="248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3"/>
      <c r="AT2507" s="249" t="s">
        <v>446</v>
      </c>
      <c r="AU2507" s="249" t="s">
        <v>83</v>
      </c>
      <c r="AV2507" s="13" t="s">
        <v>83</v>
      </c>
      <c r="AW2507" s="13" t="s">
        <v>35</v>
      </c>
      <c r="AX2507" s="13" t="s">
        <v>81</v>
      </c>
      <c r="AY2507" s="249" t="s">
        <v>426</v>
      </c>
    </row>
    <row r="2508" s="2" customFormat="1" ht="44.25" customHeight="1">
      <c r="A2508" s="42"/>
      <c r="B2508" s="43"/>
      <c r="C2508" s="220" t="s">
        <v>3231</v>
      </c>
      <c r="D2508" s="220" t="s">
        <v>433</v>
      </c>
      <c r="E2508" s="221" t="s">
        <v>3232</v>
      </c>
      <c r="F2508" s="222" t="s">
        <v>3233</v>
      </c>
      <c r="G2508" s="223" t="s">
        <v>949</v>
      </c>
      <c r="H2508" s="224">
        <v>133.5</v>
      </c>
      <c r="I2508" s="225"/>
      <c r="J2508" s="226">
        <f>ROUND(I2508*H2508,2)</f>
        <v>0</v>
      </c>
      <c r="K2508" s="222" t="s">
        <v>437</v>
      </c>
      <c r="L2508" s="48"/>
      <c r="M2508" s="227" t="s">
        <v>28</v>
      </c>
      <c r="N2508" s="228" t="s">
        <v>45</v>
      </c>
      <c r="O2508" s="88"/>
      <c r="P2508" s="229">
        <f>O2508*H2508</f>
        <v>0</v>
      </c>
      <c r="Q2508" s="229">
        <v>0.0028900000000000002</v>
      </c>
      <c r="R2508" s="229">
        <f>Q2508*H2508</f>
        <v>0.38581500000000002</v>
      </c>
      <c r="S2508" s="229">
        <v>0</v>
      </c>
      <c r="T2508" s="230">
        <f>S2508*H2508</f>
        <v>0</v>
      </c>
      <c r="U2508" s="42"/>
      <c r="V2508" s="42"/>
      <c r="W2508" s="42"/>
      <c r="X2508" s="42"/>
      <c r="Y2508" s="42"/>
      <c r="Z2508" s="42"/>
      <c r="AA2508" s="42"/>
      <c r="AB2508" s="42"/>
      <c r="AC2508" s="42"/>
      <c r="AD2508" s="42"/>
      <c r="AE2508" s="42"/>
      <c r="AR2508" s="231" t="s">
        <v>645</v>
      </c>
      <c r="AT2508" s="231" t="s">
        <v>433</v>
      </c>
      <c r="AU2508" s="231" t="s">
        <v>83</v>
      </c>
      <c r="AY2508" s="21" t="s">
        <v>426</v>
      </c>
      <c r="BE2508" s="232">
        <f>IF(N2508="základní",J2508,0)</f>
        <v>0</v>
      </c>
      <c r="BF2508" s="232">
        <f>IF(N2508="snížená",J2508,0)</f>
        <v>0</v>
      </c>
      <c r="BG2508" s="232">
        <f>IF(N2508="zákl. přenesená",J2508,0)</f>
        <v>0</v>
      </c>
      <c r="BH2508" s="232">
        <f>IF(N2508="sníž. přenesená",J2508,0)</f>
        <v>0</v>
      </c>
      <c r="BI2508" s="232">
        <f>IF(N2508="nulová",J2508,0)</f>
        <v>0</v>
      </c>
      <c r="BJ2508" s="21" t="s">
        <v>81</v>
      </c>
      <c r="BK2508" s="232">
        <f>ROUND(I2508*H2508,2)</f>
        <v>0</v>
      </c>
      <c r="BL2508" s="21" t="s">
        <v>645</v>
      </c>
      <c r="BM2508" s="231" t="s">
        <v>3234</v>
      </c>
    </row>
    <row r="2509" s="2" customFormat="1">
      <c r="A2509" s="42"/>
      <c r="B2509" s="43"/>
      <c r="C2509" s="44"/>
      <c r="D2509" s="233" t="s">
        <v>442</v>
      </c>
      <c r="E2509" s="44"/>
      <c r="F2509" s="234" t="s">
        <v>3235</v>
      </c>
      <c r="G2509" s="44"/>
      <c r="H2509" s="44"/>
      <c r="I2509" s="235"/>
      <c r="J2509" s="44"/>
      <c r="K2509" s="44"/>
      <c r="L2509" s="48"/>
      <c r="M2509" s="236"/>
      <c r="N2509" s="237"/>
      <c r="O2509" s="88"/>
      <c r="P2509" s="88"/>
      <c r="Q2509" s="88"/>
      <c r="R2509" s="88"/>
      <c r="S2509" s="88"/>
      <c r="T2509" s="89"/>
      <c r="U2509" s="42"/>
      <c r="V2509" s="42"/>
      <c r="W2509" s="42"/>
      <c r="X2509" s="42"/>
      <c r="Y2509" s="42"/>
      <c r="Z2509" s="42"/>
      <c r="AA2509" s="42"/>
      <c r="AB2509" s="42"/>
      <c r="AC2509" s="42"/>
      <c r="AD2509" s="42"/>
      <c r="AE2509" s="42"/>
      <c r="AT2509" s="21" t="s">
        <v>442</v>
      </c>
      <c r="AU2509" s="21" t="s">
        <v>83</v>
      </c>
    </row>
    <row r="2510" s="14" customFormat="1">
      <c r="A2510" s="14"/>
      <c r="B2510" s="250"/>
      <c r="C2510" s="251"/>
      <c r="D2510" s="240" t="s">
        <v>446</v>
      </c>
      <c r="E2510" s="252" t="s">
        <v>28</v>
      </c>
      <c r="F2510" s="253" t="s">
        <v>899</v>
      </c>
      <c r="G2510" s="251"/>
      <c r="H2510" s="252" t="s">
        <v>28</v>
      </c>
      <c r="I2510" s="254"/>
      <c r="J2510" s="251"/>
      <c r="K2510" s="251"/>
      <c r="L2510" s="255"/>
      <c r="M2510" s="256"/>
      <c r="N2510" s="257"/>
      <c r="O2510" s="257"/>
      <c r="P2510" s="257"/>
      <c r="Q2510" s="257"/>
      <c r="R2510" s="257"/>
      <c r="S2510" s="257"/>
      <c r="T2510" s="258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T2510" s="259" t="s">
        <v>446</v>
      </c>
      <c r="AU2510" s="259" t="s">
        <v>83</v>
      </c>
      <c r="AV2510" s="14" t="s">
        <v>81</v>
      </c>
      <c r="AW2510" s="14" t="s">
        <v>35</v>
      </c>
      <c r="AX2510" s="14" t="s">
        <v>74</v>
      </c>
      <c r="AY2510" s="259" t="s">
        <v>426</v>
      </c>
    </row>
    <row r="2511" s="14" customFormat="1">
      <c r="A2511" s="14"/>
      <c r="B2511" s="250"/>
      <c r="C2511" s="251"/>
      <c r="D2511" s="240" t="s">
        <v>446</v>
      </c>
      <c r="E2511" s="252" t="s">
        <v>28</v>
      </c>
      <c r="F2511" s="253" t="s">
        <v>3170</v>
      </c>
      <c r="G2511" s="251"/>
      <c r="H2511" s="252" t="s">
        <v>28</v>
      </c>
      <c r="I2511" s="254"/>
      <c r="J2511" s="251"/>
      <c r="K2511" s="251"/>
      <c r="L2511" s="255"/>
      <c r="M2511" s="256"/>
      <c r="N2511" s="257"/>
      <c r="O2511" s="257"/>
      <c r="P2511" s="257"/>
      <c r="Q2511" s="257"/>
      <c r="R2511" s="257"/>
      <c r="S2511" s="257"/>
      <c r="T2511" s="258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T2511" s="259" t="s">
        <v>446</v>
      </c>
      <c r="AU2511" s="259" t="s">
        <v>83</v>
      </c>
      <c r="AV2511" s="14" t="s">
        <v>81</v>
      </c>
      <c r="AW2511" s="14" t="s">
        <v>35</v>
      </c>
      <c r="AX2511" s="14" t="s">
        <v>74</v>
      </c>
      <c r="AY2511" s="259" t="s">
        <v>426</v>
      </c>
    </row>
    <row r="2512" s="14" customFormat="1">
      <c r="A2512" s="14"/>
      <c r="B2512" s="250"/>
      <c r="C2512" s="251"/>
      <c r="D2512" s="240" t="s">
        <v>446</v>
      </c>
      <c r="E2512" s="252" t="s">
        <v>28</v>
      </c>
      <c r="F2512" s="253" t="s">
        <v>3236</v>
      </c>
      <c r="G2512" s="251"/>
      <c r="H2512" s="252" t="s">
        <v>28</v>
      </c>
      <c r="I2512" s="254"/>
      <c r="J2512" s="251"/>
      <c r="K2512" s="251"/>
      <c r="L2512" s="255"/>
      <c r="M2512" s="256"/>
      <c r="N2512" s="257"/>
      <c r="O2512" s="257"/>
      <c r="P2512" s="257"/>
      <c r="Q2512" s="257"/>
      <c r="R2512" s="257"/>
      <c r="S2512" s="257"/>
      <c r="T2512" s="258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T2512" s="259" t="s">
        <v>446</v>
      </c>
      <c r="AU2512" s="259" t="s">
        <v>83</v>
      </c>
      <c r="AV2512" s="14" t="s">
        <v>81</v>
      </c>
      <c r="AW2512" s="14" t="s">
        <v>35</v>
      </c>
      <c r="AX2512" s="14" t="s">
        <v>74</v>
      </c>
      <c r="AY2512" s="259" t="s">
        <v>426</v>
      </c>
    </row>
    <row r="2513" s="13" customFormat="1">
      <c r="A2513" s="13"/>
      <c r="B2513" s="238"/>
      <c r="C2513" s="239"/>
      <c r="D2513" s="240" t="s">
        <v>446</v>
      </c>
      <c r="E2513" s="241" t="s">
        <v>28</v>
      </c>
      <c r="F2513" s="242" t="s">
        <v>3237</v>
      </c>
      <c r="G2513" s="239"/>
      <c r="H2513" s="243">
        <v>62.5</v>
      </c>
      <c r="I2513" s="244"/>
      <c r="J2513" s="239"/>
      <c r="K2513" s="239"/>
      <c r="L2513" s="245"/>
      <c r="M2513" s="246"/>
      <c r="N2513" s="247"/>
      <c r="O2513" s="247"/>
      <c r="P2513" s="247"/>
      <c r="Q2513" s="247"/>
      <c r="R2513" s="247"/>
      <c r="S2513" s="247"/>
      <c r="T2513" s="248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3"/>
      <c r="AT2513" s="249" t="s">
        <v>446</v>
      </c>
      <c r="AU2513" s="249" t="s">
        <v>83</v>
      </c>
      <c r="AV2513" s="13" t="s">
        <v>83</v>
      </c>
      <c r="AW2513" s="13" t="s">
        <v>35</v>
      </c>
      <c r="AX2513" s="13" t="s">
        <v>74</v>
      </c>
      <c r="AY2513" s="249" t="s">
        <v>426</v>
      </c>
    </row>
    <row r="2514" s="14" customFormat="1">
      <c r="A2514" s="14"/>
      <c r="B2514" s="250"/>
      <c r="C2514" s="251"/>
      <c r="D2514" s="240" t="s">
        <v>446</v>
      </c>
      <c r="E2514" s="252" t="s">
        <v>28</v>
      </c>
      <c r="F2514" s="253" t="s">
        <v>3238</v>
      </c>
      <c r="G2514" s="251"/>
      <c r="H2514" s="252" t="s">
        <v>28</v>
      </c>
      <c r="I2514" s="254"/>
      <c r="J2514" s="251"/>
      <c r="K2514" s="251"/>
      <c r="L2514" s="255"/>
      <c r="M2514" s="256"/>
      <c r="N2514" s="257"/>
      <c r="O2514" s="257"/>
      <c r="P2514" s="257"/>
      <c r="Q2514" s="257"/>
      <c r="R2514" s="257"/>
      <c r="S2514" s="257"/>
      <c r="T2514" s="258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T2514" s="259" t="s">
        <v>446</v>
      </c>
      <c r="AU2514" s="259" t="s">
        <v>83</v>
      </c>
      <c r="AV2514" s="14" t="s">
        <v>81</v>
      </c>
      <c r="AW2514" s="14" t="s">
        <v>35</v>
      </c>
      <c r="AX2514" s="14" t="s">
        <v>74</v>
      </c>
      <c r="AY2514" s="259" t="s">
        <v>426</v>
      </c>
    </row>
    <row r="2515" s="13" customFormat="1">
      <c r="A2515" s="13"/>
      <c r="B2515" s="238"/>
      <c r="C2515" s="239"/>
      <c r="D2515" s="240" t="s">
        <v>446</v>
      </c>
      <c r="E2515" s="241" t="s">
        <v>28</v>
      </c>
      <c r="F2515" s="242" t="s">
        <v>800</v>
      </c>
      <c r="G2515" s="239"/>
      <c r="H2515" s="243">
        <v>43</v>
      </c>
      <c r="I2515" s="244"/>
      <c r="J2515" s="239"/>
      <c r="K2515" s="239"/>
      <c r="L2515" s="245"/>
      <c r="M2515" s="246"/>
      <c r="N2515" s="247"/>
      <c r="O2515" s="247"/>
      <c r="P2515" s="247"/>
      <c r="Q2515" s="247"/>
      <c r="R2515" s="247"/>
      <c r="S2515" s="247"/>
      <c r="T2515" s="248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T2515" s="249" t="s">
        <v>446</v>
      </c>
      <c r="AU2515" s="249" t="s">
        <v>83</v>
      </c>
      <c r="AV2515" s="13" t="s">
        <v>83</v>
      </c>
      <c r="AW2515" s="13" t="s">
        <v>35</v>
      </c>
      <c r="AX2515" s="13" t="s">
        <v>74</v>
      </c>
      <c r="AY2515" s="249" t="s">
        <v>426</v>
      </c>
    </row>
    <row r="2516" s="14" customFormat="1">
      <c r="A2516" s="14"/>
      <c r="B2516" s="250"/>
      <c r="C2516" s="251"/>
      <c r="D2516" s="240" t="s">
        <v>446</v>
      </c>
      <c r="E2516" s="252" t="s">
        <v>28</v>
      </c>
      <c r="F2516" s="253" t="s">
        <v>3239</v>
      </c>
      <c r="G2516" s="251"/>
      <c r="H2516" s="252" t="s">
        <v>28</v>
      </c>
      <c r="I2516" s="254"/>
      <c r="J2516" s="251"/>
      <c r="K2516" s="251"/>
      <c r="L2516" s="255"/>
      <c r="M2516" s="256"/>
      <c r="N2516" s="257"/>
      <c r="O2516" s="257"/>
      <c r="P2516" s="257"/>
      <c r="Q2516" s="257"/>
      <c r="R2516" s="257"/>
      <c r="S2516" s="257"/>
      <c r="T2516" s="258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T2516" s="259" t="s">
        <v>446</v>
      </c>
      <c r="AU2516" s="259" t="s">
        <v>83</v>
      </c>
      <c r="AV2516" s="14" t="s">
        <v>81</v>
      </c>
      <c r="AW2516" s="14" t="s">
        <v>35</v>
      </c>
      <c r="AX2516" s="14" t="s">
        <v>74</v>
      </c>
      <c r="AY2516" s="259" t="s">
        <v>426</v>
      </c>
    </row>
    <row r="2517" s="13" customFormat="1">
      <c r="A2517" s="13"/>
      <c r="B2517" s="238"/>
      <c r="C2517" s="239"/>
      <c r="D2517" s="240" t="s">
        <v>446</v>
      </c>
      <c r="E2517" s="241" t="s">
        <v>28</v>
      </c>
      <c r="F2517" s="242" t="s">
        <v>708</v>
      </c>
      <c r="G2517" s="239"/>
      <c r="H2517" s="243">
        <v>28</v>
      </c>
      <c r="I2517" s="244"/>
      <c r="J2517" s="239"/>
      <c r="K2517" s="239"/>
      <c r="L2517" s="245"/>
      <c r="M2517" s="246"/>
      <c r="N2517" s="247"/>
      <c r="O2517" s="247"/>
      <c r="P2517" s="247"/>
      <c r="Q2517" s="247"/>
      <c r="R2517" s="247"/>
      <c r="S2517" s="247"/>
      <c r="T2517" s="248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3"/>
      <c r="AT2517" s="249" t="s">
        <v>446</v>
      </c>
      <c r="AU2517" s="249" t="s">
        <v>83</v>
      </c>
      <c r="AV2517" s="13" t="s">
        <v>83</v>
      </c>
      <c r="AW2517" s="13" t="s">
        <v>35</v>
      </c>
      <c r="AX2517" s="13" t="s">
        <v>74</v>
      </c>
      <c r="AY2517" s="249" t="s">
        <v>426</v>
      </c>
    </row>
    <row r="2518" s="15" customFormat="1">
      <c r="A2518" s="15"/>
      <c r="B2518" s="260"/>
      <c r="C2518" s="261"/>
      <c r="D2518" s="240" t="s">
        <v>446</v>
      </c>
      <c r="E2518" s="262" t="s">
        <v>28</v>
      </c>
      <c r="F2518" s="263" t="s">
        <v>466</v>
      </c>
      <c r="G2518" s="261"/>
      <c r="H2518" s="264">
        <v>133.5</v>
      </c>
      <c r="I2518" s="265"/>
      <c r="J2518" s="261"/>
      <c r="K2518" s="261"/>
      <c r="L2518" s="266"/>
      <c r="M2518" s="267"/>
      <c r="N2518" s="268"/>
      <c r="O2518" s="268"/>
      <c r="P2518" s="268"/>
      <c r="Q2518" s="268"/>
      <c r="R2518" s="268"/>
      <c r="S2518" s="268"/>
      <c r="T2518" s="269"/>
      <c r="U2518" s="15"/>
      <c r="V2518" s="15"/>
      <c r="W2518" s="15"/>
      <c r="X2518" s="15"/>
      <c r="Y2518" s="15"/>
      <c r="Z2518" s="15"/>
      <c r="AA2518" s="15"/>
      <c r="AB2518" s="15"/>
      <c r="AC2518" s="15"/>
      <c r="AD2518" s="15"/>
      <c r="AE2518" s="15"/>
      <c r="AT2518" s="270" t="s">
        <v>446</v>
      </c>
      <c r="AU2518" s="270" t="s">
        <v>83</v>
      </c>
      <c r="AV2518" s="15" t="s">
        <v>438</v>
      </c>
      <c r="AW2518" s="15" t="s">
        <v>35</v>
      </c>
      <c r="AX2518" s="15" t="s">
        <v>81</v>
      </c>
      <c r="AY2518" s="270" t="s">
        <v>426</v>
      </c>
    </row>
    <row r="2519" s="2" customFormat="1" ht="33" customHeight="1">
      <c r="A2519" s="42"/>
      <c r="B2519" s="43"/>
      <c r="C2519" s="220" t="s">
        <v>3240</v>
      </c>
      <c r="D2519" s="220" t="s">
        <v>433</v>
      </c>
      <c r="E2519" s="221" t="s">
        <v>3241</v>
      </c>
      <c r="F2519" s="222" t="s">
        <v>3242</v>
      </c>
      <c r="G2519" s="223" t="s">
        <v>949</v>
      </c>
      <c r="H2519" s="224">
        <v>38.600000000000001</v>
      </c>
      <c r="I2519" s="225"/>
      <c r="J2519" s="226">
        <f>ROUND(I2519*H2519,2)</f>
        <v>0</v>
      </c>
      <c r="K2519" s="222" t="s">
        <v>28</v>
      </c>
      <c r="L2519" s="48"/>
      <c r="M2519" s="227" t="s">
        <v>28</v>
      </c>
      <c r="N2519" s="228" t="s">
        <v>45</v>
      </c>
      <c r="O2519" s="88"/>
      <c r="P2519" s="229">
        <f>O2519*H2519</f>
        <v>0</v>
      </c>
      <c r="Q2519" s="229">
        <v>0.0016900000000000001</v>
      </c>
      <c r="R2519" s="229">
        <f>Q2519*H2519</f>
        <v>0.065234</v>
      </c>
      <c r="S2519" s="229">
        <v>0</v>
      </c>
      <c r="T2519" s="230">
        <f>S2519*H2519</f>
        <v>0</v>
      </c>
      <c r="U2519" s="42"/>
      <c r="V2519" s="42"/>
      <c r="W2519" s="42"/>
      <c r="X2519" s="42"/>
      <c r="Y2519" s="42"/>
      <c r="Z2519" s="42"/>
      <c r="AA2519" s="42"/>
      <c r="AB2519" s="42"/>
      <c r="AC2519" s="42"/>
      <c r="AD2519" s="42"/>
      <c r="AE2519" s="42"/>
      <c r="AR2519" s="231" t="s">
        <v>645</v>
      </c>
      <c r="AT2519" s="231" t="s">
        <v>433</v>
      </c>
      <c r="AU2519" s="231" t="s">
        <v>83</v>
      </c>
      <c r="AY2519" s="21" t="s">
        <v>426</v>
      </c>
      <c r="BE2519" s="232">
        <f>IF(N2519="základní",J2519,0)</f>
        <v>0</v>
      </c>
      <c r="BF2519" s="232">
        <f>IF(N2519="snížená",J2519,0)</f>
        <v>0</v>
      </c>
      <c r="BG2519" s="232">
        <f>IF(N2519="zákl. přenesená",J2519,0)</f>
        <v>0</v>
      </c>
      <c r="BH2519" s="232">
        <f>IF(N2519="sníž. přenesená",J2519,0)</f>
        <v>0</v>
      </c>
      <c r="BI2519" s="232">
        <f>IF(N2519="nulová",J2519,0)</f>
        <v>0</v>
      </c>
      <c r="BJ2519" s="21" t="s">
        <v>81</v>
      </c>
      <c r="BK2519" s="232">
        <f>ROUND(I2519*H2519,2)</f>
        <v>0</v>
      </c>
      <c r="BL2519" s="21" t="s">
        <v>645</v>
      </c>
      <c r="BM2519" s="231" t="s">
        <v>3243</v>
      </c>
    </row>
    <row r="2520" s="14" customFormat="1">
      <c r="A2520" s="14"/>
      <c r="B2520" s="250"/>
      <c r="C2520" s="251"/>
      <c r="D2520" s="240" t="s">
        <v>446</v>
      </c>
      <c r="E2520" s="252" t="s">
        <v>28</v>
      </c>
      <c r="F2520" s="253" t="s">
        <v>899</v>
      </c>
      <c r="G2520" s="251"/>
      <c r="H2520" s="252" t="s">
        <v>28</v>
      </c>
      <c r="I2520" s="254"/>
      <c r="J2520" s="251"/>
      <c r="K2520" s="251"/>
      <c r="L2520" s="255"/>
      <c r="M2520" s="256"/>
      <c r="N2520" s="257"/>
      <c r="O2520" s="257"/>
      <c r="P2520" s="257"/>
      <c r="Q2520" s="257"/>
      <c r="R2520" s="257"/>
      <c r="S2520" s="257"/>
      <c r="T2520" s="258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T2520" s="259" t="s">
        <v>446</v>
      </c>
      <c r="AU2520" s="259" t="s">
        <v>83</v>
      </c>
      <c r="AV2520" s="14" t="s">
        <v>81</v>
      </c>
      <c r="AW2520" s="14" t="s">
        <v>35</v>
      </c>
      <c r="AX2520" s="14" t="s">
        <v>74</v>
      </c>
      <c r="AY2520" s="259" t="s">
        <v>426</v>
      </c>
    </row>
    <row r="2521" s="14" customFormat="1">
      <c r="A2521" s="14"/>
      <c r="B2521" s="250"/>
      <c r="C2521" s="251"/>
      <c r="D2521" s="240" t="s">
        <v>446</v>
      </c>
      <c r="E2521" s="252" t="s">
        <v>28</v>
      </c>
      <c r="F2521" s="253" t="s">
        <v>3170</v>
      </c>
      <c r="G2521" s="251"/>
      <c r="H2521" s="252" t="s">
        <v>28</v>
      </c>
      <c r="I2521" s="254"/>
      <c r="J2521" s="251"/>
      <c r="K2521" s="251"/>
      <c r="L2521" s="255"/>
      <c r="M2521" s="256"/>
      <c r="N2521" s="257"/>
      <c r="O2521" s="257"/>
      <c r="P2521" s="257"/>
      <c r="Q2521" s="257"/>
      <c r="R2521" s="257"/>
      <c r="S2521" s="257"/>
      <c r="T2521" s="258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T2521" s="259" t="s">
        <v>446</v>
      </c>
      <c r="AU2521" s="259" t="s">
        <v>83</v>
      </c>
      <c r="AV2521" s="14" t="s">
        <v>81</v>
      </c>
      <c r="AW2521" s="14" t="s">
        <v>35</v>
      </c>
      <c r="AX2521" s="14" t="s">
        <v>74</v>
      </c>
      <c r="AY2521" s="259" t="s">
        <v>426</v>
      </c>
    </row>
    <row r="2522" s="14" customFormat="1">
      <c r="A2522" s="14"/>
      <c r="B2522" s="250"/>
      <c r="C2522" s="251"/>
      <c r="D2522" s="240" t="s">
        <v>446</v>
      </c>
      <c r="E2522" s="252" t="s">
        <v>28</v>
      </c>
      <c r="F2522" s="253" t="s">
        <v>3244</v>
      </c>
      <c r="G2522" s="251"/>
      <c r="H2522" s="252" t="s">
        <v>28</v>
      </c>
      <c r="I2522" s="254"/>
      <c r="J2522" s="251"/>
      <c r="K2522" s="251"/>
      <c r="L2522" s="255"/>
      <c r="M2522" s="256"/>
      <c r="N2522" s="257"/>
      <c r="O2522" s="257"/>
      <c r="P2522" s="257"/>
      <c r="Q2522" s="257"/>
      <c r="R2522" s="257"/>
      <c r="S2522" s="257"/>
      <c r="T2522" s="258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T2522" s="259" t="s">
        <v>446</v>
      </c>
      <c r="AU2522" s="259" t="s">
        <v>83</v>
      </c>
      <c r="AV2522" s="14" t="s">
        <v>81</v>
      </c>
      <c r="AW2522" s="14" t="s">
        <v>35</v>
      </c>
      <c r="AX2522" s="14" t="s">
        <v>74</v>
      </c>
      <c r="AY2522" s="259" t="s">
        <v>426</v>
      </c>
    </row>
    <row r="2523" s="13" customFormat="1">
      <c r="A2523" s="13"/>
      <c r="B2523" s="238"/>
      <c r="C2523" s="239"/>
      <c r="D2523" s="240" t="s">
        <v>446</v>
      </c>
      <c r="E2523" s="241" t="s">
        <v>28</v>
      </c>
      <c r="F2523" s="242" t="s">
        <v>3245</v>
      </c>
      <c r="G2523" s="239"/>
      <c r="H2523" s="243">
        <v>38.600000000000001</v>
      </c>
      <c r="I2523" s="244"/>
      <c r="J2523" s="239"/>
      <c r="K2523" s="239"/>
      <c r="L2523" s="245"/>
      <c r="M2523" s="246"/>
      <c r="N2523" s="247"/>
      <c r="O2523" s="247"/>
      <c r="P2523" s="247"/>
      <c r="Q2523" s="247"/>
      <c r="R2523" s="247"/>
      <c r="S2523" s="247"/>
      <c r="T2523" s="248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T2523" s="249" t="s">
        <v>446</v>
      </c>
      <c r="AU2523" s="249" t="s">
        <v>83</v>
      </c>
      <c r="AV2523" s="13" t="s">
        <v>83</v>
      </c>
      <c r="AW2523" s="13" t="s">
        <v>35</v>
      </c>
      <c r="AX2523" s="13" t="s">
        <v>81</v>
      </c>
      <c r="AY2523" s="249" t="s">
        <v>426</v>
      </c>
    </row>
    <row r="2524" s="2" customFormat="1" ht="37.8" customHeight="1">
      <c r="A2524" s="42"/>
      <c r="B2524" s="43"/>
      <c r="C2524" s="220" t="s">
        <v>3246</v>
      </c>
      <c r="D2524" s="220" t="s">
        <v>433</v>
      </c>
      <c r="E2524" s="221" t="s">
        <v>3247</v>
      </c>
      <c r="F2524" s="222" t="s">
        <v>3248</v>
      </c>
      <c r="G2524" s="223" t="s">
        <v>949</v>
      </c>
      <c r="H2524" s="224">
        <v>15</v>
      </c>
      <c r="I2524" s="225"/>
      <c r="J2524" s="226">
        <f>ROUND(I2524*H2524,2)</f>
        <v>0</v>
      </c>
      <c r="K2524" s="222" t="s">
        <v>437</v>
      </c>
      <c r="L2524" s="48"/>
      <c r="M2524" s="227" t="s">
        <v>28</v>
      </c>
      <c r="N2524" s="228" t="s">
        <v>45</v>
      </c>
      <c r="O2524" s="88"/>
      <c r="P2524" s="229">
        <f>O2524*H2524</f>
        <v>0</v>
      </c>
      <c r="Q2524" s="229">
        <v>0.00191</v>
      </c>
      <c r="R2524" s="229">
        <f>Q2524*H2524</f>
        <v>0.028650000000000002</v>
      </c>
      <c r="S2524" s="229">
        <v>0</v>
      </c>
      <c r="T2524" s="230">
        <f>S2524*H2524</f>
        <v>0</v>
      </c>
      <c r="U2524" s="42"/>
      <c r="V2524" s="42"/>
      <c r="W2524" s="42"/>
      <c r="X2524" s="42"/>
      <c r="Y2524" s="42"/>
      <c r="Z2524" s="42"/>
      <c r="AA2524" s="42"/>
      <c r="AB2524" s="42"/>
      <c r="AC2524" s="42"/>
      <c r="AD2524" s="42"/>
      <c r="AE2524" s="42"/>
      <c r="AR2524" s="231" t="s">
        <v>645</v>
      </c>
      <c r="AT2524" s="231" t="s">
        <v>433</v>
      </c>
      <c r="AU2524" s="231" t="s">
        <v>83</v>
      </c>
      <c r="AY2524" s="21" t="s">
        <v>426</v>
      </c>
      <c r="BE2524" s="232">
        <f>IF(N2524="základní",J2524,0)</f>
        <v>0</v>
      </c>
      <c r="BF2524" s="232">
        <f>IF(N2524="snížená",J2524,0)</f>
        <v>0</v>
      </c>
      <c r="BG2524" s="232">
        <f>IF(N2524="zákl. přenesená",J2524,0)</f>
        <v>0</v>
      </c>
      <c r="BH2524" s="232">
        <f>IF(N2524="sníž. přenesená",J2524,0)</f>
        <v>0</v>
      </c>
      <c r="BI2524" s="232">
        <f>IF(N2524="nulová",J2524,0)</f>
        <v>0</v>
      </c>
      <c r="BJ2524" s="21" t="s">
        <v>81</v>
      </c>
      <c r="BK2524" s="232">
        <f>ROUND(I2524*H2524,2)</f>
        <v>0</v>
      </c>
      <c r="BL2524" s="21" t="s">
        <v>645</v>
      </c>
      <c r="BM2524" s="231" t="s">
        <v>3249</v>
      </c>
    </row>
    <row r="2525" s="2" customFormat="1">
      <c r="A2525" s="42"/>
      <c r="B2525" s="43"/>
      <c r="C2525" s="44"/>
      <c r="D2525" s="233" t="s">
        <v>442</v>
      </c>
      <c r="E2525" s="44"/>
      <c r="F2525" s="234" t="s">
        <v>3250</v>
      </c>
      <c r="G2525" s="44"/>
      <c r="H2525" s="44"/>
      <c r="I2525" s="235"/>
      <c r="J2525" s="44"/>
      <c r="K2525" s="44"/>
      <c r="L2525" s="48"/>
      <c r="M2525" s="236"/>
      <c r="N2525" s="237"/>
      <c r="O2525" s="88"/>
      <c r="P2525" s="88"/>
      <c r="Q2525" s="88"/>
      <c r="R2525" s="88"/>
      <c r="S2525" s="88"/>
      <c r="T2525" s="89"/>
      <c r="U2525" s="42"/>
      <c r="V2525" s="42"/>
      <c r="W2525" s="42"/>
      <c r="X2525" s="42"/>
      <c r="Y2525" s="42"/>
      <c r="Z2525" s="42"/>
      <c r="AA2525" s="42"/>
      <c r="AB2525" s="42"/>
      <c r="AC2525" s="42"/>
      <c r="AD2525" s="42"/>
      <c r="AE2525" s="42"/>
      <c r="AT2525" s="21" t="s">
        <v>442</v>
      </c>
      <c r="AU2525" s="21" t="s">
        <v>83</v>
      </c>
    </row>
    <row r="2526" s="14" customFormat="1">
      <c r="A2526" s="14"/>
      <c r="B2526" s="250"/>
      <c r="C2526" s="251"/>
      <c r="D2526" s="240" t="s">
        <v>446</v>
      </c>
      <c r="E2526" s="252" t="s">
        <v>28</v>
      </c>
      <c r="F2526" s="253" t="s">
        <v>899</v>
      </c>
      <c r="G2526" s="251"/>
      <c r="H2526" s="252" t="s">
        <v>28</v>
      </c>
      <c r="I2526" s="254"/>
      <c r="J2526" s="251"/>
      <c r="K2526" s="251"/>
      <c r="L2526" s="255"/>
      <c r="M2526" s="256"/>
      <c r="N2526" s="257"/>
      <c r="O2526" s="257"/>
      <c r="P2526" s="257"/>
      <c r="Q2526" s="257"/>
      <c r="R2526" s="257"/>
      <c r="S2526" s="257"/>
      <c r="T2526" s="258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T2526" s="259" t="s">
        <v>446</v>
      </c>
      <c r="AU2526" s="259" t="s">
        <v>83</v>
      </c>
      <c r="AV2526" s="14" t="s">
        <v>81</v>
      </c>
      <c r="AW2526" s="14" t="s">
        <v>35</v>
      </c>
      <c r="AX2526" s="14" t="s">
        <v>74</v>
      </c>
      <c r="AY2526" s="259" t="s">
        <v>426</v>
      </c>
    </row>
    <row r="2527" s="14" customFormat="1">
      <c r="A2527" s="14"/>
      <c r="B2527" s="250"/>
      <c r="C2527" s="251"/>
      <c r="D2527" s="240" t="s">
        <v>446</v>
      </c>
      <c r="E2527" s="252" t="s">
        <v>28</v>
      </c>
      <c r="F2527" s="253" t="s">
        <v>3170</v>
      </c>
      <c r="G2527" s="251"/>
      <c r="H2527" s="252" t="s">
        <v>28</v>
      </c>
      <c r="I2527" s="254"/>
      <c r="J2527" s="251"/>
      <c r="K2527" s="251"/>
      <c r="L2527" s="255"/>
      <c r="M2527" s="256"/>
      <c r="N2527" s="257"/>
      <c r="O2527" s="257"/>
      <c r="P2527" s="257"/>
      <c r="Q2527" s="257"/>
      <c r="R2527" s="257"/>
      <c r="S2527" s="257"/>
      <c r="T2527" s="258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T2527" s="259" t="s">
        <v>446</v>
      </c>
      <c r="AU2527" s="259" t="s">
        <v>83</v>
      </c>
      <c r="AV2527" s="14" t="s">
        <v>81</v>
      </c>
      <c r="AW2527" s="14" t="s">
        <v>35</v>
      </c>
      <c r="AX2527" s="14" t="s">
        <v>74</v>
      </c>
      <c r="AY2527" s="259" t="s">
        <v>426</v>
      </c>
    </row>
    <row r="2528" s="14" customFormat="1">
      <c r="A2528" s="14"/>
      <c r="B2528" s="250"/>
      <c r="C2528" s="251"/>
      <c r="D2528" s="240" t="s">
        <v>446</v>
      </c>
      <c r="E2528" s="252" t="s">
        <v>28</v>
      </c>
      <c r="F2528" s="253" t="s">
        <v>3251</v>
      </c>
      <c r="G2528" s="251"/>
      <c r="H2528" s="252" t="s">
        <v>28</v>
      </c>
      <c r="I2528" s="254"/>
      <c r="J2528" s="251"/>
      <c r="K2528" s="251"/>
      <c r="L2528" s="255"/>
      <c r="M2528" s="256"/>
      <c r="N2528" s="257"/>
      <c r="O2528" s="257"/>
      <c r="P2528" s="257"/>
      <c r="Q2528" s="257"/>
      <c r="R2528" s="257"/>
      <c r="S2528" s="257"/>
      <c r="T2528" s="258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T2528" s="259" t="s">
        <v>446</v>
      </c>
      <c r="AU2528" s="259" t="s">
        <v>83</v>
      </c>
      <c r="AV2528" s="14" t="s">
        <v>81</v>
      </c>
      <c r="AW2528" s="14" t="s">
        <v>35</v>
      </c>
      <c r="AX2528" s="14" t="s">
        <v>74</v>
      </c>
      <c r="AY2528" s="259" t="s">
        <v>426</v>
      </c>
    </row>
    <row r="2529" s="13" customFormat="1">
      <c r="A2529" s="13"/>
      <c r="B2529" s="238"/>
      <c r="C2529" s="239"/>
      <c r="D2529" s="240" t="s">
        <v>446</v>
      </c>
      <c r="E2529" s="241" t="s">
        <v>28</v>
      </c>
      <c r="F2529" s="242" t="s">
        <v>8</v>
      </c>
      <c r="G2529" s="239"/>
      <c r="H2529" s="243">
        <v>15</v>
      </c>
      <c r="I2529" s="244"/>
      <c r="J2529" s="239"/>
      <c r="K2529" s="239"/>
      <c r="L2529" s="245"/>
      <c r="M2529" s="246"/>
      <c r="N2529" s="247"/>
      <c r="O2529" s="247"/>
      <c r="P2529" s="247"/>
      <c r="Q2529" s="247"/>
      <c r="R2529" s="247"/>
      <c r="S2529" s="247"/>
      <c r="T2529" s="248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3"/>
      <c r="AT2529" s="249" t="s">
        <v>446</v>
      </c>
      <c r="AU2529" s="249" t="s">
        <v>83</v>
      </c>
      <c r="AV2529" s="13" t="s">
        <v>83</v>
      </c>
      <c r="AW2529" s="13" t="s">
        <v>35</v>
      </c>
      <c r="AX2529" s="13" t="s">
        <v>81</v>
      </c>
      <c r="AY2529" s="249" t="s">
        <v>426</v>
      </c>
    </row>
    <row r="2530" s="2" customFormat="1" ht="49.05" customHeight="1">
      <c r="A2530" s="42"/>
      <c r="B2530" s="43"/>
      <c r="C2530" s="220" t="s">
        <v>3252</v>
      </c>
      <c r="D2530" s="220" t="s">
        <v>433</v>
      </c>
      <c r="E2530" s="221" t="s">
        <v>3253</v>
      </c>
      <c r="F2530" s="222" t="s">
        <v>3254</v>
      </c>
      <c r="G2530" s="223" t="s">
        <v>740</v>
      </c>
      <c r="H2530" s="224">
        <v>2.1619999999999999</v>
      </c>
      <c r="I2530" s="225"/>
      <c r="J2530" s="226">
        <f>ROUND(I2530*H2530,2)</f>
        <v>0</v>
      </c>
      <c r="K2530" s="222" t="s">
        <v>437</v>
      </c>
      <c r="L2530" s="48"/>
      <c r="M2530" s="227" t="s">
        <v>28</v>
      </c>
      <c r="N2530" s="228" t="s">
        <v>45</v>
      </c>
      <c r="O2530" s="88"/>
      <c r="P2530" s="229">
        <f>O2530*H2530</f>
        <v>0</v>
      </c>
      <c r="Q2530" s="229">
        <v>0</v>
      </c>
      <c r="R2530" s="229">
        <f>Q2530*H2530</f>
        <v>0</v>
      </c>
      <c r="S2530" s="229">
        <v>0</v>
      </c>
      <c r="T2530" s="230">
        <f>S2530*H2530</f>
        <v>0</v>
      </c>
      <c r="U2530" s="42"/>
      <c r="V2530" s="42"/>
      <c r="W2530" s="42"/>
      <c r="X2530" s="42"/>
      <c r="Y2530" s="42"/>
      <c r="Z2530" s="42"/>
      <c r="AA2530" s="42"/>
      <c r="AB2530" s="42"/>
      <c r="AC2530" s="42"/>
      <c r="AD2530" s="42"/>
      <c r="AE2530" s="42"/>
      <c r="AR2530" s="231" t="s">
        <v>645</v>
      </c>
      <c r="AT2530" s="231" t="s">
        <v>433</v>
      </c>
      <c r="AU2530" s="231" t="s">
        <v>83</v>
      </c>
      <c r="AY2530" s="21" t="s">
        <v>426</v>
      </c>
      <c r="BE2530" s="232">
        <f>IF(N2530="základní",J2530,0)</f>
        <v>0</v>
      </c>
      <c r="BF2530" s="232">
        <f>IF(N2530="snížená",J2530,0)</f>
        <v>0</v>
      </c>
      <c r="BG2530" s="232">
        <f>IF(N2530="zákl. přenesená",J2530,0)</f>
        <v>0</v>
      </c>
      <c r="BH2530" s="232">
        <f>IF(N2530="sníž. přenesená",J2530,0)</f>
        <v>0</v>
      </c>
      <c r="BI2530" s="232">
        <f>IF(N2530="nulová",J2530,0)</f>
        <v>0</v>
      </c>
      <c r="BJ2530" s="21" t="s">
        <v>81</v>
      </c>
      <c r="BK2530" s="232">
        <f>ROUND(I2530*H2530,2)</f>
        <v>0</v>
      </c>
      <c r="BL2530" s="21" t="s">
        <v>645</v>
      </c>
      <c r="BM2530" s="231" t="s">
        <v>3255</v>
      </c>
    </row>
    <row r="2531" s="2" customFormat="1">
      <c r="A2531" s="42"/>
      <c r="B2531" s="43"/>
      <c r="C2531" s="44"/>
      <c r="D2531" s="233" t="s">
        <v>442</v>
      </c>
      <c r="E2531" s="44"/>
      <c r="F2531" s="234" t="s">
        <v>3256</v>
      </c>
      <c r="G2531" s="44"/>
      <c r="H2531" s="44"/>
      <c r="I2531" s="235"/>
      <c r="J2531" s="44"/>
      <c r="K2531" s="44"/>
      <c r="L2531" s="48"/>
      <c r="M2531" s="236"/>
      <c r="N2531" s="237"/>
      <c r="O2531" s="88"/>
      <c r="P2531" s="88"/>
      <c r="Q2531" s="88"/>
      <c r="R2531" s="88"/>
      <c r="S2531" s="88"/>
      <c r="T2531" s="89"/>
      <c r="U2531" s="42"/>
      <c r="V2531" s="42"/>
      <c r="W2531" s="42"/>
      <c r="X2531" s="42"/>
      <c r="Y2531" s="42"/>
      <c r="Z2531" s="42"/>
      <c r="AA2531" s="42"/>
      <c r="AB2531" s="42"/>
      <c r="AC2531" s="42"/>
      <c r="AD2531" s="42"/>
      <c r="AE2531" s="42"/>
      <c r="AT2531" s="21" t="s">
        <v>442</v>
      </c>
      <c r="AU2531" s="21" t="s">
        <v>83</v>
      </c>
    </row>
    <row r="2532" s="2" customFormat="1" ht="49.05" customHeight="1">
      <c r="A2532" s="42"/>
      <c r="B2532" s="43"/>
      <c r="C2532" s="220" t="s">
        <v>3257</v>
      </c>
      <c r="D2532" s="220" t="s">
        <v>433</v>
      </c>
      <c r="E2532" s="221" t="s">
        <v>3258</v>
      </c>
      <c r="F2532" s="222" t="s">
        <v>3259</v>
      </c>
      <c r="G2532" s="223" t="s">
        <v>740</v>
      </c>
      <c r="H2532" s="224">
        <v>2.1619999999999999</v>
      </c>
      <c r="I2532" s="225"/>
      <c r="J2532" s="226">
        <f>ROUND(I2532*H2532,2)</f>
        <v>0</v>
      </c>
      <c r="K2532" s="222" t="s">
        <v>437</v>
      </c>
      <c r="L2532" s="48"/>
      <c r="M2532" s="227" t="s">
        <v>28</v>
      </c>
      <c r="N2532" s="228" t="s">
        <v>45</v>
      </c>
      <c r="O2532" s="88"/>
      <c r="P2532" s="229">
        <f>O2532*H2532</f>
        <v>0</v>
      </c>
      <c r="Q2532" s="229">
        <v>0</v>
      </c>
      <c r="R2532" s="229">
        <f>Q2532*H2532</f>
        <v>0</v>
      </c>
      <c r="S2532" s="229">
        <v>0</v>
      </c>
      <c r="T2532" s="230">
        <f>S2532*H2532</f>
        <v>0</v>
      </c>
      <c r="U2532" s="42"/>
      <c r="V2532" s="42"/>
      <c r="W2532" s="42"/>
      <c r="X2532" s="42"/>
      <c r="Y2532" s="42"/>
      <c r="Z2532" s="42"/>
      <c r="AA2532" s="42"/>
      <c r="AB2532" s="42"/>
      <c r="AC2532" s="42"/>
      <c r="AD2532" s="42"/>
      <c r="AE2532" s="42"/>
      <c r="AR2532" s="231" t="s">
        <v>645</v>
      </c>
      <c r="AT2532" s="231" t="s">
        <v>433</v>
      </c>
      <c r="AU2532" s="231" t="s">
        <v>83</v>
      </c>
      <c r="AY2532" s="21" t="s">
        <v>426</v>
      </c>
      <c r="BE2532" s="232">
        <f>IF(N2532="základní",J2532,0)</f>
        <v>0</v>
      </c>
      <c r="BF2532" s="232">
        <f>IF(N2532="snížená",J2532,0)</f>
        <v>0</v>
      </c>
      <c r="BG2532" s="232">
        <f>IF(N2532="zákl. přenesená",J2532,0)</f>
        <v>0</v>
      </c>
      <c r="BH2532" s="232">
        <f>IF(N2532="sníž. přenesená",J2532,0)</f>
        <v>0</v>
      </c>
      <c r="BI2532" s="232">
        <f>IF(N2532="nulová",J2532,0)</f>
        <v>0</v>
      </c>
      <c r="BJ2532" s="21" t="s">
        <v>81</v>
      </c>
      <c r="BK2532" s="232">
        <f>ROUND(I2532*H2532,2)</f>
        <v>0</v>
      </c>
      <c r="BL2532" s="21" t="s">
        <v>645</v>
      </c>
      <c r="BM2532" s="231" t="s">
        <v>3260</v>
      </c>
    </row>
    <row r="2533" s="2" customFormat="1">
      <c r="A2533" s="42"/>
      <c r="B2533" s="43"/>
      <c r="C2533" s="44"/>
      <c r="D2533" s="233" t="s">
        <v>442</v>
      </c>
      <c r="E2533" s="44"/>
      <c r="F2533" s="234" t="s">
        <v>3261</v>
      </c>
      <c r="G2533" s="44"/>
      <c r="H2533" s="44"/>
      <c r="I2533" s="235"/>
      <c r="J2533" s="44"/>
      <c r="K2533" s="44"/>
      <c r="L2533" s="48"/>
      <c r="M2533" s="236"/>
      <c r="N2533" s="237"/>
      <c r="O2533" s="88"/>
      <c r="P2533" s="88"/>
      <c r="Q2533" s="88"/>
      <c r="R2533" s="88"/>
      <c r="S2533" s="88"/>
      <c r="T2533" s="89"/>
      <c r="U2533" s="42"/>
      <c r="V2533" s="42"/>
      <c r="W2533" s="42"/>
      <c r="X2533" s="42"/>
      <c r="Y2533" s="42"/>
      <c r="Z2533" s="42"/>
      <c r="AA2533" s="42"/>
      <c r="AB2533" s="42"/>
      <c r="AC2533" s="42"/>
      <c r="AD2533" s="42"/>
      <c r="AE2533" s="42"/>
      <c r="AT2533" s="21" t="s">
        <v>442</v>
      </c>
      <c r="AU2533" s="21" t="s">
        <v>83</v>
      </c>
    </row>
    <row r="2534" s="12" customFormat="1" ht="22.8" customHeight="1">
      <c r="A2534" s="12"/>
      <c r="B2534" s="204"/>
      <c r="C2534" s="205"/>
      <c r="D2534" s="206" t="s">
        <v>73</v>
      </c>
      <c r="E2534" s="218" t="s">
        <v>3262</v>
      </c>
      <c r="F2534" s="218" t="s">
        <v>3263</v>
      </c>
      <c r="G2534" s="205"/>
      <c r="H2534" s="205"/>
      <c r="I2534" s="208"/>
      <c r="J2534" s="219">
        <f>BK2534</f>
        <v>0</v>
      </c>
      <c r="K2534" s="205"/>
      <c r="L2534" s="210"/>
      <c r="M2534" s="211"/>
      <c r="N2534" s="212"/>
      <c r="O2534" s="212"/>
      <c r="P2534" s="213">
        <f>SUM(P2535:P2555)</f>
        <v>0</v>
      </c>
      <c r="Q2534" s="212"/>
      <c r="R2534" s="213">
        <f>SUM(R2535:R2555)</f>
        <v>0.048734920000000001</v>
      </c>
      <c r="S2534" s="212"/>
      <c r="T2534" s="214">
        <f>SUM(T2535:T2555)</f>
        <v>0</v>
      </c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R2534" s="215" t="s">
        <v>83</v>
      </c>
      <c r="AT2534" s="216" t="s">
        <v>73</v>
      </c>
      <c r="AU2534" s="216" t="s">
        <v>81</v>
      </c>
      <c r="AY2534" s="215" t="s">
        <v>426</v>
      </c>
      <c r="BK2534" s="217">
        <f>SUM(BK2535:BK2555)</f>
        <v>0</v>
      </c>
    </row>
    <row r="2535" s="2" customFormat="1" ht="44.25" customHeight="1">
      <c r="A2535" s="42"/>
      <c r="B2535" s="43"/>
      <c r="C2535" s="220" t="s">
        <v>3264</v>
      </c>
      <c r="D2535" s="220" t="s">
        <v>433</v>
      </c>
      <c r="E2535" s="221" t="s">
        <v>3265</v>
      </c>
      <c r="F2535" s="222" t="s">
        <v>3266</v>
      </c>
      <c r="G2535" s="223" t="s">
        <v>436</v>
      </c>
      <c r="H2535" s="224">
        <v>196.62000000000001</v>
      </c>
      <c r="I2535" s="225"/>
      <c r="J2535" s="226">
        <f>ROUND(I2535*H2535,2)</f>
        <v>0</v>
      </c>
      <c r="K2535" s="222" t="s">
        <v>437</v>
      </c>
      <c r="L2535" s="48"/>
      <c r="M2535" s="227" t="s">
        <v>28</v>
      </c>
      <c r="N2535" s="228" t="s">
        <v>45</v>
      </c>
      <c r="O2535" s="88"/>
      <c r="P2535" s="229">
        <f>O2535*H2535</f>
        <v>0</v>
      </c>
      <c r="Q2535" s="229">
        <v>1.0000000000000001E-05</v>
      </c>
      <c r="R2535" s="229">
        <f>Q2535*H2535</f>
        <v>0.0019662000000000004</v>
      </c>
      <c r="S2535" s="229">
        <v>0</v>
      </c>
      <c r="T2535" s="230">
        <f>S2535*H2535</f>
        <v>0</v>
      </c>
      <c r="U2535" s="42"/>
      <c r="V2535" s="42"/>
      <c r="W2535" s="42"/>
      <c r="X2535" s="42"/>
      <c r="Y2535" s="42"/>
      <c r="Z2535" s="42"/>
      <c r="AA2535" s="42"/>
      <c r="AB2535" s="42"/>
      <c r="AC2535" s="42"/>
      <c r="AD2535" s="42"/>
      <c r="AE2535" s="42"/>
      <c r="AR2535" s="231" t="s">
        <v>645</v>
      </c>
      <c r="AT2535" s="231" t="s">
        <v>433</v>
      </c>
      <c r="AU2535" s="231" t="s">
        <v>83</v>
      </c>
      <c r="AY2535" s="21" t="s">
        <v>426</v>
      </c>
      <c r="BE2535" s="232">
        <f>IF(N2535="základní",J2535,0)</f>
        <v>0</v>
      </c>
      <c r="BF2535" s="232">
        <f>IF(N2535="snížená",J2535,0)</f>
        <v>0</v>
      </c>
      <c r="BG2535" s="232">
        <f>IF(N2535="zákl. přenesená",J2535,0)</f>
        <v>0</v>
      </c>
      <c r="BH2535" s="232">
        <f>IF(N2535="sníž. přenesená",J2535,0)</f>
        <v>0</v>
      </c>
      <c r="BI2535" s="232">
        <f>IF(N2535="nulová",J2535,0)</f>
        <v>0</v>
      </c>
      <c r="BJ2535" s="21" t="s">
        <v>81</v>
      </c>
      <c r="BK2535" s="232">
        <f>ROUND(I2535*H2535,2)</f>
        <v>0</v>
      </c>
      <c r="BL2535" s="21" t="s">
        <v>645</v>
      </c>
      <c r="BM2535" s="231" t="s">
        <v>3267</v>
      </c>
    </row>
    <row r="2536" s="2" customFormat="1">
      <c r="A2536" s="42"/>
      <c r="B2536" s="43"/>
      <c r="C2536" s="44"/>
      <c r="D2536" s="233" t="s">
        <v>442</v>
      </c>
      <c r="E2536" s="44"/>
      <c r="F2536" s="234" t="s">
        <v>3268</v>
      </c>
      <c r="G2536" s="44"/>
      <c r="H2536" s="44"/>
      <c r="I2536" s="235"/>
      <c r="J2536" s="44"/>
      <c r="K2536" s="44"/>
      <c r="L2536" s="48"/>
      <c r="M2536" s="236"/>
      <c r="N2536" s="237"/>
      <c r="O2536" s="88"/>
      <c r="P2536" s="88"/>
      <c r="Q2536" s="88"/>
      <c r="R2536" s="88"/>
      <c r="S2536" s="88"/>
      <c r="T2536" s="89"/>
      <c r="U2536" s="42"/>
      <c r="V2536" s="42"/>
      <c r="W2536" s="42"/>
      <c r="X2536" s="42"/>
      <c r="Y2536" s="42"/>
      <c r="Z2536" s="42"/>
      <c r="AA2536" s="42"/>
      <c r="AB2536" s="42"/>
      <c r="AC2536" s="42"/>
      <c r="AD2536" s="42"/>
      <c r="AE2536" s="42"/>
      <c r="AT2536" s="21" t="s">
        <v>442</v>
      </c>
      <c r="AU2536" s="21" t="s">
        <v>83</v>
      </c>
    </row>
    <row r="2537" s="13" customFormat="1">
      <c r="A2537" s="13"/>
      <c r="B2537" s="238"/>
      <c r="C2537" s="239"/>
      <c r="D2537" s="240" t="s">
        <v>446</v>
      </c>
      <c r="E2537" s="241" t="s">
        <v>28</v>
      </c>
      <c r="F2537" s="242" t="s">
        <v>232</v>
      </c>
      <c r="G2537" s="239"/>
      <c r="H2537" s="243">
        <v>144.41999999999999</v>
      </c>
      <c r="I2537" s="244"/>
      <c r="J2537" s="239"/>
      <c r="K2537" s="239"/>
      <c r="L2537" s="245"/>
      <c r="M2537" s="246"/>
      <c r="N2537" s="247"/>
      <c r="O2537" s="247"/>
      <c r="P2537" s="247"/>
      <c r="Q2537" s="247"/>
      <c r="R2537" s="247"/>
      <c r="S2537" s="247"/>
      <c r="T2537" s="248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T2537" s="249" t="s">
        <v>446</v>
      </c>
      <c r="AU2537" s="249" t="s">
        <v>83</v>
      </c>
      <c r="AV2537" s="13" t="s">
        <v>83</v>
      </c>
      <c r="AW2537" s="13" t="s">
        <v>35</v>
      </c>
      <c r="AX2537" s="13" t="s">
        <v>74</v>
      </c>
      <c r="AY2537" s="249" t="s">
        <v>426</v>
      </c>
    </row>
    <row r="2538" s="13" customFormat="1">
      <c r="A2538" s="13"/>
      <c r="B2538" s="238"/>
      <c r="C2538" s="239"/>
      <c r="D2538" s="240" t="s">
        <v>446</v>
      </c>
      <c r="E2538" s="241" t="s">
        <v>28</v>
      </c>
      <c r="F2538" s="242" t="s">
        <v>152</v>
      </c>
      <c r="G2538" s="239"/>
      <c r="H2538" s="243">
        <v>52.200000000000003</v>
      </c>
      <c r="I2538" s="244"/>
      <c r="J2538" s="239"/>
      <c r="K2538" s="239"/>
      <c r="L2538" s="245"/>
      <c r="M2538" s="246"/>
      <c r="N2538" s="247"/>
      <c r="O2538" s="247"/>
      <c r="P2538" s="247"/>
      <c r="Q2538" s="247"/>
      <c r="R2538" s="247"/>
      <c r="S2538" s="247"/>
      <c r="T2538" s="248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T2538" s="249" t="s">
        <v>446</v>
      </c>
      <c r="AU2538" s="249" t="s">
        <v>83</v>
      </c>
      <c r="AV2538" s="13" t="s">
        <v>83</v>
      </c>
      <c r="AW2538" s="13" t="s">
        <v>35</v>
      </c>
      <c r="AX2538" s="13" t="s">
        <v>74</v>
      </c>
      <c r="AY2538" s="249" t="s">
        <v>426</v>
      </c>
    </row>
    <row r="2539" s="15" customFormat="1">
      <c r="A2539" s="15"/>
      <c r="B2539" s="260"/>
      <c r="C2539" s="261"/>
      <c r="D2539" s="240" t="s">
        <v>446</v>
      </c>
      <c r="E2539" s="262" t="s">
        <v>28</v>
      </c>
      <c r="F2539" s="263" t="s">
        <v>466</v>
      </c>
      <c r="G2539" s="261"/>
      <c r="H2539" s="264">
        <v>196.62000000000001</v>
      </c>
      <c r="I2539" s="265"/>
      <c r="J2539" s="261"/>
      <c r="K2539" s="261"/>
      <c r="L2539" s="266"/>
      <c r="M2539" s="267"/>
      <c r="N2539" s="268"/>
      <c r="O2539" s="268"/>
      <c r="P2539" s="268"/>
      <c r="Q2539" s="268"/>
      <c r="R2539" s="268"/>
      <c r="S2539" s="268"/>
      <c r="T2539" s="269"/>
      <c r="U2539" s="15"/>
      <c r="V2539" s="15"/>
      <c r="W2539" s="15"/>
      <c r="X2539" s="15"/>
      <c r="Y2539" s="15"/>
      <c r="Z2539" s="15"/>
      <c r="AA2539" s="15"/>
      <c r="AB2539" s="15"/>
      <c r="AC2539" s="15"/>
      <c r="AD2539" s="15"/>
      <c r="AE2539" s="15"/>
      <c r="AT2539" s="270" t="s">
        <v>446</v>
      </c>
      <c r="AU2539" s="270" t="s">
        <v>83</v>
      </c>
      <c r="AV2539" s="15" t="s">
        <v>438</v>
      </c>
      <c r="AW2539" s="15" t="s">
        <v>35</v>
      </c>
      <c r="AX2539" s="15" t="s">
        <v>81</v>
      </c>
      <c r="AY2539" s="270" t="s">
        <v>426</v>
      </c>
    </row>
    <row r="2540" s="2" customFormat="1" ht="16.5" customHeight="1">
      <c r="A2540" s="42"/>
      <c r="B2540" s="43"/>
      <c r="C2540" s="271" t="s">
        <v>3269</v>
      </c>
      <c r="D2540" s="271" t="s">
        <v>776</v>
      </c>
      <c r="E2540" s="272" t="s">
        <v>3270</v>
      </c>
      <c r="F2540" s="273" t="s">
        <v>3271</v>
      </c>
      <c r="G2540" s="274" t="s">
        <v>436</v>
      </c>
      <c r="H2540" s="275">
        <v>235.94399999999999</v>
      </c>
      <c r="I2540" s="276"/>
      <c r="J2540" s="277">
        <f>ROUND(I2540*H2540,2)</f>
        <v>0</v>
      </c>
      <c r="K2540" s="273" t="s">
        <v>28</v>
      </c>
      <c r="L2540" s="278"/>
      <c r="M2540" s="279" t="s">
        <v>28</v>
      </c>
      <c r="N2540" s="280" t="s">
        <v>45</v>
      </c>
      <c r="O2540" s="88"/>
      <c r="P2540" s="229">
        <f>O2540*H2540</f>
        <v>0</v>
      </c>
      <c r="Q2540" s="229">
        <v>0.00018000000000000001</v>
      </c>
      <c r="R2540" s="229">
        <f>Q2540*H2540</f>
        <v>0.042469920000000001</v>
      </c>
      <c r="S2540" s="229">
        <v>0</v>
      </c>
      <c r="T2540" s="230">
        <f>S2540*H2540</f>
        <v>0</v>
      </c>
      <c r="U2540" s="42"/>
      <c r="V2540" s="42"/>
      <c r="W2540" s="42"/>
      <c r="X2540" s="42"/>
      <c r="Y2540" s="42"/>
      <c r="Z2540" s="42"/>
      <c r="AA2540" s="42"/>
      <c r="AB2540" s="42"/>
      <c r="AC2540" s="42"/>
      <c r="AD2540" s="42"/>
      <c r="AE2540" s="42"/>
      <c r="AR2540" s="231" t="s">
        <v>732</v>
      </c>
      <c r="AT2540" s="231" t="s">
        <v>776</v>
      </c>
      <c r="AU2540" s="231" t="s">
        <v>83</v>
      </c>
      <c r="AY2540" s="21" t="s">
        <v>426</v>
      </c>
      <c r="BE2540" s="232">
        <f>IF(N2540="základní",J2540,0)</f>
        <v>0</v>
      </c>
      <c r="BF2540" s="232">
        <f>IF(N2540="snížená",J2540,0)</f>
        <v>0</v>
      </c>
      <c r="BG2540" s="232">
        <f>IF(N2540="zákl. přenesená",J2540,0)</f>
        <v>0</v>
      </c>
      <c r="BH2540" s="232">
        <f>IF(N2540="sníž. přenesená",J2540,0)</f>
        <v>0</v>
      </c>
      <c r="BI2540" s="232">
        <f>IF(N2540="nulová",J2540,0)</f>
        <v>0</v>
      </c>
      <c r="BJ2540" s="21" t="s">
        <v>81</v>
      </c>
      <c r="BK2540" s="232">
        <f>ROUND(I2540*H2540,2)</f>
        <v>0</v>
      </c>
      <c r="BL2540" s="21" t="s">
        <v>645</v>
      </c>
      <c r="BM2540" s="231" t="s">
        <v>3272</v>
      </c>
    </row>
    <row r="2541" s="14" customFormat="1">
      <c r="A2541" s="14"/>
      <c r="B2541" s="250"/>
      <c r="C2541" s="251"/>
      <c r="D2541" s="240" t="s">
        <v>446</v>
      </c>
      <c r="E2541" s="252" t="s">
        <v>28</v>
      </c>
      <c r="F2541" s="253" t="s">
        <v>899</v>
      </c>
      <c r="G2541" s="251"/>
      <c r="H2541" s="252" t="s">
        <v>28</v>
      </c>
      <c r="I2541" s="254"/>
      <c r="J2541" s="251"/>
      <c r="K2541" s="251"/>
      <c r="L2541" s="255"/>
      <c r="M2541" s="256"/>
      <c r="N2541" s="257"/>
      <c r="O2541" s="257"/>
      <c r="P2541" s="257"/>
      <c r="Q2541" s="257"/>
      <c r="R2541" s="257"/>
      <c r="S2541" s="257"/>
      <c r="T2541" s="258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T2541" s="259" t="s">
        <v>446</v>
      </c>
      <c r="AU2541" s="259" t="s">
        <v>83</v>
      </c>
      <c r="AV2541" s="14" t="s">
        <v>81</v>
      </c>
      <c r="AW2541" s="14" t="s">
        <v>35</v>
      </c>
      <c r="AX2541" s="14" t="s">
        <v>74</v>
      </c>
      <c r="AY2541" s="259" t="s">
        <v>426</v>
      </c>
    </row>
    <row r="2542" s="13" customFormat="1">
      <c r="A2542" s="13"/>
      <c r="B2542" s="238"/>
      <c r="C2542" s="239"/>
      <c r="D2542" s="240" t="s">
        <v>446</v>
      </c>
      <c r="E2542" s="241" t="s">
        <v>28</v>
      </c>
      <c r="F2542" s="242" t="s">
        <v>2213</v>
      </c>
      <c r="G2542" s="239"/>
      <c r="H2542" s="243">
        <v>173.304</v>
      </c>
      <c r="I2542" s="244"/>
      <c r="J2542" s="239"/>
      <c r="K2542" s="239"/>
      <c r="L2542" s="245"/>
      <c r="M2542" s="246"/>
      <c r="N2542" s="247"/>
      <c r="O2542" s="247"/>
      <c r="P2542" s="247"/>
      <c r="Q2542" s="247"/>
      <c r="R2542" s="247"/>
      <c r="S2542" s="247"/>
      <c r="T2542" s="248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T2542" s="249" t="s">
        <v>446</v>
      </c>
      <c r="AU2542" s="249" t="s">
        <v>83</v>
      </c>
      <c r="AV2542" s="13" t="s">
        <v>83</v>
      </c>
      <c r="AW2542" s="13" t="s">
        <v>35</v>
      </c>
      <c r="AX2542" s="13" t="s">
        <v>74</v>
      </c>
      <c r="AY2542" s="249" t="s">
        <v>426</v>
      </c>
    </row>
    <row r="2543" s="13" customFormat="1">
      <c r="A2543" s="13"/>
      <c r="B2543" s="238"/>
      <c r="C2543" s="239"/>
      <c r="D2543" s="240" t="s">
        <v>446</v>
      </c>
      <c r="E2543" s="241" t="s">
        <v>28</v>
      </c>
      <c r="F2543" s="242" t="s">
        <v>2220</v>
      </c>
      <c r="G2543" s="239"/>
      <c r="H2543" s="243">
        <v>62.640000000000001</v>
      </c>
      <c r="I2543" s="244"/>
      <c r="J2543" s="239"/>
      <c r="K2543" s="239"/>
      <c r="L2543" s="245"/>
      <c r="M2543" s="246"/>
      <c r="N2543" s="247"/>
      <c r="O2543" s="247"/>
      <c r="P2543" s="247"/>
      <c r="Q2543" s="247"/>
      <c r="R2543" s="247"/>
      <c r="S2543" s="247"/>
      <c r="T2543" s="248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T2543" s="249" t="s">
        <v>446</v>
      </c>
      <c r="AU2543" s="249" t="s">
        <v>83</v>
      </c>
      <c r="AV2543" s="13" t="s">
        <v>83</v>
      </c>
      <c r="AW2543" s="13" t="s">
        <v>35</v>
      </c>
      <c r="AX2543" s="13" t="s">
        <v>74</v>
      </c>
      <c r="AY2543" s="249" t="s">
        <v>426</v>
      </c>
    </row>
    <row r="2544" s="15" customFormat="1">
      <c r="A2544" s="15"/>
      <c r="B2544" s="260"/>
      <c r="C2544" s="261"/>
      <c r="D2544" s="240" t="s">
        <v>446</v>
      </c>
      <c r="E2544" s="262" t="s">
        <v>28</v>
      </c>
      <c r="F2544" s="263" t="s">
        <v>466</v>
      </c>
      <c r="G2544" s="261"/>
      <c r="H2544" s="264">
        <v>235.94399999999999</v>
      </c>
      <c r="I2544" s="265"/>
      <c r="J2544" s="261"/>
      <c r="K2544" s="261"/>
      <c r="L2544" s="266"/>
      <c r="M2544" s="267"/>
      <c r="N2544" s="268"/>
      <c r="O2544" s="268"/>
      <c r="P2544" s="268"/>
      <c r="Q2544" s="268"/>
      <c r="R2544" s="268"/>
      <c r="S2544" s="268"/>
      <c r="T2544" s="269"/>
      <c r="U2544" s="15"/>
      <c r="V2544" s="15"/>
      <c r="W2544" s="15"/>
      <c r="X2544" s="15"/>
      <c r="Y2544" s="15"/>
      <c r="Z2544" s="15"/>
      <c r="AA2544" s="15"/>
      <c r="AB2544" s="15"/>
      <c r="AC2544" s="15"/>
      <c r="AD2544" s="15"/>
      <c r="AE2544" s="15"/>
      <c r="AT2544" s="270" t="s">
        <v>446</v>
      </c>
      <c r="AU2544" s="270" t="s">
        <v>83</v>
      </c>
      <c r="AV2544" s="15" t="s">
        <v>438</v>
      </c>
      <c r="AW2544" s="15" t="s">
        <v>35</v>
      </c>
      <c r="AX2544" s="15" t="s">
        <v>81</v>
      </c>
      <c r="AY2544" s="270" t="s">
        <v>426</v>
      </c>
    </row>
    <row r="2545" s="2" customFormat="1" ht="24.15" customHeight="1">
      <c r="A2545" s="42"/>
      <c r="B2545" s="43"/>
      <c r="C2545" s="220" t="s">
        <v>3273</v>
      </c>
      <c r="D2545" s="220" t="s">
        <v>433</v>
      </c>
      <c r="E2545" s="221" t="s">
        <v>3274</v>
      </c>
      <c r="F2545" s="222" t="s">
        <v>3275</v>
      </c>
      <c r="G2545" s="223" t="s">
        <v>949</v>
      </c>
      <c r="H2545" s="224">
        <v>390.80000000000001</v>
      </c>
      <c r="I2545" s="225"/>
      <c r="J2545" s="226">
        <f>ROUND(I2545*H2545,2)</f>
        <v>0</v>
      </c>
      <c r="K2545" s="222" t="s">
        <v>437</v>
      </c>
      <c r="L2545" s="48"/>
      <c r="M2545" s="227" t="s">
        <v>28</v>
      </c>
      <c r="N2545" s="228" t="s">
        <v>45</v>
      </c>
      <c r="O2545" s="88"/>
      <c r="P2545" s="229">
        <f>O2545*H2545</f>
        <v>0</v>
      </c>
      <c r="Q2545" s="229">
        <v>0</v>
      </c>
      <c r="R2545" s="229">
        <f>Q2545*H2545</f>
        <v>0</v>
      </c>
      <c r="S2545" s="229">
        <v>0</v>
      </c>
      <c r="T2545" s="230">
        <f>S2545*H2545</f>
        <v>0</v>
      </c>
      <c r="U2545" s="42"/>
      <c r="V2545" s="42"/>
      <c r="W2545" s="42"/>
      <c r="X2545" s="42"/>
      <c r="Y2545" s="42"/>
      <c r="Z2545" s="42"/>
      <c r="AA2545" s="42"/>
      <c r="AB2545" s="42"/>
      <c r="AC2545" s="42"/>
      <c r="AD2545" s="42"/>
      <c r="AE2545" s="42"/>
      <c r="AR2545" s="231" t="s">
        <v>645</v>
      </c>
      <c r="AT2545" s="231" t="s">
        <v>433</v>
      </c>
      <c r="AU2545" s="231" t="s">
        <v>83</v>
      </c>
      <c r="AY2545" s="21" t="s">
        <v>426</v>
      </c>
      <c r="BE2545" s="232">
        <f>IF(N2545="základní",J2545,0)</f>
        <v>0</v>
      </c>
      <c r="BF2545" s="232">
        <f>IF(N2545="snížená",J2545,0)</f>
        <v>0</v>
      </c>
      <c r="BG2545" s="232">
        <f>IF(N2545="zákl. přenesená",J2545,0)</f>
        <v>0</v>
      </c>
      <c r="BH2545" s="232">
        <f>IF(N2545="sníž. přenesená",J2545,0)</f>
        <v>0</v>
      </c>
      <c r="BI2545" s="232">
        <f>IF(N2545="nulová",J2545,0)</f>
        <v>0</v>
      </c>
      <c r="BJ2545" s="21" t="s">
        <v>81</v>
      </c>
      <c r="BK2545" s="232">
        <f>ROUND(I2545*H2545,2)</f>
        <v>0</v>
      </c>
      <c r="BL2545" s="21" t="s">
        <v>645</v>
      </c>
      <c r="BM2545" s="231" t="s">
        <v>3276</v>
      </c>
    </row>
    <row r="2546" s="2" customFormat="1">
      <c r="A2546" s="42"/>
      <c r="B2546" s="43"/>
      <c r="C2546" s="44"/>
      <c r="D2546" s="233" t="s">
        <v>442</v>
      </c>
      <c r="E2546" s="44"/>
      <c r="F2546" s="234" t="s">
        <v>3277</v>
      </c>
      <c r="G2546" s="44"/>
      <c r="H2546" s="44"/>
      <c r="I2546" s="235"/>
      <c r="J2546" s="44"/>
      <c r="K2546" s="44"/>
      <c r="L2546" s="48"/>
      <c r="M2546" s="236"/>
      <c r="N2546" s="237"/>
      <c r="O2546" s="88"/>
      <c r="P2546" s="88"/>
      <c r="Q2546" s="88"/>
      <c r="R2546" s="88"/>
      <c r="S2546" s="88"/>
      <c r="T2546" s="89"/>
      <c r="U2546" s="42"/>
      <c r="V2546" s="42"/>
      <c r="W2546" s="42"/>
      <c r="X2546" s="42"/>
      <c r="Y2546" s="42"/>
      <c r="Z2546" s="42"/>
      <c r="AA2546" s="42"/>
      <c r="AB2546" s="42"/>
      <c r="AC2546" s="42"/>
      <c r="AD2546" s="42"/>
      <c r="AE2546" s="42"/>
      <c r="AT2546" s="21" t="s">
        <v>442</v>
      </c>
      <c r="AU2546" s="21" t="s">
        <v>83</v>
      </c>
    </row>
    <row r="2547" s="13" customFormat="1">
      <c r="A2547" s="13"/>
      <c r="B2547" s="238"/>
      <c r="C2547" s="239"/>
      <c r="D2547" s="240" t="s">
        <v>446</v>
      </c>
      <c r="E2547" s="241" t="s">
        <v>28</v>
      </c>
      <c r="F2547" s="242" t="s">
        <v>228</v>
      </c>
      <c r="G2547" s="239"/>
      <c r="H2547" s="243">
        <v>167</v>
      </c>
      <c r="I2547" s="244"/>
      <c r="J2547" s="239"/>
      <c r="K2547" s="239"/>
      <c r="L2547" s="245"/>
      <c r="M2547" s="246"/>
      <c r="N2547" s="247"/>
      <c r="O2547" s="247"/>
      <c r="P2547" s="247"/>
      <c r="Q2547" s="247"/>
      <c r="R2547" s="247"/>
      <c r="S2547" s="247"/>
      <c r="T2547" s="248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T2547" s="249" t="s">
        <v>446</v>
      </c>
      <c r="AU2547" s="249" t="s">
        <v>83</v>
      </c>
      <c r="AV2547" s="13" t="s">
        <v>83</v>
      </c>
      <c r="AW2547" s="13" t="s">
        <v>35</v>
      </c>
      <c r="AX2547" s="13" t="s">
        <v>74</v>
      </c>
      <c r="AY2547" s="249" t="s">
        <v>426</v>
      </c>
    </row>
    <row r="2548" s="13" customFormat="1">
      <c r="A2548" s="13"/>
      <c r="B2548" s="238"/>
      <c r="C2548" s="239"/>
      <c r="D2548" s="240" t="s">
        <v>446</v>
      </c>
      <c r="E2548" s="241" t="s">
        <v>28</v>
      </c>
      <c r="F2548" s="242" t="s">
        <v>3278</v>
      </c>
      <c r="G2548" s="239"/>
      <c r="H2548" s="243">
        <v>223.80000000000001</v>
      </c>
      <c r="I2548" s="244"/>
      <c r="J2548" s="239"/>
      <c r="K2548" s="239"/>
      <c r="L2548" s="245"/>
      <c r="M2548" s="246"/>
      <c r="N2548" s="247"/>
      <c r="O2548" s="247"/>
      <c r="P2548" s="247"/>
      <c r="Q2548" s="247"/>
      <c r="R2548" s="247"/>
      <c r="S2548" s="247"/>
      <c r="T2548" s="248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T2548" s="249" t="s">
        <v>446</v>
      </c>
      <c r="AU2548" s="249" t="s">
        <v>83</v>
      </c>
      <c r="AV2548" s="13" t="s">
        <v>83</v>
      </c>
      <c r="AW2548" s="13" t="s">
        <v>35</v>
      </c>
      <c r="AX2548" s="13" t="s">
        <v>74</v>
      </c>
      <c r="AY2548" s="249" t="s">
        <v>426</v>
      </c>
    </row>
    <row r="2549" s="15" customFormat="1">
      <c r="A2549" s="15"/>
      <c r="B2549" s="260"/>
      <c r="C2549" s="261"/>
      <c r="D2549" s="240" t="s">
        <v>446</v>
      </c>
      <c r="E2549" s="262" t="s">
        <v>354</v>
      </c>
      <c r="F2549" s="263" t="s">
        <v>466</v>
      </c>
      <c r="G2549" s="261"/>
      <c r="H2549" s="264">
        <v>390.80000000000001</v>
      </c>
      <c r="I2549" s="265"/>
      <c r="J2549" s="261"/>
      <c r="K2549" s="261"/>
      <c r="L2549" s="266"/>
      <c r="M2549" s="267"/>
      <c r="N2549" s="268"/>
      <c r="O2549" s="268"/>
      <c r="P2549" s="268"/>
      <c r="Q2549" s="268"/>
      <c r="R2549" s="268"/>
      <c r="S2549" s="268"/>
      <c r="T2549" s="269"/>
      <c r="U2549" s="15"/>
      <c r="V2549" s="15"/>
      <c r="W2549" s="15"/>
      <c r="X2549" s="15"/>
      <c r="Y2549" s="15"/>
      <c r="Z2549" s="15"/>
      <c r="AA2549" s="15"/>
      <c r="AB2549" s="15"/>
      <c r="AC2549" s="15"/>
      <c r="AD2549" s="15"/>
      <c r="AE2549" s="15"/>
      <c r="AT2549" s="270" t="s">
        <v>446</v>
      </c>
      <c r="AU2549" s="270" t="s">
        <v>83</v>
      </c>
      <c r="AV2549" s="15" t="s">
        <v>438</v>
      </c>
      <c r="AW2549" s="15" t="s">
        <v>35</v>
      </c>
      <c r="AX2549" s="15" t="s">
        <v>81</v>
      </c>
      <c r="AY2549" s="270" t="s">
        <v>426</v>
      </c>
    </row>
    <row r="2550" s="2" customFormat="1" ht="24.15" customHeight="1">
      <c r="A2550" s="42"/>
      <c r="B2550" s="43"/>
      <c r="C2550" s="271" t="s">
        <v>3279</v>
      </c>
      <c r="D2550" s="271" t="s">
        <v>776</v>
      </c>
      <c r="E2550" s="272" t="s">
        <v>3280</v>
      </c>
      <c r="F2550" s="273" t="s">
        <v>3281</v>
      </c>
      <c r="G2550" s="274" t="s">
        <v>949</v>
      </c>
      <c r="H2550" s="275">
        <v>429.88</v>
      </c>
      <c r="I2550" s="276"/>
      <c r="J2550" s="277">
        <f>ROUND(I2550*H2550,2)</f>
        <v>0</v>
      </c>
      <c r="K2550" s="273" t="s">
        <v>28</v>
      </c>
      <c r="L2550" s="278"/>
      <c r="M2550" s="279" t="s">
        <v>28</v>
      </c>
      <c r="N2550" s="280" t="s">
        <v>45</v>
      </c>
      <c r="O2550" s="88"/>
      <c r="P2550" s="229">
        <f>O2550*H2550</f>
        <v>0</v>
      </c>
      <c r="Q2550" s="229">
        <v>1.0000000000000001E-05</v>
      </c>
      <c r="R2550" s="229">
        <f>Q2550*H2550</f>
        <v>0.0042988000000000002</v>
      </c>
      <c r="S2550" s="229">
        <v>0</v>
      </c>
      <c r="T2550" s="230">
        <f>S2550*H2550</f>
        <v>0</v>
      </c>
      <c r="U2550" s="42"/>
      <c r="V2550" s="42"/>
      <c r="W2550" s="42"/>
      <c r="X2550" s="42"/>
      <c r="Y2550" s="42"/>
      <c r="Z2550" s="42"/>
      <c r="AA2550" s="42"/>
      <c r="AB2550" s="42"/>
      <c r="AC2550" s="42"/>
      <c r="AD2550" s="42"/>
      <c r="AE2550" s="42"/>
      <c r="AR2550" s="231" t="s">
        <v>732</v>
      </c>
      <c r="AT2550" s="231" t="s">
        <v>776</v>
      </c>
      <c r="AU2550" s="231" t="s">
        <v>83</v>
      </c>
      <c r="AY2550" s="21" t="s">
        <v>426</v>
      </c>
      <c r="BE2550" s="232">
        <f>IF(N2550="základní",J2550,0)</f>
        <v>0</v>
      </c>
      <c r="BF2550" s="232">
        <f>IF(N2550="snížená",J2550,0)</f>
        <v>0</v>
      </c>
      <c r="BG2550" s="232">
        <f>IF(N2550="zákl. přenesená",J2550,0)</f>
        <v>0</v>
      </c>
      <c r="BH2550" s="232">
        <f>IF(N2550="sníž. přenesená",J2550,0)</f>
        <v>0</v>
      </c>
      <c r="BI2550" s="232">
        <f>IF(N2550="nulová",J2550,0)</f>
        <v>0</v>
      </c>
      <c r="BJ2550" s="21" t="s">
        <v>81</v>
      </c>
      <c r="BK2550" s="232">
        <f>ROUND(I2550*H2550,2)</f>
        <v>0</v>
      </c>
      <c r="BL2550" s="21" t="s">
        <v>645</v>
      </c>
      <c r="BM2550" s="231" t="s">
        <v>3282</v>
      </c>
    </row>
    <row r="2551" s="13" customFormat="1">
      <c r="A2551" s="13"/>
      <c r="B2551" s="238"/>
      <c r="C2551" s="239"/>
      <c r="D2551" s="240" t="s">
        <v>446</v>
      </c>
      <c r="E2551" s="241" t="s">
        <v>28</v>
      </c>
      <c r="F2551" s="242" t="s">
        <v>3283</v>
      </c>
      <c r="G2551" s="239"/>
      <c r="H2551" s="243">
        <v>429.88</v>
      </c>
      <c r="I2551" s="244"/>
      <c r="J2551" s="239"/>
      <c r="K2551" s="239"/>
      <c r="L2551" s="245"/>
      <c r="M2551" s="246"/>
      <c r="N2551" s="247"/>
      <c r="O2551" s="247"/>
      <c r="P2551" s="247"/>
      <c r="Q2551" s="247"/>
      <c r="R2551" s="247"/>
      <c r="S2551" s="247"/>
      <c r="T2551" s="248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T2551" s="249" t="s">
        <v>446</v>
      </c>
      <c r="AU2551" s="249" t="s">
        <v>83</v>
      </c>
      <c r="AV2551" s="13" t="s">
        <v>83</v>
      </c>
      <c r="AW2551" s="13" t="s">
        <v>35</v>
      </c>
      <c r="AX2551" s="13" t="s">
        <v>81</v>
      </c>
      <c r="AY2551" s="249" t="s">
        <v>426</v>
      </c>
    </row>
    <row r="2552" s="2" customFormat="1" ht="49.05" customHeight="1">
      <c r="A2552" s="42"/>
      <c r="B2552" s="43"/>
      <c r="C2552" s="220" t="s">
        <v>3284</v>
      </c>
      <c r="D2552" s="220" t="s">
        <v>433</v>
      </c>
      <c r="E2552" s="221" t="s">
        <v>3285</v>
      </c>
      <c r="F2552" s="222" t="s">
        <v>3286</v>
      </c>
      <c r="G2552" s="223" t="s">
        <v>740</v>
      </c>
      <c r="H2552" s="224">
        <v>0.049000000000000002</v>
      </c>
      <c r="I2552" s="225"/>
      <c r="J2552" s="226">
        <f>ROUND(I2552*H2552,2)</f>
        <v>0</v>
      </c>
      <c r="K2552" s="222" t="s">
        <v>437</v>
      </c>
      <c r="L2552" s="48"/>
      <c r="M2552" s="227" t="s">
        <v>28</v>
      </c>
      <c r="N2552" s="228" t="s">
        <v>45</v>
      </c>
      <c r="O2552" s="88"/>
      <c r="P2552" s="229">
        <f>O2552*H2552</f>
        <v>0</v>
      </c>
      <c r="Q2552" s="229">
        <v>0</v>
      </c>
      <c r="R2552" s="229">
        <f>Q2552*H2552</f>
        <v>0</v>
      </c>
      <c r="S2552" s="229">
        <v>0</v>
      </c>
      <c r="T2552" s="230">
        <f>S2552*H2552</f>
        <v>0</v>
      </c>
      <c r="U2552" s="42"/>
      <c r="V2552" s="42"/>
      <c r="W2552" s="42"/>
      <c r="X2552" s="42"/>
      <c r="Y2552" s="42"/>
      <c r="Z2552" s="42"/>
      <c r="AA2552" s="42"/>
      <c r="AB2552" s="42"/>
      <c r="AC2552" s="42"/>
      <c r="AD2552" s="42"/>
      <c r="AE2552" s="42"/>
      <c r="AR2552" s="231" t="s">
        <v>645</v>
      </c>
      <c r="AT2552" s="231" t="s">
        <v>433</v>
      </c>
      <c r="AU2552" s="231" t="s">
        <v>83</v>
      </c>
      <c r="AY2552" s="21" t="s">
        <v>426</v>
      </c>
      <c r="BE2552" s="232">
        <f>IF(N2552="základní",J2552,0)</f>
        <v>0</v>
      </c>
      <c r="BF2552" s="232">
        <f>IF(N2552="snížená",J2552,0)</f>
        <v>0</v>
      </c>
      <c r="BG2552" s="232">
        <f>IF(N2552="zákl. přenesená",J2552,0)</f>
        <v>0</v>
      </c>
      <c r="BH2552" s="232">
        <f>IF(N2552="sníž. přenesená",J2552,0)</f>
        <v>0</v>
      </c>
      <c r="BI2552" s="232">
        <f>IF(N2552="nulová",J2552,0)</f>
        <v>0</v>
      </c>
      <c r="BJ2552" s="21" t="s">
        <v>81</v>
      </c>
      <c r="BK2552" s="232">
        <f>ROUND(I2552*H2552,2)</f>
        <v>0</v>
      </c>
      <c r="BL2552" s="21" t="s">
        <v>645</v>
      </c>
      <c r="BM2552" s="231" t="s">
        <v>3287</v>
      </c>
    </row>
    <row r="2553" s="2" customFormat="1">
      <c r="A2553" s="42"/>
      <c r="B2553" s="43"/>
      <c r="C2553" s="44"/>
      <c r="D2553" s="233" t="s">
        <v>442</v>
      </c>
      <c r="E2553" s="44"/>
      <c r="F2553" s="234" t="s">
        <v>3288</v>
      </c>
      <c r="G2553" s="44"/>
      <c r="H2553" s="44"/>
      <c r="I2553" s="235"/>
      <c r="J2553" s="44"/>
      <c r="K2553" s="44"/>
      <c r="L2553" s="48"/>
      <c r="M2553" s="236"/>
      <c r="N2553" s="237"/>
      <c r="O2553" s="88"/>
      <c r="P2553" s="88"/>
      <c r="Q2553" s="88"/>
      <c r="R2553" s="88"/>
      <c r="S2553" s="88"/>
      <c r="T2553" s="89"/>
      <c r="U2553" s="42"/>
      <c r="V2553" s="42"/>
      <c r="W2553" s="42"/>
      <c r="X2553" s="42"/>
      <c r="Y2553" s="42"/>
      <c r="Z2553" s="42"/>
      <c r="AA2553" s="42"/>
      <c r="AB2553" s="42"/>
      <c r="AC2553" s="42"/>
      <c r="AD2553" s="42"/>
      <c r="AE2553" s="42"/>
      <c r="AT2553" s="21" t="s">
        <v>442</v>
      </c>
      <c r="AU2553" s="21" t="s">
        <v>83</v>
      </c>
    </row>
    <row r="2554" s="2" customFormat="1" ht="49.05" customHeight="1">
      <c r="A2554" s="42"/>
      <c r="B2554" s="43"/>
      <c r="C2554" s="220" t="s">
        <v>3289</v>
      </c>
      <c r="D2554" s="220" t="s">
        <v>433</v>
      </c>
      <c r="E2554" s="221" t="s">
        <v>3290</v>
      </c>
      <c r="F2554" s="222" t="s">
        <v>3291</v>
      </c>
      <c r="G2554" s="223" t="s">
        <v>740</v>
      </c>
      <c r="H2554" s="224">
        <v>0.049000000000000002</v>
      </c>
      <c r="I2554" s="225"/>
      <c r="J2554" s="226">
        <f>ROUND(I2554*H2554,2)</f>
        <v>0</v>
      </c>
      <c r="K2554" s="222" t="s">
        <v>437</v>
      </c>
      <c r="L2554" s="48"/>
      <c r="M2554" s="227" t="s">
        <v>28</v>
      </c>
      <c r="N2554" s="228" t="s">
        <v>45</v>
      </c>
      <c r="O2554" s="88"/>
      <c r="P2554" s="229">
        <f>O2554*H2554</f>
        <v>0</v>
      </c>
      <c r="Q2554" s="229">
        <v>0</v>
      </c>
      <c r="R2554" s="229">
        <f>Q2554*H2554</f>
        <v>0</v>
      </c>
      <c r="S2554" s="229">
        <v>0</v>
      </c>
      <c r="T2554" s="230">
        <f>S2554*H2554</f>
        <v>0</v>
      </c>
      <c r="U2554" s="42"/>
      <c r="V2554" s="42"/>
      <c r="W2554" s="42"/>
      <c r="X2554" s="42"/>
      <c r="Y2554" s="42"/>
      <c r="Z2554" s="42"/>
      <c r="AA2554" s="42"/>
      <c r="AB2554" s="42"/>
      <c r="AC2554" s="42"/>
      <c r="AD2554" s="42"/>
      <c r="AE2554" s="42"/>
      <c r="AR2554" s="231" t="s">
        <v>645</v>
      </c>
      <c r="AT2554" s="231" t="s">
        <v>433</v>
      </c>
      <c r="AU2554" s="231" t="s">
        <v>83</v>
      </c>
      <c r="AY2554" s="21" t="s">
        <v>426</v>
      </c>
      <c r="BE2554" s="232">
        <f>IF(N2554="základní",J2554,0)</f>
        <v>0</v>
      </c>
      <c r="BF2554" s="232">
        <f>IF(N2554="snížená",J2554,0)</f>
        <v>0</v>
      </c>
      <c r="BG2554" s="232">
        <f>IF(N2554="zákl. přenesená",J2554,0)</f>
        <v>0</v>
      </c>
      <c r="BH2554" s="232">
        <f>IF(N2554="sníž. přenesená",J2554,0)</f>
        <v>0</v>
      </c>
      <c r="BI2554" s="232">
        <f>IF(N2554="nulová",J2554,0)</f>
        <v>0</v>
      </c>
      <c r="BJ2554" s="21" t="s">
        <v>81</v>
      </c>
      <c r="BK2554" s="232">
        <f>ROUND(I2554*H2554,2)</f>
        <v>0</v>
      </c>
      <c r="BL2554" s="21" t="s">
        <v>645</v>
      </c>
      <c r="BM2554" s="231" t="s">
        <v>3292</v>
      </c>
    </row>
    <row r="2555" s="2" customFormat="1">
      <c r="A2555" s="42"/>
      <c r="B2555" s="43"/>
      <c r="C2555" s="44"/>
      <c r="D2555" s="233" t="s">
        <v>442</v>
      </c>
      <c r="E2555" s="44"/>
      <c r="F2555" s="234" t="s">
        <v>3293</v>
      </c>
      <c r="G2555" s="44"/>
      <c r="H2555" s="44"/>
      <c r="I2555" s="235"/>
      <c r="J2555" s="44"/>
      <c r="K2555" s="44"/>
      <c r="L2555" s="48"/>
      <c r="M2555" s="236"/>
      <c r="N2555" s="237"/>
      <c r="O2555" s="88"/>
      <c r="P2555" s="88"/>
      <c r="Q2555" s="88"/>
      <c r="R2555" s="88"/>
      <c r="S2555" s="88"/>
      <c r="T2555" s="89"/>
      <c r="U2555" s="42"/>
      <c r="V2555" s="42"/>
      <c r="W2555" s="42"/>
      <c r="X2555" s="42"/>
      <c r="Y2555" s="42"/>
      <c r="Z2555" s="42"/>
      <c r="AA2555" s="42"/>
      <c r="AB2555" s="42"/>
      <c r="AC2555" s="42"/>
      <c r="AD2555" s="42"/>
      <c r="AE2555" s="42"/>
      <c r="AT2555" s="21" t="s">
        <v>442</v>
      </c>
      <c r="AU2555" s="21" t="s">
        <v>83</v>
      </c>
    </row>
    <row r="2556" s="12" customFormat="1" ht="22.8" customHeight="1">
      <c r="A2556" s="12"/>
      <c r="B2556" s="204"/>
      <c r="C2556" s="205"/>
      <c r="D2556" s="206" t="s">
        <v>73</v>
      </c>
      <c r="E2556" s="218" t="s">
        <v>3294</v>
      </c>
      <c r="F2556" s="218" t="s">
        <v>3295</v>
      </c>
      <c r="G2556" s="205"/>
      <c r="H2556" s="205"/>
      <c r="I2556" s="208"/>
      <c r="J2556" s="219">
        <f>BK2556</f>
        <v>0</v>
      </c>
      <c r="K2556" s="205"/>
      <c r="L2556" s="210"/>
      <c r="M2556" s="211"/>
      <c r="N2556" s="212"/>
      <c r="O2556" s="212"/>
      <c r="P2556" s="213">
        <f>SUM(P2557:P2843)</f>
        <v>0</v>
      </c>
      <c r="Q2556" s="212"/>
      <c r="R2556" s="213">
        <f>SUM(R2557:R2843)</f>
        <v>1.02271</v>
      </c>
      <c r="S2556" s="212"/>
      <c r="T2556" s="214">
        <f>SUM(T2557:T2843)</f>
        <v>9.8997379999999993</v>
      </c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R2556" s="215" t="s">
        <v>83</v>
      </c>
      <c r="AT2556" s="216" t="s">
        <v>73</v>
      </c>
      <c r="AU2556" s="216" t="s">
        <v>81</v>
      </c>
      <c r="AY2556" s="215" t="s">
        <v>426</v>
      </c>
      <c r="BK2556" s="217">
        <f>SUM(BK2557:BK2843)</f>
        <v>0</v>
      </c>
    </row>
    <row r="2557" s="2" customFormat="1" ht="16.5" customHeight="1">
      <c r="A2557" s="42"/>
      <c r="B2557" s="43"/>
      <c r="C2557" s="220" t="s">
        <v>3296</v>
      </c>
      <c r="D2557" s="220" t="s">
        <v>433</v>
      </c>
      <c r="E2557" s="221" t="s">
        <v>3297</v>
      </c>
      <c r="F2557" s="222" t="s">
        <v>3298</v>
      </c>
      <c r="G2557" s="223" t="s">
        <v>949</v>
      </c>
      <c r="H2557" s="224">
        <v>4.2000000000000002</v>
      </c>
      <c r="I2557" s="225"/>
      <c r="J2557" s="226">
        <f>ROUND(I2557*H2557,2)</f>
        <v>0</v>
      </c>
      <c r="K2557" s="222" t="s">
        <v>437</v>
      </c>
      <c r="L2557" s="48"/>
      <c r="M2557" s="227" t="s">
        <v>28</v>
      </c>
      <c r="N2557" s="228" t="s">
        <v>45</v>
      </c>
      <c r="O2557" s="88"/>
      <c r="P2557" s="229">
        <f>O2557*H2557</f>
        <v>0</v>
      </c>
      <c r="Q2557" s="229">
        <v>0</v>
      </c>
      <c r="R2557" s="229">
        <f>Q2557*H2557</f>
        <v>0</v>
      </c>
      <c r="S2557" s="229">
        <v>0.012070000000000001</v>
      </c>
      <c r="T2557" s="230">
        <f>S2557*H2557</f>
        <v>0.050694000000000003</v>
      </c>
      <c r="U2557" s="42"/>
      <c r="V2557" s="42"/>
      <c r="W2557" s="42"/>
      <c r="X2557" s="42"/>
      <c r="Y2557" s="42"/>
      <c r="Z2557" s="42"/>
      <c r="AA2557" s="42"/>
      <c r="AB2557" s="42"/>
      <c r="AC2557" s="42"/>
      <c r="AD2557" s="42"/>
      <c r="AE2557" s="42"/>
      <c r="AR2557" s="231" t="s">
        <v>645</v>
      </c>
      <c r="AT2557" s="231" t="s">
        <v>433</v>
      </c>
      <c r="AU2557" s="231" t="s">
        <v>83</v>
      </c>
      <c r="AY2557" s="21" t="s">
        <v>426</v>
      </c>
      <c r="BE2557" s="232">
        <f>IF(N2557="základní",J2557,0)</f>
        <v>0</v>
      </c>
      <c r="BF2557" s="232">
        <f>IF(N2557="snížená",J2557,0)</f>
        <v>0</v>
      </c>
      <c r="BG2557" s="232">
        <f>IF(N2557="zákl. přenesená",J2557,0)</f>
        <v>0</v>
      </c>
      <c r="BH2557" s="232">
        <f>IF(N2557="sníž. přenesená",J2557,0)</f>
        <v>0</v>
      </c>
      <c r="BI2557" s="232">
        <f>IF(N2557="nulová",J2557,0)</f>
        <v>0</v>
      </c>
      <c r="BJ2557" s="21" t="s">
        <v>81</v>
      </c>
      <c r="BK2557" s="232">
        <f>ROUND(I2557*H2557,2)</f>
        <v>0</v>
      </c>
      <c r="BL2557" s="21" t="s">
        <v>645</v>
      </c>
      <c r="BM2557" s="231" t="s">
        <v>3299</v>
      </c>
    </row>
    <row r="2558" s="2" customFormat="1">
      <c r="A2558" s="42"/>
      <c r="B2558" s="43"/>
      <c r="C2558" s="44"/>
      <c r="D2558" s="233" t="s">
        <v>442</v>
      </c>
      <c r="E2558" s="44"/>
      <c r="F2558" s="234" t="s">
        <v>3300</v>
      </c>
      <c r="G2558" s="44"/>
      <c r="H2558" s="44"/>
      <c r="I2558" s="235"/>
      <c r="J2558" s="44"/>
      <c r="K2558" s="44"/>
      <c r="L2558" s="48"/>
      <c r="M2558" s="236"/>
      <c r="N2558" s="237"/>
      <c r="O2558" s="88"/>
      <c r="P2558" s="88"/>
      <c r="Q2558" s="88"/>
      <c r="R2558" s="88"/>
      <c r="S2558" s="88"/>
      <c r="T2558" s="89"/>
      <c r="U2558" s="42"/>
      <c r="V2558" s="42"/>
      <c r="W2558" s="42"/>
      <c r="X2558" s="42"/>
      <c r="Y2558" s="42"/>
      <c r="Z2558" s="42"/>
      <c r="AA2558" s="42"/>
      <c r="AB2558" s="42"/>
      <c r="AC2558" s="42"/>
      <c r="AD2558" s="42"/>
      <c r="AE2558" s="42"/>
      <c r="AT2558" s="21" t="s">
        <v>442</v>
      </c>
      <c r="AU2558" s="21" t="s">
        <v>83</v>
      </c>
    </row>
    <row r="2559" s="2" customFormat="1" ht="21.75" customHeight="1">
      <c r="A2559" s="42"/>
      <c r="B2559" s="43"/>
      <c r="C2559" s="220" t="s">
        <v>3301</v>
      </c>
      <c r="D2559" s="220" t="s">
        <v>433</v>
      </c>
      <c r="E2559" s="221" t="s">
        <v>3302</v>
      </c>
      <c r="F2559" s="222" t="s">
        <v>3303</v>
      </c>
      <c r="G2559" s="223" t="s">
        <v>436</v>
      </c>
      <c r="H2559" s="224">
        <v>280.80000000000001</v>
      </c>
      <c r="I2559" s="225"/>
      <c r="J2559" s="226">
        <f>ROUND(I2559*H2559,2)</f>
        <v>0</v>
      </c>
      <c r="K2559" s="222" t="s">
        <v>437</v>
      </c>
      <c r="L2559" s="48"/>
      <c r="M2559" s="227" t="s">
        <v>28</v>
      </c>
      <c r="N2559" s="228" t="s">
        <v>45</v>
      </c>
      <c r="O2559" s="88"/>
      <c r="P2559" s="229">
        <f>O2559*H2559</f>
        <v>0</v>
      </c>
      <c r="Q2559" s="229">
        <v>0</v>
      </c>
      <c r="R2559" s="229">
        <f>Q2559*H2559</f>
        <v>0</v>
      </c>
      <c r="S2559" s="229">
        <v>0.024649999999999998</v>
      </c>
      <c r="T2559" s="230">
        <f>S2559*H2559</f>
        <v>6.9217199999999997</v>
      </c>
      <c r="U2559" s="42"/>
      <c r="V2559" s="42"/>
      <c r="W2559" s="42"/>
      <c r="X2559" s="42"/>
      <c r="Y2559" s="42"/>
      <c r="Z2559" s="42"/>
      <c r="AA2559" s="42"/>
      <c r="AB2559" s="42"/>
      <c r="AC2559" s="42"/>
      <c r="AD2559" s="42"/>
      <c r="AE2559" s="42"/>
      <c r="AR2559" s="231" t="s">
        <v>645</v>
      </c>
      <c r="AT2559" s="231" t="s">
        <v>433</v>
      </c>
      <c r="AU2559" s="231" t="s">
        <v>83</v>
      </c>
      <c r="AY2559" s="21" t="s">
        <v>426</v>
      </c>
      <c r="BE2559" s="232">
        <f>IF(N2559="základní",J2559,0)</f>
        <v>0</v>
      </c>
      <c r="BF2559" s="232">
        <f>IF(N2559="snížená",J2559,0)</f>
        <v>0</v>
      </c>
      <c r="BG2559" s="232">
        <f>IF(N2559="zákl. přenesená",J2559,0)</f>
        <v>0</v>
      </c>
      <c r="BH2559" s="232">
        <f>IF(N2559="sníž. přenesená",J2559,0)</f>
        <v>0</v>
      </c>
      <c r="BI2559" s="232">
        <f>IF(N2559="nulová",J2559,0)</f>
        <v>0</v>
      </c>
      <c r="BJ2559" s="21" t="s">
        <v>81</v>
      </c>
      <c r="BK2559" s="232">
        <f>ROUND(I2559*H2559,2)</f>
        <v>0</v>
      </c>
      <c r="BL2559" s="21" t="s">
        <v>645</v>
      </c>
      <c r="BM2559" s="231" t="s">
        <v>3304</v>
      </c>
    </row>
    <row r="2560" s="2" customFormat="1">
      <c r="A2560" s="42"/>
      <c r="B2560" s="43"/>
      <c r="C2560" s="44"/>
      <c r="D2560" s="233" t="s">
        <v>442</v>
      </c>
      <c r="E2560" s="44"/>
      <c r="F2560" s="234" t="s">
        <v>3305</v>
      </c>
      <c r="G2560" s="44"/>
      <c r="H2560" s="44"/>
      <c r="I2560" s="235"/>
      <c r="J2560" s="44"/>
      <c r="K2560" s="44"/>
      <c r="L2560" s="48"/>
      <c r="M2560" s="236"/>
      <c r="N2560" s="237"/>
      <c r="O2560" s="88"/>
      <c r="P2560" s="88"/>
      <c r="Q2560" s="88"/>
      <c r="R2560" s="88"/>
      <c r="S2560" s="88"/>
      <c r="T2560" s="89"/>
      <c r="U2560" s="42"/>
      <c r="V2560" s="42"/>
      <c r="W2560" s="42"/>
      <c r="X2560" s="42"/>
      <c r="Y2560" s="42"/>
      <c r="Z2560" s="42"/>
      <c r="AA2560" s="42"/>
      <c r="AB2560" s="42"/>
      <c r="AC2560" s="42"/>
      <c r="AD2560" s="42"/>
      <c r="AE2560" s="42"/>
      <c r="AT2560" s="21" t="s">
        <v>442</v>
      </c>
      <c r="AU2560" s="21" t="s">
        <v>83</v>
      </c>
    </row>
    <row r="2561" s="14" customFormat="1">
      <c r="A2561" s="14"/>
      <c r="B2561" s="250"/>
      <c r="C2561" s="251"/>
      <c r="D2561" s="240" t="s">
        <v>446</v>
      </c>
      <c r="E2561" s="252" t="s">
        <v>28</v>
      </c>
      <c r="F2561" s="253" t="s">
        <v>460</v>
      </c>
      <c r="G2561" s="251"/>
      <c r="H2561" s="252" t="s">
        <v>28</v>
      </c>
      <c r="I2561" s="254"/>
      <c r="J2561" s="251"/>
      <c r="K2561" s="251"/>
      <c r="L2561" s="255"/>
      <c r="M2561" s="256"/>
      <c r="N2561" s="257"/>
      <c r="O2561" s="257"/>
      <c r="P2561" s="257"/>
      <c r="Q2561" s="257"/>
      <c r="R2561" s="257"/>
      <c r="S2561" s="257"/>
      <c r="T2561" s="258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T2561" s="259" t="s">
        <v>446</v>
      </c>
      <c r="AU2561" s="259" t="s">
        <v>83</v>
      </c>
      <c r="AV2561" s="14" t="s">
        <v>81</v>
      </c>
      <c r="AW2561" s="14" t="s">
        <v>35</v>
      </c>
      <c r="AX2561" s="14" t="s">
        <v>74</v>
      </c>
      <c r="AY2561" s="259" t="s">
        <v>426</v>
      </c>
    </row>
    <row r="2562" s="13" customFormat="1">
      <c r="A2562" s="13"/>
      <c r="B2562" s="238"/>
      <c r="C2562" s="239"/>
      <c r="D2562" s="240" t="s">
        <v>446</v>
      </c>
      <c r="E2562" s="241" t="s">
        <v>28</v>
      </c>
      <c r="F2562" s="242" t="s">
        <v>2042</v>
      </c>
      <c r="G2562" s="239"/>
      <c r="H2562" s="243">
        <v>84.799999999999997</v>
      </c>
      <c r="I2562" s="244"/>
      <c r="J2562" s="239"/>
      <c r="K2562" s="239"/>
      <c r="L2562" s="245"/>
      <c r="M2562" s="246"/>
      <c r="N2562" s="247"/>
      <c r="O2562" s="247"/>
      <c r="P2562" s="247"/>
      <c r="Q2562" s="247"/>
      <c r="R2562" s="247"/>
      <c r="S2562" s="247"/>
      <c r="T2562" s="248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  <c r="AT2562" s="249" t="s">
        <v>446</v>
      </c>
      <c r="AU2562" s="249" t="s">
        <v>83</v>
      </c>
      <c r="AV2562" s="13" t="s">
        <v>83</v>
      </c>
      <c r="AW2562" s="13" t="s">
        <v>35</v>
      </c>
      <c r="AX2562" s="13" t="s">
        <v>74</v>
      </c>
      <c r="AY2562" s="249" t="s">
        <v>426</v>
      </c>
    </row>
    <row r="2563" s="14" customFormat="1">
      <c r="A2563" s="14"/>
      <c r="B2563" s="250"/>
      <c r="C2563" s="251"/>
      <c r="D2563" s="240" t="s">
        <v>446</v>
      </c>
      <c r="E2563" s="252" t="s">
        <v>28</v>
      </c>
      <c r="F2563" s="253" t="s">
        <v>862</v>
      </c>
      <c r="G2563" s="251"/>
      <c r="H2563" s="252" t="s">
        <v>28</v>
      </c>
      <c r="I2563" s="254"/>
      <c r="J2563" s="251"/>
      <c r="K2563" s="251"/>
      <c r="L2563" s="255"/>
      <c r="M2563" s="256"/>
      <c r="N2563" s="257"/>
      <c r="O2563" s="257"/>
      <c r="P2563" s="257"/>
      <c r="Q2563" s="257"/>
      <c r="R2563" s="257"/>
      <c r="S2563" s="257"/>
      <c r="T2563" s="258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T2563" s="259" t="s">
        <v>446</v>
      </c>
      <c r="AU2563" s="259" t="s">
        <v>83</v>
      </c>
      <c r="AV2563" s="14" t="s">
        <v>81</v>
      </c>
      <c r="AW2563" s="14" t="s">
        <v>35</v>
      </c>
      <c r="AX2563" s="14" t="s">
        <v>74</v>
      </c>
      <c r="AY2563" s="259" t="s">
        <v>426</v>
      </c>
    </row>
    <row r="2564" s="13" customFormat="1">
      <c r="A2564" s="13"/>
      <c r="B2564" s="238"/>
      <c r="C2564" s="239"/>
      <c r="D2564" s="240" t="s">
        <v>446</v>
      </c>
      <c r="E2564" s="241" t="s">
        <v>28</v>
      </c>
      <c r="F2564" s="242" t="s">
        <v>2042</v>
      </c>
      <c r="G2564" s="239"/>
      <c r="H2564" s="243">
        <v>84.799999999999997</v>
      </c>
      <c r="I2564" s="244"/>
      <c r="J2564" s="239"/>
      <c r="K2564" s="239"/>
      <c r="L2564" s="245"/>
      <c r="M2564" s="246"/>
      <c r="N2564" s="247"/>
      <c r="O2564" s="247"/>
      <c r="P2564" s="247"/>
      <c r="Q2564" s="247"/>
      <c r="R2564" s="247"/>
      <c r="S2564" s="247"/>
      <c r="T2564" s="248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T2564" s="249" t="s">
        <v>446</v>
      </c>
      <c r="AU2564" s="249" t="s">
        <v>83</v>
      </c>
      <c r="AV2564" s="13" t="s">
        <v>83</v>
      </c>
      <c r="AW2564" s="13" t="s">
        <v>35</v>
      </c>
      <c r="AX2564" s="13" t="s">
        <v>74</v>
      </c>
      <c r="AY2564" s="249" t="s">
        <v>426</v>
      </c>
    </row>
    <row r="2565" s="14" customFormat="1">
      <c r="A2565" s="14"/>
      <c r="B2565" s="250"/>
      <c r="C2565" s="251"/>
      <c r="D2565" s="240" t="s">
        <v>446</v>
      </c>
      <c r="E2565" s="252" t="s">
        <v>28</v>
      </c>
      <c r="F2565" s="253" t="s">
        <v>871</v>
      </c>
      <c r="G2565" s="251"/>
      <c r="H2565" s="252" t="s">
        <v>28</v>
      </c>
      <c r="I2565" s="254"/>
      <c r="J2565" s="251"/>
      <c r="K2565" s="251"/>
      <c r="L2565" s="255"/>
      <c r="M2565" s="256"/>
      <c r="N2565" s="257"/>
      <c r="O2565" s="257"/>
      <c r="P2565" s="257"/>
      <c r="Q2565" s="257"/>
      <c r="R2565" s="257"/>
      <c r="S2565" s="257"/>
      <c r="T2565" s="258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T2565" s="259" t="s">
        <v>446</v>
      </c>
      <c r="AU2565" s="259" t="s">
        <v>83</v>
      </c>
      <c r="AV2565" s="14" t="s">
        <v>81</v>
      </c>
      <c r="AW2565" s="14" t="s">
        <v>35</v>
      </c>
      <c r="AX2565" s="14" t="s">
        <v>74</v>
      </c>
      <c r="AY2565" s="259" t="s">
        <v>426</v>
      </c>
    </row>
    <row r="2566" s="13" customFormat="1">
      <c r="A2566" s="13"/>
      <c r="B2566" s="238"/>
      <c r="C2566" s="239"/>
      <c r="D2566" s="240" t="s">
        <v>446</v>
      </c>
      <c r="E2566" s="241" t="s">
        <v>28</v>
      </c>
      <c r="F2566" s="242" t="s">
        <v>2043</v>
      </c>
      <c r="G2566" s="239"/>
      <c r="H2566" s="243">
        <v>55.600000000000001</v>
      </c>
      <c r="I2566" s="244"/>
      <c r="J2566" s="239"/>
      <c r="K2566" s="239"/>
      <c r="L2566" s="245"/>
      <c r="M2566" s="246"/>
      <c r="N2566" s="247"/>
      <c r="O2566" s="247"/>
      <c r="P2566" s="247"/>
      <c r="Q2566" s="247"/>
      <c r="R2566" s="247"/>
      <c r="S2566" s="247"/>
      <c r="T2566" s="248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T2566" s="249" t="s">
        <v>446</v>
      </c>
      <c r="AU2566" s="249" t="s">
        <v>83</v>
      </c>
      <c r="AV2566" s="13" t="s">
        <v>83</v>
      </c>
      <c r="AW2566" s="13" t="s">
        <v>35</v>
      </c>
      <c r="AX2566" s="13" t="s">
        <v>74</v>
      </c>
      <c r="AY2566" s="249" t="s">
        <v>426</v>
      </c>
    </row>
    <row r="2567" s="14" customFormat="1">
      <c r="A2567" s="14"/>
      <c r="B2567" s="250"/>
      <c r="C2567" s="251"/>
      <c r="D2567" s="240" t="s">
        <v>446</v>
      </c>
      <c r="E2567" s="252" t="s">
        <v>28</v>
      </c>
      <c r="F2567" s="253" t="s">
        <v>872</v>
      </c>
      <c r="G2567" s="251"/>
      <c r="H2567" s="252" t="s">
        <v>28</v>
      </c>
      <c r="I2567" s="254"/>
      <c r="J2567" s="251"/>
      <c r="K2567" s="251"/>
      <c r="L2567" s="255"/>
      <c r="M2567" s="256"/>
      <c r="N2567" s="257"/>
      <c r="O2567" s="257"/>
      <c r="P2567" s="257"/>
      <c r="Q2567" s="257"/>
      <c r="R2567" s="257"/>
      <c r="S2567" s="257"/>
      <c r="T2567" s="258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T2567" s="259" t="s">
        <v>446</v>
      </c>
      <c r="AU2567" s="259" t="s">
        <v>83</v>
      </c>
      <c r="AV2567" s="14" t="s">
        <v>81</v>
      </c>
      <c r="AW2567" s="14" t="s">
        <v>35</v>
      </c>
      <c r="AX2567" s="14" t="s">
        <v>74</v>
      </c>
      <c r="AY2567" s="259" t="s">
        <v>426</v>
      </c>
    </row>
    <row r="2568" s="13" customFormat="1">
      <c r="A2568" s="13"/>
      <c r="B2568" s="238"/>
      <c r="C2568" s="239"/>
      <c r="D2568" s="240" t="s">
        <v>446</v>
      </c>
      <c r="E2568" s="241" t="s">
        <v>28</v>
      </c>
      <c r="F2568" s="242" t="s">
        <v>2043</v>
      </c>
      <c r="G2568" s="239"/>
      <c r="H2568" s="243">
        <v>55.600000000000001</v>
      </c>
      <c r="I2568" s="244"/>
      <c r="J2568" s="239"/>
      <c r="K2568" s="239"/>
      <c r="L2568" s="245"/>
      <c r="M2568" s="246"/>
      <c r="N2568" s="247"/>
      <c r="O2568" s="247"/>
      <c r="P2568" s="247"/>
      <c r="Q2568" s="247"/>
      <c r="R2568" s="247"/>
      <c r="S2568" s="247"/>
      <c r="T2568" s="248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  <c r="AT2568" s="249" t="s">
        <v>446</v>
      </c>
      <c r="AU2568" s="249" t="s">
        <v>83</v>
      </c>
      <c r="AV2568" s="13" t="s">
        <v>83</v>
      </c>
      <c r="AW2568" s="13" t="s">
        <v>35</v>
      </c>
      <c r="AX2568" s="13" t="s">
        <v>74</v>
      </c>
      <c r="AY2568" s="249" t="s">
        <v>426</v>
      </c>
    </row>
    <row r="2569" s="15" customFormat="1">
      <c r="A2569" s="15"/>
      <c r="B2569" s="260"/>
      <c r="C2569" s="261"/>
      <c r="D2569" s="240" t="s">
        <v>446</v>
      </c>
      <c r="E2569" s="262" t="s">
        <v>165</v>
      </c>
      <c r="F2569" s="263" t="s">
        <v>466</v>
      </c>
      <c r="G2569" s="261"/>
      <c r="H2569" s="264">
        <v>280.80000000000001</v>
      </c>
      <c r="I2569" s="265"/>
      <c r="J2569" s="261"/>
      <c r="K2569" s="261"/>
      <c r="L2569" s="266"/>
      <c r="M2569" s="267"/>
      <c r="N2569" s="268"/>
      <c r="O2569" s="268"/>
      <c r="P2569" s="268"/>
      <c r="Q2569" s="268"/>
      <c r="R2569" s="268"/>
      <c r="S2569" s="268"/>
      <c r="T2569" s="269"/>
      <c r="U2569" s="15"/>
      <c r="V2569" s="15"/>
      <c r="W2569" s="15"/>
      <c r="X2569" s="15"/>
      <c r="Y2569" s="15"/>
      <c r="Z2569" s="15"/>
      <c r="AA2569" s="15"/>
      <c r="AB2569" s="15"/>
      <c r="AC2569" s="15"/>
      <c r="AD2569" s="15"/>
      <c r="AE2569" s="15"/>
      <c r="AT2569" s="270" t="s">
        <v>446</v>
      </c>
      <c r="AU2569" s="270" t="s">
        <v>83</v>
      </c>
      <c r="AV2569" s="15" t="s">
        <v>438</v>
      </c>
      <c r="AW2569" s="15" t="s">
        <v>35</v>
      </c>
      <c r="AX2569" s="15" t="s">
        <v>81</v>
      </c>
      <c r="AY2569" s="270" t="s">
        <v>426</v>
      </c>
    </row>
    <row r="2570" s="2" customFormat="1" ht="16.5" customHeight="1">
      <c r="A2570" s="42"/>
      <c r="B2570" s="43"/>
      <c r="C2570" s="220" t="s">
        <v>3306</v>
      </c>
      <c r="D2570" s="220" t="s">
        <v>433</v>
      </c>
      <c r="E2570" s="221" t="s">
        <v>3307</v>
      </c>
      <c r="F2570" s="222" t="s">
        <v>3308</v>
      </c>
      <c r="G2570" s="223" t="s">
        <v>436</v>
      </c>
      <c r="H2570" s="224">
        <v>280.80000000000001</v>
      </c>
      <c r="I2570" s="225"/>
      <c r="J2570" s="226">
        <f>ROUND(I2570*H2570,2)</f>
        <v>0</v>
      </c>
      <c r="K2570" s="222" t="s">
        <v>437</v>
      </c>
      <c r="L2570" s="48"/>
      <c r="M2570" s="227" t="s">
        <v>28</v>
      </c>
      <c r="N2570" s="228" t="s">
        <v>45</v>
      </c>
      <c r="O2570" s="88"/>
      <c r="P2570" s="229">
        <f>O2570*H2570</f>
        <v>0</v>
      </c>
      <c r="Q2570" s="229">
        <v>0</v>
      </c>
      <c r="R2570" s="229">
        <f>Q2570*H2570</f>
        <v>0</v>
      </c>
      <c r="S2570" s="229">
        <v>0.0080000000000000002</v>
      </c>
      <c r="T2570" s="230">
        <f>S2570*H2570</f>
        <v>2.2464</v>
      </c>
      <c r="U2570" s="42"/>
      <c r="V2570" s="42"/>
      <c r="W2570" s="42"/>
      <c r="X2570" s="42"/>
      <c r="Y2570" s="42"/>
      <c r="Z2570" s="42"/>
      <c r="AA2570" s="42"/>
      <c r="AB2570" s="42"/>
      <c r="AC2570" s="42"/>
      <c r="AD2570" s="42"/>
      <c r="AE2570" s="42"/>
      <c r="AR2570" s="231" t="s">
        <v>645</v>
      </c>
      <c r="AT2570" s="231" t="s">
        <v>433</v>
      </c>
      <c r="AU2570" s="231" t="s">
        <v>83</v>
      </c>
      <c r="AY2570" s="21" t="s">
        <v>426</v>
      </c>
      <c r="BE2570" s="232">
        <f>IF(N2570="základní",J2570,0)</f>
        <v>0</v>
      </c>
      <c r="BF2570" s="232">
        <f>IF(N2570="snížená",J2570,0)</f>
        <v>0</v>
      </c>
      <c r="BG2570" s="232">
        <f>IF(N2570="zákl. přenesená",J2570,0)</f>
        <v>0</v>
      </c>
      <c r="BH2570" s="232">
        <f>IF(N2570="sníž. přenesená",J2570,0)</f>
        <v>0</v>
      </c>
      <c r="BI2570" s="232">
        <f>IF(N2570="nulová",J2570,0)</f>
        <v>0</v>
      </c>
      <c r="BJ2570" s="21" t="s">
        <v>81</v>
      </c>
      <c r="BK2570" s="232">
        <f>ROUND(I2570*H2570,2)</f>
        <v>0</v>
      </c>
      <c r="BL2570" s="21" t="s">
        <v>645</v>
      </c>
      <c r="BM2570" s="231" t="s">
        <v>3309</v>
      </c>
    </row>
    <row r="2571" s="2" customFormat="1">
      <c r="A2571" s="42"/>
      <c r="B2571" s="43"/>
      <c r="C2571" s="44"/>
      <c r="D2571" s="233" t="s">
        <v>442</v>
      </c>
      <c r="E2571" s="44"/>
      <c r="F2571" s="234" t="s">
        <v>3310</v>
      </c>
      <c r="G2571" s="44"/>
      <c r="H2571" s="44"/>
      <c r="I2571" s="235"/>
      <c r="J2571" s="44"/>
      <c r="K2571" s="44"/>
      <c r="L2571" s="48"/>
      <c r="M2571" s="236"/>
      <c r="N2571" s="237"/>
      <c r="O2571" s="88"/>
      <c r="P2571" s="88"/>
      <c r="Q2571" s="88"/>
      <c r="R2571" s="88"/>
      <c r="S2571" s="88"/>
      <c r="T2571" s="89"/>
      <c r="U2571" s="42"/>
      <c r="V2571" s="42"/>
      <c r="W2571" s="42"/>
      <c r="X2571" s="42"/>
      <c r="Y2571" s="42"/>
      <c r="Z2571" s="42"/>
      <c r="AA2571" s="42"/>
      <c r="AB2571" s="42"/>
      <c r="AC2571" s="42"/>
      <c r="AD2571" s="42"/>
      <c r="AE2571" s="42"/>
      <c r="AT2571" s="21" t="s">
        <v>442</v>
      </c>
      <c r="AU2571" s="21" t="s">
        <v>83</v>
      </c>
    </row>
    <row r="2572" s="13" customFormat="1">
      <c r="A2572" s="13"/>
      <c r="B2572" s="238"/>
      <c r="C2572" s="239"/>
      <c r="D2572" s="240" t="s">
        <v>446</v>
      </c>
      <c r="E2572" s="241" t="s">
        <v>28</v>
      </c>
      <c r="F2572" s="242" t="s">
        <v>165</v>
      </c>
      <c r="G2572" s="239"/>
      <c r="H2572" s="243">
        <v>280.80000000000001</v>
      </c>
      <c r="I2572" s="244"/>
      <c r="J2572" s="239"/>
      <c r="K2572" s="239"/>
      <c r="L2572" s="245"/>
      <c r="M2572" s="246"/>
      <c r="N2572" s="247"/>
      <c r="O2572" s="247"/>
      <c r="P2572" s="247"/>
      <c r="Q2572" s="247"/>
      <c r="R2572" s="247"/>
      <c r="S2572" s="247"/>
      <c r="T2572" s="248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  <c r="AT2572" s="249" t="s">
        <v>446</v>
      </c>
      <c r="AU2572" s="249" t="s">
        <v>83</v>
      </c>
      <c r="AV2572" s="13" t="s">
        <v>83</v>
      </c>
      <c r="AW2572" s="13" t="s">
        <v>35</v>
      </c>
      <c r="AX2572" s="13" t="s">
        <v>81</v>
      </c>
      <c r="AY2572" s="249" t="s">
        <v>426</v>
      </c>
    </row>
    <row r="2573" s="2" customFormat="1" ht="24.15" customHeight="1">
      <c r="A2573" s="42"/>
      <c r="B2573" s="43"/>
      <c r="C2573" s="220" t="s">
        <v>3311</v>
      </c>
      <c r="D2573" s="220" t="s">
        <v>433</v>
      </c>
      <c r="E2573" s="221" t="s">
        <v>3312</v>
      </c>
      <c r="F2573" s="222" t="s">
        <v>3313</v>
      </c>
      <c r="G2573" s="223" t="s">
        <v>436</v>
      </c>
      <c r="H2573" s="224">
        <v>11.76</v>
      </c>
      <c r="I2573" s="225"/>
      <c r="J2573" s="226">
        <f>ROUND(I2573*H2573,2)</f>
        <v>0</v>
      </c>
      <c r="K2573" s="222" t="s">
        <v>28</v>
      </c>
      <c r="L2573" s="48"/>
      <c r="M2573" s="227" t="s">
        <v>28</v>
      </c>
      <c r="N2573" s="228" t="s">
        <v>45</v>
      </c>
      <c r="O2573" s="88"/>
      <c r="P2573" s="229">
        <f>O2573*H2573</f>
        <v>0</v>
      </c>
      <c r="Q2573" s="229">
        <v>0</v>
      </c>
      <c r="R2573" s="229">
        <f>Q2573*H2573</f>
        <v>0</v>
      </c>
      <c r="S2573" s="229">
        <v>0.0080000000000000002</v>
      </c>
      <c r="T2573" s="230">
        <f>S2573*H2573</f>
        <v>0.094079999999999997</v>
      </c>
      <c r="U2573" s="42"/>
      <c r="V2573" s="42"/>
      <c r="W2573" s="42"/>
      <c r="X2573" s="42"/>
      <c r="Y2573" s="42"/>
      <c r="Z2573" s="42"/>
      <c r="AA2573" s="42"/>
      <c r="AB2573" s="42"/>
      <c r="AC2573" s="42"/>
      <c r="AD2573" s="42"/>
      <c r="AE2573" s="42"/>
      <c r="AR2573" s="231" t="s">
        <v>645</v>
      </c>
      <c r="AT2573" s="231" t="s">
        <v>433</v>
      </c>
      <c r="AU2573" s="231" t="s">
        <v>83</v>
      </c>
      <c r="AY2573" s="21" t="s">
        <v>426</v>
      </c>
      <c r="BE2573" s="232">
        <f>IF(N2573="základní",J2573,0)</f>
        <v>0</v>
      </c>
      <c r="BF2573" s="232">
        <f>IF(N2573="snížená",J2573,0)</f>
        <v>0</v>
      </c>
      <c r="BG2573" s="232">
        <f>IF(N2573="zákl. přenesená",J2573,0)</f>
        <v>0</v>
      </c>
      <c r="BH2573" s="232">
        <f>IF(N2573="sníž. přenesená",J2573,0)</f>
        <v>0</v>
      </c>
      <c r="BI2573" s="232">
        <f>IF(N2573="nulová",J2573,0)</f>
        <v>0</v>
      </c>
      <c r="BJ2573" s="21" t="s">
        <v>81</v>
      </c>
      <c r="BK2573" s="232">
        <f>ROUND(I2573*H2573,2)</f>
        <v>0</v>
      </c>
      <c r="BL2573" s="21" t="s">
        <v>645</v>
      </c>
      <c r="BM2573" s="231" t="s">
        <v>3314</v>
      </c>
    </row>
    <row r="2574" s="14" customFormat="1">
      <c r="A2574" s="14"/>
      <c r="B2574" s="250"/>
      <c r="C2574" s="251"/>
      <c r="D2574" s="240" t="s">
        <v>446</v>
      </c>
      <c r="E2574" s="252" t="s">
        <v>28</v>
      </c>
      <c r="F2574" s="253" t="s">
        <v>862</v>
      </c>
      <c r="G2574" s="251"/>
      <c r="H2574" s="252" t="s">
        <v>28</v>
      </c>
      <c r="I2574" s="254"/>
      <c r="J2574" s="251"/>
      <c r="K2574" s="251"/>
      <c r="L2574" s="255"/>
      <c r="M2574" s="256"/>
      <c r="N2574" s="257"/>
      <c r="O2574" s="257"/>
      <c r="P2574" s="257"/>
      <c r="Q2574" s="257"/>
      <c r="R2574" s="257"/>
      <c r="S2574" s="257"/>
      <c r="T2574" s="258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T2574" s="259" t="s">
        <v>446</v>
      </c>
      <c r="AU2574" s="259" t="s">
        <v>83</v>
      </c>
      <c r="AV2574" s="14" t="s">
        <v>81</v>
      </c>
      <c r="AW2574" s="14" t="s">
        <v>35</v>
      </c>
      <c r="AX2574" s="14" t="s">
        <v>74</v>
      </c>
      <c r="AY2574" s="259" t="s">
        <v>426</v>
      </c>
    </row>
    <row r="2575" s="13" customFormat="1">
      <c r="A2575" s="13"/>
      <c r="B2575" s="238"/>
      <c r="C2575" s="239"/>
      <c r="D2575" s="240" t="s">
        <v>446</v>
      </c>
      <c r="E2575" s="241" t="s">
        <v>28</v>
      </c>
      <c r="F2575" s="242" t="s">
        <v>3315</v>
      </c>
      <c r="G2575" s="239"/>
      <c r="H2575" s="243">
        <v>2.6400000000000001</v>
      </c>
      <c r="I2575" s="244"/>
      <c r="J2575" s="239"/>
      <c r="K2575" s="239"/>
      <c r="L2575" s="245"/>
      <c r="M2575" s="246"/>
      <c r="N2575" s="247"/>
      <c r="O2575" s="247"/>
      <c r="P2575" s="247"/>
      <c r="Q2575" s="247"/>
      <c r="R2575" s="247"/>
      <c r="S2575" s="247"/>
      <c r="T2575" s="248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T2575" s="249" t="s">
        <v>446</v>
      </c>
      <c r="AU2575" s="249" t="s">
        <v>83</v>
      </c>
      <c r="AV2575" s="13" t="s">
        <v>83</v>
      </c>
      <c r="AW2575" s="13" t="s">
        <v>35</v>
      </c>
      <c r="AX2575" s="13" t="s">
        <v>74</v>
      </c>
      <c r="AY2575" s="249" t="s">
        <v>426</v>
      </c>
    </row>
    <row r="2576" s="14" customFormat="1">
      <c r="A2576" s="14"/>
      <c r="B2576" s="250"/>
      <c r="C2576" s="251"/>
      <c r="D2576" s="240" t="s">
        <v>446</v>
      </c>
      <c r="E2576" s="252" t="s">
        <v>28</v>
      </c>
      <c r="F2576" s="253" t="s">
        <v>871</v>
      </c>
      <c r="G2576" s="251"/>
      <c r="H2576" s="252" t="s">
        <v>28</v>
      </c>
      <c r="I2576" s="254"/>
      <c r="J2576" s="251"/>
      <c r="K2576" s="251"/>
      <c r="L2576" s="255"/>
      <c r="M2576" s="256"/>
      <c r="N2576" s="257"/>
      <c r="O2576" s="257"/>
      <c r="P2576" s="257"/>
      <c r="Q2576" s="257"/>
      <c r="R2576" s="257"/>
      <c r="S2576" s="257"/>
      <c r="T2576" s="258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T2576" s="259" t="s">
        <v>446</v>
      </c>
      <c r="AU2576" s="259" t="s">
        <v>83</v>
      </c>
      <c r="AV2576" s="14" t="s">
        <v>81</v>
      </c>
      <c r="AW2576" s="14" t="s">
        <v>35</v>
      </c>
      <c r="AX2576" s="14" t="s">
        <v>74</v>
      </c>
      <c r="AY2576" s="259" t="s">
        <v>426</v>
      </c>
    </row>
    <row r="2577" s="13" customFormat="1">
      <c r="A2577" s="13"/>
      <c r="B2577" s="238"/>
      <c r="C2577" s="239"/>
      <c r="D2577" s="240" t="s">
        <v>446</v>
      </c>
      <c r="E2577" s="241" t="s">
        <v>28</v>
      </c>
      <c r="F2577" s="242" t="s">
        <v>3316</v>
      </c>
      <c r="G2577" s="239"/>
      <c r="H2577" s="243">
        <v>4.5599999999999996</v>
      </c>
      <c r="I2577" s="244"/>
      <c r="J2577" s="239"/>
      <c r="K2577" s="239"/>
      <c r="L2577" s="245"/>
      <c r="M2577" s="246"/>
      <c r="N2577" s="247"/>
      <c r="O2577" s="247"/>
      <c r="P2577" s="247"/>
      <c r="Q2577" s="247"/>
      <c r="R2577" s="247"/>
      <c r="S2577" s="247"/>
      <c r="T2577" s="248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T2577" s="249" t="s">
        <v>446</v>
      </c>
      <c r="AU2577" s="249" t="s">
        <v>83</v>
      </c>
      <c r="AV2577" s="13" t="s">
        <v>83</v>
      </c>
      <c r="AW2577" s="13" t="s">
        <v>35</v>
      </c>
      <c r="AX2577" s="13" t="s">
        <v>74</v>
      </c>
      <c r="AY2577" s="249" t="s">
        <v>426</v>
      </c>
    </row>
    <row r="2578" s="14" customFormat="1">
      <c r="A2578" s="14"/>
      <c r="B2578" s="250"/>
      <c r="C2578" s="251"/>
      <c r="D2578" s="240" t="s">
        <v>446</v>
      </c>
      <c r="E2578" s="252" t="s">
        <v>28</v>
      </c>
      <c r="F2578" s="253" t="s">
        <v>872</v>
      </c>
      <c r="G2578" s="251"/>
      <c r="H2578" s="252" t="s">
        <v>28</v>
      </c>
      <c r="I2578" s="254"/>
      <c r="J2578" s="251"/>
      <c r="K2578" s="251"/>
      <c r="L2578" s="255"/>
      <c r="M2578" s="256"/>
      <c r="N2578" s="257"/>
      <c r="O2578" s="257"/>
      <c r="P2578" s="257"/>
      <c r="Q2578" s="257"/>
      <c r="R2578" s="257"/>
      <c r="S2578" s="257"/>
      <c r="T2578" s="258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T2578" s="259" t="s">
        <v>446</v>
      </c>
      <c r="AU2578" s="259" t="s">
        <v>83</v>
      </c>
      <c r="AV2578" s="14" t="s">
        <v>81</v>
      </c>
      <c r="AW2578" s="14" t="s">
        <v>35</v>
      </c>
      <c r="AX2578" s="14" t="s">
        <v>74</v>
      </c>
      <c r="AY2578" s="259" t="s">
        <v>426</v>
      </c>
    </row>
    <row r="2579" s="13" customFormat="1">
      <c r="A2579" s="13"/>
      <c r="B2579" s="238"/>
      <c r="C2579" s="239"/>
      <c r="D2579" s="240" t="s">
        <v>446</v>
      </c>
      <c r="E2579" s="241" t="s">
        <v>28</v>
      </c>
      <c r="F2579" s="242" t="s">
        <v>3316</v>
      </c>
      <c r="G2579" s="239"/>
      <c r="H2579" s="243">
        <v>4.5599999999999996</v>
      </c>
      <c r="I2579" s="244"/>
      <c r="J2579" s="239"/>
      <c r="K2579" s="239"/>
      <c r="L2579" s="245"/>
      <c r="M2579" s="246"/>
      <c r="N2579" s="247"/>
      <c r="O2579" s="247"/>
      <c r="P2579" s="247"/>
      <c r="Q2579" s="247"/>
      <c r="R2579" s="247"/>
      <c r="S2579" s="247"/>
      <c r="T2579" s="248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  <c r="AT2579" s="249" t="s">
        <v>446</v>
      </c>
      <c r="AU2579" s="249" t="s">
        <v>83</v>
      </c>
      <c r="AV2579" s="13" t="s">
        <v>83</v>
      </c>
      <c r="AW2579" s="13" t="s">
        <v>35</v>
      </c>
      <c r="AX2579" s="13" t="s">
        <v>74</v>
      </c>
      <c r="AY2579" s="249" t="s">
        <v>426</v>
      </c>
    </row>
    <row r="2580" s="15" customFormat="1">
      <c r="A2580" s="15"/>
      <c r="B2580" s="260"/>
      <c r="C2580" s="261"/>
      <c r="D2580" s="240" t="s">
        <v>446</v>
      </c>
      <c r="E2580" s="262" t="s">
        <v>28</v>
      </c>
      <c r="F2580" s="263" t="s">
        <v>466</v>
      </c>
      <c r="G2580" s="261"/>
      <c r="H2580" s="264">
        <v>11.76</v>
      </c>
      <c r="I2580" s="265"/>
      <c r="J2580" s="261"/>
      <c r="K2580" s="261"/>
      <c r="L2580" s="266"/>
      <c r="M2580" s="267"/>
      <c r="N2580" s="268"/>
      <c r="O2580" s="268"/>
      <c r="P2580" s="268"/>
      <c r="Q2580" s="268"/>
      <c r="R2580" s="268"/>
      <c r="S2580" s="268"/>
      <c r="T2580" s="269"/>
      <c r="U2580" s="15"/>
      <c r="V2580" s="15"/>
      <c r="W2580" s="15"/>
      <c r="X2580" s="15"/>
      <c r="Y2580" s="15"/>
      <c r="Z2580" s="15"/>
      <c r="AA2580" s="15"/>
      <c r="AB2580" s="15"/>
      <c r="AC2580" s="15"/>
      <c r="AD2580" s="15"/>
      <c r="AE2580" s="15"/>
      <c r="AT2580" s="270" t="s">
        <v>446</v>
      </c>
      <c r="AU2580" s="270" t="s">
        <v>83</v>
      </c>
      <c r="AV2580" s="15" t="s">
        <v>438</v>
      </c>
      <c r="AW2580" s="15" t="s">
        <v>35</v>
      </c>
      <c r="AX2580" s="15" t="s">
        <v>81</v>
      </c>
      <c r="AY2580" s="270" t="s">
        <v>426</v>
      </c>
    </row>
    <row r="2581" s="2" customFormat="1" ht="24.15" customHeight="1">
      <c r="A2581" s="42"/>
      <c r="B2581" s="43"/>
      <c r="C2581" s="220" t="s">
        <v>3317</v>
      </c>
      <c r="D2581" s="220" t="s">
        <v>433</v>
      </c>
      <c r="E2581" s="221" t="s">
        <v>3318</v>
      </c>
      <c r="F2581" s="222" t="s">
        <v>3319</v>
      </c>
      <c r="G2581" s="223" t="s">
        <v>436</v>
      </c>
      <c r="H2581" s="224">
        <v>11.76</v>
      </c>
      <c r="I2581" s="225"/>
      <c r="J2581" s="226">
        <f>ROUND(I2581*H2581,2)</f>
        <v>0</v>
      </c>
      <c r="K2581" s="222" t="s">
        <v>28</v>
      </c>
      <c r="L2581" s="48"/>
      <c r="M2581" s="227" t="s">
        <v>28</v>
      </c>
      <c r="N2581" s="228" t="s">
        <v>45</v>
      </c>
      <c r="O2581" s="88"/>
      <c r="P2581" s="229">
        <f>O2581*H2581</f>
        <v>0</v>
      </c>
      <c r="Q2581" s="229">
        <v>0</v>
      </c>
      <c r="R2581" s="229">
        <f>Q2581*H2581</f>
        <v>0</v>
      </c>
      <c r="S2581" s="229">
        <v>0.024649999999999998</v>
      </c>
      <c r="T2581" s="230">
        <f>S2581*H2581</f>
        <v>0.28988399999999998</v>
      </c>
      <c r="U2581" s="42"/>
      <c r="V2581" s="42"/>
      <c r="W2581" s="42"/>
      <c r="X2581" s="42"/>
      <c r="Y2581" s="42"/>
      <c r="Z2581" s="42"/>
      <c r="AA2581" s="42"/>
      <c r="AB2581" s="42"/>
      <c r="AC2581" s="42"/>
      <c r="AD2581" s="42"/>
      <c r="AE2581" s="42"/>
      <c r="AR2581" s="231" t="s">
        <v>645</v>
      </c>
      <c r="AT2581" s="231" t="s">
        <v>433</v>
      </c>
      <c r="AU2581" s="231" t="s">
        <v>83</v>
      </c>
      <c r="AY2581" s="21" t="s">
        <v>426</v>
      </c>
      <c r="BE2581" s="232">
        <f>IF(N2581="základní",J2581,0)</f>
        <v>0</v>
      </c>
      <c r="BF2581" s="232">
        <f>IF(N2581="snížená",J2581,0)</f>
        <v>0</v>
      </c>
      <c r="BG2581" s="232">
        <f>IF(N2581="zákl. přenesená",J2581,0)</f>
        <v>0</v>
      </c>
      <c r="BH2581" s="232">
        <f>IF(N2581="sníž. přenesená",J2581,0)</f>
        <v>0</v>
      </c>
      <c r="BI2581" s="232">
        <f>IF(N2581="nulová",J2581,0)</f>
        <v>0</v>
      </c>
      <c r="BJ2581" s="21" t="s">
        <v>81</v>
      </c>
      <c r="BK2581" s="232">
        <f>ROUND(I2581*H2581,2)</f>
        <v>0</v>
      </c>
      <c r="BL2581" s="21" t="s">
        <v>645</v>
      </c>
      <c r="BM2581" s="231" t="s">
        <v>3320</v>
      </c>
    </row>
    <row r="2582" s="14" customFormat="1">
      <c r="A2582" s="14"/>
      <c r="B2582" s="250"/>
      <c r="C2582" s="251"/>
      <c r="D2582" s="240" t="s">
        <v>446</v>
      </c>
      <c r="E2582" s="252" t="s">
        <v>28</v>
      </c>
      <c r="F2582" s="253" t="s">
        <v>862</v>
      </c>
      <c r="G2582" s="251"/>
      <c r="H2582" s="252" t="s">
        <v>28</v>
      </c>
      <c r="I2582" s="254"/>
      <c r="J2582" s="251"/>
      <c r="K2582" s="251"/>
      <c r="L2582" s="255"/>
      <c r="M2582" s="256"/>
      <c r="N2582" s="257"/>
      <c r="O2582" s="257"/>
      <c r="P2582" s="257"/>
      <c r="Q2582" s="257"/>
      <c r="R2582" s="257"/>
      <c r="S2582" s="257"/>
      <c r="T2582" s="258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T2582" s="259" t="s">
        <v>446</v>
      </c>
      <c r="AU2582" s="259" t="s">
        <v>83</v>
      </c>
      <c r="AV2582" s="14" t="s">
        <v>81</v>
      </c>
      <c r="AW2582" s="14" t="s">
        <v>35</v>
      </c>
      <c r="AX2582" s="14" t="s">
        <v>74</v>
      </c>
      <c r="AY2582" s="259" t="s">
        <v>426</v>
      </c>
    </row>
    <row r="2583" s="13" customFormat="1">
      <c r="A2583" s="13"/>
      <c r="B2583" s="238"/>
      <c r="C2583" s="239"/>
      <c r="D2583" s="240" t="s">
        <v>446</v>
      </c>
      <c r="E2583" s="241" t="s">
        <v>28</v>
      </c>
      <c r="F2583" s="242" t="s">
        <v>3315</v>
      </c>
      <c r="G2583" s="239"/>
      <c r="H2583" s="243">
        <v>2.6400000000000001</v>
      </c>
      <c r="I2583" s="244"/>
      <c r="J2583" s="239"/>
      <c r="K2583" s="239"/>
      <c r="L2583" s="245"/>
      <c r="M2583" s="246"/>
      <c r="N2583" s="247"/>
      <c r="O2583" s="247"/>
      <c r="P2583" s="247"/>
      <c r="Q2583" s="247"/>
      <c r="R2583" s="247"/>
      <c r="S2583" s="247"/>
      <c r="T2583" s="248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T2583" s="249" t="s">
        <v>446</v>
      </c>
      <c r="AU2583" s="249" t="s">
        <v>83</v>
      </c>
      <c r="AV2583" s="13" t="s">
        <v>83</v>
      </c>
      <c r="AW2583" s="13" t="s">
        <v>35</v>
      </c>
      <c r="AX2583" s="13" t="s">
        <v>74</v>
      </c>
      <c r="AY2583" s="249" t="s">
        <v>426</v>
      </c>
    </row>
    <row r="2584" s="14" customFormat="1">
      <c r="A2584" s="14"/>
      <c r="B2584" s="250"/>
      <c r="C2584" s="251"/>
      <c r="D2584" s="240" t="s">
        <v>446</v>
      </c>
      <c r="E2584" s="252" t="s">
        <v>28</v>
      </c>
      <c r="F2584" s="253" t="s">
        <v>871</v>
      </c>
      <c r="G2584" s="251"/>
      <c r="H2584" s="252" t="s">
        <v>28</v>
      </c>
      <c r="I2584" s="254"/>
      <c r="J2584" s="251"/>
      <c r="K2584" s="251"/>
      <c r="L2584" s="255"/>
      <c r="M2584" s="256"/>
      <c r="N2584" s="257"/>
      <c r="O2584" s="257"/>
      <c r="P2584" s="257"/>
      <c r="Q2584" s="257"/>
      <c r="R2584" s="257"/>
      <c r="S2584" s="257"/>
      <c r="T2584" s="258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T2584" s="259" t="s">
        <v>446</v>
      </c>
      <c r="AU2584" s="259" t="s">
        <v>83</v>
      </c>
      <c r="AV2584" s="14" t="s">
        <v>81</v>
      </c>
      <c r="AW2584" s="14" t="s">
        <v>35</v>
      </c>
      <c r="AX2584" s="14" t="s">
        <v>74</v>
      </c>
      <c r="AY2584" s="259" t="s">
        <v>426</v>
      </c>
    </row>
    <row r="2585" s="13" customFormat="1">
      <c r="A2585" s="13"/>
      <c r="B2585" s="238"/>
      <c r="C2585" s="239"/>
      <c r="D2585" s="240" t="s">
        <v>446</v>
      </c>
      <c r="E2585" s="241" t="s">
        <v>28</v>
      </c>
      <c r="F2585" s="242" t="s">
        <v>3316</v>
      </c>
      <c r="G2585" s="239"/>
      <c r="H2585" s="243">
        <v>4.5599999999999996</v>
      </c>
      <c r="I2585" s="244"/>
      <c r="J2585" s="239"/>
      <c r="K2585" s="239"/>
      <c r="L2585" s="245"/>
      <c r="M2585" s="246"/>
      <c r="N2585" s="247"/>
      <c r="O2585" s="247"/>
      <c r="P2585" s="247"/>
      <c r="Q2585" s="247"/>
      <c r="R2585" s="247"/>
      <c r="S2585" s="247"/>
      <c r="T2585" s="248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T2585" s="249" t="s">
        <v>446</v>
      </c>
      <c r="AU2585" s="249" t="s">
        <v>83</v>
      </c>
      <c r="AV2585" s="13" t="s">
        <v>83</v>
      </c>
      <c r="AW2585" s="13" t="s">
        <v>35</v>
      </c>
      <c r="AX2585" s="13" t="s">
        <v>74</v>
      </c>
      <c r="AY2585" s="249" t="s">
        <v>426</v>
      </c>
    </row>
    <row r="2586" s="14" customFormat="1">
      <c r="A2586" s="14"/>
      <c r="B2586" s="250"/>
      <c r="C2586" s="251"/>
      <c r="D2586" s="240" t="s">
        <v>446</v>
      </c>
      <c r="E2586" s="252" t="s">
        <v>28</v>
      </c>
      <c r="F2586" s="253" t="s">
        <v>872</v>
      </c>
      <c r="G2586" s="251"/>
      <c r="H2586" s="252" t="s">
        <v>28</v>
      </c>
      <c r="I2586" s="254"/>
      <c r="J2586" s="251"/>
      <c r="K2586" s="251"/>
      <c r="L2586" s="255"/>
      <c r="M2586" s="256"/>
      <c r="N2586" s="257"/>
      <c r="O2586" s="257"/>
      <c r="P2586" s="257"/>
      <c r="Q2586" s="257"/>
      <c r="R2586" s="257"/>
      <c r="S2586" s="257"/>
      <c r="T2586" s="258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T2586" s="259" t="s">
        <v>446</v>
      </c>
      <c r="AU2586" s="259" t="s">
        <v>83</v>
      </c>
      <c r="AV2586" s="14" t="s">
        <v>81</v>
      </c>
      <c r="AW2586" s="14" t="s">
        <v>35</v>
      </c>
      <c r="AX2586" s="14" t="s">
        <v>74</v>
      </c>
      <c r="AY2586" s="259" t="s">
        <v>426</v>
      </c>
    </row>
    <row r="2587" s="13" customFormat="1">
      <c r="A2587" s="13"/>
      <c r="B2587" s="238"/>
      <c r="C2587" s="239"/>
      <c r="D2587" s="240" t="s">
        <v>446</v>
      </c>
      <c r="E2587" s="241" t="s">
        <v>28</v>
      </c>
      <c r="F2587" s="242" t="s">
        <v>3316</v>
      </c>
      <c r="G2587" s="239"/>
      <c r="H2587" s="243">
        <v>4.5599999999999996</v>
      </c>
      <c r="I2587" s="244"/>
      <c r="J2587" s="239"/>
      <c r="K2587" s="239"/>
      <c r="L2587" s="245"/>
      <c r="M2587" s="246"/>
      <c r="N2587" s="247"/>
      <c r="O2587" s="247"/>
      <c r="P2587" s="247"/>
      <c r="Q2587" s="247"/>
      <c r="R2587" s="247"/>
      <c r="S2587" s="247"/>
      <c r="T2587" s="248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T2587" s="249" t="s">
        <v>446</v>
      </c>
      <c r="AU2587" s="249" t="s">
        <v>83</v>
      </c>
      <c r="AV2587" s="13" t="s">
        <v>83</v>
      </c>
      <c r="AW2587" s="13" t="s">
        <v>35</v>
      </c>
      <c r="AX2587" s="13" t="s">
        <v>74</v>
      </c>
      <c r="AY2587" s="249" t="s">
        <v>426</v>
      </c>
    </row>
    <row r="2588" s="15" customFormat="1">
      <c r="A2588" s="15"/>
      <c r="B2588" s="260"/>
      <c r="C2588" s="261"/>
      <c r="D2588" s="240" t="s">
        <v>446</v>
      </c>
      <c r="E2588" s="262" t="s">
        <v>28</v>
      </c>
      <c r="F2588" s="263" t="s">
        <v>466</v>
      </c>
      <c r="G2588" s="261"/>
      <c r="H2588" s="264">
        <v>11.76</v>
      </c>
      <c r="I2588" s="265"/>
      <c r="J2588" s="261"/>
      <c r="K2588" s="261"/>
      <c r="L2588" s="266"/>
      <c r="M2588" s="267"/>
      <c r="N2588" s="268"/>
      <c r="O2588" s="268"/>
      <c r="P2588" s="268"/>
      <c r="Q2588" s="268"/>
      <c r="R2588" s="268"/>
      <c r="S2588" s="268"/>
      <c r="T2588" s="269"/>
      <c r="U2588" s="15"/>
      <c r="V2588" s="15"/>
      <c r="W2588" s="15"/>
      <c r="X2588" s="15"/>
      <c r="Y2588" s="15"/>
      <c r="Z2588" s="15"/>
      <c r="AA2588" s="15"/>
      <c r="AB2588" s="15"/>
      <c r="AC2588" s="15"/>
      <c r="AD2588" s="15"/>
      <c r="AE2588" s="15"/>
      <c r="AT2588" s="270" t="s">
        <v>446</v>
      </c>
      <c r="AU2588" s="270" t="s">
        <v>83</v>
      </c>
      <c r="AV2588" s="15" t="s">
        <v>438</v>
      </c>
      <c r="AW2588" s="15" t="s">
        <v>35</v>
      </c>
      <c r="AX2588" s="15" t="s">
        <v>81</v>
      </c>
      <c r="AY2588" s="270" t="s">
        <v>426</v>
      </c>
    </row>
    <row r="2589" s="2" customFormat="1" ht="33" customHeight="1">
      <c r="A2589" s="42"/>
      <c r="B2589" s="43"/>
      <c r="C2589" s="220" t="s">
        <v>3321</v>
      </c>
      <c r="D2589" s="220" t="s">
        <v>433</v>
      </c>
      <c r="E2589" s="221" t="s">
        <v>3322</v>
      </c>
      <c r="F2589" s="222" t="s">
        <v>3323</v>
      </c>
      <c r="G2589" s="223" t="s">
        <v>436</v>
      </c>
      <c r="H2589" s="224">
        <v>14.32</v>
      </c>
      <c r="I2589" s="225"/>
      <c r="J2589" s="226">
        <f>ROUND(I2589*H2589,2)</f>
        <v>0</v>
      </c>
      <c r="K2589" s="222" t="s">
        <v>437</v>
      </c>
      <c r="L2589" s="48"/>
      <c r="M2589" s="227" t="s">
        <v>28</v>
      </c>
      <c r="N2589" s="228" t="s">
        <v>45</v>
      </c>
      <c r="O2589" s="88"/>
      <c r="P2589" s="229">
        <f>O2589*H2589</f>
        <v>0</v>
      </c>
      <c r="Q2589" s="229">
        <v>0</v>
      </c>
      <c r="R2589" s="229">
        <f>Q2589*H2589</f>
        <v>0</v>
      </c>
      <c r="S2589" s="229">
        <v>0</v>
      </c>
      <c r="T2589" s="230">
        <f>S2589*H2589</f>
        <v>0</v>
      </c>
      <c r="U2589" s="42"/>
      <c r="V2589" s="42"/>
      <c r="W2589" s="42"/>
      <c r="X2589" s="42"/>
      <c r="Y2589" s="42"/>
      <c r="Z2589" s="42"/>
      <c r="AA2589" s="42"/>
      <c r="AB2589" s="42"/>
      <c r="AC2589" s="42"/>
      <c r="AD2589" s="42"/>
      <c r="AE2589" s="42"/>
      <c r="AR2589" s="231" t="s">
        <v>645</v>
      </c>
      <c r="AT2589" s="231" t="s">
        <v>433</v>
      </c>
      <c r="AU2589" s="231" t="s">
        <v>83</v>
      </c>
      <c r="AY2589" s="21" t="s">
        <v>426</v>
      </c>
      <c r="BE2589" s="232">
        <f>IF(N2589="základní",J2589,0)</f>
        <v>0</v>
      </c>
      <c r="BF2589" s="232">
        <f>IF(N2589="snížená",J2589,0)</f>
        <v>0</v>
      </c>
      <c r="BG2589" s="232">
        <f>IF(N2589="zákl. přenesená",J2589,0)</f>
        <v>0</v>
      </c>
      <c r="BH2589" s="232">
        <f>IF(N2589="sníž. přenesená",J2589,0)</f>
        <v>0</v>
      </c>
      <c r="BI2589" s="232">
        <f>IF(N2589="nulová",J2589,0)</f>
        <v>0</v>
      </c>
      <c r="BJ2589" s="21" t="s">
        <v>81</v>
      </c>
      <c r="BK2589" s="232">
        <f>ROUND(I2589*H2589,2)</f>
        <v>0</v>
      </c>
      <c r="BL2589" s="21" t="s">
        <v>645</v>
      </c>
      <c r="BM2589" s="231" t="s">
        <v>3324</v>
      </c>
    </row>
    <row r="2590" s="2" customFormat="1">
      <c r="A2590" s="42"/>
      <c r="B2590" s="43"/>
      <c r="C2590" s="44"/>
      <c r="D2590" s="233" t="s">
        <v>442</v>
      </c>
      <c r="E2590" s="44"/>
      <c r="F2590" s="234" t="s">
        <v>3325</v>
      </c>
      <c r="G2590" s="44"/>
      <c r="H2590" s="44"/>
      <c r="I2590" s="235"/>
      <c r="J2590" s="44"/>
      <c r="K2590" s="44"/>
      <c r="L2590" s="48"/>
      <c r="M2590" s="236"/>
      <c r="N2590" s="237"/>
      <c r="O2590" s="88"/>
      <c r="P2590" s="88"/>
      <c r="Q2590" s="88"/>
      <c r="R2590" s="88"/>
      <c r="S2590" s="88"/>
      <c r="T2590" s="89"/>
      <c r="U2590" s="42"/>
      <c r="V2590" s="42"/>
      <c r="W2590" s="42"/>
      <c r="X2590" s="42"/>
      <c r="Y2590" s="42"/>
      <c r="Z2590" s="42"/>
      <c r="AA2590" s="42"/>
      <c r="AB2590" s="42"/>
      <c r="AC2590" s="42"/>
      <c r="AD2590" s="42"/>
      <c r="AE2590" s="42"/>
      <c r="AT2590" s="21" t="s">
        <v>442</v>
      </c>
      <c r="AU2590" s="21" t="s">
        <v>83</v>
      </c>
    </row>
    <row r="2591" s="14" customFormat="1">
      <c r="A2591" s="14"/>
      <c r="B2591" s="250"/>
      <c r="C2591" s="251"/>
      <c r="D2591" s="240" t="s">
        <v>446</v>
      </c>
      <c r="E2591" s="252" t="s">
        <v>28</v>
      </c>
      <c r="F2591" s="253" t="s">
        <v>862</v>
      </c>
      <c r="G2591" s="251"/>
      <c r="H2591" s="252" t="s">
        <v>28</v>
      </c>
      <c r="I2591" s="254"/>
      <c r="J2591" s="251"/>
      <c r="K2591" s="251"/>
      <c r="L2591" s="255"/>
      <c r="M2591" s="256"/>
      <c r="N2591" s="257"/>
      <c r="O2591" s="257"/>
      <c r="P2591" s="257"/>
      <c r="Q2591" s="257"/>
      <c r="R2591" s="257"/>
      <c r="S2591" s="257"/>
      <c r="T2591" s="258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T2591" s="259" t="s">
        <v>446</v>
      </c>
      <c r="AU2591" s="259" t="s">
        <v>83</v>
      </c>
      <c r="AV2591" s="14" t="s">
        <v>81</v>
      </c>
      <c r="AW2591" s="14" t="s">
        <v>35</v>
      </c>
      <c r="AX2591" s="14" t="s">
        <v>74</v>
      </c>
      <c r="AY2591" s="259" t="s">
        <v>426</v>
      </c>
    </row>
    <row r="2592" s="13" customFormat="1">
      <c r="A2592" s="13"/>
      <c r="B2592" s="238"/>
      <c r="C2592" s="239"/>
      <c r="D2592" s="240" t="s">
        <v>446</v>
      </c>
      <c r="E2592" s="241" t="s">
        <v>28</v>
      </c>
      <c r="F2592" s="242" t="s">
        <v>3315</v>
      </c>
      <c r="G2592" s="239"/>
      <c r="H2592" s="243">
        <v>2.6400000000000001</v>
      </c>
      <c r="I2592" s="244"/>
      <c r="J2592" s="239"/>
      <c r="K2592" s="239"/>
      <c r="L2592" s="245"/>
      <c r="M2592" s="246"/>
      <c r="N2592" s="247"/>
      <c r="O2592" s="247"/>
      <c r="P2592" s="247"/>
      <c r="Q2592" s="247"/>
      <c r="R2592" s="247"/>
      <c r="S2592" s="247"/>
      <c r="T2592" s="248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T2592" s="249" t="s">
        <v>446</v>
      </c>
      <c r="AU2592" s="249" t="s">
        <v>83</v>
      </c>
      <c r="AV2592" s="13" t="s">
        <v>83</v>
      </c>
      <c r="AW2592" s="13" t="s">
        <v>35</v>
      </c>
      <c r="AX2592" s="13" t="s">
        <v>74</v>
      </c>
      <c r="AY2592" s="249" t="s">
        <v>426</v>
      </c>
    </row>
    <row r="2593" s="14" customFormat="1">
      <c r="A2593" s="14"/>
      <c r="B2593" s="250"/>
      <c r="C2593" s="251"/>
      <c r="D2593" s="240" t="s">
        <v>446</v>
      </c>
      <c r="E2593" s="252" t="s">
        <v>28</v>
      </c>
      <c r="F2593" s="253" t="s">
        <v>871</v>
      </c>
      <c r="G2593" s="251"/>
      <c r="H2593" s="252" t="s">
        <v>28</v>
      </c>
      <c r="I2593" s="254"/>
      <c r="J2593" s="251"/>
      <c r="K2593" s="251"/>
      <c r="L2593" s="255"/>
      <c r="M2593" s="256"/>
      <c r="N2593" s="257"/>
      <c r="O2593" s="257"/>
      <c r="P2593" s="257"/>
      <c r="Q2593" s="257"/>
      <c r="R2593" s="257"/>
      <c r="S2593" s="257"/>
      <c r="T2593" s="258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T2593" s="259" t="s">
        <v>446</v>
      </c>
      <c r="AU2593" s="259" t="s">
        <v>83</v>
      </c>
      <c r="AV2593" s="14" t="s">
        <v>81</v>
      </c>
      <c r="AW2593" s="14" t="s">
        <v>35</v>
      </c>
      <c r="AX2593" s="14" t="s">
        <v>74</v>
      </c>
      <c r="AY2593" s="259" t="s">
        <v>426</v>
      </c>
    </row>
    <row r="2594" s="13" customFormat="1">
      <c r="A2594" s="13"/>
      <c r="B2594" s="238"/>
      <c r="C2594" s="239"/>
      <c r="D2594" s="240" t="s">
        <v>446</v>
      </c>
      <c r="E2594" s="241" t="s">
        <v>28</v>
      </c>
      <c r="F2594" s="242" t="s">
        <v>3326</v>
      </c>
      <c r="G2594" s="239"/>
      <c r="H2594" s="243">
        <v>5.8399999999999999</v>
      </c>
      <c r="I2594" s="244"/>
      <c r="J2594" s="239"/>
      <c r="K2594" s="239"/>
      <c r="L2594" s="245"/>
      <c r="M2594" s="246"/>
      <c r="N2594" s="247"/>
      <c r="O2594" s="247"/>
      <c r="P2594" s="247"/>
      <c r="Q2594" s="247"/>
      <c r="R2594" s="247"/>
      <c r="S2594" s="247"/>
      <c r="T2594" s="248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13"/>
      <c r="AT2594" s="249" t="s">
        <v>446</v>
      </c>
      <c r="AU2594" s="249" t="s">
        <v>83</v>
      </c>
      <c r="AV2594" s="13" t="s">
        <v>83</v>
      </c>
      <c r="AW2594" s="13" t="s">
        <v>35</v>
      </c>
      <c r="AX2594" s="13" t="s">
        <v>74</v>
      </c>
      <c r="AY2594" s="249" t="s">
        <v>426</v>
      </c>
    </row>
    <row r="2595" s="14" customFormat="1">
      <c r="A2595" s="14"/>
      <c r="B2595" s="250"/>
      <c r="C2595" s="251"/>
      <c r="D2595" s="240" t="s">
        <v>446</v>
      </c>
      <c r="E2595" s="252" t="s">
        <v>28</v>
      </c>
      <c r="F2595" s="253" t="s">
        <v>872</v>
      </c>
      <c r="G2595" s="251"/>
      <c r="H2595" s="252" t="s">
        <v>28</v>
      </c>
      <c r="I2595" s="254"/>
      <c r="J2595" s="251"/>
      <c r="K2595" s="251"/>
      <c r="L2595" s="255"/>
      <c r="M2595" s="256"/>
      <c r="N2595" s="257"/>
      <c r="O2595" s="257"/>
      <c r="P2595" s="257"/>
      <c r="Q2595" s="257"/>
      <c r="R2595" s="257"/>
      <c r="S2595" s="257"/>
      <c r="T2595" s="258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T2595" s="259" t="s">
        <v>446</v>
      </c>
      <c r="AU2595" s="259" t="s">
        <v>83</v>
      </c>
      <c r="AV2595" s="14" t="s">
        <v>81</v>
      </c>
      <c r="AW2595" s="14" t="s">
        <v>35</v>
      </c>
      <c r="AX2595" s="14" t="s">
        <v>74</v>
      </c>
      <c r="AY2595" s="259" t="s">
        <v>426</v>
      </c>
    </row>
    <row r="2596" s="13" customFormat="1">
      <c r="A2596" s="13"/>
      <c r="B2596" s="238"/>
      <c r="C2596" s="239"/>
      <c r="D2596" s="240" t="s">
        <v>446</v>
      </c>
      <c r="E2596" s="241" t="s">
        <v>28</v>
      </c>
      <c r="F2596" s="242" t="s">
        <v>3326</v>
      </c>
      <c r="G2596" s="239"/>
      <c r="H2596" s="243">
        <v>5.8399999999999999</v>
      </c>
      <c r="I2596" s="244"/>
      <c r="J2596" s="239"/>
      <c r="K2596" s="239"/>
      <c r="L2596" s="245"/>
      <c r="M2596" s="246"/>
      <c r="N2596" s="247"/>
      <c r="O2596" s="247"/>
      <c r="P2596" s="247"/>
      <c r="Q2596" s="247"/>
      <c r="R2596" s="247"/>
      <c r="S2596" s="247"/>
      <c r="T2596" s="248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T2596" s="249" t="s">
        <v>446</v>
      </c>
      <c r="AU2596" s="249" t="s">
        <v>83</v>
      </c>
      <c r="AV2596" s="13" t="s">
        <v>83</v>
      </c>
      <c r="AW2596" s="13" t="s">
        <v>35</v>
      </c>
      <c r="AX2596" s="13" t="s">
        <v>74</v>
      </c>
      <c r="AY2596" s="249" t="s">
        <v>426</v>
      </c>
    </row>
    <row r="2597" s="15" customFormat="1">
      <c r="A2597" s="15"/>
      <c r="B2597" s="260"/>
      <c r="C2597" s="261"/>
      <c r="D2597" s="240" t="s">
        <v>446</v>
      </c>
      <c r="E2597" s="262" t="s">
        <v>28</v>
      </c>
      <c r="F2597" s="263" t="s">
        <v>466</v>
      </c>
      <c r="G2597" s="261"/>
      <c r="H2597" s="264">
        <v>14.32</v>
      </c>
      <c r="I2597" s="265"/>
      <c r="J2597" s="261"/>
      <c r="K2597" s="261"/>
      <c r="L2597" s="266"/>
      <c r="M2597" s="267"/>
      <c r="N2597" s="268"/>
      <c r="O2597" s="268"/>
      <c r="P2597" s="268"/>
      <c r="Q2597" s="268"/>
      <c r="R2597" s="268"/>
      <c r="S2597" s="268"/>
      <c r="T2597" s="269"/>
      <c r="U2597" s="15"/>
      <c r="V2597" s="15"/>
      <c r="W2597" s="15"/>
      <c r="X2597" s="15"/>
      <c r="Y2597" s="15"/>
      <c r="Z2597" s="15"/>
      <c r="AA2597" s="15"/>
      <c r="AB2597" s="15"/>
      <c r="AC2597" s="15"/>
      <c r="AD2597" s="15"/>
      <c r="AE2597" s="15"/>
      <c r="AT2597" s="270" t="s">
        <v>446</v>
      </c>
      <c r="AU2597" s="270" t="s">
        <v>83</v>
      </c>
      <c r="AV2597" s="15" t="s">
        <v>438</v>
      </c>
      <c r="AW2597" s="15" t="s">
        <v>35</v>
      </c>
      <c r="AX2597" s="15" t="s">
        <v>81</v>
      </c>
      <c r="AY2597" s="270" t="s">
        <v>426</v>
      </c>
    </row>
    <row r="2598" s="2" customFormat="1" ht="16.5" customHeight="1">
      <c r="A2598" s="42"/>
      <c r="B2598" s="43"/>
      <c r="C2598" s="220" t="s">
        <v>3327</v>
      </c>
      <c r="D2598" s="220" t="s">
        <v>433</v>
      </c>
      <c r="E2598" s="221" t="s">
        <v>3328</v>
      </c>
      <c r="F2598" s="222" t="s">
        <v>3329</v>
      </c>
      <c r="G2598" s="223" t="s">
        <v>949</v>
      </c>
      <c r="H2598" s="224">
        <v>39.200000000000003</v>
      </c>
      <c r="I2598" s="225"/>
      <c r="J2598" s="226">
        <f>ROUND(I2598*H2598,2)</f>
        <v>0</v>
      </c>
      <c r="K2598" s="222" t="s">
        <v>437</v>
      </c>
      <c r="L2598" s="48"/>
      <c r="M2598" s="227" t="s">
        <v>28</v>
      </c>
      <c r="N2598" s="228" t="s">
        <v>45</v>
      </c>
      <c r="O2598" s="88"/>
      <c r="P2598" s="229">
        <f>O2598*H2598</f>
        <v>0</v>
      </c>
      <c r="Q2598" s="229">
        <v>0</v>
      </c>
      <c r="R2598" s="229">
        <f>Q2598*H2598</f>
        <v>0</v>
      </c>
      <c r="S2598" s="229">
        <v>0</v>
      </c>
      <c r="T2598" s="230">
        <f>S2598*H2598</f>
        <v>0</v>
      </c>
      <c r="U2598" s="42"/>
      <c r="V2598" s="42"/>
      <c r="W2598" s="42"/>
      <c r="X2598" s="42"/>
      <c r="Y2598" s="42"/>
      <c r="Z2598" s="42"/>
      <c r="AA2598" s="42"/>
      <c r="AB2598" s="42"/>
      <c r="AC2598" s="42"/>
      <c r="AD2598" s="42"/>
      <c r="AE2598" s="42"/>
      <c r="AR2598" s="231" t="s">
        <v>645</v>
      </c>
      <c r="AT2598" s="231" t="s">
        <v>433</v>
      </c>
      <c r="AU2598" s="231" t="s">
        <v>83</v>
      </c>
      <c r="AY2598" s="21" t="s">
        <v>426</v>
      </c>
      <c r="BE2598" s="232">
        <f>IF(N2598="základní",J2598,0)</f>
        <v>0</v>
      </c>
      <c r="BF2598" s="232">
        <f>IF(N2598="snížená",J2598,0)</f>
        <v>0</v>
      </c>
      <c r="BG2598" s="232">
        <f>IF(N2598="zákl. přenesená",J2598,0)</f>
        <v>0</v>
      </c>
      <c r="BH2598" s="232">
        <f>IF(N2598="sníž. přenesená",J2598,0)</f>
        <v>0</v>
      </c>
      <c r="BI2598" s="232">
        <f>IF(N2598="nulová",J2598,0)</f>
        <v>0</v>
      </c>
      <c r="BJ2598" s="21" t="s">
        <v>81</v>
      </c>
      <c r="BK2598" s="232">
        <f>ROUND(I2598*H2598,2)</f>
        <v>0</v>
      </c>
      <c r="BL2598" s="21" t="s">
        <v>645</v>
      </c>
      <c r="BM2598" s="231" t="s">
        <v>3330</v>
      </c>
    </row>
    <row r="2599" s="2" customFormat="1">
      <c r="A2599" s="42"/>
      <c r="B2599" s="43"/>
      <c r="C2599" s="44"/>
      <c r="D2599" s="233" t="s">
        <v>442</v>
      </c>
      <c r="E2599" s="44"/>
      <c r="F2599" s="234" t="s">
        <v>3331</v>
      </c>
      <c r="G2599" s="44"/>
      <c r="H2599" s="44"/>
      <c r="I2599" s="235"/>
      <c r="J2599" s="44"/>
      <c r="K2599" s="44"/>
      <c r="L2599" s="48"/>
      <c r="M2599" s="236"/>
      <c r="N2599" s="237"/>
      <c r="O2599" s="88"/>
      <c r="P2599" s="88"/>
      <c r="Q2599" s="88"/>
      <c r="R2599" s="88"/>
      <c r="S2599" s="88"/>
      <c r="T2599" s="89"/>
      <c r="U2599" s="42"/>
      <c r="V2599" s="42"/>
      <c r="W2599" s="42"/>
      <c r="X2599" s="42"/>
      <c r="Y2599" s="42"/>
      <c r="Z2599" s="42"/>
      <c r="AA2599" s="42"/>
      <c r="AB2599" s="42"/>
      <c r="AC2599" s="42"/>
      <c r="AD2599" s="42"/>
      <c r="AE2599" s="42"/>
      <c r="AT2599" s="21" t="s">
        <v>442</v>
      </c>
      <c r="AU2599" s="21" t="s">
        <v>83</v>
      </c>
    </row>
    <row r="2600" s="14" customFormat="1">
      <c r="A2600" s="14"/>
      <c r="B2600" s="250"/>
      <c r="C2600" s="251"/>
      <c r="D2600" s="240" t="s">
        <v>446</v>
      </c>
      <c r="E2600" s="252" t="s">
        <v>28</v>
      </c>
      <c r="F2600" s="253" t="s">
        <v>862</v>
      </c>
      <c r="G2600" s="251"/>
      <c r="H2600" s="252" t="s">
        <v>28</v>
      </c>
      <c r="I2600" s="254"/>
      <c r="J2600" s="251"/>
      <c r="K2600" s="251"/>
      <c r="L2600" s="255"/>
      <c r="M2600" s="256"/>
      <c r="N2600" s="257"/>
      <c r="O2600" s="257"/>
      <c r="P2600" s="257"/>
      <c r="Q2600" s="257"/>
      <c r="R2600" s="257"/>
      <c r="S2600" s="257"/>
      <c r="T2600" s="258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T2600" s="259" t="s">
        <v>446</v>
      </c>
      <c r="AU2600" s="259" t="s">
        <v>83</v>
      </c>
      <c r="AV2600" s="14" t="s">
        <v>81</v>
      </c>
      <c r="AW2600" s="14" t="s">
        <v>35</v>
      </c>
      <c r="AX2600" s="14" t="s">
        <v>74</v>
      </c>
      <c r="AY2600" s="259" t="s">
        <v>426</v>
      </c>
    </row>
    <row r="2601" s="13" customFormat="1">
      <c r="A2601" s="13"/>
      <c r="B2601" s="238"/>
      <c r="C2601" s="239"/>
      <c r="D2601" s="240" t="s">
        <v>446</v>
      </c>
      <c r="E2601" s="241" t="s">
        <v>28</v>
      </c>
      <c r="F2601" s="242" t="s">
        <v>3332</v>
      </c>
      <c r="G2601" s="239"/>
      <c r="H2601" s="243">
        <v>8.8000000000000007</v>
      </c>
      <c r="I2601" s="244"/>
      <c r="J2601" s="239"/>
      <c r="K2601" s="239"/>
      <c r="L2601" s="245"/>
      <c r="M2601" s="246"/>
      <c r="N2601" s="247"/>
      <c r="O2601" s="247"/>
      <c r="P2601" s="247"/>
      <c r="Q2601" s="247"/>
      <c r="R2601" s="247"/>
      <c r="S2601" s="247"/>
      <c r="T2601" s="248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T2601" s="249" t="s">
        <v>446</v>
      </c>
      <c r="AU2601" s="249" t="s">
        <v>83</v>
      </c>
      <c r="AV2601" s="13" t="s">
        <v>83</v>
      </c>
      <c r="AW2601" s="13" t="s">
        <v>35</v>
      </c>
      <c r="AX2601" s="13" t="s">
        <v>74</v>
      </c>
      <c r="AY2601" s="249" t="s">
        <v>426</v>
      </c>
    </row>
    <row r="2602" s="14" customFormat="1">
      <c r="A2602" s="14"/>
      <c r="B2602" s="250"/>
      <c r="C2602" s="251"/>
      <c r="D2602" s="240" t="s">
        <v>446</v>
      </c>
      <c r="E2602" s="252" t="s">
        <v>28</v>
      </c>
      <c r="F2602" s="253" t="s">
        <v>871</v>
      </c>
      <c r="G2602" s="251"/>
      <c r="H2602" s="252" t="s">
        <v>28</v>
      </c>
      <c r="I2602" s="254"/>
      <c r="J2602" s="251"/>
      <c r="K2602" s="251"/>
      <c r="L2602" s="255"/>
      <c r="M2602" s="256"/>
      <c r="N2602" s="257"/>
      <c r="O2602" s="257"/>
      <c r="P2602" s="257"/>
      <c r="Q2602" s="257"/>
      <c r="R2602" s="257"/>
      <c r="S2602" s="257"/>
      <c r="T2602" s="258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T2602" s="259" t="s">
        <v>446</v>
      </c>
      <c r="AU2602" s="259" t="s">
        <v>83</v>
      </c>
      <c r="AV2602" s="14" t="s">
        <v>81</v>
      </c>
      <c r="AW2602" s="14" t="s">
        <v>35</v>
      </c>
      <c r="AX2602" s="14" t="s">
        <v>74</v>
      </c>
      <c r="AY2602" s="259" t="s">
        <v>426</v>
      </c>
    </row>
    <row r="2603" s="13" customFormat="1">
      <c r="A2603" s="13"/>
      <c r="B2603" s="238"/>
      <c r="C2603" s="239"/>
      <c r="D2603" s="240" t="s">
        <v>446</v>
      </c>
      <c r="E2603" s="241" t="s">
        <v>28</v>
      </c>
      <c r="F2603" s="242" t="s">
        <v>3333</v>
      </c>
      <c r="G2603" s="239"/>
      <c r="H2603" s="243">
        <v>15.199999999999999</v>
      </c>
      <c r="I2603" s="244"/>
      <c r="J2603" s="239"/>
      <c r="K2603" s="239"/>
      <c r="L2603" s="245"/>
      <c r="M2603" s="246"/>
      <c r="N2603" s="247"/>
      <c r="O2603" s="247"/>
      <c r="P2603" s="247"/>
      <c r="Q2603" s="247"/>
      <c r="R2603" s="247"/>
      <c r="S2603" s="247"/>
      <c r="T2603" s="248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13"/>
      <c r="AT2603" s="249" t="s">
        <v>446</v>
      </c>
      <c r="AU2603" s="249" t="s">
        <v>83</v>
      </c>
      <c r="AV2603" s="13" t="s">
        <v>83</v>
      </c>
      <c r="AW2603" s="13" t="s">
        <v>35</v>
      </c>
      <c r="AX2603" s="13" t="s">
        <v>74</v>
      </c>
      <c r="AY2603" s="249" t="s">
        <v>426</v>
      </c>
    </row>
    <row r="2604" s="14" customFormat="1">
      <c r="A2604" s="14"/>
      <c r="B2604" s="250"/>
      <c r="C2604" s="251"/>
      <c r="D2604" s="240" t="s">
        <v>446</v>
      </c>
      <c r="E2604" s="252" t="s">
        <v>28</v>
      </c>
      <c r="F2604" s="253" t="s">
        <v>872</v>
      </c>
      <c r="G2604" s="251"/>
      <c r="H2604" s="252" t="s">
        <v>28</v>
      </c>
      <c r="I2604" s="254"/>
      <c r="J2604" s="251"/>
      <c r="K2604" s="251"/>
      <c r="L2604" s="255"/>
      <c r="M2604" s="256"/>
      <c r="N2604" s="257"/>
      <c r="O2604" s="257"/>
      <c r="P2604" s="257"/>
      <c r="Q2604" s="257"/>
      <c r="R2604" s="257"/>
      <c r="S2604" s="257"/>
      <c r="T2604" s="258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T2604" s="259" t="s">
        <v>446</v>
      </c>
      <c r="AU2604" s="259" t="s">
        <v>83</v>
      </c>
      <c r="AV2604" s="14" t="s">
        <v>81</v>
      </c>
      <c r="AW2604" s="14" t="s">
        <v>35</v>
      </c>
      <c r="AX2604" s="14" t="s">
        <v>74</v>
      </c>
      <c r="AY2604" s="259" t="s">
        <v>426</v>
      </c>
    </row>
    <row r="2605" s="13" customFormat="1">
      <c r="A2605" s="13"/>
      <c r="B2605" s="238"/>
      <c r="C2605" s="239"/>
      <c r="D2605" s="240" t="s">
        <v>446</v>
      </c>
      <c r="E2605" s="241" t="s">
        <v>28</v>
      </c>
      <c r="F2605" s="242" t="s">
        <v>3333</v>
      </c>
      <c r="G2605" s="239"/>
      <c r="H2605" s="243">
        <v>15.199999999999999</v>
      </c>
      <c r="I2605" s="244"/>
      <c r="J2605" s="239"/>
      <c r="K2605" s="239"/>
      <c r="L2605" s="245"/>
      <c r="M2605" s="246"/>
      <c r="N2605" s="247"/>
      <c r="O2605" s="247"/>
      <c r="P2605" s="247"/>
      <c r="Q2605" s="247"/>
      <c r="R2605" s="247"/>
      <c r="S2605" s="247"/>
      <c r="T2605" s="248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3"/>
      <c r="AT2605" s="249" t="s">
        <v>446</v>
      </c>
      <c r="AU2605" s="249" t="s">
        <v>83</v>
      </c>
      <c r="AV2605" s="13" t="s">
        <v>83</v>
      </c>
      <c r="AW2605" s="13" t="s">
        <v>35</v>
      </c>
      <c r="AX2605" s="13" t="s">
        <v>74</v>
      </c>
      <c r="AY2605" s="249" t="s">
        <v>426</v>
      </c>
    </row>
    <row r="2606" s="15" customFormat="1">
      <c r="A2606" s="15"/>
      <c r="B2606" s="260"/>
      <c r="C2606" s="261"/>
      <c r="D2606" s="240" t="s">
        <v>446</v>
      </c>
      <c r="E2606" s="262" t="s">
        <v>28</v>
      </c>
      <c r="F2606" s="263" t="s">
        <v>466</v>
      </c>
      <c r="G2606" s="261"/>
      <c r="H2606" s="264">
        <v>39.200000000000003</v>
      </c>
      <c r="I2606" s="265"/>
      <c r="J2606" s="261"/>
      <c r="K2606" s="261"/>
      <c r="L2606" s="266"/>
      <c r="M2606" s="267"/>
      <c r="N2606" s="268"/>
      <c r="O2606" s="268"/>
      <c r="P2606" s="268"/>
      <c r="Q2606" s="268"/>
      <c r="R2606" s="268"/>
      <c r="S2606" s="268"/>
      <c r="T2606" s="269"/>
      <c r="U2606" s="15"/>
      <c r="V2606" s="15"/>
      <c r="W2606" s="15"/>
      <c r="X2606" s="15"/>
      <c r="Y2606" s="15"/>
      <c r="Z2606" s="15"/>
      <c r="AA2606" s="15"/>
      <c r="AB2606" s="15"/>
      <c r="AC2606" s="15"/>
      <c r="AD2606" s="15"/>
      <c r="AE2606" s="15"/>
      <c r="AT2606" s="270" t="s">
        <v>446</v>
      </c>
      <c r="AU2606" s="270" t="s">
        <v>83</v>
      </c>
      <c r="AV2606" s="15" t="s">
        <v>438</v>
      </c>
      <c r="AW2606" s="15" t="s">
        <v>35</v>
      </c>
      <c r="AX2606" s="15" t="s">
        <v>81</v>
      </c>
      <c r="AY2606" s="270" t="s">
        <v>426</v>
      </c>
    </row>
    <row r="2607" s="2" customFormat="1" ht="33" customHeight="1">
      <c r="A2607" s="42"/>
      <c r="B2607" s="43"/>
      <c r="C2607" s="220" t="s">
        <v>215</v>
      </c>
      <c r="D2607" s="220" t="s">
        <v>433</v>
      </c>
      <c r="E2607" s="221" t="s">
        <v>3334</v>
      </c>
      <c r="F2607" s="222" t="s">
        <v>3335</v>
      </c>
      <c r="G2607" s="223" t="s">
        <v>859</v>
      </c>
      <c r="H2607" s="224">
        <v>1.04</v>
      </c>
      <c r="I2607" s="225"/>
      <c r="J2607" s="226">
        <f>ROUND(I2607*H2607,2)</f>
        <v>0</v>
      </c>
      <c r="K2607" s="222" t="s">
        <v>437</v>
      </c>
      <c r="L2607" s="48"/>
      <c r="M2607" s="227" t="s">
        <v>28</v>
      </c>
      <c r="N2607" s="228" t="s">
        <v>45</v>
      </c>
      <c r="O2607" s="88"/>
      <c r="P2607" s="229">
        <f>O2607*H2607</f>
        <v>0</v>
      </c>
      <c r="Q2607" s="229">
        <v>0</v>
      </c>
      <c r="R2607" s="229">
        <f>Q2607*H2607</f>
        <v>0</v>
      </c>
      <c r="S2607" s="229">
        <v>0.0040000000000000001</v>
      </c>
      <c r="T2607" s="230">
        <f>S2607*H2607</f>
        <v>0.0041600000000000005</v>
      </c>
      <c r="U2607" s="42"/>
      <c r="V2607" s="42"/>
      <c r="W2607" s="42"/>
      <c r="X2607" s="42"/>
      <c r="Y2607" s="42"/>
      <c r="Z2607" s="42"/>
      <c r="AA2607" s="42"/>
      <c r="AB2607" s="42"/>
      <c r="AC2607" s="42"/>
      <c r="AD2607" s="42"/>
      <c r="AE2607" s="42"/>
      <c r="AR2607" s="231" t="s">
        <v>645</v>
      </c>
      <c r="AT2607" s="231" t="s">
        <v>433</v>
      </c>
      <c r="AU2607" s="231" t="s">
        <v>83</v>
      </c>
      <c r="AY2607" s="21" t="s">
        <v>426</v>
      </c>
      <c r="BE2607" s="232">
        <f>IF(N2607="základní",J2607,0)</f>
        <v>0</v>
      </c>
      <c r="BF2607" s="232">
        <f>IF(N2607="snížená",J2607,0)</f>
        <v>0</v>
      </c>
      <c r="BG2607" s="232">
        <f>IF(N2607="zákl. přenesená",J2607,0)</f>
        <v>0</v>
      </c>
      <c r="BH2607" s="232">
        <f>IF(N2607="sníž. přenesená",J2607,0)</f>
        <v>0</v>
      </c>
      <c r="BI2607" s="232">
        <f>IF(N2607="nulová",J2607,0)</f>
        <v>0</v>
      </c>
      <c r="BJ2607" s="21" t="s">
        <v>81</v>
      </c>
      <c r="BK2607" s="232">
        <f>ROUND(I2607*H2607,2)</f>
        <v>0</v>
      </c>
      <c r="BL2607" s="21" t="s">
        <v>645</v>
      </c>
      <c r="BM2607" s="231" t="s">
        <v>3336</v>
      </c>
    </row>
    <row r="2608" s="2" customFormat="1">
      <c r="A2608" s="42"/>
      <c r="B2608" s="43"/>
      <c r="C2608" s="44"/>
      <c r="D2608" s="233" t="s">
        <v>442</v>
      </c>
      <c r="E2608" s="44"/>
      <c r="F2608" s="234" t="s">
        <v>3337</v>
      </c>
      <c r="G2608" s="44"/>
      <c r="H2608" s="44"/>
      <c r="I2608" s="235"/>
      <c r="J2608" s="44"/>
      <c r="K2608" s="44"/>
      <c r="L2608" s="48"/>
      <c r="M2608" s="236"/>
      <c r="N2608" s="237"/>
      <c r="O2608" s="88"/>
      <c r="P2608" s="88"/>
      <c r="Q2608" s="88"/>
      <c r="R2608" s="88"/>
      <c r="S2608" s="88"/>
      <c r="T2608" s="89"/>
      <c r="U2608" s="42"/>
      <c r="V2608" s="42"/>
      <c r="W2608" s="42"/>
      <c r="X2608" s="42"/>
      <c r="Y2608" s="42"/>
      <c r="Z2608" s="42"/>
      <c r="AA2608" s="42"/>
      <c r="AB2608" s="42"/>
      <c r="AC2608" s="42"/>
      <c r="AD2608" s="42"/>
      <c r="AE2608" s="42"/>
      <c r="AT2608" s="21" t="s">
        <v>442</v>
      </c>
      <c r="AU2608" s="21" t="s">
        <v>83</v>
      </c>
    </row>
    <row r="2609" s="14" customFormat="1">
      <c r="A2609" s="14"/>
      <c r="B2609" s="250"/>
      <c r="C2609" s="251"/>
      <c r="D2609" s="240" t="s">
        <v>446</v>
      </c>
      <c r="E2609" s="252" t="s">
        <v>28</v>
      </c>
      <c r="F2609" s="253" t="s">
        <v>862</v>
      </c>
      <c r="G2609" s="251"/>
      <c r="H2609" s="252" t="s">
        <v>28</v>
      </c>
      <c r="I2609" s="254"/>
      <c r="J2609" s="251"/>
      <c r="K2609" s="251"/>
      <c r="L2609" s="255"/>
      <c r="M2609" s="256"/>
      <c r="N2609" s="257"/>
      <c r="O2609" s="257"/>
      <c r="P2609" s="257"/>
      <c r="Q2609" s="257"/>
      <c r="R2609" s="257"/>
      <c r="S2609" s="257"/>
      <c r="T2609" s="258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T2609" s="259" t="s">
        <v>446</v>
      </c>
      <c r="AU2609" s="259" t="s">
        <v>83</v>
      </c>
      <c r="AV2609" s="14" t="s">
        <v>81</v>
      </c>
      <c r="AW2609" s="14" t="s">
        <v>35</v>
      </c>
      <c r="AX2609" s="14" t="s">
        <v>74</v>
      </c>
      <c r="AY2609" s="259" t="s">
        <v>426</v>
      </c>
    </row>
    <row r="2610" s="13" customFormat="1">
      <c r="A2610" s="13"/>
      <c r="B2610" s="238"/>
      <c r="C2610" s="239"/>
      <c r="D2610" s="240" t="s">
        <v>446</v>
      </c>
      <c r="E2610" s="241" t="s">
        <v>28</v>
      </c>
      <c r="F2610" s="242" t="s">
        <v>3338</v>
      </c>
      <c r="G2610" s="239"/>
      <c r="H2610" s="243">
        <v>1.04</v>
      </c>
      <c r="I2610" s="244"/>
      <c r="J2610" s="239"/>
      <c r="K2610" s="239"/>
      <c r="L2610" s="245"/>
      <c r="M2610" s="246"/>
      <c r="N2610" s="247"/>
      <c r="O2610" s="247"/>
      <c r="P2610" s="247"/>
      <c r="Q2610" s="247"/>
      <c r="R2610" s="247"/>
      <c r="S2610" s="247"/>
      <c r="T2610" s="248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T2610" s="249" t="s">
        <v>446</v>
      </c>
      <c r="AU2610" s="249" t="s">
        <v>83</v>
      </c>
      <c r="AV2610" s="13" t="s">
        <v>83</v>
      </c>
      <c r="AW2610" s="13" t="s">
        <v>35</v>
      </c>
      <c r="AX2610" s="13" t="s">
        <v>81</v>
      </c>
      <c r="AY2610" s="249" t="s">
        <v>426</v>
      </c>
    </row>
    <row r="2611" s="2" customFormat="1" ht="37.8" customHeight="1">
      <c r="A2611" s="42"/>
      <c r="B2611" s="43"/>
      <c r="C2611" s="220" t="s">
        <v>3339</v>
      </c>
      <c r="D2611" s="220" t="s">
        <v>433</v>
      </c>
      <c r="E2611" s="221" t="s">
        <v>3340</v>
      </c>
      <c r="F2611" s="222" t="s">
        <v>3341</v>
      </c>
      <c r="G2611" s="223" t="s">
        <v>859</v>
      </c>
      <c r="H2611" s="224">
        <v>4.7999999999999998</v>
      </c>
      <c r="I2611" s="225"/>
      <c r="J2611" s="226">
        <f>ROUND(I2611*H2611,2)</f>
        <v>0</v>
      </c>
      <c r="K2611" s="222" t="s">
        <v>437</v>
      </c>
      <c r="L2611" s="48"/>
      <c r="M2611" s="227" t="s">
        <v>28</v>
      </c>
      <c r="N2611" s="228" t="s">
        <v>45</v>
      </c>
      <c r="O2611" s="88"/>
      <c r="P2611" s="229">
        <f>O2611*H2611</f>
        <v>0</v>
      </c>
      <c r="Q2611" s="229">
        <v>0</v>
      </c>
      <c r="R2611" s="229">
        <f>Q2611*H2611</f>
        <v>0</v>
      </c>
      <c r="S2611" s="229">
        <v>0.0060000000000000001</v>
      </c>
      <c r="T2611" s="230">
        <f>S2611*H2611</f>
        <v>0.028799999999999999</v>
      </c>
      <c r="U2611" s="42"/>
      <c r="V2611" s="42"/>
      <c r="W2611" s="42"/>
      <c r="X2611" s="42"/>
      <c r="Y2611" s="42"/>
      <c r="Z2611" s="42"/>
      <c r="AA2611" s="42"/>
      <c r="AB2611" s="42"/>
      <c r="AC2611" s="42"/>
      <c r="AD2611" s="42"/>
      <c r="AE2611" s="42"/>
      <c r="AR2611" s="231" t="s">
        <v>645</v>
      </c>
      <c r="AT2611" s="231" t="s">
        <v>433</v>
      </c>
      <c r="AU2611" s="231" t="s">
        <v>83</v>
      </c>
      <c r="AY2611" s="21" t="s">
        <v>426</v>
      </c>
      <c r="BE2611" s="232">
        <f>IF(N2611="základní",J2611,0)</f>
        <v>0</v>
      </c>
      <c r="BF2611" s="232">
        <f>IF(N2611="snížená",J2611,0)</f>
        <v>0</v>
      </c>
      <c r="BG2611" s="232">
        <f>IF(N2611="zákl. přenesená",J2611,0)</f>
        <v>0</v>
      </c>
      <c r="BH2611" s="232">
        <f>IF(N2611="sníž. přenesená",J2611,0)</f>
        <v>0</v>
      </c>
      <c r="BI2611" s="232">
        <f>IF(N2611="nulová",J2611,0)</f>
        <v>0</v>
      </c>
      <c r="BJ2611" s="21" t="s">
        <v>81</v>
      </c>
      <c r="BK2611" s="232">
        <f>ROUND(I2611*H2611,2)</f>
        <v>0</v>
      </c>
      <c r="BL2611" s="21" t="s">
        <v>645</v>
      </c>
      <c r="BM2611" s="231" t="s">
        <v>3342</v>
      </c>
    </row>
    <row r="2612" s="2" customFormat="1">
      <c r="A2612" s="42"/>
      <c r="B2612" s="43"/>
      <c r="C2612" s="44"/>
      <c r="D2612" s="233" t="s">
        <v>442</v>
      </c>
      <c r="E2612" s="44"/>
      <c r="F2612" s="234" t="s">
        <v>3343</v>
      </c>
      <c r="G2612" s="44"/>
      <c r="H2612" s="44"/>
      <c r="I2612" s="235"/>
      <c r="J2612" s="44"/>
      <c r="K2612" s="44"/>
      <c r="L2612" s="48"/>
      <c r="M2612" s="236"/>
      <c r="N2612" s="237"/>
      <c r="O2612" s="88"/>
      <c r="P2612" s="88"/>
      <c r="Q2612" s="88"/>
      <c r="R2612" s="88"/>
      <c r="S2612" s="88"/>
      <c r="T2612" s="89"/>
      <c r="U2612" s="42"/>
      <c r="V2612" s="42"/>
      <c r="W2612" s="42"/>
      <c r="X2612" s="42"/>
      <c r="Y2612" s="42"/>
      <c r="Z2612" s="42"/>
      <c r="AA2612" s="42"/>
      <c r="AB2612" s="42"/>
      <c r="AC2612" s="42"/>
      <c r="AD2612" s="42"/>
      <c r="AE2612" s="42"/>
      <c r="AT2612" s="21" t="s">
        <v>442</v>
      </c>
      <c r="AU2612" s="21" t="s">
        <v>83</v>
      </c>
    </row>
    <row r="2613" s="14" customFormat="1">
      <c r="A2613" s="14"/>
      <c r="B2613" s="250"/>
      <c r="C2613" s="251"/>
      <c r="D2613" s="240" t="s">
        <v>446</v>
      </c>
      <c r="E2613" s="252" t="s">
        <v>28</v>
      </c>
      <c r="F2613" s="253" t="s">
        <v>862</v>
      </c>
      <c r="G2613" s="251"/>
      <c r="H2613" s="252" t="s">
        <v>28</v>
      </c>
      <c r="I2613" s="254"/>
      <c r="J2613" s="251"/>
      <c r="K2613" s="251"/>
      <c r="L2613" s="255"/>
      <c r="M2613" s="256"/>
      <c r="N2613" s="257"/>
      <c r="O2613" s="257"/>
      <c r="P2613" s="257"/>
      <c r="Q2613" s="257"/>
      <c r="R2613" s="257"/>
      <c r="S2613" s="257"/>
      <c r="T2613" s="258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T2613" s="259" t="s">
        <v>446</v>
      </c>
      <c r="AU2613" s="259" t="s">
        <v>83</v>
      </c>
      <c r="AV2613" s="14" t="s">
        <v>81</v>
      </c>
      <c r="AW2613" s="14" t="s">
        <v>35</v>
      </c>
      <c r="AX2613" s="14" t="s">
        <v>74</v>
      </c>
      <c r="AY2613" s="259" t="s">
        <v>426</v>
      </c>
    </row>
    <row r="2614" s="13" customFormat="1">
      <c r="A2614" s="13"/>
      <c r="B2614" s="238"/>
      <c r="C2614" s="239"/>
      <c r="D2614" s="240" t="s">
        <v>446</v>
      </c>
      <c r="E2614" s="241" t="s">
        <v>28</v>
      </c>
      <c r="F2614" s="242" t="s">
        <v>3344</v>
      </c>
      <c r="G2614" s="239"/>
      <c r="H2614" s="243">
        <v>1.6000000000000001</v>
      </c>
      <c r="I2614" s="244"/>
      <c r="J2614" s="239"/>
      <c r="K2614" s="239"/>
      <c r="L2614" s="245"/>
      <c r="M2614" s="246"/>
      <c r="N2614" s="247"/>
      <c r="O2614" s="247"/>
      <c r="P2614" s="247"/>
      <c r="Q2614" s="247"/>
      <c r="R2614" s="247"/>
      <c r="S2614" s="247"/>
      <c r="T2614" s="248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T2614" s="249" t="s">
        <v>446</v>
      </c>
      <c r="AU2614" s="249" t="s">
        <v>83</v>
      </c>
      <c r="AV2614" s="13" t="s">
        <v>83</v>
      </c>
      <c r="AW2614" s="13" t="s">
        <v>35</v>
      </c>
      <c r="AX2614" s="13" t="s">
        <v>74</v>
      </c>
      <c r="AY2614" s="249" t="s">
        <v>426</v>
      </c>
    </row>
    <row r="2615" s="14" customFormat="1">
      <c r="A2615" s="14"/>
      <c r="B2615" s="250"/>
      <c r="C2615" s="251"/>
      <c r="D2615" s="240" t="s">
        <v>446</v>
      </c>
      <c r="E2615" s="252" t="s">
        <v>28</v>
      </c>
      <c r="F2615" s="253" t="s">
        <v>871</v>
      </c>
      <c r="G2615" s="251"/>
      <c r="H2615" s="252" t="s">
        <v>28</v>
      </c>
      <c r="I2615" s="254"/>
      <c r="J2615" s="251"/>
      <c r="K2615" s="251"/>
      <c r="L2615" s="255"/>
      <c r="M2615" s="256"/>
      <c r="N2615" s="257"/>
      <c r="O2615" s="257"/>
      <c r="P2615" s="257"/>
      <c r="Q2615" s="257"/>
      <c r="R2615" s="257"/>
      <c r="S2615" s="257"/>
      <c r="T2615" s="258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T2615" s="259" t="s">
        <v>446</v>
      </c>
      <c r="AU2615" s="259" t="s">
        <v>83</v>
      </c>
      <c r="AV2615" s="14" t="s">
        <v>81</v>
      </c>
      <c r="AW2615" s="14" t="s">
        <v>35</v>
      </c>
      <c r="AX2615" s="14" t="s">
        <v>74</v>
      </c>
      <c r="AY2615" s="259" t="s">
        <v>426</v>
      </c>
    </row>
    <row r="2616" s="13" customFormat="1">
      <c r="A2616" s="13"/>
      <c r="B2616" s="238"/>
      <c r="C2616" s="239"/>
      <c r="D2616" s="240" t="s">
        <v>446</v>
      </c>
      <c r="E2616" s="241" t="s">
        <v>28</v>
      </c>
      <c r="F2616" s="242" t="s">
        <v>3344</v>
      </c>
      <c r="G2616" s="239"/>
      <c r="H2616" s="243">
        <v>1.6000000000000001</v>
      </c>
      <c r="I2616" s="244"/>
      <c r="J2616" s="239"/>
      <c r="K2616" s="239"/>
      <c r="L2616" s="245"/>
      <c r="M2616" s="246"/>
      <c r="N2616" s="247"/>
      <c r="O2616" s="247"/>
      <c r="P2616" s="247"/>
      <c r="Q2616" s="247"/>
      <c r="R2616" s="247"/>
      <c r="S2616" s="247"/>
      <c r="T2616" s="248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T2616" s="249" t="s">
        <v>446</v>
      </c>
      <c r="AU2616" s="249" t="s">
        <v>83</v>
      </c>
      <c r="AV2616" s="13" t="s">
        <v>83</v>
      </c>
      <c r="AW2616" s="13" t="s">
        <v>35</v>
      </c>
      <c r="AX2616" s="13" t="s">
        <v>74</v>
      </c>
      <c r="AY2616" s="249" t="s">
        <v>426</v>
      </c>
    </row>
    <row r="2617" s="14" customFormat="1">
      <c r="A2617" s="14"/>
      <c r="B2617" s="250"/>
      <c r="C2617" s="251"/>
      <c r="D2617" s="240" t="s">
        <v>446</v>
      </c>
      <c r="E2617" s="252" t="s">
        <v>28</v>
      </c>
      <c r="F2617" s="253" t="s">
        <v>872</v>
      </c>
      <c r="G2617" s="251"/>
      <c r="H2617" s="252" t="s">
        <v>28</v>
      </c>
      <c r="I2617" s="254"/>
      <c r="J2617" s="251"/>
      <c r="K2617" s="251"/>
      <c r="L2617" s="255"/>
      <c r="M2617" s="256"/>
      <c r="N2617" s="257"/>
      <c r="O2617" s="257"/>
      <c r="P2617" s="257"/>
      <c r="Q2617" s="257"/>
      <c r="R2617" s="257"/>
      <c r="S2617" s="257"/>
      <c r="T2617" s="258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T2617" s="259" t="s">
        <v>446</v>
      </c>
      <c r="AU2617" s="259" t="s">
        <v>83</v>
      </c>
      <c r="AV2617" s="14" t="s">
        <v>81</v>
      </c>
      <c r="AW2617" s="14" t="s">
        <v>35</v>
      </c>
      <c r="AX2617" s="14" t="s">
        <v>74</v>
      </c>
      <c r="AY2617" s="259" t="s">
        <v>426</v>
      </c>
    </row>
    <row r="2618" s="13" customFormat="1">
      <c r="A2618" s="13"/>
      <c r="B2618" s="238"/>
      <c r="C2618" s="239"/>
      <c r="D2618" s="240" t="s">
        <v>446</v>
      </c>
      <c r="E2618" s="241" t="s">
        <v>28</v>
      </c>
      <c r="F2618" s="242" t="s">
        <v>3344</v>
      </c>
      <c r="G2618" s="239"/>
      <c r="H2618" s="243">
        <v>1.6000000000000001</v>
      </c>
      <c r="I2618" s="244"/>
      <c r="J2618" s="239"/>
      <c r="K2618" s="239"/>
      <c r="L2618" s="245"/>
      <c r="M2618" s="246"/>
      <c r="N2618" s="247"/>
      <c r="O2618" s="247"/>
      <c r="P2618" s="247"/>
      <c r="Q2618" s="247"/>
      <c r="R2618" s="247"/>
      <c r="S2618" s="247"/>
      <c r="T2618" s="248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T2618" s="249" t="s">
        <v>446</v>
      </c>
      <c r="AU2618" s="249" t="s">
        <v>83</v>
      </c>
      <c r="AV2618" s="13" t="s">
        <v>83</v>
      </c>
      <c r="AW2618" s="13" t="s">
        <v>35</v>
      </c>
      <c r="AX2618" s="13" t="s">
        <v>74</v>
      </c>
      <c r="AY2618" s="249" t="s">
        <v>426</v>
      </c>
    </row>
    <row r="2619" s="15" customFormat="1">
      <c r="A2619" s="15"/>
      <c r="B2619" s="260"/>
      <c r="C2619" s="261"/>
      <c r="D2619" s="240" t="s">
        <v>446</v>
      </c>
      <c r="E2619" s="262" t="s">
        <v>28</v>
      </c>
      <c r="F2619" s="263" t="s">
        <v>466</v>
      </c>
      <c r="G2619" s="261"/>
      <c r="H2619" s="264">
        <v>4.7999999999999998</v>
      </c>
      <c r="I2619" s="265"/>
      <c r="J2619" s="261"/>
      <c r="K2619" s="261"/>
      <c r="L2619" s="266"/>
      <c r="M2619" s="267"/>
      <c r="N2619" s="268"/>
      <c r="O2619" s="268"/>
      <c r="P2619" s="268"/>
      <c r="Q2619" s="268"/>
      <c r="R2619" s="268"/>
      <c r="S2619" s="268"/>
      <c r="T2619" s="269"/>
      <c r="U2619" s="15"/>
      <c r="V2619" s="15"/>
      <c r="W2619" s="15"/>
      <c r="X2619" s="15"/>
      <c r="Y2619" s="15"/>
      <c r="Z2619" s="15"/>
      <c r="AA2619" s="15"/>
      <c r="AB2619" s="15"/>
      <c r="AC2619" s="15"/>
      <c r="AD2619" s="15"/>
      <c r="AE2619" s="15"/>
      <c r="AT2619" s="270" t="s">
        <v>446</v>
      </c>
      <c r="AU2619" s="270" t="s">
        <v>83</v>
      </c>
      <c r="AV2619" s="15" t="s">
        <v>438</v>
      </c>
      <c r="AW2619" s="15" t="s">
        <v>35</v>
      </c>
      <c r="AX2619" s="15" t="s">
        <v>81</v>
      </c>
      <c r="AY2619" s="270" t="s">
        <v>426</v>
      </c>
    </row>
    <row r="2620" s="2" customFormat="1" ht="37.8" customHeight="1">
      <c r="A2620" s="42"/>
      <c r="B2620" s="43"/>
      <c r="C2620" s="220" t="s">
        <v>3345</v>
      </c>
      <c r="D2620" s="220" t="s">
        <v>433</v>
      </c>
      <c r="E2620" s="221" t="s">
        <v>3346</v>
      </c>
      <c r="F2620" s="222" t="s">
        <v>3347</v>
      </c>
      <c r="G2620" s="223" t="s">
        <v>859</v>
      </c>
      <c r="H2620" s="224">
        <v>4</v>
      </c>
      <c r="I2620" s="225"/>
      <c r="J2620" s="226">
        <f>ROUND(I2620*H2620,2)</f>
        <v>0</v>
      </c>
      <c r="K2620" s="222" t="s">
        <v>437</v>
      </c>
      <c r="L2620" s="48"/>
      <c r="M2620" s="227" t="s">
        <v>28</v>
      </c>
      <c r="N2620" s="228" t="s">
        <v>45</v>
      </c>
      <c r="O2620" s="88"/>
      <c r="P2620" s="229">
        <f>O2620*H2620</f>
        <v>0</v>
      </c>
      <c r="Q2620" s="229">
        <v>0</v>
      </c>
      <c r="R2620" s="229">
        <f>Q2620*H2620</f>
        <v>0</v>
      </c>
      <c r="S2620" s="229">
        <v>0</v>
      </c>
      <c r="T2620" s="230">
        <f>S2620*H2620</f>
        <v>0</v>
      </c>
      <c r="U2620" s="42"/>
      <c r="V2620" s="42"/>
      <c r="W2620" s="42"/>
      <c r="X2620" s="42"/>
      <c r="Y2620" s="42"/>
      <c r="Z2620" s="42"/>
      <c r="AA2620" s="42"/>
      <c r="AB2620" s="42"/>
      <c r="AC2620" s="42"/>
      <c r="AD2620" s="42"/>
      <c r="AE2620" s="42"/>
      <c r="AR2620" s="231" t="s">
        <v>645</v>
      </c>
      <c r="AT2620" s="231" t="s">
        <v>433</v>
      </c>
      <c r="AU2620" s="231" t="s">
        <v>83</v>
      </c>
      <c r="AY2620" s="21" t="s">
        <v>426</v>
      </c>
      <c r="BE2620" s="232">
        <f>IF(N2620="základní",J2620,0)</f>
        <v>0</v>
      </c>
      <c r="BF2620" s="232">
        <f>IF(N2620="snížená",J2620,0)</f>
        <v>0</v>
      </c>
      <c r="BG2620" s="232">
        <f>IF(N2620="zákl. přenesená",J2620,0)</f>
        <v>0</v>
      </c>
      <c r="BH2620" s="232">
        <f>IF(N2620="sníž. přenesená",J2620,0)</f>
        <v>0</v>
      </c>
      <c r="BI2620" s="232">
        <f>IF(N2620="nulová",J2620,0)</f>
        <v>0</v>
      </c>
      <c r="BJ2620" s="21" t="s">
        <v>81</v>
      </c>
      <c r="BK2620" s="232">
        <f>ROUND(I2620*H2620,2)</f>
        <v>0</v>
      </c>
      <c r="BL2620" s="21" t="s">
        <v>645</v>
      </c>
      <c r="BM2620" s="231" t="s">
        <v>3348</v>
      </c>
    </row>
    <row r="2621" s="2" customFormat="1">
      <c r="A2621" s="42"/>
      <c r="B2621" s="43"/>
      <c r="C2621" s="44"/>
      <c r="D2621" s="233" t="s">
        <v>442</v>
      </c>
      <c r="E2621" s="44"/>
      <c r="F2621" s="234" t="s">
        <v>3349</v>
      </c>
      <c r="G2621" s="44"/>
      <c r="H2621" s="44"/>
      <c r="I2621" s="235"/>
      <c r="J2621" s="44"/>
      <c r="K2621" s="44"/>
      <c r="L2621" s="48"/>
      <c r="M2621" s="236"/>
      <c r="N2621" s="237"/>
      <c r="O2621" s="88"/>
      <c r="P2621" s="88"/>
      <c r="Q2621" s="88"/>
      <c r="R2621" s="88"/>
      <c r="S2621" s="88"/>
      <c r="T2621" s="89"/>
      <c r="U2621" s="42"/>
      <c r="V2621" s="42"/>
      <c r="W2621" s="42"/>
      <c r="X2621" s="42"/>
      <c r="Y2621" s="42"/>
      <c r="Z2621" s="42"/>
      <c r="AA2621" s="42"/>
      <c r="AB2621" s="42"/>
      <c r="AC2621" s="42"/>
      <c r="AD2621" s="42"/>
      <c r="AE2621" s="42"/>
      <c r="AT2621" s="21" t="s">
        <v>442</v>
      </c>
      <c r="AU2621" s="21" t="s">
        <v>83</v>
      </c>
    </row>
    <row r="2622" s="14" customFormat="1">
      <c r="A2622" s="14"/>
      <c r="B2622" s="250"/>
      <c r="C2622" s="251"/>
      <c r="D2622" s="240" t="s">
        <v>446</v>
      </c>
      <c r="E2622" s="252" t="s">
        <v>28</v>
      </c>
      <c r="F2622" s="253" t="s">
        <v>899</v>
      </c>
      <c r="G2622" s="251"/>
      <c r="H2622" s="252" t="s">
        <v>28</v>
      </c>
      <c r="I2622" s="254"/>
      <c r="J2622" s="251"/>
      <c r="K2622" s="251"/>
      <c r="L2622" s="255"/>
      <c r="M2622" s="256"/>
      <c r="N2622" s="257"/>
      <c r="O2622" s="257"/>
      <c r="P2622" s="257"/>
      <c r="Q2622" s="257"/>
      <c r="R2622" s="257"/>
      <c r="S2622" s="257"/>
      <c r="T2622" s="258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T2622" s="259" t="s">
        <v>446</v>
      </c>
      <c r="AU2622" s="259" t="s">
        <v>83</v>
      </c>
      <c r="AV2622" s="14" t="s">
        <v>81</v>
      </c>
      <c r="AW2622" s="14" t="s">
        <v>35</v>
      </c>
      <c r="AX2622" s="14" t="s">
        <v>74</v>
      </c>
      <c r="AY2622" s="259" t="s">
        <v>426</v>
      </c>
    </row>
    <row r="2623" s="14" customFormat="1">
      <c r="A2623" s="14"/>
      <c r="B2623" s="250"/>
      <c r="C2623" s="251"/>
      <c r="D2623" s="240" t="s">
        <v>446</v>
      </c>
      <c r="E2623" s="252" t="s">
        <v>28</v>
      </c>
      <c r="F2623" s="253" t="s">
        <v>3350</v>
      </c>
      <c r="G2623" s="251"/>
      <c r="H2623" s="252" t="s">
        <v>28</v>
      </c>
      <c r="I2623" s="254"/>
      <c r="J2623" s="251"/>
      <c r="K2623" s="251"/>
      <c r="L2623" s="255"/>
      <c r="M2623" s="256"/>
      <c r="N2623" s="257"/>
      <c r="O2623" s="257"/>
      <c r="P2623" s="257"/>
      <c r="Q2623" s="257"/>
      <c r="R2623" s="257"/>
      <c r="S2623" s="257"/>
      <c r="T2623" s="258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T2623" s="259" t="s">
        <v>446</v>
      </c>
      <c r="AU2623" s="259" t="s">
        <v>83</v>
      </c>
      <c r="AV2623" s="14" t="s">
        <v>81</v>
      </c>
      <c r="AW2623" s="14" t="s">
        <v>35</v>
      </c>
      <c r="AX2623" s="14" t="s">
        <v>74</v>
      </c>
      <c r="AY2623" s="259" t="s">
        <v>426</v>
      </c>
    </row>
    <row r="2624" s="13" customFormat="1">
      <c r="A2624" s="13"/>
      <c r="B2624" s="238"/>
      <c r="C2624" s="239"/>
      <c r="D2624" s="240" t="s">
        <v>446</v>
      </c>
      <c r="E2624" s="241" t="s">
        <v>28</v>
      </c>
      <c r="F2624" s="242" t="s">
        <v>438</v>
      </c>
      <c r="G2624" s="239"/>
      <c r="H2624" s="243">
        <v>4</v>
      </c>
      <c r="I2624" s="244"/>
      <c r="J2624" s="239"/>
      <c r="K2624" s="239"/>
      <c r="L2624" s="245"/>
      <c r="M2624" s="246"/>
      <c r="N2624" s="247"/>
      <c r="O2624" s="247"/>
      <c r="P2624" s="247"/>
      <c r="Q2624" s="247"/>
      <c r="R2624" s="247"/>
      <c r="S2624" s="247"/>
      <c r="T2624" s="248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T2624" s="249" t="s">
        <v>446</v>
      </c>
      <c r="AU2624" s="249" t="s">
        <v>83</v>
      </c>
      <c r="AV2624" s="13" t="s">
        <v>83</v>
      </c>
      <c r="AW2624" s="13" t="s">
        <v>35</v>
      </c>
      <c r="AX2624" s="13" t="s">
        <v>81</v>
      </c>
      <c r="AY2624" s="249" t="s">
        <v>426</v>
      </c>
    </row>
    <row r="2625" s="2" customFormat="1" ht="37.8" customHeight="1">
      <c r="A2625" s="42"/>
      <c r="B2625" s="43"/>
      <c r="C2625" s="220" t="s">
        <v>3351</v>
      </c>
      <c r="D2625" s="220" t="s">
        <v>433</v>
      </c>
      <c r="E2625" s="221" t="s">
        <v>3352</v>
      </c>
      <c r="F2625" s="222" t="s">
        <v>3353</v>
      </c>
      <c r="G2625" s="223" t="s">
        <v>859</v>
      </c>
      <c r="H2625" s="224">
        <v>3</v>
      </c>
      <c r="I2625" s="225"/>
      <c r="J2625" s="226">
        <f>ROUND(I2625*H2625,2)</f>
        <v>0</v>
      </c>
      <c r="K2625" s="222" t="s">
        <v>437</v>
      </c>
      <c r="L2625" s="48"/>
      <c r="M2625" s="227" t="s">
        <v>28</v>
      </c>
      <c r="N2625" s="228" t="s">
        <v>45</v>
      </c>
      <c r="O2625" s="88"/>
      <c r="P2625" s="229">
        <f>O2625*H2625</f>
        <v>0</v>
      </c>
      <c r="Q2625" s="229">
        <v>0</v>
      </c>
      <c r="R2625" s="229">
        <f>Q2625*H2625</f>
        <v>0</v>
      </c>
      <c r="S2625" s="229">
        <v>0</v>
      </c>
      <c r="T2625" s="230">
        <f>S2625*H2625</f>
        <v>0</v>
      </c>
      <c r="U2625" s="42"/>
      <c r="V2625" s="42"/>
      <c r="W2625" s="42"/>
      <c r="X2625" s="42"/>
      <c r="Y2625" s="42"/>
      <c r="Z2625" s="42"/>
      <c r="AA2625" s="42"/>
      <c r="AB2625" s="42"/>
      <c r="AC2625" s="42"/>
      <c r="AD2625" s="42"/>
      <c r="AE2625" s="42"/>
      <c r="AR2625" s="231" t="s">
        <v>645</v>
      </c>
      <c r="AT2625" s="231" t="s">
        <v>433</v>
      </c>
      <c r="AU2625" s="231" t="s">
        <v>83</v>
      </c>
      <c r="AY2625" s="21" t="s">
        <v>426</v>
      </c>
      <c r="BE2625" s="232">
        <f>IF(N2625="základní",J2625,0)</f>
        <v>0</v>
      </c>
      <c r="BF2625" s="232">
        <f>IF(N2625="snížená",J2625,0)</f>
        <v>0</v>
      </c>
      <c r="BG2625" s="232">
        <f>IF(N2625="zákl. přenesená",J2625,0)</f>
        <v>0</v>
      </c>
      <c r="BH2625" s="232">
        <f>IF(N2625="sníž. přenesená",J2625,0)</f>
        <v>0</v>
      </c>
      <c r="BI2625" s="232">
        <f>IF(N2625="nulová",J2625,0)</f>
        <v>0</v>
      </c>
      <c r="BJ2625" s="21" t="s">
        <v>81</v>
      </c>
      <c r="BK2625" s="232">
        <f>ROUND(I2625*H2625,2)</f>
        <v>0</v>
      </c>
      <c r="BL2625" s="21" t="s">
        <v>645</v>
      </c>
      <c r="BM2625" s="231" t="s">
        <v>3354</v>
      </c>
    </row>
    <row r="2626" s="2" customFormat="1">
      <c r="A2626" s="42"/>
      <c r="B2626" s="43"/>
      <c r="C2626" s="44"/>
      <c r="D2626" s="233" t="s">
        <v>442</v>
      </c>
      <c r="E2626" s="44"/>
      <c r="F2626" s="234" t="s">
        <v>3355</v>
      </c>
      <c r="G2626" s="44"/>
      <c r="H2626" s="44"/>
      <c r="I2626" s="235"/>
      <c r="J2626" s="44"/>
      <c r="K2626" s="44"/>
      <c r="L2626" s="48"/>
      <c r="M2626" s="236"/>
      <c r="N2626" s="237"/>
      <c r="O2626" s="88"/>
      <c r="P2626" s="88"/>
      <c r="Q2626" s="88"/>
      <c r="R2626" s="88"/>
      <c r="S2626" s="88"/>
      <c r="T2626" s="89"/>
      <c r="U2626" s="42"/>
      <c r="V2626" s="42"/>
      <c r="W2626" s="42"/>
      <c r="X2626" s="42"/>
      <c r="Y2626" s="42"/>
      <c r="Z2626" s="42"/>
      <c r="AA2626" s="42"/>
      <c r="AB2626" s="42"/>
      <c r="AC2626" s="42"/>
      <c r="AD2626" s="42"/>
      <c r="AE2626" s="42"/>
      <c r="AT2626" s="21" t="s">
        <v>442</v>
      </c>
      <c r="AU2626" s="21" t="s">
        <v>83</v>
      </c>
    </row>
    <row r="2627" s="14" customFormat="1">
      <c r="A2627" s="14"/>
      <c r="B2627" s="250"/>
      <c r="C2627" s="251"/>
      <c r="D2627" s="240" t="s">
        <v>446</v>
      </c>
      <c r="E2627" s="252" t="s">
        <v>28</v>
      </c>
      <c r="F2627" s="253" t="s">
        <v>899</v>
      </c>
      <c r="G2627" s="251"/>
      <c r="H2627" s="252" t="s">
        <v>28</v>
      </c>
      <c r="I2627" s="254"/>
      <c r="J2627" s="251"/>
      <c r="K2627" s="251"/>
      <c r="L2627" s="255"/>
      <c r="M2627" s="256"/>
      <c r="N2627" s="257"/>
      <c r="O2627" s="257"/>
      <c r="P2627" s="257"/>
      <c r="Q2627" s="257"/>
      <c r="R2627" s="257"/>
      <c r="S2627" s="257"/>
      <c r="T2627" s="258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T2627" s="259" t="s">
        <v>446</v>
      </c>
      <c r="AU2627" s="259" t="s">
        <v>83</v>
      </c>
      <c r="AV2627" s="14" t="s">
        <v>81</v>
      </c>
      <c r="AW2627" s="14" t="s">
        <v>35</v>
      </c>
      <c r="AX2627" s="14" t="s">
        <v>74</v>
      </c>
      <c r="AY2627" s="259" t="s">
        <v>426</v>
      </c>
    </row>
    <row r="2628" s="14" customFormat="1">
      <c r="A2628" s="14"/>
      <c r="B2628" s="250"/>
      <c r="C2628" s="251"/>
      <c r="D2628" s="240" t="s">
        <v>446</v>
      </c>
      <c r="E2628" s="252" t="s">
        <v>28</v>
      </c>
      <c r="F2628" s="253" t="s">
        <v>3350</v>
      </c>
      <c r="G2628" s="251"/>
      <c r="H2628" s="252" t="s">
        <v>28</v>
      </c>
      <c r="I2628" s="254"/>
      <c r="J2628" s="251"/>
      <c r="K2628" s="251"/>
      <c r="L2628" s="255"/>
      <c r="M2628" s="256"/>
      <c r="N2628" s="257"/>
      <c r="O2628" s="257"/>
      <c r="P2628" s="257"/>
      <c r="Q2628" s="257"/>
      <c r="R2628" s="257"/>
      <c r="S2628" s="257"/>
      <c r="T2628" s="258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T2628" s="259" t="s">
        <v>446</v>
      </c>
      <c r="AU2628" s="259" t="s">
        <v>83</v>
      </c>
      <c r="AV2628" s="14" t="s">
        <v>81</v>
      </c>
      <c r="AW2628" s="14" t="s">
        <v>35</v>
      </c>
      <c r="AX2628" s="14" t="s">
        <v>74</v>
      </c>
      <c r="AY2628" s="259" t="s">
        <v>426</v>
      </c>
    </row>
    <row r="2629" s="13" customFormat="1">
      <c r="A2629" s="13"/>
      <c r="B2629" s="238"/>
      <c r="C2629" s="239"/>
      <c r="D2629" s="240" t="s">
        <v>446</v>
      </c>
      <c r="E2629" s="241" t="s">
        <v>28</v>
      </c>
      <c r="F2629" s="242" t="s">
        <v>469</v>
      </c>
      <c r="G2629" s="239"/>
      <c r="H2629" s="243">
        <v>3</v>
      </c>
      <c r="I2629" s="244"/>
      <c r="J2629" s="239"/>
      <c r="K2629" s="239"/>
      <c r="L2629" s="245"/>
      <c r="M2629" s="246"/>
      <c r="N2629" s="247"/>
      <c r="O2629" s="247"/>
      <c r="P2629" s="247"/>
      <c r="Q2629" s="247"/>
      <c r="R2629" s="247"/>
      <c r="S2629" s="247"/>
      <c r="T2629" s="248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T2629" s="249" t="s">
        <v>446</v>
      </c>
      <c r="AU2629" s="249" t="s">
        <v>83</v>
      </c>
      <c r="AV2629" s="13" t="s">
        <v>83</v>
      </c>
      <c r="AW2629" s="13" t="s">
        <v>35</v>
      </c>
      <c r="AX2629" s="13" t="s">
        <v>81</v>
      </c>
      <c r="AY2629" s="249" t="s">
        <v>426</v>
      </c>
    </row>
    <row r="2630" s="2" customFormat="1" ht="24.15" customHeight="1">
      <c r="A2630" s="42"/>
      <c r="B2630" s="43"/>
      <c r="C2630" s="271" t="s">
        <v>3356</v>
      </c>
      <c r="D2630" s="271" t="s">
        <v>776</v>
      </c>
      <c r="E2630" s="272" t="s">
        <v>3357</v>
      </c>
      <c r="F2630" s="273" t="s">
        <v>3358</v>
      </c>
      <c r="G2630" s="274" t="s">
        <v>859</v>
      </c>
      <c r="H2630" s="275">
        <v>4</v>
      </c>
      <c r="I2630" s="276"/>
      <c r="J2630" s="277">
        <f>ROUND(I2630*H2630,2)</f>
        <v>0</v>
      </c>
      <c r="K2630" s="273" t="s">
        <v>437</v>
      </c>
      <c r="L2630" s="278"/>
      <c r="M2630" s="279" t="s">
        <v>28</v>
      </c>
      <c r="N2630" s="280" t="s">
        <v>45</v>
      </c>
      <c r="O2630" s="88"/>
      <c r="P2630" s="229">
        <f>O2630*H2630</f>
        <v>0</v>
      </c>
      <c r="Q2630" s="229">
        <v>0.0195</v>
      </c>
      <c r="R2630" s="229">
        <f>Q2630*H2630</f>
        <v>0.078</v>
      </c>
      <c r="S2630" s="229">
        <v>0</v>
      </c>
      <c r="T2630" s="230">
        <f>S2630*H2630</f>
        <v>0</v>
      </c>
      <c r="U2630" s="42"/>
      <c r="V2630" s="42"/>
      <c r="W2630" s="42"/>
      <c r="X2630" s="42"/>
      <c r="Y2630" s="42"/>
      <c r="Z2630" s="42"/>
      <c r="AA2630" s="42"/>
      <c r="AB2630" s="42"/>
      <c r="AC2630" s="42"/>
      <c r="AD2630" s="42"/>
      <c r="AE2630" s="42"/>
      <c r="AR2630" s="231" t="s">
        <v>732</v>
      </c>
      <c r="AT2630" s="231" t="s">
        <v>776</v>
      </c>
      <c r="AU2630" s="231" t="s">
        <v>83</v>
      </c>
      <c r="AY2630" s="21" t="s">
        <v>426</v>
      </c>
      <c r="BE2630" s="232">
        <f>IF(N2630="základní",J2630,0)</f>
        <v>0</v>
      </c>
      <c r="BF2630" s="232">
        <f>IF(N2630="snížená",J2630,0)</f>
        <v>0</v>
      </c>
      <c r="BG2630" s="232">
        <f>IF(N2630="zákl. přenesená",J2630,0)</f>
        <v>0</v>
      </c>
      <c r="BH2630" s="232">
        <f>IF(N2630="sníž. přenesená",J2630,0)</f>
        <v>0</v>
      </c>
      <c r="BI2630" s="232">
        <f>IF(N2630="nulová",J2630,0)</f>
        <v>0</v>
      </c>
      <c r="BJ2630" s="21" t="s">
        <v>81</v>
      </c>
      <c r="BK2630" s="232">
        <f>ROUND(I2630*H2630,2)</f>
        <v>0</v>
      </c>
      <c r="BL2630" s="21" t="s">
        <v>645</v>
      </c>
      <c r="BM2630" s="231" t="s">
        <v>3359</v>
      </c>
    </row>
    <row r="2631" s="14" customFormat="1">
      <c r="A2631" s="14"/>
      <c r="B2631" s="250"/>
      <c r="C2631" s="251"/>
      <c r="D2631" s="240" t="s">
        <v>446</v>
      </c>
      <c r="E2631" s="252" t="s">
        <v>28</v>
      </c>
      <c r="F2631" s="253" t="s">
        <v>899</v>
      </c>
      <c r="G2631" s="251"/>
      <c r="H2631" s="252" t="s">
        <v>28</v>
      </c>
      <c r="I2631" s="254"/>
      <c r="J2631" s="251"/>
      <c r="K2631" s="251"/>
      <c r="L2631" s="255"/>
      <c r="M2631" s="256"/>
      <c r="N2631" s="257"/>
      <c r="O2631" s="257"/>
      <c r="P2631" s="257"/>
      <c r="Q2631" s="257"/>
      <c r="R2631" s="257"/>
      <c r="S2631" s="257"/>
      <c r="T2631" s="258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T2631" s="259" t="s">
        <v>446</v>
      </c>
      <c r="AU2631" s="259" t="s">
        <v>83</v>
      </c>
      <c r="AV2631" s="14" t="s">
        <v>81</v>
      </c>
      <c r="AW2631" s="14" t="s">
        <v>35</v>
      </c>
      <c r="AX2631" s="14" t="s">
        <v>74</v>
      </c>
      <c r="AY2631" s="259" t="s">
        <v>426</v>
      </c>
    </row>
    <row r="2632" s="14" customFormat="1">
      <c r="A2632" s="14"/>
      <c r="B2632" s="250"/>
      <c r="C2632" s="251"/>
      <c r="D2632" s="240" t="s">
        <v>446</v>
      </c>
      <c r="E2632" s="252" t="s">
        <v>28</v>
      </c>
      <c r="F2632" s="253" t="s">
        <v>3350</v>
      </c>
      <c r="G2632" s="251"/>
      <c r="H2632" s="252" t="s">
        <v>28</v>
      </c>
      <c r="I2632" s="254"/>
      <c r="J2632" s="251"/>
      <c r="K2632" s="251"/>
      <c r="L2632" s="255"/>
      <c r="M2632" s="256"/>
      <c r="N2632" s="257"/>
      <c r="O2632" s="257"/>
      <c r="P2632" s="257"/>
      <c r="Q2632" s="257"/>
      <c r="R2632" s="257"/>
      <c r="S2632" s="257"/>
      <c r="T2632" s="258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T2632" s="259" t="s">
        <v>446</v>
      </c>
      <c r="AU2632" s="259" t="s">
        <v>83</v>
      </c>
      <c r="AV2632" s="14" t="s">
        <v>81</v>
      </c>
      <c r="AW2632" s="14" t="s">
        <v>35</v>
      </c>
      <c r="AX2632" s="14" t="s">
        <v>74</v>
      </c>
      <c r="AY2632" s="259" t="s">
        <v>426</v>
      </c>
    </row>
    <row r="2633" s="13" customFormat="1">
      <c r="A2633" s="13"/>
      <c r="B2633" s="238"/>
      <c r="C2633" s="239"/>
      <c r="D2633" s="240" t="s">
        <v>446</v>
      </c>
      <c r="E2633" s="241" t="s">
        <v>28</v>
      </c>
      <c r="F2633" s="242" t="s">
        <v>438</v>
      </c>
      <c r="G2633" s="239"/>
      <c r="H2633" s="243">
        <v>4</v>
      </c>
      <c r="I2633" s="244"/>
      <c r="J2633" s="239"/>
      <c r="K2633" s="239"/>
      <c r="L2633" s="245"/>
      <c r="M2633" s="246"/>
      <c r="N2633" s="247"/>
      <c r="O2633" s="247"/>
      <c r="P2633" s="247"/>
      <c r="Q2633" s="247"/>
      <c r="R2633" s="247"/>
      <c r="S2633" s="247"/>
      <c r="T2633" s="248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T2633" s="249" t="s">
        <v>446</v>
      </c>
      <c r="AU2633" s="249" t="s">
        <v>83</v>
      </c>
      <c r="AV2633" s="13" t="s">
        <v>83</v>
      </c>
      <c r="AW2633" s="13" t="s">
        <v>35</v>
      </c>
      <c r="AX2633" s="13" t="s">
        <v>81</v>
      </c>
      <c r="AY2633" s="249" t="s">
        <v>426</v>
      </c>
    </row>
    <row r="2634" s="2" customFormat="1" ht="24.15" customHeight="1">
      <c r="A2634" s="42"/>
      <c r="B2634" s="43"/>
      <c r="C2634" s="271" t="s">
        <v>3360</v>
      </c>
      <c r="D2634" s="271" t="s">
        <v>776</v>
      </c>
      <c r="E2634" s="272" t="s">
        <v>3361</v>
      </c>
      <c r="F2634" s="273" t="s">
        <v>3362</v>
      </c>
      <c r="G2634" s="274" t="s">
        <v>859</v>
      </c>
      <c r="H2634" s="275">
        <v>2</v>
      </c>
      <c r="I2634" s="276"/>
      <c r="J2634" s="277">
        <f>ROUND(I2634*H2634,2)</f>
        <v>0</v>
      </c>
      <c r="K2634" s="273" t="s">
        <v>437</v>
      </c>
      <c r="L2634" s="278"/>
      <c r="M2634" s="279" t="s">
        <v>28</v>
      </c>
      <c r="N2634" s="280" t="s">
        <v>45</v>
      </c>
      <c r="O2634" s="88"/>
      <c r="P2634" s="229">
        <f>O2634*H2634</f>
        <v>0</v>
      </c>
      <c r="Q2634" s="229">
        <v>0.020500000000000001</v>
      </c>
      <c r="R2634" s="229">
        <f>Q2634*H2634</f>
        <v>0.041000000000000002</v>
      </c>
      <c r="S2634" s="229">
        <v>0</v>
      </c>
      <c r="T2634" s="230">
        <f>S2634*H2634</f>
        <v>0</v>
      </c>
      <c r="U2634" s="42"/>
      <c r="V2634" s="42"/>
      <c r="W2634" s="42"/>
      <c r="X2634" s="42"/>
      <c r="Y2634" s="42"/>
      <c r="Z2634" s="42"/>
      <c r="AA2634" s="42"/>
      <c r="AB2634" s="42"/>
      <c r="AC2634" s="42"/>
      <c r="AD2634" s="42"/>
      <c r="AE2634" s="42"/>
      <c r="AR2634" s="231" t="s">
        <v>732</v>
      </c>
      <c r="AT2634" s="231" t="s">
        <v>776</v>
      </c>
      <c r="AU2634" s="231" t="s">
        <v>83</v>
      </c>
      <c r="AY2634" s="21" t="s">
        <v>426</v>
      </c>
      <c r="BE2634" s="232">
        <f>IF(N2634="základní",J2634,0)</f>
        <v>0</v>
      </c>
      <c r="BF2634" s="232">
        <f>IF(N2634="snížená",J2634,0)</f>
        <v>0</v>
      </c>
      <c r="BG2634" s="232">
        <f>IF(N2634="zákl. přenesená",J2634,0)</f>
        <v>0</v>
      </c>
      <c r="BH2634" s="232">
        <f>IF(N2634="sníž. přenesená",J2634,0)</f>
        <v>0</v>
      </c>
      <c r="BI2634" s="232">
        <f>IF(N2634="nulová",J2634,0)</f>
        <v>0</v>
      </c>
      <c r="BJ2634" s="21" t="s">
        <v>81</v>
      </c>
      <c r="BK2634" s="232">
        <f>ROUND(I2634*H2634,2)</f>
        <v>0</v>
      </c>
      <c r="BL2634" s="21" t="s">
        <v>645</v>
      </c>
      <c r="BM2634" s="231" t="s">
        <v>3363</v>
      </c>
    </row>
    <row r="2635" s="14" customFormat="1">
      <c r="A2635" s="14"/>
      <c r="B2635" s="250"/>
      <c r="C2635" s="251"/>
      <c r="D2635" s="240" t="s">
        <v>446</v>
      </c>
      <c r="E2635" s="252" t="s">
        <v>28</v>
      </c>
      <c r="F2635" s="253" t="s">
        <v>899</v>
      </c>
      <c r="G2635" s="251"/>
      <c r="H2635" s="252" t="s">
        <v>28</v>
      </c>
      <c r="I2635" s="254"/>
      <c r="J2635" s="251"/>
      <c r="K2635" s="251"/>
      <c r="L2635" s="255"/>
      <c r="M2635" s="256"/>
      <c r="N2635" s="257"/>
      <c r="O2635" s="257"/>
      <c r="P2635" s="257"/>
      <c r="Q2635" s="257"/>
      <c r="R2635" s="257"/>
      <c r="S2635" s="257"/>
      <c r="T2635" s="258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T2635" s="259" t="s">
        <v>446</v>
      </c>
      <c r="AU2635" s="259" t="s">
        <v>83</v>
      </c>
      <c r="AV2635" s="14" t="s">
        <v>81</v>
      </c>
      <c r="AW2635" s="14" t="s">
        <v>35</v>
      </c>
      <c r="AX2635" s="14" t="s">
        <v>74</v>
      </c>
      <c r="AY2635" s="259" t="s">
        <v>426</v>
      </c>
    </row>
    <row r="2636" s="14" customFormat="1">
      <c r="A2636" s="14"/>
      <c r="B2636" s="250"/>
      <c r="C2636" s="251"/>
      <c r="D2636" s="240" t="s">
        <v>446</v>
      </c>
      <c r="E2636" s="252" t="s">
        <v>28</v>
      </c>
      <c r="F2636" s="253" t="s">
        <v>3350</v>
      </c>
      <c r="G2636" s="251"/>
      <c r="H2636" s="252" t="s">
        <v>28</v>
      </c>
      <c r="I2636" s="254"/>
      <c r="J2636" s="251"/>
      <c r="K2636" s="251"/>
      <c r="L2636" s="255"/>
      <c r="M2636" s="256"/>
      <c r="N2636" s="257"/>
      <c r="O2636" s="257"/>
      <c r="P2636" s="257"/>
      <c r="Q2636" s="257"/>
      <c r="R2636" s="257"/>
      <c r="S2636" s="257"/>
      <c r="T2636" s="258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T2636" s="259" t="s">
        <v>446</v>
      </c>
      <c r="AU2636" s="259" t="s">
        <v>83</v>
      </c>
      <c r="AV2636" s="14" t="s">
        <v>81</v>
      </c>
      <c r="AW2636" s="14" t="s">
        <v>35</v>
      </c>
      <c r="AX2636" s="14" t="s">
        <v>74</v>
      </c>
      <c r="AY2636" s="259" t="s">
        <v>426</v>
      </c>
    </row>
    <row r="2637" s="13" customFormat="1">
      <c r="A2637" s="13"/>
      <c r="B2637" s="238"/>
      <c r="C2637" s="239"/>
      <c r="D2637" s="240" t="s">
        <v>446</v>
      </c>
      <c r="E2637" s="241" t="s">
        <v>28</v>
      </c>
      <c r="F2637" s="242" t="s">
        <v>83</v>
      </c>
      <c r="G2637" s="239"/>
      <c r="H2637" s="243">
        <v>2</v>
      </c>
      <c r="I2637" s="244"/>
      <c r="J2637" s="239"/>
      <c r="K2637" s="239"/>
      <c r="L2637" s="245"/>
      <c r="M2637" s="246"/>
      <c r="N2637" s="247"/>
      <c r="O2637" s="247"/>
      <c r="P2637" s="247"/>
      <c r="Q2637" s="247"/>
      <c r="R2637" s="247"/>
      <c r="S2637" s="247"/>
      <c r="T2637" s="248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3"/>
      <c r="AT2637" s="249" t="s">
        <v>446</v>
      </c>
      <c r="AU2637" s="249" t="s">
        <v>83</v>
      </c>
      <c r="AV2637" s="13" t="s">
        <v>83</v>
      </c>
      <c r="AW2637" s="13" t="s">
        <v>35</v>
      </c>
      <c r="AX2637" s="13" t="s">
        <v>81</v>
      </c>
      <c r="AY2637" s="249" t="s">
        <v>426</v>
      </c>
    </row>
    <row r="2638" s="2" customFormat="1" ht="24.15" customHeight="1">
      <c r="A2638" s="42"/>
      <c r="B2638" s="43"/>
      <c r="C2638" s="271" t="s">
        <v>3364</v>
      </c>
      <c r="D2638" s="271" t="s">
        <v>776</v>
      </c>
      <c r="E2638" s="272" t="s">
        <v>3365</v>
      </c>
      <c r="F2638" s="273" t="s">
        <v>3366</v>
      </c>
      <c r="G2638" s="274" t="s">
        <v>859</v>
      </c>
      <c r="H2638" s="275">
        <v>1</v>
      </c>
      <c r="I2638" s="276"/>
      <c r="J2638" s="277">
        <f>ROUND(I2638*H2638,2)</f>
        <v>0</v>
      </c>
      <c r="K2638" s="273" t="s">
        <v>437</v>
      </c>
      <c r="L2638" s="278"/>
      <c r="M2638" s="279" t="s">
        <v>28</v>
      </c>
      <c r="N2638" s="280" t="s">
        <v>45</v>
      </c>
      <c r="O2638" s="88"/>
      <c r="P2638" s="229">
        <f>O2638*H2638</f>
        <v>0</v>
      </c>
      <c r="Q2638" s="229">
        <v>0.021499999999999998</v>
      </c>
      <c r="R2638" s="229">
        <f>Q2638*H2638</f>
        <v>0.021499999999999998</v>
      </c>
      <c r="S2638" s="229">
        <v>0</v>
      </c>
      <c r="T2638" s="230">
        <f>S2638*H2638</f>
        <v>0</v>
      </c>
      <c r="U2638" s="42"/>
      <c r="V2638" s="42"/>
      <c r="W2638" s="42"/>
      <c r="X2638" s="42"/>
      <c r="Y2638" s="42"/>
      <c r="Z2638" s="42"/>
      <c r="AA2638" s="42"/>
      <c r="AB2638" s="42"/>
      <c r="AC2638" s="42"/>
      <c r="AD2638" s="42"/>
      <c r="AE2638" s="42"/>
      <c r="AR2638" s="231" t="s">
        <v>732</v>
      </c>
      <c r="AT2638" s="231" t="s">
        <v>776</v>
      </c>
      <c r="AU2638" s="231" t="s">
        <v>83</v>
      </c>
      <c r="AY2638" s="21" t="s">
        <v>426</v>
      </c>
      <c r="BE2638" s="232">
        <f>IF(N2638="základní",J2638,0)</f>
        <v>0</v>
      </c>
      <c r="BF2638" s="232">
        <f>IF(N2638="snížená",J2638,0)</f>
        <v>0</v>
      </c>
      <c r="BG2638" s="232">
        <f>IF(N2638="zákl. přenesená",J2638,0)</f>
        <v>0</v>
      </c>
      <c r="BH2638" s="232">
        <f>IF(N2638="sníž. přenesená",J2638,0)</f>
        <v>0</v>
      </c>
      <c r="BI2638" s="232">
        <f>IF(N2638="nulová",J2638,0)</f>
        <v>0</v>
      </c>
      <c r="BJ2638" s="21" t="s">
        <v>81</v>
      </c>
      <c r="BK2638" s="232">
        <f>ROUND(I2638*H2638,2)</f>
        <v>0</v>
      </c>
      <c r="BL2638" s="21" t="s">
        <v>645</v>
      </c>
      <c r="BM2638" s="231" t="s">
        <v>3367</v>
      </c>
    </row>
    <row r="2639" s="14" customFormat="1">
      <c r="A2639" s="14"/>
      <c r="B2639" s="250"/>
      <c r="C2639" s="251"/>
      <c r="D2639" s="240" t="s">
        <v>446</v>
      </c>
      <c r="E2639" s="252" t="s">
        <v>28</v>
      </c>
      <c r="F2639" s="253" t="s">
        <v>899</v>
      </c>
      <c r="G2639" s="251"/>
      <c r="H2639" s="252" t="s">
        <v>28</v>
      </c>
      <c r="I2639" s="254"/>
      <c r="J2639" s="251"/>
      <c r="K2639" s="251"/>
      <c r="L2639" s="255"/>
      <c r="M2639" s="256"/>
      <c r="N2639" s="257"/>
      <c r="O2639" s="257"/>
      <c r="P2639" s="257"/>
      <c r="Q2639" s="257"/>
      <c r="R2639" s="257"/>
      <c r="S2639" s="257"/>
      <c r="T2639" s="258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T2639" s="259" t="s">
        <v>446</v>
      </c>
      <c r="AU2639" s="259" t="s">
        <v>83</v>
      </c>
      <c r="AV2639" s="14" t="s">
        <v>81</v>
      </c>
      <c r="AW2639" s="14" t="s">
        <v>35</v>
      </c>
      <c r="AX2639" s="14" t="s">
        <v>74</v>
      </c>
      <c r="AY2639" s="259" t="s">
        <v>426</v>
      </c>
    </row>
    <row r="2640" s="14" customFormat="1">
      <c r="A2640" s="14"/>
      <c r="B2640" s="250"/>
      <c r="C2640" s="251"/>
      <c r="D2640" s="240" t="s">
        <v>446</v>
      </c>
      <c r="E2640" s="252" t="s">
        <v>28</v>
      </c>
      <c r="F2640" s="253" t="s">
        <v>3350</v>
      </c>
      <c r="G2640" s="251"/>
      <c r="H2640" s="252" t="s">
        <v>28</v>
      </c>
      <c r="I2640" s="254"/>
      <c r="J2640" s="251"/>
      <c r="K2640" s="251"/>
      <c r="L2640" s="255"/>
      <c r="M2640" s="256"/>
      <c r="N2640" s="257"/>
      <c r="O2640" s="257"/>
      <c r="P2640" s="257"/>
      <c r="Q2640" s="257"/>
      <c r="R2640" s="257"/>
      <c r="S2640" s="257"/>
      <c r="T2640" s="258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T2640" s="259" t="s">
        <v>446</v>
      </c>
      <c r="AU2640" s="259" t="s">
        <v>83</v>
      </c>
      <c r="AV2640" s="14" t="s">
        <v>81</v>
      </c>
      <c r="AW2640" s="14" t="s">
        <v>35</v>
      </c>
      <c r="AX2640" s="14" t="s">
        <v>74</v>
      </c>
      <c r="AY2640" s="259" t="s">
        <v>426</v>
      </c>
    </row>
    <row r="2641" s="13" customFormat="1">
      <c r="A2641" s="13"/>
      <c r="B2641" s="238"/>
      <c r="C2641" s="239"/>
      <c r="D2641" s="240" t="s">
        <v>446</v>
      </c>
      <c r="E2641" s="241" t="s">
        <v>28</v>
      </c>
      <c r="F2641" s="242" t="s">
        <v>81</v>
      </c>
      <c r="G2641" s="239"/>
      <c r="H2641" s="243">
        <v>1</v>
      </c>
      <c r="I2641" s="244"/>
      <c r="J2641" s="239"/>
      <c r="K2641" s="239"/>
      <c r="L2641" s="245"/>
      <c r="M2641" s="246"/>
      <c r="N2641" s="247"/>
      <c r="O2641" s="247"/>
      <c r="P2641" s="247"/>
      <c r="Q2641" s="247"/>
      <c r="R2641" s="247"/>
      <c r="S2641" s="247"/>
      <c r="T2641" s="248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T2641" s="249" t="s">
        <v>446</v>
      </c>
      <c r="AU2641" s="249" t="s">
        <v>83</v>
      </c>
      <c r="AV2641" s="13" t="s">
        <v>83</v>
      </c>
      <c r="AW2641" s="13" t="s">
        <v>35</v>
      </c>
      <c r="AX2641" s="13" t="s">
        <v>81</v>
      </c>
      <c r="AY2641" s="249" t="s">
        <v>426</v>
      </c>
    </row>
    <row r="2642" s="2" customFormat="1" ht="37.8" customHeight="1">
      <c r="A2642" s="42"/>
      <c r="B2642" s="43"/>
      <c r="C2642" s="220" t="s">
        <v>3368</v>
      </c>
      <c r="D2642" s="220" t="s">
        <v>433</v>
      </c>
      <c r="E2642" s="221" t="s">
        <v>3369</v>
      </c>
      <c r="F2642" s="222" t="s">
        <v>3370</v>
      </c>
      <c r="G2642" s="223" t="s">
        <v>859</v>
      </c>
      <c r="H2642" s="224">
        <v>1</v>
      </c>
      <c r="I2642" s="225"/>
      <c r="J2642" s="226">
        <f>ROUND(I2642*H2642,2)</f>
        <v>0</v>
      </c>
      <c r="K2642" s="222" t="s">
        <v>437</v>
      </c>
      <c r="L2642" s="48"/>
      <c r="M2642" s="227" t="s">
        <v>28</v>
      </c>
      <c r="N2642" s="228" t="s">
        <v>45</v>
      </c>
      <c r="O2642" s="88"/>
      <c r="P2642" s="229">
        <f>O2642*H2642</f>
        <v>0</v>
      </c>
      <c r="Q2642" s="229">
        <v>0</v>
      </c>
      <c r="R2642" s="229">
        <f>Q2642*H2642</f>
        <v>0</v>
      </c>
      <c r="S2642" s="229">
        <v>0</v>
      </c>
      <c r="T2642" s="230">
        <f>S2642*H2642</f>
        <v>0</v>
      </c>
      <c r="U2642" s="42"/>
      <c r="V2642" s="42"/>
      <c r="W2642" s="42"/>
      <c r="X2642" s="42"/>
      <c r="Y2642" s="42"/>
      <c r="Z2642" s="42"/>
      <c r="AA2642" s="42"/>
      <c r="AB2642" s="42"/>
      <c r="AC2642" s="42"/>
      <c r="AD2642" s="42"/>
      <c r="AE2642" s="42"/>
      <c r="AR2642" s="231" t="s">
        <v>645</v>
      </c>
      <c r="AT2642" s="231" t="s">
        <v>433</v>
      </c>
      <c r="AU2642" s="231" t="s">
        <v>83</v>
      </c>
      <c r="AY2642" s="21" t="s">
        <v>426</v>
      </c>
      <c r="BE2642" s="232">
        <f>IF(N2642="základní",J2642,0)</f>
        <v>0</v>
      </c>
      <c r="BF2642" s="232">
        <f>IF(N2642="snížená",J2642,0)</f>
        <v>0</v>
      </c>
      <c r="BG2642" s="232">
        <f>IF(N2642="zákl. přenesená",J2642,0)</f>
        <v>0</v>
      </c>
      <c r="BH2642" s="232">
        <f>IF(N2642="sníž. přenesená",J2642,0)</f>
        <v>0</v>
      </c>
      <c r="BI2642" s="232">
        <f>IF(N2642="nulová",J2642,0)</f>
        <v>0</v>
      </c>
      <c r="BJ2642" s="21" t="s">
        <v>81</v>
      </c>
      <c r="BK2642" s="232">
        <f>ROUND(I2642*H2642,2)</f>
        <v>0</v>
      </c>
      <c r="BL2642" s="21" t="s">
        <v>645</v>
      </c>
      <c r="BM2642" s="231" t="s">
        <v>3371</v>
      </c>
    </row>
    <row r="2643" s="2" customFormat="1">
      <c r="A2643" s="42"/>
      <c r="B2643" s="43"/>
      <c r="C2643" s="44"/>
      <c r="D2643" s="233" t="s">
        <v>442</v>
      </c>
      <c r="E2643" s="44"/>
      <c r="F2643" s="234" t="s">
        <v>3372</v>
      </c>
      <c r="G2643" s="44"/>
      <c r="H2643" s="44"/>
      <c r="I2643" s="235"/>
      <c r="J2643" s="44"/>
      <c r="K2643" s="44"/>
      <c r="L2643" s="48"/>
      <c r="M2643" s="236"/>
      <c r="N2643" s="237"/>
      <c r="O2643" s="88"/>
      <c r="P2643" s="88"/>
      <c r="Q2643" s="88"/>
      <c r="R2643" s="88"/>
      <c r="S2643" s="88"/>
      <c r="T2643" s="89"/>
      <c r="U2643" s="42"/>
      <c r="V2643" s="42"/>
      <c r="W2643" s="42"/>
      <c r="X2643" s="42"/>
      <c r="Y2643" s="42"/>
      <c r="Z2643" s="42"/>
      <c r="AA2643" s="42"/>
      <c r="AB2643" s="42"/>
      <c r="AC2643" s="42"/>
      <c r="AD2643" s="42"/>
      <c r="AE2643" s="42"/>
      <c r="AT2643" s="21" t="s">
        <v>442</v>
      </c>
      <c r="AU2643" s="21" t="s">
        <v>83</v>
      </c>
    </row>
    <row r="2644" s="14" customFormat="1">
      <c r="A2644" s="14"/>
      <c r="B2644" s="250"/>
      <c r="C2644" s="251"/>
      <c r="D2644" s="240" t="s">
        <v>446</v>
      </c>
      <c r="E2644" s="252" t="s">
        <v>28</v>
      </c>
      <c r="F2644" s="253" t="s">
        <v>899</v>
      </c>
      <c r="G2644" s="251"/>
      <c r="H2644" s="252" t="s">
        <v>28</v>
      </c>
      <c r="I2644" s="254"/>
      <c r="J2644" s="251"/>
      <c r="K2644" s="251"/>
      <c r="L2644" s="255"/>
      <c r="M2644" s="256"/>
      <c r="N2644" s="257"/>
      <c r="O2644" s="257"/>
      <c r="P2644" s="257"/>
      <c r="Q2644" s="257"/>
      <c r="R2644" s="257"/>
      <c r="S2644" s="257"/>
      <c r="T2644" s="258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T2644" s="259" t="s">
        <v>446</v>
      </c>
      <c r="AU2644" s="259" t="s">
        <v>83</v>
      </c>
      <c r="AV2644" s="14" t="s">
        <v>81</v>
      </c>
      <c r="AW2644" s="14" t="s">
        <v>35</v>
      </c>
      <c r="AX2644" s="14" t="s">
        <v>74</v>
      </c>
      <c r="AY2644" s="259" t="s">
        <v>426</v>
      </c>
    </row>
    <row r="2645" s="14" customFormat="1">
      <c r="A2645" s="14"/>
      <c r="B2645" s="250"/>
      <c r="C2645" s="251"/>
      <c r="D2645" s="240" t="s">
        <v>446</v>
      </c>
      <c r="E2645" s="252" t="s">
        <v>28</v>
      </c>
      <c r="F2645" s="253" t="s">
        <v>3350</v>
      </c>
      <c r="G2645" s="251"/>
      <c r="H2645" s="252" t="s">
        <v>28</v>
      </c>
      <c r="I2645" s="254"/>
      <c r="J2645" s="251"/>
      <c r="K2645" s="251"/>
      <c r="L2645" s="255"/>
      <c r="M2645" s="256"/>
      <c r="N2645" s="257"/>
      <c r="O2645" s="257"/>
      <c r="P2645" s="257"/>
      <c r="Q2645" s="257"/>
      <c r="R2645" s="257"/>
      <c r="S2645" s="257"/>
      <c r="T2645" s="258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T2645" s="259" t="s">
        <v>446</v>
      </c>
      <c r="AU2645" s="259" t="s">
        <v>83</v>
      </c>
      <c r="AV2645" s="14" t="s">
        <v>81</v>
      </c>
      <c r="AW2645" s="14" t="s">
        <v>35</v>
      </c>
      <c r="AX2645" s="14" t="s">
        <v>74</v>
      </c>
      <c r="AY2645" s="259" t="s">
        <v>426</v>
      </c>
    </row>
    <row r="2646" s="13" customFormat="1">
      <c r="A2646" s="13"/>
      <c r="B2646" s="238"/>
      <c r="C2646" s="239"/>
      <c r="D2646" s="240" t="s">
        <v>446</v>
      </c>
      <c r="E2646" s="241" t="s">
        <v>28</v>
      </c>
      <c r="F2646" s="242" t="s">
        <v>81</v>
      </c>
      <c r="G2646" s="239"/>
      <c r="H2646" s="243">
        <v>1</v>
      </c>
      <c r="I2646" s="244"/>
      <c r="J2646" s="239"/>
      <c r="K2646" s="239"/>
      <c r="L2646" s="245"/>
      <c r="M2646" s="246"/>
      <c r="N2646" s="247"/>
      <c r="O2646" s="247"/>
      <c r="P2646" s="247"/>
      <c r="Q2646" s="247"/>
      <c r="R2646" s="247"/>
      <c r="S2646" s="247"/>
      <c r="T2646" s="248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3"/>
      <c r="AT2646" s="249" t="s">
        <v>446</v>
      </c>
      <c r="AU2646" s="249" t="s">
        <v>83</v>
      </c>
      <c r="AV2646" s="13" t="s">
        <v>83</v>
      </c>
      <c r="AW2646" s="13" t="s">
        <v>35</v>
      </c>
      <c r="AX2646" s="13" t="s">
        <v>81</v>
      </c>
      <c r="AY2646" s="249" t="s">
        <v>426</v>
      </c>
    </row>
    <row r="2647" s="2" customFormat="1" ht="37.8" customHeight="1">
      <c r="A2647" s="42"/>
      <c r="B2647" s="43"/>
      <c r="C2647" s="220" t="s">
        <v>3373</v>
      </c>
      <c r="D2647" s="220" t="s">
        <v>433</v>
      </c>
      <c r="E2647" s="221" t="s">
        <v>3374</v>
      </c>
      <c r="F2647" s="222" t="s">
        <v>3375</v>
      </c>
      <c r="G2647" s="223" t="s">
        <v>859</v>
      </c>
      <c r="H2647" s="224">
        <v>16</v>
      </c>
      <c r="I2647" s="225"/>
      <c r="J2647" s="226">
        <f>ROUND(I2647*H2647,2)</f>
        <v>0</v>
      </c>
      <c r="K2647" s="222" t="s">
        <v>437</v>
      </c>
      <c r="L2647" s="48"/>
      <c r="M2647" s="227" t="s">
        <v>28</v>
      </c>
      <c r="N2647" s="228" t="s">
        <v>45</v>
      </c>
      <c r="O2647" s="88"/>
      <c r="P2647" s="229">
        <f>O2647*H2647</f>
        <v>0</v>
      </c>
      <c r="Q2647" s="229">
        <v>0</v>
      </c>
      <c r="R2647" s="229">
        <f>Q2647*H2647</f>
        <v>0</v>
      </c>
      <c r="S2647" s="229">
        <v>0</v>
      </c>
      <c r="T2647" s="230">
        <f>S2647*H2647</f>
        <v>0</v>
      </c>
      <c r="U2647" s="42"/>
      <c r="V2647" s="42"/>
      <c r="W2647" s="42"/>
      <c r="X2647" s="42"/>
      <c r="Y2647" s="42"/>
      <c r="Z2647" s="42"/>
      <c r="AA2647" s="42"/>
      <c r="AB2647" s="42"/>
      <c r="AC2647" s="42"/>
      <c r="AD2647" s="42"/>
      <c r="AE2647" s="42"/>
      <c r="AR2647" s="231" t="s">
        <v>645</v>
      </c>
      <c r="AT2647" s="231" t="s">
        <v>433</v>
      </c>
      <c r="AU2647" s="231" t="s">
        <v>83</v>
      </c>
      <c r="AY2647" s="21" t="s">
        <v>426</v>
      </c>
      <c r="BE2647" s="232">
        <f>IF(N2647="základní",J2647,0)</f>
        <v>0</v>
      </c>
      <c r="BF2647" s="232">
        <f>IF(N2647="snížená",J2647,0)</f>
        <v>0</v>
      </c>
      <c r="BG2647" s="232">
        <f>IF(N2647="zákl. přenesená",J2647,0)</f>
        <v>0</v>
      </c>
      <c r="BH2647" s="232">
        <f>IF(N2647="sníž. přenesená",J2647,0)</f>
        <v>0</v>
      </c>
      <c r="BI2647" s="232">
        <f>IF(N2647="nulová",J2647,0)</f>
        <v>0</v>
      </c>
      <c r="BJ2647" s="21" t="s">
        <v>81</v>
      </c>
      <c r="BK2647" s="232">
        <f>ROUND(I2647*H2647,2)</f>
        <v>0</v>
      </c>
      <c r="BL2647" s="21" t="s">
        <v>645</v>
      </c>
      <c r="BM2647" s="231" t="s">
        <v>3376</v>
      </c>
    </row>
    <row r="2648" s="2" customFormat="1">
      <c r="A2648" s="42"/>
      <c r="B2648" s="43"/>
      <c r="C2648" s="44"/>
      <c r="D2648" s="233" t="s">
        <v>442</v>
      </c>
      <c r="E2648" s="44"/>
      <c r="F2648" s="234" t="s">
        <v>3377</v>
      </c>
      <c r="G2648" s="44"/>
      <c r="H2648" s="44"/>
      <c r="I2648" s="235"/>
      <c r="J2648" s="44"/>
      <c r="K2648" s="44"/>
      <c r="L2648" s="48"/>
      <c r="M2648" s="236"/>
      <c r="N2648" s="237"/>
      <c r="O2648" s="88"/>
      <c r="P2648" s="88"/>
      <c r="Q2648" s="88"/>
      <c r="R2648" s="88"/>
      <c r="S2648" s="88"/>
      <c r="T2648" s="89"/>
      <c r="U2648" s="42"/>
      <c r="V2648" s="42"/>
      <c r="W2648" s="42"/>
      <c r="X2648" s="42"/>
      <c r="Y2648" s="42"/>
      <c r="Z2648" s="42"/>
      <c r="AA2648" s="42"/>
      <c r="AB2648" s="42"/>
      <c r="AC2648" s="42"/>
      <c r="AD2648" s="42"/>
      <c r="AE2648" s="42"/>
      <c r="AT2648" s="21" t="s">
        <v>442</v>
      </c>
      <c r="AU2648" s="21" t="s">
        <v>83</v>
      </c>
    </row>
    <row r="2649" s="14" customFormat="1">
      <c r="A2649" s="14"/>
      <c r="B2649" s="250"/>
      <c r="C2649" s="251"/>
      <c r="D2649" s="240" t="s">
        <v>446</v>
      </c>
      <c r="E2649" s="252" t="s">
        <v>28</v>
      </c>
      <c r="F2649" s="253" t="s">
        <v>899</v>
      </c>
      <c r="G2649" s="251"/>
      <c r="H2649" s="252" t="s">
        <v>28</v>
      </c>
      <c r="I2649" s="254"/>
      <c r="J2649" s="251"/>
      <c r="K2649" s="251"/>
      <c r="L2649" s="255"/>
      <c r="M2649" s="256"/>
      <c r="N2649" s="257"/>
      <c r="O2649" s="257"/>
      <c r="P2649" s="257"/>
      <c r="Q2649" s="257"/>
      <c r="R2649" s="257"/>
      <c r="S2649" s="257"/>
      <c r="T2649" s="258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T2649" s="259" t="s">
        <v>446</v>
      </c>
      <c r="AU2649" s="259" t="s">
        <v>83</v>
      </c>
      <c r="AV2649" s="14" t="s">
        <v>81</v>
      </c>
      <c r="AW2649" s="14" t="s">
        <v>35</v>
      </c>
      <c r="AX2649" s="14" t="s">
        <v>74</v>
      </c>
      <c r="AY2649" s="259" t="s">
        <v>426</v>
      </c>
    </row>
    <row r="2650" s="14" customFormat="1">
      <c r="A2650" s="14"/>
      <c r="B2650" s="250"/>
      <c r="C2650" s="251"/>
      <c r="D2650" s="240" t="s">
        <v>446</v>
      </c>
      <c r="E2650" s="252" t="s">
        <v>28</v>
      </c>
      <c r="F2650" s="253" t="s">
        <v>3350</v>
      </c>
      <c r="G2650" s="251"/>
      <c r="H2650" s="252" t="s">
        <v>28</v>
      </c>
      <c r="I2650" s="254"/>
      <c r="J2650" s="251"/>
      <c r="K2650" s="251"/>
      <c r="L2650" s="255"/>
      <c r="M2650" s="256"/>
      <c r="N2650" s="257"/>
      <c r="O2650" s="257"/>
      <c r="P2650" s="257"/>
      <c r="Q2650" s="257"/>
      <c r="R2650" s="257"/>
      <c r="S2650" s="257"/>
      <c r="T2650" s="258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T2650" s="259" t="s">
        <v>446</v>
      </c>
      <c r="AU2650" s="259" t="s">
        <v>83</v>
      </c>
      <c r="AV2650" s="14" t="s">
        <v>81</v>
      </c>
      <c r="AW2650" s="14" t="s">
        <v>35</v>
      </c>
      <c r="AX2650" s="14" t="s">
        <v>74</v>
      </c>
      <c r="AY2650" s="259" t="s">
        <v>426</v>
      </c>
    </row>
    <row r="2651" s="13" customFormat="1">
      <c r="A2651" s="13"/>
      <c r="B2651" s="238"/>
      <c r="C2651" s="239"/>
      <c r="D2651" s="240" t="s">
        <v>446</v>
      </c>
      <c r="E2651" s="241" t="s">
        <v>28</v>
      </c>
      <c r="F2651" s="242" t="s">
        <v>3378</v>
      </c>
      <c r="G2651" s="239"/>
      <c r="H2651" s="243">
        <v>16</v>
      </c>
      <c r="I2651" s="244"/>
      <c r="J2651" s="239"/>
      <c r="K2651" s="239"/>
      <c r="L2651" s="245"/>
      <c r="M2651" s="246"/>
      <c r="N2651" s="247"/>
      <c r="O2651" s="247"/>
      <c r="P2651" s="247"/>
      <c r="Q2651" s="247"/>
      <c r="R2651" s="247"/>
      <c r="S2651" s="247"/>
      <c r="T2651" s="248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  <c r="AT2651" s="249" t="s">
        <v>446</v>
      </c>
      <c r="AU2651" s="249" t="s">
        <v>83</v>
      </c>
      <c r="AV2651" s="13" t="s">
        <v>83</v>
      </c>
      <c r="AW2651" s="13" t="s">
        <v>35</v>
      </c>
      <c r="AX2651" s="13" t="s">
        <v>81</v>
      </c>
      <c r="AY2651" s="249" t="s">
        <v>426</v>
      </c>
    </row>
    <row r="2652" s="2" customFormat="1" ht="33" customHeight="1">
      <c r="A2652" s="42"/>
      <c r="B2652" s="43"/>
      <c r="C2652" s="271" t="s">
        <v>3379</v>
      </c>
      <c r="D2652" s="271" t="s">
        <v>776</v>
      </c>
      <c r="E2652" s="272" t="s">
        <v>3380</v>
      </c>
      <c r="F2652" s="273" t="s">
        <v>3381</v>
      </c>
      <c r="G2652" s="274" t="s">
        <v>859</v>
      </c>
      <c r="H2652" s="275">
        <v>1</v>
      </c>
      <c r="I2652" s="276"/>
      <c r="J2652" s="277">
        <f>ROUND(I2652*H2652,2)</f>
        <v>0</v>
      </c>
      <c r="K2652" s="273" t="s">
        <v>28</v>
      </c>
      <c r="L2652" s="278"/>
      <c r="M2652" s="279" t="s">
        <v>28</v>
      </c>
      <c r="N2652" s="280" t="s">
        <v>45</v>
      </c>
      <c r="O2652" s="88"/>
      <c r="P2652" s="229">
        <f>O2652*H2652</f>
        <v>0</v>
      </c>
      <c r="Q2652" s="229">
        <v>0.0195</v>
      </c>
      <c r="R2652" s="229">
        <f>Q2652*H2652</f>
        <v>0.0195</v>
      </c>
      <c r="S2652" s="229">
        <v>0</v>
      </c>
      <c r="T2652" s="230">
        <f>S2652*H2652</f>
        <v>0</v>
      </c>
      <c r="U2652" s="42"/>
      <c r="V2652" s="42"/>
      <c r="W2652" s="42"/>
      <c r="X2652" s="42"/>
      <c r="Y2652" s="42"/>
      <c r="Z2652" s="42"/>
      <c r="AA2652" s="42"/>
      <c r="AB2652" s="42"/>
      <c r="AC2652" s="42"/>
      <c r="AD2652" s="42"/>
      <c r="AE2652" s="42"/>
      <c r="AR2652" s="231" t="s">
        <v>732</v>
      </c>
      <c r="AT2652" s="231" t="s">
        <v>776</v>
      </c>
      <c r="AU2652" s="231" t="s">
        <v>83</v>
      </c>
      <c r="AY2652" s="21" t="s">
        <v>426</v>
      </c>
      <c r="BE2652" s="232">
        <f>IF(N2652="základní",J2652,0)</f>
        <v>0</v>
      </c>
      <c r="BF2652" s="232">
        <f>IF(N2652="snížená",J2652,0)</f>
        <v>0</v>
      </c>
      <c r="BG2652" s="232">
        <f>IF(N2652="zákl. přenesená",J2652,0)</f>
        <v>0</v>
      </c>
      <c r="BH2652" s="232">
        <f>IF(N2652="sníž. přenesená",J2652,0)</f>
        <v>0</v>
      </c>
      <c r="BI2652" s="232">
        <f>IF(N2652="nulová",J2652,0)</f>
        <v>0</v>
      </c>
      <c r="BJ2652" s="21" t="s">
        <v>81</v>
      </c>
      <c r="BK2652" s="232">
        <f>ROUND(I2652*H2652,2)</f>
        <v>0</v>
      </c>
      <c r="BL2652" s="21" t="s">
        <v>645</v>
      </c>
      <c r="BM2652" s="231" t="s">
        <v>3382</v>
      </c>
    </row>
    <row r="2653" s="14" customFormat="1">
      <c r="A2653" s="14"/>
      <c r="B2653" s="250"/>
      <c r="C2653" s="251"/>
      <c r="D2653" s="240" t="s">
        <v>446</v>
      </c>
      <c r="E2653" s="252" t="s">
        <v>28</v>
      </c>
      <c r="F2653" s="253" t="s">
        <v>899</v>
      </c>
      <c r="G2653" s="251"/>
      <c r="H2653" s="252" t="s">
        <v>28</v>
      </c>
      <c r="I2653" s="254"/>
      <c r="J2653" s="251"/>
      <c r="K2653" s="251"/>
      <c r="L2653" s="255"/>
      <c r="M2653" s="256"/>
      <c r="N2653" s="257"/>
      <c r="O2653" s="257"/>
      <c r="P2653" s="257"/>
      <c r="Q2653" s="257"/>
      <c r="R2653" s="257"/>
      <c r="S2653" s="257"/>
      <c r="T2653" s="258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T2653" s="259" t="s">
        <v>446</v>
      </c>
      <c r="AU2653" s="259" t="s">
        <v>83</v>
      </c>
      <c r="AV2653" s="14" t="s">
        <v>81</v>
      </c>
      <c r="AW2653" s="14" t="s">
        <v>35</v>
      </c>
      <c r="AX2653" s="14" t="s">
        <v>74</v>
      </c>
      <c r="AY2653" s="259" t="s">
        <v>426</v>
      </c>
    </row>
    <row r="2654" s="14" customFormat="1">
      <c r="A2654" s="14"/>
      <c r="B2654" s="250"/>
      <c r="C2654" s="251"/>
      <c r="D2654" s="240" t="s">
        <v>446</v>
      </c>
      <c r="E2654" s="252" t="s">
        <v>28</v>
      </c>
      <c r="F2654" s="253" t="s">
        <v>3350</v>
      </c>
      <c r="G2654" s="251"/>
      <c r="H2654" s="252" t="s">
        <v>28</v>
      </c>
      <c r="I2654" s="254"/>
      <c r="J2654" s="251"/>
      <c r="K2654" s="251"/>
      <c r="L2654" s="255"/>
      <c r="M2654" s="256"/>
      <c r="N2654" s="257"/>
      <c r="O2654" s="257"/>
      <c r="P2654" s="257"/>
      <c r="Q2654" s="257"/>
      <c r="R2654" s="257"/>
      <c r="S2654" s="257"/>
      <c r="T2654" s="258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T2654" s="259" t="s">
        <v>446</v>
      </c>
      <c r="AU2654" s="259" t="s">
        <v>83</v>
      </c>
      <c r="AV2654" s="14" t="s">
        <v>81</v>
      </c>
      <c r="AW2654" s="14" t="s">
        <v>35</v>
      </c>
      <c r="AX2654" s="14" t="s">
        <v>74</v>
      </c>
      <c r="AY2654" s="259" t="s">
        <v>426</v>
      </c>
    </row>
    <row r="2655" s="14" customFormat="1">
      <c r="A2655" s="14"/>
      <c r="B2655" s="250"/>
      <c r="C2655" s="251"/>
      <c r="D2655" s="240" t="s">
        <v>446</v>
      </c>
      <c r="E2655" s="252" t="s">
        <v>28</v>
      </c>
      <c r="F2655" s="253" t="s">
        <v>3383</v>
      </c>
      <c r="G2655" s="251"/>
      <c r="H2655" s="252" t="s">
        <v>28</v>
      </c>
      <c r="I2655" s="254"/>
      <c r="J2655" s="251"/>
      <c r="K2655" s="251"/>
      <c r="L2655" s="255"/>
      <c r="M2655" s="256"/>
      <c r="N2655" s="257"/>
      <c r="O2655" s="257"/>
      <c r="P2655" s="257"/>
      <c r="Q2655" s="257"/>
      <c r="R2655" s="257"/>
      <c r="S2655" s="257"/>
      <c r="T2655" s="258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T2655" s="259" t="s">
        <v>446</v>
      </c>
      <c r="AU2655" s="259" t="s">
        <v>83</v>
      </c>
      <c r="AV2655" s="14" t="s">
        <v>81</v>
      </c>
      <c r="AW2655" s="14" t="s">
        <v>35</v>
      </c>
      <c r="AX2655" s="14" t="s">
        <v>74</v>
      </c>
      <c r="AY2655" s="259" t="s">
        <v>426</v>
      </c>
    </row>
    <row r="2656" s="13" customFormat="1">
      <c r="A2656" s="13"/>
      <c r="B2656" s="238"/>
      <c r="C2656" s="239"/>
      <c r="D2656" s="240" t="s">
        <v>446</v>
      </c>
      <c r="E2656" s="241" t="s">
        <v>28</v>
      </c>
      <c r="F2656" s="242" t="s">
        <v>81</v>
      </c>
      <c r="G2656" s="239"/>
      <c r="H2656" s="243">
        <v>1</v>
      </c>
      <c r="I2656" s="244"/>
      <c r="J2656" s="239"/>
      <c r="K2656" s="239"/>
      <c r="L2656" s="245"/>
      <c r="M2656" s="246"/>
      <c r="N2656" s="247"/>
      <c r="O2656" s="247"/>
      <c r="P2656" s="247"/>
      <c r="Q2656" s="247"/>
      <c r="R2656" s="247"/>
      <c r="S2656" s="247"/>
      <c r="T2656" s="248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13"/>
      <c r="AT2656" s="249" t="s">
        <v>446</v>
      </c>
      <c r="AU2656" s="249" t="s">
        <v>83</v>
      </c>
      <c r="AV2656" s="13" t="s">
        <v>83</v>
      </c>
      <c r="AW2656" s="13" t="s">
        <v>35</v>
      </c>
      <c r="AX2656" s="13" t="s">
        <v>81</v>
      </c>
      <c r="AY2656" s="249" t="s">
        <v>426</v>
      </c>
    </row>
    <row r="2657" s="2" customFormat="1" ht="33" customHeight="1">
      <c r="A2657" s="42"/>
      <c r="B2657" s="43"/>
      <c r="C2657" s="271" t="s">
        <v>3384</v>
      </c>
      <c r="D2657" s="271" t="s">
        <v>776</v>
      </c>
      <c r="E2657" s="272" t="s">
        <v>3385</v>
      </c>
      <c r="F2657" s="273" t="s">
        <v>3386</v>
      </c>
      <c r="G2657" s="274" t="s">
        <v>859</v>
      </c>
      <c r="H2657" s="275">
        <v>13</v>
      </c>
      <c r="I2657" s="276"/>
      <c r="J2657" s="277">
        <f>ROUND(I2657*H2657,2)</f>
        <v>0</v>
      </c>
      <c r="K2657" s="273" t="s">
        <v>437</v>
      </c>
      <c r="L2657" s="278"/>
      <c r="M2657" s="279" t="s">
        <v>28</v>
      </c>
      <c r="N2657" s="280" t="s">
        <v>45</v>
      </c>
      <c r="O2657" s="88"/>
      <c r="P2657" s="229">
        <f>O2657*H2657</f>
        <v>0</v>
      </c>
      <c r="Q2657" s="229">
        <v>0.042999999999999997</v>
      </c>
      <c r="R2657" s="229">
        <f>Q2657*H2657</f>
        <v>0.55899999999999994</v>
      </c>
      <c r="S2657" s="229">
        <v>0</v>
      </c>
      <c r="T2657" s="230">
        <f>S2657*H2657</f>
        <v>0</v>
      </c>
      <c r="U2657" s="42"/>
      <c r="V2657" s="42"/>
      <c r="W2657" s="42"/>
      <c r="X2657" s="42"/>
      <c r="Y2657" s="42"/>
      <c r="Z2657" s="42"/>
      <c r="AA2657" s="42"/>
      <c r="AB2657" s="42"/>
      <c r="AC2657" s="42"/>
      <c r="AD2657" s="42"/>
      <c r="AE2657" s="42"/>
      <c r="AR2657" s="231" t="s">
        <v>732</v>
      </c>
      <c r="AT2657" s="231" t="s">
        <v>776</v>
      </c>
      <c r="AU2657" s="231" t="s">
        <v>83</v>
      </c>
      <c r="AY2657" s="21" t="s">
        <v>426</v>
      </c>
      <c r="BE2657" s="232">
        <f>IF(N2657="základní",J2657,0)</f>
        <v>0</v>
      </c>
      <c r="BF2657" s="232">
        <f>IF(N2657="snížená",J2657,0)</f>
        <v>0</v>
      </c>
      <c r="BG2657" s="232">
        <f>IF(N2657="zákl. přenesená",J2657,0)</f>
        <v>0</v>
      </c>
      <c r="BH2657" s="232">
        <f>IF(N2657="sníž. přenesená",J2657,0)</f>
        <v>0</v>
      </c>
      <c r="BI2657" s="232">
        <f>IF(N2657="nulová",J2657,0)</f>
        <v>0</v>
      </c>
      <c r="BJ2657" s="21" t="s">
        <v>81</v>
      </c>
      <c r="BK2657" s="232">
        <f>ROUND(I2657*H2657,2)</f>
        <v>0</v>
      </c>
      <c r="BL2657" s="21" t="s">
        <v>645</v>
      </c>
      <c r="BM2657" s="231" t="s">
        <v>3387</v>
      </c>
    </row>
    <row r="2658" s="14" customFormat="1">
      <c r="A2658" s="14"/>
      <c r="B2658" s="250"/>
      <c r="C2658" s="251"/>
      <c r="D2658" s="240" t="s">
        <v>446</v>
      </c>
      <c r="E2658" s="252" t="s">
        <v>28</v>
      </c>
      <c r="F2658" s="253" t="s">
        <v>899</v>
      </c>
      <c r="G2658" s="251"/>
      <c r="H2658" s="252" t="s">
        <v>28</v>
      </c>
      <c r="I2658" s="254"/>
      <c r="J2658" s="251"/>
      <c r="K2658" s="251"/>
      <c r="L2658" s="255"/>
      <c r="M2658" s="256"/>
      <c r="N2658" s="257"/>
      <c r="O2658" s="257"/>
      <c r="P2658" s="257"/>
      <c r="Q2658" s="257"/>
      <c r="R2658" s="257"/>
      <c r="S2658" s="257"/>
      <c r="T2658" s="258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T2658" s="259" t="s">
        <v>446</v>
      </c>
      <c r="AU2658" s="259" t="s">
        <v>83</v>
      </c>
      <c r="AV2658" s="14" t="s">
        <v>81</v>
      </c>
      <c r="AW2658" s="14" t="s">
        <v>35</v>
      </c>
      <c r="AX2658" s="14" t="s">
        <v>74</v>
      </c>
      <c r="AY2658" s="259" t="s">
        <v>426</v>
      </c>
    </row>
    <row r="2659" s="14" customFormat="1">
      <c r="A2659" s="14"/>
      <c r="B2659" s="250"/>
      <c r="C2659" s="251"/>
      <c r="D2659" s="240" t="s">
        <v>446</v>
      </c>
      <c r="E2659" s="252" t="s">
        <v>28</v>
      </c>
      <c r="F2659" s="253" t="s">
        <v>3350</v>
      </c>
      <c r="G2659" s="251"/>
      <c r="H2659" s="252" t="s">
        <v>28</v>
      </c>
      <c r="I2659" s="254"/>
      <c r="J2659" s="251"/>
      <c r="K2659" s="251"/>
      <c r="L2659" s="255"/>
      <c r="M2659" s="256"/>
      <c r="N2659" s="257"/>
      <c r="O2659" s="257"/>
      <c r="P2659" s="257"/>
      <c r="Q2659" s="257"/>
      <c r="R2659" s="257"/>
      <c r="S2659" s="257"/>
      <c r="T2659" s="258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T2659" s="259" t="s">
        <v>446</v>
      </c>
      <c r="AU2659" s="259" t="s">
        <v>83</v>
      </c>
      <c r="AV2659" s="14" t="s">
        <v>81</v>
      </c>
      <c r="AW2659" s="14" t="s">
        <v>35</v>
      </c>
      <c r="AX2659" s="14" t="s">
        <v>74</v>
      </c>
      <c r="AY2659" s="259" t="s">
        <v>426</v>
      </c>
    </row>
    <row r="2660" s="14" customFormat="1">
      <c r="A2660" s="14"/>
      <c r="B2660" s="250"/>
      <c r="C2660" s="251"/>
      <c r="D2660" s="240" t="s">
        <v>446</v>
      </c>
      <c r="E2660" s="252" t="s">
        <v>28</v>
      </c>
      <c r="F2660" s="253" t="s">
        <v>3388</v>
      </c>
      <c r="G2660" s="251"/>
      <c r="H2660" s="252" t="s">
        <v>28</v>
      </c>
      <c r="I2660" s="254"/>
      <c r="J2660" s="251"/>
      <c r="K2660" s="251"/>
      <c r="L2660" s="255"/>
      <c r="M2660" s="256"/>
      <c r="N2660" s="257"/>
      <c r="O2660" s="257"/>
      <c r="P2660" s="257"/>
      <c r="Q2660" s="257"/>
      <c r="R2660" s="257"/>
      <c r="S2660" s="257"/>
      <c r="T2660" s="258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T2660" s="259" t="s">
        <v>446</v>
      </c>
      <c r="AU2660" s="259" t="s">
        <v>83</v>
      </c>
      <c r="AV2660" s="14" t="s">
        <v>81</v>
      </c>
      <c r="AW2660" s="14" t="s">
        <v>35</v>
      </c>
      <c r="AX2660" s="14" t="s">
        <v>74</v>
      </c>
      <c r="AY2660" s="259" t="s">
        <v>426</v>
      </c>
    </row>
    <row r="2661" s="13" customFormat="1">
      <c r="A2661" s="13"/>
      <c r="B2661" s="238"/>
      <c r="C2661" s="239"/>
      <c r="D2661" s="240" t="s">
        <v>446</v>
      </c>
      <c r="E2661" s="241" t="s">
        <v>28</v>
      </c>
      <c r="F2661" s="242" t="s">
        <v>3389</v>
      </c>
      <c r="G2661" s="239"/>
      <c r="H2661" s="243">
        <v>13</v>
      </c>
      <c r="I2661" s="244"/>
      <c r="J2661" s="239"/>
      <c r="K2661" s="239"/>
      <c r="L2661" s="245"/>
      <c r="M2661" s="246"/>
      <c r="N2661" s="247"/>
      <c r="O2661" s="247"/>
      <c r="P2661" s="247"/>
      <c r="Q2661" s="247"/>
      <c r="R2661" s="247"/>
      <c r="S2661" s="247"/>
      <c r="T2661" s="248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T2661" s="249" t="s">
        <v>446</v>
      </c>
      <c r="AU2661" s="249" t="s">
        <v>83</v>
      </c>
      <c r="AV2661" s="13" t="s">
        <v>83</v>
      </c>
      <c r="AW2661" s="13" t="s">
        <v>35</v>
      </c>
      <c r="AX2661" s="13" t="s">
        <v>81</v>
      </c>
      <c r="AY2661" s="249" t="s">
        <v>426</v>
      </c>
    </row>
    <row r="2662" s="2" customFormat="1" ht="33" customHeight="1">
      <c r="A2662" s="42"/>
      <c r="B2662" s="43"/>
      <c r="C2662" s="271" t="s">
        <v>3390</v>
      </c>
      <c r="D2662" s="271" t="s">
        <v>776</v>
      </c>
      <c r="E2662" s="272" t="s">
        <v>3391</v>
      </c>
      <c r="F2662" s="273" t="s">
        <v>3392</v>
      </c>
      <c r="G2662" s="274" t="s">
        <v>859</v>
      </c>
      <c r="H2662" s="275">
        <v>2</v>
      </c>
      <c r="I2662" s="276"/>
      <c r="J2662" s="277">
        <f>ROUND(I2662*H2662,2)</f>
        <v>0</v>
      </c>
      <c r="K2662" s="273" t="s">
        <v>437</v>
      </c>
      <c r="L2662" s="278"/>
      <c r="M2662" s="279" t="s">
        <v>28</v>
      </c>
      <c r="N2662" s="280" t="s">
        <v>45</v>
      </c>
      <c r="O2662" s="88"/>
      <c r="P2662" s="229">
        <f>O2662*H2662</f>
        <v>0</v>
      </c>
      <c r="Q2662" s="229">
        <v>0.021499999999999998</v>
      </c>
      <c r="R2662" s="229">
        <f>Q2662*H2662</f>
        <v>0.042999999999999997</v>
      </c>
      <c r="S2662" s="229">
        <v>0</v>
      </c>
      <c r="T2662" s="230">
        <f>S2662*H2662</f>
        <v>0</v>
      </c>
      <c r="U2662" s="42"/>
      <c r="V2662" s="42"/>
      <c r="W2662" s="42"/>
      <c r="X2662" s="42"/>
      <c r="Y2662" s="42"/>
      <c r="Z2662" s="42"/>
      <c r="AA2662" s="42"/>
      <c r="AB2662" s="42"/>
      <c r="AC2662" s="42"/>
      <c r="AD2662" s="42"/>
      <c r="AE2662" s="42"/>
      <c r="AR2662" s="231" t="s">
        <v>732</v>
      </c>
      <c r="AT2662" s="231" t="s">
        <v>776</v>
      </c>
      <c r="AU2662" s="231" t="s">
        <v>83</v>
      </c>
      <c r="AY2662" s="21" t="s">
        <v>426</v>
      </c>
      <c r="BE2662" s="232">
        <f>IF(N2662="základní",J2662,0)</f>
        <v>0</v>
      </c>
      <c r="BF2662" s="232">
        <f>IF(N2662="snížená",J2662,0)</f>
        <v>0</v>
      </c>
      <c r="BG2662" s="232">
        <f>IF(N2662="zákl. přenesená",J2662,0)</f>
        <v>0</v>
      </c>
      <c r="BH2662" s="232">
        <f>IF(N2662="sníž. přenesená",J2662,0)</f>
        <v>0</v>
      </c>
      <c r="BI2662" s="232">
        <f>IF(N2662="nulová",J2662,0)</f>
        <v>0</v>
      </c>
      <c r="BJ2662" s="21" t="s">
        <v>81</v>
      </c>
      <c r="BK2662" s="232">
        <f>ROUND(I2662*H2662,2)</f>
        <v>0</v>
      </c>
      <c r="BL2662" s="21" t="s">
        <v>645</v>
      </c>
      <c r="BM2662" s="231" t="s">
        <v>3393</v>
      </c>
    </row>
    <row r="2663" s="14" customFormat="1">
      <c r="A2663" s="14"/>
      <c r="B2663" s="250"/>
      <c r="C2663" s="251"/>
      <c r="D2663" s="240" t="s">
        <v>446</v>
      </c>
      <c r="E2663" s="252" t="s">
        <v>28</v>
      </c>
      <c r="F2663" s="253" t="s">
        <v>899</v>
      </c>
      <c r="G2663" s="251"/>
      <c r="H2663" s="252" t="s">
        <v>28</v>
      </c>
      <c r="I2663" s="254"/>
      <c r="J2663" s="251"/>
      <c r="K2663" s="251"/>
      <c r="L2663" s="255"/>
      <c r="M2663" s="256"/>
      <c r="N2663" s="257"/>
      <c r="O2663" s="257"/>
      <c r="P2663" s="257"/>
      <c r="Q2663" s="257"/>
      <c r="R2663" s="257"/>
      <c r="S2663" s="257"/>
      <c r="T2663" s="258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T2663" s="259" t="s">
        <v>446</v>
      </c>
      <c r="AU2663" s="259" t="s">
        <v>83</v>
      </c>
      <c r="AV2663" s="14" t="s">
        <v>81</v>
      </c>
      <c r="AW2663" s="14" t="s">
        <v>35</v>
      </c>
      <c r="AX2663" s="14" t="s">
        <v>74</v>
      </c>
      <c r="AY2663" s="259" t="s">
        <v>426</v>
      </c>
    </row>
    <row r="2664" s="14" customFormat="1">
      <c r="A2664" s="14"/>
      <c r="B2664" s="250"/>
      <c r="C2664" s="251"/>
      <c r="D2664" s="240" t="s">
        <v>446</v>
      </c>
      <c r="E2664" s="252" t="s">
        <v>28</v>
      </c>
      <c r="F2664" s="253" t="s">
        <v>3350</v>
      </c>
      <c r="G2664" s="251"/>
      <c r="H2664" s="252" t="s">
        <v>28</v>
      </c>
      <c r="I2664" s="254"/>
      <c r="J2664" s="251"/>
      <c r="K2664" s="251"/>
      <c r="L2664" s="255"/>
      <c r="M2664" s="256"/>
      <c r="N2664" s="257"/>
      <c r="O2664" s="257"/>
      <c r="P2664" s="257"/>
      <c r="Q2664" s="257"/>
      <c r="R2664" s="257"/>
      <c r="S2664" s="257"/>
      <c r="T2664" s="258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T2664" s="259" t="s">
        <v>446</v>
      </c>
      <c r="AU2664" s="259" t="s">
        <v>83</v>
      </c>
      <c r="AV2664" s="14" t="s">
        <v>81</v>
      </c>
      <c r="AW2664" s="14" t="s">
        <v>35</v>
      </c>
      <c r="AX2664" s="14" t="s">
        <v>74</v>
      </c>
      <c r="AY2664" s="259" t="s">
        <v>426</v>
      </c>
    </row>
    <row r="2665" s="14" customFormat="1">
      <c r="A2665" s="14"/>
      <c r="B2665" s="250"/>
      <c r="C2665" s="251"/>
      <c r="D2665" s="240" t="s">
        <v>446</v>
      </c>
      <c r="E2665" s="252" t="s">
        <v>28</v>
      </c>
      <c r="F2665" s="253" t="s">
        <v>3394</v>
      </c>
      <c r="G2665" s="251"/>
      <c r="H2665" s="252" t="s">
        <v>28</v>
      </c>
      <c r="I2665" s="254"/>
      <c r="J2665" s="251"/>
      <c r="K2665" s="251"/>
      <c r="L2665" s="255"/>
      <c r="M2665" s="256"/>
      <c r="N2665" s="257"/>
      <c r="O2665" s="257"/>
      <c r="P2665" s="257"/>
      <c r="Q2665" s="257"/>
      <c r="R2665" s="257"/>
      <c r="S2665" s="257"/>
      <c r="T2665" s="258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T2665" s="259" t="s">
        <v>446</v>
      </c>
      <c r="AU2665" s="259" t="s">
        <v>83</v>
      </c>
      <c r="AV2665" s="14" t="s">
        <v>81</v>
      </c>
      <c r="AW2665" s="14" t="s">
        <v>35</v>
      </c>
      <c r="AX2665" s="14" t="s">
        <v>74</v>
      </c>
      <c r="AY2665" s="259" t="s">
        <v>426</v>
      </c>
    </row>
    <row r="2666" s="13" customFormat="1">
      <c r="A2666" s="13"/>
      <c r="B2666" s="238"/>
      <c r="C2666" s="239"/>
      <c r="D2666" s="240" t="s">
        <v>446</v>
      </c>
      <c r="E2666" s="241" t="s">
        <v>28</v>
      </c>
      <c r="F2666" s="242" t="s">
        <v>83</v>
      </c>
      <c r="G2666" s="239"/>
      <c r="H2666" s="243">
        <v>2</v>
      </c>
      <c r="I2666" s="244"/>
      <c r="J2666" s="239"/>
      <c r="K2666" s="239"/>
      <c r="L2666" s="245"/>
      <c r="M2666" s="246"/>
      <c r="N2666" s="247"/>
      <c r="O2666" s="247"/>
      <c r="P2666" s="247"/>
      <c r="Q2666" s="247"/>
      <c r="R2666" s="247"/>
      <c r="S2666" s="247"/>
      <c r="T2666" s="248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T2666" s="249" t="s">
        <v>446</v>
      </c>
      <c r="AU2666" s="249" t="s">
        <v>83</v>
      </c>
      <c r="AV2666" s="13" t="s">
        <v>83</v>
      </c>
      <c r="AW2666" s="13" t="s">
        <v>35</v>
      </c>
      <c r="AX2666" s="13" t="s">
        <v>81</v>
      </c>
      <c r="AY2666" s="249" t="s">
        <v>426</v>
      </c>
    </row>
    <row r="2667" s="2" customFormat="1" ht="37.8" customHeight="1">
      <c r="A2667" s="42"/>
      <c r="B2667" s="43"/>
      <c r="C2667" s="271" t="s">
        <v>3395</v>
      </c>
      <c r="D2667" s="271" t="s">
        <v>776</v>
      </c>
      <c r="E2667" s="272" t="s">
        <v>3396</v>
      </c>
      <c r="F2667" s="273" t="s">
        <v>3397</v>
      </c>
      <c r="G2667" s="274" t="s">
        <v>859</v>
      </c>
      <c r="H2667" s="275">
        <v>1</v>
      </c>
      <c r="I2667" s="276"/>
      <c r="J2667" s="277">
        <f>ROUND(I2667*H2667,2)</f>
        <v>0</v>
      </c>
      <c r="K2667" s="273" t="s">
        <v>28</v>
      </c>
      <c r="L2667" s="278"/>
      <c r="M2667" s="279" t="s">
        <v>28</v>
      </c>
      <c r="N2667" s="280" t="s">
        <v>45</v>
      </c>
      <c r="O2667" s="88"/>
      <c r="P2667" s="229">
        <f>O2667*H2667</f>
        <v>0</v>
      </c>
      <c r="Q2667" s="229">
        <v>0.042999999999999997</v>
      </c>
      <c r="R2667" s="229">
        <f>Q2667*H2667</f>
        <v>0.042999999999999997</v>
      </c>
      <c r="S2667" s="229">
        <v>0</v>
      </c>
      <c r="T2667" s="230">
        <f>S2667*H2667</f>
        <v>0</v>
      </c>
      <c r="U2667" s="42"/>
      <c r="V2667" s="42"/>
      <c r="W2667" s="42"/>
      <c r="X2667" s="42"/>
      <c r="Y2667" s="42"/>
      <c r="Z2667" s="42"/>
      <c r="AA2667" s="42"/>
      <c r="AB2667" s="42"/>
      <c r="AC2667" s="42"/>
      <c r="AD2667" s="42"/>
      <c r="AE2667" s="42"/>
      <c r="AR2667" s="231" t="s">
        <v>732</v>
      </c>
      <c r="AT2667" s="231" t="s">
        <v>776</v>
      </c>
      <c r="AU2667" s="231" t="s">
        <v>83</v>
      </c>
      <c r="AY2667" s="21" t="s">
        <v>426</v>
      </c>
      <c r="BE2667" s="232">
        <f>IF(N2667="základní",J2667,0)</f>
        <v>0</v>
      </c>
      <c r="BF2667" s="232">
        <f>IF(N2667="snížená",J2667,0)</f>
        <v>0</v>
      </c>
      <c r="BG2667" s="232">
        <f>IF(N2667="zákl. přenesená",J2667,0)</f>
        <v>0</v>
      </c>
      <c r="BH2667" s="232">
        <f>IF(N2667="sníž. přenesená",J2667,0)</f>
        <v>0</v>
      </c>
      <c r="BI2667" s="232">
        <f>IF(N2667="nulová",J2667,0)</f>
        <v>0</v>
      </c>
      <c r="BJ2667" s="21" t="s">
        <v>81</v>
      </c>
      <c r="BK2667" s="232">
        <f>ROUND(I2667*H2667,2)</f>
        <v>0</v>
      </c>
      <c r="BL2667" s="21" t="s">
        <v>645</v>
      </c>
      <c r="BM2667" s="231" t="s">
        <v>3398</v>
      </c>
    </row>
    <row r="2668" s="14" customFormat="1">
      <c r="A2668" s="14"/>
      <c r="B2668" s="250"/>
      <c r="C2668" s="251"/>
      <c r="D2668" s="240" t="s">
        <v>446</v>
      </c>
      <c r="E2668" s="252" t="s">
        <v>28</v>
      </c>
      <c r="F2668" s="253" t="s">
        <v>899</v>
      </c>
      <c r="G2668" s="251"/>
      <c r="H2668" s="252" t="s">
        <v>28</v>
      </c>
      <c r="I2668" s="254"/>
      <c r="J2668" s="251"/>
      <c r="K2668" s="251"/>
      <c r="L2668" s="255"/>
      <c r="M2668" s="256"/>
      <c r="N2668" s="257"/>
      <c r="O2668" s="257"/>
      <c r="P2668" s="257"/>
      <c r="Q2668" s="257"/>
      <c r="R2668" s="257"/>
      <c r="S2668" s="257"/>
      <c r="T2668" s="258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T2668" s="259" t="s">
        <v>446</v>
      </c>
      <c r="AU2668" s="259" t="s">
        <v>83</v>
      </c>
      <c r="AV2668" s="14" t="s">
        <v>81</v>
      </c>
      <c r="AW2668" s="14" t="s">
        <v>35</v>
      </c>
      <c r="AX2668" s="14" t="s">
        <v>74</v>
      </c>
      <c r="AY2668" s="259" t="s">
        <v>426</v>
      </c>
    </row>
    <row r="2669" s="14" customFormat="1">
      <c r="A2669" s="14"/>
      <c r="B2669" s="250"/>
      <c r="C2669" s="251"/>
      <c r="D2669" s="240" t="s">
        <v>446</v>
      </c>
      <c r="E2669" s="252" t="s">
        <v>28</v>
      </c>
      <c r="F2669" s="253" t="s">
        <v>3350</v>
      </c>
      <c r="G2669" s="251"/>
      <c r="H2669" s="252" t="s">
        <v>28</v>
      </c>
      <c r="I2669" s="254"/>
      <c r="J2669" s="251"/>
      <c r="K2669" s="251"/>
      <c r="L2669" s="255"/>
      <c r="M2669" s="256"/>
      <c r="N2669" s="257"/>
      <c r="O2669" s="257"/>
      <c r="P2669" s="257"/>
      <c r="Q2669" s="257"/>
      <c r="R2669" s="257"/>
      <c r="S2669" s="257"/>
      <c r="T2669" s="258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T2669" s="259" t="s">
        <v>446</v>
      </c>
      <c r="AU2669" s="259" t="s">
        <v>83</v>
      </c>
      <c r="AV2669" s="14" t="s">
        <v>81</v>
      </c>
      <c r="AW2669" s="14" t="s">
        <v>35</v>
      </c>
      <c r="AX2669" s="14" t="s">
        <v>74</v>
      </c>
      <c r="AY2669" s="259" t="s">
        <v>426</v>
      </c>
    </row>
    <row r="2670" s="14" customFormat="1">
      <c r="A2670" s="14"/>
      <c r="B2670" s="250"/>
      <c r="C2670" s="251"/>
      <c r="D2670" s="240" t="s">
        <v>446</v>
      </c>
      <c r="E2670" s="252" t="s">
        <v>28</v>
      </c>
      <c r="F2670" s="253" t="s">
        <v>3399</v>
      </c>
      <c r="G2670" s="251"/>
      <c r="H2670" s="252" t="s">
        <v>28</v>
      </c>
      <c r="I2670" s="254"/>
      <c r="J2670" s="251"/>
      <c r="K2670" s="251"/>
      <c r="L2670" s="255"/>
      <c r="M2670" s="256"/>
      <c r="N2670" s="257"/>
      <c r="O2670" s="257"/>
      <c r="P2670" s="257"/>
      <c r="Q2670" s="257"/>
      <c r="R2670" s="257"/>
      <c r="S2670" s="257"/>
      <c r="T2670" s="258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T2670" s="259" t="s">
        <v>446</v>
      </c>
      <c r="AU2670" s="259" t="s">
        <v>83</v>
      </c>
      <c r="AV2670" s="14" t="s">
        <v>81</v>
      </c>
      <c r="AW2670" s="14" t="s">
        <v>35</v>
      </c>
      <c r="AX2670" s="14" t="s">
        <v>74</v>
      </c>
      <c r="AY2670" s="259" t="s">
        <v>426</v>
      </c>
    </row>
    <row r="2671" s="13" customFormat="1">
      <c r="A2671" s="13"/>
      <c r="B2671" s="238"/>
      <c r="C2671" s="239"/>
      <c r="D2671" s="240" t="s">
        <v>446</v>
      </c>
      <c r="E2671" s="241" t="s">
        <v>28</v>
      </c>
      <c r="F2671" s="242" t="s">
        <v>81</v>
      </c>
      <c r="G2671" s="239"/>
      <c r="H2671" s="243">
        <v>1</v>
      </c>
      <c r="I2671" s="244"/>
      <c r="J2671" s="239"/>
      <c r="K2671" s="239"/>
      <c r="L2671" s="245"/>
      <c r="M2671" s="246"/>
      <c r="N2671" s="247"/>
      <c r="O2671" s="247"/>
      <c r="P2671" s="247"/>
      <c r="Q2671" s="247"/>
      <c r="R2671" s="247"/>
      <c r="S2671" s="247"/>
      <c r="T2671" s="248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T2671" s="249" t="s">
        <v>446</v>
      </c>
      <c r="AU2671" s="249" t="s">
        <v>83</v>
      </c>
      <c r="AV2671" s="13" t="s">
        <v>83</v>
      </c>
      <c r="AW2671" s="13" t="s">
        <v>35</v>
      </c>
      <c r="AX2671" s="13" t="s">
        <v>81</v>
      </c>
      <c r="AY2671" s="249" t="s">
        <v>426</v>
      </c>
    </row>
    <row r="2672" s="2" customFormat="1" ht="44.25" customHeight="1">
      <c r="A2672" s="42"/>
      <c r="B2672" s="43"/>
      <c r="C2672" s="220" t="s">
        <v>3400</v>
      </c>
      <c r="D2672" s="220" t="s">
        <v>433</v>
      </c>
      <c r="E2672" s="221" t="s">
        <v>3401</v>
      </c>
      <c r="F2672" s="222" t="s">
        <v>3402</v>
      </c>
      <c r="G2672" s="223" t="s">
        <v>859</v>
      </c>
      <c r="H2672" s="224">
        <v>1</v>
      </c>
      <c r="I2672" s="225"/>
      <c r="J2672" s="226">
        <f>ROUND(I2672*H2672,2)</f>
        <v>0</v>
      </c>
      <c r="K2672" s="222" t="s">
        <v>437</v>
      </c>
      <c r="L2672" s="48"/>
      <c r="M2672" s="227" t="s">
        <v>28</v>
      </c>
      <c r="N2672" s="228" t="s">
        <v>45</v>
      </c>
      <c r="O2672" s="88"/>
      <c r="P2672" s="229">
        <f>O2672*H2672</f>
        <v>0</v>
      </c>
      <c r="Q2672" s="229">
        <v>0</v>
      </c>
      <c r="R2672" s="229">
        <f>Q2672*H2672</f>
        <v>0</v>
      </c>
      <c r="S2672" s="229">
        <v>0</v>
      </c>
      <c r="T2672" s="230">
        <f>S2672*H2672</f>
        <v>0</v>
      </c>
      <c r="U2672" s="42"/>
      <c r="V2672" s="42"/>
      <c r="W2672" s="42"/>
      <c r="X2672" s="42"/>
      <c r="Y2672" s="42"/>
      <c r="Z2672" s="42"/>
      <c r="AA2672" s="42"/>
      <c r="AB2672" s="42"/>
      <c r="AC2672" s="42"/>
      <c r="AD2672" s="42"/>
      <c r="AE2672" s="42"/>
      <c r="AR2672" s="231" t="s">
        <v>645</v>
      </c>
      <c r="AT2672" s="231" t="s">
        <v>433</v>
      </c>
      <c r="AU2672" s="231" t="s">
        <v>83</v>
      </c>
      <c r="AY2672" s="21" t="s">
        <v>426</v>
      </c>
      <c r="BE2672" s="232">
        <f>IF(N2672="základní",J2672,0)</f>
        <v>0</v>
      </c>
      <c r="BF2672" s="232">
        <f>IF(N2672="snížená",J2672,0)</f>
        <v>0</v>
      </c>
      <c r="BG2672" s="232">
        <f>IF(N2672="zákl. přenesená",J2672,0)</f>
        <v>0</v>
      </c>
      <c r="BH2672" s="232">
        <f>IF(N2672="sníž. přenesená",J2672,0)</f>
        <v>0</v>
      </c>
      <c r="BI2672" s="232">
        <f>IF(N2672="nulová",J2672,0)</f>
        <v>0</v>
      </c>
      <c r="BJ2672" s="21" t="s">
        <v>81</v>
      </c>
      <c r="BK2672" s="232">
        <f>ROUND(I2672*H2672,2)</f>
        <v>0</v>
      </c>
      <c r="BL2672" s="21" t="s">
        <v>645</v>
      </c>
      <c r="BM2672" s="231" t="s">
        <v>3403</v>
      </c>
    </row>
    <row r="2673" s="2" customFormat="1">
      <c r="A2673" s="42"/>
      <c r="B2673" s="43"/>
      <c r="C2673" s="44"/>
      <c r="D2673" s="233" t="s">
        <v>442</v>
      </c>
      <c r="E2673" s="44"/>
      <c r="F2673" s="234" t="s">
        <v>3404</v>
      </c>
      <c r="G2673" s="44"/>
      <c r="H2673" s="44"/>
      <c r="I2673" s="235"/>
      <c r="J2673" s="44"/>
      <c r="K2673" s="44"/>
      <c r="L2673" s="48"/>
      <c r="M2673" s="236"/>
      <c r="N2673" s="237"/>
      <c r="O2673" s="88"/>
      <c r="P2673" s="88"/>
      <c r="Q2673" s="88"/>
      <c r="R2673" s="88"/>
      <c r="S2673" s="88"/>
      <c r="T2673" s="89"/>
      <c r="U2673" s="42"/>
      <c r="V2673" s="42"/>
      <c r="W2673" s="42"/>
      <c r="X2673" s="42"/>
      <c r="Y2673" s="42"/>
      <c r="Z2673" s="42"/>
      <c r="AA2673" s="42"/>
      <c r="AB2673" s="42"/>
      <c r="AC2673" s="42"/>
      <c r="AD2673" s="42"/>
      <c r="AE2673" s="42"/>
      <c r="AT2673" s="21" t="s">
        <v>442</v>
      </c>
      <c r="AU2673" s="21" t="s">
        <v>83</v>
      </c>
    </row>
    <row r="2674" s="14" customFormat="1">
      <c r="A2674" s="14"/>
      <c r="B2674" s="250"/>
      <c r="C2674" s="251"/>
      <c r="D2674" s="240" t="s">
        <v>446</v>
      </c>
      <c r="E2674" s="252" t="s">
        <v>28</v>
      </c>
      <c r="F2674" s="253" t="s">
        <v>899</v>
      </c>
      <c r="G2674" s="251"/>
      <c r="H2674" s="252" t="s">
        <v>28</v>
      </c>
      <c r="I2674" s="254"/>
      <c r="J2674" s="251"/>
      <c r="K2674" s="251"/>
      <c r="L2674" s="255"/>
      <c r="M2674" s="256"/>
      <c r="N2674" s="257"/>
      <c r="O2674" s="257"/>
      <c r="P2674" s="257"/>
      <c r="Q2674" s="257"/>
      <c r="R2674" s="257"/>
      <c r="S2674" s="257"/>
      <c r="T2674" s="258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T2674" s="259" t="s">
        <v>446</v>
      </c>
      <c r="AU2674" s="259" t="s">
        <v>83</v>
      </c>
      <c r="AV2674" s="14" t="s">
        <v>81</v>
      </c>
      <c r="AW2674" s="14" t="s">
        <v>35</v>
      </c>
      <c r="AX2674" s="14" t="s">
        <v>74</v>
      </c>
      <c r="AY2674" s="259" t="s">
        <v>426</v>
      </c>
    </row>
    <row r="2675" s="14" customFormat="1">
      <c r="A2675" s="14"/>
      <c r="B2675" s="250"/>
      <c r="C2675" s="251"/>
      <c r="D2675" s="240" t="s">
        <v>446</v>
      </c>
      <c r="E2675" s="252" t="s">
        <v>28</v>
      </c>
      <c r="F2675" s="253" t="s">
        <v>3350</v>
      </c>
      <c r="G2675" s="251"/>
      <c r="H2675" s="252" t="s">
        <v>28</v>
      </c>
      <c r="I2675" s="254"/>
      <c r="J2675" s="251"/>
      <c r="K2675" s="251"/>
      <c r="L2675" s="255"/>
      <c r="M2675" s="256"/>
      <c r="N2675" s="257"/>
      <c r="O2675" s="257"/>
      <c r="P2675" s="257"/>
      <c r="Q2675" s="257"/>
      <c r="R2675" s="257"/>
      <c r="S2675" s="257"/>
      <c r="T2675" s="258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T2675" s="259" t="s">
        <v>446</v>
      </c>
      <c r="AU2675" s="259" t="s">
        <v>83</v>
      </c>
      <c r="AV2675" s="14" t="s">
        <v>81</v>
      </c>
      <c r="AW2675" s="14" t="s">
        <v>35</v>
      </c>
      <c r="AX2675" s="14" t="s">
        <v>74</v>
      </c>
      <c r="AY2675" s="259" t="s">
        <v>426</v>
      </c>
    </row>
    <row r="2676" s="13" customFormat="1">
      <c r="A2676" s="13"/>
      <c r="B2676" s="238"/>
      <c r="C2676" s="239"/>
      <c r="D2676" s="240" t="s">
        <v>446</v>
      </c>
      <c r="E2676" s="241" t="s">
        <v>28</v>
      </c>
      <c r="F2676" s="242" t="s">
        <v>81</v>
      </c>
      <c r="G2676" s="239"/>
      <c r="H2676" s="243">
        <v>1</v>
      </c>
      <c r="I2676" s="244"/>
      <c r="J2676" s="239"/>
      <c r="K2676" s="239"/>
      <c r="L2676" s="245"/>
      <c r="M2676" s="246"/>
      <c r="N2676" s="247"/>
      <c r="O2676" s="247"/>
      <c r="P2676" s="247"/>
      <c r="Q2676" s="247"/>
      <c r="R2676" s="247"/>
      <c r="S2676" s="247"/>
      <c r="T2676" s="248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T2676" s="249" t="s">
        <v>446</v>
      </c>
      <c r="AU2676" s="249" t="s">
        <v>83</v>
      </c>
      <c r="AV2676" s="13" t="s">
        <v>83</v>
      </c>
      <c r="AW2676" s="13" t="s">
        <v>35</v>
      </c>
      <c r="AX2676" s="13" t="s">
        <v>81</v>
      </c>
      <c r="AY2676" s="249" t="s">
        <v>426</v>
      </c>
    </row>
    <row r="2677" s="2" customFormat="1" ht="24.15" customHeight="1">
      <c r="A2677" s="42"/>
      <c r="B2677" s="43"/>
      <c r="C2677" s="271" t="s">
        <v>3405</v>
      </c>
      <c r="D2677" s="271" t="s">
        <v>776</v>
      </c>
      <c r="E2677" s="272" t="s">
        <v>3406</v>
      </c>
      <c r="F2677" s="273" t="s">
        <v>3407</v>
      </c>
      <c r="G2677" s="274" t="s">
        <v>859</v>
      </c>
      <c r="H2677" s="275">
        <v>1</v>
      </c>
      <c r="I2677" s="276"/>
      <c r="J2677" s="277">
        <f>ROUND(I2677*H2677,2)</f>
        <v>0</v>
      </c>
      <c r="K2677" s="273" t="s">
        <v>28</v>
      </c>
      <c r="L2677" s="278"/>
      <c r="M2677" s="279" t="s">
        <v>28</v>
      </c>
      <c r="N2677" s="280" t="s">
        <v>45</v>
      </c>
      <c r="O2677" s="88"/>
      <c r="P2677" s="229">
        <f>O2677*H2677</f>
        <v>0</v>
      </c>
      <c r="Q2677" s="229">
        <v>0.0195</v>
      </c>
      <c r="R2677" s="229">
        <f>Q2677*H2677</f>
        <v>0.0195</v>
      </c>
      <c r="S2677" s="229">
        <v>0</v>
      </c>
      <c r="T2677" s="230">
        <f>S2677*H2677</f>
        <v>0</v>
      </c>
      <c r="U2677" s="42"/>
      <c r="V2677" s="42"/>
      <c r="W2677" s="42"/>
      <c r="X2677" s="42"/>
      <c r="Y2677" s="42"/>
      <c r="Z2677" s="42"/>
      <c r="AA2677" s="42"/>
      <c r="AB2677" s="42"/>
      <c r="AC2677" s="42"/>
      <c r="AD2677" s="42"/>
      <c r="AE2677" s="42"/>
      <c r="AR2677" s="231" t="s">
        <v>732</v>
      </c>
      <c r="AT2677" s="231" t="s">
        <v>776</v>
      </c>
      <c r="AU2677" s="231" t="s">
        <v>83</v>
      </c>
      <c r="AY2677" s="21" t="s">
        <v>426</v>
      </c>
      <c r="BE2677" s="232">
        <f>IF(N2677="základní",J2677,0)</f>
        <v>0</v>
      </c>
      <c r="BF2677" s="232">
        <f>IF(N2677="snížená",J2677,0)</f>
        <v>0</v>
      </c>
      <c r="BG2677" s="232">
        <f>IF(N2677="zákl. přenesená",J2677,0)</f>
        <v>0</v>
      </c>
      <c r="BH2677" s="232">
        <f>IF(N2677="sníž. přenesená",J2677,0)</f>
        <v>0</v>
      </c>
      <c r="BI2677" s="232">
        <f>IF(N2677="nulová",J2677,0)</f>
        <v>0</v>
      </c>
      <c r="BJ2677" s="21" t="s">
        <v>81</v>
      </c>
      <c r="BK2677" s="232">
        <f>ROUND(I2677*H2677,2)</f>
        <v>0</v>
      </c>
      <c r="BL2677" s="21" t="s">
        <v>645</v>
      </c>
      <c r="BM2677" s="231" t="s">
        <v>3408</v>
      </c>
    </row>
    <row r="2678" s="14" customFormat="1">
      <c r="A2678" s="14"/>
      <c r="B2678" s="250"/>
      <c r="C2678" s="251"/>
      <c r="D2678" s="240" t="s">
        <v>446</v>
      </c>
      <c r="E2678" s="252" t="s">
        <v>28</v>
      </c>
      <c r="F2678" s="253" t="s">
        <v>899</v>
      </c>
      <c r="G2678" s="251"/>
      <c r="H2678" s="252" t="s">
        <v>28</v>
      </c>
      <c r="I2678" s="254"/>
      <c r="J2678" s="251"/>
      <c r="K2678" s="251"/>
      <c r="L2678" s="255"/>
      <c r="M2678" s="256"/>
      <c r="N2678" s="257"/>
      <c r="O2678" s="257"/>
      <c r="P2678" s="257"/>
      <c r="Q2678" s="257"/>
      <c r="R2678" s="257"/>
      <c r="S2678" s="257"/>
      <c r="T2678" s="258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T2678" s="259" t="s">
        <v>446</v>
      </c>
      <c r="AU2678" s="259" t="s">
        <v>83</v>
      </c>
      <c r="AV2678" s="14" t="s">
        <v>81</v>
      </c>
      <c r="AW2678" s="14" t="s">
        <v>35</v>
      </c>
      <c r="AX2678" s="14" t="s">
        <v>74</v>
      </c>
      <c r="AY2678" s="259" t="s">
        <v>426</v>
      </c>
    </row>
    <row r="2679" s="14" customFormat="1">
      <c r="A2679" s="14"/>
      <c r="B2679" s="250"/>
      <c r="C2679" s="251"/>
      <c r="D2679" s="240" t="s">
        <v>446</v>
      </c>
      <c r="E2679" s="252" t="s">
        <v>28</v>
      </c>
      <c r="F2679" s="253" t="s">
        <v>3350</v>
      </c>
      <c r="G2679" s="251"/>
      <c r="H2679" s="252" t="s">
        <v>28</v>
      </c>
      <c r="I2679" s="254"/>
      <c r="J2679" s="251"/>
      <c r="K2679" s="251"/>
      <c r="L2679" s="255"/>
      <c r="M2679" s="256"/>
      <c r="N2679" s="257"/>
      <c r="O2679" s="257"/>
      <c r="P2679" s="257"/>
      <c r="Q2679" s="257"/>
      <c r="R2679" s="257"/>
      <c r="S2679" s="257"/>
      <c r="T2679" s="258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T2679" s="259" t="s">
        <v>446</v>
      </c>
      <c r="AU2679" s="259" t="s">
        <v>83</v>
      </c>
      <c r="AV2679" s="14" t="s">
        <v>81</v>
      </c>
      <c r="AW2679" s="14" t="s">
        <v>35</v>
      </c>
      <c r="AX2679" s="14" t="s">
        <v>74</v>
      </c>
      <c r="AY2679" s="259" t="s">
        <v>426</v>
      </c>
    </row>
    <row r="2680" s="13" customFormat="1">
      <c r="A2680" s="13"/>
      <c r="B2680" s="238"/>
      <c r="C2680" s="239"/>
      <c r="D2680" s="240" t="s">
        <v>446</v>
      </c>
      <c r="E2680" s="241" t="s">
        <v>28</v>
      </c>
      <c r="F2680" s="242" t="s">
        <v>81</v>
      </c>
      <c r="G2680" s="239"/>
      <c r="H2680" s="243">
        <v>1</v>
      </c>
      <c r="I2680" s="244"/>
      <c r="J2680" s="239"/>
      <c r="K2680" s="239"/>
      <c r="L2680" s="245"/>
      <c r="M2680" s="246"/>
      <c r="N2680" s="247"/>
      <c r="O2680" s="247"/>
      <c r="P2680" s="247"/>
      <c r="Q2680" s="247"/>
      <c r="R2680" s="247"/>
      <c r="S2680" s="247"/>
      <c r="T2680" s="248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T2680" s="249" t="s">
        <v>446</v>
      </c>
      <c r="AU2680" s="249" t="s">
        <v>83</v>
      </c>
      <c r="AV2680" s="13" t="s">
        <v>83</v>
      </c>
      <c r="AW2680" s="13" t="s">
        <v>35</v>
      </c>
      <c r="AX2680" s="13" t="s">
        <v>81</v>
      </c>
      <c r="AY2680" s="249" t="s">
        <v>426</v>
      </c>
    </row>
    <row r="2681" s="2" customFormat="1" ht="24.15" customHeight="1">
      <c r="A2681" s="42"/>
      <c r="B2681" s="43"/>
      <c r="C2681" s="220" t="s">
        <v>3409</v>
      </c>
      <c r="D2681" s="220" t="s">
        <v>433</v>
      </c>
      <c r="E2681" s="221" t="s">
        <v>3410</v>
      </c>
      <c r="F2681" s="222" t="s">
        <v>3411</v>
      </c>
      <c r="G2681" s="223" t="s">
        <v>859</v>
      </c>
      <c r="H2681" s="224">
        <v>17</v>
      </c>
      <c r="I2681" s="225"/>
      <c r="J2681" s="226">
        <f>ROUND(I2681*H2681,2)</f>
        <v>0</v>
      </c>
      <c r="K2681" s="222" t="s">
        <v>437</v>
      </c>
      <c r="L2681" s="48"/>
      <c r="M2681" s="227" t="s">
        <v>28</v>
      </c>
      <c r="N2681" s="228" t="s">
        <v>45</v>
      </c>
      <c r="O2681" s="88"/>
      <c r="P2681" s="229">
        <f>O2681*H2681</f>
        <v>0</v>
      </c>
      <c r="Q2681" s="229">
        <v>0</v>
      </c>
      <c r="R2681" s="229">
        <f>Q2681*H2681</f>
        <v>0</v>
      </c>
      <c r="S2681" s="229">
        <v>0</v>
      </c>
      <c r="T2681" s="230">
        <f>S2681*H2681</f>
        <v>0</v>
      </c>
      <c r="U2681" s="42"/>
      <c r="V2681" s="42"/>
      <c r="W2681" s="42"/>
      <c r="X2681" s="42"/>
      <c r="Y2681" s="42"/>
      <c r="Z2681" s="42"/>
      <c r="AA2681" s="42"/>
      <c r="AB2681" s="42"/>
      <c r="AC2681" s="42"/>
      <c r="AD2681" s="42"/>
      <c r="AE2681" s="42"/>
      <c r="AR2681" s="231" t="s">
        <v>645</v>
      </c>
      <c r="AT2681" s="231" t="s">
        <v>433</v>
      </c>
      <c r="AU2681" s="231" t="s">
        <v>83</v>
      </c>
      <c r="AY2681" s="21" t="s">
        <v>426</v>
      </c>
      <c r="BE2681" s="232">
        <f>IF(N2681="základní",J2681,0)</f>
        <v>0</v>
      </c>
      <c r="BF2681" s="232">
        <f>IF(N2681="snížená",J2681,0)</f>
        <v>0</v>
      </c>
      <c r="BG2681" s="232">
        <f>IF(N2681="zákl. přenesená",J2681,0)</f>
        <v>0</v>
      </c>
      <c r="BH2681" s="232">
        <f>IF(N2681="sníž. přenesená",J2681,0)</f>
        <v>0</v>
      </c>
      <c r="BI2681" s="232">
        <f>IF(N2681="nulová",J2681,0)</f>
        <v>0</v>
      </c>
      <c r="BJ2681" s="21" t="s">
        <v>81</v>
      </c>
      <c r="BK2681" s="232">
        <f>ROUND(I2681*H2681,2)</f>
        <v>0</v>
      </c>
      <c r="BL2681" s="21" t="s">
        <v>645</v>
      </c>
      <c r="BM2681" s="231" t="s">
        <v>3412</v>
      </c>
    </row>
    <row r="2682" s="2" customFormat="1">
      <c r="A2682" s="42"/>
      <c r="B2682" s="43"/>
      <c r="C2682" s="44"/>
      <c r="D2682" s="233" t="s">
        <v>442</v>
      </c>
      <c r="E2682" s="44"/>
      <c r="F2682" s="234" t="s">
        <v>3413</v>
      </c>
      <c r="G2682" s="44"/>
      <c r="H2682" s="44"/>
      <c r="I2682" s="235"/>
      <c r="J2682" s="44"/>
      <c r="K2682" s="44"/>
      <c r="L2682" s="48"/>
      <c r="M2682" s="236"/>
      <c r="N2682" s="237"/>
      <c r="O2682" s="88"/>
      <c r="P2682" s="88"/>
      <c r="Q2682" s="88"/>
      <c r="R2682" s="88"/>
      <c r="S2682" s="88"/>
      <c r="T2682" s="89"/>
      <c r="U2682" s="42"/>
      <c r="V2682" s="42"/>
      <c r="W2682" s="42"/>
      <c r="X2682" s="42"/>
      <c r="Y2682" s="42"/>
      <c r="Z2682" s="42"/>
      <c r="AA2682" s="42"/>
      <c r="AB2682" s="42"/>
      <c r="AC2682" s="42"/>
      <c r="AD2682" s="42"/>
      <c r="AE2682" s="42"/>
      <c r="AT2682" s="21" t="s">
        <v>442</v>
      </c>
      <c r="AU2682" s="21" t="s">
        <v>83</v>
      </c>
    </row>
    <row r="2683" s="14" customFormat="1">
      <c r="A2683" s="14"/>
      <c r="B2683" s="250"/>
      <c r="C2683" s="251"/>
      <c r="D2683" s="240" t="s">
        <v>446</v>
      </c>
      <c r="E2683" s="252" t="s">
        <v>28</v>
      </c>
      <c r="F2683" s="253" t="s">
        <v>899</v>
      </c>
      <c r="G2683" s="251"/>
      <c r="H2683" s="252" t="s">
        <v>28</v>
      </c>
      <c r="I2683" s="254"/>
      <c r="J2683" s="251"/>
      <c r="K2683" s="251"/>
      <c r="L2683" s="255"/>
      <c r="M2683" s="256"/>
      <c r="N2683" s="257"/>
      <c r="O2683" s="257"/>
      <c r="P2683" s="257"/>
      <c r="Q2683" s="257"/>
      <c r="R2683" s="257"/>
      <c r="S2683" s="257"/>
      <c r="T2683" s="258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T2683" s="259" t="s">
        <v>446</v>
      </c>
      <c r="AU2683" s="259" t="s">
        <v>83</v>
      </c>
      <c r="AV2683" s="14" t="s">
        <v>81</v>
      </c>
      <c r="AW2683" s="14" t="s">
        <v>35</v>
      </c>
      <c r="AX2683" s="14" t="s">
        <v>74</v>
      </c>
      <c r="AY2683" s="259" t="s">
        <v>426</v>
      </c>
    </row>
    <row r="2684" s="14" customFormat="1">
      <c r="A2684" s="14"/>
      <c r="B2684" s="250"/>
      <c r="C2684" s="251"/>
      <c r="D2684" s="240" t="s">
        <v>446</v>
      </c>
      <c r="E2684" s="252" t="s">
        <v>28</v>
      </c>
      <c r="F2684" s="253" t="s">
        <v>3350</v>
      </c>
      <c r="G2684" s="251"/>
      <c r="H2684" s="252" t="s">
        <v>28</v>
      </c>
      <c r="I2684" s="254"/>
      <c r="J2684" s="251"/>
      <c r="K2684" s="251"/>
      <c r="L2684" s="255"/>
      <c r="M2684" s="256"/>
      <c r="N2684" s="257"/>
      <c r="O2684" s="257"/>
      <c r="P2684" s="257"/>
      <c r="Q2684" s="257"/>
      <c r="R2684" s="257"/>
      <c r="S2684" s="257"/>
      <c r="T2684" s="258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T2684" s="259" t="s">
        <v>446</v>
      </c>
      <c r="AU2684" s="259" t="s">
        <v>83</v>
      </c>
      <c r="AV2684" s="14" t="s">
        <v>81</v>
      </c>
      <c r="AW2684" s="14" t="s">
        <v>35</v>
      </c>
      <c r="AX2684" s="14" t="s">
        <v>74</v>
      </c>
      <c r="AY2684" s="259" t="s">
        <v>426</v>
      </c>
    </row>
    <row r="2685" s="13" customFormat="1">
      <c r="A2685" s="13"/>
      <c r="B2685" s="238"/>
      <c r="C2685" s="239"/>
      <c r="D2685" s="240" t="s">
        <v>446</v>
      </c>
      <c r="E2685" s="241" t="s">
        <v>28</v>
      </c>
      <c r="F2685" s="242" t="s">
        <v>652</v>
      </c>
      <c r="G2685" s="239"/>
      <c r="H2685" s="243">
        <v>17</v>
      </c>
      <c r="I2685" s="244"/>
      <c r="J2685" s="239"/>
      <c r="K2685" s="239"/>
      <c r="L2685" s="245"/>
      <c r="M2685" s="246"/>
      <c r="N2685" s="247"/>
      <c r="O2685" s="247"/>
      <c r="P2685" s="247"/>
      <c r="Q2685" s="247"/>
      <c r="R2685" s="247"/>
      <c r="S2685" s="247"/>
      <c r="T2685" s="248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T2685" s="249" t="s">
        <v>446</v>
      </c>
      <c r="AU2685" s="249" t="s">
        <v>83</v>
      </c>
      <c r="AV2685" s="13" t="s">
        <v>83</v>
      </c>
      <c r="AW2685" s="13" t="s">
        <v>35</v>
      </c>
      <c r="AX2685" s="13" t="s">
        <v>81</v>
      </c>
      <c r="AY2685" s="249" t="s">
        <v>426</v>
      </c>
    </row>
    <row r="2686" s="2" customFormat="1" ht="16.5" customHeight="1">
      <c r="A2686" s="42"/>
      <c r="B2686" s="43"/>
      <c r="C2686" s="271" t="s">
        <v>3414</v>
      </c>
      <c r="D2686" s="271" t="s">
        <v>776</v>
      </c>
      <c r="E2686" s="272" t="s">
        <v>3415</v>
      </c>
      <c r="F2686" s="273" t="s">
        <v>3416</v>
      </c>
      <c r="G2686" s="274" t="s">
        <v>859</v>
      </c>
      <c r="H2686" s="275">
        <v>17</v>
      </c>
      <c r="I2686" s="276"/>
      <c r="J2686" s="277">
        <f>ROUND(I2686*H2686,2)</f>
        <v>0</v>
      </c>
      <c r="K2686" s="273" t="s">
        <v>28</v>
      </c>
      <c r="L2686" s="278"/>
      <c r="M2686" s="279" t="s">
        <v>28</v>
      </c>
      <c r="N2686" s="280" t="s">
        <v>45</v>
      </c>
      <c r="O2686" s="88"/>
      <c r="P2686" s="229">
        <f>O2686*H2686</f>
        <v>0</v>
      </c>
      <c r="Q2686" s="229">
        <v>0.0038</v>
      </c>
      <c r="R2686" s="229">
        <f>Q2686*H2686</f>
        <v>0.064600000000000005</v>
      </c>
      <c r="S2686" s="229">
        <v>0</v>
      </c>
      <c r="T2686" s="230">
        <f>S2686*H2686</f>
        <v>0</v>
      </c>
      <c r="U2686" s="42"/>
      <c r="V2686" s="42"/>
      <c r="W2686" s="42"/>
      <c r="X2686" s="42"/>
      <c r="Y2686" s="42"/>
      <c r="Z2686" s="42"/>
      <c r="AA2686" s="42"/>
      <c r="AB2686" s="42"/>
      <c r="AC2686" s="42"/>
      <c r="AD2686" s="42"/>
      <c r="AE2686" s="42"/>
      <c r="AR2686" s="231" t="s">
        <v>732</v>
      </c>
      <c r="AT2686" s="231" t="s">
        <v>776</v>
      </c>
      <c r="AU2686" s="231" t="s">
        <v>83</v>
      </c>
      <c r="AY2686" s="21" t="s">
        <v>426</v>
      </c>
      <c r="BE2686" s="232">
        <f>IF(N2686="základní",J2686,0)</f>
        <v>0</v>
      </c>
      <c r="BF2686" s="232">
        <f>IF(N2686="snížená",J2686,0)</f>
        <v>0</v>
      </c>
      <c r="BG2686" s="232">
        <f>IF(N2686="zákl. přenesená",J2686,0)</f>
        <v>0</v>
      </c>
      <c r="BH2686" s="232">
        <f>IF(N2686="sníž. přenesená",J2686,0)</f>
        <v>0</v>
      </c>
      <c r="BI2686" s="232">
        <f>IF(N2686="nulová",J2686,0)</f>
        <v>0</v>
      </c>
      <c r="BJ2686" s="21" t="s">
        <v>81</v>
      </c>
      <c r="BK2686" s="232">
        <f>ROUND(I2686*H2686,2)</f>
        <v>0</v>
      </c>
      <c r="BL2686" s="21" t="s">
        <v>645</v>
      </c>
      <c r="BM2686" s="231" t="s">
        <v>3417</v>
      </c>
    </row>
    <row r="2687" s="14" customFormat="1">
      <c r="A2687" s="14"/>
      <c r="B2687" s="250"/>
      <c r="C2687" s="251"/>
      <c r="D2687" s="240" t="s">
        <v>446</v>
      </c>
      <c r="E2687" s="252" t="s">
        <v>28</v>
      </c>
      <c r="F2687" s="253" t="s">
        <v>899</v>
      </c>
      <c r="G2687" s="251"/>
      <c r="H2687" s="252" t="s">
        <v>28</v>
      </c>
      <c r="I2687" s="254"/>
      <c r="J2687" s="251"/>
      <c r="K2687" s="251"/>
      <c r="L2687" s="255"/>
      <c r="M2687" s="256"/>
      <c r="N2687" s="257"/>
      <c r="O2687" s="257"/>
      <c r="P2687" s="257"/>
      <c r="Q2687" s="257"/>
      <c r="R2687" s="257"/>
      <c r="S2687" s="257"/>
      <c r="T2687" s="258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T2687" s="259" t="s">
        <v>446</v>
      </c>
      <c r="AU2687" s="259" t="s">
        <v>83</v>
      </c>
      <c r="AV2687" s="14" t="s">
        <v>81</v>
      </c>
      <c r="AW2687" s="14" t="s">
        <v>35</v>
      </c>
      <c r="AX2687" s="14" t="s">
        <v>74</v>
      </c>
      <c r="AY2687" s="259" t="s">
        <v>426</v>
      </c>
    </row>
    <row r="2688" s="14" customFormat="1">
      <c r="A2688" s="14"/>
      <c r="B2688" s="250"/>
      <c r="C2688" s="251"/>
      <c r="D2688" s="240" t="s">
        <v>446</v>
      </c>
      <c r="E2688" s="252" t="s">
        <v>28</v>
      </c>
      <c r="F2688" s="253" t="s">
        <v>3350</v>
      </c>
      <c r="G2688" s="251"/>
      <c r="H2688" s="252" t="s">
        <v>28</v>
      </c>
      <c r="I2688" s="254"/>
      <c r="J2688" s="251"/>
      <c r="K2688" s="251"/>
      <c r="L2688" s="255"/>
      <c r="M2688" s="256"/>
      <c r="N2688" s="257"/>
      <c r="O2688" s="257"/>
      <c r="P2688" s="257"/>
      <c r="Q2688" s="257"/>
      <c r="R2688" s="257"/>
      <c r="S2688" s="257"/>
      <c r="T2688" s="258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T2688" s="259" t="s">
        <v>446</v>
      </c>
      <c r="AU2688" s="259" t="s">
        <v>83</v>
      </c>
      <c r="AV2688" s="14" t="s">
        <v>81</v>
      </c>
      <c r="AW2688" s="14" t="s">
        <v>35</v>
      </c>
      <c r="AX2688" s="14" t="s">
        <v>74</v>
      </c>
      <c r="AY2688" s="259" t="s">
        <v>426</v>
      </c>
    </row>
    <row r="2689" s="13" customFormat="1">
      <c r="A2689" s="13"/>
      <c r="B2689" s="238"/>
      <c r="C2689" s="239"/>
      <c r="D2689" s="240" t="s">
        <v>446</v>
      </c>
      <c r="E2689" s="241" t="s">
        <v>28</v>
      </c>
      <c r="F2689" s="242" t="s">
        <v>652</v>
      </c>
      <c r="G2689" s="239"/>
      <c r="H2689" s="243">
        <v>17</v>
      </c>
      <c r="I2689" s="244"/>
      <c r="J2689" s="239"/>
      <c r="K2689" s="239"/>
      <c r="L2689" s="245"/>
      <c r="M2689" s="246"/>
      <c r="N2689" s="247"/>
      <c r="O2689" s="247"/>
      <c r="P2689" s="247"/>
      <c r="Q2689" s="247"/>
      <c r="R2689" s="247"/>
      <c r="S2689" s="247"/>
      <c r="T2689" s="248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  <c r="AT2689" s="249" t="s">
        <v>446</v>
      </c>
      <c r="AU2689" s="249" t="s">
        <v>83</v>
      </c>
      <c r="AV2689" s="13" t="s">
        <v>83</v>
      </c>
      <c r="AW2689" s="13" t="s">
        <v>35</v>
      </c>
      <c r="AX2689" s="13" t="s">
        <v>81</v>
      </c>
      <c r="AY2689" s="249" t="s">
        <v>426</v>
      </c>
    </row>
    <row r="2690" s="2" customFormat="1" ht="24.15" customHeight="1">
      <c r="A2690" s="42"/>
      <c r="B2690" s="43"/>
      <c r="C2690" s="220" t="s">
        <v>3418</v>
      </c>
      <c r="D2690" s="220" t="s">
        <v>433</v>
      </c>
      <c r="E2690" s="221" t="s">
        <v>3419</v>
      </c>
      <c r="F2690" s="222" t="s">
        <v>3420</v>
      </c>
      <c r="G2690" s="223" t="s">
        <v>859</v>
      </c>
      <c r="H2690" s="224">
        <v>5</v>
      </c>
      <c r="I2690" s="225"/>
      <c r="J2690" s="226">
        <f>ROUND(I2690*H2690,2)</f>
        <v>0</v>
      </c>
      <c r="K2690" s="222" t="s">
        <v>437</v>
      </c>
      <c r="L2690" s="48"/>
      <c r="M2690" s="227" t="s">
        <v>28</v>
      </c>
      <c r="N2690" s="228" t="s">
        <v>45</v>
      </c>
      <c r="O2690" s="88"/>
      <c r="P2690" s="229">
        <f>O2690*H2690</f>
        <v>0</v>
      </c>
      <c r="Q2690" s="229">
        <v>0</v>
      </c>
      <c r="R2690" s="229">
        <f>Q2690*H2690</f>
        <v>0</v>
      </c>
      <c r="S2690" s="229">
        <v>0</v>
      </c>
      <c r="T2690" s="230">
        <f>S2690*H2690</f>
        <v>0</v>
      </c>
      <c r="U2690" s="42"/>
      <c r="V2690" s="42"/>
      <c r="W2690" s="42"/>
      <c r="X2690" s="42"/>
      <c r="Y2690" s="42"/>
      <c r="Z2690" s="42"/>
      <c r="AA2690" s="42"/>
      <c r="AB2690" s="42"/>
      <c r="AC2690" s="42"/>
      <c r="AD2690" s="42"/>
      <c r="AE2690" s="42"/>
      <c r="AR2690" s="231" t="s">
        <v>645</v>
      </c>
      <c r="AT2690" s="231" t="s">
        <v>433</v>
      </c>
      <c r="AU2690" s="231" t="s">
        <v>83</v>
      </c>
      <c r="AY2690" s="21" t="s">
        <v>426</v>
      </c>
      <c r="BE2690" s="232">
        <f>IF(N2690="základní",J2690,0)</f>
        <v>0</v>
      </c>
      <c r="BF2690" s="232">
        <f>IF(N2690="snížená",J2690,0)</f>
        <v>0</v>
      </c>
      <c r="BG2690" s="232">
        <f>IF(N2690="zákl. přenesená",J2690,0)</f>
        <v>0</v>
      </c>
      <c r="BH2690" s="232">
        <f>IF(N2690="sníž. přenesená",J2690,0)</f>
        <v>0</v>
      </c>
      <c r="BI2690" s="232">
        <f>IF(N2690="nulová",J2690,0)</f>
        <v>0</v>
      </c>
      <c r="BJ2690" s="21" t="s">
        <v>81</v>
      </c>
      <c r="BK2690" s="232">
        <f>ROUND(I2690*H2690,2)</f>
        <v>0</v>
      </c>
      <c r="BL2690" s="21" t="s">
        <v>645</v>
      </c>
      <c r="BM2690" s="231" t="s">
        <v>3421</v>
      </c>
    </row>
    <row r="2691" s="2" customFormat="1">
      <c r="A2691" s="42"/>
      <c r="B2691" s="43"/>
      <c r="C2691" s="44"/>
      <c r="D2691" s="233" t="s">
        <v>442</v>
      </c>
      <c r="E2691" s="44"/>
      <c r="F2691" s="234" t="s">
        <v>3422</v>
      </c>
      <c r="G2691" s="44"/>
      <c r="H2691" s="44"/>
      <c r="I2691" s="235"/>
      <c r="J2691" s="44"/>
      <c r="K2691" s="44"/>
      <c r="L2691" s="48"/>
      <c r="M2691" s="236"/>
      <c r="N2691" s="237"/>
      <c r="O2691" s="88"/>
      <c r="P2691" s="88"/>
      <c r="Q2691" s="88"/>
      <c r="R2691" s="88"/>
      <c r="S2691" s="88"/>
      <c r="T2691" s="89"/>
      <c r="U2691" s="42"/>
      <c r="V2691" s="42"/>
      <c r="W2691" s="42"/>
      <c r="X2691" s="42"/>
      <c r="Y2691" s="42"/>
      <c r="Z2691" s="42"/>
      <c r="AA2691" s="42"/>
      <c r="AB2691" s="42"/>
      <c r="AC2691" s="42"/>
      <c r="AD2691" s="42"/>
      <c r="AE2691" s="42"/>
      <c r="AT2691" s="21" t="s">
        <v>442</v>
      </c>
      <c r="AU2691" s="21" t="s">
        <v>83</v>
      </c>
    </row>
    <row r="2692" s="14" customFormat="1">
      <c r="A2692" s="14"/>
      <c r="B2692" s="250"/>
      <c r="C2692" s="251"/>
      <c r="D2692" s="240" t="s">
        <v>446</v>
      </c>
      <c r="E2692" s="252" t="s">
        <v>28</v>
      </c>
      <c r="F2692" s="253" t="s">
        <v>899</v>
      </c>
      <c r="G2692" s="251"/>
      <c r="H2692" s="252" t="s">
        <v>28</v>
      </c>
      <c r="I2692" s="254"/>
      <c r="J2692" s="251"/>
      <c r="K2692" s="251"/>
      <c r="L2692" s="255"/>
      <c r="M2692" s="256"/>
      <c r="N2692" s="257"/>
      <c r="O2692" s="257"/>
      <c r="P2692" s="257"/>
      <c r="Q2692" s="257"/>
      <c r="R2692" s="257"/>
      <c r="S2692" s="257"/>
      <c r="T2692" s="258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T2692" s="259" t="s">
        <v>446</v>
      </c>
      <c r="AU2692" s="259" t="s">
        <v>83</v>
      </c>
      <c r="AV2692" s="14" t="s">
        <v>81</v>
      </c>
      <c r="AW2692" s="14" t="s">
        <v>35</v>
      </c>
      <c r="AX2692" s="14" t="s">
        <v>74</v>
      </c>
      <c r="AY2692" s="259" t="s">
        <v>426</v>
      </c>
    </row>
    <row r="2693" s="14" customFormat="1">
      <c r="A2693" s="14"/>
      <c r="B2693" s="250"/>
      <c r="C2693" s="251"/>
      <c r="D2693" s="240" t="s">
        <v>446</v>
      </c>
      <c r="E2693" s="252" t="s">
        <v>28</v>
      </c>
      <c r="F2693" s="253" t="s">
        <v>3350</v>
      </c>
      <c r="G2693" s="251"/>
      <c r="H2693" s="252" t="s">
        <v>28</v>
      </c>
      <c r="I2693" s="254"/>
      <c r="J2693" s="251"/>
      <c r="K2693" s="251"/>
      <c r="L2693" s="255"/>
      <c r="M2693" s="256"/>
      <c r="N2693" s="257"/>
      <c r="O2693" s="257"/>
      <c r="P2693" s="257"/>
      <c r="Q2693" s="257"/>
      <c r="R2693" s="257"/>
      <c r="S2693" s="257"/>
      <c r="T2693" s="258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T2693" s="259" t="s">
        <v>446</v>
      </c>
      <c r="AU2693" s="259" t="s">
        <v>83</v>
      </c>
      <c r="AV2693" s="14" t="s">
        <v>81</v>
      </c>
      <c r="AW2693" s="14" t="s">
        <v>35</v>
      </c>
      <c r="AX2693" s="14" t="s">
        <v>74</v>
      </c>
      <c r="AY2693" s="259" t="s">
        <v>426</v>
      </c>
    </row>
    <row r="2694" s="13" customFormat="1">
      <c r="A2694" s="13"/>
      <c r="B2694" s="238"/>
      <c r="C2694" s="239"/>
      <c r="D2694" s="240" t="s">
        <v>446</v>
      </c>
      <c r="E2694" s="241" t="s">
        <v>28</v>
      </c>
      <c r="F2694" s="242" t="s">
        <v>501</v>
      </c>
      <c r="G2694" s="239"/>
      <c r="H2694" s="243">
        <v>5</v>
      </c>
      <c r="I2694" s="244"/>
      <c r="J2694" s="239"/>
      <c r="K2694" s="239"/>
      <c r="L2694" s="245"/>
      <c r="M2694" s="246"/>
      <c r="N2694" s="247"/>
      <c r="O2694" s="247"/>
      <c r="P2694" s="247"/>
      <c r="Q2694" s="247"/>
      <c r="R2694" s="247"/>
      <c r="S2694" s="247"/>
      <c r="T2694" s="248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T2694" s="249" t="s">
        <v>446</v>
      </c>
      <c r="AU2694" s="249" t="s">
        <v>83</v>
      </c>
      <c r="AV2694" s="13" t="s">
        <v>83</v>
      </c>
      <c r="AW2694" s="13" t="s">
        <v>35</v>
      </c>
      <c r="AX2694" s="13" t="s">
        <v>81</v>
      </c>
      <c r="AY2694" s="249" t="s">
        <v>426</v>
      </c>
    </row>
    <row r="2695" s="2" customFormat="1" ht="24.15" customHeight="1">
      <c r="A2695" s="42"/>
      <c r="B2695" s="43"/>
      <c r="C2695" s="271" t="s">
        <v>3423</v>
      </c>
      <c r="D2695" s="271" t="s">
        <v>776</v>
      </c>
      <c r="E2695" s="272" t="s">
        <v>3424</v>
      </c>
      <c r="F2695" s="273" t="s">
        <v>3425</v>
      </c>
      <c r="G2695" s="274" t="s">
        <v>859</v>
      </c>
      <c r="H2695" s="275">
        <v>4</v>
      </c>
      <c r="I2695" s="276"/>
      <c r="J2695" s="277">
        <f>ROUND(I2695*H2695,2)</f>
        <v>0</v>
      </c>
      <c r="K2695" s="273" t="s">
        <v>28</v>
      </c>
      <c r="L2695" s="278"/>
      <c r="M2695" s="279" t="s">
        <v>28</v>
      </c>
      <c r="N2695" s="280" t="s">
        <v>45</v>
      </c>
      <c r="O2695" s="88"/>
      <c r="P2695" s="229">
        <f>O2695*H2695</f>
        <v>0</v>
      </c>
      <c r="Q2695" s="229">
        <v>0.00027999999999999998</v>
      </c>
      <c r="R2695" s="229">
        <f>Q2695*H2695</f>
        <v>0.0011199999999999999</v>
      </c>
      <c r="S2695" s="229">
        <v>0</v>
      </c>
      <c r="T2695" s="230">
        <f>S2695*H2695</f>
        <v>0</v>
      </c>
      <c r="U2695" s="42"/>
      <c r="V2695" s="42"/>
      <c r="W2695" s="42"/>
      <c r="X2695" s="42"/>
      <c r="Y2695" s="42"/>
      <c r="Z2695" s="42"/>
      <c r="AA2695" s="42"/>
      <c r="AB2695" s="42"/>
      <c r="AC2695" s="42"/>
      <c r="AD2695" s="42"/>
      <c r="AE2695" s="42"/>
      <c r="AR2695" s="231" t="s">
        <v>732</v>
      </c>
      <c r="AT2695" s="231" t="s">
        <v>776</v>
      </c>
      <c r="AU2695" s="231" t="s">
        <v>83</v>
      </c>
      <c r="AY2695" s="21" t="s">
        <v>426</v>
      </c>
      <c r="BE2695" s="232">
        <f>IF(N2695="základní",J2695,0)</f>
        <v>0</v>
      </c>
      <c r="BF2695" s="232">
        <f>IF(N2695="snížená",J2695,0)</f>
        <v>0</v>
      </c>
      <c r="BG2695" s="232">
        <f>IF(N2695="zákl. přenesená",J2695,0)</f>
        <v>0</v>
      </c>
      <c r="BH2695" s="232">
        <f>IF(N2695="sníž. přenesená",J2695,0)</f>
        <v>0</v>
      </c>
      <c r="BI2695" s="232">
        <f>IF(N2695="nulová",J2695,0)</f>
        <v>0</v>
      </c>
      <c r="BJ2695" s="21" t="s">
        <v>81</v>
      </c>
      <c r="BK2695" s="232">
        <f>ROUND(I2695*H2695,2)</f>
        <v>0</v>
      </c>
      <c r="BL2695" s="21" t="s">
        <v>645</v>
      </c>
      <c r="BM2695" s="231" t="s">
        <v>3426</v>
      </c>
    </row>
    <row r="2696" s="14" customFormat="1">
      <c r="A2696" s="14"/>
      <c r="B2696" s="250"/>
      <c r="C2696" s="251"/>
      <c r="D2696" s="240" t="s">
        <v>446</v>
      </c>
      <c r="E2696" s="252" t="s">
        <v>28</v>
      </c>
      <c r="F2696" s="253" t="s">
        <v>899</v>
      </c>
      <c r="G2696" s="251"/>
      <c r="H2696" s="252" t="s">
        <v>28</v>
      </c>
      <c r="I2696" s="254"/>
      <c r="J2696" s="251"/>
      <c r="K2696" s="251"/>
      <c r="L2696" s="255"/>
      <c r="M2696" s="256"/>
      <c r="N2696" s="257"/>
      <c r="O2696" s="257"/>
      <c r="P2696" s="257"/>
      <c r="Q2696" s="257"/>
      <c r="R2696" s="257"/>
      <c r="S2696" s="257"/>
      <c r="T2696" s="258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T2696" s="259" t="s">
        <v>446</v>
      </c>
      <c r="AU2696" s="259" t="s">
        <v>83</v>
      </c>
      <c r="AV2696" s="14" t="s">
        <v>81</v>
      </c>
      <c r="AW2696" s="14" t="s">
        <v>35</v>
      </c>
      <c r="AX2696" s="14" t="s">
        <v>74</v>
      </c>
      <c r="AY2696" s="259" t="s">
        <v>426</v>
      </c>
    </row>
    <row r="2697" s="14" customFormat="1">
      <c r="A2697" s="14"/>
      <c r="B2697" s="250"/>
      <c r="C2697" s="251"/>
      <c r="D2697" s="240" t="s">
        <v>446</v>
      </c>
      <c r="E2697" s="252" t="s">
        <v>28</v>
      </c>
      <c r="F2697" s="253" t="s">
        <v>3350</v>
      </c>
      <c r="G2697" s="251"/>
      <c r="H2697" s="252" t="s">
        <v>28</v>
      </c>
      <c r="I2697" s="254"/>
      <c r="J2697" s="251"/>
      <c r="K2697" s="251"/>
      <c r="L2697" s="255"/>
      <c r="M2697" s="256"/>
      <c r="N2697" s="257"/>
      <c r="O2697" s="257"/>
      <c r="P2697" s="257"/>
      <c r="Q2697" s="257"/>
      <c r="R2697" s="257"/>
      <c r="S2697" s="257"/>
      <c r="T2697" s="258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T2697" s="259" t="s">
        <v>446</v>
      </c>
      <c r="AU2697" s="259" t="s">
        <v>83</v>
      </c>
      <c r="AV2697" s="14" t="s">
        <v>81</v>
      </c>
      <c r="AW2697" s="14" t="s">
        <v>35</v>
      </c>
      <c r="AX2697" s="14" t="s">
        <v>74</v>
      </c>
      <c r="AY2697" s="259" t="s">
        <v>426</v>
      </c>
    </row>
    <row r="2698" s="13" customFormat="1">
      <c r="A2698" s="13"/>
      <c r="B2698" s="238"/>
      <c r="C2698" s="239"/>
      <c r="D2698" s="240" t="s">
        <v>446</v>
      </c>
      <c r="E2698" s="241" t="s">
        <v>28</v>
      </c>
      <c r="F2698" s="242" t="s">
        <v>438</v>
      </c>
      <c r="G2698" s="239"/>
      <c r="H2698" s="243">
        <v>4</v>
      </c>
      <c r="I2698" s="244"/>
      <c r="J2698" s="239"/>
      <c r="K2698" s="239"/>
      <c r="L2698" s="245"/>
      <c r="M2698" s="246"/>
      <c r="N2698" s="247"/>
      <c r="O2698" s="247"/>
      <c r="P2698" s="247"/>
      <c r="Q2698" s="247"/>
      <c r="R2698" s="247"/>
      <c r="S2698" s="247"/>
      <c r="T2698" s="248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T2698" s="249" t="s">
        <v>446</v>
      </c>
      <c r="AU2698" s="249" t="s">
        <v>83</v>
      </c>
      <c r="AV2698" s="13" t="s">
        <v>83</v>
      </c>
      <c r="AW2698" s="13" t="s">
        <v>35</v>
      </c>
      <c r="AX2698" s="13" t="s">
        <v>81</v>
      </c>
      <c r="AY2698" s="249" t="s">
        <v>426</v>
      </c>
    </row>
    <row r="2699" s="2" customFormat="1" ht="24.15" customHeight="1">
      <c r="A2699" s="42"/>
      <c r="B2699" s="43"/>
      <c r="C2699" s="271" t="s">
        <v>3427</v>
      </c>
      <c r="D2699" s="271" t="s">
        <v>776</v>
      </c>
      <c r="E2699" s="272" t="s">
        <v>3428</v>
      </c>
      <c r="F2699" s="273" t="s">
        <v>3429</v>
      </c>
      <c r="G2699" s="274" t="s">
        <v>859</v>
      </c>
      <c r="H2699" s="275">
        <v>1</v>
      </c>
      <c r="I2699" s="276"/>
      <c r="J2699" s="277">
        <f>ROUND(I2699*H2699,2)</f>
        <v>0</v>
      </c>
      <c r="K2699" s="273" t="s">
        <v>28</v>
      </c>
      <c r="L2699" s="278"/>
      <c r="M2699" s="279" t="s">
        <v>28</v>
      </c>
      <c r="N2699" s="280" t="s">
        <v>45</v>
      </c>
      <c r="O2699" s="88"/>
      <c r="P2699" s="229">
        <f>O2699*H2699</f>
        <v>0</v>
      </c>
      <c r="Q2699" s="229">
        <v>0.00027999999999999998</v>
      </c>
      <c r="R2699" s="229">
        <f>Q2699*H2699</f>
        <v>0.00027999999999999998</v>
      </c>
      <c r="S2699" s="229">
        <v>0</v>
      </c>
      <c r="T2699" s="230">
        <f>S2699*H2699</f>
        <v>0</v>
      </c>
      <c r="U2699" s="42"/>
      <c r="V2699" s="42"/>
      <c r="W2699" s="42"/>
      <c r="X2699" s="42"/>
      <c r="Y2699" s="42"/>
      <c r="Z2699" s="42"/>
      <c r="AA2699" s="42"/>
      <c r="AB2699" s="42"/>
      <c r="AC2699" s="42"/>
      <c r="AD2699" s="42"/>
      <c r="AE2699" s="42"/>
      <c r="AR2699" s="231" t="s">
        <v>732</v>
      </c>
      <c r="AT2699" s="231" t="s">
        <v>776</v>
      </c>
      <c r="AU2699" s="231" t="s">
        <v>83</v>
      </c>
      <c r="AY2699" s="21" t="s">
        <v>426</v>
      </c>
      <c r="BE2699" s="232">
        <f>IF(N2699="základní",J2699,0)</f>
        <v>0</v>
      </c>
      <c r="BF2699" s="232">
        <f>IF(N2699="snížená",J2699,0)</f>
        <v>0</v>
      </c>
      <c r="BG2699" s="232">
        <f>IF(N2699="zákl. přenesená",J2699,0)</f>
        <v>0</v>
      </c>
      <c r="BH2699" s="232">
        <f>IF(N2699="sníž. přenesená",J2699,0)</f>
        <v>0</v>
      </c>
      <c r="BI2699" s="232">
        <f>IF(N2699="nulová",J2699,0)</f>
        <v>0</v>
      </c>
      <c r="BJ2699" s="21" t="s">
        <v>81</v>
      </c>
      <c r="BK2699" s="232">
        <f>ROUND(I2699*H2699,2)</f>
        <v>0</v>
      </c>
      <c r="BL2699" s="21" t="s">
        <v>645</v>
      </c>
      <c r="BM2699" s="231" t="s">
        <v>3430</v>
      </c>
    </row>
    <row r="2700" s="14" customFormat="1">
      <c r="A2700" s="14"/>
      <c r="B2700" s="250"/>
      <c r="C2700" s="251"/>
      <c r="D2700" s="240" t="s">
        <v>446</v>
      </c>
      <c r="E2700" s="252" t="s">
        <v>28</v>
      </c>
      <c r="F2700" s="253" t="s">
        <v>899</v>
      </c>
      <c r="G2700" s="251"/>
      <c r="H2700" s="252" t="s">
        <v>28</v>
      </c>
      <c r="I2700" s="254"/>
      <c r="J2700" s="251"/>
      <c r="K2700" s="251"/>
      <c r="L2700" s="255"/>
      <c r="M2700" s="256"/>
      <c r="N2700" s="257"/>
      <c r="O2700" s="257"/>
      <c r="P2700" s="257"/>
      <c r="Q2700" s="257"/>
      <c r="R2700" s="257"/>
      <c r="S2700" s="257"/>
      <c r="T2700" s="258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T2700" s="259" t="s">
        <v>446</v>
      </c>
      <c r="AU2700" s="259" t="s">
        <v>83</v>
      </c>
      <c r="AV2700" s="14" t="s">
        <v>81</v>
      </c>
      <c r="AW2700" s="14" t="s">
        <v>35</v>
      </c>
      <c r="AX2700" s="14" t="s">
        <v>74</v>
      </c>
      <c r="AY2700" s="259" t="s">
        <v>426</v>
      </c>
    </row>
    <row r="2701" s="14" customFormat="1">
      <c r="A2701" s="14"/>
      <c r="B2701" s="250"/>
      <c r="C2701" s="251"/>
      <c r="D2701" s="240" t="s">
        <v>446</v>
      </c>
      <c r="E2701" s="252" t="s">
        <v>28</v>
      </c>
      <c r="F2701" s="253" t="s">
        <v>3350</v>
      </c>
      <c r="G2701" s="251"/>
      <c r="H2701" s="252" t="s">
        <v>28</v>
      </c>
      <c r="I2701" s="254"/>
      <c r="J2701" s="251"/>
      <c r="K2701" s="251"/>
      <c r="L2701" s="255"/>
      <c r="M2701" s="256"/>
      <c r="N2701" s="257"/>
      <c r="O2701" s="257"/>
      <c r="P2701" s="257"/>
      <c r="Q2701" s="257"/>
      <c r="R2701" s="257"/>
      <c r="S2701" s="257"/>
      <c r="T2701" s="258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T2701" s="259" t="s">
        <v>446</v>
      </c>
      <c r="AU2701" s="259" t="s">
        <v>83</v>
      </c>
      <c r="AV2701" s="14" t="s">
        <v>81</v>
      </c>
      <c r="AW2701" s="14" t="s">
        <v>35</v>
      </c>
      <c r="AX2701" s="14" t="s">
        <v>74</v>
      </c>
      <c r="AY2701" s="259" t="s">
        <v>426</v>
      </c>
    </row>
    <row r="2702" s="13" customFormat="1">
      <c r="A2702" s="13"/>
      <c r="B2702" s="238"/>
      <c r="C2702" s="239"/>
      <c r="D2702" s="240" t="s">
        <v>446</v>
      </c>
      <c r="E2702" s="241" t="s">
        <v>28</v>
      </c>
      <c r="F2702" s="242" t="s">
        <v>81</v>
      </c>
      <c r="G2702" s="239"/>
      <c r="H2702" s="243">
        <v>1</v>
      </c>
      <c r="I2702" s="244"/>
      <c r="J2702" s="239"/>
      <c r="K2702" s="239"/>
      <c r="L2702" s="245"/>
      <c r="M2702" s="246"/>
      <c r="N2702" s="247"/>
      <c r="O2702" s="247"/>
      <c r="P2702" s="247"/>
      <c r="Q2702" s="247"/>
      <c r="R2702" s="247"/>
      <c r="S2702" s="247"/>
      <c r="T2702" s="248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T2702" s="249" t="s">
        <v>446</v>
      </c>
      <c r="AU2702" s="249" t="s">
        <v>83</v>
      </c>
      <c r="AV2702" s="13" t="s">
        <v>83</v>
      </c>
      <c r="AW2702" s="13" t="s">
        <v>35</v>
      </c>
      <c r="AX2702" s="13" t="s">
        <v>81</v>
      </c>
      <c r="AY2702" s="249" t="s">
        <v>426</v>
      </c>
    </row>
    <row r="2703" s="2" customFormat="1" ht="24.15" customHeight="1">
      <c r="A2703" s="42"/>
      <c r="B2703" s="43"/>
      <c r="C2703" s="220" t="s">
        <v>3431</v>
      </c>
      <c r="D2703" s="220" t="s">
        <v>433</v>
      </c>
      <c r="E2703" s="221" t="s">
        <v>3432</v>
      </c>
      <c r="F2703" s="222" t="s">
        <v>3433</v>
      </c>
      <c r="G2703" s="223" t="s">
        <v>859</v>
      </c>
      <c r="H2703" s="224">
        <v>7</v>
      </c>
      <c r="I2703" s="225"/>
      <c r="J2703" s="226">
        <f>ROUND(I2703*H2703,2)</f>
        <v>0</v>
      </c>
      <c r="K2703" s="222" t="s">
        <v>437</v>
      </c>
      <c r="L2703" s="48"/>
      <c r="M2703" s="227" t="s">
        <v>28</v>
      </c>
      <c r="N2703" s="228" t="s">
        <v>45</v>
      </c>
      <c r="O2703" s="88"/>
      <c r="P2703" s="229">
        <f>O2703*H2703</f>
        <v>0</v>
      </c>
      <c r="Q2703" s="229">
        <v>0</v>
      </c>
      <c r="R2703" s="229">
        <f>Q2703*H2703</f>
        <v>0</v>
      </c>
      <c r="S2703" s="229">
        <v>0</v>
      </c>
      <c r="T2703" s="230">
        <f>S2703*H2703</f>
        <v>0</v>
      </c>
      <c r="U2703" s="42"/>
      <c r="V2703" s="42"/>
      <c r="W2703" s="42"/>
      <c r="X2703" s="42"/>
      <c r="Y2703" s="42"/>
      <c r="Z2703" s="42"/>
      <c r="AA2703" s="42"/>
      <c r="AB2703" s="42"/>
      <c r="AC2703" s="42"/>
      <c r="AD2703" s="42"/>
      <c r="AE2703" s="42"/>
      <c r="AR2703" s="231" t="s">
        <v>645</v>
      </c>
      <c r="AT2703" s="231" t="s">
        <v>433</v>
      </c>
      <c r="AU2703" s="231" t="s">
        <v>83</v>
      </c>
      <c r="AY2703" s="21" t="s">
        <v>426</v>
      </c>
      <c r="BE2703" s="232">
        <f>IF(N2703="základní",J2703,0)</f>
        <v>0</v>
      </c>
      <c r="BF2703" s="232">
        <f>IF(N2703="snížená",J2703,0)</f>
        <v>0</v>
      </c>
      <c r="BG2703" s="232">
        <f>IF(N2703="zákl. přenesená",J2703,0)</f>
        <v>0</v>
      </c>
      <c r="BH2703" s="232">
        <f>IF(N2703="sníž. přenesená",J2703,0)</f>
        <v>0</v>
      </c>
      <c r="BI2703" s="232">
        <f>IF(N2703="nulová",J2703,0)</f>
        <v>0</v>
      </c>
      <c r="BJ2703" s="21" t="s">
        <v>81</v>
      </c>
      <c r="BK2703" s="232">
        <f>ROUND(I2703*H2703,2)</f>
        <v>0</v>
      </c>
      <c r="BL2703" s="21" t="s">
        <v>645</v>
      </c>
      <c r="BM2703" s="231" t="s">
        <v>3434</v>
      </c>
    </row>
    <row r="2704" s="2" customFormat="1">
      <c r="A2704" s="42"/>
      <c r="B2704" s="43"/>
      <c r="C2704" s="44"/>
      <c r="D2704" s="233" t="s">
        <v>442</v>
      </c>
      <c r="E2704" s="44"/>
      <c r="F2704" s="234" t="s">
        <v>3435</v>
      </c>
      <c r="G2704" s="44"/>
      <c r="H2704" s="44"/>
      <c r="I2704" s="235"/>
      <c r="J2704" s="44"/>
      <c r="K2704" s="44"/>
      <c r="L2704" s="48"/>
      <c r="M2704" s="236"/>
      <c r="N2704" s="237"/>
      <c r="O2704" s="88"/>
      <c r="P2704" s="88"/>
      <c r="Q2704" s="88"/>
      <c r="R2704" s="88"/>
      <c r="S2704" s="88"/>
      <c r="T2704" s="89"/>
      <c r="U2704" s="42"/>
      <c r="V2704" s="42"/>
      <c r="W2704" s="42"/>
      <c r="X2704" s="42"/>
      <c r="Y2704" s="42"/>
      <c r="Z2704" s="42"/>
      <c r="AA2704" s="42"/>
      <c r="AB2704" s="42"/>
      <c r="AC2704" s="42"/>
      <c r="AD2704" s="42"/>
      <c r="AE2704" s="42"/>
      <c r="AT2704" s="21" t="s">
        <v>442</v>
      </c>
      <c r="AU2704" s="21" t="s">
        <v>83</v>
      </c>
    </row>
    <row r="2705" s="14" customFormat="1">
      <c r="A2705" s="14"/>
      <c r="B2705" s="250"/>
      <c r="C2705" s="251"/>
      <c r="D2705" s="240" t="s">
        <v>446</v>
      </c>
      <c r="E2705" s="252" t="s">
        <v>28</v>
      </c>
      <c r="F2705" s="253" t="s">
        <v>899</v>
      </c>
      <c r="G2705" s="251"/>
      <c r="H2705" s="252" t="s">
        <v>28</v>
      </c>
      <c r="I2705" s="254"/>
      <c r="J2705" s="251"/>
      <c r="K2705" s="251"/>
      <c r="L2705" s="255"/>
      <c r="M2705" s="256"/>
      <c r="N2705" s="257"/>
      <c r="O2705" s="257"/>
      <c r="P2705" s="257"/>
      <c r="Q2705" s="257"/>
      <c r="R2705" s="257"/>
      <c r="S2705" s="257"/>
      <c r="T2705" s="258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T2705" s="259" t="s">
        <v>446</v>
      </c>
      <c r="AU2705" s="259" t="s">
        <v>83</v>
      </c>
      <c r="AV2705" s="14" t="s">
        <v>81</v>
      </c>
      <c r="AW2705" s="14" t="s">
        <v>35</v>
      </c>
      <c r="AX2705" s="14" t="s">
        <v>74</v>
      </c>
      <c r="AY2705" s="259" t="s">
        <v>426</v>
      </c>
    </row>
    <row r="2706" s="14" customFormat="1">
      <c r="A2706" s="14"/>
      <c r="B2706" s="250"/>
      <c r="C2706" s="251"/>
      <c r="D2706" s="240" t="s">
        <v>446</v>
      </c>
      <c r="E2706" s="252" t="s">
        <v>28</v>
      </c>
      <c r="F2706" s="253" t="s">
        <v>3350</v>
      </c>
      <c r="G2706" s="251"/>
      <c r="H2706" s="252" t="s">
        <v>28</v>
      </c>
      <c r="I2706" s="254"/>
      <c r="J2706" s="251"/>
      <c r="K2706" s="251"/>
      <c r="L2706" s="255"/>
      <c r="M2706" s="256"/>
      <c r="N2706" s="257"/>
      <c r="O2706" s="257"/>
      <c r="P2706" s="257"/>
      <c r="Q2706" s="257"/>
      <c r="R2706" s="257"/>
      <c r="S2706" s="257"/>
      <c r="T2706" s="258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T2706" s="259" t="s">
        <v>446</v>
      </c>
      <c r="AU2706" s="259" t="s">
        <v>83</v>
      </c>
      <c r="AV2706" s="14" t="s">
        <v>81</v>
      </c>
      <c r="AW2706" s="14" t="s">
        <v>35</v>
      </c>
      <c r="AX2706" s="14" t="s">
        <v>74</v>
      </c>
      <c r="AY2706" s="259" t="s">
        <v>426</v>
      </c>
    </row>
    <row r="2707" s="13" customFormat="1">
      <c r="A2707" s="13"/>
      <c r="B2707" s="238"/>
      <c r="C2707" s="239"/>
      <c r="D2707" s="240" t="s">
        <v>446</v>
      </c>
      <c r="E2707" s="241" t="s">
        <v>28</v>
      </c>
      <c r="F2707" s="242" t="s">
        <v>531</v>
      </c>
      <c r="G2707" s="239"/>
      <c r="H2707" s="243">
        <v>7</v>
      </c>
      <c r="I2707" s="244"/>
      <c r="J2707" s="239"/>
      <c r="K2707" s="239"/>
      <c r="L2707" s="245"/>
      <c r="M2707" s="246"/>
      <c r="N2707" s="247"/>
      <c r="O2707" s="247"/>
      <c r="P2707" s="247"/>
      <c r="Q2707" s="247"/>
      <c r="R2707" s="247"/>
      <c r="S2707" s="247"/>
      <c r="T2707" s="248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T2707" s="249" t="s">
        <v>446</v>
      </c>
      <c r="AU2707" s="249" t="s">
        <v>83</v>
      </c>
      <c r="AV2707" s="13" t="s">
        <v>83</v>
      </c>
      <c r="AW2707" s="13" t="s">
        <v>35</v>
      </c>
      <c r="AX2707" s="13" t="s">
        <v>81</v>
      </c>
      <c r="AY2707" s="249" t="s">
        <v>426</v>
      </c>
    </row>
    <row r="2708" s="2" customFormat="1" ht="21.75" customHeight="1">
      <c r="A2708" s="42"/>
      <c r="B2708" s="43"/>
      <c r="C2708" s="271" t="s">
        <v>3436</v>
      </c>
      <c r="D2708" s="271" t="s">
        <v>776</v>
      </c>
      <c r="E2708" s="272" t="s">
        <v>3437</v>
      </c>
      <c r="F2708" s="273" t="s">
        <v>3438</v>
      </c>
      <c r="G2708" s="274" t="s">
        <v>859</v>
      </c>
      <c r="H2708" s="275">
        <v>7</v>
      </c>
      <c r="I2708" s="276"/>
      <c r="J2708" s="277">
        <f>ROUND(I2708*H2708,2)</f>
        <v>0</v>
      </c>
      <c r="K2708" s="273" t="s">
        <v>28</v>
      </c>
      <c r="L2708" s="278"/>
      <c r="M2708" s="279" t="s">
        <v>28</v>
      </c>
      <c r="N2708" s="280" t="s">
        <v>45</v>
      </c>
      <c r="O2708" s="88"/>
      <c r="P2708" s="229">
        <f>O2708*H2708</f>
        <v>0</v>
      </c>
      <c r="Q2708" s="229">
        <v>0.00014999999999999999</v>
      </c>
      <c r="R2708" s="229">
        <f>Q2708*H2708</f>
        <v>0.0010499999999999999</v>
      </c>
      <c r="S2708" s="229">
        <v>0</v>
      </c>
      <c r="T2708" s="230">
        <f>S2708*H2708</f>
        <v>0</v>
      </c>
      <c r="U2708" s="42"/>
      <c r="V2708" s="42"/>
      <c r="W2708" s="42"/>
      <c r="X2708" s="42"/>
      <c r="Y2708" s="42"/>
      <c r="Z2708" s="42"/>
      <c r="AA2708" s="42"/>
      <c r="AB2708" s="42"/>
      <c r="AC2708" s="42"/>
      <c r="AD2708" s="42"/>
      <c r="AE2708" s="42"/>
      <c r="AR2708" s="231" t="s">
        <v>732</v>
      </c>
      <c r="AT2708" s="231" t="s">
        <v>776</v>
      </c>
      <c r="AU2708" s="231" t="s">
        <v>83</v>
      </c>
      <c r="AY2708" s="21" t="s">
        <v>426</v>
      </c>
      <c r="BE2708" s="232">
        <f>IF(N2708="základní",J2708,0)</f>
        <v>0</v>
      </c>
      <c r="BF2708" s="232">
        <f>IF(N2708="snížená",J2708,0)</f>
        <v>0</v>
      </c>
      <c r="BG2708" s="232">
        <f>IF(N2708="zákl. přenesená",J2708,0)</f>
        <v>0</v>
      </c>
      <c r="BH2708" s="232">
        <f>IF(N2708="sníž. přenesená",J2708,0)</f>
        <v>0</v>
      </c>
      <c r="BI2708" s="232">
        <f>IF(N2708="nulová",J2708,0)</f>
        <v>0</v>
      </c>
      <c r="BJ2708" s="21" t="s">
        <v>81</v>
      </c>
      <c r="BK2708" s="232">
        <f>ROUND(I2708*H2708,2)</f>
        <v>0</v>
      </c>
      <c r="BL2708" s="21" t="s">
        <v>645</v>
      </c>
      <c r="BM2708" s="231" t="s">
        <v>3439</v>
      </c>
    </row>
    <row r="2709" s="14" customFormat="1">
      <c r="A2709" s="14"/>
      <c r="B2709" s="250"/>
      <c r="C2709" s="251"/>
      <c r="D2709" s="240" t="s">
        <v>446</v>
      </c>
      <c r="E2709" s="252" t="s">
        <v>28</v>
      </c>
      <c r="F2709" s="253" t="s">
        <v>899</v>
      </c>
      <c r="G2709" s="251"/>
      <c r="H2709" s="252" t="s">
        <v>28</v>
      </c>
      <c r="I2709" s="254"/>
      <c r="J2709" s="251"/>
      <c r="K2709" s="251"/>
      <c r="L2709" s="255"/>
      <c r="M2709" s="256"/>
      <c r="N2709" s="257"/>
      <c r="O2709" s="257"/>
      <c r="P2709" s="257"/>
      <c r="Q2709" s="257"/>
      <c r="R2709" s="257"/>
      <c r="S2709" s="257"/>
      <c r="T2709" s="258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T2709" s="259" t="s">
        <v>446</v>
      </c>
      <c r="AU2709" s="259" t="s">
        <v>83</v>
      </c>
      <c r="AV2709" s="14" t="s">
        <v>81</v>
      </c>
      <c r="AW2709" s="14" t="s">
        <v>35</v>
      </c>
      <c r="AX2709" s="14" t="s">
        <v>74</v>
      </c>
      <c r="AY2709" s="259" t="s">
        <v>426</v>
      </c>
    </row>
    <row r="2710" s="14" customFormat="1">
      <c r="A2710" s="14"/>
      <c r="B2710" s="250"/>
      <c r="C2710" s="251"/>
      <c r="D2710" s="240" t="s">
        <v>446</v>
      </c>
      <c r="E2710" s="252" t="s">
        <v>28</v>
      </c>
      <c r="F2710" s="253" t="s">
        <v>3350</v>
      </c>
      <c r="G2710" s="251"/>
      <c r="H2710" s="252" t="s">
        <v>28</v>
      </c>
      <c r="I2710" s="254"/>
      <c r="J2710" s="251"/>
      <c r="K2710" s="251"/>
      <c r="L2710" s="255"/>
      <c r="M2710" s="256"/>
      <c r="N2710" s="257"/>
      <c r="O2710" s="257"/>
      <c r="P2710" s="257"/>
      <c r="Q2710" s="257"/>
      <c r="R2710" s="257"/>
      <c r="S2710" s="257"/>
      <c r="T2710" s="258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T2710" s="259" t="s">
        <v>446</v>
      </c>
      <c r="AU2710" s="259" t="s">
        <v>83</v>
      </c>
      <c r="AV2710" s="14" t="s">
        <v>81</v>
      </c>
      <c r="AW2710" s="14" t="s">
        <v>35</v>
      </c>
      <c r="AX2710" s="14" t="s">
        <v>74</v>
      </c>
      <c r="AY2710" s="259" t="s">
        <v>426</v>
      </c>
    </row>
    <row r="2711" s="13" customFormat="1">
      <c r="A2711" s="13"/>
      <c r="B2711" s="238"/>
      <c r="C2711" s="239"/>
      <c r="D2711" s="240" t="s">
        <v>446</v>
      </c>
      <c r="E2711" s="241" t="s">
        <v>28</v>
      </c>
      <c r="F2711" s="242" t="s">
        <v>531</v>
      </c>
      <c r="G2711" s="239"/>
      <c r="H2711" s="243">
        <v>7</v>
      </c>
      <c r="I2711" s="244"/>
      <c r="J2711" s="239"/>
      <c r="K2711" s="239"/>
      <c r="L2711" s="245"/>
      <c r="M2711" s="246"/>
      <c r="N2711" s="247"/>
      <c r="O2711" s="247"/>
      <c r="P2711" s="247"/>
      <c r="Q2711" s="247"/>
      <c r="R2711" s="247"/>
      <c r="S2711" s="247"/>
      <c r="T2711" s="248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T2711" s="249" t="s">
        <v>446</v>
      </c>
      <c r="AU2711" s="249" t="s">
        <v>83</v>
      </c>
      <c r="AV2711" s="13" t="s">
        <v>83</v>
      </c>
      <c r="AW2711" s="13" t="s">
        <v>35</v>
      </c>
      <c r="AX2711" s="13" t="s">
        <v>81</v>
      </c>
      <c r="AY2711" s="249" t="s">
        <v>426</v>
      </c>
    </row>
    <row r="2712" s="2" customFormat="1" ht="24.15" customHeight="1">
      <c r="A2712" s="42"/>
      <c r="B2712" s="43"/>
      <c r="C2712" s="220" t="s">
        <v>3440</v>
      </c>
      <c r="D2712" s="220" t="s">
        <v>433</v>
      </c>
      <c r="E2712" s="221" t="s">
        <v>3441</v>
      </c>
      <c r="F2712" s="222" t="s">
        <v>3442</v>
      </c>
      <c r="G2712" s="223" t="s">
        <v>859</v>
      </c>
      <c r="H2712" s="224">
        <v>8</v>
      </c>
      <c r="I2712" s="225"/>
      <c r="J2712" s="226">
        <f>ROUND(I2712*H2712,2)</f>
        <v>0</v>
      </c>
      <c r="K2712" s="222" t="s">
        <v>437</v>
      </c>
      <c r="L2712" s="48"/>
      <c r="M2712" s="227" t="s">
        <v>28</v>
      </c>
      <c r="N2712" s="228" t="s">
        <v>45</v>
      </c>
      <c r="O2712" s="88"/>
      <c r="P2712" s="229">
        <f>O2712*H2712</f>
        <v>0</v>
      </c>
      <c r="Q2712" s="229">
        <v>0</v>
      </c>
      <c r="R2712" s="229">
        <f>Q2712*H2712</f>
        <v>0</v>
      </c>
      <c r="S2712" s="229">
        <v>0</v>
      </c>
      <c r="T2712" s="230">
        <f>S2712*H2712</f>
        <v>0</v>
      </c>
      <c r="U2712" s="42"/>
      <c r="V2712" s="42"/>
      <c r="W2712" s="42"/>
      <c r="X2712" s="42"/>
      <c r="Y2712" s="42"/>
      <c r="Z2712" s="42"/>
      <c r="AA2712" s="42"/>
      <c r="AB2712" s="42"/>
      <c r="AC2712" s="42"/>
      <c r="AD2712" s="42"/>
      <c r="AE2712" s="42"/>
      <c r="AR2712" s="231" t="s">
        <v>645</v>
      </c>
      <c r="AT2712" s="231" t="s">
        <v>433</v>
      </c>
      <c r="AU2712" s="231" t="s">
        <v>83</v>
      </c>
      <c r="AY2712" s="21" t="s">
        <v>426</v>
      </c>
      <c r="BE2712" s="232">
        <f>IF(N2712="základní",J2712,0)</f>
        <v>0</v>
      </c>
      <c r="BF2712" s="232">
        <f>IF(N2712="snížená",J2712,0)</f>
        <v>0</v>
      </c>
      <c r="BG2712" s="232">
        <f>IF(N2712="zákl. přenesená",J2712,0)</f>
        <v>0</v>
      </c>
      <c r="BH2712" s="232">
        <f>IF(N2712="sníž. přenesená",J2712,0)</f>
        <v>0</v>
      </c>
      <c r="BI2712" s="232">
        <f>IF(N2712="nulová",J2712,0)</f>
        <v>0</v>
      </c>
      <c r="BJ2712" s="21" t="s">
        <v>81</v>
      </c>
      <c r="BK2712" s="232">
        <f>ROUND(I2712*H2712,2)</f>
        <v>0</v>
      </c>
      <c r="BL2712" s="21" t="s">
        <v>645</v>
      </c>
      <c r="BM2712" s="231" t="s">
        <v>3443</v>
      </c>
    </row>
    <row r="2713" s="2" customFormat="1">
      <c r="A2713" s="42"/>
      <c r="B2713" s="43"/>
      <c r="C2713" s="44"/>
      <c r="D2713" s="233" t="s">
        <v>442</v>
      </c>
      <c r="E2713" s="44"/>
      <c r="F2713" s="234" t="s">
        <v>3444</v>
      </c>
      <c r="G2713" s="44"/>
      <c r="H2713" s="44"/>
      <c r="I2713" s="235"/>
      <c r="J2713" s="44"/>
      <c r="K2713" s="44"/>
      <c r="L2713" s="48"/>
      <c r="M2713" s="236"/>
      <c r="N2713" s="237"/>
      <c r="O2713" s="88"/>
      <c r="P2713" s="88"/>
      <c r="Q2713" s="88"/>
      <c r="R2713" s="88"/>
      <c r="S2713" s="88"/>
      <c r="T2713" s="89"/>
      <c r="U2713" s="42"/>
      <c r="V2713" s="42"/>
      <c r="W2713" s="42"/>
      <c r="X2713" s="42"/>
      <c r="Y2713" s="42"/>
      <c r="Z2713" s="42"/>
      <c r="AA2713" s="42"/>
      <c r="AB2713" s="42"/>
      <c r="AC2713" s="42"/>
      <c r="AD2713" s="42"/>
      <c r="AE2713" s="42"/>
      <c r="AT2713" s="21" t="s">
        <v>442</v>
      </c>
      <c r="AU2713" s="21" t="s">
        <v>83</v>
      </c>
    </row>
    <row r="2714" s="14" customFormat="1">
      <c r="A2714" s="14"/>
      <c r="B2714" s="250"/>
      <c r="C2714" s="251"/>
      <c r="D2714" s="240" t="s">
        <v>446</v>
      </c>
      <c r="E2714" s="252" t="s">
        <v>28</v>
      </c>
      <c r="F2714" s="253" t="s">
        <v>899</v>
      </c>
      <c r="G2714" s="251"/>
      <c r="H2714" s="252" t="s">
        <v>28</v>
      </c>
      <c r="I2714" s="254"/>
      <c r="J2714" s="251"/>
      <c r="K2714" s="251"/>
      <c r="L2714" s="255"/>
      <c r="M2714" s="256"/>
      <c r="N2714" s="257"/>
      <c r="O2714" s="257"/>
      <c r="P2714" s="257"/>
      <c r="Q2714" s="257"/>
      <c r="R2714" s="257"/>
      <c r="S2714" s="257"/>
      <c r="T2714" s="258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T2714" s="259" t="s">
        <v>446</v>
      </c>
      <c r="AU2714" s="259" t="s">
        <v>83</v>
      </c>
      <c r="AV2714" s="14" t="s">
        <v>81</v>
      </c>
      <c r="AW2714" s="14" t="s">
        <v>35</v>
      </c>
      <c r="AX2714" s="14" t="s">
        <v>74</v>
      </c>
      <c r="AY2714" s="259" t="s">
        <v>426</v>
      </c>
    </row>
    <row r="2715" s="14" customFormat="1">
      <c r="A2715" s="14"/>
      <c r="B2715" s="250"/>
      <c r="C2715" s="251"/>
      <c r="D2715" s="240" t="s">
        <v>446</v>
      </c>
      <c r="E2715" s="252" t="s">
        <v>28</v>
      </c>
      <c r="F2715" s="253" t="s">
        <v>3350</v>
      </c>
      <c r="G2715" s="251"/>
      <c r="H2715" s="252" t="s">
        <v>28</v>
      </c>
      <c r="I2715" s="254"/>
      <c r="J2715" s="251"/>
      <c r="K2715" s="251"/>
      <c r="L2715" s="255"/>
      <c r="M2715" s="256"/>
      <c r="N2715" s="257"/>
      <c r="O2715" s="257"/>
      <c r="P2715" s="257"/>
      <c r="Q2715" s="257"/>
      <c r="R2715" s="257"/>
      <c r="S2715" s="257"/>
      <c r="T2715" s="258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T2715" s="259" t="s">
        <v>446</v>
      </c>
      <c r="AU2715" s="259" t="s">
        <v>83</v>
      </c>
      <c r="AV2715" s="14" t="s">
        <v>81</v>
      </c>
      <c r="AW2715" s="14" t="s">
        <v>35</v>
      </c>
      <c r="AX2715" s="14" t="s">
        <v>74</v>
      </c>
      <c r="AY2715" s="259" t="s">
        <v>426</v>
      </c>
    </row>
    <row r="2716" s="13" customFormat="1">
      <c r="A2716" s="13"/>
      <c r="B2716" s="238"/>
      <c r="C2716" s="239"/>
      <c r="D2716" s="240" t="s">
        <v>446</v>
      </c>
      <c r="E2716" s="241" t="s">
        <v>28</v>
      </c>
      <c r="F2716" s="242" t="s">
        <v>3445</v>
      </c>
      <c r="G2716" s="239"/>
      <c r="H2716" s="243">
        <v>8</v>
      </c>
      <c r="I2716" s="244"/>
      <c r="J2716" s="239"/>
      <c r="K2716" s="239"/>
      <c r="L2716" s="245"/>
      <c r="M2716" s="246"/>
      <c r="N2716" s="247"/>
      <c r="O2716" s="247"/>
      <c r="P2716" s="247"/>
      <c r="Q2716" s="247"/>
      <c r="R2716" s="247"/>
      <c r="S2716" s="247"/>
      <c r="T2716" s="248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T2716" s="249" t="s">
        <v>446</v>
      </c>
      <c r="AU2716" s="249" t="s">
        <v>83</v>
      </c>
      <c r="AV2716" s="13" t="s">
        <v>83</v>
      </c>
      <c r="AW2716" s="13" t="s">
        <v>35</v>
      </c>
      <c r="AX2716" s="13" t="s">
        <v>81</v>
      </c>
      <c r="AY2716" s="249" t="s">
        <v>426</v>
      </c>
    </row>
    <row r="2717" s="2" customFormat="1" ht="24.15" customHeight="1">
      <c r="A2717" s="42"/>
      <c r="B2717" s="43"/>
      <c r="C2717" s="271" t="s">
        <v>3446</v>
      </c>
      <c r="D2717" s="271" t="s">
        <v>776</v>
      </c>
      <c r="E2717" s="272" t="s">
        <v>3447</v>
      </c>
      <c r="F2717" s="273" t="s">
        <v>3448</v>
      </c>
      <c r="G2717" s="274" t="s">
        <v>859</v>
      </c>
      <c r="H2717" s="275">
        <v>7</v>
      </c>
      <c r="I2717" s="276"/>
      <c r="J2717" s="277">
        <f>ROUND(I2717*H2717,2)</f>
        <v>0</v>
      </c>
      <c r="K2717" s="273" t="s">
        <v>28</v>
      </c>
      <c r="L2717" s="278"/>
      <c r="M2717" s="279" t="s">
        <v>28</v>
      </c>
      <c r="N2717" s="280" t="s">
        <v>45</v>
      </c>
      <c r="O2717" s="88"/>
      <c r="P2717" s="229">
        <f>O2717*H2717</f>
        <v>0</v>
      </c>
      <c r="Q2717" s="229">
        <v>0.0011999999999999999</v>
      </c>
      <c r="R2717" s="229">
        <f>Q2717*H2717</f>
        <v>0.0083999999999999995</v>
      </c>
      <c r="S2717" s="229">
        <v>0</v>
      </c>
      <c r="T2717" s="230">
        <f>S2717*H2717</f>
        <v>0</v>
      </c>
      <c r="U2717" s="42"/>
      <c r="V2717" s="42"/>
      <c r="W2717" s="42"/>
      <c r="X2717" s="42"/>
      <c r="Y2717" s="42"/>
      <c r="Z2717" s="42"/>
      <c r="AA2717" s="42"/>
      <c r="AB2717" s="42"/>
      <c r="AC2717" s="42"/>
      <c r="AD2717" s="42"/>
      <c r="AE2717" s="42"/>
      <c r="AR2717" s="231" t="s">
        <v>732</v>
      </c>
      <c r="AT2717" s="231" t="s">
        <v>776</v>
      </c>
      <c r="AU2717" s="231" t="s">
        <v>83</v>
      </c>
      <c r="AY2717" s="21" t="s">
        <v>426</v>
      </c>
      <c r="BE2717" s="232">
        <f>IF(N2717="základní",J2717,0)</f>
        <v>0</v>
      </c>
      <c r="BF2717" s="232">
        <f>IF(N2717="snížená",J2717,0)</f>
        <v>0</v>
      </c>
      <c r="BG2717" s="232">
        <f>IF(N2717="zákl. přenesená",J2717,0)</f>
        <v>0</v>
      </c>
      <c r="BH2717" s="232">
        <f>IF(N2717="sníž. přenesená",J2717,0)</f>
        <v>0</v>
      </c>
      <c r="BI2717" s="232">
        <f>IF(N2717="nulová",J2717,0)</f>
        <v>0</v>
      </c>
      <c r="BJ2717" s="21" t="s">
        <v>81</v>
      </c>
      <c r="BK2717" s="232">
        <f>ROUND(I2717*H2717,2)</f>
        <v>0</v>
      </c>
      <c r="BL2717" s="21" t="s">
        <v>645</v>
      </c>
      <c r="BM2717" s="231" t="s">
        <v>3449</v>
      </c>
    </row>
    <row r="2718" s="14" customFormat="1">
      <c r="A2718" s="14"/>
      <c r="B2718" s="250"/>
      <c r="C2718" s="251"/>
      <c r="D2718" s="240" t="s">
        <v>446</v>
      </c>
      <c r="E2718" s="252" t="s">
        <v>28</v>
      </c>
      <c r="F2718" s="253" t="s">
        <v>899</v>
      </c>
      <c r="G2718" s="251"/>
      <c r="H2718" s="252" t="s">
        <v>28</v>
      </c>
      <c r="I2718" s="254"/>
      <c r="J2718" s="251"/>
      <c r="K2718" s="251"/>
      <c r="L2718" s="255"/>
      <c r="M2718" s="256"/>
      <c r="N2718" s="257"/>
      <c r="O2718" s="257"/>
      <c r="P2718" s="257"/>
      <c r="Q2718" s="257"/>
      <c r="R2718" s="257"/>
      <c r="S2718" s="257"/>
      <c r="T2718" s="258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T2718" s="259" t="s">
        <v>446</v>
      </c>
      <c r="AU2718" s="259" t="s">
        <v>83</v>
      </c>
      <c r="AV2718" s="14" t="s">
        <v>81</v>
      </c>
      <c r="AW2718" s="14" t="s">
        <v>35</v>
      </c>
      <c r="AX2718" s="14" t="s">
        <v>74</v>
      </c>
      <c r="AY2718" s="259" t="s">
        <v>426</v>
      </c>
    </row>
    <row r="2719" s="14" customFormat="1">
      <c r="A2719" s="14"/>
      <c r="B2719" s="250"/>
      <c r="C2719" s="251"/>
      <c r="D2719" s="240" t="s">
        <v>446</v>
      </c>
      <c r="E2719" s="252" t="s">
        <v>28</v>
      </c>
      <c r="F2719" s="253" t="s">
        <v>3350</v>
      </c>
      <c r="G2719" s="251"/>
      <c r="H2719" s="252" t="s">
        <v>28</v>
      </c>
      <c r="I2719" s="254"/>
      <c r="J2719" s="251"/>
      <c r="K2719" s="251"/>
      <c r="L2719" s="255"/>
      <c r="M2719" s="256"/>
      <c r="N2719" s="257"/>
      <c r="O2719" s="257"/>
      <c r="P2719" s="257"/>
      <c r="Q2719" s="257"/>
      <c r="R2719" s="257"/>
      <c r="S2719" s="257"/>
      <c r="T2719" s="258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T2719" s="259" t="s">
        <v>446</v>
      </c>
      <c r="AU2719" s="259" t="s">
        <v>83</v>
      </c>
      <c r="AV2719" s="14" t="s">
        <v>81</v>
      </c>
      <c r="AW2719" s="14" t="s">
        <v>35</v>
      </c>
      <c r="AX2719" s="14" t="s">
        <v>74</v>
      </c>
      <c r="AY2719" s="259" t="s">
        <v>426</v>
      </c>
    </row>
    <row r="2720" s="13" customFormat="1">
      <c r="A2720" s="13"/>
      <c r="B2720" s="238"/>
      <c r="C2720" s="239"/>
      <c r="D2720" s="240" t="s">
        <v>446</v>
      </c>
      <c r="E2720" s="241" t="s">
        <v>28</v>
      </c>
      <c r="F2720" s="242" t="s">
        <v>531</v>
      </c>
      <c r="G2720" s="239"/>
      <c r="H2720" s="243">
        <v>7</v>
      </c>
      <c r="I2720" s="244"/>
      <c r="J2720" s="239"/>
      <c r="K2720" s="239"/>
      <c r="L2720" s="245"/>
      <c r="M2720" s="246"/>
      <c r="N2720" s="247"/>
      <c r="O2720" s="247"/>
      <c r="P2720" s="247"/>
      <c r="Q2720" s="247"/>
      <c r="R2720" s="247"/>
      <c r="S2720" s="247"/>
      <c r="T2720" s="248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T2720" s="249" t="s">
        <v>446</v>
      </c>
      <c r="AU2720" s="249" t="s">
        <v>83</v>
      </c>
      <c r="AV2720" s="13" t="s">
        <v>83</v>
      </c>
      <c r="AW2720" s="13" t="s">
        <v>35</v>
      </c>
      <c r="AX2720" s="13" t="s">
        <v>81</v>
      </c>
      <c r="AY2720" s="249" t="s">
        <v>426</v>
      </c>
    </row>
    <row r="2721" s="2" customFormat="1" ht="16.5" customHeight="1">
      <c r="A2721" s="42"/>
      <c r="B2721" s="43"/>
      <c r="C2721" s="271" t="s">
        <v>3450</v>
      </c>
      <c r="D2721" s="271" t="s">
        <v>776</v>
      </c>
      <c r="E2721" s="272" t="s">
        <v>3451</v>
      </c>
      <c r="F2721" s="273" t="s">
        <v>3452</v>
      </c>
      <c r="G2721" s="274" t="s">
        <v>859</v>
      </c>
      <c r="H2721" s="275">
        <v>1</v>
      </c>
      <c r="I2721" s="276"/>
      <c r="J2721" s="277">
        <f>ROUND(I2721*H2721,2)</f>
        <v>0</v>
      </c>
      <c r="K2721" s="273" t="s">
        <v>28</v>
      </c>
      <c r="L2721" s="278"/>
      <c r="M2721" s="279" t="s">
        <v>28</v>
      </c>
      <c r="N2721" s="280" t="s">
        <v>45</v>
      </c>
      <c r="O2721" s="88"/>
      <c r="P2721" s="229">
        <f>O2721*H2721</f>
        <v>0</v>
      </c>
      <c r="Q2721" s="229">
        <v>0.0011999999999999999</v>
      </c>
      <c r="R2721" s="229">
        <f>Q2721*H2721</f>
        <v>0.0011999999999999999</v>
      </c>
      <c r="S2721" s="229">
        <v>0</v>
      </c>
      <c r="T2721" s="230">
        <f>S2721*H2721</f>
        <v>0</v>
      </c>
      <c r="U2721" s="42"/>
      <c r="V2721" s="42"/>
      <c r="W2721" s="42"/>
      <c r="X2721" s="42"/>
      <c r="Y2721" s="42"/>
      <c r="Z2721" s="42"/>
      <c r="AA2721" s="42"/>
      <c r="AB2721" s="42"/>
      <c r="AC2721" s="42"/>
      <c r="AD2721" s="42"/>
      <c r="AE2721" s="42"/>
      <c r="AR2721" s="231" t="s">
        <v>732</v>
      </c>
      <c r="AT2721" s="231" t="s">
        <v>776</v>
      </c>
      <c r="AU2721" s="231" t="s">
        <v>83</v>
      </c>
      <c r="AY2721" s="21" t="s">
        <v>426</v>
      </c>
      <c r="BE2721" s="232">
        <f>IF(N2721="základní",J2721,0)</f>
        <v>0</v>
      </c>
      <c r="BF2721" s="232">
        <f>IF(N2721="snížená",J2721,0)</f>
        <v>0</v>
      </c>
      <c r="BG2721" s="232">
        <f>IF(N2721="zákl. přenesená",J2721,0)</f>
        <v>0</v>
      </c>
      <c r="BH2721" s="232">
        <f>IF(N2721="sníž. přenesená",J2721,0)</f>
        <v>0</v>
      </c>
      <c r="BI2721" s="232">
        <f>IF(N2721="nulová",J2721,0)</f>
        <v>0</v>
      </c>
      <c r="BJ2721" s="21" t="s">
        <v>81</v>
      </c>
      <c r="BK2721" s="232">
        <f>ROUND(I2721*H2721,2)</f>
        <v>0</v>
      </c>
      <c r="BL2721" s="21" t="s">
        <v>645</v>
      </c>
      <c r="BM2721" s="231" t="s">
        <v>3453</v>
      </c>
    </row>
    <row r="2722" s="14" customFormat="1">
      <c r="A2722" s="14"/>
      <c r="B2722" s="250"/>
      <c r="C2722" s="251"/>
      <c r="D2722" s="240" t="s">
        <v>446</v>
      </c>
      <c r="E2722" s="252" t="s">
        <v>28</v>
      </c>
      <c r="F2722" s="253" t="s">
        <v>899</v>
      </c>
      <c r="G2722" s="251"/>
      <c r="H2722" s="252" t="s">
        <v>28</v>
      </c>
      <c r="I2722" s="254"/>
      <c r="J2722" s="251"/>
      <c r="K2722" s="251"/>
      <c r="L2722" s="255"/>
      <c r="M2722" s="256"/>
      <c r="N2722" s="257"/>
      <c r="O2722" s="257"/>
      <c r="P2722" s="257"/>
      <c r="Q2722" s="257"/>
      <c r="R2722" s="257"/>
      <c r="S2722" s="257"/>
      <c r="T2722" s="258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T2722" s="259" t="s">
        <v>446</v>
      </c>
      <c r="AU2722" s="259" t="s">
        <v>83</v>
      </c>
      <c r="AV2722" s="14" t="s">
        <v>81</v>
      </c>
      <c r="AW2722" s="14" t="s">
        <v>35</v>
      </c>
      <c r="AX2722" s="14" t="s">
        <v>74</v>
      </c>
      <c r="AY2722" s="259" t="s">
        <v>426</v>
      </c>
    </row>
    <row r="2723" s="14" customFormat="1">
      <c r="A2723" s="14"/>
      <c r="B2723" s="250"/>
      <c r="C2723" s="251"/>
      <c r="D2723" s="240" t="s">
        <v>446</v>
      </c>
      <c r="E2723" s="252" t="s">
        <v>28</v>
      </c>
      <c r="F2723" s="253" t="s">
        <v>3350</v>
      </c>
      <c r="G2723" s="251"/>
      <c r="H2723" s="252" t="s">
        <v>28</v>
      </c>
      <c r="I2723" s="254"/>
      <c r="J2723" s="251"/>
      <c r="K2723" s="251"/>
      <c r="L2723" s="255"/>
      <c r="M2723" s="256"/>
      <c r="N2723" s="257"/>
      <c r="O2723" s="257"/>
      <c r="P2723" s="257"/>
      <c r="Q2723" s="257"/>
      <c r="R2723" s="257"/>
      <c r="S2723" s="257"/>
      <c r="T2723" s="258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T2723" s="259" t="s">
        <v>446</v>
      </c>
      <c r="AU2723" s="259" t="s">
        <v>83</v>
      </c>
      <c r="AV2723" s="14" t="s">
        <v>81</v>
      </c>
      <c r="AW2723" s="14" t="s">
        <v>35</v>
      </c>
      <c r="AX2723" s="14" t="s">
        <v>74</v>
      </c>
      <c r="AY2723" s="259" t="s">
        <v>426</v>
      </c>
    </row>
    <row r="2724" s="13" customFormat="1">
      <c r="A2724" s="13"/>
      <c r="B2724" s="238"/>
      <c r="C2724" s="239"/>
      <c r="D2724" s="240" t="s">
        <v>446</v>
      </c>
      <c r="E2724" s="241" t="s">
        <v>28</v>
      </c>
      <c r="F2724" s="242" t="s">
        <v>81</v>
      </c>
      <c r="G2724" s="239"/>
      <c r="H2724" s="243">
        <v>1</v>
      </c>
      <c r="I2724" s="244"/>
      <c r="J2724" s="239"/>
      <c r="K2724" s="239"/>
      <c r="L2724" s="245"/>
      <c r="M2724" s="246"/>
      <c r="N2724" s="247"/>
      <c r="O2724" s="247"/>
      <c r="P2724" s="247"/>
      <c r="Q2724" s="247"/>
      <c r="R2724" s="247"/>
      <c r="S2724" s="247"/>
      <c r="T2724" s="248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T2724" s="249" t="s">
        <v>446</v>
      </c>
      <c r="AU2724" s="249" t="s">
        <v>83</v>
      </c>
      <c r="AV2724" s="13" t="s">
        <v>83</v>
      </c>
      <c r="AW2724" s="13" t="s">
        <v>35</v>
      </c>
      <c r="AX2724" s="13" t="s">
        <v>81</v>
      </c>
      <c r="AY2724" s="249" t="s">
        <v>426</v>
      </c>
    </row>
    <row r="2725" s="2" customFormat="1" ht="24.15" customHeight="1">
      <c r="A2725" s="42"/>
      <c r="B2725" s="43"/>
      <c r="C2725" s="220" t="s">
        <v>3454</v>
      </c>
      <c r="D2725" s="220" t="s">
        <v>433</v>
      </c>
      <c r="E2725" s="221" t="s">
        <v>3455</v>
      </c>
      <c r="F2725" s="222" t="s">
        <v>3456</v>
      </c>
      <c r="G2725" s="223" t="s">
        <v>859</v>
      </c>
      <c r="H2725" s="224">
        <v>17</v>
      </c>
      <c r="I2725" s="225"/>
      <c r="J2725" s="226">
        <f>ROUND(I2725*H2725,2)</f>
        <v>0</v>
      </c>
      <c r="K2725" s="222" t="s">
        <v>437</v>
      </c>
      <c r="L2725" s="48"/>
      <c r="M2725" s="227" t="s">
        <v>28</v>
      </c>
      <c r="N2725" s="228" t="s">
        <v>45</v>
      </c>
      <c r="O2725" s="88"/>
      <c r="P2725" s="229">
        <f>O2725*H2725</f>
        <v>0</v>
      </c>
      <c r="Q2725" s="229">
        <v>0</v>
      </c>
      <c r="R2725" s="229">
        <f>Q2725*H2725</f>
        <v>0</v>
      </c>
      <c r="S2725" s="229">
        <v>0</v>
      </c>
      <c r="T2725" s="230">
        <f>S2725*H2725</f>
        <v>0</v>
      </c>
      <c r="U2725" s="42"/>
      <c r="V2725" s="42"/>
      <c r="W2725" s="42"/>
      <c r="X2725" s="42"/>
      <c r="Y2725" s="42"/>
      <c r="Z2725" s="42"/>
      <c r="AA2725" s="42"/>
      <c r="AB2725" s="42"/>
      <c r="AC2725" s="42"/>
      <c r="AD2725" s="42"/>
      <c r="AE2725" s="42"/>
      <c r="AR2725" s="231" t="s">
        <v>645</v>
      </c>
      <c r="AT2725" s="231" t="s">
        <v>433</v>
      </c>
      <c r="AU2725" s="231" t="s">
        <v>83</v>
      </c>
      <c r="AY2725" s="21" t="s">
        <v>426</v>
      </c>
      <c r="BE2725" s="232">
        <f>IF(N2725="základní",J2725,0)</f>
        <v>0</v>
      </c>
      <c r="BF2725" s="232">
        <f>IF(N2725="snížená",J2725,0)</f>
        <v>0</v>
      </c>
      <c r="BG2725" s="232">
        <f>IF(N2725="zákl. přenesená",J2725,0)</f>
        <v>0</v>
      </c>
      <c r="BH2725" s="232">
        <f>IF(N2725="sníž. přenesená",J2725,0)</f>
        <v>0</v>
      </c>
      <c r="BI2725" s="232">
        <f>IF(N2725="nulová",J2725,0)</f>
        <v>0</v>
      </c>
      <c r="BJ2725" s="21" t="s">
        <v>81</v>
      </c>
      <c r="BK2725" s="232">
        <f>ROUND(I2725*H2725,2)</f>
        <v>0</v>
      </c>
      <c r="BL2725" s="21" t="s">
        <v>645</v>
      </c>
      <c r="BM2725" s="231" t="s">
        <v>3457</v>
      </c>
    </row>
    <row r="2726" s="2" customFormat="1">
      <c r="A2726" s="42"/>
      <c r="B2726" s="43"/>
      <c r="C2726" s="44"/>
      <c r="D2726" s="233" t="s">
        <v>442</v>
      </c>
      <c r="E2726" s="44"/>
      <c r="F2726" s="234" t="s">
        <v>3458</v>
      </c>
      <c r="G2726" s="44"/>
      <c r="H2726" s="44"/>
      <c r="I2726" s="235"/>
      <c r="J2726" s="44"/>
      <c r="K2726" s="44"/>
      <c r="L2726" s="48"/>
      <c r="M2726" s="236"/>
      <c r="N2726" s="237"/>
      <c r="O2726" s="88"/>
      <c r="P2726" s="88"/>
      <c r="Q2726" s="88"/>
      <c r="R2726" s="88"/>
      <c r="S2726" s="88"/>
      <c r="T2726" s="89"/>
      <c r="U2726" s="42"/>
      <c r="V2726" s="42"/>
      <c r="W2726" s="42"/>
      <c r="X2726" s="42"/>
      <c r="Y2726" s="42"/>
      <c r="Z2726" s="42"/>
      <c r="AA2726" s="42"/>
      <c r="AB2726" s="42"/>
      <c r="AC2726" s="42"/>
      <c r="AD2726" s="42"/>
      <c r="AE2726" s="42"/>
      <c r="AT2726" s="21" t="s">
        <v>442</v>
      </c>
      <c r="AU2726" s="21" t="s">
        <v>83</v>
      </c>
    </row>
    <row r="2727" s="14" customFormat="1">
      <c r="A2727" s="14"/>
      <c r="B2727" s="250"/>
      <c r="C2727" s="251"/>
      <c r="D2727" s="240" t="s">
        <v>446</v>
      </c>
      <c r="E2727" s="252" t="s">
        <v>28</v>
      </c>
      <c r="F2727" s="253" t="s">
        <v>899</v>
      </c>
      <c r="G2727" s="251"/>
      <c r="H2727" s="252" t="s">
        <v>28</v>
      </c>
      <c r="I2727" s="254"/>
      <c r="J2727" s="251"/>
      <c r="K2727" s="251"/>
      <c r="L2727" s="255"/>
      <c r="M2727" s="256"/>
      <c r="N2727" s="257"/>
      <c r="O2727" s="257"/>
      <c r="P2727" s="257"/>
      <c r="Q2727" s="257"/>
      <c r="R2727" s="257"/>
      <c r="S2727" s="257"/>
      <c r="T2727" s="258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T2727" s="259" t="s">
        <v>446</v>
      </c>
      <c r="AU2727" s="259" t="s">
        <v>83</v>
      </c>
      <c r="AV2727" s="14" t="s">
        <v>81</v>
      </c>
      <c r="AW2727" s="14" t="s">
        <v>35</v>
      </c>
      <c r="AX2727" s="14" t="s">
        <v>74</v>
      </c>
      <c r="AY2727" s="259" t="s">
        <v>426</v>
      </c>
    </row>
    <row r="2728" s="14" customFormat="1">
      <c r="A2728" s="14"/>
      <c r="B2728" s="250"/>
      <c r="C2728" s="251"/>
      <c r="D2728" s="240" t="s">
        <v>446</v>
      </c>
      <c r="E2728" s="252" t="s">
        <v>28</v>
      </c>
      <c r="F2728" s="253" t="s">
        <v>3350</v>
      </c>
      <c r="G2728" s="251"/>
      <c r="H2728" s="252" t="s">
        <v>28</v>
      </c>
      <c r="I2728" s="254"/>
      <c r="J2728" s="251"/>
      <c r="K2728" s="251"/>
      <c r="L2728" s="255"/>
      <c r="M2728" s="256"/>
      <c r="N2728" s="257"/>
      <c r="O2728" s="257"/>
      <c r="P2728" s="257"/>
      <c r="Q2728" s="257"/>
      <c r="R2728" s="257"/>
      <c r="S2728" s="257"/>
      <c r="T2728" s="258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T2728" s="259" t="s">
        <v>446</v>
      </c>
      <c r="AU2728" s="259" t="s">
        <v>83</v>
      </c>
      <c r="AV2728" s="14" t="s">
        <v>81</v>
      </c>
      <c r="AW2728" s="14" t="s">
        <v>35</v>
      </c>
      <c r="AX2728" s="14" t="s">
        <v>74</v>
      </c>
      <c r="AY2728" s="259" t="s">
        <v>426</v>
      </c>
    </row>
    <row r="2729" s="13" customFormat="1">
      <c r="A2729" s="13"/>
      <c r="B2729" s="238"/>
      <c r="C2729" s="239"/>
      <c r="D2729" s="240" t="s">
        <v>446</v>
      </c>
      <c r="E2729" s="241" t="s">
        <v>28</v>
      </c>
      <c r="F2729" s="242" t="s">
        <v>652</v>
      </c>
      <c r="G2729" s="239"/>
      <c r="H2729" s="243">
        <v>17</v>
      </c>
      <c r="I2729" s="244"/>
      <c r="J2729" s="239"/>
      <c r="K2729" s="239"/>
      <c r="L2729" s="245"/>
      <c r="M2729" s="246"/>
      <c r="N2729" s="247"/>
      <c r="O2729" s="247"/>
      <c r="P2729" s="247"/>
      <c r="Q2729" s="247"/>
      <c r="R2729" s="247"/>
      <c r="S2729" s="247"/>
      <c r="T2729" s="248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T2729" s="249" t="s">
        <v>446</v>
      </c>
      <c r="AU2729" s="249" t="s">
        <v>83</v>
      </c>
      <c r="AV2729" s="13" t="s">
        <v>83</v>
      </c>
      <c r="AW2729" s="13" t="s">
        <v>35</v>
      </c>
      <c r="AX2729" s="13" t="s">
        <v>81</v>
      </c>
      <c r="AY2729" s="249" t="s">
        <v>426</v>
      </c>
    </row>
    <row r="2730" s="2" customFormat="1" ht="24.15" customHeight="1">
      <c r="A2730" s="42"/>
      <c r="B2730" s="43"/>
      <c r="C2730" s="271" t="s">
        <v>3459</v>
      </c>
      <c r="D2730" s="271" t="s">
        <v>776</v>
      </c>
      <c r="E2730" s="272" t="s">
        <v>3460</v>
      </c>
      <c r="F2730" s="273" t="s">
        <v>3461</v>
      </c>
      <c r="G2730" s="274" t="s">
        <v>859</v>
      </c>
      <c r="H2730" s="275">
        <v>17</v>
      </c>
      <c r="I2730" s="276"/>
      <c r="J2730" s="277">
        <f>ROUND(I2730*H2730,2)</f>
        <v>0</v>
      </c>
      <c r="K2730" s="273" t="s">
        <v>28</v>
      </c>
      <c r="L2730" s="278"/>
      <c r="M2730" s="279" t="s">
        <v>28</v>
      </c>
      <c r="N2730" s="280" t="s">
        <v>45</v>
      </c>
      <c r="O2730" s="88"/>
      <c r="P2730" s="229">
        <f>O2730*H2730</f>
        <v>0</v>
      </c>
      <c r="Q2730" s="229">
        <v>0.00014999999999999999</v>
      </c>
      <c r="R2730" s="229">
        <f>Q2730*H2730</f>
        <v>0.0025499999999999997</v>
      </c>
      <c r="S2730" s="229">
        <v>0</v>
      </c>
      <c r="T2730" s="230">
        <f>S2730*H2730</f>
        <v>0</v>
      </c>
      <c r="U2730" s="42"/>
      <c r="V2730" s="42"/>
      <c r="W2730" s="42"/>
      <c r="X2730" s="42"/>
      <c r="Y2730" s="42"/>
      <c r="Z2730" s="42"/>
      <c r="AA2730" s="42"/>
      <c r="AB2730" s="42"/>
      <c r="AC2730" s="42"/>
      <c r="AD2730" s="42"/>
      <c r="AE2730" s="42"/>
      <c r="AR2730" s="231" t="s">
        <v>732</v>
      </c>
      <c r="AT2730" s="231" t="s">
        <v>776</v>
      </c>
      <c r="AU2730" s="231" t="s">
        <v>83</v>
      </c>
      <c r="AY2730" s="21" t="s">
        <v>426</v>
      </c>
      <c r="BE2730" s="232">
        <f>IF(N2730="základní",J2730,0)</f>
        <v>0</v>
      </c>
      <c r="BF2730" s="232">
        <f>IF(N2730="snížená",J2730,0)</f>
        <v>0</v>
      </c>
      <c r="BG2730" s="232">
        <f>IF(N2730="zákl. přenesená",J2730,0)</f>
        <v>0</v>
      </c>
      <c r="BH2730" s="232">
        <f>IF(N2730="sníž. přenesená",J2730,0)</f>
        <v>0</v>
      </c>
      <c r="BI2730" s="232">
        <f>IF(N2730="nulová",J2730,0)</f>
        <v>0</v>
      </c>
      <c r="BJ2730" s="21" t="s">
        <v>81</v>
      </c>
      <c r="BK2730" s="232">
        <f>ROUND(I2730*H2730,2)</f>
        <v>0</v>
      </c>
      <c r="BL2730" s="21" t="s">
        <v>645</v>
      </c>
      <c r="BM2730" s="231" t="s">
        <v>3462</v>
      </c>
    </row>
    <row r="2731" s="14" customFormat="1">
      <c r="A2731" s="14"/>
      <c r="B2731" s="250"/>
      <c r="C2731" s="251"/>
      <c r="D2731" s="240" t="s">
        <v>446</v>
      </c>
      <c r="E2731" s="252" t="s">
        <v>28</v>
      </c>
      <c r="F2731" s="253" t="s">
        <v>899</v>
      </c>
      <c r="G2731" s="251"/>
      <c r="H2731" s="252" t="s">
        <v>28</v>
      </c>
      <c r="I2731" s="254"/>
      <c r="J2731" s="251"/>
      <c r="K2731" s="251"/>
      <c r="L2731" s="255"/>
      <c r="M2731" s="256"/>
      <c r="N2731" s="257"/>
      <c r="O2731" s="257"/>
      <c r="P2731" s="257"/>
      <c r="Q2731" s="257"/>
      <c r="R2731" s="257"/>
      <c r="S2731" s="257"/>
      <c r="T2731" s="258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T2731" s="259" t="s">
        <v>446</v>
      </c>
      <c r="AU2731" s="259" t="s">
        <v>83</v>
      </c>
      <c r="AV2731" s="14" t="s">
        <v>81</v>
      </c>
      <c r="AW2731" s="14" t="s">
        <v>35</v>
      </c>
      <c r="AX2731" s="14" t="s">
        <v>74</v>
      </c>
      <c r="AY2731" s="259" t="s">
        <v>426</v>
      </c>
    </row>
    <row r="2732" s="14" customFormat="1">
      <c r="A2732" s="14"/>
      <c r="B2732" s="250"/>
      <c r="C2732" s="251"/>
      <c r="D2732" s="240" t="s">
        <v>446</v>
      </c>
      <c r="E2732" s="252" t="s">
        <v>28</v>
      </c>
      <c r="F2732" s="253" t="s">
        <v>3350</v>
      </c>
      <c r="G2732" s="251"/>
      <c r="H2732" s="252" t="s">
        <v>28</v>
      </c>
      <c r="I2732" s="254"/>
      <c r="J2732" s="251"/>
      <c r="K2732" s="251"/>
      <c r="L2732" s="255"/>
      <c r="M2732" s="256"/>
      <c r="N2732" s="257"/>
      <c r="O2732" s="257"/>
      <c r="P2732" s="257"/>
      <c r="Q2732" s="257"/>
      <c r="R2732" s="257"/>
      <c r="S2732" s="257"/>
      <c r="T2732" s="258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T2732" s="259" t="s">
        <v>446</v>
      </c>
      <c r="AU2732" s="259" t="s">
        <v>83</v>
      </c>
      <c r="AV2732" s="14" t="s">
        <v>81</v>
      </c>
      <c r="AW2732" s="14" t="s">
        <v>35</v>
      </c>
      <c r="AX2732" s="14" t="s">
        <v>74</v>
      </c>
      <c r="AY2732" s="259" t="s">
        <v>426</v>
      </c>
    </row>
    <row r="2733" s="13" customFormat="1">
      <c r="A2733" s="13"/>
      <c r="B2733" s="238"/>
      <c r="C2733" s="239"/>
      <c r="D2733" s="240" t="s">
        <v>446</v>
      </c>
      <c r="E2733" s="241" t="s">
        <v>28</v>
      </c>
      <c r="F2733" s="242" t="s">
        <v>652</v>
      </c>
      <c r="G2733" s="239"/>
      <c r="H2733" s="243">
        <v>17</v>
      </c>
      <c r="I2733" s="244"/>
      <c r="J2733" s="239"/>
      <c r="K2733" s="239"/>
      <c r="L2733" s="245"/>
      <c r="M2733" s="246"/>
      <c r="N2733" s="247"/>
      <c r="O2733" s="247"/>
      <c r="P2733" s="247"/>
      <c r="Q2733" s="247"/>
      <c r="R2733" s="247"/>
      <c r="S2733" s="247"/>
      <c r="T2733" s="248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T2733" s="249" t="s">
        <v>446</v>
      </c>
      <c r="AU2733" s="249" t="s">
        <v>83</v>
      </c>
      <c r="AV2733" s="13" t="s">
        <v>83</v>
      </c>
      <c r="AW2733" s="13" t="s">
        <v>35</v>
      </c>
      <c r="AX2733" s="13" t="s">
        <v>81</v>
      </c>
      <c r="AY2733" s="249" t="s">
        <v>426</v>
      </c>
    </row>
    <row r="2734" s="2" customFormat="1" ht="24.15" customHeight="1">
      <c r="A2734" s="42"/>
      <c r="B2734" s="43"/>
      <c r="C2734" s="220" t="s">
        <v>3463</v>
      </c>
      <c r="D2734" s="220" t="s">
        <v>433</v>
      </c>
      <c r="E2734" s="221" t="s">
        <v>3464</v>
      </c>
      <c r="F2734" s="222" t="s">
        <v>3465</v>
      </c>
      <c r="G2734" s="223" t="s">
        <v>859</v>
      </c>
      <c r="H2734" s="224">
        <v>17</v>
      </c>
      <c r="I2734" s="225"/>
      <c r="J2734" s="226">
        <f>ROUND(I2734*H2734,2)</f>
        <v>0</v>
      </c>
      <c r="K2734" s="222" t="s">
        <v>437</v>
      </c>
      <c r="L2734" s="48"/>
      <c r="M2734" s="227" t="s">
        <v>28</v>
      </c>
      <c r="N2734" s="228" t="s">
        <v>45</v>
      </c>
      <c r="O2734" s="88"/>
      <c r="P2734" s="229">
        <f>O2734*H2734</f>
        <v>0</v>
      </c>
      <c r="Q2734" s="229">
        <v>0</v>
      </c>
      <c r="R2734" s="229">
        <f>Q2734*H2734</f>
        <v>0</v>
      </c>
      <c r="S2734" s="229">
        <v>0</v>
      </c>
      <c r="T2734" s="230">
        <f>S2734*H2734</f>
        <v>0</v>
      </c>
      <c r="U2734" s="42"/>
      <c r="V2734" s="42"/>
      <c r="W2734" s="42"/>
      <c r="X2734" s="42"/>
      <c r="Y2734" s="42"/>
      <c r="Z2734" s="42"/>
      <c r="AA2734" s="42"/>
      <c r="AB2734" s="42"/>
      <c r="AC2734" s="42"/>
      <c r="AD2734" s="42"/>
      <c r="AE2734" s="42"/>
      <c r="AR2734" s="231" t="s">
        <v>645</v>
      </c>
      <c r="AT2734" s="231" t="s">
        <v>433</v>
      </c>
      <c r="AU2734" s="231" t="s">
        <v>83</v>
      </c>
      <c r="AY2734" s="21" t="s">
        <v>426</v>
      </c>
      <c r="BE2734" s="232">
        <f>IF(N2734="základní",J2734,0)</f>
        <v>0</v>
      </c>
      <c r="BF2734" s="232">
        <f>IF(N2734="snížená",J2734,0)</f>
        <v>0</v>
      </c>
      <c r="BG2734" s="232">
        <f>IF(N2734="zákl. přenesená",J2734,0)</f>
        <v>0</v>
      </c>
      <c r="BH2734" s="232">
        <f>IF(N2734="sníž. přenesená",J2734,0)</f>
        <v>0</v>
      </c>
      <c r="BI2734" s="232">
        <f>IF(N2734="nulová",J2734,0)</f>
        <v>0</v>
      </c>
      <c r="BJ2734" s="21" t="s">
        <v>81</v>
      </c>
      <c r="BK2734" s="232">
        <f>ROUND(I2734*H2734,2)</f>
        <v>0</v>
      </c>
      <c r="BL2734" s="21" t="s">
        <v>645</v>
      </c>
      <c r="BM2734" s="231" t="s">
        <v>3466</v>
      </c>
    </row>
    <row r="2735" s="2" customFormat="1">
      <c r="A2735" s="42"/>
      <c r="B2735" s="43"/>
      <c r="C2735" s="44"/>
      <c r="D2735" s="233" t="s">
        <v>442</v>
      </c>
      <c r="E2735" s="44"/>
      <c r="F2735" s="234" t="s">
        <v>3467</v>
      </c>
      <c r="G2735" s="44"/>
      <c r="H2735" s="44"/>
      <c r="I2735" s="235"/>
      <c r="J2735" s="44"/>
      <c r="K2735" s="44"/>
      <c r="L2735" s="48"/>
      <c r="M2735" s="236"/>
      <c r="N2735" s="237"/>
      <c r="O2735" s="88"/>
      <c r="P2735" s="88"/>
      <c r="Q2735" s="88"/>
      <c r="R2735" s="88"/>
      <c r="S2735" s="88"/>
      <c r="T2735" s="89"/>
      <c r="U2735" s="42"/>
      <c r="V2735" s="42"/>
      <c r="W2735" s="42"/>
      <c r="X2735" s="42"/>
      <c r="Y2735" s="42"/>
      <c r="Z2735" s="42"/>
      <c r="AA2735" s="42"/>
      <c r="AB2735" s="42"/>
      <c r="AC2735" s="42"/>
      <c r="AD2735" s="42"/>
      <c r="AE2735" s="42"/>
      <c r="AT2735" s="21" t="s">
        <v>442</v>
      </c>
      <c r="AU2735" s="21" t="s">
        <v>83</v>
      </c>
    </row>
    <row r="2736" s="14" customFormat="1">
      <c r="A2736" s="14"/>
      <c r="B2736" s="250"/>
      <c r="C2736" s="251"/>
      <c r="D2736" s="240" t="s">
        <v>446</v>
      </c>
      <c r="E2736" s="252" t="s">
        <v>28</v>
      </c>
      <c r="F2736" s="253" t="s">
        <v>899</v>
      </c>
      <c r="G2736" s="251"/>
      <c r="H2736" s="252" t="s">
        <v>28</v>
      </c>
      <c r="I2736" s="254"/>
      <c r="J2736" s="251"/>
      <c r="K2736" s="251"/>
      <c r="L2736" s="255"/>
      <c r="M2736" s="256"/>
      <c r="N2736" s="257"/>
      <c r="O2736" s="257"/>
      <c r="P2736" s="257"/>
      <c r="Q2736" s="257"/>
      <c r="R2736" s="257"/>
      <c r="S2736" s="257"/>
      <c r="T2736" s="258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T2736" s="259" t="s">
        <v>446</v>
      </c>
      <c r="AU2736" s="259" t="s">
        <v>83</v>
      </c>
      <c r="AV2736" s="14" t="s">
        <v>81</v>
      </c>
      <c r="AW2736" s="14" t="s">
        <v>35</v>
      </c>
      <c r="AX2736" s="14" t="s">
        <v>74</v>
      </c>
      <c r="AY2736" s="259" t="s">
        <v>426</v>
      </c>
    </row>
    <row r="2737" s="14" customFormat="1">
      <c r="A2737" s="14"/>
      <c r="B2737" s="250"/>
      <c r="C2737" s="251"/>
      <c r="D2737" s="240" t="s">
        <v>446</v>
      </c>
      <c r="E2737" s="252" t="s">
        <v>28</v>
      </c>
      <c r="F2737" s="253" t="s">
        <v>3350</v>
      </c>
      <c r="G2737" s="251"/>
      <c r="H2737" s="252" t="s">
        <v>28</v>
      </c>
      <c r="I2737" s="254"/>
      <c r="J2737" s="251"/>
      <c r="K2737" s="251"/>
      <c r="L2737" s="255"/>
      <c r="M2737" s="256"/>
      <c r="N2737" s="257"/>
      <c r="O2737" s="257"/>
      <c r="P2737" s="257"/>
      <c r="Q2737" s="257"/>
      <c r="R2737" s="257"/>
      <c r="S2737" s="257"/>
      <c r="T2737" s="258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T2737" s="259" t="s">
        <v>446</v>
      </c>
      <c r="AU2737" s="259" t="s">
        <v>83</v>
      </c>
      <c r="AV2737" s="14" t="s">
        <v>81</v>
      </c>
      <c r="AW2737" s="14" t="s">
        <v>35</v>
      </c>
      <c r="AX2737" s="14" t="s">
        <v>74</v>
      </c>
      <c r="AY2737" s="259" t="s">
        <v>426</v>
      </c>
    </row>
    <row r="2738" s="13" customFormat="1">
      <c r="A2738" s="13"/>
      <c r="B2738" s="238"/>
      <c r="C2738" s="239"/>
      <c r="D2738" s="240" t="s">
        <v>446</v>
      </c>
      <c r="E2738" s="241" t="s">
        <v>28</v>
      </c>
      <c r="F2738" s="242" t="s">
        <v>652</v>
      </c>
      <c r="G2738" s="239"/>
      <c r="H2738" s="243">
        <v>17</v>
      </c>
      <c r="I2738" s="244"/>
      <c r="J2738" s="239"/>
      <c r="K2738" s="239"/>
      <c r="L2738" s="245"/>
      <c r="M2738" s="246"/>
      <c r="N2738" s="247"/>
      <c r="O2738" s="247"/>
      <c r="P2738" s="247"/>
      <c r="Q2738" s="247"/>
      <c r="R2738" s="247"/>
      <c r="S2738" s="247"/>
      <c r="T2738" s="248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T2738" s="249" t="s">
        <v>446</v>
      </c>
      <c r="AU2738" s="249" t="s">
        <v>83</v>
      </c>
      <c r="AV2738" s="13" t="s">
        <v>83</v>
      </c>
      <c r="AW2738" s="13" t="s">
        <v>35</v>
      </c>
      <c r="AX2738" s="13" t="s">
        <v>81</v>
      </c>
      <c r="AY2738" s="249" t="s">
        <v>426</v>
      </c>
    </row>
    <row r="2739" s="2" customFormat="1" ht="33" customHeight="1">
      <c r="A2739" s="42"/>
      <c r="B2739" s="43"/>
      <c r="C2739" s="271" t="s">
        <v>3468</v>
      </c>
      <c r="D2739" s="271" t="s">
        <v>776</v>
      </c>
      <c r="E2739" s="272" t="s">
        <v>3469</v>
      </c>
      <c r="F2739" s="273" t="s">
        <v>3470</v>
      </c>
      <c r="G2739" s="274" t="s">
        <v>859</v>
      </c>
      <c r="H2739" s="275">
        <v>17</v>
      </c>
      <c r="I2739" s="276"/>
      <c r="J2739" s="277">
        <f>ROUND(I2739*H2739,2)</f>
        <v>0</v>
      </c>
      <c r="K2739" s="273" t="s">
        <v>28</v>
      </c>
      <c r="L2739" s="278"/>
      <c r="M2739" s="279" t="s">
        <v>28</v>
      </c>
      <c r="N2739" s="280" t="s">
        <v>45</v>
      </c>
      <c r="O2739" s="88"/>
      <c r="P2739" s="229">
        <f>O2739*H2739</f>
        <v>0</v>
      </c>
      <c r="Q2739" s="229">
        <v>0.0011999999999999999</v>
      </c>
      <c r="R2739" s="229">
        <f>Q2739*H2739</f>
        <v>0.020399999999999998</v>
      </c>
      <c r="S2739" s="229">
        <v>0</v>
      </c>
      <c r="T2739" s="230">
        <f>S2739*H2739</f>
        <v>0</v>
      </c>
      <c r="U2739" s="42"/>
      <c r="V2739" s="42"/>
      <c r="W2739" s="42"/>
      <c r="X2739" s="42"/>
      <c r="Y2739" s="42"/>
      <c r="Z2739" s="42"/>
      <c r="AA2739" s="42"/>
      <c r="AB2739" s="42"/>
      <c r="AC2739" s="42"/>
      <c r="AD2739" s="42"/>
      <c r="AE2739" s="42"/>
      <c r="AR2739" s="231" t="s">
        <v>732</v>
      </c>
      <c r="AT2739" s="231" t="s">
        <v>776</v>
      </c>
      <c r="AU2739" s="231" t="s">
        <v>83</v>
      </c>
      <c r="AY2739" s="21" t="s">
        <v>426</v>
      </c>
      <c r="BE2739" s="232">
        <f>IF(N2739="základní",J2739,0)</f>
        <v>0</v>
      </c>
      <c r="BF2739" s="232">
        <f>IF(N2739="snížená",J2739,0)</f>
        <v>0</v>
      </c>
      <c r="BG2739" s="232">
        <f>IF(N2739="zákl. přenesená",J2739,0)</f>
        <v>0</v>
      </c>
      <c r="BH2739" s="232">
        <f>IF(N2739="sníž. přenesená",J2739,0)</f>
        <v>0</v>
      </c>
      <c r="BI2739" s="232">
        <f>IF(N2739="nulová",J2739,0)</f>
        <v>0</v>
      </c>
      <c r="BJ2739" s="21" t="s">
        <v>81</v>
      </c>
      <c r="BK2739" s="232">
        <f>ROUND(I2739*H2739,2)</f>
        <v>0</v>
      </c>
      <c r="BL2739" s="21" t="s">
        <v>645</v>
      </c>
      <c r="BM2739" s="231" t="s">
        <v>3471</v>
      </c>
    </row>
    <row r="2740" s="14" customFormat="1">
      <c r="A2740" s="14"/>
      <c r="B2740" s="250"/>
      <c r="C2740" s="251"/>
      <c r="D2740" s="240" t="s">
        <v>446</v>
      </c>
      <c r="E2740" s="252" t="s">
        <v>28</v>
      </c>
      <c r="F2740" s="253" t="s">
        <v>899</v>
      </c>
      <c r="G2740" s="251"/>
      <c r="H2740" s="252" t="s">
        <v>28</v>
      </c>
      <c r="I2740" s="254"/>
      <c r="J2740" s="251"/>
      <c r="K2740" s="251"/>
      <c r="L2740" s="255"/>
      <c r="M2740" s="256"/>
      <c r="N2740" s="257"/>
      <c r="O2740" s="257"/>
      <c r="P2740" s="257"/>
      <c r="Q2740" s="257"/>
      <c r="R2740" s="257"/>
      <c r="S2740" s="257"/>
      <c r="T2740" s="258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T2740" s="259" t="s">
        <v>446</v>
      </c>
      <c r="AU2740" s="259" t="s">
        <v>83</v>
      </c>
      <c r="AV2740" s="14" t="s">
        <v>81</v>
      </c>
      <c r="AW2740" s="14" t="s">
        <v>35</v>
      </c>
      <c r="AX2740" s="14" t="s">
        <v>74</v>
      </c>
      <c r="AY2740" s="259" t="s">
        <v>426</v>
      </c>
    </row>
    <row r="2741" s="14" customFormat="1">
      <c r="A2741" s="14"/>
      <c r="B2741" s="250"/>
      <c r="C2741" s="251"/>
      <c r="D2741" s="240" t="s">
        <v>446</v>
      </c>
      <c r="E2741" s="252" t="s">
        <v>28</v>
      </c>
      <c r="F2741" s="253" t="s">
        <v>3350</v>
      </c>
      <c r="G2741" s="251"/>
      <c r="H2741" s="252" t="s">
        <v>28</v>
      </c>
      <c r="I2741" s="254"/>
      <c r="J2741" s="251"/>
      <c r="K2741" s="251"/>
      <c r="L2741" s="255"/>
      <c r="M2741" s="256"/>
      <c r="N2741" s="257"/>
      <c r="O2741" s="257"/>
      <c r="P2741" s="257"/>
      <c r="Q2741" s="257"/>
      <c r="R2741" s="257"/>
      <c r="S2741" s="257"/>
      <c r="T2741" s="258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T2741" s="259" t="s">
        <v>446</v>
      </c>
      <c r="AU2741" s="259" t="s">
        <v>83</v>
      </c>
      <c r="AV2741" s="14" t="s">
        <v>81</v>
      </c>
      <c r="AW2741" s="14" t="s">
        <v>35</v>
      </c>
      <c r="AX2741" s="14" t="s">
        <v>74</v>
      </c>
      <c r="AY2741" s="259" t="s">
        <v>426</v>
      </c>
    </row>
    <row r="2742" s="13" customFormat="1">
      <c r="A2742" s="13"/>
      <c r="B2742" s="238"/>
      <c r="C2742" s="239"/>
      <c r="D2742" s="240" t="s">
        <v>446</v>
      </c>
      <c r="E2742" s="241" t="s">
        <v>28</v>
      </c>
      <c r="F2742" s="242" t="s">
        <v>652</v>
      </c>
      <c r="G2742" s="239"/>
      <c r="H2742" s="243">
        <v>17</v>
      </c>
      <c r="I2742" s="244"/>
      <c r="J2742" s="239"/>
      <c r="K2742" s="239"/>
      <c r="L2742" s="245"/>
      <c r="M2742" s="246"/>
      <c r="N2742" s="247"/>
      <c r="O2742" s="247"/>
      <c r="P2742" s="247"/>
      <c r="Q2742" s="247"/>
      <c r="R2742" s="247"/>
      <c r="S2742" s="247"/>
      <c r="T2742" s="248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T2742" s="249" t="s">
        <v>446</v>
      </c>
      <c r="AU2742" s="249" t="s">
        <v>83</v>
      </c>
      <c r="AV2742" s="13" t="s">
        <v>83</v>
      </c>
      <c r="AW2742" s="13" t="s">
        <v>35</v>
      </c>
      <c r="AX2742" s="13" t="s">
        <v>81</v>
      </c>
      <c r="AY2742" s="249" t="s">
        <v>426</v>
      </c>
    </row>
    <row r="2743" s="2" customFormat="1" ht="21.75" customHeight="1">
      <c r="A2743" s="42"/>
      <c r="B2743" s="43"/>
      <c r="C2743" s="220" t="s">
        <v>3472</v>
      </c>
      <c r="D2743" s="220" t="s">
        <v>433</v>
      </c>
      <c r="E2743" s="221" t="s">
        <v>3473</v>
      </c>
      <c r="F2743" s="222" t="s">
        <v>3474</v>
      </c>
      <c r="G2743" s="223" t="s">
        <v>1452</v>
      </c>
      <c r="H2743" s="224">
        <v>1</v>
      </c>
      <c r="I2743" s="225"/>
      <c r="J2743" s="226">
        <f>ROUND(I2743*H2743,2)</f>
        <v>0</v>
      </c>
      <c r="K2743" s="222" t="s">
        <v>28</v>
      </c>
      <c r="L2743" s="48"/>
      <c r="M2743" s="227" t="s">
        <v>28</v>
      </c>
      <c r="N2743" s="228" t="s">
        <v>45</v>
      </c>
      <c r="O2743" s="88"/>
      <c r="P2743" s="229">
        <f>O2743*H2743</f>
        <v>0</v>
      </c>
      <c r="Q2743" s="229">
        <v>0</v>
      </c>
      <c r="R2743" s="229">
        <f>Q2743*H2743</f>
        <v>0</v>
      </c>
      <c r="S2743" s="229">
        <v>0</v>
      </c>
      <c r="T2743" s="230">
        <f>S2743*H2743</f>
        <v>0</v>
      </c>
      <c r="U2743" s="42"/>
      <c r="V2743" s="42"/>
      <c r="W2743" s="42"/>
      <c r="X2743" s="42"/>
      <c r="Y2743" s="42"/>
      <c r="Z2743" s="42"/>
      <c r="AA2743" s="42"/>
      <c r="AB2743" s="42"/>
      <c r="AC2743" s="42"/>
      <c r="AD2743" s="42"/>
      <c r="AE2743" s="42"/>
      <c r="AR2743" s="231" t="s">
        <v>645</v>
      </c>
      <c r="AT2743" s="231" t="s">
        <v>433</v>
      </c>
      <c r="AU2743" s="231" t="s">
        <v>83</v>
      </c>
      <c r="AY2743" s="21" t="s">
        <v>426</v>
      </c>
      <c r="BE2743" s="232">
        <f>IF(N2743="základní",J2743,0)</f>
        <v>0</v>
      </c>
      <c r="BF2743" s="232">
        <f>IF(N2743="snížená",J2743,0)</f>
        <v>0</v>
      </c>
      <c r="BG2743" s="232">
        <f>IF(N2743="zákl. přenesená",J2743,0)</f>
        <v>0</v>
      </c>
      <c r="BH2743" s="232">
        <f>IF(N2743="sníž. přenesená",J2743,0)</f>
        <v>0</v>
      </c>
      <c r="BI2743" s="232">
        <f>IF(N2743="nulová",J2743,0)</f>
        <v>0</v>
      </c>
      <c r="BJ2743" s="21" t="s">
        <v>81</v>
      </c>
      <c r="BK2743" s="232">
        <f>ROUND(I2743*H2743,2)</f>
        <v>0</v>
      </c>
      <c r="BL2743" s="21" t="s">
        <v>645</v>
      </c>
      <c r="BM2743" s="231" t="s">
        <v>3475</v>
      </c>
    </row>
    <row r="2744" s="14" customFormat="1">
      <c r="A2744" s="14"/>
      <c r="B2744" s="250"/>
      <c r="C2744" s="251"/>
      <c r="D2744" s="240" t="s">
        <v>446</v>
      </c>
      <c r="E2744" s="252" t="s">
        <v>28</v>
      </c>
      <c r="F2744" s="253" t="s">
        <v>899</v>
      </c>
      <c r="G2744" s="251"/>
      <c r="H2744" s="252" t="s">
        <v>28</v>
      </c>
      <c r="I2744" s="254"/>
      <c r="J2744" s="251"/>
      <c r="K2744" s="251"/>
      <c r="L2744" s="255"/>
      <c r="M2744" s="256"/>
      <c r="N2744" s="257"/>
      <c r="O2744" s="257"/>
      <c r="P2744" s="257"/>
      <c r="Q2744" s="257"/>
      <c r="R2744" s="257"/>
      <c r="S2744" s="257"/>
      <c r="T2744" s="258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T2744" s="259" t="s">
        <v>446</v>
      </c>
      <c r="AU2744" s="259" t="s">
        <v>83</v>
      </c>
      <c r="AV2744" s="14" t="s">
        <v>81</v>
      </c>
      <c r="AW2744" s="14" t="s">
        <v>35</v>
      </c>
      <c r="AX2744" s="14" t="s">
        <v>74</v>
      </c>
      <c r="AY2744" s="259" t="s">
        <v>426</v>
      </c>
    </row>
    <row r="2745" s="14" customFormat="1">
      <c r="A2745" s="14"/>
      <c r="B2745" s="250"/>
      <c r="C2745" s="251"/>
      <c r="D2745" s="240" t="s">
        <v>446</v>
      </c>
      <c r="E2745" s="252" t="s">
        <v>28</v>
      </c>
      <c r="F2745" s="253" t="s">
        <v>3350</v>
      </c>
      <c r="G2745" s="251"/>
      <c r="H2745" s="252" t="s">
        <v>28</v>
      </c>
      <c r="I2745" s="254"/>
      <c r="J2745" s="251"/>
      <c r="K2745" s="251"/>
      <c r="L2745" s="255"/>
      <c r="M2745" s="256"/>
      <c r="N2745" s="257"/>
      <c r="O2745" s="257"/>
      <c r="P2745" s="257"/>
      <c r="Q2745" s="257"/>
      <c r="R2745" s="257"/>
      <c r="S2745" s="257"/>
      <c r="T2745" s="258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T2745" s="259" t="s">
        <v>446</v>
      </c>
      <c r="AU2745" s="259" t="s">
        <v>83</v>
      </c>
      <c r="AV2745" s="14" t="s">
        <v>81</v>
      </c>
      <c r="AW2745" s="14" t="s">
        <v>35</v>
      </c>
      <c r="AX2745" s="14" t="s">
        <v>74</v>
      </c>
      <c r="AY2745" s="259" t="s">
        <v>426</v>
      </c>
    </row>
    <row r="2746" s="13" customFormat="1">
      <c r="A2746" s="13"/>
      <c r="B2746" s="238"/>
      <c r="C2746" s="239"/>
      <c r="D2746" s="240" t="s">
        <v>446</v>
      </c>
      <c r="E2746" s="241" t="s">
        <v>28</v>
      </c>
      <c r="F2746" s="242" t="s">
        <v>81</v>
      </c>
      <c r="G2746" s="239"/>
      <c r="H2746" s="243">
        <v>1</v>
      </c>
      <c r="I2746" s="244"/>
      <c r="J2746" s="239"/>
      <c r="K2746" s="239"/>
      <c r="L2746" s="245"/>
      <c r="M2746" s="246"/>
      <c r="N2746" s="247"/>
      <c r="O2746" s="247"/>
      <c r="P2746" s="247"/>
      <c r="Q2746" s="247"/>
      <c r="R2746" s="247"/>
      <c r="S2746" s="247"/>
      <c r="T2746" s="248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T2746" s="249" t="s">
        <v>446</v>
      </c>
      <c r="AU2746" s="249" t="s">
        <v>83</v>
      </c>
      <c r="AV2746" s="13" t="s">
        <v>83</v>
      </c>
      <c r="AW2746" s="13" t="s">
        <v>35</v>
      </c>
      <c r="AX2746" s="13" t="s">
        <v>81</v>
      </c>
      <c r="AY2746" s="249" t="s">
        <v>426</v>
      </c>
    </row>
    <row r="2747" s="2" customFormat="1" ht="37.8" customHeight="1">
      <c r="A2747" s="42"/>
      <c r="B2747" s="43"/>
      <c r="C2747" s="220" t="s">
        <v>3476</v>
      </c>
      <c r="D2747" s="220" t="s">
        <v>433</v>
      </c>
      <c r="E2747" s="221" t="s">
        <v>3477</v>
      </c>
      <c r="F2747" s="222" t="s">
        <v>3478</v>
      </c>
      <c r="G2747" s="223" t="s">
        <v>859</v>
      </c>
      <c r="H2747" s="224">
        <v>1</v>
      </c>
      <c r="I2747" s="225"/>
      <c r="J2747" s="226">
        <f>ROUND(I2747*H2747,2)</f>
        <v>0</v>
      </c>
      <c r="K2747" s="222" t="s">
        <v>437</v>
      </c>
      <c r="L2747" s="48"/>
      <c r="M2747" s="227" t="s">
        <v>28</v>
      </c>
      <c r="N2747" s="228" t="s">
        <v>45</v>
      </c>
      <c r="O2747" s="88"/>
      <c r="P2747" s="229">
        <f>O2747*H2747</f>
        <v>0</v>
      </c>
      <c r="Q2747" s="229">
        <v>0.00046999999999999999</v>
      </c>
      <c r="R2747" s="229">
        <f>Q2747*H2747</f>
        <v>0.00046999999999999999</v>
      </c>
      <c r="S2747" s="229">
        <v>0</v>
      </c>
      <c r="T2747" s="230">
        <f>S2747*H2747</f>
        <v>0</v>
      </c>
      <c r="U2747" s="42"/>
      <c r="V2747" s="42"/>
      <c r="W2747" s="42"/>
      <c r="X2747" s="42"/>
      <c r="Y2747" s="42"/>
      <c r="Z2747" s="42"/>
      <c r="AA2747" s="42"/>
      <c r="AB2747" s="42"/>
      <c r="AC2747" s="42"/>
      <c r="AD2747" s="42"/>
      <c r="AE2747" s="42"/>
      <c r="AR2747" s="231" t="s">
        <v>645</v>
      </c>
      <c r="AT2747" s="231" t="s">
        <v>433</v>
      </c>
      <c r="AU2747" s="231" t="s">
        <v>83</v>
      </c>
      <c r="AY2747" s="21" t="s">
        <v>426</v>
      </c>
      <c r="BE2747" s="232">
        <f>IF(N2747="základní",J2747,0)</f>
        <v>0</v>
      </c>
      <c r="BF2747" s="232">
        <f>IF(N2747="snížená",J2747,0)</f>
        <v>0</v>
      </c>
      <c r="BG2747" s="232">
        <f>IF(N2747="zákl. přenesená",J2747,0)</f>
        <v>0</v>
      </c>
      <c r="BH2747" s="232">
        <f>IF(N2747="sníž. přenesená",J2747,0)</f>
        <v>0</v>
      </c>
      <c r="BI2747" s="232">
        <f>IF(N2747="nulová",J2747,0)</f>
        <v>0</v>
      </c>
      <c r="BJ2747" s="21" t="s">
        <v>81</v>
      </c>
      <c r="BK2747" s="232">
        <f>ROUND(I2747*H2747,2)</f>
        <v>0</v>
      </c>
      <c r="BL2747" s="21" t="s">
        <v>645</v>
      </c>
      <c r="BM2747" s="231" t="s">
        <v>3479</v>
      </c>
    </row>
    <row r="2748" s="2" customFormat="1">
      <c r="A2748" s="42"/>
      <c r="B2748" s="43"/>
      <c r="C2748" s="44"/>
      <c r="D2748" s="233" t="s">
        <v>442</v>
      </c>
      <c r="E2748" s="44"/>
      <c r="F2748" s="234" t="s">
        <v>3480</v>
      </c>
      <c r="G2748" s="44"/>
      <c r="H2748" s="44"/>
      <c r="I2748" s="235"/>
      <c r="J2748" s="44"/>
      <c r="K2748" s="44"/>
      <c r="L2748" s="48"/>
      <c r="M2748" s="236"/>
      <c r="N2748" s="237"/>
      <c r="O2748" s="88"/>
      <c r="P2748" s="88"/>
      <c r="Q2748" s="88"/>
      <c r="R2748" s="88"/>
      <c r="S2748" s="88"/>
      <c r="T2748" s="89"/>
      <c r="U2748" s="42"/>
      <c r="V2748" s="42"/>
      <c r="W2748" s="42"/>
      <c r="X2748" s="42"/>
      <c r="Y2748" s="42"/>
      <c r="Z2748" s="42"/>
      <c r="AA2748" s="42"/>
      <c r="AB2748" s="42"/>
      <c r="AC2748" s="42"/>
      <c r="AD2748" s="42"/>
      <c r="AE2748" s="42"/>
      <c r="AT2748" s="21" t="s">
        <v>442</v>
      </c>
      <c r="AU2748" s="21" t="s">
        <v>83</v>
      </c>
    </row>
    <row r="2749" s="14" customFormat="1">
      <c r="A2749" s="14"/>
      <c r="B2749" s="250"/>
      <c r="C2749" s="251"/>
      <c r="D2749" s="240" t="s">
        <v>446</v>
      </c>
      <c r="E2749" s="252" t="s">
        <v>28</v>
      </c>
      <c r="F2749" s="253" t="s">
        <v>899</v>
      </c>
      <c r="G2749" s="251"/>
      <c r="H2749" s="252" t="s">
        <v>28</v>
      </c>
      <c r="I2749" s="254"/>
      <c r="J2749" s="251"/>
      <c r="K2749" s="251"/>
      <c r="L2749" s="255"/>
      <c r="M2749" s="256"/>
      <c r="N2749" s="257"/>
      <c r="O2749" s="257"/>
      <c r="P2749" s="257"/>
      <c r="Q2749" s="257"/>
      <c r="R2749" s="257"/>
      <c r="S2749" s="257"/>
      <c r="T2749" s="258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T2749" s="259" t="s">
        <v>446</v>
      </c>
      <c r="AU2749" s="259" t="s">
        <v>83</v>
      </c>
      <c r="AV2749" s="14" t="s">
        <v>81</v>
      </c>
      <c r="AW2749" s="14" t="s">
        <v>35</v>
      </c>
      <c r="AX2749" s="14" t="s">
        <v>74</v>
      </c>
      <c r="AY2749" s="259" t="s">
        <v>426</v>
      </c>
    </row>
    <row r="2750" s="14" customFormat="1">
      <c r="A2750" s="14"/>
      <c r="B2750" s="250"/>
      <c r="C2750" s="251"/>
      <c r="D2750" s="240" t="s">
        <v>446</v>
      </c>
      <c r="E2750" s="252" t="s">
        <v>28</v>
      </c>
      <c r="F2750" s="253" t="s">
        <v>3350</v>
      </c>
      <c r="G2750" s="251"/>
      <c r="H2750" s="252" t="s">
        <v>28</v>
      </c>
      <c r="I2750" s="254"/>
      <c r="J2750" s="251"/>
      <c r="K2750" s="251"/>
      <c r="L2750" s="255"/>
      <c r="M2750" s="256"/>
      <c r="N2750" s="257"/>
      <c r="O2750" s="257"/>
      <c r="P2750" s="257"/>
      <c r="Q2750" s="257"/>
      <c r="R2750" s="257"/>
      <c r="S2750" s="257"/>
      <c r="T2750" s="258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T2750" s="259" t="s">
        <v>446</v>
      </c>
      <c r="AU2750" s="259" t="s">
        <v>83</v>
      </c>
      <c r="AV2750" s="14" t="s">
        <v>81</v>
      </c>
      <c r="AW2750" s="14" t="s">
        <v>35</v>
      </c>
      <c r="AX2750" s="14" t="s">
        <v>74</v>
      </c>
      <c r="AY2750" s="259" t="s">
        <v>426</v>
      </c>
    </row>
    <row r="2751" s="13" customFormat="1">
      <c r="A2751" s="13"/>
      <c r="B2751" s="238"/>
      <c r="C2751" s="239"/>
      <c r="D2751" s="240" t="s">
        <v>446</v>
      </c>
      <c r="E2751" s="241" t="s">
        <v>28</v>
      </c>
      <c r="F2751" s="242" t="s">
        <v>81</v>
      </c>
      <c r="G2751" s="239"/>
      <c r="H2751" s="243">
        <v>1</v>
      </c>
      <c r="I2751" s="244"/>
      <c r="J2751" s="239"/>
      <c r="K2751" s="239"/>
      <c r="L2751" s="245"/>
      <c r="M2751" s="246"/>
      <c r="N2751" s="247"/>
      <c r="O2751" s="247"/>
      <c r="P2751" s="247"/>
      <c r="Q2751" s="247"/>
      <c r="R2751" s="247"/>
      <c r="S2751" s="247"/>
      <c r="T2751" s="248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T2751" s="249" t="s">
        <v>446</v>
      </c>
      <c r="AU2751" s="249" t="s">
        <v>83</v>
      </c>
      <c r="AV2751" s="13" t="s">
        <v>83</v>
      </c>
      <c r="AW2751" s="13" t="s">
        <v>35</v>
      </c>
      <c r="AX2751" s="13" t="s">
        <v>81</v>
      </c>
      <c r="AY2751" s="249" t="s">
        <v>426</v>
      </c>
    </row>
    <row r="2752" s="2" customFormat="1" ht="37.8" customHeight="1">
      <c r="A2752" s="42"/>
      <c r="B2752" s="43"/>
      <c r="C2752" s="271" t="s">
        <v>3481</v>
      </c>
      <c r="D2752" s="271" t="s">
        <v>776</v>
      </c>
      <c r="E2752" s="272" t="s">
        <v>3482</v>
      </c>
      <c r="F2752" s="273" t="s">
        <v>3483</v>
      </c>
      <c r="G2752" s="274" t="s">
        <v>859</v>
      </c>
      <c r="H2752" s="275">
        <v>1</v>
      </c>
      <c r="I2752" s="276"/>
      <c r="J2752" s="277">
        <f>ROUND(I2752*H2752,2)</f>
        <v>0</v>
      </c>
      <c r="K2752" s="273" t="s">
        <v>437</v>
      </c>
      <c r="L2752" s="278"/>
      <c r="M2752" s="279" t="s">
        <v>28</v>
      </c>
      <c r="N2752" s="280" t="s">
        <v>45</v>
      </c>
      <c r="O2752" s="88"/>
      <c r="P2752" s="229">
        <f>O2752*H2752</f>
        <v>0</v>
      </c>
      <c r="Q2752" s="229">
        <v>0.016</v>
      </c>
      <c r="R2752" s="229">
        <f>Q2752*H2752</f>
        <v>0.016</v>
      </c>
      <c r="S2752" s="229">
        <v>0</v>
      </c>
      <c r="T2752" s="230">
        <f>S2752*H2752</f>
        <v>0</v>
      </c>
      <c r="U2752" s="42"/>
      <c r="V2752" s="42"/>
      <c r="W2752" s="42"/>
      <c r="X2752" s="42"/>
      <c r="Y2752" s="42"/>
      <c r="Z2752" s="42"/>
      <c r="AA2752" s="42"/>
      <c r="AB2752" s="42"/>
      <c r="AC2752" s="42"/>
      <c r="AD2752" s="42"/>
      <c r="AE2752" s="42"/>
      <c r="AR2752" s="231" t="s">
        <v>732</v>
      </c>
      <c r="AT2752" s="231" t="s">
        <v>776</v>
      </c>
      <c r="AU2752" s="231" t="s">
        <v>83</v>
      </c>
      <c r="AY2752" s="21" t="s">
        <v>426</v>
      </c>
      <c r="BE2752" s="232">
        <f>IF(N2752="základní",J2752,0)</f>
        <v>0</v>
      </c>
      <c r="BF2752" s="232">
        <f>IF(N2752="snížená",J2752,0)</f>
        <v>0</v>
      </c>
      <c r="BG2752" s="232">
        <f>IF(N2752="zákl. přenesená",J2752,0)</f>
        <v>0</v>
      </c>
      <c r="BH2752" s="232">
        <f>IF(N2752="sníž. přenesená",J2752,0)</f>
        <v>0</v>
      </c>
      <c r="BI2752" s="232">
        <f>IF(N2752="nulová",J2752,0)</f>
        <v>0</v>
      </c>
      <c r="BJ2752" s="21" t="s">
        <v>81</v>
      </c>
      <c r="BK2752" s="232">
        <f>ROUND(I2752*H2752,2)</f>
        <v>0</v>
      </c>
      <c r="BL2752" s="21" t="s">
        <v>645</v>
      </c>
      <c r="BM2752" s="231" t="s">
        <v>3484</v>
      </c>
    </row>
    <row r="2753" s="14" customFormat="1">
      <c r="A2753" s="14"/>
      <c r="B2753" s="250"/>
      <c r="C2753" s="251"/>
      <c r="D2753" s="240" t="s">
        <v>446</v>
      </c>
      <c r="E2753" s="252" t="s">
        <v>28</v>
      </c>
      <c r="F2753" s="253" t="s">
        <v>899</v>
      </c>
      <c r="G2753" s="251"/>
      <c r="H2753" s="252" t="s">
        <v>28</v>
      </c>
      <c r="I2753" s="254"/>
      <c r="J2753" s="251"/>
      <c r="K2753" s="251"/>
      <c r="L2753" s="255"/>
      <c r="M2753" s="256"/>
      <c r="N2753" s="257"/>
      <c r="O2753" s="257"/>
      <c r="P2753" s="257"/>
      <c r="Q2753" s="257"/>
      <c r="R2753" s="257"/>
      <c r="S2753" s="257"/>
      <c r="T2753" s="258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T2753" s="259" t="s">
        <v>446</v>
      </c>
      <c r="AU2753" s="259" t="s">
        <v>83</v>
      </c>
      <c r="AV2753" s="14" t="s">
        <v>81</v>
      </c>
      <c r="AW2753" s="14" t="s">
        <v>35</v>
      </c>
      <c r="AX2753" s="14" t="s">
        <v>74</v>
      </c>
      <c r="AY2753" s="259" t="s">
        <v>426</v>
      </c>
    </row>
    <row r="2754" s="14" customFormat="1">
      <c r="A2754" s="14"/>
      <c r="B2754" s="250"/>
      <c r="C2754" s="251"/>
      <c r="D2754" s="240" t="s">
        <v>446</v>
      </c>
      <c r="E2754" s="252" t="s">
        <v>28</v>
      </c>
      <c r="F2754" s="253" t="s">
        <v>3350</v>
      </c>
      <c r="G2754" s="251"/>
      <c r="H2754" s="252" t="s">
        <v>28</v>
      </c>
      <c r="I2754" s="254"/>
      <c r="J2754" s="251"/>
      <c r="K2754" s="251"/>
      <c r="L2754" s="255"/>
      <c r="M2754" s="256"/>
      <c r="N2754" s="257"/>
      <c r="O2754" s="257"/>
      <c r="P2754" s="257"/>
      <c r="Q2754" s="257"/>
      <c r="R2754" s="257"/>
      <c r="S2754" s="257"/>
      <c r="T2754" s="258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T2754" s="259" t="s">
        <v>446</v>
      </c>
      <c r="AU2754" s="259" t="s">
        <v>83</v>
      </c>
      <c r="AV2754" s="14" t="s">
        <v>81</v>
      </c>
      <c r="AW2754" s="14" t="s">
        <v>35</v>
      </c>
      <c r="AX2754" s="14" t="s">
        <v>74</v>
      </c>
      <c r="AY2754" s="259" t="s">
        <v>426</v>
      </c>
    </row>
    <row r="2755" s="13" customFormat="1">
      <c r="A2755" s="13"/>
      <c r="B2755" s="238"/>
      <c r="C2755" s="239"/>
      <c r="D2755" s="240" t="s">
        <v>446</v>
      </c>
      <c r="E2755" s="241" t="s">
        <v>28</v>
      </c>
      <c r="F2755" s="242" t="s">
        <v>81</v>
      </c>
      <c r="G2755" s="239"/>
      <c r="H2755" s="243">
        <v>1</v>
      </c>
      <c r="I2755" s="244"/>
      <c r="J2755" s="239"/>
      <c r="K2755" s="239"/>
      <c r="L2755" s="245"/>
      <c r="M2755" s="246"/>
      <c r="N2755" s="247"/>
      <c r="O2755" s="247"/>
      <c r="P2755" s="247"/>
      <c r="Q2755" s="247"/>
      <c r="R2755" s="247"/>
      <c r="S2755" s="247"/>
      <c r="T2755" s="248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T2755" s="249" t="s">
        <v>446</v>
      </c>
      <c r="AU2755" s="249" t="s">
        <v>83</v>
      </c>
      <c r="AV2755" s="13" t="s">
        <v>83</v>
      </c>
      <c r="AW2755" s="13" t="s">
        <v>35</v>
      </c>
      <c r="AX2755" s="13" t="s">
        <v>81</v>
      </c>
      <c r="AY2755" s="249" t="s">
        <v>426</v>
      </c>
    </row>
    <row r="2756" s="2" customFormat="1" ht="49.05" customHeight="1">
      <c r="A2756" s="42"/>
      <c r="B2756" s="43"/>
      <c r="C2756" s="220" t="s">
        <v>3485</v>
      </c>
      <c r="D2756" s="220" t="s">
        <v>433</v>
      </c>
      <c r="E2756" s="221" t="s">
        <v>3486</v>
      </c>
      <c r="F2756" s="222" t="s">
        <v>3487</v>
      </c>
      <c r="G2756" s="223" t="s">
        <v>859</v>
      </c>
      <c r="H2756" s="224">
        <v>11</v>
      </c>
      <c r="I2756" s="225"/>
      <c r="J2756" s="226">
        <f>ROUND(I2756*H2756,2)</f>
        <v>0</v>
      </c>
      <c r="K2756" s="222" t="s">
        <v>437</v>
      </c>
      <c r="L2756" s="48"/>
      <c r="M2756" s="227" t="s">
        <v>28</v>
      </c>
      <c r="N2756" s="228" t="s">
        <v>45</v>
      </c>
      <c r="O2756" s="88"/>
      <c r="P2756" s="229">
        <f>O2756*H2756</f>
        <v>0</v>
      </c>
      <c r="Q2756" s="229">
        <v>0</v>
      </c>
      <c r="R2756" s="229">
        <f>Q2756*H2756</f>
        <v>0</v>
      </c>
      <c r="S2756" s="229">
        <v>0.024</v>
      </c>
      <c r="T2756" s="230">
        <f>S2756*H2756</f>
        <v>0.26400000000000001</v>
      </c>
      <c r="U2756" s="42"/>
      <c r="V2756" s="42"/>
      <c r="W2756" s="42"/>
      <c r="X2756" s="42"/>
      <c r="Y2756" s="42"/>
      <c r="Z2756" s="42"/>
      <c r="AA2756" s="42"/>
      <c r="AB2756" s="42"/>
      <c r="AC2756" s="42"/>
      <c r="AD2756" s="42"/>
      <c r="AE2756" s="42"/>
      <c r="AR2756" s="231" t="s">
        <v>645</v>
      </c>
      <c r="AT2756" s="231" t="s">
        <v>433</v>
      </c>
      <c r="AU2756" s="231" t="s">
        <v>83</v>
      </c>
      <c r="AY2756" s="21" t="s">
        <v>426</v>
      </c>
      <c r="BE2756" s="232">
        <f>IF(N2756="základní",J2756,0)</f>
        <v>0</v>
      </c>
      <c r="BF2756" s="232">
        <f>IF(N2756="snížená",J2756,0)</f>
        <v>0</v>
      </c>
      <c r="BG2756" s="232">
        <f>IF(N2756="zákl. přenesená",J2756,0)</f>
        <v>0</v>
      </c>
      <c r="BH2756" s="232">
        <f>IF(N2756="sníž. přenesená",J2756,0)</f>
        <v>0</v>
      </c>
      <c r="BI2756" s="232">
        <f>IF(N2756="nulová",J2756,0)</f>
        <v>0</v>
      </c>
      <c r="BJ2756" s="21" t="s">
        <v>81</v>
      </c>
      <c r="BK2756" s="232">
        <f>ROUND(I2756*H2756,2)</f>
        <v>0</v>
      </c>
      <c r="BL2756" s="21" t="s">
        <v>645</v>
      </c>
      <c r="BM2756" s="231" t="s">
        <v>3488</v>
      </c>
    </row>
    <row r="2757" s="2" customFormat="1">
      <c r="A2757" s="42"/>
      <c r="B2757" s="43"/>
      <c r="C2757" s="44"/>
      <c r="D2757" s="233" t="s">
        <v>442</v>
      </c>
      <c r="E2757" s="44"/>
      <c r="F2757" s="234" t="s">
        <v>3489</v>
      </c>
      <c r="G2757" s="44"/>
      <c r="H2757" s="44"/>
      <c r="I2757" s="235"/>
      <c r="J2757" s="44"/>
      <c r="K2757" s="44"/>
      <c r="L2757" s="48"/>
      <c r="M2757" s="236"/>
      <c r="N2757" s="237"/>
      <c r="O2757" s="88"/>
      <c r="P2757" s="88"/>
      <c r="Q2757" s="88"/>
      <c r="R2757" s="88"/>
      <c r="S2757" s="88"/>
      <c r="T2757" s="89"/>
      <c r="U2757" s="42"/>
      <c r="V2757" s="42"/>
      <c r="W2757" s="42"/>
      <c r="X2757" s="42"/>
      <c r="Y2757" s="42"/>
      <c r="Z2757" s="42"/>
      <c r="AA2757" s="42"/>
      <c r="AB2757" s="42"/>
      <c r="AC2757" s="42"/>
      <c r="AD2757" s="42"/>
      <c r="AE2757" s="42"/>
      <c r="AT2757" s="21" t="s">
        <v>442</v>
      </c>
      <c r="AU2757" s="21" t="s">
        <v>83</v>
      </c>
    </row>
    <row r="2758" s="14" customFormat="1">
      <c r="A2758" s="14"/>
      <c r="B2758" s="250"/>
      <c r="C2758" s="251"/>
      <c r="D2758" s="240" t="s">
        <v>446</v>
      </c>
      <c r="E2758" s="252" t="s">
        <v>28</v>
      </c>
      <c r="F2758" s="253" t="s">
        <v>460</v>
      </c>
      <c r="G2758" s="251"/>
      <c r="H2758" s="252" t="s">
        <v>28</v>
      </c>
      <c r="I2758" s="254"/>
      <c r="J2758" s="251"/>
      <c r="K2758" s="251"/>
      <c r="L2758" s="255"/>
      <c r="M2758" s="256"/>
      <c r="N2758" s="257"/>
      <c r="O2758" s="257"/>
      <c r="P2758" s="257"/>
      <c r="Q2758" s="257"/>
      <c r="R2758" s="257"/>
      <c r="S2758" s="257"/>
      <c r="T2758" s="258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T2758" s="259" t="s">
        <v>446</v>
      </c>
      <c r="AU2758" s="259" t="s">
        <v>83</v>
      </c>
      <c r="AV2758" s="14" t="s">
        <v>81</v>
      </c>
      <c r="AW2758" s="14" t="s">
        <v>35</v>
      </c>
      <c r="AX2758" s="14" t="s">
        <v>74</v>
      </c>
      <c r="AY2758" s="259" t="s">
        <v>426</v>
      </c>
    </row>
    <row r="2759" s="13" customFormat="1">
      <c r="A2759" s="13"/>
      <c r="B2759" s="238"/>
      <c r="C2759" s="239"/>
      <c r="D2759" s="240" t="s">
        <v>446</v>
      </c>
      <c r="E2759" s="241" t="s">
        <v>28</v>
      </c>
      <c r="F2759" s="242" t="s">
        <v>81</v>
      </c>
      <c r="G2759" s="239"/>
      <c r="H2759" s="243">
        <v>1</v>
      </c>
      <c r="I2759" s="244"/>
      <c r="J2759" s="239"/>
      <c r="K2759" s="239"/>
      <c r="L2759" s="245"/>
      <c r="M2759" s="246"/>
      <c r="N2759" s="247"/>
      <c r="O2759" s="247"/>
      <c r="P2759" s="247"/>
      <c r="Q2759" s="247"/>
      <c r="R2759" s="247"/>
      <c r="S2759" s="247"/>
      <c r="T2759" s="248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T2759" s="249" t="s">
        <v>446</v>
      </c>
      <c r="AU2759" s="249" t="s">
        <v>83</v>
      </c>
      <c r="AV2759" s="13" t="s">
        <v>83</v>
      </c>
      <c r="AW2759" s="13" t="s">
        <v>35</v>
      </c>
      <c r="AX2759" s="13" t="s">
        <v>74</v>
      </c>
      <c r="AY2759" s="249" t="s">
        <v>426</v>
      </c>
    </row>
    <row r="2760" s="14" customFormat="1">
      <c r="A2760" s="14"/>
      <c r="B2760" s="250"/>
      <c r="C2760" s="251"/>
      <c r="D2760" s="240" t="s">
        <v>446</v>
      </c>
      <c r="E2760" s="252" t="s">
        <v>28</v>
      </c>
      <c r="F2760" s="253" t="s">
        <v>862</v>
      </c>
      <c r="G2760" s="251"/>
      <c r="H2760" s="252" t="s">
        <v>28</v>
      </c>
      <c r="I2760" s="254"/>
      <c r="J2760" s="251"/>
      <c r="K2760" s="251"/>
      <c r="L2760" s="255"/>
      <c r="M2760" s="256"/>
      <c r="N2760" s="257"/>
      <c r="O2760" s="257"/>
      <c r="P2760" s="257"/>
      <c r="Q2760" s="257"/>
      <c r="R2760" s="257"/>
      <c r="S2760" s="257"/>
      <c r="T2760" s="258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T2760" s="259" t="s">
        <v>446</v>
      </c>
      <c r="AU2760" s="259" t="s">
        <v>83</v>
      </c>
      <c r="AV2760" s="14" t="s">
        <v>81</v>
      </c>
      <c r="AW2760" s="14" t="s">
        <v>35</v>
      </c>
      <c r="AX2760" s="14" t="s">
        <v>74</v>
      </c>
      <c r="AY2760" s="259" t="s">
        <v>426</v>
      </c>
    </row>
    <row r="2761" s="13" customFormat="1">
      <c r="A2761" s="13"/>
      <c r="B2761" s="238"/>
      <c r="C2761" s="239"/>
      <c r="D2761" s="240" t="s">
        <v>446</v>
      </c>
      <c r="E2761" s="241" t="s">
        <v>28</v>
      </c>
      <c r="F2761" s="242" t="s">
        <v>517</v>
      </c>
      <c r="G2761" s="239"/>
      <c r="H2761" s="243">
        <v>6</v>
      </c>
      <c r="I2761" s="244"/>
      <c r="J2761" s="239"/>
      <c r="K2761" s="239"/>
      <c r="L2761" s="245"/>
      <c r="M2761" s="246"/>
      <c r="N2761" s="247"/>
      <c r="O2761" s="247"/>
      <c r="P2761" s="247"/>
      <c r="Q2761" s="247"/>
      <c r="R2761" s="247"/>
      <c r="S2761" s="247"/>
      <c r="T2761" s="248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T2761" s="249" t="s">
        <v>446</v>
      </c>
      <c r="AU2761" s="249" t="s">
        <v>83</v>
      </c>
      <c r="AV2761" s="13" t="s">
        <v>83</v>
      </c>
      <c r="AW2761" s="13" t="s">
        <v>35</v>
      </c>
      <c r="AX2761" s="13" t="s">
        <v>74</v>
      </c>
      <c r="AY2761" s="249" t="s">
        <v>426</v>
      </c>
    </row>
    <row r="2762" s="14" customFormat="1">
      <c r="A2762" s="14"/>
      <c r="B2762" s="250"/>
      <c r="C2762" s="251"/>
      <c r="D2762" s="240" t="s">
        <v>446</v>
      </c>
      <c r="E2762" s="252" t="s">
        <v>28</v>
      </c>
      <c r="F2762" s="253" t="s">
        <v>871</v>
      </c>
      <c r="G2762" s="251"/>
      <c r="H2762" s="252" t="s">
        <v>28</v>
      </c>
      <c r="I2762" s="254"/>
      <c r="J2762" s="251"/>
      <c r="K2762" s="251"/>
      <c r="L2762" s="255"/>
      <c r="M2762" s="256"/>
      <c r="N2762" s="257"/>
      <c r="O2762" s="257"/>
      <c r="P2762" s="257"/>
      <c r="Q2762" s="257"/>
      <c r="R2762" s="257"/>
      <c r="S2762" s="257"/>
      <c r="T2762" s="258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T2762" s="259" t="s">
        <v>446</v>
      </c>
      <c r="AU2762" s="259" t="s">
        <v>83</v>
      </c>
      <c r="AV2762" s="14" t="s">
        <v>81</v>
      </c>
      <c r="AW2762" s="14" t="s">
        <v>35</v>
      </c>
      <c r="AX2762" s="14" t="s">
        <v>74</v>
      </c>
      <c r="AY2762" s="259" t="s">
        <v>426</v>
      </c>
    </row>
    <row r="2763" s="13" customFormat="1">
      <c r="A2763" s="13"/>
      <c r="B2763" s="238"/>
      <c r="C2763" s="239"/>
      <c r="D2763" s="240" t="s">
        <v>446</v>
      </c>
      <c r="E2763" s="241" t="s">
        <v>28</v>
      </c>
      <c r="F2763" s="242" t="s">
        <v>83</v>
      </c>
      <c r="G2763" s="239"/>
      <c r="H2763" s="243">
        <v>2</v>
      </c>
      <c r="I2763" s="244"/>
      <c r="J2763" s="239"/>
      <c r="K2763" s="239"/>
      <c r="L2763" s="245"/>
      <c r="M2763" s="246"/>
      <c r="N2763" s="247"/>
      <c r="O2763" s="247"/>
      <c r="P2763" s="247"/>
      <c r="Q2763" s="247"/>
      <c r="R2763" s="247"/>
      <c r="S2763" s="247"/>
      <c r="T2763" s="248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T2763" s="249" t="s">
        <v>446</v>
      </c>
      <c r="AU2763" s="249" t="s">
        <v>83</v>
      </c>
      <c r="AV2763" s="13" t="s">
        <v>83</v>
      </c>
      <c r="AW2763" s="13" t="s">
        <v>35</v>
      </c>
      <c r="AX2763" s="13" t="s">
        <v>74</v>
      </c>
      <c r="AY2763" s="249" t="s">
        <v>426</v>
      </c>
    </row>
    <row r="2764" s="14" customFormat="1">
      <c r="A2764" s="14"/>
      <c r="B2764" s="250"/>
      <c r="C2764" s="251"/>
      <c r="D2764" s="240" t="s">
        <v>446</v>
      </c>
      <c r="E2764" s="252" t="s">
        <v>28</v>
      </c>
      <c r="F2764" s="253" t="s">
        <v>872</v>
      </c>
      <c r="G2764" s="251"/>
      <c r="H2764" s="252" t="s">
        <v>28</v>
      </c>
      <c r="I2764" s="254"/>
      <c r="J2764" s="251"/>
      <c r="K2764" s="251"/>
      <c r="L2764" s="255"/>
      <c r="M2764" s="256"/>
      <c r="N2764" s="257"/>
      <c r="O2764" s="257"/>
      <c r="P2764" s="257"/>
      <c r="Q2764" s="257"/>
      <c r="R2764" s="257"/>
      <c r="S2764" s="257"/>
      <c r="T2764" s="258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T2764" s="259" t="s">
        <v>446</v>
      </c>
      <c r="AU2764" s="259" t="s">
        <v>83</v>
      </c>
      <c r="AV2764" s="14" t="s">
        <v>81</v>
      </c>
      <c r="AW2764" s="14" t="s">
        <v>35</v>
      </c>
      <c r="AX2764" s="14" t="s">
        <v>74</v>
      </c>
      <c r="AY2764" s="259" t="s">
        <v>426</v>
      </c>
    </row>
    <row r="2765" s="13" customFormat="1">
      <c r="A2765" s="13"/>
      <c r="B2765" s="238"/>
      <c r="C2765" s="239"/>
      <c r="D2765" s="240" t="s">
        <v>446</v>
      </c>
      <c r="E2765" s="241" t="s">
        <v>28</v>
      </c>
      <c r="F2765" s="242" t="s">
        <v>83</v>
      </c>
      <c r="G2765" s="239"/>
      <c r="H2765" s="243">
        <v>2</v>
      </c>
      <c r="I2765" s="244"/>
      <c r="J2765" s="239"/>
      <c r="K2765" s="239"/>
      <c r="L2765" s="245"/>
      <c r="M2765" s="246"/>
      <c r="N2765" s="247"/>
      <c r="O2765" s="247"/>
      <c r="P2765" s="247"/>
      <c r="Q2765" s="247"/>
      <c r="R2765" s="247"/>
      <c r="S2765" s="247"/>
      <c r="T2765" s="248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T2765" s="249" t="s">
        <v>446</v>
      </c>
      <c r="AU2765" s="249" t="s">
        <v>83</v>
      </c>
      <c r="AV2765" s="13" t="s">
        <v>83</v>
      </c>
      <c r="AW2765" s="13" t="s">
        <v>35</v>
      </c>
      <c r="AX2765" s="13" t="s">
        <v>74</v>
      </c>
      <c r="AY2765" s="249" t="s">
        <v>426</v>
      </c>
    </row>
    <row r="2766" s="15" customFormat="1">
      <c r="A2766" s="15"/>
      <c r="B2766" s="260"/>
      <c r="C2766" s="261"/>
      <c r="D2766" s="240" t="s">
        <v>446</v>
      </c>
      <c r="E2766" s="262" t="s">
        <v>28</v>
      </c>
      <c r="F2766" s="263" t="s">
        <v>466</v>
      </c>
      <c r="G2766" s="261"/>
      <c r="H2766" s="264">
        <v>11</v>
      </c>
      <c r="I2766" s="265"/>
      <c r="J2766" s="261"/>
      <c r="K2766" s="261"/>
      <c r="L2766" s="266"/>
      <c r="M2766" s="267"/>
      <c r="N2766" s="268"/>
      <c r="O2766" s="268"/>
      <c r="P2766" s="268"/>
      <c r="Q2766" s="268"/>
      <c r="R2766" s="268"/>
      <c r="S2766" s="268"/>
      <c r="T2766" s="269"/>
      <c r="U2766" s="15"/>
      <c r="V2766" s="15"/>
      <c r="W2766" s="15"/>
      <c r="X2766" s="15"/>
      <c r="Y2766" s="15"/>
      <c r="Z2766" s="15"/>
      <c r="AA2766" s="15"/>
      <c r="AB2766" s="15"/>
      <c r="AC2766" s="15"/>
      <c r="AD2766" s="15"/>
      <c r="AE2766" s="15"/>
      <c r="AT2766" s="270" t="s">
        <v>446</v>
      </c>
      <c r="AU2766" s="270" t="s">
        <v>83</v>
      </c>
      <c r="AV2766" s="15" t="s">
        <v>438</v>
      </c>
      <c r="AW2766" s="15" t="s">
        <v>35</v>
      </c>
      <c r="AX2766" s="15" t="s">
        <v>81</v>
      </c>
      <c r="AY2766" s="270" t="s">
        <v>426</v>
      </c>
    </row>
    <row r="2767" s="2" customFormat="1" ht="44.25" customHeight="1">
      <c r="A2767" s="42"/>
      <c r="B2767" s="43"/>
      <c r="C2767" s="220" t="s">
        <v>3490</v>
      </c>
      <c r="D2767" s="220" t="s">
        <v>433</v>
      </c>
      <c r="E2767" s="221" t="s">
        <v>3491</v>
      </c>
      <c r="F2767" s="222" t="s">
        <v>3492</v>
      </c>
      <c r="G2767" s="223" t="s">
        <v>859</v>
      </c>
      <c r="H2767" s="224">
        <v>18</v>
      </c>
      <c r="I2767" s="225"/>
      <c r="J2767" s="226">
        <f>ROUND(I2767*H2767,2)</f>
        <v>0</v>
      </c>
      <c r="K2767" s="222" t="s">
        <v>437</v>
      </c>
      <c r="L2767" s="48"/>
      <c r="M2767" s="227" t="s">
        <v>28</v>
      </c>
      <c r="N2767" s="228" t="s">
        <v>45</v>
      </c>
      <c r="O2767" s="88"/>
      <c r="P2767" s="229">
        <f>O2767*H2767</f>
        <v>0</v>
      </c>
      <c r="Q2767" s="229">
        <v>0</v>
      </c>
      <c r="R2767" s="229">
        <f>Q2767*H2767</f>
        <v>0</v>
      </c>
      <c r="S2767" s="229">
        <v>0</v>
      </c>
      <c r="T2767" s="230">
        <f>S2767*H2767</f>
        <v>0</v>
      </c>
      <c r="U2767" s="42"/>
      <c r="V2767" s="42"/>
      <c r="W2767" s="42"/>
      <c r="X2767" s="42"/>
      <c r="Y2767" s="42"/>
      <c r="Z2767" s="42"/>
      <c r="AA2767" s="42"/>
      <c r="AB2767" s="42"/>
      <c r="AC2767" s="42"/>
      <c r="AD2767" s="42"/>
      <c r="AE2767" s="42"/>
      <c r="AR2767" s="231" t="s">
        <v>645</v>
      </c>
      <c r="AT2767" s="231" t="s">
        <v>433</v>
      </c>
      <c r="AU2767" s="231" t="s">
        <v>83</v>
      </c>
      <c r="AY2767" s="21" t="s">
        <v>426</v>
      </c>
      <c r="BE2767" s="232">
        <f>IF(N2767="základní",J2767,0)</f>
        <v>0</v>
      </c>
      <c r="BF2767" s="232">
        <f>IF(N2767="snížená",J2767,0)</f>
        <v>0</v>
      </c>
      <c r="BG2767" s="232">
        <f>IF(N2767="zákl. přenesená",J2767,0)</f>
        <v>0</v>
      </c>
      <c r="BH2767" s="232">
        <f>IF(N2767="sníž. přenesená",J2767,0)</f>
        <v>0</v>
      </c>
      <c r="BI2767" s="232">
        <f>IF(N2767="nulová",J2767,0)</f>
        <v>0</v>
      </c>
      <c r="BJ2767" s="21" t="s">
        <v>81</v>
      </c>
      <c r="BK2767" s="232">
        <f>ROUND(I2767*H2767,2)</f>
        <v>0</v>
      </c>
      <c r="BL2767" s="21" t="s">
        <v>645</v>
      </c>
      <c r="BM2767" s="231" t="s">
        <v>3493</v>
      </c>
    </row>
    <row r="2768" s="2" customFormat="1">
      <c r="A2768" s="42"/>
      <c r="B2768" s="43"/>
      <c r="C2768" s="44"/>
      <c r="D2768" s="233" t="s">
        <v>442</v>
      </c>
      <c r="E2768" s="44"/>
      <c r="F2768" s="234" t="s">
        <v>3494</v>
      </c>
      <c r="G2768" s="44"/>
      <c r="H2768" s="44"/>
      <c r="I2768" s="235"/>
      <c r="J2768" s="44"/>
      <c r="K2768" s="44"/>
      <c r="L2768" s="48"/>
      <c r="M2768" s="236"/>
      <c r="N2768" s="237"/>
      <c r="O2768" s="88"/>
      <c r="P2768" s="88"/>
      <c r="Q2768" s="88"/>
      <c r="R2768" s="88"/>
      <c r="S2768" s="88"/>
      <c r="T2768" s="89"/>
      <c r="U2768" s="42"/>
      <c r="V2768" s="42"/>
      <c r="W2768" s="42"/>
      <c r="X2768" s="42"/>
      <c r="Y2768" s="42"/>
      <c r="Z2768" s="42"/>
      <c r="AA2768" s="42"/>
      <c r="AB2768" s="42"/>
      <c r="AC2768" s="42"/>
      <c r="AD2768" s="42"/>
      <c r="AE2768" s="42"/>
      <c r="AT2768" s="21" t="s">
        <v>442</v>
      </c>
      <c r="AU2768" s="21" t="s">
        <v>83</v>
      </c>
    </row>
    <row r="2769" s="14" customFormat="1">
      <c r="A2769" s="14"/>
      <c r="B2769" s="250"/>
      <c r="C2769" s="251"/>
      <c r="D2769" s="240" t="s">
        <v>446</v>
      </c>
      <c r="E2769" s="252" t="s">
        <v>28</v>
      </c>
      <c r="F2769" s="253" t="s">
        <v>899</v>
      </c>
      <c r="G2769" s="251"/>
      <c r="H2769" s="252" t="s">
        <v>28</v>
      </c>
      <c r="I2769" s="254"/>
      <c r="J2769" s="251"/>
      <c r="K2769" s="251"/>
      <c r="L2769" s="255"/>
      <c r="M2769" s="256"/>
      <c r="N2769" s="257"/>
      <c r="O2769" s="257"/>
      <c r="P2769" s="257"/>
      <c r="Q2769" s="257"/>
      <c r="R2769" s="257"/>
      <c r="S2769" s="257"/>
      <c r="T2769" s="258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T2769" s="259" t="s">
        <v>446</v>
      </c>
      <c r="AU2769" s="259" t="s">
        <v>83</v>
      </c>
      <c r="AV2769" s="14" t="s">
        <v>81</v>
      </c>
      <c r="AW2769" s="14" t="s">
        <v>35</v>
      </c>
      <c r="AX2769" s="14" t="s">
        <v>74</v>
      </c>
      <c r="AY2769" s="259" t="s">
        <v>426</v>
      </c>
    </row>
    <row r="2770" s="14" customFormat="1">
      <c r="A2770" s="14"/>
      <c r="B2770" s="250"/>
      <c r="C2770" s="251"/>
      <c r="D2770" s="240" t="s">
        <v>446</v>
      </c>
      <c r="E2770" s="252" t="s">
        <v>28</v>
      </c>
      <c r="F2770" s="253" t="s">
        <v>3350</v>
      </c>
      <c r="G2770" s="251"/>
      <c r="H2770" s="252" t="s">
        <v>28</v>
      </c>
      <c r="I2770" s="254"/>
      <c r="J2770" s="251"/>
      <c r="K2770" s="251"/>
      <c r="L2770" s="255"/>
      <c r="M2770" s="256"/>
      <c r="N2770" s="257"/>
      <c r="O2770" s="257"/>
      <c r="P2770" s="257"/>
      <c r="Q2770" s="257"/>
      <c r="R2770" s="257"/>
      <c r="S2770" s="257"/>
      <c r="T2770" s="258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T2770" s="259" t="s">
        <v>446</v>
      </c>
      <c r="AU2770" s="259" t="s">
        <v>83</v>
      </c>
      <c r="AV2770" s="14" t="s">
        <v>81</v>
      </c>
      <c r="AW2770" s="14" t="s">
        <v>35</v>
      </c>
      <c r="AX2770" s="14" t="s">
        <v>74</v>
      </c>
      <c r="AY2770" s="259" t="s">
        <v>426</v>
      </c>
    </row>
    <row r="2771" s="13" customFormat="1">
      <c r="A2771" s="13"/>
      <c r="B2771" s="238"/>
      <c r="C2771" s="239"/>
      <c r="D2771" s="240" t="s">
        <v>446</v>
      </c>
      <c r="E2771" s="241" t="s">
        <v>28</v>
      </c>
      <c r="F2771" s="242" t="s">
        <v>657</v>
      </c>
      <c r="G2771" s="239"/>
      <c r="H2771" s="243">
        <v>18</v>
      </c>
      <c r="I2771" s="244"/>
      <c r="J2771" s="239"/>
      <c r="K2771" s="239"/>
      <c r="L2771" s="245"/>
      <c r="M2771" s="246"/>
      <c r="N2771" s="247"/>
      <c r="O2771" s="247"/>
      <c r="P2771" s="247"/>
      <c r="Q2771" s="247"/>
      <c r="R2771" s="247"/>
      <c r="S2771" s="247"/>
      <c r="T2771" s="248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T2771" s="249" t="s">
        <v>446</v>
      </c>
      <c r="AU2771" s="249" t="s">
        <v>83</v>
      </c>
      <c r="AV2771" s="13" t="s">
        <v>83</v>
      </c>
      <c r="AW2771" s="13" t="s">
        <v>35</v>
      </c>
      <c r="AX2771" s="13" t="s">
        <v>81</v>
      </c>
      <c r="AY2771" s="249" t="s">
        <v>426</v>
      </c>
    </row>
    <row r="2772" s="2" customFormat="1" ht="21.75" customHeight="1">
      <c r="A2772" s="42"/>
      <c r="B2772" s="43"/>
      <c r="C2772" s="271" t="s">
        <v>3495</v>
      </c>
      <c r="D2772" s="271" t="s">
        <v>776</v>
      </c>
      <c r="E2772" s="272" t="s">
        <v>3496</v>
      </c>
      <c r="F2772" s="273" t="s">
        <v>3497</v>
      </c>
      <c r="G2772" s="274" t="s">
        <v>949</v>
      </c>
      <c r="H2772" s="275">
        <v>27</v>
      </c>
      <c r="I2772" s="276"/>
      <c r="J2772" s="277">
        <f>ROUND(I2772*H2772,2)</f>
        <v>0</v>
      </c>
      <c r="K2772" s="273" t="s">
        <v>28</v>
      </c>
      <c r="L2772" s="278"/>
      <c r="M2772" s="279" t="s">
        <v>28</v>
      </c>
      <c r="N2772" s="280" t="s">
        <v>45</v>
      </c>
      <c r="O2772" s="88"/>
      <c r="P2772" s="229">
        <f>O2772*H2772</f>
        <v>0</v>
      </c>
      <c r="Q2772" s="229">
        <v>0.0030000000000000001</v>
      </c>
      <c r="R2772" s="229">
        <f>Q2772*H2772</f>
        <v>0.081000000000000003</v>
      </c>
      <c r="S2772" s="229">
        <v>0</v>
      </c>
      <c r="T2772" s="230">
        <f>S2772*H2772</f>
        <v>0</v>
      </c>
      <c r="U2772" s="42"/>
      <c r="V2772" s="42"/>
      <c r="W2772" s="42"/>
      <c r="X2772" s="42"/>
      <c r="Y2772" s="42"/>
      <c r="Z2772" s="42"/>
      <c r="AA2772" s="42"/>
      <c r="AB2772" s="42"/>
      <c r="AC2772" s="42"/>
      <c r="AD2772" s="42"/>
      <c r="AE2772" s="42"/>
      <c r="AR2772" s="231" t="s">
        <v>732</v>
      </c>
      <c r="AT2772" s="231" t="s">
        <v>776</v>
      </c>
      <c r="AU2772" s="231" t="s">
        <v>83</v>
      </c>
      <c r="AY2772" s="21" t="s">
        <v>426</v>
      </c>
      <c r="BE2772" s="232">
        <f>IF(N2772="základní",J2772,0)</f>
        <v>0</v>
      </c>
      <c r="BF2772" s="232">
        <f>IF(N2772="snížená",J2772,0)</f>
        <v>0</v>
      </c>
      <c r="BG2772" s="232">
        <f>IF(N2772="zákl. přenesená",J2772,0)</f>
        <v>0</v>
      </c>
      <c r="BH2772" s="232">
        <f>IF(N2772="sníž. přenesená",J2772,0)</f>
        <v>0</v>
      </c>
      <c r="BI2772" s="232">
        <f>IF(N2772="nulová",J2772,0)</f>
        <v>0</v>
      </c>
      <c r="BJ2772" s="21" t="s">
        <v>81</v>
      </c>
      <c r="BK2772" s="232">
        <f>ROUND(I2772*H2772,2)</f>
        <v>0</v>
      </c>
      <c r="BL2772" s="21" t="s">
        <v>645</v>
      </c>
      <c r="BM2772" s="231" t="s">
        <v>3498</v>
      </c>
    </row>
    <row r="2773" s="14" customFormat="1">
      <c r="A2773" s="14"/>
      <c r="B2773" s="250"/>
      <c r="C2773" s="251"/>
      <c r="D2773" s="240" t="s">
        <v>446</v>
      </c>
      <c r="E2773" s="252" t="s">
        <v>28</v>
      </c>
      <c r="F2773" s="253" t="s">
        <v>899</v>
      </c>
      <c r="G2773" s="251"/>
      <c r="H2773" s="252" t="s">
        <v>28</v>
      </c>
      <c r="I2773" s="254"/>
      <c r="J2773" s="251"/>
      <c r="K2773" s="251"/>
      <c r="L2773" s="255"/>
      <c r="M2773" s="256"/>
      <c r="N2773" s="257"/>
      <c r="O2773" s="257"/>
      <c r="P2773" s="257"/>
      <c r="Q2773" s="257"/>
      <c r="R2773" s="257"/>
      <c r="S2773" s="257"/>
      <c r="T2773" s="258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T2773" s="259" t="s">
        <v>446</v>
      </c>
      <c r="AU2773" s="259" t="s">
        <v>83</v>
      </c>
      <c r="AV2773" s="14" t="s">
        <v>81</v>
      </c>
      <c r="AW2773" s="14" t="s">
        <v>35</v>
      </c>
      <c r="AX2773" s="14" t="s">
        <v>74</v>
      </c>
      <c r="AY2773" s="259" t="s">
        <v>426</v>
      </c>
    </row>
    <row r="2774" s="14" customFormat="1">
      <c r="A2774" s="14"/>
      <c r="B2774" s="250"/>
      <c r="C2774" s="251"/>
      <c r="D2774" s="240" t="s">
        <v>446</v>
      </c>
      <c r="E2774" s="252" t="s">
        <v>28</v>
      </c>
      <c r="F2774" s="253" t="s">
        <v>3350</v>
      </c>
      <c r="G2774" s="251"/>
      <c r="H2774" s="252" t="s">
        <v>28</v>
      </c>
      <c r="I2774" s="254"/>
      <c r="J2774" s="251"/>
      <c r="K2774" s="251"/>
      <c r="L2774" s="255"/>
      <c r="M2774" s="256"/>
      <c r="N2774" s="257"/>
      <c r="O2774" s="257"/>
      <c r="P2774" s="257"/>
      <c r="Q2774" s="257"/>
      <c r="R2774" s="257"/>
      <c r="S2774" s="257"/>
      <c r="T2774" s="258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T2774" s="259" t="s">
        <v>446</v>
      </c>
      <c r="AU2774" s="259" t="s">
        <v>83</v>
      </c>
      <c r="AV2774" s="14" t="s">
        <v>81</v>
      </c>
      <c r="AW2774" s="14" t="s">
        <v>35</v>
      </c>
      <c r="AX2774" s="14" t="s">
        <v>74</v>
      </c>
      <c r="AY2774" s="259" t="s">
        <v>426</v>
      </c>
    </row>
    <row r="2775" s="13" customFormat="1">
      <c r="A2775" s="13"/>
      <c r="B2775" s="238"/>
      <c r="C2775" s="239"/>
      <c r="D2775" s="240" t="s">
        <v>446</v>
      </c>
      <c r="E2775" s="241" t="s">
        <v>28</v>
      </c>
      <c r="F2775" s="242" t="s">
        <v>703</v>
      </c>
      <c r="G2775" s="239"/>
      <c r="H2775" s="243">
        <v>27</v>
      </c>
      <c r="I2775" s="244"/>
      <c r="J2775" s="239"/>
      <c r="K2775" s="239"/>
      <c r="L2775" s="245"/>
      <c r="M2775" s="246"/>
      <c r="N2775" s="247"/>
      <c r="O2775" s="247"/>
      <c r="P2775" s="247"/>
      <c r="Q2775" s="247"/>
      <c r="R2775" s="247"/>
      <c r="S2775" s="247"/>
      <c r="T2775" s="248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T2775" s="249" t="s">
        <v>446</v>
      </c>
      <c r="AU2775" s="249" t="s">
        <v>83</v>
      </c>
      <c r="AV2775" s="13" t="s">
        <v>83</v>
      </c>
      <c r="AW2775" s="13" t="s">
        <v>35</v>
      </c>
      <c r="AX2775" s="13" t="s">
        <v>81</v>
      </c>
      <c r="AY2775" s="249" t="s">
        <v>426</v>
      </c>
    </row>
    <row r="2776" s="2" customFormat="1" ht="16.5" customHeight="1">
      <c r="A2776" s="42"/>
      <c r="B2776" s="43"/>
      <c r="C2776" s="271" t="s">
        <v>3499</v>
      </c>
      <c r="D2776" s="271" t="s">
        <v>776</v>
      </c>
      <c r="E2776" s="272" t="s">
        <v>3500</v>
      </c>
      <c r="F2776" s="273" t="s">
        <v>3501</v>
      </c>
      <c r="G2776" s="274" t="s">
        <v>859</v>
      </c>
      <c r="H2776" s="275">
        <v>19</v>
      </c>
      <c r="I2776" s="276"/>
      <c r="J2776" s="277">
        <f>ROUND(I2776*H2776,2)</f>
        <v>0</v>
      </c>
      <c r="K2776" s="273" t="s">
        <v>28</v>
      </c>
      <c r="L2776" s="278"/>
      <c r="M2776" s="279" t="s">
        <v>28</v>
      </c>
      <c r="N2776" s="280" t="s">
        <v>45</v>
      </c>
      <c r="O2776" s="88"/>
      <c r="P2776" s="229">
        <f>O2776*H2776</f>
        <v>0</v>
      </c>
      <c r="Q2776" s="229">
        <v>6.0000000000000002E-05</v>
      </c>
      <c r="R2776" s="229">
        <f>Q2776*H2776</f>
        <v>0.00114</v>
      </c>
      <c r="S2776" s="229">
        <v>0</v>
      </c>
      <c r="T2776" s="230">
        <f>S2776*H2776</f>
        <v>0</v>
      </c>
      <c r="U2776" s="42"/>
      <c r="V2776" s="42"/>
      <c r="W2776" s="42"/>
      <c r="X2776" s="42"/>
      <c r="Y2776" s="42"/>
      <c r="Z2776" s="42"/>
      <c r="AA2776" s="42"/>
      <c r="AB2776" s="42"/>
      <c r="AC2776" s="42"/>
      <c r="AD2776" s="42"/>
      <c r="AE2776" s="42"/>
      <c r="AR2776" s="231" t="s">
        <v>732</v>
      </c>
      <c r="AT2776" s="231" t="s">
        <v>776</v>
      </c>
      <c r="AU2776" s="231" t="s">
        <v>83</v>
      </c>
      <c r="AY2776" s="21" t="s">
        <v>426</v>
      </c>
      <c r="BE2776" s="232">
        <f>IF(N2776="základní",J2776,0)</f>
        <v>0</v>
      </c>
      <c r="BF2776" s="232">
        <f>IF(N2776="snížená",J2776,0)</f>
        <v>0</v>
      </c>
      <c r="BG2776" s="232">
        <f>IF(N2776="zákl. přenesená",J2776,0)</f>
        <v>0</v>
      </c>
      <c r="BH2776" s="232">
        <f>IF(N2776="sníž. přenesená",J2776,0)</f>
        <v>0</v>
      </c>
      <c r="BI2776" s="232">
        <f>IF(N2776="nulová",J2776,0)</f>
        <v>0</v>
      </c>
      <c r="BJ2776" s="21" t="s">
        <v>81</v>
      </c>
      <c r="BK2776" s="232">
        <f>ROUND(I2776*H2776,2)</f>
        <v>0</v>
      </c>
      <c r="BL2776" s="21" t="s">
        <v>645</v>
      </c>
      <c r="BM2776" s="231" t="s">
        <v>3502</v>
      </c>
    </row>
    <row r="2777" s="14" customFormat="1">
      <c r="A2777" s="14"/>
      <c r="B2777" s="250"/>
      <c r="C2777" s="251"/>
      <c r="D2777" s="240" t="s">
        <v>446</v>
      </c>
      <c r="E2777" s="252" t="s">
        <v>28</v>
      </c>
      <c r="F2777" s="253" t="s">
        <v>899</v>
      </c>
      <c r="G2777" s="251"/>
      <c r="H2777" s="252" t="s">
        <v>28</v>
      </c>
      <c r="I2777" s="254"/>
      <c r="J2777" s="251"/>
      <c r="K2777" s="251"/>
      <c r="L2777" s="255"/>
      <c r="M2777" s="256"/>
      <c r="N2777" s="257"/>
      <c r="O2777" s="257"/>
      <c r="P2777" s="257"/>
      <c r="Q2777" s="257"/>
      <c r="R2777" s="257"/>
      <c r="S2777" s="257"/>
      <c r="T2777" s="258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T2777" s="259" t="s">
        <v>446</v>
      </c>
      <c r="AU2777" s="259" t="s">
        <v>83</v>
      </c>
      <c r="AV2777" s="14" t="s">
        <v>81</v>
      </c>
      <c r="AW2777" s="14" t="s">
        <v>35</v>
      </c>
      <c r="AX2777" s="14" t="s">
        <v>74</v>
      </c>
      <c r="AY2777" s="259" t="s">
        <v>426</v>
      </c>
    </row>
    <row r="2778" s="14" customFormat="1">
      <c r="A2778" s="14"/>
      <c r="B2778" s="250"/>
      <c r="C2778" s="251"/>
      <c r="D2778" s="240" t="s">
        <v>446</v>
      </c>
      <c r="E2778" s="252" t="s">
        <v>28</v>
      </c>
      <c r="F2778" s="253" t="s">
        <v>3350</v>
      </c>
      <c r="G2778" s="251"/>
      <c r="H2778" s="252" t="s">
        <v>28</v>
      </c>
      <c r="I2778" s="254"/>
      <c r="J2778" s="251"/>
      <c r="K2778" s="251"/>
      <c r="L2778" s="255"/>
      <c r="M2778" s="256"/>
      <c r="N2778" s="257"/>
      <c r="O2778" s="257"/>
      <c r="P2778" s="257"/>
      <c r="Q2778" s="257"/>
      <c r="R2778" s="257"/>
      <c r="S2778" s="257"/>
      <c r="T2778" s="258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T2778" s="259" t="s">
        <v>446</v>
      </c>
      <c r="AU2778" s="259" t="s">
        <v>83</v>
      </c>
      <c r="AV2778" s="14" t="s">
        <v>81</v>
      </c>
      <c r="AW2778" s="14" t="s">
        <v>35</v>
      </c>
      <c r="AX2778" s="14" t="s">
        <v>74</v>
      </c>
      <c r="AY2778" s="259" t="s">
        <v>426</v>
      </c>
    </row>
    <row r="2779" s="13" customFormat="1">
      <c r="A2779" s="13"/>
      <c r="B2779" s="238"/>
      <c r="C2779" s="239"/>
      <c r="D2779" s="240" t="s">
        <v>446</v>
      </c>
      <c r="E2779" s="241" t="s">
        <v>28</v>
      </c>
      <c r="F2779" s="242" t="s">
        <v>663</v>
      </c>
      <c r="G2779" s="239"/>
      <c r="H2779" s="243">
        <v>19</v>
      </c>
      <c r="I2779" s="244"/>
      <c r="J2779" s="239"/>
      <c r="K2779" s="239"/>
      <c r="L2779" s="245"/>
      <c r="M2779" s="246"/>
      <c r="N2779" s="247"/>
      <c r="O2779" s="247"/>
      <c r="P2779" s="247"/>
      <c r="Q2779" s="247"/>
      <c r="R2779" s="247"/>
      <c r="S2779" s="247"/>
      <c r="T2779" s="248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T2779" s="249" t="s">
        <v>446</v>
      </c>
      <c r="AU2779" s="249" t="s">
        <v>83</v>
      </c>
      <c r="AV2779" s="13" t="s">
        <v>83</v>
      </c>
      <c r="AW2779" s="13" t="s">
        <v>35</v>
      </c>
      <c r="AX2779" s="13" t="s">
        <v>81</v>
      </c>
      <c r="AY2779" s="249" t="s">
        <v>426</v>
      </c>
    </row>
    <row r="2780" s="2" customFormat="1" ht="33" customHeight="1">
      <c r="A2780" s="42"/>
      <c r="B2780" s="43"/>
      <c r="C2780" s="220" t="s">
        <v>3503</v>
      </c>
      <c r="D2780" s="220" t="s">
        <v>433</v>
      </c>
      <c r="E2780" s="221" t="s">
        <v>3504</v>
      </c>
      <c r="F2780" s="222" t="s">
        <v>3505</v>
      </c>
      <c r="G2780" s="223" t="s">
        <v>1452</v>
      </c>
      <c r="H2780" s="224">
        <v>15</v>
      </c>
      <c r="I2780" s="225"/>
      <c r="J2780" s="226">
        <f>ROUND(I2780*H2780,2)</f>
        <v>0</v>
      </c>
      <c r="K2780" s="222" t="s">
        <v>28</v>
      </c>
      <c r="L2780" s="48"/>
      <c r="M2780" s="227" t="s">
        <v>28</v>
      </c>
      <c r="N2780" s="228" t="s">
        <v>45</v>
      </c>
      <c r="O2780" s="88"/>
      <c r="P2780" s="229">
        <f>O2780*H2780</f>
        <v>0</v>
      </c>
      <c r="Q2780" s="229">
        <v>0</v>
      </c>
      <c r="R2780" s="229">
        <f>Q2780*H2780</f>
        <v>0</v>
      </c>
      <c r="S2780" s="229">
        <v>0</v>
      </c>
      <c r="T2780" s="230">
        <f>S2780*H2780</f>
        <v>0</v>
      </c>
      <c r="U2780" s="42"/>
      <c r="V2780" s="42"/>
      <c r="W2780" s="42"/>
      <c r="X2780" s="42"/>
      <c r="Y2780" s="42"/>
      <c r="Z2780" s="42"/>
      <c r="AA2780" s="42"/>
      <c r="AB2780" s="42"/>
      <c r="AC2780" s="42"/>
      <c r="AD2780" s="42"/>
      <c r="AE2780" s="42"/>
      <c r="AR2780" s="231" t="s">
        <v>645</v>
      </c>
      <c r="AT2780" s="231" t="s">
        <v>433</v>
      </c>
      <c r="AU2780" s="231" t="s">
        <v>83</v>
      </c>
      <c r="AY2780" s="21" t="s">
        <v>426</v>
      </c>
      <c r="BE2780" s="232">
        <f>IF(N2780="základní",J2780,0)</f>
        <v>0</v>
      </c>
      <c r="BF2780" s="232">
        <f>IF(N2780="snížená",J2780,0)</f>
        <v>0</v>
      </c>
      <c r="BG2780" s="232">
        <f>IF(N2780="zákl. přenesená",J2780,0)</f>
        <v>0</v>
      </c>
      <c r="BH2780" s="232">
        <f>IF(N2780="sníž. přenesená",J2780,0)</f>
        <v>0</v>
      </c>
      <c r="BI2780" s="232">
        <f>IF(N2780="nulová",J2780,0)</f>
        <v>0</v>
      </c>
      <c r="BJ2780" s="21" t="s">
        <v>81</v>
      </c>
      <c r="BK2780" s="232">
        <f>ROUND(I2780*H2780,2)</f>
        <v>0</v>
      </c>
      <c r="BL2780" s="21" t="s">
        <v>645</v>
      </c>
      <c r="BM2780" s="231" t="s">
        <v>3506</v>
      </c>
    </row>
    <row r="2781" s="14" customFormat="1">
      <c r="A2781" s="14"/>
      <c r="B2781" s="250"/>
      <c r="C2781" s="251"/>
      <c r="D2781" s="240" t="s">
        <v>446</v>
      </c>
      <c r="E2781" s="252" t="s">
        <v>28</v>
      </c>
      <c r="F2781" s="253" t="s">
        <v>899</v>
      </c>
      <c r="G2781" s="251"/>
      <c r="H2781" s="252" t="s">
        <v>28</v>
      </c>
      <c r="I2781" s="254"/>
      <c r="J2781" s="251"/>
      <c r="K2781" s="251"/>
      <c r="L2781" s="255"/>
      <c r="M2781" s="256"/>
      <c r="N2781" s="257"/>
      <c r="O2781" s="257"/>
      <c r="P2781" s="257"/>
      <c r="Q2781" s="257"/>
      <c r="R2781" s="257"/>
      <c r="S2781" s="257"/>
      <c r="T2781" s="258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T2781" s="259" t="s">
        <v>446</v>
      </c>
      <c r="AU2781" s="259" t="s">
        <v>83</v>
      </c>
      <c r="AV2781" s="14" t="s">
        <v>81</v>
      </c>
      <c r="AW2781" s="14" t="s">
        <v>35</v>
      </c>
      <c r="AX2781" s="14" t="s">
        <v>74</v>
      </c>
      <c r="AY2781" s="259" t="s">
        <v>426</v>
      </c>
    </row>
    <row r="2782" s="14" customFormat="1">
      <c r="A2782" s="14"/>
      <c r="B2782" s="250"/>
      <c r="C2782" s="251"/>
      <c r="D2782" s="240" t="s">
        <v>446</v>
      </c>
      <c r="E2782" s="252" t="s">
        <v>28</v>
      </c>
      <c r="F2782" s="253" t="s">
        <v>3350</v>
      </c>
      <c r="G2782" s="251"/>
      <c r="H2782" s="252" t="s">
        <v>28</v>
      </c>
      <c r="I2782" s="254"/>
      <c r="J2782" s="251"/>
      <c r="K2782" s="251"/>
      <c r="L2782" s="255"/>
      <c r="M2782" s="256"/>
      <c r="N2782" s="257"/>
      <c r="O2782" s="257"/>
      <c r="P2782" s="257"/>
      <c r="Q2782" s="257"/>
      <c r="R2782" s="257"/>
      <c r="S2782" s="257"/>
      <c r="T2782" s="258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T2782" s="259" t="s">
        <v>446</v>
      </c>
      <c r="AU2782" s="259" t="s">
        <v>83</v>
      </c>
      <c r="AV2782" s="14" t="s">
        <v>81</v>
      </c>
      <c r="AW2782" s="14" t="s">
        <v>35</v>
      </c>
      <c r="AX2782" s="14" t="s">
        <v>74</v>
      </c>
      <c r="AY2782" s="259" t="s">
        <v>426</v>
      </c>
    </row>
    <row r="2783" s="13" customFormat="1">
      <c r="A2783" s="13"/>
      <c r="B2783" s="238"/>
      <c r="C2783" s="239"/>
      <c r="D2783" s="240" t="s">
        <v>446</v>
      </c>
      <c r="E2783" s="241" t="s">
        <v>28</v>
      </c>
      <c r="F2783" s="242" t="s">
        <v>8</v>
      </c>
      <c r="G2783" s="239"/>
      <c r="H2783" s="243">
        <v>15</v>
      </c>
      <c r="I2783" s="244"/>
      <c r="J2783" s="239"/>
      <c r="K2783" s="239"/>
      <c r="L2783" s="245"/>
      <c r="M2783" s="246"/>
      <c r="N2783" s="247"/>
      <c r="O2783" s="247"/>
      <c r="P2783" s="247"/>
      <c r="Q2783" s="247"/>
      <c r="R2783" s="247"/>
      <c r="S2783" s="247"/>
      <c r="T2783" s="248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T2783" s="249" t="s">
        <v>446</v>
      </c>
      <c r="AU2783" s="249" t="s">
        <v>83</v>
      </c>
      <c r="AV2783" s="13" t="s">
        <v>83</v>
      </c>
      <c r="AW2783" s="13" t="s">
        <v>35</v>
      </c>
      <c r="AX2783" s="13" t="s">
        <v>81</v>
      </c>
      <c r="AY2783" s="249" t="s">
        <v>426</v>
      </c>
    </row>
    <row r="2784" s="2" customFormat="1" ht="37.8" customHeight="1">
      <c r="A2784" s="42"/>
      <c r="B2784" s="43"/>
      <c r="C2784" s="220" t="s">
        <v>3507</v>
      </c>
      <c r="D2784" s="220" t="s">
        <v>433</v>
      </c>
      <c r="E2784" s="221" t="s">
        <v>3508</v>
      </c>
      <c r="F2784" s="222" t="s">
        <v>3509</v>
      </c>
      <c r="G2784" s="223" t="s">
        <v>1452</v>
      </c>
      <c r="H2784" s="224">
        <v>3</v>
      </c>
      <c r="I2784" s="225"/>
      <c r="J2784" s="226">
        <f>ROUND(I2784*H2784,2)</f>
        <v>0</v>
      </c>
      <c r="K2784" s="222" t="s">
        <v>28</v>
      </c>
      <c r="L2784" s="48"/>
      <c r="M2784" s="227" t="s">
        <v>28</v>
      </c>
      <c r="N2784" s="228" t="s">
        <v>45</v>
      </c>
      <c r="O2784" s="88"/>
      <c r="P2784" s="229">
        <f>O2784*H2784</f>
        <v>0</v>
      </c>
      <c r="Q2784" s="229">
        <v>0</v>
      </c>
      <c r="R2784" s="229">
        <f>Q2784*H2784</f>
        <v>0</v>
      </c>
      <c r="S2784" s="229">
        <v>0</v>
      </c>
      <c r="T2784" s="230">
        <f>S2784*H2784</f>
        <v>0</v>
      </c>
      <c r="U2784" s="42"/>
      <c r="V2784" s="42"/>
      <c r="W2784" s="42"/>
      <c r="X2784" s="42"/>
      <c r="Y2784" s="42"/>
      <c r="Z2784" s="42"/>
      <c r="AA2784" s="42"/>
      <c r="AB2784" s="42"/>
      <c r="AC2784" s="42"/>
      <c r="AD2784" s="42"/>
      <c r="AE2784" s="42"/>
      <c r="AR2784" s="231" t="s">
        <v>645</v>
      </c>
      <c r="AT2784" s="231" t="s">
        <v>433</v>
      </c>
      <c r="AU2784" s="231" t="s">
        <v>83</v>
      </c>
      <c r="AY2784" s="21" t="s">
        <v>426</v>
      </c>
      <c r="BE2784" s="232">
        <f>IF(N2784="základní",J2784,0)</f>
        <v>0</v>
      </c>
      <c r="BF2784" s="232">
        <f>IF(N2784="snížená",J2784,0)</f>
        <v>0</v>
      </c>
      <c r="BG2784" s="232">
        <f>IF(N2784="zákl. přenesená",J2784,0)</f>
        <v>0</v>
      </c>
      <c r="BH2784" s="232">
        <f>IF(N2784="sníž. přenesená",J2784,0)</f>
        <v>0</v>
      </c>
      <c r="BI2784" s="232">
        <f>IF(N2784="nulová",J2784,0)</f>
        <v>0</v>
      </c>
      <c r="BJ2784" s="21" t="s">
        <v>81</v>
      </c>
      <c r="BK2784" s="232">
        <f>ROUND(I2784*H2784,2)</f>
        <v>0</v>
      </c>
      <c r="BL2784" s="21" t="s">
        <v>645</v>
      </c>
      <c r="BM2784" s="231" t="s">
        <v>3510</v>
      </c>
    </row>
    <row r="2785" s="14" customFormat="1">
      <c r="A2785" s="14"/>
      <c r="B2785" s="250"/>
      <c r="C2785" s="251"/>
      <c r="D2785" s="240" t="s">
        <v>446</v>
      </c>
      <c r="E2785" s="252" t="s">
        <v>28</v>
      </c>
      <c r="F2785" s="253" t="s">
        <v>899</v>
      </c>
      <c r="G2785" s="251"/>
      <c r="H2785" s="252" t="s">
        <v>28</v>
      </c>
      <c r="I2785" s="254"/>
      <c r="J2785" s="251"/>
      <c r="K2785" s="251"/>
      <c r="L2785" s="255"/>
      <c r="M2785" s="256"/>
      <c r="N2785" s="257"/>
      <c r="O2785" s="257"/>
      <c r="P2785" s="257"/>
      <c r="Q2785" s="257"/>
      <c r="R2785" s="257"/>
      <c r="S2785" s="257"/>
      <c r="T2785" s="258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T2785" s="259" t="s">
        <v>446</v>
      </c>
      <c r="AU2785" s="259" t="s">
        <v>83</v>
      </c>
      <c r="AV2785" s="14" t="s">
        <v>81</v>
      </c>
      <c r="AW2785" s="14" t="s">
        <v>35</v>
      </c>
      <c r="AX2785" s="14" t="s">
        <v>74</v>
      </c>
      <c r="AY2785" s="259" t="s">
        <v>426</v>
      </c>
    </row>
    <row r="2786" s="14" customFormat="1">
      <c r="A2786" s="14"/>
      <c r="B2786" s="250"/>
      <c r="C2786" s="251"/>
      <c r="D2786" s="240" t="s">
        <v>446</v>
      </c>
      <c r="E2786" s="252" t="s">
        <v>28</v>
      </c>
      <c r="F2786" s="253" t="s">
        <v>3350</v>
      </c>
      <c r="G2786" s="251"/>
      <c r="H2786" s="252" t="s">
        <v>28</v>
      </c>
      <c r="I2786" s="254"/>
      <c r="J2786" s="251"/>
      <c r="K2786" s="251"/>
      <c r="L2786" s="255"/>
      <c r="M2786" s="256"/>
      <c r="N2786" s="257"/>
      <c r="O2786" s="257"/>
      <c r="P2786" s="257"/>
      <c r="Q2786" s="257"/>
      <c r="R2786" s="257"/>
      <c r="S2786" s="257"/>
      <c r="T2786" s="258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T2786" s="259" t="s">
        <v>446</v>
      </c>
      <c r="AU2786" s="259" t="s">
        <v>83</v>
      </c>
      <c r="AV2786" s="14" t="s">
        <v>81</v>
      </c>
      <c r="AW2786" s="14" t="s">
        <v>35</v>
      </c>
      <c r="AX2786" s="14" t="s">
        <v>74</v>
      </c>
      <c r="AY2786" s="259" t="s">
        <v>426</v>
      </c>
    </row>
    <row r="2787" s="13" customFormat="1">
      <c r="A2787" s="13"/>
      <c r="B2787" s="238"/>
      <c r="C2787" s="239"/>
      <c r="D2787" s="240" t="s">
        <v>446</v>
      </c>
      <c r="E2787" s="241" t="s">
        <v>28</v>
      </c>
      <c r="F2787" s="242" t="s">
        <v>469</v>
      </c>
      <c r="G2787" s="239"/>
      <c r="H2787" s="243">
        <v>3</v>
      </c>
      <c r="I2787" s="244"/>
      <c r="J2787" s="239"/>
      <c r="K2787" s="239"/>
      <c r="L2787" s="245"/>
      <c r="M2787" s="246"/>
      <c r="N2787" s="247"/>
      <c r="O2787" s="247"/>
      <c r="P2787" s="247"/>
      <c r="Q2787" s="247"/>
      <c r="R2787" s="247"/>
      <c r="S2787" s="247"/>
      <c r="T2787" s="248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T2787" s="249" t="s">
        <v>446</v>
      </c>
      <c r="AU2787" s="249" t="s">
        <v>83</v>
      </c>
      <c r="AV2787" s="13" t="s">
        <v>83</v>
      </c>
      <c r="AW2787" s="13" t="s">
        <v>35</v>
      </c>
      <c r="AX2787" s="13" t="s">
        <v>81</v>
      </c>
      <c r="AY2787" s="249" t="s">
        <v>426</v>
      </c>
    </row>
    <row r="2788" s="2" customFormat="1" ht="37.8" customHeight="1">
      <c r="A2788" s="42"/>
      <c r="B2788" s="43"/>
      <c r="C2788" s="220" t="s">
        <v>3511</v>
      </c>
      <c r="D2788" s="220" t="s">
        <v>433</v>
      </c>
      <c r="E2788" s="221" t="s">
        <v>3512</v>
      </c>
      <c r="F2788" s="222" t="s">
        <v>3513</v>
      </c>
      <c r="G2788" s="223" t="s">
        <v>1452</v>
      </c>
      <c r="H2788" s="224">
        <v>1</v>
      </c>
      <c r="I2788" s="225"/>
      <c r="J2788" s="226">
        <f>ROUND(I2788*H2788,2)</f>
        <v>0</v>
      </c>
      <c r="K2788" s="222" t="s">
        <v>28</v>
      </c>
      <c r="L2788" s="48"/>
      <c r="M2788" s="227" t="s">
        <v>28</v>
      </c>
      <c r="N2788" s="228" t="s">
        <v>45</v>
      </c>
      <c r="O2788" s="88"/>
      <c r="P2788" s="229">
        <f>O2788*H2788</f>
        <v>0</v>
      </c>
      <c r="Q2788" s="229">
        <v>0</v>
      </c>
      <c r="R2788" s="229">
        <f>Q2788*H2788</f>
        <v>0</v>
      </c>
      <c r="S2788" s="229">
        <v>0</v>
      </c>
      <c r="T2788" s="230">
        <f>S2788*H2788</f>
        <v>0</v>
      </c>
      <c r="U2788" s="42"/>
      <c r="V2788" s="42"/>
      <c r="W2788" s="42"/>
      <c r="X2788" s="42"/>
      <c r="Y2788" s="42"/>
      <c r="Z2788" s="42"/>
      <c r="AA2788" s="42"/>
      <c r="AB2788" s="42"/>
      <c r="AC2788" s="42"/>
      <c r="AD2788" s="42"/>
      <c r="AE2788" s="42"/>
      <c r="AR2788" s="231" t="s">
        <v>645</v>
      </c>
      <c r="AT2788" s="231" t="s">
        <v>433</v>
      </c>
      <c r="AU2788" s="231" t="s">
        <v>83</v>
      </c>
      <c r="AY2788" s="21" t="s">
        <v>426</v>
      </c>
      <c r="BE2788" s="232">
        <f>IF(N2788="základní",J2788,0)</f>
        <v>0</v>
      </c>
      <c r="BF2788" s="232">
        <f>IF(N2788="snížená",J2788,0)</f>
        <v>0</v>
      </c>
      <c r="BG2788" s="232">
        <f>IF(N2788="zákl. přenesená",J2788,0)</f>
        <v>0</v>
      </c>
      <c r="BH2788" s="232">
        <f>IF(N2788="sníž. přenesená",J2788,0)</f>
        <v>0</v>
      </c>
      <c r="BI2788" s="232">
        <f>IF(N2788="nulová",J2788,0)</f>
        <v>0</v>
      </c>
      <c r="BJ2788" s="21" t="s">
        <v>81</v>
      </c>
      <c r="BK2788" s="232">
        <f>ROUND(I2788*H2788,2)</f>
        <v>0</v>
      </c>
      <c r="BL2788" s="21" t="s">
        <v>645</v>
      </c>
      <c r="BM2788" s="231" t="s">
        <v>3514</v>
      </c>
    </row>
    <row r="2789" s="14" customFormat="1">
      <c r="A2789" s="14"/>
      <c r="B2789" s="250"/>
      <c r="C2789" s="251"/>
      <c r="D2789" s="240" t="s">
        <v>446</v>
      </c>
      <c r="E2789" s="252" t="s">
        <v>28</v>
      </c>
      <c r="F2789" s="253" t="s">
        <v>899</v>
      </c>
      <c r="G2789" s="251"/>
      <c r="H2789" s="252" t="s">
        <v>28</v>
      </c>
      <c r="I2789" s="254"/>
      <c r="J2789" s="251"/>
      <c r="K2789" s="251"/>
      <c r="L2789" s="255"/>
      <c r="M2789" s="256"/>
      <c r="N2789" s="257"/>
      <c r="O2789" s="257"/>
      <c r="P2789" s="257"/>
      <c r="Q2789" s="257"/>
      <c r="R2789" s="257"/>
      <c r="S2789" s="257"/>
      <c r="T2789" s="258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T2789" s="259" t="s">
        <v>446</v>
      </c>
      <c r="AU2789" s="259" t="s">
        <v>83</v>
      </c>
      <c r="AV2789" s="14" t="s">
        <v>81</v>
      </c>
      <c r="AW2789" s="14" t="s">
        <v>35</v>
      </c>
      <c r="AX2789" s="14" t="s">
        <v>74</v>
      </c>
      <c r="AY2789" s="259" t="s">
        <v>426</v>
      </c>
    </row>
    <row r="2790" s="14" customFormat="1">
      <c r="A2790" s="14"/>
      <c r="B2790" s="250"/>
      <c r="C2790" s="251"/>
      <c r="D2790" s="240" t="s">
        <v>446</v>
      </c>
      <c r="E2790" s="252" t="s">
        <v>28</v>
      </c>
      <c r="F2790" s="253" t="s">
        <v>3350</v>
      </c>
      <c r="G2790" s="251"/>
      <c r="H2790" s="252" t="s">
        <v>28</v>
      </c>
      <c r="I2790" s="254"/>
      <c r="J2790" s="251"/>
      <c r="K2790" s="251"/>
      <c r="L2790" s="255"/>
      <c r="M2790" s="256"/>
      <c r="N2790" s="257"/>
      <c r="O2790" s="257"/>
      <c r="P2790" s="257"/>
      <c r="Q2790" s="257"/>
      <c r="R2790" s="257"/>
      <c r="S2790" s="257"/>
      <c r="T2790" s="258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T2790" s="259" t="s">
        <v>446</v>
      </c>
      <c r="AU2790" s="259" t="s">
        <v>83</v>
      </c>
      <c r="AV2790" s="14" t="s">
        <v>81</v>
      </c>
      <c r="AW2790" s="14" t="s">
        <v>35</v>
      </c>
      <c r="AX2790" s="14" t="s">
        <v>74</v>
      </c>
      <c r="AY2790" s="259" t="s">
        <v>426</v>
      </c>
    </row>
    <row r="2791" s="13" customFormat="1">
      <c r="A2791" s="13"/>
      <c r="B2791" s="238"/>
      <c r="C2791" s="239"/>
      <c r="D2791" s="240" t="s">
        <v>446</v>
      </c>
      <c r="E2791" s="241" t="s">
        <v>28</v>
      </c>
      <c r="F2791" s="242" t="s">
        <v>81</v>
      </c>
      <c r="G2791" s="239"/>
      <c r="H2791" s="243">
        <v>1</v>
      </c>
      <c r="I2791" s="244"/>
      <c r="J2791" s="239"/>
      <c r="K2791" s="239"/>
      <c r="L2791" s="245"/>
      <c r="M2791" s="246"/>
      <c r="N2791" s="247"/>
      <c r="O2791" s="247"/>
      <c r="P2791" s="247"/>
      <c r="Q2791" s="247"/>
      <c r="R2791" s="247"/>
      <c r="S2791" s="247"/>
      <c r="T2791" s="248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  <c r="AT2791" s="249" t="s">
        <v>446</v>
      </c>
      <c r="AU2791" s="249" t="s">
        <v>83</v>
      </c>
      <c r="AV2791" s="13" t="s">
        <v>83</v>
      </c>
      <c r="AW2791" s="13" t="s">
        <v>35</v>
      </c>
      <c r="AX2791" s="13" t="s">
        <v>81</v>
      </c>
      <c r="AY2791" s="249" t="s">
        <v>426</v>
      </c>
    </row>
    <row r="2792" s="2" customFormat="1" ht="37.8" customHeight="1">
      <c r="A2792" s="42"/>
      <c r="B2792" s="43"/>
      <c r="C2792" s="220" t="s">
        <v>3515</v>
      </c>
      <c r="D2792" s="220" t="s">
        <v>433</v>
      </c>
      <c r="E2792" s="221" t="s">
        <v>3516</v>
      </c>
      <c r="F2792" s="222" t="s">
        <v>3517</v>
      </c>
      <c r="G2792" s="223" t="s">
        <v>3223</v>
      </c>
      <c r="H2792" s="224">
        <v>5</v>
      </c>
      <c r="I2792" s="225"/>
      <c r="J2792" s="226">
        <f>ROUND(I2792*H2792,2)</f>
        <v>0</v>
      </c>
      <c r="K2792" s="222" t="s">
        <v>28</v>
      </c>
      <c r="L2792" s="48"/>
      <c r="M2792" s="227" t="s">
        <v>28</v>
      </c>
      <c r="N2792" s="228" t="s">
        <v>45</v>
      </c>
      <c r="O2792" s="88"/>
      <c r="P2792" s="229">
        <f>O2792*H2792</f>
        <v>0</v>
      </c>
      <c r="Q2792" s="229">
        <v>0</v>
      </c>
      <c r="R2792" s="229">
        <f>Q2792*H2792</f>
        <v>0</v>
      </c>
      <c r="S2792" s="229">
        <v>0</v>
      </c>
      <c r="T2792" s="230">
        <f>S2792*H2792</f>
        <v>0</v>
      </c>
      <c r="U2792" s="42"/>
      <c r="V2792" s="42"/>
      <c r="W2792" s="42"/>
      <c r="X2792" s="42"/>
      <c r="Y2792" s="42"/>
      <c r="Z2792" s="42"/>
      <c r="AA2792" s="42"/>
      <c r="AB2792" s="42"/>
      <c r="AC2792" s="42"/>
      <c r="AD2792" s="42"/>
      <c r="AE2792" s="42"/>
      <c r="AR2792" s="231" t="s">
        <v>645</v>
      </c>
      <c r="AT2792" s="231" t="s">
        <v>433</v>
      </c>
      <c r="AU2792" s="231" t="s">
        <v>83</v>
      </c>
      <c r="AY2792" s="21" t="s">
        <v>426</v>
      </c>
      <c r="BE2792" s="232">
        <f>IF(N2792="základní",J2792,0)</f>
        <v>0</v>
      </c>
      <c r="BF2792" s="232">
        <f>IF(N2792="snížená",J2792,0)</f>
        <v>0</v>
      </c>
      <c r="BG2792" s="232">
        <f>IF(N2792="zákl. přenesená",J2792,0)</f>
        <v>0</v>
      </c>
      <c r="BH2792" s="232">
        <f>IF(N2792="sníž. přenesená",J2792,0)</f>
        <v>0</v>
      </c>
      <c r="BI2792" s="232">
        <f>IF(N2792="nulová",J2792,0)</f>
        <v>0</v>
      </c>
      <c r="BJ2792" s="21" t="s">
        <v>81</v>
      </c>
      <c r="BK2792" s="232">
        <f>ROUND(I2792*H2792,2)</f>
        <v>0</v>
      </c>
      <c r="BL2792" s="21" t="s">
        <v>645</v>
      </c>
      <c r="BM2792" s="231" t="s">
        <v>3518</v>
      </c>
    </row>
    <row r="2793" s="14" customFormat="1">
      <c r="A2793" s="14"/>
      <c r="B2793" s="250"/>
      <c r="C2793" s="251"/>
      <c r="D2793" s="240" t="s">
        <v>446</v>
      </c>
      <c r="E2793" s="252" t="s">
        <v>28</v>
      </c>
      <c r="F2793" s="253" t="s">
        <v>899</v>
      </c>
      <c r="G2793" s="251"/>
      <c r="H2793" s="252" t="s">
        <v>28</v>
      </c>
      <c r="I2793" s="254"/>
      <c r="J2793" s="251"/>
      <c r="K2793" s="251"/>
      <c r="L2793" s="255"/>
      <c r="M2793" s="256"/>
      <c r="N2793" s="257"/>
      <c r="O2793" s="257"/>
      <c r="P2793" s="257"/>
      <c r="Q2793" s="257"/>
      <c r="R2793" s="257"/>
      <c r="S2793" s="257"/>
      <c r="T2793" s="258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T2793" s="259" t="s">
        <v>446</v>
      </c>
      <c r="AU2793" s="259" t="s">
        <v>83</v>
      </c>
      <c r="AV2793" s="14" t="s">
        <v>81</v>
      </c>
      <c r="AW2793" s="14" t="s">
        <v>35</v>
      </c>
      <c r="AX2793" s="14" t="s">
        <v>74</v>
      </c>
      <c r="AY2793" s="259" t="s">
        <v>426</v>
      </c>
    </row>
    <row r="2794" s="14" customFormat="1">
      <c r="A2794" s="14"/>
      <c r="B2794" s="250"/>
      <c r="C2794" s="251"/>
      <c r="D2794" s="240" t="s">
        <v>446</v>
      </c>
      <c r="E2794" s="252" t="s">
        <v>28</v>
      </c>
      <c r="F2794" s="253" t="s">
        <v>3350</v>
      </c>
      <c r="G2794" s="251"/>
      <c r="H2794" s="252" t="s">
        <v>28</v>
      </c>
      <c r="I2794" s="254"/>
      <c r="J2794" s="251"/>
      <c r="K2794" s="251"/>
      <c r="L2794" s="255"/>
      <c r="M2794" s="256"/>
      <c r="N2794" s="257"/>
      <c r="O2794" s="257"/>
      <c r="P2794" s="257"/>
      <c r="Q2794" s="257"/>
      <c r="R2794" s="257"/>
      <c r="S2794" s="257"/>
      <c r="T2794" s="258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T2794" s="259" t="s">
        <v>446</v>
      </c>
      <c r="AU2794" s="259" t="s">
        <v>83</v>
      </c>
      <c r="AV2794" s="14" t="s">
        <v>81</v>
      </c>
      <c r="AW2794" s="14" t="s">
        <v>35</v>
      </c>
      <c r="AX2794" s="14" t="s">
        <v>74</v>
      </c>
      <c r="AY2794" s="259" t="s">
        <v>426</v>
      </c>
    </row>
    <row r="2795" s="13" customFormat="1">
      <c r="A2795" s="13"/>
      <c r="B2795" s="238"/>
      <c r="C2795" s="239"/>
      <c r="D2795" s="240" t="s">
        <v>446</v>
      </c>
      <c r="E2795" s="241" t="s">
        <v>28</v>
      </c>
      <c r="F2795" s="242" t="s">
        <v>501</v>
      </c>
      <c r="G2795" s="239"/>
      <c r="H2795" s="243">
        <v>5</v>
      </c>
      <c r="I2795" s="244"/>
      <c r="J2795" s="239"/>
      <c r="K2795" s="239"/>
      <c r="L2795" s="245"/>
      <c r="M2795" s="246"/>
      <c r="N2795" s="247"/>
      <c r="O2795" s="247"/>
      <c r="P2795" s="247"/>
      <c r="Q2795" s="247"/>
      <c r="R2795" s="247"/>
      <c r="S2795" s="247"/>
      <c r="T2795" s="248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T2795" s="249" t="s">
        <v>446</v>
      </c>
      <c r="AU2795" s="249" t="s">
        <v>83</v>
      </c>
      <c r="AV2795" s="13" t="s">
        <v>83</v>
      </c>
      <c r="AW2795" s="13" t="s">
        <v>35</v>
      </c>
      <c r="AX2795" s="13" t="s">
        <v>81</v>
      </c>
      <c r="AY2795" s="249" t="s">
        <v>426</v>
      </c>
    </row>
    <row r="2796" s="2" customFormat="1" ht="49.05" customHeight="1">
      <c r="A2796" s="42"/>
      <c r="B2796" s="43"/>
      <c r="C2796" s="220" t="s">
        <v>3519</v>
      </c>
      <c r="D2796" s="220" t="s">
        <v>433</v>
      </c>
      <c r="E2796" s="221" t="s">
        <v>3520</v>
      </c>
      <c r="F2796" s="222" t="s">
        <v>3521</v>
      </c>
      <c r="G2796" s="223" t="s">
        <v>1452</v>
      </c>
      <c r="H2796" s="224">
        <v>1</v>
      </c>
      <c r="I2796" s="225"/>
      <c r="J2796" s="226">
        <f>ROUND(I2796*H2796,2)</f>
        <v>0</v>
      </c>
      <c r="K2796" s="222" t="s">
        <v>28</v>
      </c>
      <c r="L2796" s="48"/>
      <c r="M2796" s="227" t="s">
        <v>28</v>
      </c>
      <c r="N2796" s="228" t="s">
        <v>45</v>
      </c>
      <c r="O2796" s="88"/>
      <c r="P2796" s="229">
        <f>O2796*H2796</f>
        <v>0</v>
      </c>
      <c r="Q2796" s="229">
        <v>0</v>
      </c>
      <c r="R2796" s="229">
        <f>Q2796*H2796</f>
        <v>0</v>
      </c>
      <c r="S2796" s="229">
        <v>0</v>
      </c>
      <c r="T2796" s="230">
        <f>S2796*H2796</f>
        <v>0</v>
      </c>
      <c r="U2796" s="42"/>
      <c r="V2796" s="42"/>
      <c r="W2796" s="42"/>
      <c r="X2796" s="42"/>
      <c r="Y2796" s="42"/>
      <c r="Z2796" s="42"/>
      <c r="AA2796" s="42"/>
      <c r="AB2796" s="42"/>
      <c r="AC2796" s="42"/>
      <c r="AD2796" s="42"/>
      <c r="AE2796" s="42"/>
      <c r="AR2796" s="231" t="s">
        <v>645</v>
      </c>
      <c r="AT2796" s="231" t="s">
        <v>433</v>
      </c>
      <c r="AU2796" s="231" t="s">
        <v>83</v>
      </c>
      <c r="AY2796" s="21" t="s">
        <v>426</v>
      </c>
      <c r="BE2796" s="232">
        <f>IF(N2796="základní",J2796,0)</f>
        <v>0</v>
      </c>
      <c r="BF2796" s="232">
        <f>IF(N2796="snížená",J2796,0)</f>
        <v>0</v>
      </c>
      <c r="BG2796" s="232">
        <f>IF(N2796="zákl. přenesená",J2796,0)</f>
        <v>0</v>
      </c>
      <c r="BH2796" s="232">
        <f>IF(N2796="sníž. přenesená",J2796,0)</f>
        <v>0</v>
      </c>
      <c r="BI2796" s="232">
        <f>IF(N2796="nulová",J2796,0)</f>
        <v>0</v>
      </c>
      <c r="BJ2796" s="21" t="s">
        <v>81</v>
      </c>
      <c r="BK2796" s="232">
        <f>ROUND(I2796*H2796,2)</f>
        <v>0</v>
      </c>
      <c r="BL2796" s="21" t="s">
        <v>645</v>
      </c>
      <c r="BM2796" s="231" t="s">
        <v>3522</v>
      </c>
    </row>
    <row r="2797" s="14" customFormat="1">
      <c r="A2797" s="14"/>
      <c r="B2797" s="250"/>
      <c r="C2797" s="251"/>
      <c r="D2797" s="240" t="s">
        <v>446</v>
      </c>
      <c r="E2797" s="252" t="s">
        <v>28</v>
      </c>
      <c r="F2797" s="253" t="s">
        <v>899</v>
      </c>
      <c r="G2797" s="251"/>
      <c r="H2797" s="252" t="s">
        <v>28</v>
      </c>
      <c r="I2797" s="254"/>
      <c r="J2797" s="251"/>
      <c r="K2797" s="251"/>
      <c r="L2797" s="255"/>
      <c r="M2797" s="256"/>
      <c r="N2797" s="257"/>
      <c r="O2797" s="257"/>
      <c r="P2797" s="257"/>
      <c r="Q2797" s="257"/>
      <c r="R2797" s="257"/>
      <c r="S2797" s="257"/>
      <c r="T2797" s="258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T2797" s="259" t="s">
        <v>446</v>
      </c>
      <c r="AU2797" s="259" t="s">
        <v>83</v>
      </c>
      <c r="AV2797" s="14" t="s">
        <v>81</v>
      </c>
      <c r="AW2797" s="14" t="s">
        <v>35</v>
      </c>
      <c r="AX2797" s="14" t="s">
        <v>74</v>
      </c>
      <c r="AY2797" s="259" t="s">
        <v>426</v>
      </c>
    </row>
    <row r="2798" s="14" customFormat="1">
      <c r="A2798" s="14"/>
      <c r="B2798" s="250"/>
      <c r="C2798" s="251"/>
      <c r="D2798" s="240" t="s">
        <v>446</v>
      </c>
      <c r="E2798" s="252" t="s">
        <v>28</v>
      </c>
      <c r="F2798" s="253" t="s">
        <v>3350</v>
      </c>
      <c r="G2798" s="251"/>
      <c r="H2798" s="252" t="s">
        <v>28</v>
      </c>
      <c r="I2798" s="254"/>
      <c r="J2798" s="251"/>
      <c r="K2798" s="251"/>
      <c r="L2798" s="255"/>
      <c r="M2798" s="256"/>
      <c r="N2798" s="257"/>
      <c r="O2798" s="257"/>
      <c r="P2798" s="257"/>
      <c r="Q2798" s="257"/>
      <c r="R2798" s="257"/>
      <c r="S2798" s="257"/>
      <c r="T2798" s="258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T2798" s="259" t="s">
        <v>446</v>
      </c>
      <c r="AU2798" s="259" t="s">
        <v>83</v>
      </c>
      <c r="AV2798" s="14" t="s">
        <v>81</v>
      </c>
      <c r="AW2798" s="14" t="s">
        <v>35</v>
      </c>
      <c r="AX2798" s="14" t="s">
        <v>74</v>
      </c>
      <c r="AY2798" s="259" t="s">
        <v>426</v>
      </c>
    </row>
    <row r="2799" s="13" customFormat="1">
      <c r="A2799" s="13"/>
      <c r="B2799" s="238"/>
      <c r="C2799" s="239"/>
      <c r="D2799" s="240" t="s">
        <v>446</v>
      </c>
      <c r="E2799" s="241" t="s">
        <v>28</v>
      </c>
      <c r="F2799" s="242" t="s">
        <v>81</v>
      </c>
      <c r="G2799" s="239"/>
      <c r="H2799" s="243">
        <v>1</v>
      </c>
      <c r="I2799" s="244"/>
      <c r="J2799" s="239"/>
      <c r="K2799" s="239"/>
      <c r="L2799" s="245"/>
      <c r="M2799" s="246"/>
      <c r="N2799" s="247"/>
      <c r="O2799" s="247"/>
      <c r="P2799" s="247"/>
      <c r="Q2799" s="247"/>
      <c r="R2799" s="247"/>
      <c r="S2799" s="247"/>
      <c r="T2799" s="248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T2799" s="249" t="s">
        <v>446</v>
      </c>
      <c r="AU2799" s="249" t="s">
        <v>83</v>
      </c>
      <c r="AV2799" s="13" t="s">
        <v>83</v>
      </c>
      <c r="AW2799" s="13" t="s">
        <v>35</v>
      </c>
      <c r="AX2799" s="13" t="s">
        <v>81</v>
      </c>
      <c r="AY2799" s="249" t="s">
        <v>426</v>
      </c>
    </row>
    <row r="2800" s="2" customFormat="1" ht="37.8" customHeight="1">
      <c r="A2800" s="42"/>
      <c r="B2800" s="43"/>
      <c r="C2800" s="220" t="s">
        <v>3523</v>
      </c>
      <c r="D2800" s="220" t="s">
        <v>433</v>
      </c>
      <c r="E2800" s="221" t="s">
        <v>3524</v>
      </c>
      <c r="F2800" s="222" t="s">
        <v>3525</v>
      </c>
      <c r="G2800" s="223" t="s">
        <v>3223</v>
      </c>
      <c r="H2800" s="224">
        <v>2</v>
      </c>
      <c r="I2800" s="225"/>
      <c r="J2800" s="226">
        <f>ROUND(I2800*H2800,2)</f>
        <v>0</v>
      </c>
      <c r="K2800" s="222" t="s">
        <v>28</v>
      </c>
      <c r="L2800" s="48"/>
      <c r="M2800" s="227" t="s">
        <v>28</v>
      </c>
      <c r="N2800" s="228" t="s">
        <v>45</v>
      </c>
      <c r="O2800" s="88"/>
      <c r="P2800" s="229">
        <f>O2800*H2800</f>
        <v>0</v>
      </c>
      <c r="Q2800" s="229">
        <v>0</v>
      </c>
      <c r="R2800" s="229">
        <f>Q2800*H2800</f>
        <v>0</v>
      </c>
      <c r="S2800" s="229">
        <v>0</v>
      </c>
      <c r="T2800" s="230">
        <f>S2800*H2800</f>
        <v>0</v>
      </c>
      <c r="U2800" s="42"/>
      <c r="V2800" s="42"/>
      <c r="W2800" s="42"/>
      <c r="X2800" s="42"/>
      <c r="Y2800" s="42"/>
      <c r="Z2800" s="42"/>
      <c r="AA2800" s="42"/>
      <c r="AB2800" s="42"/>
      <c r="AC2800" s="42"/>
      <c r="AD2800" s="42"/>
      <c r="AE2800" s="42"/>
      <c r="AR2800" s="231" t="s">
        <v>645</v>
      </c>
      <c r="AT2800" s="231" t="s">
        <v>433</v>
      </c>
      <c r="AU2800" s="231" t="s">
        <v>83</v>
      </c>
      <c r="AY2800" s="21" t="s">
        <v>426</v>
      </c>
      <c r="BE2800" s="232">
        <f>IF(N2800="základní",J2800,0)</f>
        <v>0</v>
      </c>
      <c r="BF2800" s="232">
        <f>IF(N2800="snížená",J2800,0)</f>
        <v>0</v>
      </c>
      <c r="BG2800" s="232">
        <f>IF(N2800="zákl. přenesená",J2800,0)</f>
        <v>0</v>
      </c>
      <c r="BH2800" s="232">
        <f>IF(N2800="sníž. přenesená",J2800,0)</f>
        <v>0</v>
      </c>
      <c r="BI2800" s="232">
        <f>IF(N2800="nulová",J2800,0)</f>
        <v>0</v>
      </c>
      <c r="BJ2800" s="21" t="s">
        <v>81</v>
      </c>
      <c r="BK2800" s="232">
        <f>ROUND(I2800*H2800,2)</f>
        <v>0</v>
      </c>
      <c r="BL2800" s="21" t="s">
        <v>645</v>
      </c>
      <c r="BM2800" s="231" t="s">
        <v>3526</v>
      </c>
    </row>
    <row r="2801" s="14" customFormat="1">
      <c r="A2801" s="14"/>
      <c r="B2801" s="250"/>
      <c r="C2801" s="251"/>
      <c r="D2801" s="240" t="s">
        <v>446</v>
      </c>
      <c r="E2801" s="252" t="s">
        <v>28</v>
      </c>
      <c r="F2801" s="253" t="s">
        <v>899</v>
      </c>
      <c r="G2801" s="251"/>
      <c r="H2801" s="252" t="s">
        <v>28</v>
      </c>
      <c r="I2801" s="254"/>
      <c r="J2801" s="251"/>
      <c r="K2801" s="251"/>
      <c r="L2801" s="255"/>
      <c r="M2801" s="256"/>
      <c r="N2801" s="257"/>
      <c r="O2801" s="257"/>
      <c r="P2801" s="257"/>
      <c r="Q2801" s="257"/>
      <c r="R2801" s="257"/>
      <c r="S2801" s="257"/>
      <c r="T2801" s="258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T2801" s="259" t="s">
        <v>446</v>
      </c>
      <c r="AU2801" s="259" t="s">
        <v>83</v>
      </c>
      <c r="AV2801" s="14" t="s">
        <v>81</v>
      </c>
      <c r="AW2801" s="14" t="s">
        <v>35</v>
      </c>
      <c r="AX2801" s="14" t="s">
        <v>74</v>
      </c>
      <c r="AY2801" s="259" t="s">
        <v>426</v>
      </c>
    </row>
    <row r="2802" s="14" customFormat="1">
      <c r="A2802" s="14"/>
      <c r="B2802" s="250"/>
      <c r="C2802" s="251"/>
      <c r="D2802" s="240" t="s">
        <v>446</v>
      </c>
      <c r="E2802" s="252" t="s">
        <v>28</v>
      </c>
      <c r="F2802" s="253" t="s">
        <v>3350</v>
      </c>
      <c r="G2802" s="251"/>
      <c r="H2802" s="252" t="s">
        <v>28</v>
      </c>
      <c r="I2802" s="254"/>
      <c r="J2802" s="251"/>
      <c r="K2802" s="251"/>
      <c r="L2802" s="255"/>
      <c r="M2802" s="256"/>
      <c r="N2802" s="257"/>
      <c r="O2802" s="257"/>
      <c r="P2802" s="257"/>
      <c r="Q2802" s="257"/>
      <c r="R2802" s="257"/>
      <c r="S2802" s="257"/>
      <c r="T2802" s="258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T2802" s="259" t="s">
        <v>446</v>
      </c>
      <c r="AU2802" s="259" t="s">
        <v>83</v>
      </c>
      <c r="AV2802" s="14" t="s">
        <v>81</v>
      </c>
      <c r="AW2802" s="14" t="s">
        <v>35</v>
      </c>
      <c r="AX2802" s="14" t="s">
        <v>74</v>
      </c>
      <c r="AY2802" s="259" t="s">
        <v>426</v>
      </c>
    </row>
    <row r="2803" s="13" customFormat="1">
      <c r="A2803" s="13"/>
      <c r="B2803" s="238"/>
      <c r="C2803" s="239"/>
      <c r="D2803" s="240" t="s">
        <v>446</v>
      </c>
      <c r="E2803" s="241" t="s">
        <v>28</v>
      </c>
      <c r="F2803" s="242" t="s">
        <v>83</v>
      </c>
      <c r="G2803" s="239"/>
      <c r="H2803" s="243">
        <v>2</v>
      </c>
      <c r="I2803" s="244"/>
      <c r="J2803" s="239"/>
      <c r="K2803" s="239"/>
      <c r="L2803" s="245"/>
      <c r="M2803" s="246"/>
      <c r="N2803" s="247"/>
      <c r="O2803" s="247"/>
      <c r="P2803" s="247"/>
      <c r="Q2803" s="247"/>
      <c r="R2803" s="247"/>
      <c r="S2803" s="247"/>
      <c r="T2803" s="248"/>
      <c r="U2803" s="13"/>
      <c r="V2803" s="13"/>
      <c r="W2803" s="13"/>
      <c r="X2803" s="13"/>
      <c r="Y2803" s="13"/>
      <c r="Z2803" s="13"/>
      <c r="AA2803" s="13"/>
      <c r="AB2803" s="13"/>
      <c r="AC2803" s="13"/>
      <c r="AD2803" s="13"/>
      <c r="AE2803" s="13"/>
      <c r="AT2803" s="249" t="s">
        <v>446</v>
      </c>
      <c r="AU2803" s="249" t="s">
        <v>83</v>
      </c>
      <c r="AV2803" s="13" t="s">
        <v>83</v>
      </c>
      <c r="AW2803" s="13" t="s">
        <v>35</v>
      </c>
      <c r="AX2803" s="13" t="s">
        <v>81</v>
      </c>
      <c r="AY2803" s="249" t="s">
        <v>426</v>
      </c>
    </row>
    <row r="2804" s="2" customFormat="1" ht="44.25" customHeight="1">
      <c r="A2804" s="42"/>
      <c r="B2804" s="43"/>
      <c r="C2804" s="220" t="s">
        <v>3527</v>
      </c>
      <c r="D2804" s="220" t="s">
        <v>433</v>
      </c>
      <c r="E2804" s="221" t="s">
        <v>3528</v>
      </c>
      <c r="F2804" s="222" t="s">
        <v>3529</v>
      </c>
      <c r="G2804" s="223" t="s">
        <v>3223</v>
      </c>
      <c r="H2804" s="224">
        <v>1</v>
      </c>
      <c r="I2804" s="225"/>
      <c r="J2804" s="226">
        <f>ROUND(I2804*H2804,2)</f>
        <v>0</v>
      </c>
      <c r="K2804" s="222" t="s">
        <v>28</v>
      </c>
      <c r="L2804" s="48"/>
      <c r="M2804" s="227" t="s">
        <v>28</v>
      </c>
      <c r="N2804" s="228" t="s">
        <v>45</v>
      </c>
      <c r="O2804" s="88"/>
      <c r="P2804" s="229">
        <f>O2804*H2804</f>
        <v>0</v>
      </c>
      <c r="Q2804" s="229">
        <v>0</v>
      </c>
      <c r="R2804" s="229">
        <f>Q2804*H2804</f>
        <v>0</v>
      </c>
      <c r="S2804" s="229">
        <v>0</v>
      </c>
      <c r="T2804" s="230">
        <f>S2804*H2804</f>
        <v>0</v>
      </c>
      <c r="U2804" s="42"/>
      <c r="V2804" s="42"/>
      <c r="W2804" s="42"/>
      <c r="X2804" s="42"/>
      <c r="Y2804" s="42"/>
      <c r="Z2804" s="42"/>
      <c r="AA2804" s="42"/>
      <c r="AB2804" s="42"/>
      <c r="AC2804" s="42"/>
      <c r="AD2804" s="42"/>
      <c r="AE2804" s="42"/>
      <c r="AR2804" s="231" t="s">
        <v>645</v>
      </c>
      <c r="AT2804" s="231" t="s">
        <v>433</v>
      </c>
      <c r="AU2804" s="231" t="s">
        <v>83</v>
      </c>
      <c r="AY2804" s="21" t="s">
        <v>426</v>
      </c>
      <c r="BE2804" s="232">
        <f>IF(N2804="základní",J2804,0)</f>
        <v>0</v>
      </c>
      <c r="BF2804" s="232">
        <f>IF(N2804="snížená",J2804,0)</f>
        <v>0</v>
      </c>
      <c r="BG2804" s="232">
        <f>IF(N2804="zákl. přenesená",J2804,0)</f>
        <v>0</v>
      </c>
      <c r="BH2804" s="232">
        <f>IF(N2804="sníž. přenesená",J2804,0)</f>
        <v>0</v>
      </c>
      <c r="BI2804" s="232">
        <f>IF(N2804="nulová",J2804,0)</f>
        <v>0</v>
      </c>
      <c r="BJ2804" s="21" t="s">
        <v>81</v>
      </c>
      <c r="BK2804" s="232">
        <f>ROUND(I2804*H2804,2)</f>
        <v>0</v>
      </c>
      <c r="BL2804" s="21" t="s">
        <v>645</v>
      </c>
      <c r="BM2804" s="231" t="s">
        <v>3530</v>
      </c>
    </row>
    <row r="2805" s="14" customFormat="1">
      <c r="A2805" s="14"/>
      <c r="B2805" s="250"/>
      <c r="C2805" s="251"/>
      <c r="D2805" s="240" t="s">
        <v>446</v>
      </c>
      <c r="E2805" s="252" t="s">
        <v>28</v>
      </c>
      <c r="F2805" s="253" t="s">
        <v>899</v>
      </c>
      <c r="G2805" s="251"/>
      <c r="H2805" s="252" t="s">
        <v>28</v>
      </c>
      <c r="I2805" s="254"/>
      <c r="J2805" s="251"/>
      <c r="K2805" s="251"/>
      <c r="L2805" s="255"/>
      <c r="M2805" s="256"/>
      <c r="N2805" s="257"/>
      <c r="O2805" s="257"/>
      <c r="P2805" s="257"/>
      <c r="Q2805" s="257"/>
      <c r="R2805" s="257"/>
      <c r="S2805" s="257"/>
      <c r="T2805" s="258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T2805" s="259" t="s">
        <v>446</v>
      </c>
      <c r="AU2805" s="259" t="s">
        <v>83</v>
      </c>
      <c r="AV2805" s="14" t="s">
        <v>81</v>
      </c>
      <c r="AW2805" s="14" t="s">
        <v>35</v>
      </c>
      <c r="AX2805" s="14" t="s">
        <v>74</v>
      </c>
      <c r="AY2805" s="259" t="s">
        <v>426</v>
      </c>
    </row>
    <row r="2806" s="14" customFormat="1">
      <c r="A2806" s="14"/>
      <c r="B2806" s="250"/>
      <c r="C2806" s="251"/>
      <c r="D2806" s="240" t="s">
        <v>446</v>
      </c>
      <c r="E2806" s="252" t="s">
        <v>28</v>
      </c>
      <c r="F2806" s="253" t="s">
        <v>3350</v>
      </c>
      <c r="G2806" s="251"/>
      <c r="H2806" s="252" t="s">
        <v>28</v>
      </c>
      <c r="I2806" s="254"/>
      <c r="J2806" s="251"/>
      <c r="K2806" s="251"/>
      <c r="L2806" s="255"/>
      <c r="M2806" s="256"/>
      <c r="N2806" s="257"/>
      <c r="O2806" s="257"/>
      <c r="P2806" s="257"/>
      <c r="Q2806" s="257"/>
      <c r="R2806" s="257"/>
      <c r="S2806" s="257"/>
      <c r="T2806" s="258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T2806" s="259" t="s">
        <v>446</v>
      </c>
      <c r="AU2806" s="259" t="s">
        <v>83</v>
      </c>
      <c r="AV2806" s="14" t="s">
        <v>81</v>
      </c>
      <c r="AW2806" s="14" t="s">
        <v>35</v>
      </c>
      <c r="AX2806" s="14" t="s">
        <v>74</v>
      </c>
      <c r="AY2806" s="259" t="s">
        <v>426</v>
      </c>
    </row>
    <row r="2807" s="13" customFormat="1">
      <c r="A2807" s="13"/>
      <c r="B2807" s="238"/>
      <c r="C2807" s="239"/>
      <c r="D2807" s="240" t="s">
        <v>446</v>
      </c>
      <c r="E2807" s="241" t="s">
        <v>28</v>
      </c>
      <c r="F2807" s="242" t="s">
        <v>81</v>
      </c>
      <c r="G2807" s="239"/>
      <c r="H2807" s="243">
        <v>1</v>
      </c>
      <c r="I2807" s="244"/>
      <c r="J2807" s="239"/>
      <c r="K2807" s="239"/>
      <c r="L2807" s="245"/>
      <c r="M2807" s="246"/>
      <c r="N2807" s="247"/>
      <c r="O2807" s="247"/>
      <c r="P2807" s="247"/>
      <c r="Q2807" s="247"/>
      <c r="R2807" s="247"/>
      <c r="S2807" s="247"/>
      <c r="T2807" s="248"/>
      <c r="U2807" s="13"/>
      <c r="V2807" s="13"/>
      <c r="W2807" s="13"/>
      <c r="X2807" s="13"/>
      <c r="Y2807" s="13"/>
      <c r="Z2807" s="13"/>
      <c r="AA2807" s="13"/>
      <c r="AB2807" s="13"/>
      <c r="AC2807" s="13"/>
      <c r="AD2807" s="13"/>
      <c r="AE2807" s="13"/>
      <c r="AT2807" s="249" t="s">
        <v>446</v>
      </c>
      <c r="AU2807" s="249" t="s">
        <v>83</v>
      </c>
      <c r="AV2807" s="13" t="s">
        <v>83</v>
      </c>
      <c r="AW2807" s="13" t="s">
        <v>35</v>
      </c>
      <c r="AX2807" s="13" t="s">
        <v>81</v>
      </c>
      <c r="AY2807" s="249" t="s">
        <v>426</v>
      </c>
    </row>
    <row r="2808" s="2" customFormat="1" ht="49.05" customHeight="1">
      <c r="A2808" s="42"/>
      <c r="B2808" s="43"/>
      <c r="C2808" s="220" t="s">
        <v>3531</v>
      </c>
      <c r="D2808" s="220" t="s">
        <v>433</v>
      </c>
      <c r="E2808" s="221" t="s">
        <v>3532</v>
      </c>
      <c r="F2808" s="222" t="s">
        <v>3533</v>
      </c>
      <c r="G2808" s="223" t="s">
        <v>3223</v>
      </c>
      <c r="H2808" s="224">
        <v>1</v>
      </c>
      <c r="I2808" s="225"/>
      <c r="J2808" s="226">
        <f>ROUND(I2808*H2808,2)</f>
        <v>0</v>
      </c>
      <c r="K2808" s="222" t="s">
        <v>28</v>
      </c>
      <c r="L2808" s="48"/>
      <c r="M2808" s="227" t="s">
        <v>28</v>
      </c>
      <c r="N2808" s="228" t="s">
        <v>45</v>
      </c>
      <c r="O2808" s="88"/>
      <c r="P2808" s="229">
        <f>O2808*H2808</f>
        <v>0</v>
      </c>
      <c r="Q2808" s="229">
        <v>0</v>
      </c>
      <c r="R2808" s="229">
        <f>Q2808*H2808</f>
        <v>0</v>
      </c>
      <c r="S2808" s="229">
        <v>0</v>
      </c>
      <c r="T2808" s="230">
        <f>S2808*H2808</f>
        <v>0</v>
      </c>
      <c r="U2808" s="42"/>
      <c r="V2808" s="42"/>
      <c r="W2808" s="42"/>
      <c r="X2808" s="42"/>
      <c r="Y2808" s="42"/>
      <c r="Z2808" s="42"/>
      <c r="AA2808" s="42"/>
      <c r="AB2808" s="42"/>
      <c r="AC2808" s="42"/>
      <c r="AD2808" s="42"/>
      <c r="AE2808" s="42"/>
      <c r="AR2808" s="231" t="s">
        <v>645</v>
      </c>
      <c r="AT2808" s="231" t="s">
        <v>433</v>
      </c>
      <c r="AU2808" s="231" t="s">
        <v>83</v>
      </c>
      <c r="AY2808" s="21" t="s">
        <v>426</v>
      </c>
      <c r="BE2808" s="232">
        <f>IF(N2808="základní",J2808,0)</f>
        <v>0</v>
      </c>
      <c r="BF2808" s="232">
        <f>IF(N2808="snížená",J2808,0)</f>
        <v>0</v>
      </c>
      <c r="BG2808" s="232">
        <f>IF(N2808="zákl. přenesená",J2808,0)</f>
        <v>0</v>
      </c>
      <c r="BH2808" s="232">
        <f>IF(N2808="sníž. přenesená",J2808,0)</f>
        <v>0</v>
      </c>
      <c r="BI2808" s="232">
        <f>IF(N2808="nulová",J2808,0)</f>
        <v>0</v>
      </c>
      <c r="BJ2808" s="21" t="s">
        <v>81</v>
      </c>
      <c r="BK2808" s="232">
        <f>ROUND(I2808*H2808,2)</f>
        <v>0</v>
      </c>
      <c r="BL2808" s="21" t="s">
        <v>645</v>
      </c>
      <c r="BM2808" s="231" t="s">
        <v>3534</v>
      </c>
    </row>
    <row r="2809" s="14" customFormat="1">
      <c r="A2809" s="14"/>
      <c r="B2809" s="250"/>
      <c r="C2809" s="251"/>
      <c r="D2809" s="240" t="s">
        <v>446</v>
      </c>
      <c r="E2809" s="252" t="s">
        <v>28</v>
      </c>
      <c r="F2809" s="253" t="s">
        <v>899</v>
      </c>
      <c r="G2809" s="251"/>
      <c r="H2809" s="252" t="s">
        <v>28</v>
      </c>
      <c r="I2809" s="254"/>
      <c r="J2809" s="251"/>
      <c r="K2809" s="251"/>
      <c r="L2809" s="255"/>
      <c r="M2809" s="256"/>
      <c r="N2809" s="257"/>
      <c r="O2809" s="257"/>
      <c r="P2809" s="257"/>
      <c r="Q2809" s="257"/>
      <c r="R2809" s="257"/>
      <c r="S2809" s="257"/>
      <c r="T2809" s="258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T2809" s="259" t="s">
        <v>446</v>
      </c>
      <c r="AU2809" s="259" t="s">
        <v>83</v>
      </c>
      <c r="AV2809" s="14" t="s">
        <v>81</v>
      </c>
      <c r="AW2809" s="14" t="s">
        <v>35</v>
      </c>
      <c r="AX2809" s="14" t="s">
        <v>74</v>
      </c>
      <c r="AY2809" s="259" t="s">
        <v>426</v>
      </c>
    </row>
    <row r="2810" s="14" customFormat="1">
      <c r="A2810" s="14"/>
      <c r="B2810" s="250"/>
      <c r="C2810" s="251"/>
      <c r="D2810" s="240" t="s">
        <v>446</v>
      </c>
      <c r="E2810" s="252" t="s">
        <v>28</v>
      </c>
      <c r="F2810" s="253" t="s">
        <v>3350</v>
      </c>
      <c r="G2810" s="251"/>
      <c r="H2810" s="252" t="s">
        <v>28</v>
      </c>
      <c r="I2810" s="254"/>
      <c r="J2810" s="251"/>
      <c r="K2810" s="251"/>
      <c r="L2810" s="255"/>
      <c r="M2810" s="256"/>
      <c r="N2810" s="257"/>
      <c r="O2810" s="257"/>
      <c r="P2810" s="257"/>
      <c r="Q2810" s="257"/>
      <c r="R2810" s="257"/>
      <c r="S2810" s="257"/>
      <c r="T2810" s="258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T2810" s="259" t="s">
        <v>446</v>
      </c>
      <c r="AU2810" s="259" t="s">
        <v>83</v>
      </c>
      <c r="AV2810" s="14" t="s">
        <v>81</v>
      </c>
      <c r="AW2810" s="14" t="s">
        <v>35</v>
      </c>
      <c r="AX2810" s="14" t="s">
        <v>74</v>
      </c>
      <c r="AY2810" s="259" t="s">
        <v>426</v>
      </c>
    </row>
    <row r="2811" s="13" customFormat="1">
      <c r="A2811" s="13"/>
      <c r="B2811" s="238"/>
      <c r="C2811" s="239"/>
      <c r="D2811" s="240" t="s">
        <v>446</v>
      </c>
      <c r="E2811" s="241" t="s">
        <v>28</v>
      </c>
      <c r="F2811" s="242" t="s">
        <v>81</v>
      </c>
      <c r="G2811" s="239"/>
      <c r="H2811" s="243">
        <v>1</v>
      </c>
      <c r="I2811" s="244"/>
      <c r="J2811" s="239"/>
      <c r="K2811" s="239"/>
      <c r="L2811" s="245"/>
      <c r="M2811" s="246"/>
      <c r="N2811" s="247"/>
      <c r="O2811" s="247"/>
      <c r="P2811" s="247"/>
      <c r="Q2811" s="247"/>
      <c r="R2811" s="247"/>
      <c r="S2811" s="247"/>
      <c r="T2811" s="248"/>
      <c r="U2811" s="13"/>
      <c r="V2811" s="13"/>
      <c r="W2811" s="13"/>
      <c r="X2811" s="13"/>
      <c r="Y2811" s="13"/>
      <c r="Z2811" s="13"/>
      <c r="AA2811" s="13"/>
      <c r="AB2811" s="13"/>
      <c r="AC2811" s="13"/>
      <c r="AD2811" s="13"/>
      <c r="AE2811" s="13"/>
      <c r="AT2811" s="249" t="s">
        <v>446</v>
      </c>
      <c r="AU2811" s="249" t="s">
        <v>83</v>
      </c>
      <c r="AV2811" s="13" t="s">
        <v>83</v>
      </c>
      <c r="AW2811" s="13" t="s">
        <v>35</v>
      </c>
      <c r="AX2811" s="13" t="s">
        <v>81</v>
      </c>
      <c r="AY2811" s="249" t="s">
        <v>426</v>
      </c>
    </row>
    <row r="2812" s="2" customFormat="1" ht="37.8" customHeight="1">
      <c r="A2812" s="42"/>
      <c r="B2812" s="43"/>
      <c r="C2812" s="220" t="s">
        <v>3535</v>
      </c>
      <c r="D2812" s="220" t="s">
        <v>433</v>
      </c>
      <c r="E2812" s="221" t="s">
        <v>3536</v>
      </c>
      <c r="F2812" s="222" t="s">
        <v>3537</v>
      </c>
      <c r="G2812" s="223" t="s">
        <v>1452</v>
      </c>
      <c r="H2812" s="224">
        <v>12</v>
      </c>
      <c r="I2812" s="225"/>
      <c r="J2812" s="226">
        <f>ROUND(I2812*H2812,2)</f>
        <v>0</v>
      </c>
      <c r="K2812" s="222" t="s">
        <v>28</v>
      </c>
      <c r="L2812" s="48"/>
      <c r="M2812" s="227" t="s">
        <v>28</v>
      </c>
      <c r="N2812" s="228" t="s">
        <v>45</v>
      </c>
      <c r="O2812" s="88"/>
      <c r="P2812" s="229">
        <f>O2812*H2812</f>
        <v>0</v>
      </c>
      <c r="Q2812" s="229">
        <v>0</v>
      </c>
      <c r="R2812" s="229">
        <f>Q2812*H2812</f>
        <v>0</v>
      </c>
      <c r="S2812" s="229">
        <v>0</v>
      </c>
      <c r="T2812" s="230">
        <f>S2812*H2812</f>
        <v>0</v>
      </c>
      <c r="U2812" s="42"/>
      <c r="V2812" s="42"/>
      <c r="W2812" s="42"/>
      <c r="X2812" s="42"/>
      <c r="Y2812" s="42"/>
      <c r="Z2812" s="42"/>
      <c r="AA2812" s="42"/>
      <c r="AB2812" s="42"/>
      <c r="AC2812" s="42"/>
      <c r="AD2812" s="42"/>
      <c r="AE2812" s="42"/>
      <c r="AR2812" s="231" t="s">
        <v>645</v>
      </c>
      <c r="AT2812" s="231" t="s">
        <v>433</v>
      </c>
      <c r="AU2812" s="231" t="s">
        <v>83</v>
      </c>
      <c r="AY2812" s="21" t="s">
        <v>426</v>
      </c>
      <c r="BE2812" s="232">
        <f>IF(N2812="základní",J2812,0)</f>
        <v>0</v>
      </c>
      <c r="BF2812" s="232">
        <f>IF(N2812="snížená",J2812,0)</f>
        <v>0</v>
      </c>
      <c r="BG2812" s="232">
        <f>IF(N2812="zákl. přenesená",J2812,0)</f>
        <v>0</v>
      </c>
      <c r="BH2812" s="232">
        <f>IF(N2812="sníž. přenesená",J2812,0)</f>
        <v>0</v>
      </c>
      <c r="BI2812" s="232">
        <f>IF(N2812="nulová",J2812,0)</f>
        <v>0</v>
      </c>
      <c r="BJ2812" s="21" t="s">
        <v>81</v>
      </c>
      <c r="BK2812" s="232">
        <f>ROUND(I2812*H2812,2)</f>
        <v>0</v>
      </c>
      <c r="BL2812" s="21" t="s">
        <v>645</v>
      </c>
      <c r="BM2812" s="231" t="s">
        <v>3538</v>
      </c>
    </row>
    <row r="2813" s="14" customFormat="1">
      <c r="A2813" s="14"/>
      <c r="B2813" s="250"/>
      <c r="C2813" s="251"/>
      <c r="D2813" s="240" t="s">
        <v>446</v>
      </c>
      <c r="E2813" s="252" t="s">
        <v>28</v>
      </c>
      <c r="F2813" s="253" t="s">
        <v>899</v>
      </c>
      <c r="G2813" s="251"/>
      <c r="H2813" s="252" t="s">
        <v>28</v>
      </c>
      <c r="I2813" s="254"/>
      <c r="J2813" s="251"/>
      <c r="K2813" s="251"/>
      <c r="L2813" s="255"/>
      <c r="M2813" s="256"/>
      <c r="N2813" s="257"/>
      <c r="O2813" s="257"/>
      <c r="P2813" s="257"/>
      <c r="Q2813" s="257"/>
      <c r="R2813" s="257"/>
      <c r="S2813" s="257"/>
      <c r="T2813" s="258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T2813" s="259" t="s">
        <v>446</v>
      </c>
      <c r="AU2813" s="259" t="s">
        <v>83</v>
      </c>
      <c r="AV2813" s="14" t="s">
        <v>81</v>
      </c>
      <c r="AW2813" s="14" t="s">
        <v>35</v>
      </c>
      <c r="AX2813" s="14" t="s">
        <v>74</v>
      </c>
      <c r="AY2813" s="259" t="s">
        <v>426</v>
      </c>
    </row>
    <row r="2814" s="14" customFormat="1">
      <c r="A2814" s="14"/>
      <c r="B2814" s="250"/>
      <c r="C2814" s="251"/>
      <c r="D2814" s="240" t="s">
        <v>446</v>
      </c>
      <c r="E2814" s="252" t="s">
        <v>28</v>
      </c>
      <c r="F2814" s="253" t="s">
        <v>1691</v>
      </c>
      <c r="G2814" s="251"/>
      <c r="H2814" s="252" t="s">
        <v>28</v>
      </c>
      <c r="I2814" s="254"/>
      <c r="J2814" s="251"/>
      <c r="K2814" s="251"/>
      <c r="L2814" s="255"/>
      <c r="M2814" s="256"/>
      <c r="N2814" s="257"/>
      <c r="O2814" s="257"/>
      <c r="P2814" s="257"/>
      <c r="Q2814" s="257"/>
      <c r="R2814" s="257"/>
      <c r="S2814" s="257"/>
      <c r="T2814" s="258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T2814" s="259" t="s">
        <v>446</v>
      </c>
      <c r="AU2814" s="259" t="s">
        <v>83</v>
      </c>
      <c r="AV2814" s="14" t="s">
        <v>81</v>
      </c>
      <c r="AW2814" s="14" t="s">
        <v>35</v>
      </c>
      <c r="AX2814" s="14" t="s">
        <v>74</v>
      </c>
      <c r="AY2814" s="259" t="s">
        <v>426</v>
      </c>
    </row>
    <row r="2815" s="13" customFormat="1">
      <c r="A2815" s="13"/>
      <c r="B2815" s="238"/>
      <c r="C2815" s="239"/>
      <c r="D2815" s="240" t="s">
        <v>446</v>
      </c>
      <c r="E2815" s="241" t="s">
        <v>28</v>
      </c>
      <c r="F2815" s="242" t="s">
        <v>564</v>
      </c>
      <c r="G2815" s="239"/>
      <c r="H2815" s="243">
        <v>12</v>
      </c>
      <c r="I2815" s="244"/>
      <c r="J2815" s="239"/>
      <c r="K2815" s="239"/>
      <c r="L2815" s="245"/>
      <c r="M2815" s="246"/>
      <c r="N2815" s="247"/>
      <c r="O2815" s="247"/>
      <c r="P2815" s="247"/>
      <c r="Q2815" s="247"/>
      <c r="R2815" s="247"/>
      <c r="S2815" s="247"/>
      <c r="T2815" s="248"/>
      <c r="U2815" s="13"/>
      <c r="V2815" s="13"/>
      <c r="W2815" s="13"/>
      <c r="X2815" s="13"/>
      <c r="Y2815" s="13"/>
      <c r="Z2815" s="13"/>
      <c r="AA2815" s="13"/>
      <c r="AB2815" s="13"/>
      <c r="AC2815" s="13"/>
      <c r="AD2815" s="13"/>
      <c r="AE2815" s="13"/>
      <c r="AT2815" s="249" t="s">
        <v>446</v>
      </c>
      <c r="AU2815" s="249" t="s">
        <v>83</v>
      </c>
      <c r="AV2815" s="13" t="s">
        <v>83</v>
      </c>
      <c r="AW2815" s="13" t="s">
        <v>35</v>
      </c>
      <c r="AX2815" s="13" t="s">
        <v>81</v>
      </c>
      <c r="AY2815" s="249" t="s">
        <v>426</v>
      </c>
    </row>
    <row r="2816" s="2" customFormat="1" ht="37.8" customHeight="1">
      <c r="A2816" s="42"/>
      <c r="B2816" s="43"/>
      <c r="C2816" s="220" t="s">
        <v>3539</v>
      </c>
      <c r="D2816" s="220" t="s">
        <v>433</v>
      </c>
      <c r="E2816" s="221" t="s">
        <v>3540</v>
      </c>
      <c r="F2816" s="222" t="s">
        <v>3541</v>
      </c>
      <c r="G2816" s="223" t="s">
        <v>1452</v>
      </c>
      <c r="H2816" s="224">
        <v>2</v>
      </c>
      <c r="I2816" s="225"/>
      <c r="J2816" s="226">
        <f>ROUND(I2816*H2816,2)</f>
        <v>0</v>
      </c>
      <c r="K2816" s="222" t="s">
        <v>28</v>
      </c>
      <c r="L2816" s="48"/>
      <c r="M2816" s="227" t="s">
        <v>28</v>
      </c>
      <c r="N2816" s="228" t="s">
        <v>45</v>
      </c>
      <c r="O2816" s="88"/>
      <c r="P2816" s="229">
        <f>O2816*H2816</f>
        <v>0</v>
      </c>
      <c r="Q2816" s="229">
        <v>0</v>
      </c>
      <c r="R2816" s="229">
        <f>Q2816*H2816</f>
        <v>0</v>
      </c>
      <c r="S2816" s="229">
        <v>0</v>
      </c>
      <c r="T2816" s="230">
        <f>S2816*H2816</f>
        <v>0</v>
      </c>
      <c r="U2816" s="42"/>
      <c r="V2816" s="42"/>
      <c r="W2816" s="42"/>
      <c r="X2816" s="42"/>
      <c r="Y2816" s="42"/>
      <c r="Z2816" s="42"/>
      <c r="AA2816" s="42"/>
      <c r="AB2816" s="42"/>
      <c r="AC2816" s="42"/>
      <c r="AD2816" s="42"/>
      <c r="AE2816" s="42"/>
      <c r="AR2816" s="231" t="s">
        <v>645</v>
      </c>
      <c r="AT2816" s="231" t="s">
        <v>433</v>
      </c>
      <c r="AU2816" s="231" t="s">
        <v>83</v>
      </c>
      <c r="AY2816" s="21" t="s">
        <v>426</v>
      </c>
      <c r="BE2816" s="232">
        <f>IF(N2816="základní",J2816,0)</f>
        <v>0</v>
      </c>
      <c r="BF2816" s="232">
        <f>IF(N2816="snížená",J2816,0)</f>
        <v>0</v>
      </c>
      <c r="BG2816" s="232">
        <f>IF(N2816="zákl. přenesená",J2816,0)</f>
        <v>0</v>
      </c>
      <c r="BH2816" s="232">
        <f>IF(N2816="sníž. přenesená",J2816,0)</f>
        <v>0</v>
      </c>
      <c r="BI2816" s="232">
        <f>IF(N2816="nulová",J2816,0)</f>
        <v>0</v>
      </c>
      <c r="BJ2816" s="21" t="s">
        <v>81</v>
      </c>
      <c r="BK2816" s="232">
        <f>ROUND(I2816*H2816,2)</f>
        <v>0</v>
      </c>
      <c r="BL2816" s="21" t="s">
        <v>645</v>
      </c>
      <c r="BM2816" s="231" t="s">
        <v>3542</v>
      </c>
    </row>
    <row r="2817" s="14" customFormat="1">
      <c r="A2817" s="14"/>
      <c r="B2817" s="250"/>
      <c r="C2817" s="251"/>
      <c r="D2817" s="240" t="s">
        <v>446</v>
      </c>
      <c r="E2817" s="252" t="s">
        <v>28</v>
      </c>
      <c r="F2817" s="253" t="s">
        <v>899</v>
      </c>
      <c r="G2817" s="251"/>
      <c r="H2817" s="252" t="s">
        <v>28</v>
      </c>
      <c r="I2817" s="254"/>
      <c r="J2817" s="251"/>
      <c r="K2817" s="251"/>
      <c r="L2817" s="255"/>
      <c r="M2817" s="256"/>
      <c r="N2817" s="257"/>
      <c r="O2817" s="257"/>
      <c r="P2817" s="257"/>
      <c r="Q2817" s="257"/>
      <c r="R2817" s="257"/>
      <c r="S2817" s="257"/>
      <c r="T2817" s="258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T2817" s="259" t="s">
        <v>446</v>
      </c>
      <c r="AU2817" s="259" t="s">
        <v>83</v>
      </c>
      <c r="AV2817" s="14" t="s">
        <v>81</v>
      </c>
      <c r="AW2817" s="14" t="s">
        <v>35</v>
      </c>
      <c r="AX2817" s="14" t="s">
        <v>74</v>
      </c>
      <c r="AY2817" s="259" t="s">
        <v>426</v>
      </c>
    </row>
    <row r="2818" s="14" customFormat="1">
      <c r="A2818" s="14"/>
      <c r="B2818" s="250"/>
      <c r="C2818" s="251"/>
      <c r="D2818" s="240" t="s">
        <v>446</v>
      </c>
      <c r="E2818" s="252" t="s">
        <v>28</v>
      </c>
      <c r="F2818" s="253" t="s">
        <v>1691</v>
      </c>
      <c r="G2818" s="251"/>
      <c r="H2818" s="252" t="s">
        <v>28</v>
      </c>
      <c r="I2818" s="254"/>
      <c r="J2818" s="251"/>
      <c r="K2818" s="251"/>
      <c r="L2818" s="255"/>
      <c r="M2818" s="256"/>
      <c r="N2818" s="257"/>
      <c r="O2818" s="257"/>
      <c r="P2818" s="257"/>
      <c r="Q2818" s="257"/>
      <c r="R2818" s="257"/>
      <c r="S2818" s="257"/>
      <c r="T2818" s="258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T2818" s="259" t="s">
        <v>446</v>
      </c>
      <c r="AU2818" s="259" t="s">
        <v>83</v>
      </c>
      <c r="AV2818" s="14" t="s">
        <v>81</v>
      </c>
      <c r="AW2818" s="14" t="s">
        <v>35</v>
      </c>
      <c r="AX2818" s="14" t="s">
        <v>74</v>
      </c>
      <c r="AY2818" s="259" t="s">
        <v>426</v>
      </c>
    </row>
    <row r="2819" s="13" customFormat="1">
      <c r="A2819" s="13"/>
      <c r="B2819" s="238"/>
      <c r="C2819" s="239"/>
      <c r="D2819" s="240" t="s">
        <v>446</v>
      </c>
      <c r="E2819" s="241" t="s">
        <v>28</v>
      </c>
      <c r="F2819" s="242" t="s">
        <v>83</v>
      </c>
      <c r="G2819" s="239"/>
      <c r="H2819" s="243">
        <v>2</v>
      </c>
      <c r="I2819" s="244"/>
      <c r="J2819" s="239"/>
      <c r="K2819" s="239"/>
      <c r="L2819" s="245"/>
      <c r="M2819" s="246"/>
      <c r="N2819" s="247"/>
      <c r="O2819" s="247"/>
      <c r="P2819" s="247"/>
      <c r="Q2819" s="247"/>
      <c r="R2819" s="247"/>
      <c r="S2819" s="247"/>
      <c r="T2819" s="248"/>
      <c r="U2819" s="13"/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3"/>
      <c r="AT2819" s="249" t="s">
        <v>446</v>
      </c>
      <c r="AU2819" s="249" t="s">
        <v>83</v>
      </c>
      <c r="AV2819" s="13" t="s">
        <v>83</v>
      </c>
      <c r="AW2819" s="13" t="s">
        <v>35</v>
      </c>
      <c r="AX2819" s="13" t="s">
        <v>81</v>
      </c>
      <c r="AY2819" s="249" t="s">
        <v>426</v>
      </c>
    </row>
    <row r="2820" s="2" customFormat="1" ht="37.8" customHeight="1">
      <c r="A2820" s="42"/>
      <c r="B2820" s="43"/>
      <c r="C2820" s="220" t="s">
        <v>3543</v>
      </c>
      <c r="D2820" s="220" t="s">
        <v>433</v>
      </c>
      <c r="E2820" s="221" t="s">
        <v>3544</v>
      </c>
      <c r="F2820" s="222" t="s">
        <v>3545</v>
      </c>
      <c r="G2820" s="223" t="s">
        <v>1452</v>
      </c>
      <c r="H2820" s="224">
        <v>12</v>
      </c>
      <c r="I2820" s="225"/>
      <c r="J2820" s="226">
        <f>ROUND(I2820*H2820,2)</f>
        <v>0</v>
      </c>
      <c r="K2820" s="222" t="s">
        <v>28</v>
      </c>
      <c r="L2820" s="48"/>
      <c r="M2820" s="227" t="s">
        <v>28</v>
      </c>
      <c r="N2820" s="228" t="s">
        <v>45</v>
      </c>
      <c r="O2820" s="88"/>
      <c r="P2820" s="229">
        <f>O2820*H2820</f>
        <v>0</v>
      </c>
      <c r="Q2820" s="229">
        <v>0</v>
      </c>
      <c r="R2820" s="229">
        <f>Q2820*H2820</f>
        <v>0</v>
      </c>
      <c r="S2820" s="229">
        <v>0</v>
      </c>
      <c r="T2820" s="230">
        <f>S2820*H2820</f>
        <v>0</v>
      </c>
      <c r="U2820" s="42"/>
      <c r="V2820" s="42"/>
      <c r="W2820" s="42"/>
      <c r="X2820" s="42"/>
      <c r="Y2820" s="42"/>
      <c r="Z2820" s="42"/>
      <c r="AA2820" s="42"/>
      <c r="AB2820" s="42"/>
      <c r="AC2820" s="42"/>
      <c r="AD2820" s="42"/>
      <c r="AE2820" s="42"/>
      <c r="AR2820" s="231" t="s">
        <v>645</v>
      </c>
      <c r="AT2820" s="231" t="s">
        <v>433</v>
      </c>
      <c r="AU2820" s="231" t="s">
        <v>83</v>
      </c>
      <c r="AY2820" s="21" t="s">
        <v>426</v>
      </c>
      <c r="BE2820" s="232">
        <f>IF(N2820="základní",J2820,0)</f>
        <v>0</v>
      </c>
      <c r="BF2820" s="232">
        <f>IF(N2820="snížená",J2820,0)</f>
        <v>0</v>
      </c>
      <c r="BG2820" s="232">
        <f>IF(N2820="zákl. přenesená",J2820,0)</f>
        <v>0</v>
      </c>
      <c r="BH2820" s="232">
        <f>IF(N2820="sníž. přenesená",J2820,0)</f>
        <v>0</v>
      </c>
      <c r="BI2820" s="232">
        <f>IF(N2820="nulová",J2820,0)</f>
        <v>0</v>
      </c>
      <c r="BJ2820" s="21" t="s">
        <v>81</v>
      </c>
      <c r="BK2820" s="232">
        <f>ROUND(I2820*H2820,2)</f>
        <v>0</v>
      </c>
      <c r="BL2820" s="21" t="s">
        <v>645</v>
      </c>
      <c r="BM2820" s="231" t="s">
        <v>3546</v>
      </c>
    </row>
    <row r="2821" s="14" customFormat="1">
      <c r="A2821" s="14"/>
      <c r="B2821" s="250"/>
      <c r="C2821" s="251"/>
      <c r="D2821" s="240" t="s">
        <v>446</v>
      </c>
      <c r="E2821" s="252" t="s">
        <v>28</v>
      </c>
      <c r="F2821" s="253" t="s">
        <v>899</v>
      </c>
      <c r="G2821" s="251"/>
      <c r="H2821" s="252" t="s">
        <v>28</v>
      </c>
      <c r="I2821" s="254"/>
      <c r="J2821" s="251"/>
      <c r="K2821" s="251"/>
      <c r="L2821" s="255"/>
      <c r="M2821" s="256"/>
      <c r="N2821" s="257"/>
      <c r="O2821" s="257"/>
      <c r="P2821" s="257"/>
      <c r="Q2821" s="257"/>
      <c r="R2821" s="257"/>
      <c r="S2821" s="257"/>
      <c r="T2821" s="258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T2821" s="259" t="s">
        <v>446</v>
      </c>
      <c r="AU2821" s="259" t="s">
        <v>83</v>
      </c>
      <c r="AV2821" s="14" t="s">
        <v>81</v>
      </c>
      <c r="AW2821" s="14" t="s">
        <v>35</v>
      </c>
      <c r="AX2821" s="14" t="s">
        <v>74</v>
      </c>
      <c r="AY2821" s="259" t="s">
        <v>426</v>
      </c>
    </row>
    <row r="2822" s="14" customFormat="1">
      <c r="A2822" s="14"/>
      <c r="B2822" s="250"/>
      <c r="C2822" s="251"/>
      <c r="D2822" s="240" t="s">
        <v>446</v>
      </c>
      <c r="E2822" s="252" t="s">
        <v>28</v>
      </c>
      <c r="F2822" s="253" t="s">
        <v>3547</v>
      </c>
      <c r="G2822" s="251"/>
      <c r="H2822" s="252" t="s">
        <v>28</v>
      </c>
      <c r="I2822" s="254"/>
      <c r="J2822" s="251"/>
      <c r="K2822" s="251"/>
      <c r="L2822" s="255"/>
      <c r="M2822" s="256"/>
      <c r="N2822" s="257"/>
      <c r="O2822" s="257"/>
      <c r="P2822" s="257"/>
      <c r="Q2822" s="257"/>
      <c r="R2822" s="257"/>
      <c r="S2822" s="257"/>
      <c r="T2822" s="258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T2822" s="259" t="s">
        <v>446</v>
      </c>
      <c r="AU2822" s="259" t="s">
        <v>83</v>
      </c>
      <c r="AV2822" s="14" t="s">
        <v>81</v>
      </c>
      <c r="AW2822" s="14" t="s">
        <v>35</v>
      </c>
      <c r="AX2822" s="14" t="s">
        <v>74</v>
      </c>
      <c r="AY2822" s="259" t="s">
        <v>426</v>
      </c>
    </row>
    <row r="2823" s="13" customFormat="1">
      <c r="A2823" s="13"/>
      <c r="B2823" s="238"/>
      <c r="C2823" s="239"/>
      <c r="D2823" s="240" t="s">
        <v>446</v>
      </c>
      <c r="E2823" s="241" t="s">
        <v>28</v>
      </c>
      <c r="F2823" s="242" t="s">
        <v>564</v>
      </c>
      <c r="G2823" s="239"/>
      <c r="H2823" s="243">
        <v>12</v>
      </c>
      <c r="I2823" s="244"/>
      <c r="J2823" s="239"/>
      <c r="K2823" s="239"/>
      <c r="L2823" s="245"/>
      <c r="M2823" s="246"/>
      <c r="N2823" s="247"/>
      <c r="O2823" s="247"/>
      <c r="P2823" s="247"/>
      <c r="Q2823" s="247"/>
      <c r="R2823" s="247"/>
      <c r="S2823" s="247"/>
      <c r="T2823" s="248"/>
      <c r="U2823" s="13"/>
      <c r="V2823" s="13"/>
      <c r="W2823" s="13"/>
      <c r="X2823" s="13"/>
      <c r="Y2823" s="13"/>
      <c r="Z2823" s="13"/>
      <c r="AA2823" s="13"/>
      <c r="AB2823" s="13"/>
      <c r="AC2823" s="13"/>
      <c r="AD2823" s="13"/>
      <c r="AE2823" s="13"/>
      <c r="AT2823" s="249" t="s">
        <v>446</v>
      </c>
      <c r="AU2823" s="249" t="s">
        <v>83</v>
      </c>
      <c r="AV2823" s="13" t="s">
        <v>83</v>
      </c>
      <c r="AW2823" s="13" t="s">
        <v>35</v>
      </c>
      <c r="AX2823" s="13" t="s">
        <v>81</v>
      </c>
      <c r="AY2823" s="249" t="s">
        <v>426</v>
      </c>
    </row>
    <row r="2824" s="2" customFormat="1" ht="37.8" customHeight="1">
      <c r="A2824" s="42"/>
      <c r="B2824" s="43"/>
      <c r="C2824" s="220" t="s">
        <v>3548</v>
      </c>
      <c r="D2824" s="220" t="s">
        <v>433</v>
      </c>
      <c r="E2824" s="221" t="s">
        <v>3549</v>
      </c>
      <c r="F2824" s="222" t="s">
        <v>3550</v>
      </c>
      <c r="G2824" s="223" t="s">
        <v>1452</v>
      </c>
      <c r="H2824" s="224">
        <v>12</v>
      </c>
      <c r="I2824" s="225"/>
      <c r="J2824" s="226">
        <f>ROUND(I2824*H2824,2)</f>
        <v>0</v>
      </c>
      <c r="K2824" s="222" t="s">
        <v>28</v>
      </c>
      <c r="L2824" s="48"/>
      <c r="M2824" s="227" t="s">
        <v>28</v>
      </c>
      <c r="N2824" s="228" t="s">
        <v>45</v>
      </c>
      <c r="O2824" s="88"/>
      <c r="P2824" s="229">
        <f>O2824*H2824</f>
        <v>0</v>
      </c>
      <c r="Q2824" s="229">
        <v>0</v>
      </c>
      <c r="R2824" s="229">
        <f>Q2824*H2824</f>
        <v>0</v>
      </c>
      <c r="S2824" s="229">
        <v>0</v>
      </c>
      <c r="T2824" s="230">
        <f>S2824*H2824</f>
        <v>0</v>
      </c>
      <c r="U2824" s="42"/>
      <c r="V2824" s="42"/>
      <c r="W2824" s="42"/>
      <c r="X2824" s="42"/>
      <c r="Y2824" s="42"/>
      <c r="Z2824" s="42"/>
      <c r="AA2824" s="42"/>
      <c r="AB2824" s="42"/>
      <c r="AC2824" s="42"/>
      <c r="AD2824" s="42"/>
      <c r="AE2824" s="42"/>
      <c r="AR2824" s="231" t="s">
        <v>645</v>
      </c>
      <c r="AT2824" s="231" t="s">
        <v>433</v>
      </c>
      <c r="AU2824" s="231" t="s">
        <v>83</v>
      </c>
      <c r="AY2824" s="21" t="s">
        <v>426</v>
      </c>
      <c r="BE2824" s="232">
        <f>IF(N2824="základní",J2824,0)</f>
        <v>0</v>
      </c>
      <c r="BF2824" s="232">
        <f>IF(N2824="snížená",J2824,0)</f>
        <v>0</v>
      </c>
      <c r="BG2824" s="232">
        <f>IF(N2824="zákl. přenesená",J2824,0)</f>
        <v>0</v>
      </c>
      <c r="BH2824" s="232">
        <f>IF(N2824="sníž. přenesená",J2824,0)</f>
        <v>0</v>
      </c>
      <c r="BI2824" s="232">
        <f>IF(N2824="nulová",J2824,0)</f>
        <v>0</v>
      </c>
      <c r="BJ2824" s="21" t="s">
        <v>81</v>
      </c>
      <c r="BK2824" s="232">
        <f>ROUND(I2824*H2824,2)</f>
        <v>0</v>
      </c>
      <c r="BL2824" s="21" t="s">
        <v>645</v>
      </c>
      <c r="BM2824" s="231" t="s">
        <v>3551</v>
      </c>
    </row>
    <row r="2825" s="14" customFormat="1">
      <c r="A2825" s="14"/>
      <c r="B2825" s="250"/>
      <c r="C2825" s="251"/>
      <c r="D2825" s="240" t="s">
        <v>446</v>
      </c>
      <c r="E2825" s="252" t="s">
        <v>28</v>
      </c>
      <c r="F2825" s="253" t="s">
        <v>899</v>
      </c>
      <c r="G2825" s="251"/>
      <c r="H2825" s="252" t="s">
        <v>28</v>
      </c>
      <c r="I2825" s="254"/>
      <c r="J2825" s="251"/>
      <c r="K2825" s="251"/>
      <c r="L2825" s="255"/>
      <c r="M2825" s="256"/>
      <c r="N2825" s="257"/>
      <c r="O2825" s="257"/>
      <c r="P2825" s="257"/>
      <c r="Q2825" s="257"/>
      <c r="R2825" s="257"/>
      <c r="S2825" s="257"/>
      <c r="T2825" s="258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T2825" s="259" t="s">
        <v>446</v>
      </c>
      <c r="AU2825" s="259" t="s">
        <v>83</v>
      </c>
      <c r="AV2825" s="14" t="s">
        <v>81</v>
      </c>
      <c r="AW2825" s="14" t="s">
        <v>35</v>
      </c>
      <c r="AX2825" s="14" t="s">
        <v>74</v>
      </c>
      <c r="AY2825" s="259" t="s">
        <v>426</v>
      </c>
    </row>
    <row r="2826" s="14" customFormat="1">
      <c r="A2826" s="14"/>
      <c r="B2826" s="250"/>
      <c r="C2826" s="251"/>
      <c r="D2826" s="240" t="s">
        <v>446</v>
      </c>
      <c r="E2826" s="252" t="s">
        <v>28</v>
      </c>
      <c r="F2826" s="253" t="s">
        <v>3547</v>
      </c>
      <c r="G2826" s="251"/>
      <c r="H2826" s="252" t="s">
        <v>28</v>
      </c>
      <c r="I2826" s="254"/>
      <c r="J2826" s="251"/>
      <c r="K2826" s="251"/>
      <c r="L2826" s="255"/>
      <c r="M2826" s="256"/>
      <c r="N2826" s="257"/>
      <c r="O2826" s="257"/>
      <c r="P2826" s="257"/>
      <c r="Q2826" s="257"/>
      <c r="R2826" s="257"/>
      <c r="S2826" s="257"/>
      <c r="T2826" s="258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T2826" s="259" t="s">
        <v>446</v>
      </c>
      <c r="AU2826" s="259" t="s">
        <v>83</v>
      </c>
      <c r="AV2826" s="14" t="s">
        <v>81</v>
      </c>
      <c r="AW2826" s="14" t="s">
        <v>35</v>
      </c>
      <c r="AX2826" s="14" t="s">
        <v>74</v>
      </c>
      <c r="AY2826" s="259" t="s">
        <v>426</v>
      </c>
    </row>
    <row r="2827" s="13" customFormat="1">
      <c r="A2827" s="13"/>
      <c r="B2827" s="238"/>
      <c r="C2827" s="239"/>
      <c r="D2827" s="240" t="s">
        <v>446</v>
      </c>
      <c r="E2827" s="241" t="s">
        <v>28</v>
      </c>
      <c r="F2827" s="242" t="s">
        <v>564</v>
      </c>
      <c r="G2827" s="239"/>
      <c r="H2827" s="243">
        <v>12</v>
      </c>
      <c r="I2827" s="244"/>
      <c r="J2827" s="239"/>
      <c r="K2827" s="239"/>
      <c r="L2827" s="245"/>
      <c r="M2827" s="246"/>
      <c r="N2827" s="247"/>
      <c r="O2827" s="247"/>
      <c r="P2827" s="247"/>
      <c r="Q2827" s="247"/>
      <c r="R2827" s="247"/>
      <c r="S2827" s="247"/>
      <c r="T2827" s="248"/>
      <c r="U2827" s="13"/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3"/>
      <c r="AT2827" s="249" t="s">
        <v>446</v>
      </c>
      <c r="AU2827" s="249" t="s">
        <v>83</v>
      </c>
      <c r="AV2827" s="13" t="s">
        <v>83</v>
      </c>
      <c r="AW2827" s="13" t="s">
        <v>35</v>
      </c>
      <c r="AX2827" s="13" t="s">
        <v>81</v>
      </c>
      <c r="AY2827" s="249" t="s">
        <v>426</v>
      </c>
    </row>
    <row r="2828" s="2" customFormat="1" ht="37.8" customHeight="1">
      <c r="A2828" s="42"/>
      <c r="B2828" s="43"/>
      <c r="C2828" s="220" t="s">
        <v>3552</v>
      </c>
      <c r="D2828" s="220" t="s">
        <v>433</v>
      </c>
      <c r="E2828" s="221" t="s">
        <v>3553</v>
      </c>
      <c r="F2828" s="222" t="s">
        <v>3554</v>
      </c>
      <c r="G2828" s="223" t="s">
        <v>1452</v>
      </c>
      <c r="H2828" s="224">
        <v>3</v>
      </c>
      <c r="I2828" s="225"/>
      <c r="J2828" s="226">
        <f>ROUND(I2828*H2828,2)</f>
        <v>0</v>
      </c>
      <c r="K2828" s="222" t="s">
        <v>28</v>
      </c>
      <c r="L2828" s="48"/>
      <c r="M2828" s="227" t="s">
        <v>28</v>
      </c>
      <c r="N2828" s="228" t="s">
        <v>45</v>
      </c>
      <c r="O2828" s="88"/>
      <c r="P2828" s="229">
        <f>O2828*H2828</f>
        <v>0</v>
      </c>
      <c r="Q2828" s="229">
        <v>0</v>
      </c>
      <c r="R2828" s="229">
        <f>Q2828*H2828</f>
        <v>0</v>
      </c>
      <c r="S2828" s="229">
        <v>0</v>
      </c>
      <c r="T2828" s="230">
        <f>S2828*H2828</f>
        <v>0</v>
      </c>
      <c r="U2828" s="42"/>
      <c r="V2828" s="42"/>
      <c r="W2828" s="42"/>
      <c r="X2828" s="42"/>
      <c r="Y2828" s="42"/>
      <c r="Z2828" s="42"/>
      <c r="AA2828" s="42"/>
      <c r="AB2828" s="42"/>
      <c r="AC2828" s="42"/>
      <c r="AD2828" s="42"/>
      <c r="AE2828" s="42"/>
      <c r="AR2828" s="231" t="s">
        <v>645</v>
      </c>
      <c r="AT2828" s="231" t="s">
        <v>433</v>
      </c>
      <c r="AU2828" s="231" t="s">
        <v>83</v>
      </c>
      <c r="AY2828" s="21" t="s">
        <v>426</v>
      </c>
      <c r="BE2828" s="232">
        <f>IF(N2828="základní",J2828,0)</f>
        <v>0</v>
      </c>
      <c r="BF2828" s="232">
        <f>IF(N2828="snížená",J2828,0)</f>
        <v>0</v>
      </c>
      <c r="BG2828" s="232">
        <f>IF(N2828="zákl. přenesená",J2828,0)</f>
        <v>0</v>
      </c>
      <c r="BH2828" s="232">
        <f>IF(N2828="sníž. přenesená",J2828,0)</f>
        <v>0</v>
      </c>
      <c r="BI2828" s="232">
        <f>IF(N2828="nulová",J2828,0)</f>
        <v>0</v>
      </c>
      <c r="BJ2828" s="21" t="s">
        <v>81</v>
      </c>
      <c r="BK2828" s="232">
        <f>ROUND(I2828*H2828,2)</f>
        <v>0</v>
      </c>
      <c r="BL2828" s="21" t="s">
        <v>645</v>
      </c>
      <c r="BM2828" s="231" t="s">
        <v>3555</v>
      </c>
    </row>
    <row r="2829" s="14" customFormat="1">
      <c r="A2829" s="14"/>
      <c r="B2829" s="250"/>
      <c r="C2829" s="251"/>
      <c r="D2829" s="240" t="s">
        <v>446</v>
      </c>
      <c r="E2829" s="252" t="s">
        <v>28</v>
      </c>
      <c r="F2829" s="253" t="s">
        <v>899</v>
      </c>
      <c r="G2829" s="251"/>
      <c r="H2829" s="252" t="s">
        <v>28</v>
      </c>
      <c r="I2829" s="254"/>
      <c r="J2829" s="251"/>
      <c r="K2829" s="251"/>
      <c r="L2829" s="255"/>
      <c r="M2829" s="256"/>
      <c r="N2829" s="257"/>
      <c r="O2829" s="257"/>
      <c r="P2829" s="257"/>
      <c r="Q2829" s="257"/>
      <c r="R2829" s="257"/>
      <c r="S2829" s="257"/>
      <c r="T2829" s="258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T2829" s="259" t="s">
        <v>446</v>
      </c>
      <c r="AU2829" s="259" t="s">
        <v>83</v>
      </c>
      <c r="AV2829" s="14" t="s">
        <v>81</v>
      </c>
      <c r="AW2829" s="14" t="s">
        <v>35</v>
      </c>
      <c r="AX2829" s="14" t="s">
        <v>74</v>
      </c>
      <c r="AY2829" s="259" t="s">
        <v>426</v>
      </c>
    </row>
    <row r="2830" s="14" customFormat="1">
      <c r="A2830" s="14"/>
      <c r="B2830" s="250"/>
      <c r="C2830" s="251"/>
      <c r="D2830" s="240" t="s">
        <v>446</v>
      </c>
      <c r="E2830" s="252" t="s">
        <v>28</v>
      </c>
      <c r="F2830" s="253" t="s">
        <v>3547</v>
      </c>
      <c r="G2830" s="251"/>
      <c r="H2830" s="252" t="s">
        <v>28</v>
      </c>
      <c r="I2830" s="254"/>
      <c r="J2830" s="251"/>
      <c r="K2830" s="251"/>
      <c r="L2830" s="255"/>
      <c r="M2830" s="256"/>
      <c r="N2830" s="257"/>
      <c r="O2830" s="257"/>
      <c r="P2830" s="257"/>
      <c r="Q2830" s="257"/>
      <c r="R2830" s="257"/>
      <c r="S2830" s="257"/>
      <c r="T2830" s="258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T2830" s="259" t="s">
        <v>446</v>
      </c>
      <c r="AU2830" s="259" t="s">
        <v>83</v>
      </c>
      <c r="AV2830" s="14" t="s">
        <v>81</v>
      </c>
      <c r="AW2830" s="14" t="s">
        <v>35</v>
      </c>
      <c r="AX2830" s="14" t="s">
        <v>74</v>
      </c>
      <c r="AY2830" s="259" t="s">
        <v>426</v>
      </c>
    </row>
    <row r="2831" s="13" customFormat="1">
      <c r="A2831" s="13"/>
      <c r="B2831" s="238"/>
      <c r="C2831" s="239"/>
      <c r="D2831" s="240" t="s">
        <v>446</v>
      </c>
      <c r="E2831" s="241" t="s">
        <v>28</v>
      </c>
      <c r="F2831" s="242" t="s">
        <v>469</v>
      </c>
      <c r="G2831" s="239"/>
      <c r="H2831" s="243">
        <v>3</v>
      </c>
      <c r="I2831" s="244"/>
      <c r="J2831" s="239"/>
      <c r="K2831" s="239"/>
      <c r="L2831" s="245"/>
      <c r="M2831" s="246"/>
      <c r="N2831" s="247"/>
      <c r="O2831" s="247"/>
      <c r="P2831" s="247"/>
      <c r="Q2831" s="247"/>
      <c r="R2831" s="247"/>
      <c r="S2831" s="247"/>
      <c r="T2831" s="248"/>
      <c r="U2831" s="13"/>
      <c r="V2831" s="13"/>
      <c r="W2831" s="13"/>
      <c r="X2831" s="13"/>
      <c r="Y2831" s="13"/>
      <c r="Z2831" s="13"/>
      <c r="AA2831" s="13"/>
      <c r="AB2831" s="13"/>
      <c r="AC2831" s="13"/>
      <c r="AD2831" s="13"/>
      <c r="AE2831" s="13"/>
      <c r="AT2831" s="249" t="s">
        <v>446</v>
      </c>
      <c r="AU2831" s="249" t="s">
        <v>83</v>
      </c>
      <c r="AV2831" s="13" t="s">
        <v>83</v>
      </c>
      <c r="AW2831" s="13" t="s">
        <v>35</v>
      </c>
      <c r="AX2831" s="13" t="s">
        <v>81</v>
      </c>
      <c r="AY2831" s="249" t="s">
        <v>426</v>
      </c>
    </row>
    <row r="2832" s="2" customFormat="1" ht="21.75" customHeight="1">
      <c r="A2832" s="42"/>
      <c r="B2832" s="43"/>
      <c r="C2832" s="220" t="s">
        <v>3556</v>
      </c>
      <c r="D2832" s="220" t="s">
        <v>433</v>
      </c>
      <c r="E2832" s="221" t="s">
        <v>3557</v>
      </c>
      <c r="F2832" s="222" t="s">
        <v>3558</v>
      </c>
      <c r="G2832" s="223" t="s">
        <v>1452</v>
      </c>
      <c r="H2832" s="224">
        <v>3</v>
      </c>
      <c r="I2832" s="225"/>
      <c r="J2832" s="226">
        <f>ROUND(I2832*H2832,2)</f>
        <v>0</v>
      </c>
      <c r="K2832" s="222" t="s">
        <v>28</v>
      </c>
      <c r="L2832" s="48"/>
      <c r="M2832" s="227" t="s">
        <v>28</v>
      </c>
      <c r="N2832" s="228" t="s">
        <v>45</v>
      </c>
      <c r="O2832" s="88"/>
      <c r="P2832" s="229">
        <f>O2832*H2832</f>
        <v>0</v>
      </c>
      <c r="Q2832" s="229">
        <v>0</v>
      </c>
      <c r="R2832" s="229">
        <f>Q2832*H2832</f>
        <v>0</v>
      </c>
      <c r="S2832" s="229">
        <v>0</v>
      </c>
      <c r="T2832" s="230">
        <f>S2832*H2832</f>
        <v>0</v>
      </c>
      <c r="U2832" s="42"/>
      <c r="V2832" s="42"/>
      <c r="W2832" s="42"/>
      <c r="X2832" s="42"/>
      <c r="Y2832" s="42"/>
      <c r="Z2832" s="42"/>
      <c r="AA2832" s="42"/>
      <c r="AB2832" s="42"/>
      <c r="AC2832" s="42"/>
      <c r="AD2832" s="42"/>
      <c r="AE2832" s="42"/>
      <c r="AR2832" s="231" t="s">
        <v>645</v>
      </c>
      <c r="AT2832" s="231" t="s">
        <v>433</v>
      </c>
      <c r="AU2832" s="231" t="s">
        <v>83</v>
      </c>
      <c r="AY2832" s="21" t="s">
        <v>426</v>
      </c>
      <c r="BE2832" s="232">
        <f>IF(N2832="základní",J2832,0)</f>
        <v>0</v>
      </c>
      <c r="BF2832" s="232">
        <f>IF(N2832="snížená",J2832,0)</f>
        <v>0</v>
      </c>
      <c r="BG2832" s="232">
        <f>IF(N2832="zákl. přenesená",J2832,0)</f>
        <v>0</v>
      </c>
      <c r="BH2832" s="232">
        <f>IF(N2832="sníž. přenesená",J2832,0)</f>
        <v>0</v>
      </c>
      <c r="BI2832" s="232">
        <f>IF(N2832="nulová",J2832,0)</f>
        <v>0</v>
      </c>
      <c r="BJ2832" s="21" t="s">
        <v>81</v>
      </c>
      <c r="BK2832" s="232">
        <f>ROUND(I2832*H2832,2)</f>
        <v>0</v>
      </c>
      <c r="BL2832" s="21" t="s">
        <v>645</v>
      </c>
      <c r="BM2832" s="231" t="s">
        <v>3559</v>
      </c>
    </row>
    <row r="2833" s="14" customFormat="1">
      <c r="A2833" s="14"/>
      <c r="B2833" s="250"/>
      <c r="C2833" s="251"/>
      <c r="D2833" s="240" t="s">
        <v>446</v>
      </c>
      <c r="E2833" s="252" t="s">
        <v>28</v>
      </c>
      <c r="F2833" s="253" t="s">
        <v>899</v>
      </c>
      <c r="G2833" s="251"/>
      <c r="H2833" s="252" t="s">
        <v>28</v>
      </c>
      <c r="I2833" s="254"/>
      <c r="J2833" s="251"/>
      <c r="K2833" s="251"/>
      <c r="L2833" s="255"/>
      <c r="M2833" s="256"/>
      <c r="N2833" s="257"/>
      <c r="O2833" s="257"/>
      <c r="P2833" s="257"/>
      <c r="Q2833" s="257"/>
      <c r="R2833" s="257"/>
      <c r="S2833" s="257"/>
      <c r="T2833" s="258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T2833" s="259" t="s">
        <v>446</v>
      </c>
      <c r="AU2833" s="259" t="s">
        <v>83</v>
      </c>
      <c r="AV2833" s="14" t="s">
        <v>81</v>
      </c>
      <c r="AW2833" s="14" t="s">
        <v>35</v>
      </c>
      <c r="AX2833" s="14" t="s">
        <v>74</v>
      </c>
      <c r="AY2833" s="259" t="s">
        <v>426</v>
      </c>
    </row>
    <row r="2834" s="14" customFormat="1">
      <c r="A2834" s="14"/>
      <c r="B2834" s="250"/>
      <c r="C2834" s="251"/>
      <c r="D2834" s="240" t="s">
        <v>446</v>
      </c>
      <c r="E2834" s="252" t="s">
        <v>28</v>
      </c>
      <c r="F2834" s="253" t="s">
        <v>1691</v>
      </c>
      <c r="G2834" s="251"/>
      <c r="H2834" s="252" t="s">
        <v>28</v>
      </c>
      <c r="I2834" s="254"/>
      <c r="J2834" s="251"/>
      <c r="K2834" s="251"/>
      <c r="L2834" s="255"/>
      <c r="M2834" s="256"/>
      <c r="N2834" s="257"/>
      <c r="O2834" s="257"/>
      <c r="P2834" s="257"/>
      <c r="Q2834" s="257"/>
      <c r="R2834" s="257"/>
      <c r="S2834" s="257"/>
      <c r="T2834" s="258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T2834" s="259" t="s">
        <v>446</v>
      </c>
      <c r="AU2834" s="259" t="s">
        <v>83</v>
      </c>
      <c r="AV2834" s="14" t="s">
        <v>81</v>
      </c>
      <c r="AW2834" s="14" t="s">
        <v>35</v>
      </c>
      <c r="AX2834" s="14" t="s">
        <v>74</v>
      </c>
      <c r="AY2834" s="259" t="s">
        <v>426</v>
      </c>
    </row>
    <row r="2835" s="13" customFormat="1">
      <c r="A2835" s="13"/>
      <c r="B2835" s="238"/>
      <c r="C2835" s="239"/>
      <c r="D2835" s="240" t="s">
        <v>446</v>
      </c>
      <c r="E2835" s="241" t="s">
        <v>28</v>
      </c>
      <c r="F2835" s="242" t="s">
        <v>469</v>
      </c>
      <c r="G2835" s="239"/>
      <c r="H2835" s="243">
        <v>3</v>
      </c>
      <c r="I2835" s="244"/>
      <c r="J2835" s="239"/>
      <c r="K2835" s="239"/>
      <c r="L2835" s="245"/>
      <c r="M2835" s="246"/>
      <c r="N2835" s="247"/>
      <c r="O2835" s="247"/>
      <c r="P2835" s="247"/>
      <c r="Q2835" s="247"/>
      <c r="R2835" s="247"/>
      <c r="S2835" s="247"/>
      <c r="T2835" s="248"/>
      <c r="U2835" s="13"/>
      <c r="V2835" s="13"/>
      <c r="W2835" s="13"/>
      <c r="X2835" s="13"/>
      <c r="Y2835" s="13"/>
      <c r="Z2835" s="13"/>
      <c r="AA2835" s="13"/>
      <c r="AB2835" s="13"/>
      <c r="AC2835" s="13"/>
      <c r="AD2835" s="13"/>
      <c r="AE2835" s="13"/>
      <c r="AT2835" s="249" t="s">
        <v>446</v>
      </c>
      <c r="AU2835" s="249" t="s">
        <v>83</v>
      </c>
      <c r="AV2835" s="13" t="s">
        <v>83</v>
      </c>
      <c r="AW2835" s="13" t="s">
        <v>35</v>
      </c>
      <c r="AX2835" s="13" t="s">
        <v>81</v>
      </c>
      <c r="AY2835" s="249" t="s">
        <v>426</v>
      </c>
    </row>
    <row r="2836" s="2" customFormat="1" ht="24.15" customHeight="1">
      <c r="A2836" s="42"/>
      <c r="B2836" s="43"/>
      <c r="C2836" s="220" t="s">
        <v>3560</v>
      </c>
      <c r="D2836" s="220" t="s">
        <v>433</v>
      </c>
      <c r="E2836" s="221" t="s">
        <v>3561</v>
      </c>
      <c r="F2836" s="222" t="s">
        <v>3562</v>
      </c>
      <c r="G2836" s="223" t="s">
        <v>1452</v>
      </c>
      <c r="H2836" s="224">
        <v>2</v>
      </c>
      <c r="I2836" s="225"/>
      <c r="J2836" s="226">
        <f>ROUND(I2836*H2836,2)</f>
        <v>0</v>
      </c>
      <c r="K2836" s="222" t="s">
        <v>28</v>
      </c>
      <c r="L2836" s="48"/>
      <c r="M2836" s="227" t="s">
        <v>28</v>
      </c>
      <c r="N2836" s="228" t="s">
        <v>45</v>
      </c>
      <c r="O2836" s="88"/>
      <c r="P2836" s="229">
        <f>O2836*H2836</f>
        <v>0</v>
      </c>
      <c r="Q2836" s="229">
        <v>0</v>
      </c>
      <c r="R2836" s="229">
        <f>Q2836*H2836</f>
        <v>0</v>
      </c>
      <c r="S2836" s="229">
        <v>0</v>
      </c>
      <c r="T2836" s="230">
        <f>S2836*H2836</f>
        <v>0</v>
      </c>
      <c r="U2836" s="42"/>
      <c r="V2836" s="42"/>
      <c r="W2836" s="42"/>
      <c r="X2836" s="42"/>
      <c r="Y2836" s="42"/>
      <c r="Z2836" s="42"/>
      <c r="AA2836" s="42"/>
      <c r="AB2836" s="42"/>
      <c r="AC2836" s="42"/>
      <c r="AD2836" s="42"/>
      <c r="AE2836" s="42"/>
      <c r="AR2836" s="231" t="s">
        <v>645</v>
      </c>
      <c r="AT2836" s="231" t="s">
        <v>433</v>
      </c>
      <c r="AU2836" s="231" t="s">
        <v>83</v>
      </c>
      <c r="AY2836" s="21" t="s">
        <v>426</v>
      </c>
      <c r="BE2836" s="232">
        <f>IF(N2836="základní",J2836,0)</f>
        <v>0</v>
      </c>
      <c r="BF2836" s="232">
        <f>IF(N2836="snížená",J2836,0)</f>
        <v>0</v>
      </c>
      <c r="BG2836" s="232">
        <f>IF(N2836="zákl. přenesená",J2836,0)</f>
        <v>0</v>
      </c>
      <c r="BH2836" s="232">
        <f>IF(N2836="sníž. přenesená",J2836,0)</f>
        <v>0</v>
      </c>
      <c r="BI2836" s="232">
        <f>IF(N2836="nulová",J2836,0)</f>
        <v>0</v>
      </c>
      <c r="BJ2836" s="21" t="s">
        <v>81</v>
      </c>
      <c r="BK2836" s="232">
        <f>ROUND(I2836*H2836,2)</f>
        <v>0</v>
      </c>
      <c r="BL2836" s="21" t="s">
        <v>645</v>
      </c>
      <c r="BM2836" s="231" t="s">
        <v>3563</v>
      </c>
    </row>
    <row r="2837" s="14" customFormat="1">
      <c r="A2837" s="14"/>
      <c r="B2837" s="250"/>
      <c r="C2837" s="251"/>
      <c r="D2837" s="240" t="s">
        <v>446</v>
      </c>
      <c r="E2837" s="252" t="s">
        <v>28</v>
      </c>
      <c r="F2837" s="253" t="s">
        <v>899</v>
      </c>
      <c r="G2837" s="251"/>
      <c r="H2837" s="252" t="s">
        <v>28</v>
      </c>
      <c r="I2837" s="254"/>
      <c r="J2837" s="251"/>
      <c r="K2837" s="251"/>
      <c r="L2837" s="255"/>
      <c r="M2837" s="256"/>
      <c r="N2837" s="257"/>
      <c r="O2837" s="257"/>
      <c r="P2837" s="257"/>
      <c r="Q2837" s="257"/>
      <c r="R2837" s="257"/>
      <c r="S2837" s="257"/>
      <c r="T2837" s="258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T2837" s="259" t="s">
        <v>446</v>
      </c>
      <c r="AU2837" s="259" t="s">
        <v>83</v>
      </c>
      <c r="AV2837" s="14" t="s">
        <v>81</v>
      </c>
      <c r="AW2837" s="14" t="s">
        <v>35</v>
      </c>
      <c r="AX2837" s="14" t="s">
        <v>74</v>
      </c>
      <c r="AY2837" s="259" t="s">
        <v>426</v>
      </c>
    </row>
    <row r="2838" s="14" customFormat="1">
      <c r="A2838" s="14"/>
      <c r="B2838" s="250"/>
      <c r="C2838" s="251"/>
      <c r="D2838" s="240" t="s">
        <v>446</v>
      </c>
      <c r="E2838" s="252" t="s">
        <v>28</v>
      </c>
      <c r="F2838" s="253" t="s">
        <v>3564</v>
      </c>
      <c r="G2838" s="251"/>
      <c r="H2838" s="252" t="s">
        <v>28</v>
      </c>
      <c r="I2838" s="254"/>
      <c r="J2838" s="251"/>
      <c r="K2838" s="251"/>
      <c r="L2838" s="255"/>
      <c r="M2838" s="256"/>
      <c r="N2838" s="257"/>
      <c r="O2838" s="257"/>
      <c r="P2838" s="257"/>
      <c r="Q2838" s="257"/>
      <c r="R2838" s="257"/>
      <c r="S2838" s="257"/>
      <c r="T2838" s="258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T2838" s="259" t="s">
        <v>446</v>
      </c>
      <c r="AU2838" s="259" t="s">
        <v>83</v>
      </c>
      <c r="AV2838" s="14" t="s">
        <v>81</v>
      </c>
      <c r="AW2838" s="14" t="s">
        <v>35</v>
      </c>
      <c r="AX2838" s="14" t="s">
        <v>74</v>
      </c>
      <c r="AY2838" s="259" t="s">
        <v>426</v>
      </c>
    </row>
    <row r="2839" s="13" customFormat="1">
      <c r="A2839" s="13"/>
      <c r="B2839" s="238"/>
      <c r="C2839" s="239"/>
      <c r="D2839" s="240" t="s">
        <v>446</v>
      </c>
      <c r="E2839" s="241" t="s">
        <v>28</v>
      </c>
      <c r="F2839" s="242" t="s">
        <v>83</v>
      </c>
      <c r="G2839" s="239"/>
      <c r="H2839" s="243">
        <v>2</v>
      </c>
      <c r="I2839" s="244"/>
      <c r="J2839" s="239"/>
      <c r="K2839" s="239"/>
      <c r="L2839" s="245"/>
      <c r="M2839" s="246"/>
      <c r="N2839" s="247"/>
      <c r="O2839" s="247"/>
      <c r="P2839" s="247"/>
      <c r="Q2839" s="247"/>
      <c r="R2839" s="247"/>
      <c r="S2839" s="247"/>
      <c r="T2839" s="248"/>
      <c r="U2839" s="13"/>
      <c r="V2839" s="13"/>
      <c r="W2839" s="13"/>
      <c r="X2839" s="13"/>
      <c r="Y2839" s="13"/>
      <c r="Z2839" s="13"/>
      <c r="AA2839" s="13"/>
      <c r="AB2839" s="13"/>
      <c r="AC2839" s="13"/>
      <c r="AD2839" s="13"/>
      <c r="AE2839" s="13"/>
      <c r="AT2839" s="249" t="s">
        <v>446</v>
      </c>
      <c r="AU2839" s="249" t="s">
        <v>83</v>
      </c>
      <c r="AV2839" s="13" t="s">
        <v>83</v>
      </c>
      <c r="AW2839" s="13" t="s">
        <v>35</v>
      </c>
      <c r="AX2839" s="13" t="s">
        <v>81</v>
      </c>
      <c r="AY2839" s="249" t="s">
        <v>426</v>
      </c>
    </row>
    <row r="2840" s="2" customFormat="1" ht="49.05" customHeight="1">
      <c r="A2840" s="42"/>
      <c r="B2840" s="43"/>
      <c r="C2840" s="220" t="s">
        <v>3565</v>
      </c>
      <c r="D2840" s="220" t="s">
        <v>433</v>
      </c>
      <c r="E2840" s="221" t="s">
        <v>3566</v>
      </c>
      <c r="F2840" s="222" t="s">
        <v>3567</v>
      </c>
      <c r="G2840" s="223" t="s">
        <v>740</v>
      </c>
      <c r="H2840" s="224">
        <v>1.0229999999999999</v>
      </c>
      <c r="I2840" s="225"/>
      <c r="J2840" s="226">
        <f>ROUND(I2840*H2840,2)</f>
        <v>0</v>
      </c>
      <c r="K2840" s="222" t="s">
        <v>437</v>
      </c>
      <c r="L2840" s="48"/>
      <c r="M2840" s="227" t="s">
        <v>28</v>
      </c>
      <c r="N2840" s="228" t="s">
        <v>45</v>
      </c>
      <c r="O2840" s="88"/>
      <c r="P2840" s="229">
        <f>O2840*H2840</f>
        <v>0</v>
      </c>
      <c r="Q2840" s="229">
        <v>0</v>
      </c>
      <c r="R2840" s="229">
        <f>Q2840*H2840</f>
        <v>0</v>
      </c>
      <c r="S2840" s="229">
        <v>0</v>
      </c>
      <c r="T2840" s="230">
        <f>S2840*H2840</f>
        <v>0</v>
      </c>
      <c r="U2840" s="42"/>
      <c r="V2840" s="42"/>
      <c r="W2840" s="42"/>
      <c r="X2840" s="42"/>
      <c r="Y2840" s="42"/>
      <c r="Z2840" s="42"/>
      <c r="AA2840" s="42"/>
      <c r="AB2840" s="42"/>
      <c r="AC2840" s="42"/>
      <c r="AD2840" s="42"/>
      <c r="AE2840" s="42"/>
      <c r="AR2840" s="231" t="s">
        <v>645</v>
      </c>
      <c r="AT2840" s="231" t="s">
        <v>433</v>
      </c>
      <c r="AU2840" s="231" t="s">
        <v>83</v>
      </c>
      <c r="AY2840" s="21" t="s">
        <v>426</v>
      </c>
      <c r="BE2840" s="232">
        <f>IF(N2840="základní",J2840,0)</f>
        <v>0</v>
      </c>
      <c r="BF2840" s="232">
        <f>IF(N2840="snížená",J2840,0)</f>
        <v>0</v>
      </c>
      <c r="BG2840" s="232">
        <f>IF(N2840="zákl. přenesená",J2840,0)</f>
        <v>0</v>
      </c>
      <c r="BH2840" s="232">
        <f>IF(N2840="sníž. přenesená",J2840,0)</f>
        <v>0</v>
      </c>
      <c r="BI2840" s="232">
        <f>IF(N2840="nulová",J2840,0)</f>
        <v>0</v>
      </c>
      <c r="BJ2840" s="21" t="s">
        <v>81</v>
      </c>
      <c r="BK2840" s="232">
        <f>ROUND(I2840*H2840,2)</f>
        <v>0</v>
      </c>
      <c r="BL2840" s="21" t="s">
        <v>645</v>
      </c>
      <c r="BM2840" s="231" t="s">
        <v>3568</v>
      </c>
    </row>
    <row r="2841" s="2" customFormat="1">
      <c r="A2841" s="42"/>
      <c r="B2841" s="43"/>
      <c r="C2841" s="44"/>
      <c r="D2841" s="233" t="s">
        <v>442</v>
      </c>
      <c r="E2841" s="44"/>
      <c r="F2841" s="234" t="s">
        <v>3569</v>
      </c>
      <c r="G2841" s="44"/>
      <c r="H2841" s="44"/>
      <c r="I2841" s="235"/>
      <c r="J2841" s="44"/>
      <c r="K2841" s="44"/>
      <c r="L2841" s="48"/>
      <c r="M2841" s="236"/>
      <c r="N2841" s="237"/>
      <c r="O2841" s="88"/>
      <c r="P2841" s="88"/>
      <c r="Q2841" s="88"/>
      <c r="R2841" s="88"/>
      <c r="S2841" s="88"/>
      <c r="T2841" s="89"/>
      <c r="U2841" s="42"/>
      <c r="V2841" s="42"/>
      <c r="W2841" s="42"/>
      <c r="X2841" s="42"/>
      <c r="Y2841" s="42"/>
      <c r="Z2841" s="42"/>
      <c r="AA2841" s="42"/>
      <c r="AB2841" s="42"/>
      <c r="AC2841" s="42"/>
      <c r="AD2841" s="42"/>
      <c r="AE2841" s="42"/>
      <c r="AT2841" s="21" t="s">
        <v>442</v>
      </c>
      <c r="AU2841" s="21" t="s">
        <v>83</v>
      </c>
    </row>
    <row r="2842" s="2" customFormat="1" ht="49.05" customHeight="1">
      <c r="A2842" s="42"/>
      <c r="B2842" s="43"/>
      <c r="C2842" s="220" t="s">
        <v>3570</v>
      </c>
      <c r="D2842" s="220" t="s">
        <v>433</v>
      </c>
      <c r="E2842" s="221" t="s">
        <v>3571</v>
      </c>
      <c r="F2842" s="222" t="s">
        <v>3572</v>
      </c>
      <c r="G2842" s="223" t="s">
        <v>740</v>
      </c>
      <c r="H2842" s="224">
        <v>1.0229999999999999</v>
      </c>
      <c r="I2842" s="225"/>
      <c r="J2842" s="226">
        <f>ROUND(I2842*H2842,2)</f>
        <v>0</v>
      </c>
      <c r="K2842" s="222" t="s">
        <v>437</v>
      </c>
      <c r="L2842" s="48"/>
      <c r="M2842" s="227" t="s">
        <v>28</v>
      </c>
      <c r="N2842" s="228" t="s">
        <v>45</v>
      </c>
      <c r="O2842" s="88"/>
      <c r="P2842" s="229">
        <f>O2842*H2842</f>
        <v>0</v>
      </c>
      <c r="Q2842" s="229">
        <v>0</v>
      </c>
      <c r="R2842" s="229">
        <f>Q2842*H2842</f>
        <v>0</v>
      </c>
      <c r="S2842" s="229">
        <v>0</v>
      </c>
      <c r="T2842" s="230">
        <f>S2842*H2842</f>
        <v>0</v>
      </c>
      <c r="U2842" s="42"/>
      <c r="V2842" s="42"/>
      <c r="W2842" s="42"/>
      <c r="X2842" s="42"/>
      <c r="Y2842" s="42"/>
      <c r="Z2842" s="42"/>
      <c r="AA2842" s="42"/>
      <c r="AB2842" s="42"/>
      <c r="AC2842" s="42"/>
      <c r="AD2842" s="42"/>
      <c r="AE2842" s="42"/>
      <c r="AR2842" s="231" t="s">
        <v>645</v>
      </c>
      <c r="AT2842" s="231" t="s">
        <v>433</v>
      </c>
      <c r="AU2842" s="231" t="s">
        <v>83</v>
      </c>
      <c r="AY2842" s="21" t="s">
        <v>426</v>
      </c>
      <c r="BE2842" s="232">
        <f>IF(N2842="základní",J2842,0)</f>
        <v>0</v>
      </c>
      <c r="BF2842" s="232">
        <f>IF(N2842="snížená",J2842,0)</f>
        <v>0</v>
      </c>
      <c r="BG2842" s="232">
        <f>IF(N2842="zákl. přenesená",J2842,0)</f>
        <v>0</v>
      </c>
      <c r="BH2842" s="232">
        <f>IF(N2842="sníž. přenesená",J2842,0)</f>
        <v>0</v>
      </c>
      <c r="BI2842" s="232">
        <f>IF(N2842="nulová",J2842,0)</f>
        <v>0</v>
      </c>
      <c r="BJ2842" s="21" t="s">
        <v>81</v>
      </c>
      <c r="BK2842" s="232">
        <f>ROUND(I2842*H2842,2)</f>
        <v>0</v>
      </c>
      <c r="BL2842" s="21" t="s">
        <v>645</v>
      </c>
      <c r="BM2842" s="231" t="s">
        <v>3573</v>
      </c>
    </row>
    <row r="2843" s="2" customFormat="1">
      <c r="A2843" s="42"/>
      <c r="B2843" s="43"/>
      <c r="C2843" s="44"/>
      <c r="D2843" s="233" t="s">
        <v>442</v>
      </c>
      <c r="E2843" s="44"/>
      <c r="F2843" s="234" t="s">
        <v>3574</v>
      </c>
      <c r="G2843" s="44"/>
      <c r="H2843" s="44"/>
      <c r="I2843" s="235"/>
      <c r="J2843" s="44"/>
      <c r="K2843" s="44"/>
      <c r="L2843" s="48"/>
      <c r="M2843" s="236"/>
      <c r="N2843" s="237"/>
      <c r="O2843" s="88"/>
      <c r="P2843" s="88"/>
      <c r="Q2843" s="88"/>
      <c r="R2843" s="88"/>
      <c r="S2843" s="88"/>
      <c r="T2843" s="89"/>
      <c r="U2843" s="42"/>
      <c r="V2843" s="42"/>
      <c r="W2843" s="42"/>
      <c r="X2843" s="42"/>
      <c r="Y2843" s="42"/>
      <c r="Z2843" s="42"/>
      <c r="AA2843" s="42"/>
      <c r="AB2843" s="42"/>
      <c r="AC2843" s="42"/>
      <c r="AD2843" s="42"/>
      <c r="AE2843" s="42"/>
      <c r="AT2843" s="21" t="s">
        <v>442</v>
      </c>
      <c r="AU2843" s="21" t="s">
        <v>83</v>
      </c>
    </row>
    <row r="2844" s="12" customFormat="1" ht="22.8" customHeight="1">
      <c r="A2844" s="12"/>
      <c r="B2844" s="204"/>
      <c r="C2844" s="205"/>
      <c r="D2844" s="206" t="s">
        <v>73</v>
      </c>
      <c r="E2844" s="218" t="s">
        <v>3575</v>
      </c>
      <c r="F2844" s="218" t="s">
        <v>3576</v>
      </c>
      <c r="G2844" s="205"/>
      <c r="H2844" s="205"/>
      <c r="I2844" s="208"/>
      <c r="J2844" s="219">
        <f>BK2844</f>
        <v>0</v>
      </c>
      <c r="K2844" s="205"/>
      <c r="L2844" s="210"/>
      <c r="M2844" s="211"/>
      <c r="N2844" s="212"/>
      <c r="O2844" s="212"/>
      <c r="P2844" s="213">
        <f>SUM(P2845:P3093)</f>
        <v>0</v>
      </c>
      <c r="Q2844" s="212"/>
      <c r="R2844" s="213">
        <f>SUM(R2845:R3093)</f>
        <v>29.467151779999995</v>
      </c>
      <c r="S2844" s="212"/>
      <c r="T2844" s="214">
        <f>SUM(T2845:T3093)</f>
        <v>0.094980000000000009</v>
      </c>
      <c r="U2844" s="12"/>
      <c r="V2844" s="12"/>
      <c r="W2844" s="12"/>
      <c r="X2844" s="12"/>
      <c r="Y2844" s="12"/>
      <c r="Z2844" s="12"/>
      <c r="AA2844" s="12"/>
      <c r="AB2844" s="12"/>
      <c r="AC2844" s="12"/>
      <c r="AD2844" s="12"/>
      <c r="AE2844" s="12"/>
      <c r="AR2844" s="215" t="s">
        <v>83</v>
      </c>
      <c r="AT2844" s="216" t="s">
        <v>73</v>
      </c>
      <c r="AU2844" s="216" t="s">
        <v>81</v>
      </c>
      <c r="AY2844" s="215" t="s">
        <v>426</v>
      </c>
      <c r="BK2844" s="217">
        <f>SUM(BK2845:BK3093)</f>
        <v>0</v>
      </c>
    </row>
    <row r="2845" s="2" customFormat="1" ht="24.15" customHeight="1">
      <c r="A2845" s="42"/>
      <c r="B2845" s="43"/>
      <c r="C2845" s="220" t="s">
        <v>3577</v>
      </c>
      <c r="D2845" s="220" t="s">
        <v>433</v>
      </c>
      <c r="E2845" s="221" t="s">
        <v>3578</v>
      </c>
      <c r="F2845" s="222" t="s">
        <v>3579</v>
      </c>
      <c r="G2845" s="223" t="s">
        <v>949</v>
      </c>
      <c r="H2845" s="224">
        <v>31.66</v>
      </c>
      <c r="I2845" s="225"/>
      <c r="J2845" s="226">
        <f>ROUND(I2845*H2845,2)</f>
        <v>0</v>
      </c>
      <c r="K2845" s="222" t="s">
        <v>437</v>
      </c>
      <c r="L2845" s="48"/>
      <c r="M2845" s="227" t="s">
        <v>28</v>
      </c>
      <c r="N2845" s="228" t="s">
        <v>45</v>
      </c>
      <c r="O2845" s="88"/>
      <c r="P2845" s="229">
        <f>O2845*H2845</f>
        <v>0</v>
      </c>
      <c r="Q2845" s="229">
        <v>0</v>
      </c>
      <c r="R2845" s="229">
        <f>Q2845*H2845</f>
        <v>0</v>
      </c>
      <c r="S2845" s="229">
        <v>0.0030000000000000001</v>
      </c>
      <c r="T2845" s="230">
        <f>S2845*H2845</f>
        <v>0.094980000000000009</v>
      </c>
      <c r="U2845" s="42"/>
      <c r="V2845" s="42"/>
      <c r="W2845" s="42"/>
      <c r="X2845" s="42"/>
      <c r="Y2845" s="42"/>
      <c r="Z2845" s="42"/>
      <c r="AA2845" s="42"/>
      <c r="AB2845" s="42"/>
      <c r="AC2845" s="42"/>
      <c r="AD2845" s="42"/>
      <c r="AE2845" s="42"/>
      <c r="AR2845" s="231" t="s">
        <v>645</v>
      </c>
      <c r="AT2845" s="231" t="s">
        <v>433</v>
      </c>
      <c r="AU2845" s="231" t="s">
        <v>83</v>
      </c>
      <c r="AY2845" s="21" t="s">
        <v>426</v>
      </c>
      <c r="BE2845" s="232">
        <f>IF(N2845="základní",J2845,0)</f>
        <v>0</v>
      </c>
      <c r="BF2845" s="232">
        <f>IF(N2845="snížená",J2845,0)</f>
        <v>0</v>
      </c>
      <c r="BG2845" s="232">
        <f>IF(N2845="zákl. přenesená",J2845,0)</f>
        <v>0</v>
      </c>
      <c r="BH2845" s="232">
        <f>IF(N2845="sníž. přenesená",J2845,0)</f>
        <v>0</v>
      </c>
      <c r="BI2845" s="232">
        <f>IF(N2845="nulová",J2845,0)</f>
        <v>0</v>
      </c>
      <c r="BJ2845" s="21" t="s">
        <v>81</v>
      </c>
      <c r="BK2845" s="232">
        <f>ROUND(I2845*H2845,2)</f>
        <v>0</v>
      </c>
      <c r="BL2845" s="21" t="s">
        <v>645</v>
      </c>
      <c r="BM2845" s="231" t="s">
        <v>3580</v>
      </c>
    </row>
    <row r="2846" s="2" customFormat="1">
      <c r="A2846" s="42"/>
      <c r="B2846" s="43"/>
      <c r="C2846" s="44"/>
      <c r="D2846" s="233" t="s">
        <v>442</v>
      </c>
      <c r="E2846" s="44"/>
      <c r="F2846" s="234" t="s">
        <v>3581</v>
      </c>
      <c r="G2846" s="44"/>
      <c r="H2846" s="44"/>
      <c r="I2846" s="235"/>
      <c r="J2846" s="44"/>
      <c r="K2846" s="44"/>
      <c r="L2846" s="48"/>
      <c r="M2846" s="236"/>
      <c r="N2846" s="237"/>
      <c r="O2846" s="88"/>
      <c r="P2846" s="88"/>
      <c r="Q2846" s="88"/>
      <c r="R2846" s="88"/>
      <c r="S2846" s="88"/>
      <c r="T2846" s="89"/>
      <c r="U2846" s="42"/>
      <c r="V2846" s="42"/>
      <c r="W2846" s="42"/>
      <c r="X2846" s="42"/>
      <c r="Y2846" s="42"/>
      <c r="Z2846" s="42"/>
      <c r="AA2846" s="42"/>
      <c r="AB2846" s="42"/>
      <c r="AC2846" s="42"/>
      <c r="AD2846" s="42"/>
      <c r="AE2846" s="42"/>
      <c r="AT2846" s="21" t="s">
        <v>442</v>
      </c>
      <c r="AU2846" s="21" t="s">
        <v>83</v>
      </c>
    </row>
    <row r="2847" s="14" customFormat="1">
      <c r="A2847" s="14"/>
      <c r="B2847" s="250"/>
      <c r="C2847" s="251"/>
      <c r="D2847" s="240" t="s">
        <v>446</v>
      </c>
      <c r="E2847" s="252" t="s">
        <v>28</v>
      </c>
      <c r="F2847" s="253" t="s">
        <v>862</v>
      </c>
      <c r="G2847" s="251"/>
      <c r="H2847" s="252" t="s">
        <v>28</v>
      </c>
      <c r="I2847" s="254"/>
      <c r="J2847" s="251"/>
      <c r="K2847" s="251"/>
      <c r="L2847" s="255"/>
      <c r="M2847" s="256"/>
      <c r="N2847" s="257"/>
      <c r="O2847" s="257"/>
      <c r="P2847" s="257"/>
      <c r="Q2847" s="257"/>
      <c r="R2847" s="257"/>
      <c r="S2847" s="257"/>
      <c r="T2847" s="258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T2847" s="259" t="s">
        <v>446</v>
      </c>
      <c r="AU2847" s="259" t="s">
        <v>83</v>
      </c>
      <c r="AV2847" s="14" t="s">
        <v>81</v>
      </c>
      <c r="AW2847" s="14" t="s">
        <v>35</v>
      </c>
      <c r="AX2847" s="14" t="s">
        <v>74</v>
      </c>
      <c r="AY2847" s="259" t="s">
        <v>426</v>
      </c>
    </row>
    <row r="2848" s="13" customFormat="1">
      <c r="A2848" s="13"/>
      <c r="B2848" s="238"/>
      <c r="C2848" s="239"/>
      <c r="D2848" s="240" t="s">
        <v>446</v>
      </c>
      <c r="E2848" s="241" t="s">
        <v>28</v>
      </c>
      <c r="F2848" s="242" t="s">
        <v>3582</v>
      </c>
      <c r="G2848" s="239"/>
      <c r="H2848" s="243">
        <v>8.0600000000000005</v>
      </c>
      <c r="I2848" s="244"/>
      <c r="J2848" s="239"/>
      <c r="K2848" s="239"/>
      <c r="L2848" s="245"/>
      <c r="M2848" s="246"/>
      <c r="N2848" s="247"/>
      <c r="O2848" s="247"/>
      <c r="P2848" s="247"/>
      <c r="Q2848" s="247"/>
      <c r="R2848" s="247"/>
      <c r="S2848" s="247"/>
      <c r="T2848" s="248"/>
      <c r="U2848" s="13"/>
      <c r="V2848" s="13"/>
      <c r="W2848" s="13"/>
      <c r="X2848" s="13"/>
      <c r="Y2848" s="13"/>
      <c r="Z2848" s="13"/>
      <c r="AA2848" s="13"/>
      <c r="AB2848" s="13"/>
      <c r="AC2848" s="13"/>
      <c r="AD2848" s="13"/>
      <c r="AE2848" s="13"/>
      <c r="AT2848" s="249" t="s">
        <v>446</v>
      </c>
      <c r="AU2848" s="249" t="s">
        <v>83</v>
      </c>
      <c r="AV2848" s="13" t="s">
        <v>83</v>
      </c>
      <c r="AW2848" s="13" t="s">
        <v>35</v>
      </c>
      <c r="AX2848" s="13" t="s">
        <v>74</v>
      </c>
      <c r="AY2848" s="249" t="s">
        <v>426</v>
      </c>
    </row>
    <row r="2849" s="14" customFormat="1">
      <c r="A2849" s="14"/>
      <c r="B2849" s="250"/>
      <c r="C2849" s="251"/>
      <c r="D2849" s="240" t="s">
        <v>446</v>
      </c>
      <c r="E2849" s="252" t="s">
        <v>28</v>
      </c>
      <c r="F2849" s="253" t="s">
        <v>871</v>
      </c>
      <c r="G2849" s="251"/>
      <c r="H2849" s="252" t="s">
        <v>28</v>
      </c>
      <c r="I2849" s="254"/>
      <c r="J2849" s="251"/>
      <c r="K2849" s="251"/>
      <c r="L2849" s="255"/>
      <c r="M2849" s="256"/>
      <c r="N2849" s="257"/>
      <c r="O2849" s="257"/>
      <c r="P2849" s="257"/>
      <c r="Q2849" s="257"/>
      <c r="R2849" s="257"/>
      <c r="S2849" s="257"/>
      <c r="T2849" s="258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T2849" s="259" t="s">
        <v>446</v>
      </c>
      <c r="AU2849" s="259" t="s">
        <v>83</v>
      </c>
      <c r="AV2849" s="14" t="s">
        <v>81</v>
      </c>
      <c r="AW2849" s="14" t="s">
        <v>35</v>
      </c>
      <c r="AX2849" s="14" t="s">
        <v>74</v>
      </c>
      <c r="AY2849" s="259" t="s">
        <v>426</v>
      </c>
    </row>
    <row r="2850" s="13" customFormat="1">
      <c r="A2850" s="13"/>
      <c r="B2850" s="238"/>
      <c r="C2850" s="239"/>
      <c r="D2850" s="240" t="s">
        <v>446</v>
      </c>
      <c r="E2850" s="241" t="s">
        <v>28</v>
      </c>
      <c r="F2850" s="242" t="s">
        <v>3583</v>
      </c>
      <c r="G2850" s="239"/>
      <c r="H2850" s="243">
        <v>11.800000000000001</v>
      </c>
      <c r="I2850" s="244"/>
      <c r="J2850" s="239"/>
      <c r="K2850" s="239"/>
      <c r="L2850" s="245"/>
      <c r="M2850" s="246"/>
      <c r="N2850" s="247"/>
      <c r="O2850" s="247"/>
      <c r="P2850" s="247"/>
      <c r="Q2850" s="247"/>
      <c r="R2850" s="247"/>
      <c r="S2850" s="247"/>
      <c r="T2850" s="248"/>
      <c r="U2850" s="13"/>
      <c r="V2850" s="13"/>
      <c r="W2850" s="13"/>
      <c r="X2850" s="13"/>
      <c r="Y2850" s="13"/>
      <c r="Z2850" s="13"/>
      <c r="AA2850" s="13"/>
      <c r="AB2850" s="13"/>
      <c r="AC2850" s="13"/>
      <c r="AD2850" s="13"/>
      <c r="AE2850" s="13"/>
      <c r="AT2850" s="249" t="s">
        <v>446</v>
      </c>
      <c r="AU2850" s="249" t="s">
        <v>83</v>
      </c>
      <c r="AV2850" s="13" t="s">
        <v>83</v>
      </c>
      <c r="AW2850" s="13" t="s">
        <v>35</v>
      </c>
      <c r="AX2850" s="13" t="s">
        <v>74</v>
      </c>
      <c r="AY2850" s="249" t="s">
        <v>426</v>
      </c>
    </row>
    <row r="2851" s="14" customFormat="1">
      <c r="A2851" s="14"/>
      <c r="B2851" s="250"/>
      <c r="C2851" s="251"/>
      <c r="D2851" s="240" t="s">
        <v>446</v>
      </c>
      <c r="E2851" s="252" t="s">
        <v>28</v>
      </c>
      <c r="F2851" s="253" t="s">
        <v>872</v>
      </c>
      <c r="G2851" s="251"/>
      <c r="H2851" s="252" t="s">
        <v>28</v>
      </c>
      <c r="I2851" s="254"/>
      <c r="J2851" s="251"/>
      <c r="K2851" s="251"/>
      <c r="L2851" s="255"/>
      <c r="M2851" s="256"/>
      <c r="N2851" s="257"/>
      <c r="O2851" s="257"/>
      <c r="P2851" s="257"/>
      <c r="Q2851" s="257"/>
      <c r="R2851" s="257"/>
      <c r="S2851" s="257"/>
      <c r="T2851" s="258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T2851" s="259" t="s">
        <v>446</v>
      </c>
      <c r="AU2851" s="259" t="s">
        <v>83</v>
      </c>
      <c r="AV2851" s="14" t="s">
        <v>81</v>
      </c>
      <c r="AW2851" s="14" t="s">
        <v>35</v>
      </c>
      <c r="AX2851" s="14" t="s">
        <v>74</v>
      </c>
      <c r="AY2851" s="259" t="s">
        <v>426</v>
      </c>
    </row>
    <row r="2852" s="13" customFormat="1">
      <c r="A2852" s="13"/>
      <c r="B2852" s="238"/>
      <c r="C2852" s="239"/>
      <c r="D2852" s="240" t="s">
        <v>446</v>
      </c>
      <c r="E2852" s="241" t="s">
        <v>28</v>
      </c>
      <c r="F2852" s="242" t="s">
        <v>3583</v>
      </c>
      <c r="G2852" s="239"/>
      <c r="H2852" s="243">
        <v>11.800000000000001</v>
      </c>
      <c r="I2852" s="244"/>
      <c r="J2852" s="239"/>
      <c r="K2852" s="239"/>
      <c r="L2852" s="245"/>
      <c r="M2852" s="246"/>
      <c r="N2852" s="247"/>
      <c r="O2852" s="247"/>
      <c r="P2852" s="247"/>
      <c r="Q2852" s="247"/>
      <c r="R2852" s="247"/>
      <c r="S2852" s="247"/>
      <c r="T2852" s="248"/>
      <c r="U2852" s="13"/>
      <c r="V2852" s="13"/>
      <c r="W2852" s="13"/>
      <c r="X2852" s="13"/>
      <c r="Y2852" s="13"/>
      <c r="Z2852" s="13"/>
      <c r="AA2852" s="13"/>
      <c r="AB2852" s="13"/>
      <c r="AC2852" s="13"/>
      <c r="AD2852" s="13"/>
      <c r="AE2852" s="13"/>
      <c r="AT2852" s="249" t="s">
        <v>446</v>
      </c>
      <c r="AU2852" s="249" t="s">
        <v>83</v>
      </c>
      <c r="AV2852" s="13" t="s">
        <v>83</v>
      </c>
      <c r="AW2852" s="13" t="s">
        <v>35</v>
      </c>
      <c r="AX2852" s="13" t="s">
        <v>74</v>
      </c>
      <c r="AY2852" s="249" t="s">
        <v>426</v>
      </c>
    </row>
    <row r="2853" s="15" customFormat="1">
      <c r="A2853" s="15"/>
      <c r="B2853" s="260"/>
      <c r="C2853" s="261"/>
      <c r="D2853" s="240" t="s">
        <v>446</v>
      </c>
      <c r="E2853" s="262" t="s">
        <v>618</v>
      </c>
      <c r="F2853" s="263" t="s">
        <v>466</v>
      </c>
      <c r="G2853" s="261"/>
      <c r="H2853" s="264">
        <v>31.66</v>
      </c>
      <c r="I2853" s="265"/>
      <c r="J2853" s="261"/>
      <c r="K2853" s="261"/>
      <c r="L2853" s="266"/>
      <c r="M2853" s="267"/>
      <c r="N2853" s="268"/>
      <c r="O2853" s="268"/>
      <c r="P2853" s="268"/>
      <c r="Q2853" s="268"/>
      <c r="R2853" s="268"/>
      <c r="S2853" s="268"/>
      <c r="T2853" s="269"/>
      <c r="U2853" s="15"/>
      <c r="V2853" s="15"/>
      <c r="W2853" s="15"/>
      <c r="X2853" s="15"/>
      <c r="Y2853" s="15"/>
      <c r="Z2853" s="15"/>
      <c r="AA2853" s="15"/>
      <c r="AB2853" s="15"/>
      <c r="AC2853" s="15"/>
      <c r="AD2853" s="15"/>
      <c r="AE2853" s="15"/>
      <c r="AT2853" s="270" t="s">
        <v>446</v>
      </c>
      <c r="AU2853" s="270" t="s">
        <v>83</v>
      </c>
      <c r="AV2853" s="15" t="s">
        <v>438</v>
      </c>
      <c r="AW2853" s="15" t="s">
        <v>35</v>
      </c>
      <c r="AX2853" s="15" t="s">
        <v>81</v>
      </c>
      <c r="AY2853" s="270" t="s">
        <v>426</v>
      </c>
    </row>
    <row r="2854" s="2" customFormat="1" ht="24.15" customHeight="1">
      <c r="A2854" s="42"/>
      <c r="B2854" s="43"/>
      <c r="C2854" s="220" t="s">
        <v>3584</v>
      </c>
      <c r="D2854" s="220" t="s">
        <v>433</v>
      </c>
      <c r="E2854" s="221" t="s">
        <v>3585</v>
      </c>
      <c r="F2854" s="222" t="s">
        <v>3586</v>
      </c>
      <c r="G2854" s="223" t="s">
        <v>949</v>
      </c>
      <c r="H2854" s="224">
        <v>31.66</v>
      </c>
      <c r="I2854" s="225"/>
      <c r="J2854" s="226">
        <f>ROUND(I2854*H2854,2)</f>
        <v>0</v>
      </c>
      <c r="K2854" s="222" t="s">
        <v>28</v>
      </c>
      <c r="L2854" s="48"/>
      <c r="M2854" s="227" t="s">
        <v>28</v>
      </c>
      <c r="N2854" s="228" t="s">
        <v>45</v>
      </c>
      <c r="O2854" s="88"/>
      <c r="P2854" s="229">
        <f>O2854*H2854</f>
        <v>0</v>
      </c>
      <c r="Q2854" s="229">
        <v>0.00040000000000000002</v>
      </c>
      <c r="R2854" s="229">
        <f>Q2854*H2854</f>
        <v>0.012664</v>
      </c>
      <c r="S2854" s="229">
        <v>0</v>
      </c>
      <c r="T2854" s="230">
        <f>S2854*H2854</f>
        <v>0</v>
      </c>
      <c r="U2854" s="42"/>
      <c r="V2854" s="42"/>
      <c r="W2854" s="42"/>
      <c r="X2854" s="42"/>
      <c r="Y2854" s="42"/>
      <c r="Z2854" s="42"/>
      <c r="AA2854" s="42"/>
      <c r="AB2854" s="42"/>
      <c r="AC2854" s="42"/>
      <c r="AD2854" s="42"/>
      <c r="AE2854" s="42"/>
      <c r="AR2854" s="231" t="s">
        <v>645</v>
      </c>
      <c r="AT2854" s="231" t="s">
        <v>433</v>
      </c>
      <c r="AU2854" s="231" t="s">
        <v>83</v>
      </c>
      <c r="AY2854" s="21" t="s">
        <v>426</v>
      </c>
      <c r="BE2854" s="232">
        <f>IF(N2854="základní",J2854,0)</f>
        <v>0</v>
      </c>
      <c r="BF2854" s="232">
        <f>IF(N2854="snížená",J2854,0)</f>
        <v>0</v>
      </c>
      <c r="BG2854" s="232">
        <f>IF(N2854="zákl. přenesená",J2854,0)</f>
        <v>0</v>
      </c>
      <c r="BH2854" s="232">
        <f>IF(N2854="sníž. přenesená",J2854,0)</f>
        <v>0</v>
      </c>
      <c r="BI2854" s="232">
        <f>IF(N2854="nulová",J2854,0)</f>
        <v>0</v>
      </c>
      <c r="BJ2854" s="21" t="s">
        <v>81</v>
      </c>
      <c r="BK2854" s="232">
        <f>ROUND(I2854*H2854,2)</f>
        <v>0</v>
      </c>
      <c r="BL2854" s="21" t="s">
        <v>645</v>
      </c>
      <c r="BM2854" s="231" t="s">
        <v>3587</v>
      </c>
    </row>
    <row r="2855" s="13" customFormat="1">
      <c r="A2855" s="13"/>
      <c r="B2855" s="238"/>
      <c r="C2855" s="239"/>
      <c r="D2855" s="240" t="s">
        <v>446</v>
      </c>
      <c r="E2855" s="241" t="s">
        <v>28</v>
      </c>
      <c r="F2855" s="242" t="s">
        <v>618</v>
      </c>
      <c r="G2855" s="239"/>
      <c r="H2855" s="243">
        <v>31.66</v>
      </c>
      <c r="I2855" s="244"/>
      <c r="J2855" s="239"/>
      <c r="K2855" s="239"/>
      <c r="L2855" s="245"/>
      <c r="M2855" s="246"/>
      <c r="N2855" s="247"/>
      <c r="O2855" s="247"/>
      <c r="P2855" s="247"/>
      <c r="Q2855" s="247"/>
      <c r="R2855" s="247"/>
      <c r="S2855" s="247"/>
      <c r="T2855" s="248"/>
      <c r="U2855" s="13"/>
      <c r="V2855" s="13"/>
      <c r="W2855" s="13"/>
      <c r="X2855" s="13"/>
      <c r="Y2855" s="13"/>
      <c r="Z2855" s="13"/>
      <c r="AA2855" s="13"/>
      <c r="AB2855" s="13"/>
      <c r="AC2855" s="13"/>
      <c r="AD2855" s="13"/>
      <c r="AE2855" s="13"/>
      <c r="AT2855" s="249" t="s">
        <v>446</v>
      </c>
      <c r="AU2855" s="249" t="s">
        <v>83</v>
      </c>
      <c r="AV2855" s="13" t="s">
        <v>83</v>
      </c>
      <c r="AW2855" s="13" t="s">
        <v>35</v>
      </c>
      <c r="AX2855" s="13" t="s">
        <v>81</v>
      </c>
      <c r="AY2855" s="249" t="s">
        <v>426</v>
      </c>
    </row>
    <row r="2856" s="2" customFormat="1" ht="44.25" customHeight="1">
      <c r="A2856" s="42"/>
      <c r="B2856" s="43"/>
      <c r="C2856" s="220" t="s">
        <v>3588</v>
      </c>
      <c r="D2856" s="220" t="s">
        <v>433</v>
      </c>
      <c r="E2856" s="221" t="s">
        <v>3589</v>
      </c>
      <c r="F2856" s="222" t="s">
        <v>3590</v>
      </c>
      <c r="G2856" s="223" t="s">
        <v>859</v>
      </c>
      <c r="H2856" s="224">
        <v>3</v>
      </c>
      <c r="I2856" s="225"/>
      <c r="J2856" s="226">
        <f>ROUND(I2856*H2856,2)</f>
        <v>0</v>
      </c>
      <c r="K2856" s="222" t="s">
        <v>437</v>
      </c>
      <c r="L2856" s="48"/>
      <c r="M2856" s="227" t="s">
        <v>28</v>
      </c>
      <c r="N2856" s="228" t="s">
        <v>45</v>
      </c>
      <c r="O2856" s="88"/>
      <c r="P2856" s="229">
        <f>O2856*H2856</f>
        <v>0</v>
      </c>
      <c r="Q2856" s="229">
        <v>0</v>
      </c>
      <c r="R2856" s="229">
        <f>Q2856*H2856</f>
        <v>0</v>
      </c>
      <c r="S2856" s="229">
        <v>0</v>
      </c>
      <c r="T2856" s="230">
        <f>S2856*H2856</f>
        <v>0</v>
      </c>
      <c r="U2856" s="42"/>
      <c r="V2856" s="42"/>
      <c r="W2856" s="42"/>
      <c r="X2856" s="42"/>
      <c r="Y2856" s="42"/>
      <c r="Z2856" s="42"/>
      <c r="AA2856" s="42"/>
      <c r="AB2856" s="42"/>
      <c r="AC2856" s="42"/>
      <c r="AD2856" s="42"/>
      <c r="AE2856" s="42"/>
      <c r="AR2856" s="231" t="s">
        <v>645</v>
      </c>
      <c r="AT2856" s="231" t="s">
        <v>433</v>
      </c>
      <c r="AU2856" s="231" t="s">
        <v>83</v>
      </c>
      <c r="AY2856" s="21" t="s">
        <v>426</v>
      </c>
      <c r="BE2856" s="232">
        <f>IF(N2856="základní",J2856,0)</f>
        <v>0</v>
      </c>
      <c r="BF2856" s="232">
        <f>IF(N2856="snížená",J2856,0)</f>
        <v>0</v>
      </c>
      <c r="BG2856" s="232">
        <f>IF(N2856="zákl. přenesená",J2856,0)</f>
        <v>0</v>
      </c>
      <c r="BH2856" s="232">
        <f>IF(N2856="sníž. přenesená",J2856,0)</f>
        <v>0</v>
      </c>
      <c r="BI2856" s="232">
        <f>IF(N2856="nulová",J2856,0)</f>
        <v>0</v>
      </c>
      <c r="BJ2856" s="21" t="s">
        <v>81</v>
      </c>
      <c r="BK2856" s="232">
        <f>ROUND(I2856*H2856,2)</f>
        <v>0</v>
      </c>
      <c r="BL2856" s="21" t="s">
        <v>645</v>
      </c>
      <c r="BM2856" s="231" t="s">
        <v>3591</v>
      </c>
    </row>
    <row r="2857" s="2" customFormat="1">
      <c r="A2857" s="42"/>
      <c r="B2857" s="43"/>
      <c r="C2857" s="44"/>
      <c r="D2857" s="233" t="s">
        <v>442</v>
      </c>
      <c r="E2857" s="44"/>
      <c r="F2857" s="234" t="s">
        <v>3592</v>
      </c>
      <c r="G2857" s="44"/>
      <c r="H2857" s="44"/>
      <c r="I2857" s="235"/>
      <c r="J2857" s="44"/>
      <c r="K2857" s="44"/>
      <c r="L2857" s="48"/>
      <c r="M2857" s="236"/>
      <c r="N2857" s="237"/>
      <c r="O2857" s="88"/>
      <c r="P2857" s="88"/>
      <c r="Q2857" s="88"/>
      <c r="R2857" s="88"/>
      <c r="S2857" s="88"/>
      <c r="T2857" s="89"/>
      <c r="U2857" s="42"/>
      <c r="V2857" s="42"/>
      <c r="W2857" s="42"/>
      <c r="X2857" s="42"/>
      <c r="Y2857" s="42"/>
      <c r="Z2857" s="42"/>
      <c r="AA2857" s="42"/>
      <c r="AB2857" s="42"/>
      <c r="AC2857" s="42"/>
      <c r="AD2857" s="42"/>
      <c r="AE2857" s="42"/>
      <c r="AT2857" s="21" t="s">
        <v>442</v>
      </c>
      <c r="AU2857" s="21" t="s">
        <v>83</v>
      </c>
    </row>
    <row r="2858" s="14" customFormat="1">
      <c r="A2858" s="14"/>
      <c r="B2858" s="250"/>
      <c r="C2858" s="251"/>
      <c r="D2858" s="240" t="s">
        <v>446</v>
      </c>
      <c r="E2858" s="252" t="s">
        <v>28</v>
      </c>
      <c r="F2858" s="253" t="s">
        <v>872</v>
      </c>
      <c r="G2858" s="251"/>
      <c r="H2858" s="252" t="s">
        <v>28</v>
      </c>
      <c r="I2858" s="254"/>
      <c r="J2858" s="251"/>
      <c r="K2858" s="251"/>
      <c r="L2858" s="255"/>
      <c r="M2858" s="256"/>
      <c r="N2858" s="257"/>
      <c r="O2858" s="257"/>
      <c r="P2858" s="257"/>
      <c r="Q2858" s="257"/>
      <c r="R2858" s="257"/>
      <c r="S2858" s="257"/>
      <c r="T2858" s="258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T2858" s="259" t="s">
        <v>446</v>
      </c>
      <c r="AU2858" s="259" t="s">
        <v>83</v>
      </c>
      <c r="AV2858" s="14" t="s">
        <v>81</v>
      </c>
      <c r="AW2858" s="14" t="s">
        <v>35</v>
      </c>
      <c r="AX2858" s="14" t="s">
        <v>74</v>
      </c>
      <c r="AY2858" s="259" t="s">
        <v>426</v>
      </c>
    </row>
    <row r="2859" s="13" customFormat="1">
      <c r="A2859" s="13"/>
      <c r="B2859" s="238"/>
      <c r="C2859" s="239"/>
      <c r="D2859" s="240" t="s">
        <v>446</v>
      </c>
      <c r="E2859" s="241" t="s">
        <v>28</v>
      </c>
      <c r="F2859" s="242" t="s">
        <v>81</v>
      </c>
      <c r="G2859" s="239"/>
      <c r="H2859" s="243">
        <v>1</v>
      </c>
      <c r="I2859" s="244"/>
      <c r="J2859" s="239"/>
      <c r="K2859" s="239"/>
      <c r="L2859" s="245"/>
      <c r="M2859" s="246"/>
      <c r="N2859" s="247"/>
      <c r="O2859" s="247"/>
      <c r="P2859" s="247"/>
      <c r="Q2859" s="247"/>
      <c r="R2859" s="247"/>
      <c r="S2859" s="247"/>
      <c r="T2859" s="248"/>
      <c r="U2859" s="13"/>
      <c r="V2859" s="13"/>
      <c r="W2859" s="13"/>
      <c r="X2859" s="13"/>
      <c r="Y2859" s="13"/>
      <c r="Z2859" s="13"/>
      <c r="AA2859" s="13"/>
      <c r="AB2859" s="13"/>
      <c r="AC2859" s="13"/>
      <c r="AD2859" s="13"/>
      <c r="AE2859" s="13"/>
      <c r="AT2859" s="249" t="s">
        <v>446</v>
      </c>
      <c r="AU2859" s="249" t="s">
        <v>83</v>
      </c>
      <c r="AV2859" s="13" t="s">
        <v>83</v>
      </c>
      <c r="AW2859" s="13" t="s">
        <v>35</v>
      </c>
      <c r="AX2859" s="13" t="s">
        <v>74</v>
      </c>
      <c r="AY2859" s="249" t="s">
        <v>426</v>
      </c>
    </row>
    <row r="2860" s="14" customFormat="1">
      <c r="A2860" s="14"/>
      <c r="B2860" s="250"/>
      <c r="C2860" s="251"/>
      <c r="D2860" s="240" t="s">
        <v>446</v>
      </c>
      <c r="E2860" s="252" t="s">
        <v>28</v>
      </c>
      <c r="F2860" s="253" t="s">
        <v>863</v>
      </c>
      <c r="G2860" s="251"/>
      <c r="H2860" s="252" t="s">
        <v>28</v>
      </c>
      <c r="I2860" s="254"/>
      <c r="J2860" s="251"/>
      <c r="K2860" s="251"/>
      <c r="L2860" s="255"/>
      <c r="M2860" s="256"/>
      <c r="N2860" s="257"/>
      <c r="O2860" s="257"/>
      <c r="P2860" s="257"/>
      <c r="Q2860" s="257"/>
      <c r="R2860" s="257"/>
      <c r="S2860" s="257"/>
      <c r="T2860" s="258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T2860" s="259" t="s">
        <v>446</v>
      </c>
      <c r="AU2860" s="259" t="s">
        <v>83</v>
      </c>
      <c r="AV2860" s="14" t="s">
        <v>81</v>
      </c>
      <c r="AW2860" s="14" t="s">
        <v>35</v>
      </c>
      <c r="AX2860" s="14" t="s">
        <v>74</v>
      </c>
      <c r="AY2860" s="259" t="s">
        <v>426</v>
      </c>
    </row>
    <row r="2861" s="13" customFormat="1">
      <c r="A2861" s="13"/>
      <c r="B2861" s="238"/>
      <c r="C2861" s="239"/>
      <c r="D2861" s="240" t="s">
        <v>446</v>
      </c>
      <c r="E2861" s="241" t="s">
        <v>28</v>
      </c>
      <c r="F2861" s="242" t="s">
        <v>83</v>
      </c>
      <c r="G2861" s="239"/>
      <c r="H2861" s="243">
        <v>2</v>
      </c>
      <c r="I2861" s="244"/>
      <c r="J2861" s="239"/>
      <c r="K2861" s="239"/>
      <c r="L2861" s="245"/>
      <c r="M2861" s="246"/>
      <c r="N2861" s="247"/>
      <c r="O2861" s="247"/>
      <c r="P2861" s="247"/>
      <c r="Q2861" s="247"/>
      <c r="R2861" s="247"/>
      <c r="S2861" s="247"/>
      <c r="T2861" s="248"/>
      <c r="U2861" s="13"/>
      <c r="V2861" s="13"/>
      <c r="W2861" s="13"/>
      <c r="X2861" s="13"/>
      <c r="Y2861" s="13"/>
      <c r="Z2861" s="13"/>
      <c r="AA2861" s="13"/>
      <c r="AB2861" s="13"/>
      <c r="AC2861" s="13"/>
      <c r="AD2861" s="13"/>
      <c r="AE2861" s="13"/>
      <c r="AT2861" s="249" t="s">
        <v>446</v>
      </c>
      <c r="AU2861" s="249" t="s">
        <v>83</v>
      </c>
      <c r="AV2861" s="13" t="s">
        <v>83</v>
      </c>
      <c r="AW2861" s="13" t="s">
        <v>35</v>
      </c>
      <c r="AX2861" s="13" t="s">
        <v>74</v>
      </c>
      <c r="AY2861" s="249" t="s">
        <v>426</v>
      </c>
    </row>
    <row r="2862" s="15" customFormat="1">
      <c r="A2862" s="15"/>
      <c r="B2862" s="260"/>
      <c r="C2862" s="261"/>
      <c r="D2862" s="240" t="s">
        <v>446</v>
      </c>
      <c r="E2862" s="262" t="s">
        <v>28</v>
      </c>
      <c r="F2862" s="263" t="s">
        <v>466</v>
      </c>
      <c r="G2862" s="261"/>
      <c r="H2862" s="264">
        <v>3</v>
      </c>
      <c r="I2862" s="265"/>
      <c r="J2862" s="261"/>
      <c r="K2862" s="261"/>
      <c r="L2862" s="266"/>
      <c r="M2862" s="267"/>
      <c r="N2862" s="268"/>
      <c r="O2862" s="268"/>
      <c r="P2862" s="268"/>
      <c r="Q2862" s="268"/>
      <c r="R2862" s="268"/>
      <c r="S2862" s="268"/>
      <c r="T2862" s="269"/>
      <c r="U2862" s="15"/>
      <c r="V2862" s="15"/>
      <c r="W2862" s="15"/>
      <c r="X2862" s="15"/>
      <c r="Y2862" s="15"/>
      <c r="Z2862" s="15"/>
      <c r="AA2862" s="15"/>
      <c r="AB2862" s="15"/>
      <c r="AC2862" s="15"/>
      <c r="AD2862" s="15"/>
      <c r="AE2862" s="15"/>
      <c r="AT2862" s="270" t="s">
        <v>446</v>
      </c>
      <c r="AU2862" s="270" t="s">
        <v>83</v>
      </c>
      <c r="AV2862" s="15" t="s">
        <v>438</v>
      </c>
      <c r="AW2862" s="15" t="s">
        <v>35</v>
      </c>
      <c r="AX2862" s="15" t="s">
        <v>81</v>
      </c>
      <c r="AY2862" s="270" t="s">
        <v>426</v>
      </c>
    </row>
    <row r="2863" s="2" customFormat="1" ht="24.15" customHeight="1">
      <c r="A2863" s="42"/>
      <c r="B2863" s="43"/>
      <c r="C2863" s="220" t="s">
        <v>3593</v>
      </c>
      <c r="D2863" s="220" t="s">
        <v>433</v>
      </c>
      <c r="E2863" s="221" t="s">
        <v>3594</v>
      </c>
      <c r="F2863" s="222" t="s">
        <v>3595</v>
      </c>
      <c r="G2863" s="223" t="s">
        <v>3596</v>
      </c>
      <c r="H2863" s="224">
        <v>860.05399999999997</v>
      </c>
      <c r="I2863" s="225"/>
      <c r="J2863" s="226">
        <f>ROUND(I2863*H2863,2)</f>
        <v>0</v>
      </c>
      <c r="K2863" s="222" t="s">
        <v>437</v>
      </c>
      <c r="L2863" s="48"/>
      <c r="M2863" s="227" t="s">
        <v>28</v>
      </c>
      <c r="N2863" s="228" t="s">
        <v>45</v>
      </c>
      <c r="O2863" s="88"/>
      <c r="P2863" s="229">
        <f>O2863*H2863</f>
        <v>0</v>
      </c>
      <c r="Q2863" s="229">
        <v>6.9999999999999994E-05</v>
      </c>
      <c r="R2863" s="229">
        <f>Q2863*H2863</f>
        <v>0.060203779999999991</v>
      </c>
      <c r="S2863" s="229">
        <v>0</v>
      </c>
      <c r="T2863" s="230">
        <f>S2863*H2863</f>
        <v>0</v>
      </c>
      <c r="U2863" s="42"/>
      <c r="V2863" s="42"/>
      <c r="W2863" s="42"/>
      <c r="X2863" s="42"/>
      <c r="Y2863" s="42"/>
      <c r="Z2863" s="42"/>
      <c r="AA2863" s="42"/>
      <c r="AB2863" s="42"/>
      <c r="AC2863" s="42"/>
      <c r="AD2863" s="42"/>
      <c r="AE2863" s="42"/>
      <c r="AR2863" s="231" t="s">
        <v>645</v>
      </c>
      <c r="AT2863" s="231" t="s">
        <v>433</v>
      </c>
      <c r="AU2863" s="231" t="s">
        <v>83</v>
      </c>
      <c r="AY2863" s="21" t="s">
        <v>426</v>
      </c>
      <c r="BE2863" s="232">
        <f>IF(N2863="základní",J2863,0)</f>
        <v>0</v>
      </c>
      <c r="BF2863" s="232">
        <f>IF(N2863="snížená",J2863,0)</f>
        <v>0</v>
      </c>
      <c r="BG2863" s="232">
        <f>IF(N2863="zákl. přenesená",J2863,0)</f>
        <v>0</v>
      </c>
      <c r="BH2863" s="232">
        <f>IF(N2863="sníž. přenesená",J2863,0)</f>
        <v>0</v>
      </c>
      <c r="BI2863" s="232">
        <f>IF(N2863="nulová",J2863,0)</f>
        <v>0</v>
      </c>
      <c r="BJ2863" s="21" t="s">
        <v>81</v>
      </c>
      <c r="BK2863" s="232">
        <f>ROUND(I2863*H2863,2)</f>
        <v>0</v>
      </c>
      <c r="BL2863" s="21" t="s">
        <v>645</v>
      </c>
      <c r="BM2863" s="231" t="s">
        <v>3597</v>
      </c>
    </row>
    <row r="2864" s="2" customFormat="1">
      <c r="A2864" s="42"/>
      <c r="B2864" s="43"/>
      <c r="C2864" s="44"/>
      <c r="D2864" s="233" t="s">
        <v>442</v>
      </c>
      <c r="E2864" s="44"/>
      <c r="F2864" s="234" t="s">
        <v>3598</v>
      </c>
      <c r="G2864" s="44"/>
      <c r="H2864" s="44"/>
      <c r="I2864" s="235"/>
      <c r="J2864" s="44"/>
      <c r="K2864" s="44"/>
      <c r="L2864" s="48"/>
      <c r="M2864" s="236"/>
      <c r="N2864" s="237"/>
      <c r="O2864" s="88"/>
      <c r="P2864" s="88"/>
      <c r="Q2864" s="88"/>
      <c r="R2864" s="88"/>
      <c r="S2864" s="88"/>
      <c r="T2864" s="89"/>
      <c r="U2864" s="42"/>
      <c r="V2864" s="42"/>
      <c r="W2864" s="42"/>
      <c r="X2864" s="42"/>
      <c r="Y2864" s="42"/>
      <c r="Z2864" s="42"/>
      <c r="AA2864" s="42"/>
      <c r="AB2864" s="42"/>
      <c r="AC2864" s="42"/>
      <c r="AD2864" s="42"/>
      <c r="AE2864" s="42"/>
      <c r="AT2864" s="21" t="s">
        <v>442</v>
      </c>
      <c r="AU2864" s="21" t="s">
        <v>83</v>
      </c>
    </row>
    <row r="2865" s="14" customFormat="1">
      <c r="A2865" s="14"/>
      <c r="B2865" s="250"/>
      <c r="C2865" s="251"/>
      <c r="D2865" s="240" t="s">
        <v>446</v>
      </c>
      <c r="E2865" s="252" t="s">
        <v>28</v>
      </c>
      <c r="F2865" s="253" t="s">
        <v>885</v>
      </c>
      <c r="G2865" s="251"/>
      <c r="H2865" s="252" t="s">
        <v>28</v>
      </c>
      <c r="I2865" s="254"/>
      <c r="J2865" s="251"/>
      <c r="K2865" s="251"/>
      <c r="L2865" s="255"/>
      <c r="M2865" s="256"/>
      <c r="N2865" s="257"/>
      <c r="O2865" s="257"/>
      <c r="P2865" s="257"/>
      <c r="Q2865" s="257"/>
      <c r="R2865" s="257"/>
      <c r="S2865" s="257"/>
      <c r="T2865" s="258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T2865" s="259" t="s">
        <v>446</v>
      </c>
      <c r="AU2865" s="259" t="s">
        <v>83</v>
      </c>
      <c r="AV2865" s="14" t="s">
        <v>81</v>
      </c>
      <c r="AW2865" s="14" t="s">
        <v>35</v>
      </c>
      <c r="AX2865" s="14" t="s">
        <v>74</v>
      </c>
      <c r="AY2865" s="259" t="s">
        <v>426</v>
      </c>
    </row>
    <row r="2866" s="13" customFormat="1">
      <c r="A2866" s="13"/>
      <c r="B2866" s="238"/>
      <c r="C2866" s="239"/>
      <c r="D2866" s="240" t="s">
        <v>446</v>
      </c>
      <c r="E2866" s="241" t="s">
        <v>28</v>
      </c>
      <c r="F2866" s="242" t="s">
        <v>3599</v>
      </c>
      <c r="G2866" s="239"/>
      <c r="H2866" s="243">
        <v>626.91999999999996</v>
      </c>
      <c r="I2866" s="244"/>
      <c r="J2866" s="239"/>
      <c r="K2866" s="239"/>
      <c r="L2866" s="245"/>
      <c r="M2866" s="246"/>
      <c r="N2866" s="247"/>
      <c r="O2866" s="247"/>
      <c r="P2866" s="247"/>
      <c r="Q2866" s="247"/>
      <c r="R2866" s="247"/>
      <c r="S2866" s="247"/>
      <c r="T2866" s="248"/>
      <c r="U2866" s="13"/>
      <c r="V2866" s="13"/>
      <c r="W2866" s="13"/>
      <c r="X2866" s="13"/>
      <c r="Y2866" s="13"/>
      <c r="Z2866" s="13"/>
      <c r="AA2866" s="13"/>
      <c r="AB2866" s="13"/>
      <c r="AC2866" s="13"/>
      <c r="AD2866" s="13"/>
      <c r="AE2866" s="13"/>
      <c r="AT2866" s="249" t="s">
        <v>446</v>
      </c>
      <c r="AU2866" s="249" t="s">
        <v>83</v>
      </c>
      <c r="AV2866" s="13" t="s">
        <v>83</v>
      </c>
      <c r="AW2866" s="13" t="s">
        <v>35</v>
      </c>
      <c r="AX2866" s="13" t="s">
        <v>74</v>
      </c>
      <c r="AY2866" s="249" t="s">
        <v>426</v>
      </c>
    </row>
    <row r="2867" s="13" customFormat="1">
      <c r="A2867" s="13"/>
      <c r="B2867" s="238"/>
      <c r="C2867" s="239"/>
      <c r="D2867" s="240" t="s">
        <v>446</v>
      </c>
      <c r="E2867" s="241" t="s">
        <v>28</v>
      </c>
      <c r="F2867" s="242" t="s">
        <v>3600</v>
      </c>
      <c r="G2867" s="239"/>
      <c r="H2867" s="243">
        <v>185.47399999999999</v>
      </c>
      <c r="I2867" s="244"/>
      <c r="J2867" s="239"/>
      <c r="K2867" s="239"/>
      <c r="L2867" s="245"/>
      <c r="M2867" s="246"/>
      <c r="N2867" s="247"/>
      <c r="O2867" s="247"/>
      <c r="P2867" s="247"/>
      <c r="Q2867" s="247"/>
      <c r="R2867" s="247"/>
      <c r="S2867" s="247"/>
      <c r="T2867" s="248"/>
      <c r="U2867" s="13"/>
      <c r="V2867" s="13"/>
      <c r="W2867" s="13"/>
      <c r="X2867" s="13"/>
      <c r="Y2867" s="13"/>
      <c r="Z2867" s="13"/>
      <c r="AA2867" s="13"/>
      <c r="AB2867" s="13"/>
      <c r="AC2867" s="13"/>
      <c r="AD2867" s="13"/>
      <c r="AE2867" s="13"/>
      <c r="AT2867" s="249" t="s">
        <v>446</v>
      </c>
      <c r="AU2867" s="249" t="s">
        <v>83</v>
      </c>
      <c r="AV2867" s="13" t="s">
        <v>83</v>
      </c>
      <c r="AW2867" s="13" t="s">
        <v>35</v>
      </c>
      <c r="AX2867" s="13" t="s">
        <v>74</v>
      </c>
      <c r="AY2867" s="249" t="s">
        <v>426</v>
      </c>
    </row>
    <row r="2868" s="14" customFormat="1">
      <c r="A2868" s="14"/>
      <c r="B2868" s="250"/>
      <c r="C2868" s="251"/>
      <c r="D2868" s="240" t="s">
        <v>446</v>
      </c>
      <c r="E2868" s="252" t="s">
        <v>28</v>
      </c>
      <c r="F2868" s="253" t="s">
        <v>2437</v>
      </c>
      <c r="G2868" s="251"/>
      <c r="H2868" s="252" t="s">
        <v>28</v>
      </c>
      <c r="I2868" s="254"/>
      <c r="J2868" s="251"/>
      <c r="K2868" s="251"/>
      <c r="L2868" s="255"/>
      <c r="M2868" s="256"/>
      <c r="N2868" s="257"/>
      <c r="O2868" s="257"/>
      <c r="P2868" s="257"/>
      <c r="Q2868" s="257"/>
      <c r="R2868" s="257"/>
      <c r="S2868" s="257"/>
      <c r="T2868" s="258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T2868" s="259" t="s">
        <v>446</v>
      </c>
      <c r="AU2868" s="259" t="s">
        <v>83</v>
      </c>
      <c r="AV2868" s="14" t="s">
        <v>81</v>
      </c>
      <c r="AW2868" s="14" t="s">
        <v>35</v>
      </c>
      <c r="AX2868" s="14" t="s">
        <v>74</v>
      </c>
      <c r="AY2868" s="259" t="s">
        <v>426</v>
      </c>
    </row>
    <row r="2869" s="13" customFormat="1">
      <c r="A2869" s="13"/>
      <c r="B2869" s="238"/>
      <c r="C2869" s="239"/>
      <c r="D2869" s="240" t="s">
        <v>446</v>
      </c>
      <c r="E2869" s="241" t="s">
        <v>28</v>
      </c>
      <c r="F2869" s="242" t="s">
        <v>3601</v>
      </c>
      <c r="G2869" s="239"/>
      <c r="H2869" s="243">
        <v>47.659999999999997</v>
      </c>
      <c r="I2869" s="244"/>
      <c r="J2869" s="239"/>
      <c r="K2869" s="239"/>
      <c r="L2869" s="245"/>
      <c r="M2869" s="246"/>
      <c r="N2869" s="247"/>
      <c r="O2869" s="247"/>
      <c r="P2869" s="247"/>
      <c r="Q2869" s="247"/>
      <c r="R2869" s="247"/>
      <c r="S2869" s="247"/>
      <c r="T2869" s="248"/>
      <c r="U2869" s="13"/>
      <c r="V2869" s="13"/>
      <c r="W2869" s="13"/>
      <c r="X2869" s="13"/>
      <c r="Y2869" s="13"/>
      <c r="Z2869" s="13"/>
      <c r="AA2869" s="13"/>
      <c r="AB2869" s="13"/>
      <c r="AC2869" s="13"/>
      <c r="AD2869" s="13"/>
      <c r="AE2869" s="13"/>
      <c r="AT2869" s="249" t="s">
        <v>446</v>
      </c>
      <c r="AU2869" s="249" t="s">
        <v>83</v>
      </c>
      <c r="AV2869" s="13" t="s">
        <v>83</v>
      </c>
      <c r="AW2869" s="13" t="s">
        <v>35</v>
      </c>
      <c r="AX2869" s="13" t="s">
        <v>74</v>
      </c>
      <c r="AY2869" s="249" t="s">
        <v>426</v>
      </c>
    </row>
    <row r="2870" s="15" customFormat="1">
      <c r="A2870" s="15"/>
      <c r="B2870" s="260"/>
      <c r="C2870" s="261"/>
      <c r="D2870" s="240" t="s">
        <v>446</v>
      </c>
      <c r="E2870" s="262" t="s">
        <v>28</v>
      </c>
      <c r="F2870" s="263" t="s">
        <v>466</v>
      </c>
      <c r="G2870" s="261"/>
      <c r="H2870" s="264">
        <v>860.05399999999997</v>
      </c>
      <c r="I2870" s="265"/>
      <c r="J2870" s="261"/>
      <c r="K2870" s="261"/>
      <c r="L2870" s="266"/>
      <c r="M2870" s="267"/>
      <c r="N2870" s="268"/>
      <c r="O2870" s="268"/>
      <c r="P2870" s="268"/>
      <c r="Q2870" s="268"/>
      <c r="R2870" s="268"/>
      <c r="S2870" s="268"/>
      <c r="T2870" s="269"/>
      <c r="U2870" s="15"/>
      <c r="V2870" s="15"/>
      <c r="W2870" s="15"/>
      <c r="X2870" s="15"/>
      <c r="Y2870" s="15"/>
      <c r="Z2870" s="15"/>
      <c r="AA2870" s="15"/>
      <c r="AB2870" s="15"/>
      <c r="AC2870" s="15"/>
      <c r="AD2870" s="15"/>
      <c r="AE2870" s="15"/>
      <c r="AT2870" s="270" t="s">
        <v>446</v>
      </c>
      <c r="AU2870" s="270" t="s">
        <v>83</v>
      </c>
      <c r="AV2870" s="15" t="s">
        <v>438</v>
      </c>
      <c r="AW2870" s="15" t="s">
        <v>35</v>
      </c>
      <c r="AX2870" s="15" t="s">
        <v>81</v>
      </c>
      <c r="AY2870" s="270" t="s">
        <v>426</v>
      </c>
    </row>
    <row r="2871" s="2" customFormat="1" ht="24.15" customHeight="1">
      <c r="A2871" s="42"/>
      <c r="B2871" s="43"/>
      <c r="C2871" s="220" t="s">
        <v>3602</v>
      </c>
      <c r="D2871" s="220" t="s">
        <v>433</v>
      </c>
      <c r="E2871" s="221" t="s">
        <v>3603</v>
      </c>
      <c r="F2871" s="222" t="s">
        <v>3604</v>
      </c>
      <c r="G2871" s="223" t="s">
        <v>3596</v>
      </c>
      <c r="H2871" s="224">
        <v>74.280000000000001</v>
      </c>
      <c r="I2871" s="225"/>
      <c r="J2871" s="226">
        <f>ROUND(I2871*H2871,2)</f>
        <v>0</v>
      </c>
      <c r="K2871" s="222" t="s">
        <v>437</v>
      </c>
      <c r="L2871" s="48"/>
      <c r="M2871" s="227" t="s">
        <v>28</v>
      </c>
      <c r="N2871" s="228" t="s">
        <v>45</v>
      </c>
      <c r="O2871" s="88"/>
      <c r="P2871" s="229">
        <f>O2871*H2871</f>
        <v>0</v>
      </c>
      <c r="Q2871" s="229">
        <v>6.0000000000000002E-05</v>
      </c>
      <c r="R2871" s="229">
        <f>Q2871*H2871</f>
        <v>0.0044568000000000003</v>
      </c>
      <c r="S2871" s="229">
        <v>0</v>
      </c>
      <c r="T2871" s="230">
        <f>S2871*H2871</f>
        <v>0</v>
      </c>
      <c r="U2871" s="42"/>
      <c r="V2871" s="42"/>
      <c r="W2871" s="42"/>
      <c r="X2871" s="42"/>
      <c r="Y2871" s="42"/>
      <c r="Z2871" s="42"/>
      <c r="AA2871" s="42"/>
      <c r="AB2871" s="42"/>
      <c r="AC2871" s="42"/>
      <c r="AD2871" s="42"/>
      <c r="AE2871" s="42"/>
      <c r="AR2871" s="231" t="s">
        <v>645</v>
      </c>
      <c r="AT2871" s="231" t="s">
        <v>433</v>
      </c>
      <c r="AU2871" s="231" t="s">
        <v>83</v>
      </c>
      <c r="AY2871" s="21" t="s">
        <v>426</v>
      </c>
      <c r="BE2871" s="232">
        <f>IF(N2871="základní",J2871,0)</f>
        <v>0</v>
      </c>
      <c r="BF2871" s="232">
        <f>IF(N2871="snížená",J2871,0)</f>
        <v>0</v>
      </c>
      <c r="BG2871" s="232">
        <f>IF(N2871="zákl. přenesená",J2871,0)</f>
        <v>0</v>
      </c>
      <c r="BH2871" s="232">
        <f>IF(N2871="sníž. přenesená",J2871,0)</f>
        <v>0</v>
      </c>
      <c r="BI2871" s="232">
        <f>IF(N2871="nulová",J2871,0)</f>
        <v>0</v>
      </c>
      <c r="BJ2871" s="21" t="s">
        <v>81</v>
      </c>
      <c r="BK2871" s="232">
        <f>ROUND(I2871*H2871,2)</f>
        <v>0</v>
      </c>
      <c r="BL2871" s="21" t="s">
        <v>645</v>
      </c>
      <c r="BM2871" s="231" t="s">
        <v>3605</v>
      </c>
    </row>
    <row r="2872" s="2" customFormat="1">
      <c r="A2872" s="42"/>
      <c r="B2872" s="43"/>
      <c r="C2872" s="44"/>
      <c r="D2872" s="233" t="s">
        <v>442</v>
      </c>
      <c r="E2872" s="44"/>
      <c r="F2872" s="234" t="s">
        <v>3606</v>
      </c>
      <c r="G2872" s="44"/>
      <c r="H2872" s="44"/>
      <c r="I2872" s="235"/>
      <c r="J2872" s="44"/>
      <c r="K2872" s="44"/>
      <c r="L2872" s="48"/>
      <c r="M2872" s="236"/>
      <c r="N2872" s="237"/>
      <c r="O2872" s="88"/>
      <c r="P2872" s="88"/>
      <c r="Q2872" s="88"/>
      <c r="R2872" s="88"/>
      <c r="S2872" s="88"/>
      <c r="T2872" s="89"/>
      <c r="U2872" s="42"/>
      <c r="V2872" s="42"/>
      <c r="W2872" s="42"/>
      <c r="X2872" s="42"/>
      <c r="Y2872" s="42"/>
      <c r="Z2872" s="42"/>
      <c r="AA2872" s="42"/>
      <c r="AB2872" s="42"/>
      <c r="AC2872" s="42"/>
      <c r="AD2872" s="42"/>
      <c r="AE2872" s="42"/>
      <c r="AT2872" s="21" t="s">
        <v>442</v>
      </c>
      <c r="AU2872" s="21" t="s">
        <v>83</v>
      </c>
    </row>
    <row r="2873" s="14" customFormat="1">
      <c r="A2873" s="14"/>
      <c r="B2873" s="250"/>
      <c r="C2873" s="251"/>
      <c r="D2873" s="240" t="s">
        <v>446</v>
      </c>
      <c r="E2873" s="252" t="s">
        <v>28</v>
      </c>
      <c r="F2873" s="253" t="s">
        <v>2437</v>
      </c>
      <c r="G2873" s="251"/>
      <c r="H2873" s="252" t="s">
        <v>28</v>
      </c>
      <c r="I2873" s="254"/>
      <c r="J2873" s="251"/>
      <c r="K2873" s="251"/>
      <c r="L2873" s="255"/>
      <c r="M2873" s="256"/>
      <c r="N2873" s="257"/>
      <c r="O2873" s="257"/>
      <c r="P2873" s="257"/>
      <c r="Q2873" s="257"/>
      <c r="R2873" s="257"/>
      <c r="S2873" s="257"/>
      <c r="T2873" s="258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T2873" s="259" t="s">
        <v>446</v>
      </c>
      <c r="AU2873" s="259" t="s">
        <v>83</v>
      </c>
      <c r="AV2873" s="14" t="s">
        <v>81</v>
      </c>
      <c r="AW2873" s="14" t="s">
        <v>35</v>
      </c>
      <c r="AX2873" s="14" t="s">
        <v>74</v>
      </c>
      <c r="AY2873" s="259" t="s">
        <v>426</v>
      </c>
    </row>
    <row r="2874" s="13" customFormat="1">
      <c r="A2874" s="13"/>
      <c r="B2874" s="238"/>
      <c r="C2874" s="239"/>
      <c r="D2874" s="240" t="s">
        <v>446</v>
      </c>
      <c r="E2874" s="241" t="s">
        <v>28</v>
      </c>
      <c r="F2874" s="242" t="s">
        <v>3607</v>
      </c>
      <c r="G2874" s="239"/>
      <c r="H2874" s="243">
        <v>74.280000000000001</v>
      </c>
      <c r="I2874" s="244"/>
      <c r="J2874" s="239"/>
      <c r="K2874" s="239"/>
      <c r="L2874" s="245"/>
      <c r="M2874" s="246"/>
      <c r="N2874" s="247"/>
      <c r="O2874" s="247"/>
      <c r="P2874" s="247"/>
      <c r="Q2874" s="247"/>
      <c r="R2874" s="247"/>
      <c r="S2874" s="247"/>
      <c r="T2874" s="248"/>
      <c r="U2874" s="13"/>
      <c r="V2874" s="13"/>
      <c r="W2874" s="13"/>
      <c r="X2874" s="13"/>
      <c r="Y2874" s="13"/>
      <c r="Z2874" s="13"/>
      <c r="AA2874" s="13"/>
      <c r="AB2874" s="13"/>
      <c r="AC2874" s="13"/>
      <c r="AD2874" s="13"/>
      <c r="AE2874" s="13"/>
      <c r="AT2874" s="249" t="s">
        <v>446</v>
      </c>
      <c r="AU2874" s="249" t="s">
        <v>83</v>
      </c>
      <c r="AV2874" s="13" t="s">
        <v>83</v>
      </c>
      <c r="AW2874" s="13" t="s">
        <v>35</v>
      </c>
      <c r="AX2874" s="13" t="s">
        <v>81</v>
      </c>
      <c r="AY2874" s="249" t="s">
        <v>426</v>
      </c>
    </row>
    <row r="2875" s="2" customFormat="1" ht="24.15" customHeight="1">
      <c r="A2875" s="42"/>
      <c r="B2875" s="43"/>
      <c r="C2875" s="220" t="s">
        <v>3608</v>
      </c>
      <c r="D2875" s="220" t="s">
        <v>433</v>
      </c>
      <c r="E2875" s="221" t="s">
        <v>3609</v>
      </c>
      <c r="F2875" s="222" t="s">
        <v>3610</v>
      </c>
      <c r="G2875" s="223" t="s">
        <v>3596</v>
      </c>
      <c r="H2875" s="224">
        <v>418.57999999999998</v>
      </c>
      <c r="I2875" s="225"/>
      <c r="J2875" s="226">
        <f>ROUND(I2875*H2875,2)</f>
        <v>0</v>
      </c>
      <c r="K2875" s="222" t="s">
        <v>437</v>
      </c>
      <c r="L2875" s="48"/>
      <c r="M2875" s="227" t="s">
        <v>28</v>
      </c>
      <c r="N2875" s="228" t="s">
        <v>45</v>
      </c>
      <c r="O2875" s="88"/>
      <c r="P2875" s="229">
        <f>O2875*H2875</f>
        <v>0</v>
      </c>
      <c r="Q2875" s="229">
        <v>6.0000000000000002E-05</v>
      </c>
      <c r="R2875" s="229">
        <f>Q2875*H2875</f>
        <v>0.0251148</v>
      </c>
      <c r="S2875" s="229">
        <v>0</v>
      </c>
      <c r="T2875" s="230">
        <f>S2875*H2875</f>
        <v>0</v>
      </c>
      <c r="U2875" s="42"/>
      <c r="V2875" s="42"/>
      <c r="W2875" s="42"/>
      <c r="X2875" s="42"/>
      <c r="Y2875" s="42"/>
      <c r="Z2875" s="42"/>
      <c r="AA2875" s="42"/>
      <c r="AB2875" s="42"/>
      <c r="AC2875" s="42"/>
      <c r="AD2875" s="42"/>
      <c r="AE2875" s="42"/>
      <c r="AR2875" s="231" t="s">
        <v>645</v>
      </c>
      <c r="AT2875" s="231" t="s">
        <v>433</v>
      </c>
      <c r="AU2875" s="231" t="s">
        <v>83</v>
      </c>
      <c r="AY2875" s="21" t="s">
        <v>426</v>
      </c>
      <c r="BE2875" s="232">
        <f>IF(N2875="základní",J2875,0)</f>
        <v>0</v>
      </c>
      <c r="BF2875" s="232">
        <f>IF(N2875="snížená",J2875,0)</f>
        <v>0</v>
      </c>
      <c r="BG2875" s="232">
        <f>IF(N2875="zákl. přenesená",J2875,0)</f>
        <v>0</v>
      </c>
      <c r="BH2875" s="232">
        <f>IF(N2875="sníž. přenesená",J2875,0)</f>
        <v>0</v>
      </c>
      <c r="BI2875" s="232">
        <f>IF(N2875="nulová",J2875,0)</f>
        <v>0</v>
      </c>
      <c r="BJ2875" s="21" t="s">
        <v>81</v>
      </c>
      <c r="BK2875" s="232">
        <f>ROUND(I2875*H2875,2)</f>
        <v>0</v>
      </c>
      <c r="BL2875" s="21" t="s">
        <v>645</v>
      </c>
      <c r="BM2875" s="231" t="s">
        <v>3611</v>
      </c>
    </row>
    <row r="2876" s="2" customFormat="1">
      <c r="A2876" s="42"/>
      <c r="B2876" s="43"/>
      <c r="C2876" s="44"/>
      <c r="D2876" s="233" t="s">
        <v>442</v>
      </c>
      <c r="E2876" s="44"/>
      <c r="F2876" s="234" t="s">
        <v>3612</v>
      </c>
      <c r="G2876" s="44"/>
      <c r="H2876" s="44"/>
      <c r="I2876" s="235"/>
      <c r="J2876" s="44"/>
      <c r="K2876" s="44"/>
      <c r="L2876" s="48"/>
      <c r="M2876" s="236"/>
      <c r="N2876" s="237"/>
      <c r="O2876" s="88"/>
      <c r="P2876" s="88"/>
      <c r="Q2876" s="88"/>
      <c r="R2876" s="88"/>
      <c r="S2876" s="88"/>
      <c r="T2876" s="89"/>
      <c r="U2876" s="42"/>
      <c r="V2876" s="42"/>
      <c r="W2876" s="42"/>
      <c r="X2876" s="42"/>
      <c r="Y2876" s="42"/>
      <c r="Z2876" s="42"/>
      <c r="AA2876" s="42"/>
      <c r="AB2876" s="42"/>
      <c r="AC2876" s="42"/>
      <c r="AD2876" s="42"/>
      <c r="AE2876" s="42"/>
      <c r="AT2876" s="21" t="s">
        <v>442</v>
      </c>
      <c r="AU2876" s="21" t="s">
        <v>83</v>
      </c>
    </row>
    <row r="2877" s="14" customFormat="1">
      <c r="A2877" s="14"/>
      <c r="B2877" s="250"/>
      <c r="C2877" s="251"/>
      <c r="D2877" s="240" t="s">
        <v>446</v>
      </c>
      <c r="E2877" s="252" t="s">
        <v>28</v>
      </c>
      <c r="F2877" s="253" t="s">
        <v>885</v>
      </c>
      <c r="G2877" s="251"/>
      <c r="H2877" s="252" t="s">
        <v>28</v>
      </c>
      <c r="I2877" s="254"/>
      <c r="J2877" s="251"/>
      <c r="K2877" s="251"/>
      <c r="L2877" s="255"/>
      <c r="M2877" s="256"/>
      <c r="N2877" s="257"/>
      <c r="O2877" s="257"/>
      <c r="P2877" s="257"/>
      <c r="Q2877" s="257"/>
      <c r="R2877" s="257"/>
      <c r="S2877" s="257"/>
      <c r="T2877" s="258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T2877" s="259" t="s">
        <v>446</v>
      </c>
      <c r="AU2877" s="259" t="s">
        <v>83</v>
      </c>
      <c r="AV2877" s="14" t="s">
        <v>81</v>
      </c>
      <c r="AW2877" s="14" t="s">
        <v>35</v>
      </c>
      <c r="AX2877" s="14" t="s">
        <v>74</v>
      </c>
      <c r="AY2877" s="259" t="s">
        <v>426</v>
      </c>
    </row>
    <row r="2878" s="13" customFormat="1">
      <c r="A2878" s="13"/>
      <c r="B2878" s="238"/>
      <c r="C2878" s="239"/>
      <c r="D2878" s="240" t="s">
        <v>446</v>
      </c>
      <c r="E2878" s="241" t="s">
        <v>28</v>
      </c>
      <c r="F2878" s="242" t="s">
        <v>3613</v>
      </c>
      <c r="G2878" s="239"/>
      <c r="H2878" s="243">
        <v>176.44</v>
      </c>
      <c r="I2878" s="244"/>
      <c r="J2878" s="239"/>
      <c r="K2878" s="239"/>
      <c r="L2878" s="245"/>
      <c r="M2878" s="246"/>
      <c r="N2878" s="247"/>
      <c r="O2878" s="247"/>
      <c r="P2878" s="247"/>
      <c r="Q2878" s="247"/>
      <c r="R2878" s="247"/>
      <c r="S2878" s="247"/>
      <c r="T2878" s="248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  <c r="AT2878" s="249" t="s">
        <v>446</v>
      </c>
      <c r="AU2878" s="249" t="s">
        <v>83</v>
      </c>
      <c r="AV2878" s="13" t="s">
        <v>83</v>
      </c>
      <c r="AW2878" s="13" t="s">
        <v>35</v>
      </c>
      <c r="AX2878" s="13" t="s">
        <v>74</v>
      </c>
      <c r="AY2878" s="249" t="s">
        <v>426</v>
      </c>
    </row>
    <row r="2879" s="14" customFormat="1">
      <c r="A2879" s="14"/>
      <c r="B2879" s="250"/>
      <c r="C2879" s="251"/>
      <c r="D2879" s="240" t="s">
        <v>446</v>
      </c>
      <c r="E2879" s="252" t="s">
        <v>28</v>
      </c>
      <c r="F2879" s="253" t="s">
        <v>2437</v>
      </c>
      <c r="G2879" s="251"/>
      <c r="H2879" s="252" t="s">
        <v>28</v>
      </c>
      <c r="I2879" s="254"/>
      <c r="J2879" s="251"/>
      <c r="K2879" s="251"/>
      <c r="L2879" s="255"/>
      <c r="M2879" s="256"/>
      <c r="N2879" s="257"/>
      <c r="O2879" s="257"/>
      <c r="P2879" s="257"/>
      <c r="Q2879" s="257"/>
      <c r="R2879" s="257"/>
      <c r="S2879" s="257"/>
      <c r="T2879" s="258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T2879" s="259" t="s">
        <v>446</v>
      </c>
      <c r="AU2879" s="259" t="s">
        <v>83</v>
      </c>
      <c r="AV2879" s="14" t="s">
        <v>81</v>
      </c>
      <c r="AW2879" s="14" t="s">
        <v>35</v>
      </c>
      <c r="AX2879" s="14" t="s">
        <v>74</v>
      </c>
      <c r="AY2879" s="259" t="s">
        <v>426</v>
      </c>
    </row>
    <row r="2880" s="13" customFormat="1">
      <c r="A2880" s="13"/>
      <c r="B2880" s="238"/>
      <c r="C2880" s="239"/>
      <c r="D2880" s="240" t="s">
        <v>446</v>
      </c>
      <c r="E2880" s="241" t="s">
        <v>28</v>
      </c>
      <c r="F2880" s="242" t="s">
        <v>3614</v>
      </c>
      <c r="G2880" s="239"/>
      <c r="H2880" s="243">
        <v>25.920000000000002</v>
      </c>
      <c r="I2880" s="244"/>
      <c r="J2880" s="239"/>
      <c r="K2880" s="239"/>
      <c r="L2880" s="245"/>
      <c r="M2880" s="246"/>
      <c r="N2880" s="247"/>
      <c r="O2880" s="247"/>
      <c r="P2880" s="247"/>
      <c r="Q2880" s="247"/>
      <c r="R2880" s="247"/>
      <c r="S2880" s="247"/>
      <c r="T2880" s="248"/>
      <c r="U2880" s="13"/>
      <c r="V2880" s="13"/>
      <c r="W2880" s="13"/>
      <c r="X2880" s="13"/>
      <c r="Y2880" s="13"/>
      <c r="Z2880" s="13"/>
      <c r="AA2880" s="13"/>
      <c r="AB2880" s="13"/>
      <c r="AC2880" s="13"/>
      <c r="AD2880" s="13"/>
      <c r="AE2880" s="13"/>
      <c r="AT2880" s="249" t="s">
        <v>446</v>
      </c>
      <c r="AU2880" s="249" t="s">
        <v>83</v>
      </c>
      <c r="AV2880" s="13" t="s">
        <v>83</v>
      </c>
      <c r="AW2880" s="13" t="s">
        <v>35</v>
      </c>
      <c r="AX2880" s="13" t="s">
        <v>74</v>
      </c>
      <c r="AY2880" s="249" t="s">
        <v>426</v>
      </c>
    </row>
    <row r="2881" s="14" customFormat="1">
      <c r="A2881" s="14"/>
      <c r="B2881" s="250"/>
      <c r="C2881" s="251"/>
      <c r="D2881" s="240" t="s">
        <v>446</v>
      </c>
      <c r="E2881" s="252" t="s">
        <v>28</v>
      </c>
      <c r="F2881" s="253" t="s">
        <v>3615</v>
      </c>
      <c r="G2881" s="251"/>
      <c r="H2881" s="252" t="s">
        <v>28</v>
      </c>
      <c r="I2881" s="254"/>
      <c r="J2881" s="251"/>
      <c r="K2881" s="251"/>
      <c r="L2881" s="255"/>
      <c r="M2881" s="256"/>
      <c r="N2881" s="257"/>
      <c r="O2881" s="257"/>
      <c r="P2881" s="257"/>
      <c r="Q2881" s="257"/>
      <c r="R2881" s="257"/>
      <c r="S2881" s="257"/>
      <c r="T2881" s="258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T2881" s="259" t="s">
        <v>446</v>
      </c>
      <c r="AU2881" s="259" t="s">
        <v>83</v>
      </c>
      <c r="AV2881" s="14" t="s">
        <v>81</v>
      </c>
      <c r="AW2881" s="14" t="s">
        <v>35</v>
      </c>
      <c r="AX2881" s="14" t="s">
        <v>74</v>
      </c>
      <c r="AY2881" s="259" t="s">
        <v>426</v>
      </c>
    </row>
    <row r="2882" s="13" customFormat="1">
      <c r="A2882" s="13"/>
      <c r="B2882" s="238"/>
      <c r="C2882" s="239"/>
      <c r="D2882" s="240" t="s">
        <v>446</v>
      </c>
      <c r="E2882" s="241" t="s">
        <v>28</v>
      </c>
      <c r="F2882" s="242" t="s">
        <v>3616</v>
      </c>
      <c r="G2882" s="239"/>
      <c r="H2882" s="243">
        <v>216.22</v>
      </c>
      <c r="I2882" s="244"/>
      <c r="J2882" s="239"/>
      <c r="K2882" s="239"/>
      <c r="L2882" s="245"/>
      <c r="M2882" s="246"/>
      <c r="N2882" s="247"/>
      <c r="O2882" s="247"/>
      <c r="P2882" s="247"/>
      <c r="Q2882" s="247"/>
      <c r="R2882" s="247"/>
      <c r="S2882" s="247"/>
      <c r="T2882" s="248"/>
      <c r="U2882" s="13"/>
      <c r="V2882" s="13"/>
      <c r="W2882" s="13"/>
      <c r="X2882" s="13"/>
      <c r="Y2882" s="13"/>
      <c r="Z2882" s="13"/>
      <c r="AA2882" s="13"/>
      <c r="AB2882" s="13"/>
      <c r="AC2882" s="13"/>
      <c r="AD2882" s="13"/>
      <c r="AE2882" s="13"/>
      <c r="AT2882" s="249" t="s">
        <v>446</v>
      </c>
      <c r="AU2882" s="249" t="s">
        <v>83</v>
      </c>
      <c r="AV2882" s="13" t="s">
        <v>83</v>
      </c>
      <c r="AW2882" s="13" t="s">
        <v>35</v>
      </c>
      <c r="AX2882" s="13" t="s">
        <v>74</v>
      </c>
      <c r="AY2882" s="249" t="s">
        <v>426</v>
      </c>
    </row>
    <row r="2883" s="15" customFormat="1">
      <c r="A2883" s="15"/>
      <c r="B2883" s="260"/>
      <c r="C2883" s="261"/>
      <c r="D2883" s="240" t="s">
        <v>446</v>
      </c>
      <c r="E2883" s="262" t="s">
        <v>28</v>
      </c>
      <c r="F2883" s="263" t="s">
        <v>466</v>
      </c>
      <c r="G2883" s="261"/>
      <c r="H2883" s="264">
        <v>418.57999999999998</v>
      </c>
      <c r="I2883" s="265"/>
      <c r="J2883" s="261"/>
      <c r="K2883" s="261"/>
      <c r="L2883" s="266"/>
      <c r="M2883" s="267"/>
      <c r="N2883" s="268"/>
      <c r="O2883" s="268"/>
      <c r="P2883" s="268"/>
      <c r="Q2883" s="268"/>
      <c r="R2883" s="268"/>
      <c r="S2883" s="268"/>
      <c r="T2883" s="269"/>
      <c r="U2883" s="15"/>
      <c r="V2883" s="15"/>
      <c r="W2883" s="15"/>
      <c r="X2883" s="15"/>
      <c r="Y2883" s="15"/>
      <c r="Z2883" s="15"/>
      <c r="AA2883" s="15"/>
      <c r="AB2883" s="15"/>
      <c r="AC2883" s="15"/>
      <c r="AD2883" s="15"/>
      <c r="AE2883" s="15"/>
      <c r="AT2883" s="270" t="s">
        <v>446</v>
      </c>
      <c r="AU2883" s="270" t="s">
        <v>83</v>
      </c>
      <c r="AV2883" s="15" t="s">
        <v>438</v>
      </c>
      <c r="AW2883" s="15" t="s">
        <v>35</v>
      </c>
      <c r="AX2883" s="15" t="s">
        <v>81</v>
      </c>
      <c r="AY2883" s="270" t="s">
        <v>426</v>
      </c>
    </row>
    <row r="2884" s="2" customFormat="1" ht="24.15" customHeight="1">
      <c r="A2884" s="42"/>
      <c r="B2884" s="43"/>
      <c r="C2884" s="220" t="s">
        <v>3617</v>
      </c>
      <c r="D2884" s="220" t="s">
        <v>433</v>
      </c>
      <c r="E2884" s="221" t="s">
        <v>3618</v>
      </c>
      <c r="F2884" s="222" t="s">
        <v>3619</v>
      </c>
      <c r="G2884" s="223" t="s">
        <v>3596</v>
      </c>
      <c r="H2884" s="224">
        <v>1095.1780000000001</v>
      </c>
      <c r="I2884" s="225"/>
      <c r="J2884" s="226">
        <f>ROUND(I2884*H2884,2)</f>
        <v>0</v>
      </c>
      <c r="K2884" s="222" t="s">
        <v>437</v>
      </c>
      <c r="L2884" s="48"/>
      <c r="M2884" s="227" t="s">
        <v>28</v>
      </c>
      <c r="N2884" s="228" t="s">
        <v>45</v>
      </c>
      <c r="O2884" s="88"/>
      <c r="P2884" s="229">
        <f>O2884*H2884</f>
        <v>0</v>
      </c>
      <c r="Q2884" s="229">
        <v>5.0000000000000002E-05</v>
      </c>
      <c r="R2884" s="229">
        <f>Q2884*H2884</f>
        <v>0.054758900000000006</v>
      </c>
      <c r="S2884" s="229">
        <v>0</v>
      </c>
      <c r="T2884" s="230">
        <f>S2884*H2884</f>
        <v>0</v>
      </c>
      <c r="U2884" s="42"/>
      <c r="V2884" s="42"/>
      <c r="W2884" s="42"/>
      <c r="X2884" s="42"/>
      <c r="Y2884" s="42"/>
      <c r="Z2884" s="42"/>
      <c r="AA2884" s="42"/>
      <c r="AB2884" s="42"/>
      <c r="AC2884" s="42"/>
      <c r="AD2884" s="42"/>
      <c r="AE2884" s="42"/>
      <c r="AR2884" s="231" t="s">
        <v>645</v>
      </c>
      <c r="AT2884" s="231" t="s">
        <v>433</v>
      </c>
      <c r="AU2884" s="231" t="s">
        <v>83</v>
      </c>
      <c r="AY2884" s="21" t="s">
        <v>426</v>
      </c>
      <c r="BE2884" s="232">
        <f>IF(N2884="základní",J2884,0)</f>
        <v>0</v>
      </c>
      <c r="BF2884" s="232">
        <f>IF(N2884="snížená",J2884,0)</f>
        <v>0</v>
      </c>
      <c r="BG2884" s="232">
        <f>IF(N2884="zákl. přenesená",J2884,0)</f>
        <v>0</v>
      </c>
      <c r="BH2884" s="232">
        <f>IF(N2884="sníž. přenesená",J2884,0)</f>
        <v>0</v>
      </c>
      <c r="BI2884" s="232">
        <f>IF(N2884="nulová",J2884,0)</f>
        <v>0</v>
      </c>
      <c r="BJ2884" s="21" t="s">
        <v>81</v>
      </c>
      <c r="BK2884" s="232">
        <f>ROUND(I2884*H2884,2)</f>
        <v>0</v>
      </c>
      <c r="BL2884" s="21" t="s">
        <v>645</v>
      </c>
      <c r="BM2884" s="231" t="s">
        <v>3620</v>
      </c>
    </row>
    <row r="2885" s="2" customFormat="1">
      <c r="A2885" s="42"/>
      <c r="B2885" s="43"/>
      <c r="C2885" s="44"/>
      <c r="D2885" s="233" t="s">
        <v>442</v>
      </c>
      <c r="E2885" s="44"/>
      <c r="F2885" s="234" t="s">
        <v>3621</v>
      </c>
      <c r="G2885" s="44"/>
      <c r="H2885" s="44"/>
      <c r="I2885" s="235"/>
      <c r="J2885" s="44"/>
      <c r="K2885" s="44"/>
      <c r="L2885" s="48"/>
      <c r="M2885" s="236"/>
      <c r="N2885" s="237"/>
      <c r="O2885" s="88"/>
      <c r="P2885" s="88"/>
      <c r="Q2885" s="88"/>
      <c r="R2885" s="88"/>
      <c r="S2885" s="88"/>
      <c r="T2885" s="89"/>
      <c r="U2885" s="42"/>
      <c r="V2885" s="42"/>
      <c r="W2885" s="42"/>
      <c r="X2885" s="42"/>
      <c r="Y2885" s="42"/>
      <c r="Z2885" s="42"/>
      <c r="AA2885" s="42"/>
      <c r="AB2885" s="42"/>
      <c r="AC2885" s="42"/>
      <c r="AD2885" s="42"/>
      <c r="AE2885" s="42"/>
      <c r="AT2885" s="21" t="s">
        <v>442</v>
      </c>
      <c r="AU2885" s="21" t="s">
        <v>83</v>
      </c>
    </row>
    <row r="2886" s="14" customFormat="1">
      <c r="A2886" s="14"/>
      <c r="B2886" s="250"/>
      <c r="C2886" s="251"/>
      <c r="D2886" s="240" t="s">
        <v>446</v>
      </c>
      <c r="E2886" s="252" t="s">
        <v>28</v>
      </c>
      <c r="F2886" s="253" t="s">
        <v>862</v>
      </c>
      <c r="G2886" s="251"/>
      <c r="H2886" s="252" t="s">
        <v>28</v>
      </c>
      <c r="I2886" s="254"/>
      <c r="J2886" s="251"/>
      <c r="K2886" s="251"/>
      <c r="L2886" s="255"/>
      <c r="M2886" s="256"/>
      <c r="N2886" s="257"/>
      <c r="O2886" s="257"/>
      <c r="P2886" s="257"/>
      <c r="Q2886" s="257"/>
      <c r="R2886" s="257"/>
      <c r="S2886" s="257"/>
      <c r="T2886" s="258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T2886" s="259" t="s">
        <v>446</v>
      </c>
      <c r="AU2886" s="259" t="s">
        <v>83</v>
      </c>
      <c r="AV2886" s="14" t="s">
        <v>81</v>
      </c>
      <c r="AW2886" s="14" t="s">
        <v>35</v>
      </c>
      <c r="AX2886" s="14" t="s">
        <v>74</v>
      </c>
      <c r="AY2886" s="259" t="s">
        <v>426</v>
      </c>
    </row>
    <row r="2887" s="13" customFormat="1">
      <c r="A2887" s="13"/>
      <c r="B2887" s="238"/>
      <c r="C2887" s="239"/>
      <c r="D2887" s="240" t="s">
        <v>446</v>
      </c>
      <c r="E2887" s="241" t="s">
        <v>28</v>
      </c>
      <c r="F2887" s="242" t="s">
        <v>3622</v>
      </c>
      <c r="G2887" s="239"/>
      <c r="H2887" s="243">
        <v>43.213999999999999</v>
      </c>
      <c r="I2887" s="244"/>
      <c r="J2887" s="239"/>
      <c r="K2887" s="239"/>
      <c r="L2887" s="245"/>
      <c r="M2887" s="246"/>
      <c r="N2887" s="247"/>
      <c r="O2887" s="247"/>
      <c r="P2887" s="247"/>
      <c r="Q2887" s="247"/>
      <c r="R2887" s="247"/>
      <c r="S2887" s="247"/>
      <c r="T2887" s="248"/>
      <c r="U2887" s="13"/>
      <c r="V2887" s="13"/>
      <c r="W2887" s="13"/>
      <c r="X2887" s="13"/>
      <c r="Y2887" s="13"/>
      <c r="Z2887" s="13"/>
      <c r="AA2887" s="13"/>
      <c r="AB2887" s="13"/>
      <c r="AC2887" s="13"/>
      <c r="AD2887" s="13"/>
      <c r="AE2887" s="13"/>
      <c r="AT2887" s="249" t="s">
        <v>446</v>
      </c>
      <c r="AU2887" s="249" t="s">
        <v>83</v>
      </c>
      <c r="AV2887" s="13" t="s">
        <v>83</v>
      </c>
      <c r="AW2887" s="13" t="s">
        <v>35</v>
      </c>
      <c r="AX2887" s="13" t="s">
        <v>74</v>
      </c>
      <c r="AY2887" s="249" t="s">
        <v>426</v>
      </c>
    </row>
    <row r="2888" s="14" customFormat="1">
      <c r="A2888" s="14"/>
      <c r="B2888" s="250"/>
      <c r="C2888" s="251"/>
      <c r="D2888" s="240" t="s">
        <v>446</v>
      </c>
      <c r="E2888" s="252" t="s">
        <v>28</v>
      </c>
      <c r="F2888" s="253" t="s">
        <v>871</v>
      </c>
      <c r="G2888" s="251"/>
      <c r="H2888" s="252" t="s">
        <v>28</v>
      </c>
      <c r="I2888" s="254"/>
      <c r="J2888" s="251"/>
      <c r="K2888" s="251"/>
      <c r="L2888" s="255"/>
      <c r="M2888" s="256"/>
      <c r="N2888" s="257"/>
      <c r="O2888" s="257"/>
      <c r="P2888" s="257"/>
      <c r="Q2888" s="257"/>
      <c r="R2888" s="257"/>
      <c r="S2888" s="257"/>
      <c r="T2888" s="258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T2888" s="259" t="s">
        <v>446</v>
      </c>
      <c r="AU2888" s="259" t="s">
        <v>83</v>
      </c>
      <c r="AV2888" s="14" t="s">
        <v>81</v>
      </c>
      <c r="AW2888" s="14" t="s">
        <v>35</v>
      </c>
      <c r="AX2888" s="14" t="s">
        <v>74</v>
      </c>
      <c r="AY2888" s="259" t="s">
        <v>426</v>
      </c>
    </row>
    <row r="2889" s="13" customFormat="1">
      <c r="A2889" s="13"/>
      <c r="B2889" s="238"/>
      <c r="C2889" s="239"/>
      <c r="D2889" s="240" t="s">
        <v>446</v>
      </c>
      <c r="E2889" s="241" t="s">
        <v>28</v>
      </c>
      <c r="F2889" s="242" t="s">
        <v>3623</v>
      </c>
      <c r="G2889" s="239"/>
      <c r="H2889" s="243">
        <v>86.427000000000007</v>
      </c>
      <c r="I2889" s="244"/>
      <c r="J2889" s="239"/>
      <c r="K2889" s="239"/>
      <c r="L2889" s="245"/>
      <c r="M2889" s="246"/>
      <c r="N2889" s="247"/>
      <c r="O2889" s="247"/>
      <c r="P2889" s="247"/>
      <c r="Q2889" s="247"/>
      <c r="R2889" s="247"/>
      <c r="S2889" s="247"/>
      <c r="T2889" s="248"/>
      <c r="U2889" s="13"/>
      <c r="V2889" s="13"/>
      <c r="W2889" s="13"/>
      <c r="X2889" s="13"/>
      <c r="Y2889" s="13"/>
      <c r="Z2889" s="13"/>
      <c r="AA2889" s="13"/>
      <c r="AB2889" s="13"/>
      <c r="AC2889" s="13"/>
      <c r="AD2889" s="13"/>
      <c r="AE2889" s="13"/>
      <c r="AT2889" s="249" t="s">
        <v>446</v>
      </c>
      <c r="AU2889" s="249" t="s">
        <v>83</v>
      </c>
      <c r="AV2889" s="13" t="s">
        <v>83</v>
      </c>
      <c r="AW2889" s="13" t="s">
        <v>35</v>
      </c>
      <c r="AX2889" s="13" t="s">
        <v>74</v>
      </c>
      <c r="AY2889" s="249" t="s">
        <v>426</v>
      </c>
    </row>
    <row r="2890" s="14" customFormat="1">
      <c r="A2890" s="14"/>
      <c r="B2890" s="250"/>
      <c r="C2890" s="251"/>
      <c r="D2890" s="240" t="s">
        <v>446</v>
      </c>
      <c r="E2890" s="252" t="s">
        <v>28</v>
      </c>
      <c r="F2890" s="253" t="s">
        <v>872</v>
      </c>
      <c r="G2890" s="251"/>
      <c r="H2890" s="252" t="s">
        <v>28</v>
      </c>
      <c r="I2890" s="254"/>
      <c r="J2890" s="251"/>
      <c r="K2890" s="251"/>
      <c r="L2890" s="255"/>
      <c r="M2890" s="256"/>
      <c r="N2890" s="257"/>
      <c r="O2890" s="257"/>
      <c r="P2890" s="257"/>
      <c r="Q2890" s="257"/>
      <c r="R2890" s="257"/>
      <c r="S2890" s="257"/>
      <c r="T2890" s="258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T2890" s="259" t="s">
        <v>446</v>
      </c>
      <c r="AU2890" s="259" t="s">
        <v>83</v>
      </c>
      <c r="AV2890" s="14" t="s">
        <v>81</v>
      </c>
      <c r="AW2890" s="14" t="s">
        <v>35</v>
      </c>
      <c r="AX2890" s="14" t="s">
        <v>74</v>
      </c>
      <c r="AY2890" s="259" t="s">
        <v>426</v>
      </c>
    </row>
    <row r="2891" s="13" customFormat="1">
      <c r="A2891" s="13"/>
      <c r="B2891" s="238"/>
      <c r="C2891" s="239"/>
      <c r="D2891" s="240" t="s">
        <v>446</v>
      </c>
      <c r="E2891" s="241" t="s">
        <v>28</v>
      </c>
      <c r="F2891" s="242" t="s">
        <v>3623</v>
      </c>
      <c r="G2891" s="239"/>
      <c r="H2891" s="243">
        <v>86.427000000000007</v>
      </c>
      <c r="I2891" s="244"/>
      <c r="J2891" s="239"/>
      <c r="K2891" s="239"/>
      <c r="L2891" s="245"/>
      <c r="M2891" s="246"/>
      <c r="N2891" s="247"/>
      <c r="O2891" s="247"/>
      <c r="P2891" s="247"/>
      <c r="Q2891" s="247"/>
      <c r="R2891" s="247"/>
      <c r="S2891" s="247"/>
      <c r="T2891" s="248"/>
      <c r="U2891" s="13"/>
      <c r="V2891" s="13"/>
      <c r="W2891" s="13"/>
      <c r="X2891" s="13"/>
      <c r="Y2891" s="13"/>
      <c r="Z2891" s="13"/>
      <c r="AA2891" s="13"/>
      <c r="AB2891" s="13"/>
      <c r="AC2891" s="13"/>
      <c r="AD2891" s="13"/>
      <c r="AE2891" s="13"/>
      <c r="AT2891" s="249" t="s">
        <v>446</v>
      </c>
      <c r="AU2891" s="249" t="s">
        <v>83</v>
      </c>
      <c r="AV2891" s="13" t="s">
        <v>83</v>
      </c>
      <c r="AW2891" s="13" t="s">
        <v>35</v>
      </c>
      <c r="AX2891" s="13" t="s">
        <v>74</v>
      </c>
      <c r="AY2891" s="249" t="s">
        <v>426</v>
      </c>
    </row>
    <row r="2892" s="16" customFormat="1">
      <c r="A2892" s="16"/>
      <c r="B2892" s="281"/>
      <c r="C2892" s="282"/>
      <c r="D2892" s="240" t="s">
        <v>446</v>
      </c>
      <c r="E2892" s="283" t="s">
        <v>620</v>
      </c>
      <c r="F2892" s="284" t="s">
        <v>1235</v>
      </c>
      <c r="G2892" s="282"/>
      <c r="H2892" s="285">
        <v>216.06800000000001</v>
      </c>
      <c r="I2892" s="286"/>
      <c r="J2892" s="282"/>
      <c r="K2892" s="282"/>
      <c r="L2892" s="287"/>
      <c r="M2892" s="288"/>
      <c r="N2892" s="289"/>
      <c r="O2892" s="289"/>
      <c r="P2892" s="289"/>
      <c r="Q2892" s="289"/>
      <c r="R2892" s="289"/>
      <c r="S2892" s="289"/>
      <c r="T2892" s="290"/>
      <c r="U2892" s="16"/>
      <c r="V2892" s="16"/>
      <c r="W2892" s="16"/>
      <c r="X2892" s="16"/>
      <c r="Y2892" s="16"/>
      <c r="Z2892" s="16"/>
      <c r="AA2892" s="16"/>
      <c r="AB2892" s="16"/>
      <c r="AC2892" s="16"/>
      <c r="AD2892" s="16"/>
      <c r="AE2892" s="16"/>
      <c r="AT2892" s="291" t="s">
        <v>446</v>
      </c>
      <c r="AU2892" s="291" t="s">
        <v>83</v>
      </c>
      <c r="AV2892" s="16" t="s">
        <v>469</v>
      </c>
      <c r="AW2892" s="16" t="s">
        <v>35</v>
      </c>
      <c r="AX2892" s="16" t="s">
        <v>74</v>
      </c>
      <c r="AY2892" s="291" t="s">
        <v>426</v>
      </c>
    </row>
    <row r="2893" s="14" customFormat="1">
      <c r="A2893" s="14"/>
      <c r="B2893" s="250"/>
      <c r="C2893" s="251"/>
      <c r="D2893" s="240" t="s">
        <v>446</v>
      </c>
      <c r="E2893" s="252" t="s">
        <v>28</v>
      </c>
      <c r="F2893" s="253" t="s">
        <v>885</v>
      </c>
      <c r="G2893" s="251"/>
      <c r="H2893" s="252" t="s">
        <v>28</v>
      </c>
      <c r="I2893" s="254"/>
      <c r="J2893" s="251"/>
      <c r="K2893" s="251"/>
      <c r="L2893" s="255"/>
      <c r="M2893" s="256"/>
      <c r="N2893" s="257"/>
      <c r="O2893" s="257"/>
      <c r="P2893" s="257"/>
      <c r="Q2893" s="257"/>
      <c r="R2893" s="257"/>
      <c r="S2893" s="257"/>
      <c r="T2893" s="258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T2893" s="259" t="s">
        <v>446</v>
      </c>
      <c r="AU2893" s="259" t="s">
        <v>83</v>
      </c>
      <c r="AV2893" s="14" t="s">
        <v>81</v>
      </c>
      <c r="AW2893" s="14" t="s">
        <v>35</v>
      </c>
      <c r="AX2893" s="14" t="s">
        <v>74</v>
      </c>
      <c r="AY2893" s="259" t="s">
        <v>426</v>
      </c>
    </row>
    <row r="2894" s="13" customFormat="1">
      <c r="A2894" s="13"/>
      <c r="B2894" s="238"/>
      <c r="C2894" s="239"/>
      <c r="D2894" s="240" t="s">
        <v>446</v>
      </c>
      <c r="E2894" s="241" t="s">
        <v>28</v>
      </c>
      <c r="F2894" s="242" t="s">
        <v>3624</v>
      </c>
      <c r="G2894" s="239"/>
      <c r="H2894" s="243">
        <v>247.44999999999999</v>
      </c>
      <c r="I2894" s="244"/>
      <c r="J2894" s="239"/>
      <c r="K2894" s="239"/>
      <c r="L2894" s="245"/>
      <c r="M2894" s="246"/>
      <c r="N2894" s="247"/>
      <c r="O2894" s="247"/>
      <c r="P2894" s="247"/>
      <c r="Q2894" s="247"/>
      <c r="R2894" s="247"/>
      <c r="S2894" s="247"/>
      <c r="T2894" s="248"/>
      <c r="U2894" s="13"/>
      <c r="V2894" s="13"/>
      <c r="W2894" s="13"/>
      <c r="X2894" s="13"/>
      <c r="Y2894" s="13"/>
      <c r="Z2894" s="13"/>
      <c r="AA2894" s="13"/>
      <c r="AB2894" s="13"/>
      <c r="AC2894" s="13"/>
      <c r="AD2894" s="13"/>
      <c r="AE2894" s="13"/>
      <c r="AT2894" s="249" t="s">
        <v>446</v>
      </c>
      <c r="AU2894" s="249" t="s">
        <v>83</v>
      </c>
      <c r="AV2894" s="13" t="s">
        <v>83</v>
      </c>
      <c r="AW2894" s="13" t="s">
        <v>35</v>
      </c>
      <c r="AX2894" s="13" t="s">
        <v>74</v>
      </c>
      <c r="AY2894" s="249" t="s">
        <v>426</v>
      </c>
    </row>
    <row r="2895" s="14" customFormat="1">
      <c r="A2895" s="14"/>
      <c r="B2895" s="250"/>
      <c r="C2895" s="251"/>
      <c r="D2895" s="240" t="s">
        <v>446</v>
      </c>
      <c r="E2895" s="252" t="s">
        <v>28</v>
      </c>
      <c r="F2895" s="253" t="s">
        <v>3615</v>
      </c>
      <c r="G2895" s="251"/>
      <c r="H2895" s="252" t="s">
        <v>28</v>
      </c>
      <c r="I2895" s="254"/>
      <c r="J2895" s="251"/>
      <c r="K2895" s="251"/>
      <c r="L2895" s="255"/>
      <c r="M2895" s="256"/>
      <c r="N2895" s="257"/>
      <c r="O2895" s="257"/>
      <c r="P2895" s="257"/>
      <c r="Q2895" s="257"/>
      <c r="R2895" s="257"/>
      <c r="S2895" s="257"/>
      <c r="T2895" s="258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T2895" s="259" t="s">
        <v>446</v>
      </c>
      <c r="AU2895" s="259" t="s">
        <v>83</v>
      </c>
      <c r="AV2895" s="14" t="s">
        <v>81</v>
      </c>
      <c r="AW2895" s="14" t="s">
        <v>35</v>
      </c>
      <c r="AX2895" s="14" t="s">
        <v>74</v>
      </c>
      <c r="AY2895" s="259" t="s">
        <v>426</v>
      </c>
    </row>
    <row r="2896" s="13" customFormat="1">
      <c r="A2896" s="13"/>
      <c r="B2896" s="238"/>
      <c r="C2896" s="239"/>
      <c r="D2896" s="240" t="s">
        <v>446</v>
      </c>
      <c r="E2896" s="241" t="s">
        <v>28</v>
      </c>
      <c r="F2896" s="242" t="s">
        <v>3625</v>
      </c>
      <c r="G2896" s="239"/>
      <c r="H2896" s="243">
        <v>631.65999999999997</v>
      </c>
      <c r="I2896" s="244"/>
      <c r="J2896" s="239"/>
      <c r="K2896" s="239"/>
      <c r="L2896" s="245"/>
      <c r="M2896" s="246"/>
      <c r="N2896" s="247"/>
      <c r="O2896" s="247"/>
      <c r="P2896" s="247"/>
      <c r="Q2896" s="247"/>
      <c r="R2896" s="247"/>
      <c r="S2896" s="247"/>
      <c r="T2896" s="248"/>
      <c r="U2896" s="13"/>
      <c r="V2896" s="13"/>
      <c r="W2896" s="13"/>
      <c r="X2896" s="13"/>
      <c r="Y2896" s="13"/>
      <c r="Z2896" s="13"/>
      <c r="AA2896" s="13"/>
      <c r="AB2896" s="13"/>
      <c r="AC2896" s="13"/>
      <c r="AD2896" s="13"/>
      <c r="AE2896" s="13"/>
      <c r="AT2896" s="249" t="s">
        <v>446</v>
      </c>
      <c r="AU2896" s="249" t="s">
        <v>83</v>
      </c>
      <c r="AV2896" s="13" t="s">
        <v>83</v>
      </c>
      <c r="AW2896" s="13" t="s">
        <v>35</v>
      </c>
      <c r="AX2896" s="13" t="s">
        <v>74</v>
      </c>
      <c r="AY2896" s="249" t="s">
        <v>426</v>
      </c>
    </row>
    <row r="2897" s="15" customFormat="1">
      <c r="A2897" s="15"/>
      <c r="B2897" s="260"/>
      <c r="C2897" s="261"/>
      <c r="D2897" s="240" t="s">
        <v>446</v>
      </c>
      <c r="E2897" s="262" t="s">
        <v>28</v>
      </c>
      <c r="F2897" s="263" t="s">
        <v>466</v>
      </c>
      <c r="G2897" s="261"/>
      <c r="H2897" s="264">
        <v>1095.1780000000001</v>
      </c>
      <c r="I2897" s="265"/>
      <c r="J2897" s="261"/>
      <c r="K2897" s="261"/>
      <c r="L2897" s="266"/>
      <c r="M2897" s="267"/>
      <c r="N2897" s="268"/>
      <c r="O2897" s="268"/>
      <c r="P2897" s="268"/>
      <c r="Q2897" s="268"/>
      <c r="R2897" s="268"/>
      <c r="S2897" s="268"/>
      <c r="T2897" s="269"/>
      <c r="U2897" s="15"/>
      <c r="V2897" s="15"/>
      <c r="W2897" s="15"/>
      <c r="X2897" s="15"/>
      <c r="Y2897" s="15"/>
      <c r="Z2897" s="15"/>
      <c r="AA2897" s="15"/>
      <c r="AB2897" s="15"/>
      <c r="AC2897" s="15"/>
      <c r="AD2897" s="15"/>
      <c r="AE2897" s="15"/>
      <c r="AT2897" s="270" t="s">
        <v>446</v>
      </c>
      <c r="AU2897" s="270" t="s">
        <v>83</v>
      </c>
      <c r="AV2897" s="15" t="s">
        <v>438</v>
      </c>
      <c r="AW2897" s="15" t="s">
        <v>35</v>
      </c>
      <c r="AX2897" s="15" t="s">
        <v>81</v>
      </c>
      <c r="AY2897" s="270" t="s">
        <v>426</v>
      </c>
    </row>
    <row r="2898" s="2" customFormat="1" ht="24.15" customHeight="1">
      <c r="A2898" s="42"/>
      <c r="B2898" s="43"/>
      <c r="C2898" s="220" t="s">
        <v>3626</v>
      </c>
      <c r="D2898" s="220" t="s">
        <v>433</v>
      </c>
      <c r="E2898" s="221" t="s">
        <v>3627</v>
      </c>
      <c r="F2898" s="222" t="s">
        <v>3628</v>
      </c>
      <c r="G2898" s="223" t="s">
        <v>3596</v>
      </c>
      <c r="H2898" s="224">
        <v>2943.3400000000001</v>
      </c>
      <c r="I2898" s="225"/>
      <c r="J2898" s="226">
        <f>ROUND(I2898*H2898,2)</f>
        <v>0</v>
      </c>
      <c r="K2898" s="222" t="s">
        <v>437</v>
      </c>
      <c r="L2898" s="48"/>
      <c r="M2898" s="227" t="s">
        <v>28</v>
      </c>
      <c r="N2898" s="228" t="s">
        <v>45</v>
      </c>
      <c r="O2898" s="88"/>
      <c r="P2898" s="229">
        <f>O2898*H2898</f>
        <v>0</v>
      </c>
      <c r="Q2898" s="229">
        <v>5.0000000000000002E-05</v>
      </c>
      <c r="R2898" s="229">
        <f>Q2898*H2898</f>
        <v>0.14716700000000002</v>
      </c>
      <c r="S2898" s="229">
        <v>0</v>
      </c>
      <c r="T2898" s="230">
        <f>S2898*H2898</f>
        <v>0</v>
      </c>
      <c r="U2898" s="42"/>
      <c r="V2898" s="42"/>
      <c r="W2898" s="42"/>
      <c r="X2898" s="42"/>
      <c r="Y2898" s="42"/>
      <c r="Z2898" s="42"/>
      <c r="AA2898" s="42"/>
      <c r="AB2898" s="42"/>
      <c r="AC2898" s="42"/>
      <c r="AD2898" s="42"/>
      <c r="AE2898" s="42"/>
      <c r="AR2898" s="231" t="s">
        <v>645</v>
      </c>
      <c r="AT2898" s="231" t="s">
        <v>433</v>
      </c>
      <c r="AU2898" s="231" t="s">
        <v>83</v>
      </c>
      <c r="AY2898" s="21" t="s">
        <v>426</v>
      </c>
      <c r="BE2898" s="232">
        <f>IF(N2898="základní",J2898,0)</f>
        <v>0</v>
      </c>
      <c r="BF2898" s="232">
        <f>IF(N2898="snížená",J2898,0)</f>
        <v>0</v>
      </c>
      <c r="BG2898" s="232">
        <f>IF(N2898="zákl. přenesená",J2898,0)</f>
        <v>0</v>
      </c>
      <c r="BH2898" s="232">
        <f>IF(N2898="sníž. přenesená",J2898,0)</f>
        <v>0</v>
      </c>
      <c r="BI2898" s="232">
        <f>IF(N2898="nulová",J2898,0)</f>
        <v>0</v>
      </c>
      <c r="BJ2898" s="21" t="s">
        <v>81</v>
      </c>
      <c r="BK2898" s="232">
        <f>ROUND(I2898*H2898,2)</f>
        <v>0</v>
      </c>
      <c r="BL2898" s="21" t="s">
        <v>645</v>
      </c>
      <c r="BM2898" s="231" t="s">
        <v>3629</v>
      </c>
    </row>
    <row r="2899" s="2" customFormat="1">
      <c r="A2899" s="42"/>
      <c r="B2899" s="43"/>
      <c r="C2899" s="44"/>
      <c r="D2899" s="233" t="s">
        <v>442</v>
      </c>
      <c r="E2899" s="44"/>
      <c r="F2899" s="234" t="s">
        <v>3630</v>
      </c>
      <c r="G2899" s="44"/>
      <c r="H2899" s="44"/>
      <c r="I2899" s="235"/>
      <c r="J2899" s="44"/>
      <c r="K2899" s="44"/>
      <c r="L2899" s="48"/>
      <c r="M2899" s="236"/>
      <c r="N2899" s="237"/>
      <c r="O2899" s="88"/>
      <c r="P2899" s="88"/>
      <c r="Q2899" s="88"/>
      <c r="R2899" s="88"/>
      <c r="S2899" s="88"/>
      <c r="T2899" s="89"/>
      <c r="U2899" s="42"/>
      <c r="V2899" s="42"/>
      <c r="W2899" s="42"/>
      <c r="X2899" s="42"/>
      <c r="Y2899" s="42"/>
      <c r="Z2899" s="42"/>
      <c r="AA2899" s="42"/>
      <c r="AB2899" s="42"/>
      <c r="AC2899" s="42"/>
      <c r="AD2899" s="42"/>
      <c r="AE2899" s="42"/>
      <c r="AT2899" s="21" t="s">
        <v>442</v>
      </c>
      <c r="AU2899" s="21" t="s">
        <v>83</v>
      </c>
    </row>
    <row r="2900" s="14" customFormat="1">
      <c r="A2900" s="14"/>
      <c r="B2900" s="250"/>
      <c r="C2900" s="251"/>
      <c r="D2900" s="240" t="s">
        <v>446</v>
      </c>
      <c r="E2900" s="252" t="s">
        <v>28</v>
      </c>
      <c r="F2900" s="253" t="s">
        <v>885</v>
      </c>
      <c r="G2900" s="251"/>
      <c r="H2900" s="252" t="s">
        <v>28</v>
      </c>
      <c r="I2900" s="254"/>
      <c r="J2900" s="251"/>
      <c r="K2900" s="251"/>
      <c r="L2900" s="255"/>
      <c r="M2900" s="256"/>
      <c r="N2900" s="257"/>
      <c r="O2900" s="257"/>
      <c r="P2900" s="257"/>
      <c r="Q2900" s="257"/>
      <c r="R2900" s="257"/>
      <c r="S2900" s="257"/>
      <c r="T2900" s="258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T2900" s="259" t="s">
        <v>446</v>
      </c>
      <c r="AU2900" s="259" t="s">
        <v>83</v>
      </c>
      <c r="AV2900" s="14" t="s">
        <v>81</v>
      </c>
      <c r="AW2900" s="14" t="s">
        <v>35</v>
      </c>
      <c r="AX2900" s="14" t="s">
        <v>74</v>
      </c>
      <c r="AY2900" s="259" t="s">
        <v>426</v>
      </c>
    </row>
    <row r="2901" s="13" customFormat="1">
      <c r="A2901" s="13"/>
      <c r="B2901" s="238"/>
      <c r="C2901" s="239"/>
      <c r="D2901" s="240" t="s">
        <v>446</v>
      </c>
      <c r="E2901" s="241" t="s">
        <v>28</v>
      </c>
      <c r="F2901" s="242" t="s">
        <v>3631</v>
      </c>
      <c r="G2901" s="239"/>
      <c r="H2901" s="243">
        <v>1218.7000000000001</v>
      </c>
      <c r="I2901" s="244"/>
      <c r="J2901" s="239"/>
      <c r="K2901" s="239"/>
      <c r="L2901" s="245"/>
      <c r="M2901" s="246"/>
      <c r="N2901" s="247"/>
      <c r="O2901" s="247"/>
      <c r="P2901" s="247"/>
      <c r="Q2901" s="247"/>
      <c r="R2901" s="247"/>
      <c r="S2901" s="247"/>
      <c r="T2901" s="248"/>
      <c r="U2901" s="13"/>
      <c r="V2901" s="13"/>
      <c r="W2901" s="13"/>
      <c r="X2901" s="13"/>
      <c r="Y2901" s="13"/>
      <c r="Z2901" s="13"/>
      <c r="AA2901" s="13"/>
      <c r="AB2901" s="13"/>
      <c r="AC2901" s="13"/>
      <c r="AD2901" s="13"/>
      <c r="AE2901" s="13"/>
      <c r="AT2901" s="249" t="s">
        <v>446</v>
      </c>
      <c r="AU2901" s="249" t="s">
        <v>83</v>
      </c>
      <c r="AV2901" s="13" t="s">
        <v>83</v>
      </c>
      <c r="AW2901" s="13" t="s">
        <v>35</v>
      </c>
      <c r="AX2901" s="13" t="s">
        <v>74</v>
      </c>
      <c r="AY2901" s="249" t="s">
        <v>426</v>
      </c>
    </row>
    <row r="2902" s="14" customFormat="1">
      <c r="A2902" s="14"/>
      <c r="B2902" s="250"/>
      <c r="C2902" s="251"/>
      <c r="D2902" s="240" t="s">
        <v>446</v>
      </c>
      <c r="E2902" s="252" t="s">
        <v>28</v>
      </c>
      <c r="F2902" s="253" t="s">
        <v>3615</v>
      </c>
      <c r="G2902" s="251"/>
      <c r="H2902" s="252" t="s">
        <v>28</v>
      </c>
      <c r="I2902" s="254"/>
      <c r="J2902" s="251"/>
      <c r="K2902" s="251"/>
      <c r="L2902" s="255"/>
      <c r="M2902" s="256"/>
      <c r="N2902" s="257"/>
      <c r="O2902" s="257"/>
      <c r="P2902" s="257"/>
      <c r="Q2902" s="257"/>
      <c r="R2902" s="257"/>
      <c r="S2902" s="257"/>
      <c r="T2902" s="258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T2902" s="259" t="s">
        <v>446</v>
      </c>
      <c r="AU2902" s="259" t="s">
        <v>83</v>
      </c>
      <c r="AV2902" s="14" t="s">
        <v>81</v>
      </c>
      <c r="AW2902" s="14" t="s">
        <v>35</v>
      </c>
      <c r="AX2902" s="14" t="s">
        <v>74</v>
      </c>
      <c r="AY2902" s="259" t="s">
        <v>426</v>
      </c>
    </row>
    <row r="2903" s="13" customFormat="1">
      <c r="A2903" s="13"/>
      <c r="B2903" s="238"/>
      <c r="C2903" s="239"/>
      <c r="D2903" s="240" t="s">
        <v>446</v>
      </c>
      <c r="E2903" s="241" t="s">
        <v>28</v>
      </c>
      <c r="F2903" s="242" t="s">
        <v>3632</v>
      </c>
      <c r="G2903" s="239"/>
      <c r="H2903" s="243">
        <v>1724.6400000000001</v>
      </c>
      <c r="I2903" s="244"/>
      <c r="J2903" s="239"/>
      <c r="K2903" s="239"/>
      <c r="L2903" s="245"/>
      <c r="M2903" s="246"/>
      <c r="N2903" s="247"/>
      <c r="O2903" s="247"/>
      <c r="P2903" s="247"/>
      <c r="Q2903" s="247"/>
      <c r="R2903" s="247"/>
      <c r="S2903" s="247"/>
      <c r="T2903" s="248"/>
      <c r="U2903" s="13"/>
      <c r="V2903" s="13"/>
      <c r="W2903" s="13"/>
      <c r="X2903" s="13"/>
      <c r="Y2903" s="13"/>
      <c r="Z2903" s="13"/>
      <c r="AA2903" s="13"/>
      <c r="AB2903" s="13"/>
      <c r="AC2903" s="13"/>
      <c r="AD2903" s="13"/>
      <c r="AE2903" s="13"/>
      <c r="AT2903" s="249" t="s">
        <v>446</v>
      </c>
      <c r="AU2903" s="249" t="s">
        <v>83</v>
      </c>
      <c r="AV2903" s="13" t="s">
        <v>83</v>
      </c>
      <c r="AW2903" s="13" t="s">
        <v>35</v>
      </c>
      <c r="AX2903" s="13" t="s">
        <v>74</v>
      </c>
      <c r="AY2903" s="249" t="s">
        <v>426</v>
      </c>
    </row>
    <row r="2904" s="15" customFormat="1">
      <c r="A2904" s="15"/>
      <c r="B2904" s="260"/>
      <c r="C2904" s="261"/>
      <c r="D2904" s="240" t="s">
        <v>446</v>
      </c>
      <c r="E2904" s="262" t="s">
        <v>28</v>
      </c>
      <c r="F2904" s="263" t="s">
        <v>466</v>
      </c>
      <c r="G2904" s="261"/>
      <c r="H2904" s="264">
        <v>2943.3400000000001</v>
      </c>
      <c r="I2904" s="265"/>
      <c r="J2904" s="261"/>
      <c r="K2904" s="261"/>
      <c r="L2904" s="266"/>
      <c r="M2904" s="267"/>
      <c r="N2904" s="268"/>
      <c r="O2904" s="268"/>
      <c r="P2904" s="268"/>
      <c r="Q2904" s="268"/>
      <c r="R2904" s="268"/>
      <c r="S2904" s="268"/>
      <c r="T2904" s="269"/>
      <c r="U2904" s="15"/>
      <c r="V2904" s="15"/>
      <c r="W2904" s="15"/>
      <c r="X2904" s="15"/>
      <c r="Y2904" s="15"/>
      <c r="Z2904" s="15"/>
      <c r="AA2904" s="15"/>
      <c r="AB2904" s="15"/>
      <c r="AC2904" s="15"/>
      <c r="AD2904" s="15"/>
      <c r="AE2904" s="15"/>
      <c r="AT2904" s="270" t="s">
        <v>446</v>
      </c>
      <c r="AU2904" s="270" t="s">
        <v>83</v>
      </c>
      <c r="AV2904" s="15" t="s">
        <v>438</v>
      </c>
      <c r="AW2904" s="15" t="s">
        <v>35</v>
      </c>
      <c r="AX2904" s="15" t="s">
        <v>81</v>
      </c>
      <c r="AY2904" s="270" t="s">
        <v>426</v>
      </c>
    </row>
    <row r="2905" s="2" customFormat="1" ht="24.15" customHeight="1">
      <c r="A2905" s="42"/>
      <c r="B2905" s="43"/>
      <c r="C2905" s="220" t="s">
        <v>3633</v>
      </c>
      <c r="D2905" s="220" t="s">
        <v>433</v>
      </c>
      <c r="E2905" s="221" t="s">
        <v>3634</v>
      </c>
      <c r="F2905" s="222" t="s">
        <v>3635</v>
      </c>
      <c r="G2905" s="223" t="s">
        <v>3596</v>
      </c>
      <c r="H2905" s="224">
        <v>9037.3299999999999</v>
      </c>
      <c r="I2905" s="225"/>
      <c r="J2905" s="226">
        <f>ROUND(I2905*H2905,2)</f>
        <v>0</v>
      </c>
      <c r="K2905" s="222" t="s">
        <v>437</v>
      </c>
      <c r="L2905" s="48"/>
      <c r="M2905" s="227" t="s">
        <v>28</v>
      </c>
      <c r="N2905" s="228" t="s">
        <v>45</v>
      </c>
      <c r="O2905" s="88"/>
      <c r="P2905" s="229">
        <f>O2905*H2905</f>
        <v>0</v>
      </c>
      <c r="Q2905" s="229">
        <v>5.0000000000000002E-05</v>
      </c>
      <c r="R2905" s="229">
        <f>Q2905*H2905</f>
        <v>0.4518665</v>
      </c>
      <c r="S2905" s="229">
        <v>0</v>
      </c>
      <c r="T2905" s="230">
        <f>S2905*H2905</f>
        <v>0</v>
      </c>
      <c r="U2905" s="42"/>
      <c r="V2905" s="42"/>
      <c r="W2905" s="42"/>
      <c r="X2905" s="42"/>
      <c r="Y2905" s="42"/>
      <c r="Z2905" s="42"/>
      <c r="AA2905" s="42"/>
      <c r="AB2905" s="42"/>
      <c r="AC2905" s="42"/>
      <c r="AD2905" s="42"/>
      <c r="AE2905" s="42"/>
      <c r="AR2905" s="231" t="s">
        <v>645</v>
      </c>
      <c r="AT2905" s="231" t="s">
        <v>433</v>
      </c>
      <c r="AU2905" s="231" t="s">
        <v>83</v>
      </c>
      <c r="AY2905" s="21" t="s">
        <v>426</v>
      </c>
      <c r="BE2905" s="232">
        <f>IF(N2905="základní",J2905,0)</f>
        <v>0</v>
      </c>
      <c r="BF2905" s="232">
        <f>IF(N2905="snížená",J2905,0)</f>
        <v>0</v>
      </c>
      <c r="BG2905" s="232">
        <f>IF(N2905="zákl. přenesená",J2905,0)</f>
        <v>0</v>
      </c>
      <c r="BH2905" s="232">
        <f>IF(N2905="sníž. přenesená",J2905,0)</f>
        <v>0</v>
      </c>
      <c r="BI2905" s="232">
        <f>IF(N2905="nulová",J2905,0)</f>
        <v>0</v>
      </c>
      <c r="BJ2905" s="21" t="s">
        <v>81</v>
      </c>
      <c r="BK2905" s="232">
        <f>ROUND(I2905*H2905,2)</f>
        <v>0</v>
      </c>
      <c r="BL2905" s="21" t="s">
        <v>645</v>
      </c>
      <c r="BM2905" s="231" t="s">
        <v>3636</v>
      </c>
    </row>
    <row r="2906" s="2" customFormat="1">
      <c r="A2906" s="42"/>
      <c r="B2906" s="43"/>
      <c r="C2906" s="44"/>
      <c r="D2906" s="233" t="s">
        <v>442</v>
      </c>
      <c r="E2906" s="44"/>
      <c r="F2906" s="234" t="s">
        <v>3637</v>
      </c>
      <c r="G2906" s="44"/>
      <c r="H2906" s="44"/>
      <c r="I2906" s="235"/>
      <c r="J2906" s="44"/>
      <c r="K2906" s="44"/>
      <c r="L2906" s="48"/>
      <c r="M2906" s="236"/>
      <c r="N2906" s="237"/>
      <c r="O2906" s="88"/>
      <c r="P2906" s="88"/>
      <c r="Q2906" s="88"/>
      <c r="R2906" s="88"/>
      <c r="S2906" s="88"/>
      <c r="T2906" s="89"/>
      <c r="U2906" s="42"/>
      <c r="V2906" s="42"/>
      <c r="W2906" s="42"/>
      <c r="X2906" s="42"/>
      <c r="Y2906" s="42"/>
      <c r="Z2906" s="42"/>
      <c r="AA2906" s="42"/>
      <c r="AB2906" s="42"/>
      <c r="AC2906" s="42"/>
      <c r="AD2906" s="42"/>
      <c r="AE2906" s="42"/>
      <c r="AT2906" s="21" t="s">
        <v>442</v>
      </c>
      <c r="AU2906" s="21" t="s">
        <v>83</v>
      </c>
    </row>
    <row r="2907" s="14" customFormat="1">
      <c r="A2907" s="14"/>
      <c r="B2907" s="250"/>
      <c r="C2907" s="251"/>
      <c r="D2907" s="240" t="s">
        <v>446</v>
      </c>
      <c r="E2907" s="252" t="s">
        <v>28</v>
      </c>
      <c r="F2907" s="253" t="s">
        <v>885</v>
      </c>
      <c r="G2907" s="251"/>
      <c r="H2907" s="252" t="s">
        <v>28</v>
      </c>
      <c r="I2907" s="254"/>
      <c r="J2907" s="251"/>
      <c r="K2907" s="251"/>
      <c r="L2907" s="255"/>
      <c r="M2907" s="256"/>
      <c r="N2907" s="257"/>
      <c r="O2907" s="257"/>
      <c r="P2907" s="257"/>
      <c r="Q2907" s="257"/>
      <c r="R2907" s="257"/>
      <c r="S2907" s="257"/>
      <c r="T2907" s="258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T2907" s="259" t="s">
        <v>446</v>
      </c>
      <c r="AU2907" s="259" t="s">
        <v>83</v>
      </c>
      <c r="AV2907" s="14" t="s">
        <v>81</v>
      </c>
      <c r="AW2907" s="14" t="s">
        <v>35</v>
      </c>
      <c r="AX2907" s="14" t="s">
        <v>74</v>
      </c>
      <c r="AY2907" s="259" t="s">
        <v>426</v>
      </c>
    </row>
    <row r="2908" s="13" customFormat="1">
      <c r="A2908" s="13"/>
      <c r="B2908" s="238"/>
      <c r="C2908" s="239"/>
      <c r="D2908" s="240" t="s">
        <v>446</v>
      </c>
      <c r="E2908" s="241" t="s">
        <v>28</v>
      </c>
      <c r="F2908" s="242" t="s">
        <v>3638</v>
      </c>
      <c r="G2908" s="239"/>
      <c r="H2908" s="243">
        <v>2313.96</v>
      </c>
      <c r="I2908" s="244"/>
      <c r="J2908" s="239"/>
      <c r="K2908" s="239"/>
      <c r="L2908" s="245"/>
      <c r="M2908" s="246"/>
      <c r="N2908" s="247"/>
      <c r="O2908" s="247"/>
      <c r="P2908" s="247"/>
      <c r="Q2908" s="247"/>
      <c r="R2908" s="247"/>
      <c r="S2908" s="247"/>
      <c r="T2908" s="248"/>
      <c r="U2908" s="13"/>
      <c r="V2908" s="13"/>
      <c r="W2908" s="13"/>
      <c r="X2908" s="13"/>
      <c r="Y2908" s="13"/>
      <c r="Z2908" s="13"/>
      <c r="AA2908" s="13"/>
      <c r="AB2908" s="13"/>
      <c r="AC2908" s="13"/>
      <c r="AD2908" s="13"/>
      <c r="AE2908" s="13"/>
      <c r="AT2908" s="249" t="s">
        <v>446</v>
      </c>
      <c r="AU2908" s="249" t="s">
        <v>83</v>
      </c>
      <c r="AV2908" s="13" t="s">
        <v>83</v>
      </c>
      <c r="AW2908" s="13" t="s">
        <v>35</v>
      </c>
      <c r="AX2908" s="13" t="s">
        <v>74</v>
      </c>
      <c r="AY2908" s="249" t="s">
        <v>426</v>
      </c>
    </row>
    <row r="2909" s="13" customFormat="1">
      <c r="A2909" s="13"/>
      <c r="B2909" s="238"/>
      <c r="C2909" s="239"/>
      <c r="D2909" s="240" t="s">
        <v>446</v>
      </c>
      <c r="E2909" s="241" t="s">
        <v>28</v>
      </c>
      <c r="F2909" s="242" t="s">
        <v>3639</v>
      </c>
      <c r="G2909" s="239"/>
      <c r="H2909" s="243">
        <v>473.32999999999998</v>
      </c>
      <c r="I2909" s="244"/>
      <c r="J2909" s="239"/>
      <c r="K2909" s="239"/>
      <c r="L2909" s="245"/>
      <c r="M2909" s="246"/>
      <c r="N2909" s="247"/>
      <c r="O2909" s="247"/>
      <c r="P2909" s="247"/>
      <c r="Q2909" s="247"/>
      <c r="R2909" s="247"/>
      <c r="S2909" s="247"/>
      <c r="T2909" s="248"/>
      <c r="U2909" s="13"/>
      <c r="V2909" s="13"/>
      <c r="W2909" s="13"/>
      <c r="X2909" s="13"/>
      <c r="Y2909" s="13"/>
      <c r="Z2909" s="13"/>
      <c r="AA2909" s="13"/>
      <c r="AB2909" s="13"/>
      <c r="AC2909" s="13"/>
      <c r="AD2909" s="13"/>
      <c r="AE2909" s="13"/>
      <c r="AT2909" s="249" t="s">
        <v>446</v>
      </c>
      <c r="AU2909" s="249" t="s">
        <v>83</v>
      </c>
      <c r="AV2909" s="13" t="s">
        <v>83</v>
      </c>
      <c r="AW2909" s="13" t="s">
        <v>35</v>
      </c>
      <c r="AX2909" s="13" t="s">
        <v>74</v>
      </c>
      <c r="AY2909" s="249" t="s">
        <v>426</v>
      </c>
    </row>
    <row r="2910" s="14" customFormat="1">
      <c r="A2910" s="14"/>
      <c r="B2910" s="250"/>
      <c r="C2910" s="251"/>
      <c r="D2910" s="240" t="s">
        <v>446</v>
      </c>
      <c r="E2910" s="252" t="s">
        <v>28</v>
      </c>
      <c r="F2910" s="253" t="s">
        <v>2437</v>
      </c>
      <c r="G2910" s="251"/>
      <c r="H2910" s="252" t="s">
        <v>28</v>
      </c>
      <c r="I2910" s="254"/>
      <c r="J2910" s="251"/>
      <c r="K2910" s="251"/>
      <c r="L2910" s="255"/>
      <c r="M2910" s="256"/>
      <c r="N2910" s="257"/>
      <c r="O2910" s="257"/>
      <c r="P2910" s="257"/>
      <c r="Q2910" s="257"/>
      <c r="R2910" s="257"/>
      <c r="S2910" s="257"/>
      <c r="T2910" s="258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T2910" s="259" t="s">
        <v>446</v>
      </c>
      <c r="AU2910" s="259" t="s">
        <v>83</v>
      </c>
      <c r="AV2910" s="14" t="s">
        <v>81</v>
      </c>
      <c r="AW2910" s="14" t="s">
        <v>35</v>
      </c>
      <c r="AX2910" s="14" t="s">
        <v>74</v>
      </c>
      <c r="AY2910" s="259" t="s">
        <v>426</v>
      </c>
    </row>
    <row r="2911" s="13" customFormat="1">
      <c r="A2911" s="13"/>
      <c r="B2911" s="238"/>
      <c r="C2911" s="239"/>
      <c r="D2911" s="240" t="s">
        <v>446</v>
      </c>
      <c r="E2911" s="241" t="s">
        <v>28</v>
      </c>
      <c r="F2911" s="242" t="s">
        <v>3640</v>
      </c>
      <c r="G2911" s="239"/>
      <c r="H2911" s="243">
        <v>3036.4000000000001</v>
      </c>
      <c r="I2911" s="244"/>
      <c r="J2911" s="239"/>
      <c r="K2911" s="239"/>
      <c r="L2911" s="245"/>
      <c r="M2911" s="246"/>
      <c r="N2911" s="247"/>
      <c r="O2911" s="247"/>
      <c r="P2911" s="247"/>
      <c r="Q2911" s="247"/>
      <c r="R2911" s="247"/>
      <c r="S2911" s="247"/>
      <c r="T2911" s="248"/>
      <c r="U2911" s="13"/>
      <c r="V2911" s="13"/>
      <c r="W2911" s="13"/>
      <c r="X2911" s="13"/>
      <c r="Y2911" s="13"/>
      <c r="Z2911" s="13"/>
      <c r="AA2911" s="13"/>
      <c r="AB2911" s="13"/>
      <c r="AC2911" s="13"/>
      <c r="AD2911" s="13"/>
      <c r="AE2911" s="13"/>
      <c r="AT2911" s="249" t="s">
        <v>446</v>
      </c>
      <c r="AU2911" s="249" t="s">
        <v>83</v>
      </c>
      <c r="AV2911" s="13" t="s">
        <v>83</v>
      </c>
      <c r="AW2911" s="13" t="s">
        <v>35</v>
      </c>
      <c r="AX2911" s="13" t="s">
        <v>74</v>
      </c>
      <c r="AY2911" s="249" t="s">
        <v>426</v>
      </c>
    </row>
    <row r="2912" s="14" customFormat="1">
      <c r="A2912" s="14"/>
      <c r="B2912" s="250"/>
      <c r="C2912" s="251"/>
      <c r="D2912" s="240" t="s">
        <v>446</v>
      </c>
      <c r="E2912" s="252" t="s">
        <v>28</v>
      </c>
      <c r="F2912" s="253" t="s">
        <v>3615</v>
      </c>
      <c r="G2912" s="251"/>
      <c r="H2912" s="252" t="s">
        <v>28</v>
      </c>
      <c r="I2912" s="254"/>
      <c r="J2912" s="251"/>
      <c r="K2912" s="251"/>
      <c r="L2912" s="255"/>
      <c r="M2912" s="256"/>
      <c r="N2912" s="257"/>
      <c r="O2912" s="257"/>
      <c r="P2912" s="257"/>
      <c r="Q2912" s="257"/>
      <c r="R2912" s="257"/>
      <c r="S2912" s="257"/>
      <c r="T2912" s="258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T2912" s="259" t="s">
        <v>446</v>
      </c>
      <c r="AU2912" s="259" t="s">
        <v>83</v>
      </c>
      <c r="AV2912" s="14" t="s">
        <v>81</v>
      </c>
      <c r="AW2912" s="14" t="s">
        <v>35</v>
      </c>
      <c r="AX2912" s="14" t="s">
        <v>74</v>
      </c>
      <c r="AY2912" s="259" t="s">
        <v>426</v>
      </c>
    </row>
    <row r="2913" s="13" customFormat="1">
      <c r="A2913" s="13"/>
      <c r="B2913" s="238"/>
      <c r="C2913" s="239"/>
      <c r="D2913" s="240" t="s">
        <v>446</v>
      </c>
      <c r="E2913" s="241" t="s">
        <v>28</v>
      </c>
      <c r="F2913" s="242" t="s">
        <v>3641</v>
      </c>
      <c r="G2913" s="239"/>
      <c r="H2913" s="243">
        <v>3213.6399999999999</v>
      </c>
      <c r="I2913" s="244"/>
      <c r="J2913" s="239"/>
      <c r="K2913" s="239"/>
      <c r="L2913" s="245"/>
      <c r="M2913" s="246"/>
      <c r="N2913" s="247"/>
      <c r="O2913" s="247"/>
      <c r="P2913" s="247"/>
      <c r="Q2913" s="247"/>
      <c r="R2913" s="247"/>
      <c r="S2913" s="247"/>
      <c r="T2913" s="248"/>
      <c r="U2913" s="13"/>
      <c r="V2913" s="13"/>
      <c r="W2913" s="13"/>
      <c r="X2913" s="13"/>
      <c r="Y2913" s="13"/>
      <c r="Z2913" s="13"/>
      <c r="AA2913" s="13"/>
      <c r="AB2913" s="13"/>
      <c r="AC2913" s="13"/>
      <c r="AD2913" s="13"/>
      <c r="AE2913" s="13"/>
      <c r="AT2913" s="249" t="s">
        <v>446</v>
      </c>
      <c r="AU2913" s="249" t="s">
        <v>83</v>
      </c>
      <c r="AV2913" s="13" t="s">
        <v>83</v>
      </c>
      <c r="AW2913" s="13" t="s">
        <v>35</v>
      </c>
      <c r="AX2913" s="13" t="s">
        <v>74</v>
      </c>
      <c r="AY2913" s="249" t="s">
        <v>426</v>
      </c>
    </row>
    <row r="2914" s="15" customFormat="1">
      <c r="A2914" s="15"/>
      <c r="B2914" s="260"/>
      <c r="C2914" s="261"/>
      <c r="D2914" s="240" t="s">
        <v>446</v>
      </c>
      <c r="E2914" s="262" t="s">
        <v>28</v>
      </c>
      <c r="F2914" s="263" t="s">
        <v>466</v>
      </c>
      <c r="G2914" s="261"/>
      <c r="H2914" s="264">
        <v>9037.3299999999999</v>
      </c>
      <c r="I2914" s="265"/>
      <c r="J2914" s="261"/>
      <c r="K2914" s="261"/>
      <c r="L2914" s="266"/>
      <c r="M2914" s="267"/>
      <c r="N2914" s="268"/>
      <c r="O2914" s="268"/>
      <c r="P2914" s="268"/>
      <c r="Q2914" s="268"/>
      <c r="R2914" s="268"/>
      <c r="S2914" s="268"/>
      <c r="T2914" s="269"/>
      <c r="U2914" s="15"/>
      <c r="V2914" s="15"/>
      <c r="W2914" s="15"/>
      <c r="X2914" s="15"/>
      <c r="Y2914" s="15"/>
      <c r="Z2914" s="15"/>
      <c r="AA2914" s="15"/>
      <c r="AB2914" s="15"/>
      <c r="AC2914" s="15"/>
      <c r="AD2914" s="15"/>
      <c r="AE2914" s="15"/>
      <c r="AT2914" s="270" t="s">
        <v>446</v>
      </c>
      <c r="AU2914" s="270" t="s">
        <v>83</v>
      </c>
      <c r="AV2914" s="15" t="s">
        <v>438</v>
      </c>
      <c r="AW2914" s="15" t="s">
        <v>35</v>
      </c>
      <c r="AX2914" s="15" t="s">
        <v>81</v>
      </c>
      <c r="AY2914" s="270" t="s">
        <v>426</v>
      </c>
    </row>
    <row r="2915" s="2" customFormat="1" ht="24.15" customHeight="1">
      <c r="A2915" s="42"/>
      <c r="B2915" s="43"/>
      <c r="C2915" s="220" t="s">
        <v>3642</v>
      </c>
      <c r="D2915" s="220" t="s">
        <v>433</v>
      </c>
      <c r="E2915" s="221" t="s">
        <v>3643</v>
      </c>
      <c r="F2915" s="222" t="s">
        <v>3644</v>
      </c>
      <c r="G2915" s="223" t="s">
        <v>3596</v>
      </c>
      <c r="H2915" s="224">
        <v>3328.3499999999999</v>
      </c>
      <c r="I2915" s="225"/>
      <c r="J2915" s="226">
        <f>ROUND(I2915*H2915,2)</f>
        <v>0</v>
      </c>
      <c r="K2915" s="222" t="s">
        <v>437</v>
      </c>
      <c r="L2915" s="48"/>
      <c r="M2915" s="227" t="s">
        <v>28</v>
      </c>
      <c r="N2915" s="228" t="s">
        <v>45</v>
      </c>
      <c r="O2915" s="88"/>
      <c r="P2915" s="229">
        <f>O2915*H2915</f>
        <v>0</v>
      </c>
      <c r="Q2915" s="229">
        <v>5.0000000000000002E-05</v>
      </c>
      <c r="R2915" s="229">
        <f>Q2915*H2915</f>
        <v>0.1664175</v>
      </c>
      <c r="S2915" s="229">
        <v>0</v>
      </c>
      <c r="T2915" s="230">
        <f>S2915*H2915</f>
        <v>0</v>
      </c>
      <c r="U2915" s="42"/>
      <c r="V2915" s="42"/>
      <c r="W2915" s="42"/>
      <c r="X2915" s="42"/>
      <c r="Y2915" s="42"/>
      <c r="Z2915" s="42"/>
      <c r="AA2915" s="42"/>
      <c r="AB2915" s="42"/>
      <c r="AC2915" s="42"/>
      <c r="AD2915" s="42"/>
      <c r="AE2915" s="42"/>
      <c r="AR2915" s="231" t="s">
        <v>645</v>
      </c>
      <c r="AT2915" s="231" t="s">
        <v>433</v>
      </c>
      <c r="AU2915" s="231" t="s">
        <v>83</v>
      </c>
      <c r="AY2915" s="21" t="s">
        <v>426</v>
      </c>
      <c r="BE2915" s="232">
        <f>IF(N2915="základní",J2915,0)</f>
        <v>0</v>
      </c>
      <c r="BF2915" s="232">
        <f>IF(N2915="snížená",J2915,0)</f>
        <v>0</v>
      </c>
      <c r="BG2915" s="232">
        <f>IF(N2915="zákl. přenesená",J2915,0)</f>
        <v>0</v>
      </c>
      <c r="BH2915" s="232">
        <f>IF(N2915="sníž. přenesená",J2915,0)</f>
        <v>0</v>
      </c>
      <c r="BI2915" s="232">
        <f>IF(N2915="nulová",J2915,0)</f>
        <v>0</v>
      </c>
      <c r="BJ2915" s="21" t="s">
        <v>81</v>
      </c>
      <c r="BK2915" s="232">
        <f>ROUND(I2915*H2915,2)</f>
        <v>0</v>
      </c>
      <c r="BL2915" s="21" t="s">
        <v>645</v>
      </c>
      <c r="BM2915" s="231" t="s">
        <v>3645</v>
      </c>
    </row>
    <row r="2916" s="2" customFormat="1">
      <c r="A2916" s="42"/>
      <c r="B2916" s="43"/>
      <c r="C2916" s="44"/>
      <c r="D2916" s="233" t="s">
        <v>442</v>
      </c>
      <c r="E2916" s="44"/>
      <c r="F2916" s="234" t="s">
        <v>3646</v>
      </c>
      <c r="G2916" s="44"/>
      <c r="H2916" s="44"/>
      <c r="I2916" s="235"/>
      <c r="J2916" s="44"/>
      <c r="K2916" s="44"/>
      <c r="L2916" s="48"/>
      <c r="M2916" s="236"/>
      <c r="N2916" s="237"/>
      <c r="O2916" s="88"/>
      <c r="P2916" s="88"/>
      <c r="Q2916" s="88"/>
      <c r="R2916" s="88"/>
      <c r="S2916" s="88"/>
      <c r="T2916" s="89"/>
      <c r="U2916" s="42"/>
      <c r="V2916" s="42"/>
      <c r="W2916" s="42"/>
      <c r="X2916" s="42"/>
      <c r="Y2916" s="42"/>
      <c r="Z2916" s="42"/>
      <c r="AA2916" s="42"/>
      <c r="AB2916" s="42"/>
      <c r="AC2916" s="42"/>
      <c r="AD2916" s="42"/>
      <c r="AE2916" s="42"/>
      <c r="AT2916" s="21" t="s">
        <v>442</v>
      </c>
      <c r="AU2916" s="21" t="s">
        <v>83</v>
      </c>
    </row>
    <row r="2917" s="14" customFormat="1">
      <c r="A2917" s="14"/>
      <c r="B2917" s="250"/>
      <c r="C2917" s="251"/>
      <c r="D2917" s="240" t="s">
        <v>446</v>
      </c>
      <c r="E2917" s="252" t="s">
        <v>28</v>
      </c>
      <c r="F2917" s="253" t="s">
        <v>885</v>
      </c>
      <c r="G2917" s="251"/>
      <c r="H2917" s="252" t="s">
        <v>28</v>
      </c>
      <c r="I2917" s="254"/>
      <c r="J2917" s="251"/>
      <c r="K2917" s="251"/>
      <c r="L2917" s="255"/>
      <c r="M2917" s="256"/>
      <c r="N2917" s="257"/>
      <c r="O2917" s="257"/>
      <c r="P2917" s="257"/>
      <c r="Q2917" s="257"/>
      <c r="R2917" s="257"/>
      <c r="S2917" s="257"/>
      <c r="T2917" s="258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T2917" s="259" t="s">
        <v>446</v>
      </c>
      <c r="AU2917" s="259" t="s">
        <v>83</v>
      </c>
      <c r="AV2917" s="14" t="s">
        <v>81</v>
      </c>
      <c r="AW2917" s="14" t="s">
        <v>35</v>
      </c>
      <c r="AX2917" s="14" t="s">
        <v>74</v>
      </c>
      <c r="AY2917" s="259" t="s">
        <v>426</v>
      </c>
    </row>
    <row r="2918" s="13" customFormat="1">
      <c r="A2918" s="13"/>
      <c r="B2918" s="238"/>
      <c r="C2918" s="239"/>
      <c r="D2918" s="240" t="s">
        <v>446</v>
      </c>
      <c r="E2918" s="241" t="s">
        <v>28</v>
      </c>
      <c r="F2918" s="242" t="s">
        <v>3647</v>
      </c>
      <c r="G2918" s="239"/>
      <c r="H2918" s="243">
        <v>3328.3499999999999</v>
      </c>
      <c r="I2918" s="244"/>
      <c r="J2918" s="239"/>
      <c r="K2918" s="239"/>
      <c r="L2918" s="245"/>
      <c r="M2918" s="246"/>
      <c r="N2918" s="247"/>
      <c r="O2918" s="247"/>
      <c r="P2918" s="247"/>
      <c r="Q2918" s="247"/>
      <c r="R2918" s="247"/>
      <c r="S2918" s="247"/>
      <c r="T2918" s="248"/>
      <c r="U2918" s="13"/>
      <c r="V2918" s="13"/>
      <c r="W2918" s="13"/>
      <c r="X2918" s="13"/>
      <c r="Y2918" s="13"/>
      <c r="Z2918" s="13"/>
      <c r="AA2918" s="13"/>
      <c r="AB2918" s="13"/>
      <c r="AC2918" s="13"/>
      <c r="AD2918" s="13"/>
      <c r="AE2918" s="13"/>
      <c r="AT2918" s="249" t="s">
        <v>446</v>
      </c>
      <c r="AU2918" s="249" t="s">
        <v>83</v>
      </c>
      <c r="AV2918" s="13" t="s">
        <v>83</v>
      </c>
      <c r="AW2918" s="13" t="s">
        <v>35</v>
      </c>
      <c r="AX2918" s="13" t="s">
        <v>81</v>
      </c>
      <c r="AY2918" s="249" t="s">
        <v>426</v>
      </c>
    </row>
    <row r="2919" s="2" customFormat="1" ht="24.15" customHeight="1">
      <c r="A2919" s="42"/>
      <c r="B2919" s="43"/>
      <c r="C2919" s="220" t="s">
        <v>3648</v>
      </c>
      <c r="D2919" s="220" t="s">
        <v>433</v>
      </c>
      <c r="E2919" s="221" t="s">
        <v>3649</v>
      </c>
      <c r="F2919" s="222" t="s">
        <v>3650</v>
      </c>
      <c r="G2919" s="223" t="s">
        <v>3596</v>
      </c>
      <c r="H2919" s="224">
        <v>12130.049999999999</v>
      </c>
      <c r="I2919" s="225"/>
      <c r="J2919" s="226">
        <f>ROUND(I2919*H2919,2)</f>
        <v>0</v>
      </c>
      <c r="K2919" s="222" t="s">
        <v>28</v>
      </c>
      <c r="L2919" s="48"/>
      <c r="M2919" s="227" t="s">
        <v>28</v>
      </c>
      <c r="N2919" s="228" t="s">
        <v>45</v>
      </c>
      <c r="O2919" s="88"/>
      <c r="P2919" s="229">
        <f>O2919*H2919</f>
        <v>0</v>
      </c>
      <c r="Q2919" s="229">
        <v>5.0000000000000002E-05</v>
      </c>
      <c r="R2919" s="229">
        <f>Q2919*H2919</f>
        <v>0.60650249999999994</v>
      </c>
      <c r="S2919" s="229">
        <v>0</v>
      </c>
      <c r="T2919" s="230">
        <f>S2919*H2919</f>
        <v>0</v>
      </c>
      <c r="U2919" s="42"/>
      <c r="V2919" s="42"/>
      <c r="W2919" s="42"/>
      <c r="X2919" s="42"/>
      <c r="Y2919" s="42"/>
      <c r="Z2919" s="42"/>
      <c r="AA2919" s="42"/>
      <c r="AB2919" s="42"/>
      <c r="AC2919" s="42"/>
      <c r="AD2919" s="42"/>
      <c r="AE2919" s="42"/>
      <c r="AR2919" s="231" t="s">
        <v>645</v>
      </c>
      <c r="AT2919" s="231" t="s">
        <v>433</v>
      </c>
      <c r="AU2919" s="231" t="s">
        <v>83</v>
      </c>
      <c r="AY2919" s="21" t="s">
        <v>426</v>
      </c>
      <c r="BE2919" s="232">
        <f>IF(N2919="základní",J2919,0)</f>
        <v>0</v>
      </c>
      <c r="BF2919" s="232">
        <f>IF(N2919="snížená",J2919,0)</f>
        <v>0</v>
      </c>
      <c r="BG2919" s="232">
        <f>IF(N2919="zákl. přenesená",J2919,0)</f>
        <v>0</v>
      </c>
      <c r="BH2919" s="232">
        <f>IF(N2919="sníž. přenesená",J2919,0)</f>
        <v>0</v>
      </c>
      <c r="BI2919" s="232">
        <f>IF(N2919="nulová",J2919,0)</f>
        <v>0</v>
      </c>
      <c r="BJ2919" s="21" t="s">
        <v>81</v>
      </c>
      <c r="BK2919" s="232">
        <f>ROUND(I2919*H2919,2)</f>
        <v>0</v>
      </c>
      <c r="BL2919" s="21" t="s">
        <v>645</v>
      </c>
      <c r="BM2919" s="231" t="s">
        <v>3651</v>
      </c>
    </row>
    <row r="2920" s="14" customFormat="1">
      <c r="A2920" s="14"/>
      <c r="B2920" s="250"/>
      <c r="C2920" s="251"/>
      <c r="D2920" s="240" t="s">
        <v>446</v>
      </c>
      <c r="E2920" s="252" t="s">
        <v>28</v>
      </c>
      <c r="F2920" s="253" t="s">
        <v>885</v>
      </c>
      <c r="G2920" s="251"/>
      <c r="H2920" s="252" t="s">
        <v>28</v>
      </c>
      <c r="I2920" s="254"/>
      <c r="J2920" s="251"/>
      <c r="K2920" s="251"/>
      <c r="L2920" s="255"/>
      <c r="M2920" s="256"/>
      <c r="N2920" s="257"/>
      <c r="O2920" s="257"/>
      <c r="P2920" s="257"/>
      <c r="Q2920" s="257"/>
      <c r="R2920" s="257"/>
      <c r="S2920" s="257"/>
      <c r="T2920" s="258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T2920" s="259" t="s">
        <v>446</v>
      </c>
      <c r="AU2920" s="259" t="s">
        <v>83</v>
      </c>
      <c r="AV2920" s="14" t="s">
        <v>81</v>
      </c>
      <c r="AW2920" s="14" t="s">
        <v>35</v>
      </c>
      <c r="AX2920" s="14" t="s">
        <v>74</v>
      </c>
      <c r="AY2920" s="259" t="s">
        <v>426</v>
      </c>
    </row>
    <row r="2921" s="13" customFormat="1">
      <c r="A2921" s="13"/>
      <c r="B2921" s="238"/>
      <c r="C2921" s="239"/>
      <c r="D2921" s="240" t="s">
        <v>446</v>
      </c>
      <c r="E2921" s="241" t="s">
        <v>28</v>
      </c>
      <c r="F2921" s="242" t="s">
        <v>3652</v>
      </c>
      <c r="G2921" s="239"/>
      <c r="H2921" s="243">
        <v>12130.049999999999</v>
      </c>
      <c r="I2921" s="244"/>
      <c r="J2921" s="239"/>
      <c r="K2921" s="239"/>
      <c r="L2921" s="245"/>
      <c r="M2921" s="246"/>
      <c r="N2921" s="247"/>
      <c r="O2921" s="247"/>
      <c r="P2921" s="247"/>
      <c r="Q2921" s="247"/>
      <c r="R2921" s="247"/>
      <c r="S2921" s="247"/>
      <c r="T2921" s="248"/>
      <c r="U2921" s="13"/>
      <c r="V2921" s="13"/>
      <c r="W2921" s="13"/>
      <c r="X2921" s="13"/>
      <c r="Y2921" s="13"/>
      <c r="Z2921" s="13"/>
      <c r="AA2921" s="13"/>
      <c r="AB2921" s="13"/>
      <c r="AC2921" s="13"/>
      <c r="AD2921" s="13"/>
      <c r="AE2921" s="13"/>
      <c r="AT2921" s="249" t="s">
        <v>446</v>
      </c>
      <c r="AU2921" s="249" t="s">
        <v>83</v>
      </c>
      <c r="AV2921" s="13" t="s">
        <v>83</v>
      </c>
      <c r="AW2921" s="13" t="s">
        <v>35</v>
      </c>
      <c r="AX2921" s="13" t="s">
        <v>74</v>
      </c>
      <c r="AY2921" s="249" t="s">
        <v>426</v>
      </c>
    </row>
    <row r="2922" s="15" customFormat="1">
      <c r="A2922" s="15"/>
      <c r="B2922" s="260"/>
      <c r="C2922" s="261"/>
      <c r="D2922" s="240" t="s">
        <v>446</v>
      </c>
      <c r="E2922" s="262" t="s">
        <v>28</v>
      </c>
      <c r="F2922" s="263" t="s">
        <v>466</v>
      </c>
      <c r="G2922" s="261"/>
      <c r="H2922" s="264">
        <v>12130.049999999999</v>
      </c>
      <c r="I2922" s="265"/>
      <c r="J2922" s="261"/>
      <c r="K2922" s="261"/>
      <c r="L2922" s="266"/>
      <c r="M2922" s="267"/>
      <c r="N2922" s="268"/>
      <c r="O2922" s="268"/>
      <c r="P2922" s="268"/>
      <c r="Q2922" s="268"/>
      <c r="R2922" s="268"/>
      <c r="S2922" s="268"/>
      <c r="T2922" s="269"/>
      <c r="U2922" s="15"/>
      <c r="V2922" s="15"/>
      <c r="W2922" s="15"/>
      <c r="X2922" s="15"/>
      <c r="Y2922" s="15"/>
      <c r="Z2922" s="15"/>
      <c r="AA2922" s="15"/>
      <c r="AB2922" s="15"/>
      <c r="AC2922" s="15"/>
      <c r="AD2922" s="15"/>
      <c r="AE2922" s="15"/>
      <c r="AT2922" s="270" t="s">
        <v>446</v>
      </c>
      <c r="AU2922" s="270" t="s">
        <v>83</v>
      </c>
      <c r="AV2922" s="15" t="s">
        <v>438</v>
      </c>
      <c r="AW2922" s="15" t="s">
        <v>35</v>
      </c>
      <c r="AX2922" s="15" t="s">
        <v>81</v>
      </c>
      <c r="AY2922" s="270" t="s">
        <v>426</v>
      </c>
    </row>
    <row r="2923" s="2" customFormat="1" ht="24.15" customHeight="1">
      <c r="A2923" s="42"/>
      <c r="B2923" s="43"/>
      <c r="C2923" s="271" t="s">
        <v>3653</v>
      </c>
      <c r="D2923" s="271" t="s">
        <v>776</v>
      </c>
      <c r="E2923" s="272" t="s">
        <v>3654</v>
      </c>
      <c r="F2923" s="273" t="s">
        <v>3655</v>
      </c>
      <c r="G2923" s="274" t="s">
        <v>740</v>
      </c>
      <c r="H2923" s="275">
        <v>0.66600000000000004</v>
      </c>
      <c r="I2923" s="276"/>
      <c r="J2923" s="277">
        <f>ROUND(I2923*H2923,2)</f>
        <v>0</v>
      </c>
      <c r="K2923" s="273" t="s">
        <v>437</v>
      </c>
      <c r="L2923" s="278"/>
      <c r="M2923" s="279" t="s">
        <v>28</v>
      </c>
      <c r="N2923" s="280" t="s">
        <v>45</v>
      </c>
      <c r="O2923" s="88"/>
      <c r="P2923" s="229">
        <f>O2923*H2923</f>
        <v>0</v>
      </c>
      <c r="Q2923" s="229">
        <v>1</v>
      </c>
      <c r="R2923" s="229">
        <f>Q2923*H2923</f>
        <v>0.66600000000000004</v>
      </c>
      <c r="S2923" s="229">
        <v>0</v>
      </c>
      <c r="T2923" s="230">
        <f>S2923*H2923</f>
        <v>0</v>
      </c>
      <c r="U2923" s="42"/>
      <c r="V2923" s="42"/>
      <c r="W2923" s="42"/>
      <c r="X2923" s="42"/>
      <c r="Y2923" s="42"/>
      <c r="Z2923" s="42"/>
      <c r="AA2923" s="42"/>
      <c r="AB2923" s="42"/>
      <c r="AC2923" s="42"/>
      <c r="AD2923" s="42"/>
      <c r="AE2923" s="42"/>
      <c r="AR2923" s="231" t="s">
        <v>732</v>
      </c>
      <c r="AT2923" s="231" t="s">
        <v>776</v>
      </c>
      <c r="AU2923" s="231" t="s">
        <v>83</v>
      </c>
      <c r="AY2923" s="21" t="s">
        <v>426</v>
      </c>
      <c r="BE2923" s="232">
        <f>IF(N2923="základní",J2923,0)</f>
        <v>0</v>
      </c>
      <c r="BF2923" s="232">
        <f>IF(N2923="snížená",J2923,0)</f>
        <v>0</v>
      </c>
      <c r="BG2923" s="232">
        <f>IF(N2923="zákl. přenesená",J2923,0)</f>
        <v>0</v>
      </c>
      <c r="BH2923" s="232">
        <f>IF(N2923="sníž. přenesená",J2923,0)</f>
        <v>0</v>
      </c>
      <c r="BI2923" s="232">
        <f>IF(N2923="nulová",J2923,0)</f>
        <v>0</v>
      </c>
      <c r="BJ2923" s="21" t="s">
        <v>81</v>
      </c>
      <c r="BK2923" s="232">
        <f>ROUND(I2923*H2923,2)</f>
        <v>0</v>
      </c>
      <c r="BL2923" s="21" t="s">
        <v>645</v>
      </c>
      <c r="BM2923" s="231" t="s">
        <v>3656</v>
      </c>
    </row>
    <row r="2924" s="14" customFormat="1">
      <c r="A2924" s="14"/>
      <c r="B2924" s="250"/>
      <c r="C2924" s="251"/>
      <c r="D2924" s="240" t="s">
        <v>446</v>
      </c>
      <c r="E2924" s="252" t="s">
        <v>28</v>
      </c>
      <c r="F2924" s="253" t="s">
        <v>885</v>
      </c>
      <c r="G2924" s="251"/>
      <c r="H2924" s="252" t="s">
        <v>28</v>
      </c>
      <c r="I2924" s="254"/>
      <c r="J2924" s="251"/>
      <c r="K2924" s="251"/>
      <c r="L2924" s="255"/>
      <c r="M2924" s="256"/>
      <c r="N2924" s="257"/>
      <c r="O2924" s="257"/>
      <c r="P2924" s="257"/>
      <c r="Q2924" s="257"/>
      <c r="R2924" s="257"/>
      <c r="S2924" s="257"/>
      <c r="T2924" s="258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T2924" s="259" t="s">
        <v>446</v>
      </c>
      <c r="AU2924" s="259" t="s">
        <v>83</v>
      </c>
      <c r="AV2924" s="14" t="s">
        <v>81</v>
      </c>
      <c r="AW2924" s="14" t="s">
        <v>35</v>
      </c>
      <c r="AX2924" s="14" t="s">
        <v>74</v>
      </c>
      <c r="AY2924" s="259" t="s">
        <v>426</v>
      </c>
    </row>
    <row r="2925" s="13" customFormat="1">
      <c r="A2925" s="13"/>
      <c r="B2925" s="238"/>
      <c r="C2925" s="239"/>
      <c r="D2925" s="240" t="s">
        <v>446</v>
      </c>
      <c r="E2925" s="241" t="s">
        <v>28</v>
      </c>
      <c r="F2925" s="242" t="s">
        <v>3657</v>
      </c>
      <c r="G2925" s="239"/>
      <c r="H2925" s="243">
        <v>0.66600000000000004</v>
      </c>
      <c r="I2925" s="244"/>
      <c r="J2925" s="239"/>
      <c r="K2925" s="239"/>
      <c r="L2925" s="245"/>
      <c r="M2925" s="246"/>
      <c r="N2925" s="247"/>
      <c r="O2925" s="247"/>
      <c r="P2925" s="247"/>
      <c r="Q2925" s="247"/>
      <c r="R2925" s="247"/>
      <c r="S2925" s="247"/>
      <c r="T2925" s="248"/>
      <c r="U2925" s="13"/>
      <c r="V2925" s="13"/>
      <c r="W2925" s="13"/>
      <c r="X2925" s="13"/>
      <c r="Y2925" s="13"/>
      <c r="Z2925" s="13"/>
      <c r="AA2925" s="13"/>
      <c r="AB2925" s="13"/>
      <c r="AC2925" s="13"/>
      <c r="AD2925" s="13"/>
      <c r="AE2925" s="13"/>
      <c r="AT2925" s="249" t="s">
        <v>446</v>
      </c>
      <c r="AU2925" s="249" t="s">
        <v>83</v>
      </c>
      <c r="AV2925" s="13" t="s">
        <v>83</v>
      </c>
      <c r="AW2925" s="13" t="s">
        <v>35</v>
      </c>
      <c r="AX2925" s="13" t="s">
        <v>74</v>
      </c>
      <c r="AY2925" s="249" t="s">
        <v>426</v>
      </c>
    </row>
    <row r="2926" s="15" customFormat="1">
      <c r="A2926" s="15"/>
      <c r="B2926" s="260"/>
      <c r="C2926" s="261"/>
      <c r="D2926" s="240" t="s">
        <v>446</v>
      </c>
      <c r="E2926" s="262" t="s">
        <v>28</v>
      </c>
      <c r="F2926" s="263" t="s">
        <v>466</v>
      </c>
      <c r="G2926" s="261"/>
      <c r="H2926" s="264">
        <v>0.66600000000000004</v>
      </c>
      <c r="I2926" s="265"/>
      <c r="J2926" s="261"/>
      <c r="K2926" s="261"/>
      <c r="L2926" s="266"/>
      <c r="M2926" s="267"/>
      <c r="N2926" s="268"/>
      <c r="O2926" s="268"/>
      <c r="P2926" s="268"/>
      <c r="Q2926" s="268"/>
      <c r="R2926" s="268"/>
      <c r="S2926" s="268"/>
      <c r="T2926" s="269"/>
      <c r="U2926" s="15"/>
      <c r="V2926" s="15"/>
      <c r="W2926" s="15"/>
      <c r="X2926" s="15"/>
      <c r="Y2926" s="15"/>
      <c r="Z2926" s="15"/>
      <c r="AA2926" s="15"/>
      <c r="AB2926" s="15"/>
      <c r="AC2926" s="15"/>
      <c r="AD2926" s="15"/>
      <c r="AE2926" s="15"/>
      <c r="AT2926" s="270" t="s">
        <v>446</v>
      </c>
      <c r="AU2926" s="270" t="s">
        <v>83</v>
      </c>
      <c r="AV2926" s="15" t="s">
        <v>438</v>
      </c>
      <c r="AW2926" s="15" t="s">
        <v>35</v>
      </c>
      <c r="AX2926" s="15" t="s">
        <v>81</v>
      </c>
      <c r="AY2926" s="270" t="s">
        <v>426</v>
      </c>
    </row>
    <row r="2927" s="2" customFormat="1" ht="24.15" customHeight="1">
      <c r="A2927" s="42"/>
      <c r="B2927" s="43"/>
      <c r="C2927" s="271" t="s">
        <v>3658</v>
      </c>
      <c r="D2927" s="271" t="s">
        <v>776</v>
      </c>
      <c r="E2927" s="272" t="s">
        <v>3659</v>
      </c>
      <c r="F2927" s="273" t="s">
        <v>3660</v>
      </c>
      <c r="G2927" s="274" t="s">
        <v>740</v>
      </c>
      <c r="H2927" s="275">
        <v>1.3819999999999999</v>
      </c>
      <c r="I2927" s="276"/>
      <c r="J2927" s="277">
        <f>ROUND(I2927*H2927,2)</f>
        <v>0</v>
      </c>
      <c r="K2927" s="273" t="s">
        <v>437</v>
      </c>
      <c r="L2927" s="278"/>
      <c r="M2927" s="279" t="s">
        <v>28</v>
      </c>
      <c r="N2927" s="280" t="s">
        <v>45</v>
      </c>
      <c r="O2927" s="88"/>
      <c r="P2927" s="229">
        <f>O2927*H2927</f>
        <v>0</v>
      </c>
      <c r="Q2927" s="229">
        <v>1</v>
      </c>
      <c r="R2927" s="229">
        <f>Q2927*H2927</f>
        <v>1.3819999999999999</v>
      </c>
      <c r="S2927" s="229">
        <v>0</v>
      </c>
      <c r="T2927" s="230">
        <f>S2927*H2927</f>
        <v>0</v>
      </c>
      <c r="U2927" s="42"/>
      <c r="V2927" s="42"/>
      <c r="W2927" s="42"/>
      <c r="X2927" s="42"/>
      <c r="Y2927" s="42"/>
      <c r="Z2927" s="42"/>
      <c r="AA2927" s="42"/>
      <c r="AB2927" s="42"/>
      <c r="AC2927" s="42"/>
      <c r="AD2927" s="42"/>
      <c r="AE2927" s="42"/>
      <c r="AR2927" s="231" t="s">
        <v>732</v>
      </c>
      <c r="AT2927" s="231" t="s">
        <v>776</v>
      </c>
      <c r="AU2927" s="231" t="s">
        <v>83</v>
      </c>
      <c r="AY2927" s="21" t="s">
        <v>426</v>
      </c>
      <c r="BE2927" s="232">
        <f>IF(N2927="základní",J2927,0)</f>
        <v>0</v>
      </c>
      <c r="BF2927" s="232">
        <f>IF(N2927="snížená",J2927,0)</f>
        <v>0</v>
      </c>
      <c r="BG2927" s="232">
        <f>IF(N2927="zákl. přenesená",J2927,0)</f>
        <v>0</v>
      </c>
      <c r="BH2927" s="232">
        <f>IF(N2927="sníž. přenesená",J2927,0)</f>
        <v>0</v>
      </c>
      <c r="BI2927" s="232">
        <f>IF(N2927="nulová",J2927,0)</f>
        <v>0</v>
      </c>
      <c r="BJ2927" s="21" t="s">
        <v>81</v>
      </c>
      <c r="BK2927" s="232">
        <f>ROUND(I2927*H2927,2)</f>
        <v>0</v>
      </c>
      <c r="BL2927" s="21" t="s">
        <v>645</v>
      </c>
      <c r="BM2927" s="231" t="s">
        <v>3661</v>
      </c>
    </row>
    <row r="2928" s="14" customFormat="1">
      <c r="A2928" s="14"/>
      <c r="B2928" s="250"/>
      <c r="C2928" s="251"/>
      <c r="D2928" s="240" t="s">
        <v>446</v>
      </c>
      <c r="E2928" s="252" t="s">
        <v>28</v>
      </c>
      <c r="F2928" s="253" t="s">
        <v>885</v>
      </c>
      <c r="G2928" s="251"/>
      <c r="H2928" s="252" t="s">
        <v>28</v>
      </c>
      <c r="I2928" s="254"/>
      <c r="J2928" s="251"/>
      <c r="K2928" s="251"/>
      <c r="L2928" s="255"/>
      <c r="M2928" s="256"/>
      <c r="N2928" s="257"/>
      <c r="O2928" s="257"/>
      <c r="P2928" s="257"/>
      <c r="Q2928" s="257"/>
      <c r="R2928" s="257"/>
      <c r="S2928" s="257"/>
      <c r="T2928" s="258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T2928" s="259" t="s">
        <v>446</v>
      </c>
      <c r="AU2928" s="259" t="s">
        <v>83</v>
      </c>
      <c r="AV2928" s="14" t="s">
        <v>81</v>
      </c>
      <c r="AW2928" s="14" t="s">
        <v>35</v>
      </c>
      <c r="AX2928" s="14" t="s">
        <v>74</v>
      </c>
      <c r="AY2928" s="259" t="s">
        <v>426</v>
      </c>
    </row>
    <row r="2929" s="13" customFormat="1">
      <c r="A2929" s="13"/>
      <c r="B2929" s="238"/>
      <c r="C2929" s="239"/>
      <c r="D2929" s="240" t="s">
        <v>446</v>
      </c>
      <c r="E2929" s="241" t="s">
        <v>28</v>
      </c>
      <c r="F2929" s="242" t="s">
        <v>3662</v>
      </c>
      <c r="G2929" s="239"/>
      <c r="H2929" s="243">
        <v>1.3819999999999999</v>
      </c>
      <c r="I2929" s="244"/>
      <c r="J2929" s="239"/>
      <c r="K2929" s="239"/>
      <c r="L2929" s="245"/>
      <c r="M2929" s="246"/>
      <c r="N2929" s="247"/>
      <c r="O2929" s="247"/>
      <c r="P2929" s="247"/>
      <c r="Q2929" s="247"/>
      <c r="R2929" s="247"/>
      <c r="S2929" s="247"/>
      <c r="T2929" s="248"/>
      <c r="U2929" s="13"/>
      <c r="V2929" s="13"/>
      <c r="W2929" s="13"/>
      <c r="X2929" s="13"/>
      <c r="Y2929" s="13"/>
      <c r="Z2929" s="13"/>
      <c r="AA2929" s="13"/>
      <c r="AB2929" s="13"/>
      <c r="AC2929" s="13"/>
      <c r="AD2929" s="13"/>
      <c r="AE2929" s="13"/>
      <c r="AT2929" s="249" t="s">
        <v>446</v>
      </c>
      <c r="AU2929" s="249" t="s">
        <v>83</v>
      </c>
      <c r="AV2929" s="13" t="s">
        <v>83</v>
      </c>
      <c r="AW2929" s="13" t="s">
        <v>35</v>
      </c>
      <c r="AX2929" s="13" t="s">
        <v>74</v>
      </c>
      <c r="AY2929" s="249" t="s">
        <v>426</v>
      </c>
    </row>
    <row r="2930" s="15" customFormat="1">
      <c r="A2930" s="15"/>
      <c r="B2930" s="260"/>
      <c r="C2930" s="261"/>
      <c r="D2930" s="240" t="s">
        <v>446</v>
      </c>
      <c r="E2930" s="262" t="s">
        <v>28</v>
      </c>
      <c r="F2930" s="263" t="s">
        <v>466</v>
      </c>
      <c r="G2930" s="261"/>
      <c r="H2930" s="264">
        <v>1.3819999999999999</v>
      </c>
      <c r="I2930" s="265"/>
      <c r="J2930" s="261"/>
      <c r="K2930" s="261"/>
      <c r="L2930" s="266"/>
      <c r="M2930" s="267"/>
      <c r="N2930" s="268"/>
      <c r="O2930" s="268"/>
      <c r="P2930" s="268"/>
      <c r="Q2930" s="268"/>
      <c r="R2930" s="268"/>
      <c r="S2930" s="268"/>
      <c r="T2930" s="269"/>
      <c r="U2930" s="15"/>
      <c r="V2930" s="15"/>
      <c r="W2930" s="15"/>
      <c r="X2930" s="15"/>
      <c r="Y2930" s="15"/>
      <c r="Z2930" s="15"/>
      <c r="AA2930" s="15"/>
      <c r="AB2930" s="15"/>
      <c r="AC2930" s="15"/>
      <c r="AD2930" s="15"/>
      <c r="AE2930" s="15"/>
      <c r="AT2930" s="270" t="s">
        <v>446</v>
      </c>
      <c r="AU2930" s="270" t="s">
        <v>83</v>
      </c>
      <c r="AV2930" s="15" t="s">
        <v>438</v>
      </c>
      <c r="AW2930" s="15" t="s">
        <v>35</v>
      </c>
      <c r="AX2930" s="15" t="s">
        <v>81</v>
      </c>
      <c r="AY2930" s="270" t="s">
        <v>426</v>
      </c>
    </row>
    <row r="2931" s="2" customFormat="1" ht="24.15" customHeight="1">
      <c r="A2931" s="42"/>
      <c r="B2931" s="43"/>
      <c r="C2931" s="271" t="s">
        <v>3663</v>
      </c>
      <c r="D2931" s="271" t="s">
        <v>776</v>
      </c>
      <c r="E2931" s="272" t="s">
        <v>3664</v>
      </c>
      <c r="F2931" s="273" t="s">
        <v>3665</v>
      </c>
      <c r="G2931" s="274" t="s">
        <v>740</v>
      </c>
      <c r="H2931" s="275">
        <v>0.23200000000000001</v>
      </c>
      <c r="I2931" s="276"/>
      <c r="J2931" s="277">
        <f>ROUND(I2931*H2931,2)</f>
        <v>0</v>
      </c>
      <c r="K2931" s="273" t="s">
        <v>437</v>
      </c>
      <c r="L2931" s="278"/>
      <c r="M2931" s="279" t="s">
        <v>28</v>
      </c>
      <c r="N2931" s="280" t="s">
        <v>45</v>
      </c>
      <c r="O2931" s="88"/>
      <c r="P2931" s="229">
        <f>O2931*H2931</f>
        <v>0</v>
      </c>
      <c r="Q2931" s="229">
        <v>1</v>
      </c>
      <c r="R2931" s="229">
        <f>Q2931*H2931</f>
        <v>0.23200000000000001</v>
      </c>
      <c r="S2931" s="229">
        <v>0</v>
      </c>
      <c r="T2931" s="230">
        <f>S2931*H2931</f>
        <v>0</v>
      </c>
      <c r="U2931" s="42"/>
      <c r="V2931" s="42"/>
      <c r="W2931" s="42"/>
      <c r="X2931" s="42"/>
      <c r="Y2931" s="42"/>
      <c r="Z2931" s="42"/>
      <c r="AA2931" s="42"/>
      <c r="AB2931" s="42"/>
      <c r="AC2931" s="42"/>
      <c r="AD2931" s="42"/>
      <c r="AE2931" s="42"/>
      <c r="AR2931" s="231" t="s">
        <v>732</v>
      </c>
      <c r="AT2931" s="231" t="s">
        <v>776</v>
      </c>
      <c r="AU2931" s="231" t="s">
        <v>83</v>
      </c>
      <c r="AY2931" s="21" t="s">
        <v>426</v>
      </c>
      <c r="BE2931" s="232">
        <f>IF(N2931="základní",J2931,0)</f>
        <v>0</v>
      </c>
      <c r="BF2931" s="232">
        <f>IF(N2931="snížená",J2931,0)</f>
        <v>0</v>
      </c>
      <c r="BG2931" s="232">
        <f>IF(N2931="zákl. přenesená",J2931,0)</f>
        <v>0</v>
      </c>
      <c r="BH2931" s="232">
        <f>IF(N2931="sníž. přenesená",J2931,0)</f>
        <v>0</v>
      </c>
      <c r="BI2931" s="232">
        <f>IF(N2931="nulová",J2931,0)</f>
        <v>0</v>
      </c>
      <c r="BJ2931" s="21" t="s">
        <v>81</v>
      </c>
      <c r="BK2931" s="232">
        <f>ROUND(I2931*H2931,2)</f>
        <v>0</v>
      </c>
      <c r="BL2931" s="21" t="s">
        <v>645</v>
      </c>
      <c r="BM2931" s="231" t="s">
        <v>3666</v>
      </c>
    </row>
    <row r="2932" s="14" customFormat="1">
      <c r="A2932" s="14"/>
      <c r="B2932" s="250"/>
      <c r="C2932" s="251"/>
      <c r="D2932" s="240" t="s">
        <v>446</v>
      </c>
      <c r="E2932" s="252" t="s">
        <v>28</v>
      </c>
      <c r="F2932" s="253" t="s">
        <v>885</v>
      </c>
      <c r="G2932" s="251"/>
      <c r="H2932" s="252" t="s">
        <v>28</v>
      </c>
      <c r="I2932" s="254"/>
      <c r="J2932" s="251"/>
      <c r="K2932" s="251"/>
      <c r="L2932" s="255"/>
      <c r="M2932" s="256"/>
      <c r="N2932" s="257"/>
      <c r="O2932" s="257"/>
      <c r="P2932" s="257"/>
      <c r="Q2932" s="257"/>
      <c r="R2932" s="257"/>
      <c r="S2932" s="257"/>
      <c r="T2932" s="258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T2932" s="259" t="s">
        <v>446</v>
      </c>
      <c r="AU2932" s="259" t="s">
        <v>83</v>
      </c>
      <c r="AV2932" s="14" t="s">
        <v>81</v>
      </c>
      <c r="AW2932" s="14" t="s">
        <v>35</v>
      </c>
      <c r="AX2932" s="14" t="s">
        <v>74</v>
      </c>
      <c r="AY2932" s="259" t="s">
        <v>426</v>
      </c>
    </row>
    <row r="2933" s="13" customFormat="1">
      <c r="A2933" s="13"/>
      <c r="B2933" s="238"/>
      <c r="C2933" s="239"/>
      <c r="D2933" s="240" t="s">
        <v>446</v>
      </c>
      <c r="E2933" s="241" t="s">
        <v>28</v>
      </c>
      <c r="F2933" s="242" t="s">
        <v>3667</v>
      </c>
      <c r="G2933" s="239"/>
      <c r="H2933" s="243">
        <v>0.23200000000000001</v>
      </c>
      <c r="I2933" s="244"/>
      <c r="J2933" s="239"/>
      <c r="K2933" s="239"/>
      <c r="L2933" s="245"/>
      <c r="M2933" s="246"/>
      <c r="N2933" s="247"/>
      <c r="O2933" s="247"/>
      <c r="P2933" s="247"/>
      <c r="Q2933" s="247"/>
      <c r="R2933" s="247"/>
      <c r="S2933" s="247"/>
      <c r="T2933" s="248"/>
      <c r="U2933" s="13"/>
      <c r="V2933" s="13"/>
      <c r="W2933" s="13"/>
      <c r="X2933" s="13"/>
      <c r="Y2933" s="13"/>
      <c r="Z2933" s="13"/>
      <c r="AA2933" s="13"/>
      <c r="AB2933" s="13"/>
      <c r="AC2933" s="13"/>
      <c r="AD2933" s="13"/>
      <c r="AE2933" s="13"/>
      <c r="AT2933" s="249" t="s">
        <v>446</v>
      </c>
      <c r="AU2933" s="249" t="s">
        <v>83</v>
      </c>
      <c r="AV2933" s="13" t="s">
        <v>83</v>
      </c>
      <c r="AW2933" s="13" t="s">
        <v>35</v>
      </c>
      <c r="AX2933" s="13" t="s">
        <v>74</v>
      </c>
      <c r="AY2933" s="249" t="s">
        <v>426</v>
      </c>
    </row>
    <row r="2934" s="15" customFormat="1">
      <c r="A2934" s="15"/>
      <c r="B2934" s="260"/>
      <c r="C2934" s="261"/>
      <c r="D2934" s="240" t="s">
        <v>446</v>
      </c>
      <c r="E2934" s="262" t="s">
        <v>28</v>
      </c>
      <c r="F2934" s="263" t="s">
        <v>466</v>
      </c>
      <c r="G2934" s="261"/>
      <c r="H2934" s="264">
        <v>0.23200000000000001</v>
      </c>
      <c r="I2934" s="265"/>
      <c r="J2934" s="261"/>
      <c r="K2934" s="261"/>
      <c r="L2934" s="266"/>
      <c r="M2934" s="267"/>
      <c r="N2934" s="268"/>
      <c r="O2934" s="268"/>
      <c r="P2934" s="268"/>
      <c r="Q2934" s="268"/>
      <c r="R2934" s="268"/>
      <c r="S2934" s="268"/>
      <c r="T2934" s="269"/>
      <c r="U2934" s="15"/>
      <c r="V2934" s="15"/>
      <c r="W2934" s="15"/>
      <c r="X2934" s="15"/>
      <c r="Y2934" s="15"/>
      <c r="Z2934" s="15"/>
      <c r="AA2934" s="15"/>
      <c r="AB2934" s="15"/>
      <c r="AC2934" s="15"/>
      <c r="AD2934" s="15"/>
      <c r="AE2934" s="15"/>
      <c r="AT2934" s="270" t="s">
        <v>446</v>
      </c>
      <c r="AU2934" s="270" t="s">
        <v>83</v>
      </c>
      <c r="AV2934" s="15" t="s">
        <v>438</v>
      </c>
      <c r="AW2934" s="15" t="s">
        <v>35</v>
      </c>
      <c r="AX2934" s="15" t="s">
        <v>81</v>
      </c>
      <c r="AY2934" s="270" t="s">
        <v>426</v>
      </c>
    </row>
    <row r="2935" s="2" customFormat="1" ht="21.75" customHeight="1">
      <c r="A2935" s="42"/>
      <c r="B2935" s="43"/>
      <c r="C2935" s="271" t="s">
        <v>3668</v>
      </c>
      <c r="D2935" s="271" t="s">
        <v>776</v>
      </c>
      <c r="E2935" s="272" t="s">
        <v>3669</v>
      </c>
      <c r="F2935" s="273" t="s">
        <v>3670</v>
      </c>
      <c r="G2935" s="274" t="s">
        <v>740</v>
      </c>
      <c r="H2935" s="275">
        <v>2.6699999999999999</v>
      </c>
      <c r="I2935" s="276"/>
      <c r="J2935" s="277">
        <f>ROUND(I2935*H2935,2)</f>
        <v>0</v>
      </c>
      <c r="K2935" s="273" t="s">
        <v>437</v>
      </c>
      <c r="L2935" s="278"/>
      <c r="M2935" s="279" t="s">
        <v>28</v>
      </c>
      <c r="N2935" s="280" t="s">
        <v>45</v>
      </c>
      <c r="O2935" s="88"/>
      <c r="P2935" s="229">
        <f>O2935*H2935</f>
        <v>0</v>
      </c>
      <c r="Q2935" s="229">
        <v>1</v>
      </c>
      <c r="R2935" s="229">
        <f>Q2935*H2935</f>
        <v>2.6699999999999999</v>
      </c>
      <c r="S2935" s="229">
        <v>0</v>
      </c>
      <c r="T2935" s="230">
        <f>S2935*H2935</f>
        <v>0</v>
      </c>
      <c r="U2935" s="42"/>
      <c r="V2935" s="42"/>
      <c r="W2935" s="42"/>
      <c r="X2935" s="42"/>
      <c r="Y2935" s="42"/>
      <c r="Z2935" s="42"/>
      <c r="AA2935" s="42"/>
      <c r="AB2935" s="42"/>
      <c r="AC2935" s="42"/>
      <c r="AD2935" s="42"/>
      <c r="AE2935" s="42"/>
      <c r="AR2935" s="231" t="s">
        <v>732</v>
      </c>
      <c r="AT2935" s="231" t="s">
        <v>776</v>
      </c>
      <c r="AU2935" s="231" t="s">
        <v>83</v>
      </c>
      <c r="AY2935" s="21" t="s">
        <v>426</v>
      </c>
      <c r="BE2935" s="232">
        <f>IF(N2935="základní",J2935,0)</f>
        <v>0</v>
      </c>
      <c r="BF2935" s="232">
        <f>IF(N2935="snížená",J2935,0)</f>
        <v>0</v>
      </c>
      <c r="BG2935" s="232">
        <f>IF(N2935="zákl. přenesená",J2935,0)</f>
        <v>0</v>
      </c>
      <c r="BH2935" s="232">
        <f>IF(N2935="sníž. přenesená",J2935,0)</f>
        <v>0</v>
      </c>
      <c r="BI2935" s="232">
        <f>IF(N2935="nulová",J2935,0)</f>
        <v>0</v>
      </c>
      <c r="BJ2935" s="21" t="s">
        <v>81</v>
      </c>
      <c r="BK2935" s="232">
        <f>ROUND(I2935*H2935,2)</f>
        <v>0</v>
      </c>
      <c r="BL2935" s="21" t="s">
        <v>645</v>
      </c>
      <c r="BM2935" s="231" t="s">
        <v>3671</v>
      </c>
    </row>
    <row r="2936" s="14" customFormat="1">
      <c r="A2936" s="14"/>
      <c r="B2936" s="250"/>
      <c r="C2936" s="251"/>
      <c r="D2936" s="240" t="s">
        <v>446</v>
      </c>
      <c r="E2936" s="252" t="s">
        <v>28</v>
      </c>
      <c r="F2936" s="253" t="s">
        <v>885</v>
      </c>
      <c r="G2936" s="251"/>
      <c r="H2936" s="252" t="s">
        <v>28</v>
      </c>
      <c r="I2936" s="254"/>
      <c r="J2936" s="251"/>
      <c r="K2936" s="251"/>
      <c r="L2936" s="255"/>
      <c r="M2936" s="256"/>
      <c r="N2936" s="257"/>
      <c r="O2936" s="257"/>
      <c r="P2936" s="257"/>
      <c r="Q2936" s="257"/>
      <c r="R2936" s="257"/>
      <c r="S2936" s="257"/>
      <c r="T2936" s="258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T2936" s="259" t="s">
        <v>446</v>
      </c>
      <c r="AU2936" s="259" t="s">
        <v>83</v>
      </c>
      <c r="AV2936" s="14" t="s">
        <v>81</v>
      </c>
      <c r="AW2936" s="14" t="s">
        <v>35</v>
      </c>
      <c r="AX2936" s="14" t="s">
        <v>74</v>
      </c>
      <c r="AY2936" s="259" t="s">
        <v>426</v>
      </c>
    </row>
    <row r="2937" s="13" customFormat="1">
      <c r="A2937" s="13"/>
      <c r="B2937" s="238"/>
      <c r="C2937" s="239"/>
      <c r="D2937" s="240" t="s">
        <v>446</v>
      </c>
      <c r="E2937" s="241" t="s">
        <v>28</v>
      </c>
      <c r="F2937" s="242" t="s">
        <v>3672</v>
      </c>
      <c r="G2937" s="239"/>
      <c r="H2937" s="243">
        <v>2.6699999999999999</v>
      </c>
      <c r="I2937" s="244"/>
      <c r="J2937" s="239"/>
      <c r="K2937" s="239"/>
      <c r="L2937" s="245"/>
      <c r="M2937" s="246"/>
      <c r="N2937" s="247"/>
      <c r="O2937" s="247"/>
      <c r="P2937" s="247"/>
      <c r="Q2937" s="247"/>
      <c r="R2937" s="247"/>
      <c r="S2937" s="247"/>
      <c r="T2937" s="248"/>
      <c r="U2937" s="13"/>
      <c r="V2937" s="13"/>
      <c r="W2937" s="13"/>
      <c r="X2937" s="13"/>
      <c r="Y2937" s="13"/>
      <c r="Z2937" s="13"/>
      <c r="AA2937" s="13"/>
      <c r="AB2937" s="13"/>
      <c r="AC2937" s="13"/>
      <c r="AD2937" s="13"/>
      <c r="AE2937" s="13"/>
      <c r="AT2937" s="249" t="s">
        <v>446</v>
      </c>
      <c r="AU2937" s="249" t="s">
        <v>83</v>
      </c>
      <c r="AV2937" s="13" t="s">
        <v>83</v>
      </c>
      <c r="AW2937" s="13" t="s">
        <v>35</v>
      </c>
      <c r="AX2937" s="13" t="s">
        <v>74</v>
      </c>
      <c r="AY2937" s="249" t="s">
        <v>426</v>
      </c>
    </row>
    <row r="2938" s="15" customFormat="1">
      <c r="A2938" s="15"/>
      <c r="B2938" s="260"/>
      <c r="C2938" s="261"/>
      <c r="D2938" s="240" t="s">
        <v>446</v>
      </c>
      <c r="E2938" s="262" t="s">
        <v>28</v>
      </c>
      <c r="F2938" s="263" t="s">
        <v>466</v>
      </c>
      <c r="G2938" s="261"/>
      <c r="H2938" s="264">
        <v>2.6699999999999999</v>
      </c>
      <c r="I2938" s="265"/>
      <c r="J2938" s="261"/>
      <c r="K2938" s="261"/>
      <c r="L2938" s="266"/>
      <c r="M2938" s="267"/>
      <c r="N2938" s="268"/>
      <c r="O2938" s="268"/>
      <c r="P2938" s="268"/>
      <c r="Q2938" s="268"/>
      <c r="R2938" s="268"/>
      <c r="S2938" s="268"/>
      <c r="T2938" s="269"/>
      <c r="U2938" s="15"/>
      <c r="V2938" s="15"/>
      <c r="W2938" s="15"/>
      <c r="X2938" s="15"/>
      <c r="Y2938" s="15"/>
      <c r="Z2938" s="15"/>
      <c r="AA2938" s="15"/>
      <c r="AB2938" s="15"/>
      <c r="AC2938" s="15"/>
      <c r="AD2938" s="15"/>
      <c r="AE2938" s="15"/>
      <c r="AT2938" s="270" t="s">
        <v>446</v>
      </c>
      <c r="AU2938" s="270" t="s">
        <v>83</v>
      </c>
      <c r="AV2938" s="15" t="s">
        <v>438</v>
      </c>
      <c r="AW2938" s="15" t="s">
        <v>35</v>
      </c>
      <c r="AX2938" s="15" t="s">
        <v>81</v>
      </c>
      <c r="AY2938" s="270" t="s">
        <v>426</v>
      </c>
    </row>
    <row r="2939" s="2" customFormat="1" ht="21.75" customHeight="1">
      <c r="A2939" s="42"/>
      <c r="B2939" s="43"/>
      <c r="C2939" s="271" t="s">
        <v>3673</v>
      </c>
      <c r="D2939" s="271" t="s">
        <v>776</v>
      </c>
      <c r="E2939" s="272" t="s">
        <v>3674</v>
      </c>
      <c r="F2939" s="273" t="s">
        <v>3675</v>
      </c>
      <c r="G2939" s="274" t="s">
        <v>740</v>
      </c>
      <c r="H2939" s="275">
        <v>0.38400000000000001</v>
      </c>
      <c r="I2939" s="276"/>
      <c r="J2939" s="277">
        <f>ROUND(I2939*H2939,2)</f>
        <v>0</v>
      </c>
      <c r="K2939" s="273" t="s">
        <v>437</v>
      </c>
      <c r="L2939" s="278"/>
      <c r="M2939" s="279" t="s">
        <v>28</v>
      </c>
      <c r="N2939" s="280" t="s">
        <v>45</v>
      </c>
      <c r="O2939" s="88"/>
      <c r="P2939" s="229">
        <f>O2939*H2939</f>
        <v>0</v>
      </c>
      <c r="Q2939" s="229">
        <v>1</v>
      </c>
      <c r="R2939" s="229">
        <f>Q2939*H2939</f>
        <v>0.38400000000000001</v>
      </c>
      <c r="S2939" s="229">
        <v>0</v>
      </c>
      <c r="T2939" s="230">
        <f>S2939*H2939</f>
        <v>0</v>
      </c>
      <c r="U2939" s="42"/>
      <c r="V2939" s="42"/>
      <c r="W2939" s="42"/>
      <c r="X2939" s="42"/>
      <c r="Y2939" s="42"/>
      <c r="Z2939" s="42"/>
      <c r="AA2939" s="42"/>
      <c r="AB2939" s="42"/>
      <c r="AC2939" s="42"/>
      <c r="AD2939" s="42"/>
      <c r="AE2939" s="42"/>
      <c r="AR2939" s="231" t="s">
        <v>732</v>
      </c>
      <c r="AT2939" s="231" t="s">
        <v>776</v>
      </c>
      <c r="AU2939" s="231" t="s">
        <v>83</v>
      </c>
      <c r="AY2939" s="21" t="s">
        <v>426</v>
      </c>
      <c r="BE2939" s="232">
        <f>IF(N2939="základní",J2939,0)</f>
        <v>0</v>
      </c>
      <c r="BF2939" s="232">
        <f>IF(N2939="snížená",J2939,0)</f>
        <v>0</v>
      </c>
      <c r="BG2939" s="232">
        <f>IF(N2939="zákl. přenesená",J2939,0)</f>
        <v>0</v>
      </c>
      <c r="BH2939" s="232">
        <f>IF(N2939="sníž. přenesená",J2939,0)</f>
        <v>0</v>
      </c>
      <c r="BI2939" s="232">
        <f>IF(N2939="nulová",J2939,0)</f>
        <v>0</v>
      </c>
      <c r="BJ2939" s="21" t="s">
        <v>81</v>
      </c>
      <c r="BK2939" s="232">
        <f>ROUND(I2939*H2939,2)</f>
        <v>0</v>
      </c>
      <c r="BL2939" s="21" t="s">
        <v>645</v>
      </c>
      <c r="BM2939" s="231" t="s">
        <v>3676</v>
      </c>
    </row>
    <row r="2940" s="14" customFormat="1">
      <c r="A2940" s="14"/>
      <c r="B2940" s="250"/>
      <c r="C2940" s="251"/>
      <c r="D2940" s="240" t="s">
        <v>446</v>
      </c>
      <c r="E2940" s="252" t="s">
        <v>28</v>
      </c>
      <c r="F2940" s="253" t="s">
        <v>885</v>
      </c>
      <c r="G2940" s="251"/>
      <c r="H2940" s="252" t="s">
        <v>28</v>
      </c>
      <c r="I2940" s="254"/>
      <c r="J2940" s="251"/>
      <c r="K2940" s="251"/>
      <c r="L2940" s="255"/>
      <c r="M2940" s="256"/>
      <c r="N2940" s="257"/>
      <c r="O2940" s="257"/>
      <c r="P2940" s="257"/>
      <c r="Q2940" s="257"/>
      <c r="R2940" s="257"/>
      <c r="S2940" s="257"/>
      <c r="T2940" s="258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T2940" s="259" t="s">
        <v>446</v>
      </c>
      <c r="AU2940" s="259" t="s">
        <v>83</v>
      </c>
      <c r="AV2940" s="14" t="s">
        <v>81</v>
      </c>
      <c r="AW2940" s="14" t="s">
        <v>35</v>
      </c>
      <c r="AX2940" s="14" t="s">
        <v>74</v>
      </c>
      <c r="AY2940" s="259" t="s">
        <v>426</v>
      </c>
    </row>
    <row r="2941" s="13" customFormat="1">
      <c r="A2941" s="13"/>
      <c r="B2941" s="238"/>
      <c r="C2941" s="239"/>
      <c r="D2941" s="240" t="s">
        <v>446</v>
      </c>
      <c r="E2941" s="241" t="s">
        <v>28</v>
      </c>
      <c r="F2941" s="242" t="s">
        <v>3677</v>
      </c>
      <c r="G2941" s="239"/>
      <c r="H2941" s="243">
        <v>0.38400000000000001</v>
      </c>
      <c r="I2941" s="244"/>
      <c r="J2941" s="239"/>
      <c r="K2941" s="239"/>
      <c r="L2941" s="245"/>
      <c r="M2941" s="246"/>
      <c r="N2941" s="247"/>
      <c r="O2941" s="247"/>
      <c r="P2941" s="247"/>
      <c r="Q2941" s="247"/>
      <c r="R2941" s="247"/>
      <c r="S2941" s="247"/>
      <c r="T2941" s="248"/>
      <c r="U2941" s="13"/>
      <c r="V2941" s="13"/>
      <c r="W2941" s="13"/>
      <c r="X2941" s="13"/>
      <c r="Y2941" s="13"/>
      <c r="Z2941" s="13"/>
      <c r="AA2941" s="13"/>
      <c r="AB2941" s="13"/>
      <c r="AC2941" s="13"/>
      <c r="AD2941" s="13"/>
      <c r="AE2941" s="13"/>
      <c r="AT2941" s="249" t="s">
        <v>446</v>
      </c>
      <c r="AU2941" s="249" t="s">
        <v>83</v>
      </c>
      <c r="AV2941" s="13" t="s">
        <v>83</v>
      </c>
      <c r="AW2941" s="13" t="s">
        <v>35</v>
      </c>
      <c r="AX2941" s="13" t="s">
        <v>74</v>
      </c>
      <c r="AY2941" s="249" t="s">
        <v>426</v>
      </c>
    </row>
    <row r="2942" s="15" customFormat="1">
      <c r="A2942" s="15"/>
      <c r="B2942" s="260"/>
      <c r="C2942" s="261"/>
      <c r="D2942" s="240" t="s">
        <v>446</v>
      </c>
      <c r="E2942" s="262" t="s">
        <v>28</v>
      </c>
      <c r="F2942" s="263" t="s">
        <v>466</v>
      </c>
      <c r="G2942" s="261"/>
      <c r="H2942" s="264">
        <v>0.38400000000000001</v>
      </c>
      <c r="I2942" s="265"/>
      <c r="J2942" s="261"/>
      <c r="K2942" s="261"/>
      <c r="L2942" s="266"/>
      <c r="M2942" s="267"/>
      <c r="N2942" s="268"/>
      <c r="O2942" s="268"/>
      <c r="P2942" s="268"/>
      <c r="Q2942" s="268"/>
      <c r="R2942" s="268"/>
      <c r="S2942" s="268"/>
      <c r="T2942" s="269"/>
      <c r="U2942" s="15"/>
      <c r="V2942" s="15"/>
      <c r="W2942" s="15"/>
      <c r="X2942" s="15"/>
      <c r="Y2942" s="15"/>
      <c r="Z2942" s="15"/>
      <c r="AA2942" s="15"/>
      <c r="AB2942" s="15"/>
      <c r="AC2942" s="15"/>
      <c r="AD2942" s="15"/>
      <c r="AE2942" s="15"/>
      <c r="AT2942" s="270" t="s">
        <v>446</v>
      </c>
      <c r="AU2942" s="270" t="s">
        <v>83</v>
      </c>
      <c r="AV2942" s="15" t="s">
        <v>438</v>
      </c>
      <c r="AW2942" s="15" t="s">
        <v>35</v>
      </c>
      <c r="AX2942" s="15" t="s">
        <v>81</v>
      </c>
      <c r="AY2942" s="270" t="s">
        <v>426</v>
      </c>
    </row>
    <row r="2943" s="2" customFormat="1" ht="21.75" customHeight="1">
      <c r="A2943" s="42"/>
      <c r="B2943" s="43"/>
      <c r="C2943" s="271" t="s">
        <v>3678</v>
      </c>
      <c r="D2943" s="271" t="s">
        <v>776</v>
      </c>
      <c r="E2943" s="272" t="s">
        <v>3679</v>
      </c>
      <c r="F2943" s="273" t="s">
        <v>3680</v>
      </c>
      <c r="G2943" s="274" t="s">
        <v>740</v>
      </c>
      <c r="H2943" s="275">
        <v>0.89700000000000002</v>
      </c>
      <c r="I2943" s="276"/>
      <c r="J2943" s="277">
        <f>ROUND(I2943*H2943,2)</f>
        <v>0</v>
      </c>
      <c r="K2943" s="273" t="s">
        <v>437</v>
      </c>
      <c r="L2943" s="278"/>
      <c r="M2943" s="279" t="s">
        <v>28</v>
      </c>
      <c r="N2943" s="280" t="s">
        <v>45</v>
      </c>
      <c r="O2943" s="88"/>
      <c r="P2943" s="229">
        <f>O2943*H2943</f>
        <v>0</v>
      </c>
      <c r="Q2943" s="229">
        <v>1</v>
      </c>
      <c r="R2943" s="229">
        <f>Q2943*H2943</f>
        <v>0.89700000000000002</v>
      </c>
      <c r="S2943" s="229">
        <v>0</v>
      </c>
      <c r="T2943" s="230">
        <f>S2943*H2943</f>
        <v>0</v>
      </c>
      <c r="U2943" s="42"/>
      <c r="V2943" s="42"/>
      <c r="W2943" s="42"/>
      <c r="X2943" s="42"/>
      <c r="Y2943" s="42"/>
      <c r="Z2943" s="42"/>
      <c r="AA2943" s="42"/>
      <c r="AB2943" s="42"/>
      <c r="AC2943" s="42"/>
      <c r="AD2943" s="42"/>
      <c r="AE2943" s="42"/>
      <c r="AR2943" s="231" t="s">
        <v>732</v>
      </c>
      <c r="AT2943" s="231" t="s">
        <v>776</v>
      </c>
      <c r="AU2943" s="231" t="s">
        <v>83</v>
      </c>
      <c r="AY2943" s="21" t="s">
        <v>426</v>
      </c>
      <c r="BE2943" s="232">
        <f>IF(N2943="základní",J2943,0)</f>
        <v>0</v>
      </c>
      <c r="BF2943" s="232">
        <f>IF(N2943="snížená",J2943,0)</f>
        <v>0</v>
      </c>
      <c r="BG2943" s="232">
        <f>IF(N2943="zákl. přenesená",J2943,0)</f>
        <v>0</v>
      </c>
      <c r="BH2943" s="232">
        <f>IF(N2943="sníž. přenesená",J2943,0)</f>
        <v>0</v>
      </c>
      <c r="BI2943" s="232">
        <f>IF(N2943="nulová",J2943,0)</f>
        <v>0</v>
      </c>
      <c r="BJ2943" s="21" t="s">
        <v>81</v>
      </c>
      <c r="BK2943" s="232">
        <f>ROUND(I2943*H2943,2)</f>
        <v>0</v>
      </c>
      <c r="BL2943" s="21" t="s">
        <v>645</v>
      </c>
      <c r="BM2943" s="231" t="s">
        <v>3681</v>
      </c>
    </row>
    <row r="2944" s="14" customFormat="1">
      <c r="A2944" s="14"/>
      <c r="B2944" s="250"/>
      <c r="C2944" s="251"/>
      <c r="D2944" s="240" t="s">
        <v>446</v>
      </c>
      <c r="E2944" s="252" t="s">
        <v>28</v>
      </c>
      <c r="F2944" s="253" t="s">
        <v>885</v>
      </c>
      <c r="G2944" s="251"/>
      <c r="H2944" s="252" t="s">
        <v>28</v>
      </c>
      <c r="I2944" s="254"/>
      <c r="J2944" s="251"/>
      <c r="K2944" s="251"/>
      <c r="L2944" s="255"/>
      <c r="M2944" s="256"/>
      <c r="N2944" s="257"/>
      <c r="O2944" s="257"/>
      <c r="P2944" s="257"/>
      <c r="Q2944" s="257"/>
      <c r="R2944" s="257"/>
      <c r="S2944" s="257"/>
      <c r="T2944" s="258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T2944" s="259" t="s">
        <v>446</v>
      </c>
      <c r="AU2944" s="259" t="s">
        <v>83</v>
      </c>
      <c r="AV2944" s="14" t="s">
        <v>81</v>
      </c>
      <c r="AW2944" s="14" t="s">
        <v>35</v>
      </c>
      <c r="AX2944" s="14" t="s">
        <v>74</v>
      </c>
      <c r="AY2944" s="259" t="s">
        <v>426</v>
      </c>
    </row>
    <row r="2945" s="13" customFormat="1">
      <c r="A2945" s="13"/>
      <c r="B2945" s="238"/>
      <c r="C2945" s="239"/>
      <c r="D2945" s="240" t="s">
        <v>446</v>
      </c>
      <c r="E2945" s="241" t="s">
        <v>28</v>
      </c>
      <c r="F2945" s="242" t="s">
        <v>3682</v>
      </c>
      <c r="G2945" s="239"/>
      <c r="H2945" s="243">
        <v>0.89700000000000002</v>
      </c>
      <c r="I2945" s="244"/>
      <c r="J2945" s="239"/>
      <c r="K2945" s="239"/>
      <c r="L2945" s="245"/>
      <c r="M2945" s="246"/>
      <c r="N2945" s="247"/>
      <c r="O2945" s="247"/>
      <c r="P2945" s="247"/>
      <c r="Q2945" s="247"/>
      <c r="R2945" s="247"/>
      <c r="S2945" s="247"/>
      <c r="T2945" s="248"/>
      <c r="U2945" s="13"/>
      <c r="V2945" s="13"/>
      <c r="W2945" s="13"/>
      <c r="X2945" s="13"/>
      <c r="Y2945" s="13"/>
      <c r="Z2945" s="13"/>
      <c r="AA2945" s="13"/>
      <c r="AB2945" s="13"/>
      <c r="AC2945" s="13"/>
      <c r="AD2945" s="13"/>
      <c r="AE2945" s="13"/>
      <c r="AT2945" s="249" t="s">
        <v>446</v>
      </c>
      <c r="AU2945" s="249" t="s">
        <v>83</v>
      </c>
      <c r="AV2945" s="13" t="s">
        <v>83</v>
      </c>
      <c r="AW2945" s="13" t="s">
        <v>35</v>
      </c>
      <c r="AX2945" s="13" t="s">
        <v>74</v>
      </c>
      <c r="AY2945" s="249" t="s">
        <v>426</v>
      </c>
    </row>
    <row r="2946" s="15" customFormat="1">
      <c r="A2946" s="15"/>
      <c r="B2946" s="260"/>
      <c r="C2946" s="261"/>
      <c r="D2946" s="240" t="s">
        <v>446</v>
      </c>
      <c r="E2946" s="262" t="s">
        <v>28</v>
      </c>
      <c r="F2946" s="263" t="s">
        <v>466</v>
      </c>
      <c r="G2946" s="261"/>
      <c r="H2946" s="264">
        <v>0.89700000000000002</v>
      </c>
      <c r="I2946" s="265"/>
      <c r="J2946" s="261"/>
      <c r="K2946" s="261"/>
      <c r="L2946" s="266"/>
      <c r="M2946" s="267"/>
      <c r="N2946" s="268"/>
      <c r="O2946" s="268"/>
      <c r="P2946" s="268"/>
      <c r="Q2946" s="268"/>
      <c r="R2946" s="268"/>
      <c r="S2946" s="268"/>
      <c r="T2946" s="269"/>
      <c r="U2946" s="15"/>
      <c r="V2946" s="15"/>
      <c r="W2946" s="15"/>
      <c r="X2946" s="15"/>
      <c r="Y2946" s="15"/>
      <c r="Z2946" s="15"/>
      <c r="AA2946" s="15"/>
      <c r="AB2946" s="15"/>
      <c r="AC2946" s="15"/>
      <c r="AD2946" s="15"/>
      <c r="AE2946" s="15"/>
      <c r="AT2946" s="270" t="s">
        <v>446</v>
      </c>
      <c r="AU2946" s="270" t="s">
        <v>83</v>
      </c>
      <c r="AV2946" s="15" t="s">
        <v>438</v>
      </c>
      <c r="AW2946" s="15" t="s">
        <v>35</v>
      </c>
      <c r="AX2946" s="15" t="s">
        <v>81</v>
      </c>
      <c r="AY2946" s="270" t="s">
        <v>426</v>
      </c>
    </row>
    <row r="2947" s="2" customFormat="1" ht="21.75" customHeight="1">
      <c r="A2947" s="42"/>
      <c r="B2947" s="43"/>
      <c r="C2947" s="271" t="s">
        <v>3683</v>
      </c>
      <c r="D2947" s="271" t="s">
        <v>776</v>
      </c>
      <c r="E2947" s="272" t="s">
        <v>3684</v>
      </c>
      <c r="F2947" s="273" t="s">
        <v>3685</v>
      </c>
      <c r="G2947" s="274" t="s">
        <v>740</v>
      </c>
      <c r="H2947" s="275">
        <v>3.7250000000000001</v>
      </c>
      <c r="I2947" s="276"/>
      <c r="J2947" s="277">
        <f>ROUND(I2947*H2947,2)</f>
        <v>0</v>
      </c>
      <c r="K2947" s="273" t="s">
        <v>437</v>
      </c>
      <c r="L2947" s="278"/>
      <c r="M2947" s="279" t="s">
        <v>28</v>
      </c>
      <c r="N2947" s="280" t="s">
        <v>45</v>
      </c>
      <c r="O2947" s="88"/>
      <c r="P2947" s="229">
        <f>O2947*H2947</f>
        <v>0</v>
      </c>
      <c r="Q2947" s="229">
        <v>1</v>
      </c>
      <c r="R2947" s="229">
        <f>Q2947*H2947</f>
        <v>3.7250000000000001</v>
      </c>
      <c r="S2947" s="229">
        <v>0</v>
      </c>
      <c r="T2947" s="230">
        <f>S2947*H2947</f>
        <v>0</v>
      </c>
      <c r="U2947" s="42"/>
      <c r="V2947" s="42"/>
      <c r="W2947" s="42"/>
      <c r="X2947" s="42"/>
      <c r="Y2947" s="42"/>
      <c r="Z2947" s="42"/>
      <c r="AA2947" s="42"/>
      <c r="AB2947" s="42"/>
      <c r="AC2947" s="42"/>
      <c r="AD2947" s="42"/>
      <c r="AE2947" s="42"/>
      <c r="AR2947" s="231" t="s">
        <v>732</v>
      </c>
      <c r="AT2947" s="231" t="s">
        <v>776</v>
      </c>
      <c r="AU2947" s="231" t="s">
        <v>83</v>
      </c>
      <c r="AY2947" s="21" t="s">
        <v>426</v>
      </c>
      <c r="BE2947" s="232">
        <f>IF(N2947="základní",J2947,0)</f>
        <v>0</v>
      </c>
      <c r="BF2947" s="232">
        <f>IF(N2947="snížená",J2947,0)</f>
        <v>0</v>
      </c>
      <c r="BG2947" s="232">
        <f>IF(N2947="zákl. přenesená",J2947,0)</f>
        <v>0</v>
      </c>
      <c r="BH2947" s="232">
        <f>IF(N2947="sníž. přenesená",J2947,0)</f>
        <v>0</v>
      </c>
      <c r="BI2947" s="232">
        <f>IF(N2947="nulová",J2947,0)</f>
        <v>0</v>
      </c>
      <c r="BJ2947" s="21" t="s">
        <v>81</v>
      </c>
      <c r="BK2947" s="232">
        <f>ROUND(I2947*H2947,2)</f>
        <v>0</v>
      </c>
      <c r="BL2947" s="21" t="s">
        <v>645</v>
      </c>
      <c r="BM2947" s="231" t="s">
        <v>3686</v>
      </c>
    </row>
    <row r="2948" s="14" customFormat="1">
      <c r="A2948" s="14"/>
      <c r="B2948" s="250"/>
      <c r="C2948" s="251"/>
      <c r="D2948" s="240" t="s">
        <v>446</v>
      </c>
      <c r="E2948" s="252" t="s">
        <v>28</v>
      </c>
      <c r="F2948" s="253" t="s">
        <v>885</v>
      </c>
      <c r="G2948" s="251"/>
      <c r="H2948" s="252" t="s">
        <v>28</v>
      </c>
      <c r="I2948" s="254"/>
      <c r="J2948" s="251"/>
      <c r="K2948" s="251"/>
      <c r="L2948" s="255"/>
      <c r="M2948" s="256"/>
      <c r="N2948" s="257"/>
      <c r="O2948" s="257"/>
      <c r="P2948" s="257"/>
      <c r="Q2948" s="257"/>
      <c r="R2948" s="257"/>
      <c r="S2948" s="257"/>
      <c r="T2948" s="258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T2948" s="259" t="s">
        <v>446</v>
      </c>
      <c r="AU2948" s="259" t="s">
        <v>83</v>
      </c>
      <c r="AV2948" s="14" t="s">
        <v>81</v>
      </c>
      <c r="AW2948" s="14" t="s">
        <v>35</v>
      </c>
      <c r="AX2948" s="14" t="s">
        <v>74</v>
      </c>
      <c r="AY2948" s="259" t="s">
        <v>426</v>
      </c>
    </row>
    <row r="2949" s="13" customFormat="1">
      <c r="A2949" s="13"/>
      <c r="B2949" s="238"/>
      <c r="C2949" s="239"/>
      <c r="D2949" s="240" t="s">
        <v>446</v>
      </c>
      <c r="E2949" s="241" t="s">
        <v>28</v>
      </c>
      <c r="F2949" s="242" t="s">
        <v>3687</v>
      </c>
      <c r="G2949" s="239"/>
      <c r="H2949" s="243">
        <v>3.7250000000000001</v>
      </c>
      <c r="I2949" s="244"/>
      <c r="J2949" s="239"/>
      <c r="K2949" s="239"/>
      <c r="L2949" s="245"/>
      <c r="M2949" s="246"/>
      <c r="N2949" s="247"/>
      <c r="O2949" s="247"/>
      <c r="P2949" s="247"/>
      <c r="Q2949" s="247"/>
      <c r="R2949" s="247"/>
      <c r="S2949" s="247"/>
      <c r="T2949" s="248"/>
      <c r="U2949" s="13"/>
      <c r="V2949" s="13"/>
      <c r="W2949" s="13"/>
      <c r="X2949" s="13"/>
      <c r="Y2949" s="13"/>
      <c r="Z2949" s="13"/>
      <c r="AA2949" s="13"/>
      <c r="AB2949" s="13"/>
      <c r="AC2949" s="13"/>
      <c r="AD2949" s="13"/>
      <c r="AE2949" s="13"/>
      <c r="AT2949" s="249" t="s">
        <v>446</v>
      </c>
      <c r="AU2949" s="249" t="s">
        <v>83</v>
      </c>
      <c r="AV2949" s="13" t="s">
        <v>83</v>
      </c>
      <c r="AW2949" s="13" t="s">
        <v>35</v>
      </c>
      <c r="AX2949" s="13" t="s">
        <v>74</v>
      </c>
      <c r="AY2949" s="249" t="s">
        <v>426</v>
      </c>
    </row>
    <row r="2950" s="15" customFormat="1">
      <c r="A2950" s="15"/>
      <c r="B2950" s="260"/>
      <c r="C2950" s="261"/>
      <c r="D2950" s="240" t="s">
        <v>446</v>
      </c>
      <c r="E2950" s="262" t="s">
        <v>28</v>
      </c>
      <c r="F2950" s="263" t="s">
        <v>466</v>
      </c>
      <c r="G2950" s="261"/>
      <c r="H2950" s="264">
        <v>3.7250000000000001</v>
      </c>
      <c r="I2950" s="265"/>
      <c r="J2950" s="261"/>
      <c r="K2950" s="261"/>
      <c r="L2950" s="266"/>
      <c r="M2950" s="267"/>
      <c r="N2950" s="268"/>
      <c r="O2950" s="268"/>
      <c r="P2950" s="268"/>
      <c r="Q2950" s="268"/>
      <c r="R2950" s="268"/>
      <c r="S2950" s="268"/>
      <c r="T2950" s="269"/>
      <c r="U2950" s="15"/>
      <c r="V2950" s="15"/>
      <c r="W2950" s="15"/>
      <c r="X2950" s="15"/>
      <c r="Y2950" s="15"/>
      <c r="Z2950" s="15"/>
      <c r="AA2950" s="15"/>
      <c r="AB2950" s="15"/>
      <c r="AC2950" s="15"/>
      <c r="AD2950" s="15"/>
      <c r="AE2950" s="15"/>
      <c r="AT2950" s="270" t="s">
        <v>446</v>
      </c>
      <c r="AU2950" s="270" t="s">
        <v>83</v>
      </c>
      <c r="AV2950" s="15" t="s">
        <v>438</v>
      </c>
      <c r="AW2950" s="15" t="s">
        <v>35</v>
      </c>
      <c r="AX2950" s="15" t="s">
        <v>81</v>
      </c>
      <c r="AY2950" s="270" t="s">
        <v>426</v>
      </c>
    </row>
    <row r="2951" s="2" customFormat="1" ht="21.75" customHeight="1">
      <c r="A2951" s="42"/>
      <c r="B2951" s="43"/>
      <c r="C2951" s="271" t="s">
        <v>3688</v>
      </c>
      <c r="D2951" s="271" t="s">
        <v>776</v>
      </c>
      <c r="E2951" s="272" t="s">
        <v>3689</v>
      </c>
      <c r="F2951" s="273" t="s">
        <v>3690</v>
      </c>
      <c r="G2951" s="274" t="s">
        <v>740</v>
      </c>
      <c r="H2951" s="275">
        <v>9.3300000000000001</v>
      </c>
      <c r="I2951" s="276"/>
      <c r="J2951" s="277">
        <f>ROUND(I2951*H2951,2)</f>
        <v>0</v>
      </c>
      <c r="K2951" s="273" t="s">
        <v>437</v>
      </c>
      <c r="L2951" s="278"/>
      <c r="M2951" s="279" t="s">
        <v>28</v>
      </c>
      <c r="N2951" s="280" t="s">
        <v>45</v>
      </c>
      <c r="O2951" s="88"/>
      <c r="P2951" s="229">
        <f>O2951*H2951</f>
        <v>0</v>
      </c>
      <c r="Q2951" s="229">
        <v>1</v>
      </c>
      <c r="R2951" s="229">
        <f>Q2951*H2951</f>
        <v>9.3300000000000001</v>
      </c>
      <c r="S2951" s="229">
        <v>0</v>
      </c>
      <c r="T2951" s="230">
        <f>S2951*H2951</f>
        <v>0</v>
      </c>
      <c r="U2951" s="42"/>
      <c r="V2951" s="42"/>
      <c r="W2951" s="42"/>
      <c r="X2951" s="42"/>
      <c r="Y2951" s="42"/>
      <c r="Z2951" s="42"/>
      <c r="AA2951" s="42"/>
      <c r="AB2951" s="42"/>
      <c r="AC2951" s="42"/>
      <c r="AD2951" s="42"/>
      <c r="AE2951" s="42"/>
      <c r="AR2951" s="231" t="s">
        <v>732</v>
      </c>
      <c r="AT2951" s="231" t="s">
        <v>776</v>
      </c>
      <c r="AU2951" s="231" t="s">
        <v>83</v>
      </c>
      <c r="AY2951" s="21" t="s">
        <v>426</v>
      </c>
      <c r="BE2951" s="232">
        <f>IF(N2951="základní",J2951,0)</f>
        <v>0</v>
      </c>
      <c r="BF2951" s="232">
        <f>IF(N2951="snížená",J2951,0)</f>
        <v>0</v>
      </c>
      <c r="BG2951" s="232">
        <f>IF(N2951="zákl. přenesená",J2951,0)</f>
        <v>0</v>
      </c>
      <c r="BH2951" s="232">
        <f>IF(N2951="sníž. přenesená",J2951,0)</f>
        <v>0</v>
      </c>
      <c r="BI2951" s="232">
        <f>IF(N2951="nulová",J2951,0)</f>
        <v>0</v>
      </c>
      <c r="BJ2951" s="21" t="s">
        <v>81</v>
      </c>
      <c r="BK2951" s="232">
        <f>ROUND(I2951*H2951,2)</f>
        <v>0</v>
      </c>
      <c r="BL2951" s="21" t="s">
        <v>645</v>
      </c>
      <c r="BM2951" s="231" t="s">
        <v>3691</v>
      </c>
    </row>
    <row r="2952" s="14" customFormat="1">
      <c r="A2952" s="14"/>
      <c r="B2952" s="250"/>
      <c r="C2952" s="251"/>
      <c r="D2952" s="240" t="s">
        <v>446</v>
      </c>
      <c r="E2952" s="252" t="s">
        <v>28</v>
      </c>
      <c r="F2952" s="253" t="s">
        <v>885</v>
      </c>
      <c r="G2952" s="251"/>
      <c r="H2952" s="252" t="s">
        <v>28</v>
      </c>
      <c r="I2952" s="254"/>
      <c r="J2952" s="251"/>
      <c r="K2952" s="251"/>
      <c r="L2952" s="255"/>
      <c r="M2952" s="256"/>
      <c r="N2952" s="257"/>
      <c r="O2952" s="257"/>
      <c r="P2952" s="257"/>
      <c r="Q2952" s="257"/>
      <c r="R2952" s="257"/>
      <c r="S2952" s="257"/>
      <c r="T2952" s="258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T2952" s="259" t="s">
        <v>446</v>
      </c>
      <c r="AU2952" s="259" t="s">
        <v>83</v>
      </c>
      <c r="AV2952" s="14" t="s">
        <v>81</v>
      </c>
      <c r="AW2952" s="14" t="s">
        <v>35</v>
      </c>
      <c r="AX2952" s="14" t="s">
        <v>74</v>
      </c>
      <c r="AY2952" s="259" t="s">
        <v>426</v>
      </c>
    </row>
    <row r="2953" s="13" customFormat="1">
      <c r="A2953" s="13"/>
      <c r="B2953" s="238"/>
      <c r="C2953" s="239"/>
      <c r="D2953" s="240" t="s">
        <v>446</v>
      </c>
      <c r="E2953" s="241" t="s">
        <v>28</v>
      </c>
      <c r="F2953" s="242" t="s">
        <v>3692</v>
      </c>
      <c r="G2953" s="239"/>
      <c r="H2953" s="243">
        <v>9.3300000000000001</v>
      </c>
      <c r="I2953" s="244"/>
      <c r="J2953" s="239"/>
      <c r="K2953" s="239"/>
      <c r="L2953" s="245"/>
      <c r="M2953" s="246"/>
      <c r="N2953" s="247"/>
      <c r="O2953" s="247"/>
      <c r="P2953" s="247"/>
      <c r="Q2953" s="247"/>
      <c r="R2953" s="247"/>
      <c r="S2953" s="247"/>
      <c r="T2953" s="248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T2953" s="249" t="s">
        <v>446</v>
      </c>
      <c r="AU2953" s="249" t="s">
        <v>83</v>
      </c>
      <c r="AV2953" s="13" t="s">
        <v>83</v>
      </c>
      <c r="AW2953" s="13" t="s">
        <v>35</v>
      </c>
      <c r="AX2953" s="13" t="s">
        <v>74</v>
      </c>
      <c r="AY2953" s="249" t="s">
        <v>426</v>
      </c>
    </row>
    <row r="2954" s="15" customFormat="1">
      <c r="A2954" s="15"/>
      <c r="B2954" s="260"/>
      <c r="C2954" s="261"/>
      <c r="D2954" s="240" t="s">
        <v>446</v>
      </c>
      <c r="E2954" s="262" t="s">
        <v>28</v>
      </c>
      <c r="F2954" s="263" t="s">
        <v>466</v>
      </c>
      <c r="G2954" s="261"/>
      <c r="H2954" s="264">
        <v>9.3300000000000001</v>
      </c>
      <c r="I2954" s="265"/>
      <c r="J2954" s="261"/>
      <c r="K2954" s="261"/>
      <c r="L2954" s="266"/>
      <c r="M2954" s="267"/>
      <c r="N2954" s="268"/>
      <c r="O2954" s="268"/>
      <c r="P2954" s="268"/>
      <c r="Q2954" s="268"/>
      <c r="R2954" s="268"/>
      <c r="S2954" s="268"/>
      <c r="T2954" s="269"/>
      <c r="U2954" s="15"/>
      <c r="V2954" s="15"/>
      <c r="W2954" s="15"/>
      <c r="X2954" s="15"/>
      <c r="Y2954" s="15"/>
      <c r="Z2954" s="15"/>
      <c r="AA2954" s="15"/>
      <c r="AB2954" s="15"/>
      <c r="AC2954" s="15"/>
      <c r="AD2954" s="15"/>
      <c r="AE2954" s="15"/>
      <c r="AT2954" s="270" t="s">
        <v>446</v>
      </c>
      <c r="AU2954" s="270" t="s">
        <v>83</v>
      </c>
      <c r="AV2954" s="15" t="s">
        <v>438</v>
      </c>
      <c r="AW2954" s="15" t="s">
        <v>35</v>
      </c>
      <c r="AX2954" s="15" t="s">
        <v>81</v>
      </c>
      <c r="AY2954" s="270" t="s">
        <v>426</v>
      </c>
    </row>
    <row r="2955" s="2" customFormat="1" ht="21.75" customHeight="1">
      <c r="A2955" s="42"/>
      <c r="B2955" s="43"/>
      <c r="C2955" s="271" t="s">
        <v>3693</v>
      </c>
      <c r="D2955" s="271" t="s">
        <v>776</v>
      </c>
      <c r="E2955" s="272" t="s">
        <v>3694</v>
      </c>
      <c r="F2955" s="273" t="s">
        <v>3695</v>
      </c>
      <c r="G2955" s="274" t="s">
        <v>740</v>
      </c>
      <c r="H2955" s="275">
        <v>0.81000000000000005</v>
      </c>
      <c r="I2955" s="276"/>
      <c r="J2955" s="277">
        <f>ROUND(I2955*H2955,2)</f>
        <v>0</v>
      </c>
      <c r="K2955" s="273" t="s">
        <v>437</v>
      </c>
      <c r="L2955" s="278"/>
      <c r="M2955" s="279" t="s">
        <v>28</v>
      </c>
      <c r="N2955" s="280" t="s">
        <v>45</v>
      </c>
      <c r="O2955" s="88"/>
      <c r="P2955" s="229">
        <f>O2955*H2955</f>
        <v>0</v>
      </c>
      <c r="Q2955" s="229">
        <v>1</v>
      </c>
      <c r="R2955" s="229">
        <f>Q2955*H2955</f>
        <v>0.81000000000000005</v>
      </c>
      <c r="S2955" s="229">
        <v>0</v>
      </c>
      <c r="T2955" s="230">
        <f>S2955*H2955</f>
        <v>0</v>
      </c>
      <c r="U2955" s="42"/>
      <c r="V2955" s="42"/>
      <c r="W2955" s="42"/>
      <c r="X2955" s="42"/>
      <c r="Y2955" s="42"/>
      <c r="Z2955" s="42"/>
      <c r="AA2955" s="42"/>
      <c r="AB2955" s="42"/>
      <c r="AC2955" s="42"/>
      <c r="AD2955" s="42"/>
      <c r="AE2955" s="42"/>
      <c r="AR2955" s="231" t="s">
        <v>732</v>
      </c>
      <c r="AT2955" s="231" t="s">
        <v>776</v>
      </c>
      <c r="AU2955" s="231" t="s">
        <v>83</v>
      </c>
      <c r="AY2955" s="21" t="s">
        <v>426</v>
      </c>
      <c r="BE2955" s="232">
        <f>IF(N2955="základní",J2955,0)</f>
        <v>0</v>
      </c>
      <c r="BF2955" s="232">
        <f>IF(N2955="snížená",J2955,0)</f>
        <v>0</v>
      </c>
      <c r="BG2955" s="232">
        <f>IF(N2955="zákl. přenesená",J2955,0)</f>
        <v>0</v>
      </c>
      <c r="BH2955" s="232">
        <f>IF(N2955="sníž. přenesená",J2955,0)</f>
        <v>0</v>
      </c>
      <c r="BI2955" s="232">
        <f>IF(N2955="nulová",J2955,0)</f>
        <v>0</v>
      </c>
      <c r="BJ2955" s="21" t="s">
        <v>81</v>
      </c>
      <c r="BK2955" s="232">
        <f>ROUND(I2955*H2955,2)</f>
        <v>0</v>
      </c>
      <c r="BL2955" s="21" t="s">
        <v>645</v>
      </c>
      <c r="BM2955" s="231" t="s">
        <v>3696</v>
      </c>
    </row>
    <row r="2956" s="14" customFormat="1">
      <c r="A2956" s="14"/>
      <c r="B2956" s="250"/>
      <c r="C2956" s="251"/>
      <c r="D2956" s="240" t="s">
        <v>446</v>
      </c>
      <c r="E2956" s="252" t="s">
        <v>28</v>
      </c>
      <c r="F2956" s="253" t="s">
        <v>885</v>
      </c>
      <c r="G2956" s="251"/>
      <c r="H2956" s="252" t="s">
        <v>28</v>
      </c>
      <c r="I2956" s="254"/>
      <c r="J2956" s="251"/>
      <c r="K2956" s="251"/>
      <c r="L2956" s="255"/>
      <c r="M2956" s="256"/>
      <c r="N2956" s="257"/>
      <c r="O2956" s="257"/>
      <c r="P2956" s="257"/>
      <c r="Q2956" s="257"/>
      <c r="R2956" s="257"/>
      <c r="S2956" s="257"/>
      <c r="T2956" s="258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T2956" s="259" t="s">
        <v>446</v>
      </c>
      <c r="AU2956" s="259" t="s">
        <v>83</v>
      </c>
      <c r="AV2956" s="14" t="s">
        <v>81</v>
      </c>
      <c r="AW2956" s="14" t="s">
        <v>35</v>
      </c>
      <c r="AX2956" s="14" t="s">
        <v>74</v>
      </c>
      <c r="AY2956" s="259" t="s">
        <v>426</v>
      </c>
    </row>
    <row r="2957" s="13" customFormat="1">
      <c r="A2957" s="13"/>
      <c r="B2957" s="238"/>
      <c r="C2957" s="239"/>
      <c r="D2957" s="240" t="s">
        <v>446</v>
      </c>
      <c r="E2957" s="241" t="s">
        <v>28</v>
      </c>
      <c r="F2957" s="242" t="s">
        <v>3697</v>
      </c>
      <c r="G2957" s="239"/>
      <c r="H2957" s="243">
        <v>0.81000000000000005</v>
      </c>
      <c r="I2957" s="244"/>
      <c r="J2957" s="239"/>
      <c r="K2957" s="239"/>
      <c r="L2957" s="245"/>
      <c r="M2957" s="246"/>
      <c r="N2957" s="247"/>
      <c r="O2957" s="247"/>
      <c r="P2957" s="247"/>
      <c r="Q2957" s="247"/>
      <c r="R2957" s="247"/>
      <c r="S2957" s="247"/>
      <c r="T2957" s="248"/>
      <c r="U2957" s="13"/>
      <c r="V2957" s="13"/>
      <c r="W2957" s="13"/>
      <c r="X2957" s="13"/>
      <c r="Y2957" s="13"/>
      <c r="Z2957" s="13"/>
      <c r="AA2957" s="13"/>
      <c r="AB2957" s="13"/>
      <c r="AC2957" s="13"/>
      <c r="AD2957" s="13"/>
      <c r="AE2957" s="13"/>
      <c r="AT2957" s="249" t="s">
        <v>446</v>
      </c>
      <c r="AU2957" s="249" t="s">
        <v>83</v>
      </c>
      <c r="AV2957" s="13" t="s">
        <v>83</v>
      </c>
      <c r="AW2957" s="13" t="s">
        <v>35</v>
      </c>
      <c r="AX2957" s="13" t="s">
        <v>74</v>
      </c>
      <c r="AY2957" s="249" t="s">
        <v>426</v>
      </c>
    </row>
    <row r="2958" s="15" customFormat="1">
      <c r="A2958" s="15"/>
      <c r="B2958" s="260"/>
      <c r="C2958" s="261"/>
      <c r="D2958" s="240" t="s">
        <v>446</v>
      </c>
      <c r="E2958" s="262" t="s">
        <v>28</v>
      </c>
      <c r="F2958" s="263" t="s">
        <v>466</v>
      </c>
      <c r="G2958" s="261"/>
      <c r="H2958" s="264">
        <v>0.81000000000000005</v>
      </c>
      <c r="I2958" s="265"/>
      <c r="J2958" s="261"/>
      <c r="K2958" s="261"/>
      <c r="L2958" s="266"/>
      <c r="M2958" s="267"/>
      <c r="N2958" s="268"/>
      <c r="O2958" s="268"/>
      <c r="P2958" s="268"/>
      <c r="Q2958" s="268"/>
      <c r="R2958" s="268"/>
      <c r="S2958" s="268"/>
      <c r="T2958" s="269"/>
      <c r="U2958" s="15"/>
      <c r="V2958" s="15"/>
      <c r="W2958" s="15"/>
      <c r="X2958" s="15"/>
      <c r="Y2958" s="15"/>
      <c r="Z2958" s="15"/>
      <c r="AA2958" s="15"/>
      <c r="AB2958" s="15"/>
      <c r="AC2958" s="15"/>
      <c r="AD2958" s="15"/>
      <c r="AE2958" s="15"/>
      <c r="AT2958" s="270" t="s">
        <v>446</v>
      </c>
      <c r="AU2958" s="270" t="s">
        <v>83</v>
      </c>
      <c r="AV2958" s="15" t="s">
        <v>438</v>
      </c>
      <c r="AW2958" s="15" t="s">
        <v>35</v>
      </c>
      <c r="AX2958" s="15" t="s">
        <v>81</v>
      </c>
      <c r="AY2958" s="270" t="s">
        <v>426</v>
      </c>
    </row>
    <row r="2959" s="2" customFormat="1" ht="24.15" customHeight="1">
      <c r="A2959" s="42"/>
      <c r="B2959" s="43"/>
      <c r="C2959" s="271" t="s">
        <v>3698</v>
      </c>
      <c r="D2959" s="271" t="s">
        <v>776</v>
      </c>
      <c r="E2959" s="272" t="s">
        <v>3699</v>
      </c>
      <c r="F2959" s="273" t="s">
        <v>3700</v>
      </c>
      <c r="G2959" s="274" t="s">
        <v>740</v>
      </c>
      <c r="H2959" s="275">
        <v>0.021000000000000001</v>
      </c>
      <c r="I2959" s="276"/>
      <c r="J2959" s="277">
        <f>ROUND(I2959*H2959,2)</f>
        <v>0</v>
      </c>
      <c r="K2959" s="273" t="s">
        <v>437</v>
      </c>
      <c r="L2959" s="278"/>
      <c r="M2959" s="279" t="s">
        <v>28</v>
      </c>
      <c r="N2959" s="280" t="s">
        <v>45</v>
      </c>
      <c r="O2959" s="88"/>
      <c r="P2959" s="229">
        <f>O2959*H2959</f>
        <v>0</v>
      </c>
      <c r="Q2959" s="229">
        <v>1</v>
      </c>
      <c r="R2959" s="229">
        <f>Q2959*H2959</f>
        <v>0.021000000000000001</v>
      </c>
      <c r="S2959" s="229">
        <v>0</v>
      </c>
      <c r="T2959" s="230">
        <f>S2959*H2959</f>
        <v>0</v>
      </c>
      <c r="U2959" s="42"/>
      <c r="V2959" s="42"/>
      <c r="W2959" s="42"/>
      <c r="X2959" s="42"/>
      <c r="Y2959" s="42"/>
      <c r="Z2959" s="42"/>
      <c r="AA2959" s="42"/>
      <c r="AB2959" s="42"/>
      <c r="AC2959" s="42"/>
      <c r="AD2959" s="42"/>
      <c r="AE2959" s="42"/>
      <c r="AR2959" s="231" t="s">
        <v>732</v>
      </c>
      <c r="AT2959" s="231" t="s">
        <v>776</v>
      </c>
      <c r="AU2959" s="231" t="s">
        <v>83</v>
      </c>
      <c r="AY2959" s="21" t="s">
        <v>426</v>
      </c>
      <c r="BE2959" s="232">
        <f>IF(N2959="základní",J2959,0)</f>
        <v>0</v>
      </c>
      <c r="BF2959" s="232">
        <f>IF(N2959="snížená",J2959,0)</f>
        <v>0</v>
      </c>
      <c r="BG2959" s="232">
        <f>IF(N2959="zákl. přenesená",J2959,0)</f>
        <v>0</v>
      </c>
      <c r="BH2959" s="232">
        <f>IF(N2959="sníž. přenesená",J2959,0)</f>
        <v>0</v>
      </c>
      <c r="BI2959" s="232">
        <f>IF(N2959="nulová",J2959,0)</f>
        <v>0</v>
      </c>
      <c r="BJ2959" s="21" t="s">
        <v>81</v>
      </c>
      <c r="BK2959" s="232">
        <f>ROUND(I2959*H2959,2)</f>
        <v>0</v>
      </c>
      <c r="BL2959" s="21" t="s">
        <v>645</v>
      </c>
      <c r="BM2959" s="231" t="s">
        <v>3701</v>
      </c>
    </row>
    <row r="2960" s="14" customFormat="1">
      <c r="A2960" s="14"/>
      <c r="B2960" s="250"/>
      <c r="C2960" s="251"/>
      <c r="D2960" s="240" t="s">
        <v>446</v>
      </c>
      <c r="E2960" s="252" t="s">
        <v>28</v>
      </c>
      <c r="F2960" s="253" t="s">
        <v>2437</v>
      </c>
      <c r="G2960" s="251"/>
      <c r="H2960" s="252" t="s">
        <v>28</v>
      </c>
      <c r="I2960" s="254"/>
      <c r="J2960" s="251"/>
      <c r="K2960" s="251"/>
      <c r="L2960" s="255"/>
      <c r="M2960" s="256"/>
      <c r="N2960" s="257"/>
      <c r="O2960" s="257"/>
      <c r="P2960" s="257"/>
      <c r="Q2960" s="257"/>
      <c r="R2960" s="257"/>
      <c r="S2960" s="257"/>
      <c r="T2960" s="258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T2960" s="259" t="s">
        <v>446</v>
      </c>
      <c r="AU2960" s="259" t="s">
        <v>83</v>
      </c>
      <c r="AV2960" s="14" t="s">
        <v>81</v>
      </c>
      <c r="AW2960" s="14" t="s">
        <v>35</v>
      </c>
      <c r="AX2960" s="14" t="s">
        <v>74</v>
      </c>
      <c r="AY2960" s="259" t="s">
        <v>426</v>
      </c>
    </row>
    <row r="2961" s="13" customFormat="1">
      <c r="A2961" s="13"/>
      <c r="B2961" s="238"/>
      <c r="C2961" s="239"/>
      <c r="D2961" s="240" t="s">
        <v>446</v>
      </c>
      <c r="E2961" s="241" t="s">
        <v>28</v>
      </c>
      <c r="F2961" s="242" t="s">
        <v>3702</v>
      </c>
      <c r="G2961" s="239"/>
      <c r="H2961" s="243">
        <v>0.021000000000000001</v>
      </c>
      <c r="I2961" s="244"/>
      <c r="J2961" s="239"/>
      <c r="K2961" s="239"/>
      <c r="L2961" s="245"/>
      <c r="M2961" s="246"/>
      <c r="N2961" s="247"/>
      <c r="O2961" s="247"/>
      <c r="P2961" s="247"/>
      <c r="Q2961" s="247"/>
      <c r="R2961" s="247"/>
      <c r="S2961" s="247"/>
      <c r="T2961" s="248"/>
      <c r="U2961" s="13"/>
      <c r="V2961" s="13"/>
      <c r="W2961" s="13"/>
      <c r="X2961" s="13"/>
      <c r="Y2961" s="13"/>
      <c r="Z2961" s="13"/>
      <c r="AA2961" s="13"/>
      <c r="AB2961" s="13"/>
      <c r="AC2961" s="13"/>
      <c r="AD2961" s="13"/>
      <c r="AE2961" s="13"/>
      <c r="AT2961" s="249" t="s">
        <v>446</v>
      </c>
      <c r="AU2961" s="249" t="s">
        <v>83</v>
      </c>
      <c r="AV2961" s="13" t="s">
        <v>83</v>
      </c>
      <c r="AW2961" s="13" t="s">
        <v>35</v>
      </c>
      <c r="AX2961" s="13" t="s">
        <v>74</v>
      </c>
      <c r="AY2961" s="249" t="s">
        <v>426</v>
      </c>
    </row>
    <row r="2962" s="15" customFormat="1">
      <c r="A2962" s="15"/>
      <c r="B2962" s="260"/>
      <c r="C2962" s="261"/>
      <c r="D2962" s="240" t="s">
        <v>446</v>
      </c>
      <c r="E2962" s="262" t="s">
        <v>28</v>
      </c>
      <c r="F2962" s="263" t="s">
        <v>466</v>
      </c>
      <c r="G2962" s="261"/>
      <c r="H2962" s="264">
        <v>0.021000000000000001</v>
      </c>
      <c r="I2962" s="265"/>
      <c r="J2962" s="261"/>
      <c r="K2962" s="261"/>
      <c r="L2962" s="266"/>
      <c r="M2962" s="267"/>
      <c r="N2962" s="268"/>
      <c r="O2962" s="268"/>
      <c r="P2962" s="268"/>
      <c r="Q2962" s="268"/>
      <c r="R2962" s="268"/>
      <c r="S2962" s="268"/>
      <c r="T2962" s="269"/>
      <c r="U2962" s="15"/>
      <c r="V2962" s="15"/>
      <c r="W2962" s="15"/>
      <c r="X2962" s="15"/>
      <c r="Y2962" s="15"/>
      <c r="Z2962" s="15"/>
      <c r="AA2962" s="15"/>
      <c r="AB2962" s="15"/>
      <c r="AC2962" s="15"/>
      <c r="AD2962" s="15"/>
      <c r="AE2962" s="15"/>
      <c r="AT2962" s="270" t="s">
        <v>446</v>
      </c>
      <c r="AU2962" s="270" t="s">
        <v>83</v>
      </c>
      <c r="AV2962" s="15" t="s">
        <v>438</v>
      </c>
      <c r="AW2962" s="15" t="s">
        <v>35</v>
      </c>
      <c r="AX2962" s="15" t="s">
        <v>81</v>
      </c>
      <c r="AY2962" s="270" t="s">
        <v>426</v>
      </c>
    </row>
    <row r="2963" s="2" customFormat="1" ht="24.15" customHeight="1">
      <c r="A2963" s="42"/>
      <c r="B2963" s="43"/>
      <c r="C2963" s="271" t="s">
        <v>3703</v>
      </c>
      <c r="D2963" s="271" t="s">
        <v>776</v>
      </c>
      <c r="E2963" s="272" t="s">
        <v>3704</v>
      </c>
      <c r="F2963" s="273" t="s">
        <v>3705</v>
      </c>
      <c r="G2963" s="274" t="s">
        <v>740</v>
      </c>
      <c r="H2963" s="275">
        <v>0.35299999999999998</v>
      </c>
      <c r="I2963" s="276"/>
      <c r="J2963" s="277">
        <f>ROUND(I2963*H2963,2)</f>
        <v>0</v>
      </c>
      <c r="K2963" s="273" t="s">
        <v>437</v>
      </c>
      <c r="L2963" s="278"/>
      <c r="M2963" s="279" t="s">
        <v>28</v>
      </c>
      <c r="N2963" s="280" t="s">
        <v>45</v>
      </c>
      <c r="O2963" s="88"/>
      <c r="P2963" s="229">
        <f>O2963*H2963</f>
        <v>0</v>
      </c>
      <c r="Q2963" s="229">
        <v>1</v>
      </c>
      <c r="R2963" s="229">
        <f>Q2963*H2963</f>
        <v>0.35299999999999998</v>
      </c>
      <c r="S2963" s="229">
        <v>0</v>
      </c>
      <c r="T2963" s="230">
        <f>S2963*H2963</f>
        <v>0</v>
      </c>
      <c r="U2963" s="42"/>
      <c r="V2963" s="42"/>
      <c r="W2963" s="42"/>
      <c r="X2963" s="42"/>
      <c r="Y2963" s="42"/>
      <c r="Z2963" s="42"/>
      <c r="AA2963" s="42"/>
      <c r="AB2963" s="42"/>
      <c r="AC2963" s="42"/>
      <c r="AD2963" s="42"/>
      <c r="AE2963" s="42"/>
      <c r="AR2963" s="231" t="s">
        <v>732</v>
      </c>
      <c r="AT2963" s="231" t="s">
        <v>776</v>
      </c>
      <c r="AU2963" s="231" t="s">
        <v>83</v>
      </c>
      <c r="AY2963" s="21" t="s">
        <v>426</v>
      </c>
      <c r="BE2963" s="232">
        <f>IF(N2963="základní",J2963,0)</f>
        <v>0</v>
      </c>
      <c r="BF2963" s="232">
        <f>IF(N2963="snížená",J2963,0)</f>
        <v>0</v>
      </c>
      <c r="BG2963" s="232">
        <f>IF(N2963="zákl. přenesená",J2963,0)</f>
        <v>0</v>
      </c>
      <c r="BH2963" s="232">
        <f>IF(N2963="sníž. přenesená",J2963,0)</f>
        <v>0</v>
      </c>
      <c r="BI2963" s="232">
        <f>IF(N2963="nulová",J2963,0)</f>
        <v>0</v>
      </c>
      <c r="BJ2963" s="21" t="s">
        <v>81</v>
      </c>
      <c r="BK2963" s="232">
        <f>ROUND(I2963*H2963,2)</f>
        <v>0</v>
      </c>
      <c r="BL2963" s="21" t="s">
        <v>645</v>
      </c>
      <c r="BM2963" s="231" t="s">
        <v>3706</v>
      </c>
    </row>
    <row r="2964" s="14" customFormat="1">
      <c r="A2964" s="14"/>
      <c r="B2964" s="250"/>
      <c r="C2964" s="251"/>
      <c r="D2964" s="240" t="s">
        <v>446</v>
      </c>
      <c r="E2964" s="252" t="s">
        <v>28</v>
      </c>
      <c r="F2964" s="253" t="s">
        <v>885</v>
      </c>
      <c r="G2964" s="251"/>
      <c r="H2964" s="252" t="s">
        <v>28</v>
      </c>
      <c r="I2964" s="254"/>
      <c r="J2964" s="251"/>
      <c r="K2964" s="251"/>
      <c r="L2964" s="255"/>
      <c r="M2964" s="256"/>
      <c r="N2964" s="257"/>
      <c r="O2964" s="257"/>
      <c r="P2964" s="257"/>
      <c r="Q2964" s="257"/>
      <c r="R2964" s="257"/>
      <c r="S2964" s="257"/>
      <c r="T2964" s="258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T2964" s="259" t="s">
        <v>446</v>
      </c>
      <c r="AU2964" s="259" t="s">
        <v>83</v>
      </c>
      <c r="AV2964" s="14" t="s">
        <v>81</v>
      </c>
      <c r="AW2964" s="14" t="s">
        <v>35</v>
      </c>
      <c r="AX2964" s="14" t="s">
        <v>74</v>
      </c>
      <c r="AY2964" s="259" t="s">
        <v>426</v>
      </c>
    </row>
    <row r="2965" s="13" customFormat="1">
      <c r="A2965" s="13"/>
      <c r="B2965" s="238"/>
      <c r="C2965" s="239"/>
      <c r="D2965" s="240" t="s">
        <v>446</v>
      </c>
      <c r="E2965" s="241" t="s">
        <v>28</v>
      </c>
      <c r="F2965" s="242" t="s">
        <v>3707</v>
      </c>
      <c r="G2965" s="239"/>
      <c r="H2965" s="243">
        <v>0.35299999999999998</v>
      </c>
      <c r="I2965" s="244"/>
      <c r="J2965" s="239"/>
      <c r="K2965" s="239"/>
      <c r="L2965" s="245"/>
      <c r="M2965" s="246"/>
      <c r="N2965" s="247"/>
      <c r="O2965" s="247"/>
      <c r="P2965" s="247"/>
      <c r="Q2965" s="247"/>
      <c r="R2965" s="247"/>
      <c r="S2965" s="247"/>
      <c r="T2965" s="248"/>
      <c r="U2965" s="13"/>
      <c r="V2965" s="13"/>
      <c r="W2965" s="13"/>
      <c r="X2965" s="13"/>
      <c r="Y2965" s="13"/>
      <c r="Z2965" s="13"/>
      <c r="AA2965" s="13"/>
      <c r="AB2965" s="13"/>
      <c r="AC2965" s="13"/>
      <c r="AD2965" s="13"/>
      <c r="AE2965" s="13"/>
      <c r="AT2965" s="249" t="s">
        <v>446</v>
      </c>
      <c r="AU2965" s="249" t="s">
        <v>83</v>
      </c>
      <c r="AV2965" s="13" t="s">
        <v>83</v>
      </c>
      <c r="AW2965" s="13" t="s">
        <v>35</v>
      </c>
      <c r="AX2965" s="13" t="s">
        <v>74</v>
      </c>
      <c r="AY2965" s="249" t="s">
        <v>426</v>
      </c>
    </row>
    <row r="2966" s="15" customFormat="1">
      <c r="A2966" s="15"/>
      <c r="B2966" s="260"/>
      <c r="C2966" s="261"/>
      <c r="D2966" s="240" t="s">
        <v>446</v>
      </c>
      <c r="E2966" s="262" t="s">
        <v>28</v>
      </c>
      <c r="F2966" s="263" t="s">
        <v>466</v>
      </c>
      <c r="G2966" s="261"/>
      <c r="H2966" s="264">
        <v>0.35299999999999998</v>
      </c>
      <c r="I2966" s="265"/>
      <c r="J2966" s="261"/>
      <c r="K2966" s="261"/>
      <c r="L2966" s="266"/>
      <c r="M2966" s="267"/>
      <c r="N2966" s="268"/>
      <c r="O2966" s="268"/>
      <c r="P2966" s="268"/>
      <c r="Q2966" s="268"/>
      <c r="R2966" s="268"/>
      <c r="S2966" s="268"/>
      <c r="T2966" s="269"/>
      <c r="U2966" s="15"/>
      <c r="V2966" s="15"/>
      <c r="W2966" s="15"/>
      <c r="X2966" s="15"/>
      <c r="Y2966" s="15"/>
      <c r="Z2966" s="15"/>
      <c r="AA2966" s="15"/>
      <c r="AB2966" s="15"/>
      <c r="AC2966" s="15"/>
      <c r="AD2966" s="15"/>
      <c r="AE2966" s="15"/>
      <c r="AT2966" s="270" t="s">
        <v>446</v>
      </c>
      <c r="AU2966" s="270" t="s">
        <v>83</v>
      </c>
      <c r="AV2966" s="15" t="s">
        <v>438</v>
      </c>
      <c r="AW2966" s="15" t="s">
        <v>35</v>
      </c>
      <c r="AX2966" s="15" t="s">
        <v>81</v>
      </c>
      <c r="AY2966" s="270" t="s">
        <v>426</v>
      </c>
    </row>
    <row r="2967" s="2" customFormat="1" ht="24.15" customHeight="1">
      <c r="A2967" s="42"/>
      <c r="B2967" s="43"/>
      <c r="C2967" s="271" t="s">
        <v>3708</v>
      </c>
      <c r="D2967" s="271" t="s">
        <v>776</v>
      </c>
      <c r="E2967" s="272" t="s">
        <v>3709</v>
      </c>
      <c r="F2967" s="273" t="s">
        <v>3710</v>
      </c>
      <c r="G2967" s="274" t="s">
        <v>740</v>
      </c>
      <c r="H2967" s="275">
        <v>1.399</v>
      </c>
      <c r="I2967" s="276"/>
      <c r="J2967" s="277">
        <f>ROUND(I2967*H2967,2)</f>
        <v>0</v>
      </c>
      <c r="K2967" s="273" t="s">
        <v>437</v>
      </c>
      <c r="L2967" s="278"/>
      <c r="M2967" s="279" t="s">
        <v>28</v>
      </c>
      <c r="N2967" s="280" t="s">
        <v>45</v>
      </c>
      <c r="O2967" s="88"/>
      <c r="P2967" s="229">
        <f>O2967*H2967</f>
        <v>0</v>
      </c>
      <c r="Q2967" s="229">
        <v>1</v>
      </c>
      <c r="R2967" s="229">
        <f>Q2967*H2967</f>
        <v>1.399</v>
      </c>
      <c r="S2967" s="229">
        <v>0</v>
      </c>
      <c r="T2967" s="230">
        <f>S2967*H2967</f>
        <v>0</v>
      </c>
      <c r="U2967" s="42"/>
      <c r="V2967" s="42"/>
      <c r="W2967" s="42"/>
      <c r="X2967" s="42"/>
      <c r="Y2967" s="42"/>
      <c r="Z2967" s="42"/>
      <c r="AA2967" s="42"/>
      <c r="AB2967" s="42"/>
      <c r="AC2967" s="42"/>
      <c r="AD2967" s="42"/>
      <c r="AE2967" s="42"/>
      <c r="AR2967" s="231" t="s">
        <v>732</v>
      </c>
      <c r="AT2967" s="231" t="s">
        <v>776</v>
      </c>
      <c r="AU2967" s="231" t="s">
        <v>83</v>
      </c>
      <c r="AY2967" s="21" t="s">
        <v>426</v>
      </c>
      <c r="BE2967" s="232">
        <f>IF(N2967="základní",J2967,0)</f>
        <v>0</v>
      </c>
      <c r="BF2967" s="232">
        <f>IF(N2967="snížená",J2967,0)</f>
        <v>0</v>
      </c>
      <c r="BG2967" s="232">
        <f>IF(N2967="zákl. přenesená",J2967,0)</f>
        <v>0</v>
      </c>
      <c r="BH2967" s="232">
        <f>IF(N2967="sníž. přenesená",J2967,0)</f>
        <v>0</v>
      </c>
      <c r="BI2967" s="232">
        <f>IF(N2967="nulová",J2967,0)</f>
        <v>0</v>
      </c>
      <c r="BJ2967" s="21" t="s">
        <v>81</v>
      </c>
      <c r="BK2967" s="232">
        <f>ROUND(I2967*H2967,2)</f>
        <v>0</v>
      </c>
      <c r="BL2967" s="21" t="s">
        <v>645</v>
      </c>
      <c r="BM2967" s="231" t="s">
        <v>3711</v>
      </c>
    </row>
    <row r="2968" s="14" customFormat="1">
      <c r="A2968" s="14"/>
      <c r="B2968" s="250"/>
      <c r="C2968" s="251"/>
      <c r="D2968" s="240" t="s">
        <v>446</v>
      </c>
      <c r="E2968" s="252" t="s">
        <v>28</v>
      </c>
      <c r="F2968" s="253" t="s">
        <v>885</v>
      </c>
      <c r="G2968" s="251"/>
      <c r="H2968" s="252" t="s">
        <v>28</v>
      </c>
      <c r="I2968" s="254"/>
      <c r="J2968" s="251"/>
      <c r="K2968" s="251"/>
      <c r="L2968" s="255"/>
      <c r="M2968" s="256"/>
      <c r="N2968" s="257"/>
      <c r="O2968" s="257"/>
      <c r="P2968" s="257"/>
      <c r="Q2968" s="257"/>
      <c r="R2968" s="257"/>
      <c r="S2968" s="257"/>
      <c r="T2968" s="258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T2968" s="259" t="s">
        <v>446</v>
      </c>
      <c r="AU2968" s="259" t="s">
        <v>83</v>
      </c>
      <c r="AV2968" s="14" t="s">
        <v>81</v>
      </c>
      <c r="AW2968" s="14" t="s">
        <v>35</v>
      </c>
      <c r="AX2968" s="14" t="s">
        <v>74</v>
      </c>
      <c r="AY2968" s="259" t="s">
        <v>426</v>
      </c>
    </row>
    <row r="2969" s="13" customFormat="1">
      <c r="A2969" s="13"/>
      <c r="B2969" s="238"/>
      <c r="C2969" s="239"/>
      <c r="D2969" s="240" t="s">
        <v>446</v>
      </c>
      <c r="E2969" s="241" t="s">
        <v>28</v>
      </c>
      <c r="F2969" s="242" t="s">
        <v>3712</v>
      </c>
      <c r="G2969" s="239"/>
      <c r="H2969" s="243">
        <v>0.111</v>
      </c>
      <c r="I2969" s="244"/>
      <c r="J2969" s="239"/>
      <c r="K2969" s="239"/>
      <c r="L2969" s="245"/>
      <c r="M2969" s="246"/>
      <c r="N2969" s="247"/>
      <c r="O2969" s="247"/>
      <c r="P2969" s="247"/>
      <c r="Q2969" s="247"/>
      <c r="R2969" s="247"/>
      <c r="S2969" s="247"/>
      <c r="T2969" s="248"/>
      <c r="U2969" s="13"/>
      <c r="V2969" s="13"/>
      <c r="W2969" s="13"/>
      <c r="X2969" s="13"/>
      <c r="Y2969" s="13"/>
      <c r="Z2969" s="13"/>
      <c r="AA2969" s="13"/>
      <c r="AB2969" s="13"/>
      <c r="AC2969" s="13"/>
      <c r="AD2969" s="13"/>
      <c r="AE2969" s="13"/>
      <c r="AT2969" s="249" t="s">
        <v>446</v>
      </c>
      <c r="AU2969" s="249" t="s">
        <v>83</v>
      </c>
      <c r="AV2969" s="13" t="s">
        <v>83</v>
      </c>
      <c r="AW2969" s="13" t="s">
        <v>35</v>
      </c>
      <c r="AX2969" s="13" t="s">
        <v>74</v>
      </c>
      <c r="AY2969" s="249" t="s">
        <v>426</v>
      </c>
    </row>
    <row r="2970" s="14" customFormat="1">
      <c r="A2970" s="14"/>
      <c r="B2970" s="250"/>
      <c r="C2970" s="251"/>
      <c r="D2970" s="240" t="s">
        <v>446</v>
      </c>
      <c r="E2970" s="252" t="s">
        <v>28</v>
      </c>
      <c r="F2970" s="253" t="s">
        <v>3615</v>
      </c>
      <c r="G2970" s="251"/>
      <c r="H2970" s="252" t="s">
        <v>28</v>
      </c>
      <c r="I2970" s="254"/>
      <c r="J2970" s="251"/>
      <c r="K2970" s="251"/>
      <c r="L2970" s="255"/>
      <c r="M2970" s="256"/>
      <c r="N2970" s="257"/>
      <c r="O2970" s="257"/>
      <c r="P2970" s="257"/>
      <c r="Q2970" s="257"/>
      <c r="R2970" s="257"/>
      <c r="S2970" s="257"/>
      <c r="T2970" s="258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T2970" s="259" t="s">
        <v>446</v>
      </c>
      <c r="AU2970" s="259" t="s">
        <v>83</v>
      </c>
      <c r="AV2970" s="14" t="s">
        <v>81</v>
      </c>
      <c r="AW2970" s="14" t="s">
        <v>35</v>
      </c>
      <c r="AX2970" s="14" t="s">
        <v>74</v>
      </c>
      <c r="AY2970" s="259" t="s">
        <v>426</v>
      </c>
    </row>
    <row r="2971" s="13" customFormat="1">
      <c r="A2971" s="13"/>
      <c r="B2971" s="238"/>
      <c r="C2971" s="239"/>
      <c r="D2971" s="240" t="s">
        <v>446</v>
      </c>
      <c r="E2971" s="241" t="s">
        <v>28</v>
      </c>
      <c r="F2971" s="242" t="s">
        <v>3713</v>
      </c>
      <c r="G2971" s="239"/>
      <c r="H2971" s="243">
        <v>1.288</v>
      </c>
      <c r="I2971" s="244"/>
      <c r="J2971" s="239"/>
      <c r="K2971" s="239"/>
      <c r="L2971" s="245"/>
      <c r="M2971" s="246"/>
      <c r="N2971" s="247"/>
      <c r="O2971" s="247"/>
      <c r="P2971" s="247"/>
      <c r="Q2971" s="247"/>
      <c r="R2971" s="247"/>
      <c r="S2971" s="247"/>
      <c r="T2971" s="248"/>
      <c r="U2971" s="13"/>
      <c r="V2971" s="13"/>
      <c r="W2971" s="13"/>
      <c r="X2971" s="13"/>
      <c r="Y2971" s="13"/>
      <c r="Z2971" s="13"/>
      <c r="AA2971" s="13"/>
      <c r="AB2971" s="13"/>
      <c r="AC2971" s="13"/>
      <c r="AD2971" s="13"/>
      <c r="AE2971" s="13"/>
      <c r="AT2971" s="249" t="s">
        <v>446</v>
      </c>
      <c r="AU2971" s="249" t="s">
        <v>83</v>
      </c>
      <c r="AV2971" s="13" t="s">
        <v>83</v>
      </c>
      <c r="AW2971" s="13" t="s">
        <v>35</v>
      </c>
      <c r="AX2971" s="13" t="s">
        <v>74</v>
      </c>
      <c r="AY2971" s="249" t="s">
        <v>426</v>
      </c>
    </row>
    <row r="2972" s="15" customFormat="1">
      <c r="A2972" s="15"/>
      <c r="B2972" s="260"/>
      <c r="C2972" s="261"/>
      <c r="D2972" s="240" t="s">
        <v>446</v>
      </c>
      <c r="E2972" s="262" t="s">
        <v>28</v>
      </c>
      <c r="F2972" s="263" t="s">
        <v>466</v>
      </c>
      <c r="G2972" s="261"/>
      <c r="H2972" s="264">
        <v>1.399</v>
      </c>
      <c r="I2972" s="265"/>
      <c r="J2972" s="261"/>
      <c r="K2972" s="261"/>
      <c r="L2972" s="266"/>
      <c r="M2972" s="267"/>
      <c r="N2972" s="268"/>
      <c r="O2972" s="268"/>
      <c r="P2972" s="268"/>
      <c r="Q2972" s="268"/>
      <c r="R2972" s="268"/>
      <c r="S2972" s="268"/>
      <c r="T2972" s="269"/>
      <c r="U2972" s="15"/>
      <c r="V2972" s="15"/>
      <c r="W2972" s="15"/>
      <c r="X2972" s="15"/>
      <c r="Y2972" s="15"/>
      <c r="Z2972" s="15"/>
      <c r="AA2972" s="15"/>
      <c r="AB2972" s="15"/>
      <c r="AC2972" s="15"/>
      <c r="AD2972" s="15"/>
      <c r="AE2972" s="15"/>
      <c r="AT2972" s="270" t="s">
        <v>446</v>
      </c>
      <c r="AU2972" s="270" t="s">
        <v>83</v>
      </c>
      <c r="AV2972" s="15" t="s">
        <v>438</v>
      </c>
      <c r="AW2972" s="15" t="s">
        <v>35</v>
      </c>
      <c r="AX2972" s="15" t="s">
        <v>81</v>
      </c>
      <c r="AY2972" s="270" t="s">
        <v>426</v>
      </c>
    </row>
    <row r="2973" s="2" customFormat="1" ht="24.15" customHeight="1">
      <c r="A2973" s="42"/>
      <c r="B2973" s="43"/>
      <c r="C2973" s="271" t="s">
        <v>3714</v>
      </c>
      <c r="D2973" s="271" t="s">
        <v>776</v>
      </c>
      <c r="E2973" s="272" t="s">
        <v>3715</v>
      </c>
      <c r="F2973" s="273" t="s">
        <v>3716</v>
      </c>
      <c r="G2973" s="274" t="s">
        <v>740</v>
      </c>
      <c r="H2973" s="275">
        <v>1.5309999999999999</v>
      </c>
      <c r="I2973" s="276"/>
      <c r="J2973" s="277">
        <f>ROUND(I2973*H2973,2)</f>
        <v>0</v>
      </c>
      <c r="K2973" s="273" t="s">
        <v>437</v>
      </c>
      <c r="L2973" s="278"/>
      <c r="M2973" s="279" t="s">
        <v>28</v>
      </c>
      <c r="N2973" s="280" t="s">
        <v>45</v>
      </c>
      <c r="O2973" s="88"/>
      <c r="P2973" s="229">
        <f>O2973*H2973</f>
        <v>0</v>
      </c>
      <c r="Q2973" s="229">
        <v>1</v>
      </c>
      <c r="R2973" s="229">
        <f>Q2973*H2973</f>
        <v>1.5309999999999999</v>
      </c>
      <c r="S2973" s="229">
        <v>0</v>
      </c>
      <c r="T2973" s="230">
        <f>S2973*H2973</f>
        <v>0</v>
      </c>
      <c r="U2973" s="42"/>
      <c r="V2973" s="42"/>
      <c r="W2973" s="42"/>
      <c r="X2973" s="42"/>
      <c r="Y2973" s="42"/>
      <c r="Z2973" s="42"/>
      <c r="AA2973" s="42"/>
      <c r="AB2973" s="42"/>
      <c r="AC2973" s="42"/>
      <c r="AD2973" s="42"/>
      <c r="AE2973" s="42"/>
      <c r="AR2973" s="231" t="s">
        <v>732</v>
      </c>
      <c r="AT2973" s="231" t="s">
        <v>776</v>
      </c>
      <c r="AU2973" s="231" t="s">
        <v>83</v>
      </c>
      <c r="AY2973" s="21" t="s">
        <v>426</v>
      </c>
      <c r="BE2973" s="232">
        <f>IF(N2973="základní",J2973,0)</f>
        <v>0</v>
      </c>
      <c r="BF2973" s="232">
        <f>IF(N2973="snížená",J2973,0)</f>
        <v>0</v>
      </c>
      <c r="BG2973" s="232">
        <f>IF(N2973="zákl. přenesená",J2973,0)</f>
        <v>0</v>
      </c>
      <c r="BH2973" s="232">
        <f>IF(N2973="sníž. přenesená",J2973,0)</f>
        <v>0</v>
      </c>
      <c r="BI2973" s="232">
        <f>IF(N2973="nulová",J2973,0)</f>
        <v>0</v>
      </c>
      <c r="BJ2973" s="21" t="s">
        <v>81</v>
      </c>
      <c r="BK2973" s="232">
        <f>ROUND(I2973*H2973,2)</f>
        <v>0</v>
      </c>
      <c r="BL2973" s="21" t="s">
        <v>645</v>
      </c>
      <c r="BM2973" s="231" t="s">
        <v>3717</v>
      </c>
    </row>
    <row r="2974" s="14" customFormat="1">
      <c r="A2974" s="14"/>
      <c r="B2974" s="250"/>
      <c r="C2974" s="251"/>
      <c r="D2974" s="240" t="s">
        <v>446</v>
      </c>
      <c r="E2974" s="252" t="s">
        <v>28</v>
      </c>
      <c r="F2974" s="253" t="s">
        <v>2437</v>
      </c>
      <c r="G2974" s="251"/>
      <c r="H2974" s="252" t="s">
        <v>28</v>
      </c>
      <c r="I2974" s="254"/>
      <c r="J2974" s="251"/>
      <c r="K2974" s="251"/>
      <c r="L2974" s="255"/>
      <c r="M2974" s="256"/>
      <c r="N2974" s="257"/>
      <c r="O2974" s="257"/>
      <c r="P2974" s="257"/>
      <c r="Q2974" s="257"/>
      <c r="R2974" s="257"/>
      <c r="S2974" s="257"/>
      <c r="T2974" s="258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T2974" s="259" t="s">
        <v>446</v>
      </c>
      <c r="AU2974" s="259" t="s">
        <v>83</v>
      </c>
      <c r="AV2974" s="14" t="s">
        <v>81</v>
      </c>
      <c r="AW2974" s="14" t="s">
        <v>35</v>
      </c>
      <c r="AX2974" s="14" t="s">
        <v>74</v>
      </c>
      <c r="AY2974" s="259" t="s">
        <v>426</v>
      </c>
    </row>
    <row r="2975" s="13" customFormat="1">
      <c r="A2975" s="13"/>
      <c r="B2975" s="238"/>
      <c r="C2975" s="239"/>
      <c r="D2975" s="240" t="s">
        <v>446</v>
      </c>
      <c r="E2975" s="241" t="s">
        <v>28</v>
      </c>
      <c r="F2975" s="242" t="s">
        <v>3718</v>
      </c>
      <c r="G2975" s="239"/>
      <c r="H2975" s="243">
        <v>0.79000000000000004</v>
      </c>
      <c r="I2975" s="244"/>
      <c r="J2975" s="239"/>
      <c r="K2975" s="239"/>
      <c r="L2975" s="245"/>
      <c r="M2975" s="246"/>
      <c r="N2975" s="247"/>
      <c r="O2975" s="247"/>
      <c r="P2975" s="247"/>
      <c r="Q2975" s="247"/>
      <c r="R2975" s="247"/>
      <c r="S2975" s="247"/>
      <c r="T2975" s="248"/>
      <c r="U2975" s="13"/>
      <c r="V2975" s="13"/>
      <c r="W2975" s="13"/>
      <c r="X2975" s="13"/>
      <c r="Y2975" s="13"/>
      <c r="Z2975" s="13"/>
      <c r="AA2975" s="13"/>
      <c r="AB2975" s="13"/>
      <c r="AC2975" s="13"/>
      <c r="AD2975" s="13"/>
      <c r="AE2975" s="13"/>
      <c r="AT2975" s="249" t="s">
        <v>446</v>
      </c>
      <c r="AU2975" s="249" t="s">
        <v>83</v>
      </c>
      <c r="AV2975" s="13" t="s">
        <v>83</v>
      </c>
      <c r="AW2975" s="13" t="s">
        <v>35</v>
      </c>
      <c r="AX2975" s="13" t="s">
        <v>74</v>
      </c>
      <c r="AY2975" s="249" t="s">
        <v>426</v>
      </c>
    </row>
    <row r="2976" s="14" customFormat="1">
      <c r="A2976" s="14"/>
      <c r="B2976" s="250"/>
      <c r="C2976" s="251"/>
      <c r="D2976" s="240" t="s">
        <v>446</v>
      </c>
      <c r="E2976" s="252" t="s">
        <v>28</v>
      </c>
      <c r="F2976" s="253" t="s">
        <v>3615</v>
      </c>
      <c r="G2976" s="251"/>
      <c r="H2976" s="252" t="s">
        <v>28</v>
      </c>
      <c r="I2976" s="254"/>
      <c r="J2976" s="251"/>
      <c r="K2976" s="251"/>
      <c r="L2976" s="255"/>
      <c r="M2976" s="256"/>
      <c r="N2976" s="257"/>
      <c r="O2976" s="257"/>
      <c r="P2976" s="257"/>
      <c r="Q2976" s="257"/>
      <c r="R2976" s="257"/>
      <c r="S2976" s="257"/>
      <c r="T2976" s="258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T2976" s="259" t="s">
        <v>446</v>
      </c>
      <c r="AU2976" s="259" t="s">
        <v>83</v>
      </c>
      <c r="AV2976" s="14" t="s">
        <v>81</v>
      </c>
      <c r="AW2976" s="14" t="s">
        <v>35</v>
      </c>
      <c r="AX2976" s="14" t="s">
        <v>74</v>
      </c>
      <c r="AY2976" s="259" t="s">
        <v>426</v>
      </c>
    </row>
    <row r="2977" s="13" customFormat="1">
      <c r="A2977" s="13"/>
      <c r="B2977" s="238"/>
      <c r="C2977" s="239"/>
      <c r="D2977" s="240" t="s">
        <v>446</v>
      </c>
      <c r="E2977" s="241" t="s">
        <v>28</v>
      </c>
      <c r="F2977" s="242" t="s">
        <v>3719</v>
      </c>
      <c r="G2977" s="239"/>
      <c r="H2977" s="243">
        <v>0.74099999999999999</v>
      </c>
      <c r="I2977" s="244"/>
      <c r="J2977" s="239"/>
      <c r="K2977" s="239"/>
      <c r="L2977" s="245"/>
      <c r="M2977" s="246"/>
      <c r="N2977" s="247"/>
      <c r="O2977" s="247"/>
      <c r="P2977" s="247"/>
      <c r="Q2977" s="247"/>
      <c r="R2977" s="247"/>
      <c r="S2977" s="247"/>
      <c r="T2977" s="248"/>
      <c r="U2977" s="13"/>
      <c r="V2977" s="13"/>
      <c r="W2977" s="13"/>
      <c r="X2977" s="13"/>
      <c r="Y2977" s="13"/>
      <c r="Z2977" s="13"/>
      <c r="AA2977" s="13"/>
      <c r="AB2977" s="13"/>
      <c r="AC2977" s="13"/>
      <c r="AD2977" s="13"/>
      <c r="AE2977" s="13"/>
      <c r="AT2977" s="249" t="s">
        <v>446</v>
      </c>
      <c r="AU2977" s="249" t="s">
        <v>83</v>
      </c>
      <c r="AV2977" s="13" t="s">
        <v>83</v>
      </c>
      <c r="AW2977" s="13" t="s">
        <v>35</v>
      </c>
      <c r="AX2977" s="13" t="s">
        <v>74</v>
      </c>
      <c r="AY2977" s="249" t="s">
        <v>426</v>
      </c>
    </row>
    <row r="2978" s="15" customFormat="1">
      <c r="A2978" s="15"/>
      <c r="B2978" s="260"/>
      <c r="C2978" s="261"/>
      <c r="D2978" s="240" t="s">
        <v>446</v>
      </c>
      <c r="E2978" s="262" t="s">
        <v>28</v>
      </c>
      <c r="F2978" s="263" t="s">
        <v>466</v>
      </c>
      <c r="G2978" s="261"/>
      <c r="H2978" s="264">
        <v>1.5309999999999999</v>
      </c>
      <c r="I2978" s="265"/>
      <c r="J2978" s="261"/>
      <c r="K2978" s="261"/>
      <c r="L2978" s="266"/>
      <c r="M2978" s="267"/>
      <c r="N2978" s="268"/>
      <c r="O2978" s="268"/>
      <c r="P2978" s="268"/>
      <c r="Q2978" s="268"/>
      <c r="R2978" s="268"/>
      <c r="S2978" s="268"/>
      <c r="T2978" s="269"/>
      <c r="U2978" s="15"/>
      <c r="V2978" s="15"/>
      <c r="W2978" s="15"/>
      <c r="X2978" s="15"/>
      <c r="Y2978" s="15"/>
      <c r="Z2978" s="15"/>
      <c r="AA2978" s="15"/>
      <c r="AB2978" s="15"/>
      <c r="AC2978" s="15"/>
      <c r="AD2978" s="15"/>
      <c r="AE2978" s="15"/>
      <c r="AT2978" s="270" t="s">
        <v>446</v>
      </c>
      <c r="AU2978" s="270" t="s">
        <v>83</v>
      </c>
      <c r="AV2978" s="15" t="s">
        <v>438</v>
      </c>
      <c r="AW2978" s="15" t="s">
        <v>35</v>
      </c>
      <c r="AX2978" s="15" t="s">
        <v>81</v>
      </c>
      <c r="AY2978" s="270" t="s">
        <v>426</v>
      </c>
    </row>
    <row r="2979" s="2" customFormat="1" ht="24.15" customHeight="1">
      <c r="A2979" s="42"/>
      <c r="B2979" s="43"/>
      <c r="C2979" s="271" t="s">
        <v>3720</v>
      </c>
      <c r="D2979" s="271" t="s">
        <v>776</v>
      </c>
      <c r="E2979" s="272" t="s">
        <v>3721</v>
      </c>
      <c r="F2979" s="273" t="s">
        <v>3722</v>
      </c>
      <c r="G2979" s="274" t="s">
        <v>740</v>
      </c>
      <c r="H2979" s="275">
        <v>1.0549999999999999</v>
      </c>
      <c r="I2979" s="276"/>
      <c r="J2979" s="277">
        <f>ROUND(I2979*H2979,2)</f>
        <v>0</v>
      </c>
      <c r="K2979" s="273" t="s">
        <v>437</v>
      </c>
      <c r="L2979" s="278"/>
      <c r="M2979" s="279" t="s">
        <v>28</v>
      </c>
      <c r="N2979" s="280" t="s">
        <v>45</v>
      </c>
      <c r="O2979" s="88"/>
      <c r="P2979" s="229">
        <f>O2979*H2979</f>
        <v>0</v>
      </c>
      <c r="Q2979" s="229">
        <v>1</v>
      </c>
      <c r="R2979" s="229">
        <f>Q2979*H2979</f>
        <v>1.0549999999999999</v>
      </c>
      <c r="S2979" s="229">
        <v>0</v>
      </c>
      <c r="T2979" s="230">
        <f>S2979*H2979</f>
        <v>0</v>
      </c>
      <c r="U2979" s="42"/>
      <c r="V2979" s="42"/>
      <c r="W2979" s="42"/>
      <c r="X2979" s="42"/>
      <c r="Y2979" s="42"/>
      <c r="Z2979" s="42"/>
      <c r="AA2979" s="42"/>
      <c r="AB2979" s="42"/>
      <c r="AC2979" s="42"/>
      <c r="AD2979" s="42"/>
      <c r="AE2979" s="42"/>
      <c r="AR2979" s="231" t="s">
        <v>732</v>
      </c>
      <c r="AT2979" s="231" t="s">
        <v>776</v>
      </c>
      <c r="AU2979" s="231" t="s">
        <v>83</v>
      </c>
      <c r="AY2979" s="21" t="s">
        <v>426</v>
      </c>
      <c r="BE2979" s="232">
        <f>IF(N2979="základní",J2979,0)</f>
        <v>0</v>
      </c>
      <c r="BF2979" s="232">
        <f>IF(N2979="snížená",J2979,0)</f>
        <v>0</v>
      </c>
      <c r="BG2979" s="232">
        <f>IF(N2979="zákl. přenesená",J2979,0)</f>
        <v>0</v>
      </c>
      <c r="BH2979" s="232">
        <f>IF(N2979="sníž. přenesená",J2979,0)</f>
        <v>0</v>
      </c>
      <c r="BI2979" s="232">
        <f>IF(N2979="nulová",J2979,0)</f>
        <v>0</v>
      </c>
      <c r="BJ2979" s="21" t="s">
        <v>81</v>
      </c>
      <c r="BK2979" s="232">
        <f>ROUND(I2979*H2979,2)</f>
        <v>0</v>
      </c>
      <c r="BL2979" s="21" t="s">
        <v>645</v>
      </c>
      <c r="BM2979" s="231" t="s">
        <v>3723</v>
      </c>
    </row>
    <row r="2980" s="14" customFormat="1">
      <c r="A2980" s="14"/>
      <c r="B2980" s="250"/>
      <c r="C2980" s="251"/>
      <c r="D2980" s="240" t="s">
        <v>446</v>
      </c>
      <c r="E2980" s="252" t="s">
        <v>28</v>
      </c>
      <c r="F2980" s="253" t="s">
        <v>885</v>
      </c>
      <c r="G2980" s="251"/>
      <c r="H2980" s="252" t="s">
        <v>28</v>
      </c>
      <c r="I2980" s="254"/>
      <c r="J2980" s="251"/>
      <c r="K2980" s="251"/>
      <c r="L2980" s="255"/>
      <c r="M2980" s="256"/>
      <c r="N2980" s="257"/>
      <c r="O2980" s="257"/>
      <c r="P2980" s="257"/>
      <c r="Q2980" s="257"/>
      <c r="R2980" s="257"/>
      <c r="S2980" s="257"/>
      <c r="T2980" s="258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T2980" s="259" t="s">
        <v>446</v>
      </c>
      <c r="AU2980" s="259" t="s">
        <v>83</v>
      </c>
      <c r="AV2980" s="14" t="s">
        <v>81</v>
      </c>
      <c r="AW2980" s="14" t="s">
        <v>35</v>
      </c>
      <c r="AX2980" s="14" t="s">
        <v>74</v>
      </c>
      <c r="AY2980" s="259" t="s">
        <v>426</v>
      </c>
    </row>
    <row r="2981" s="13" customFormat="1">
      <c r="A2981" s="13"/>
      <c r="B2981" s="238"/>
      <c r="C2981" s="239"/>
      <c r="D2981" s="240" t="s">
        <v>446</v>
      </c>
      <c r="E2981" s="241" t="s">
        <v>28</v>
      </c>
      <c r="F2981" s="242" t="s">
        <v>3724</v>
      </c>
      <c r="G2981" s="239"/>
      <c r="H2981" s="243">
        <v>0.17499999999999999</v>
      </c>
      <c r="I2981" s="244"/>
      <c r="J2981" s="239"/>
      <c r="K2981" s="239"/>
      <c r="L2981" s="245"/>
      <c r="M2981" s="246"/>
      <c r="N2981" s="247"/>
      <c r="O2981" s="247"/>
      <c r="P2981" s="247"/>
      <c r="Q2981" s="247"/>
      <c r="R2981" s="247"/>
      <c r="S2981" s="247"/>
      <c r="T2981" s="248"/>
      <c r="U2981" s="13"/>
      <c r="V2981" s="13"/>
      <c r="W2981" s="13"/>
      <c r="X2981" s="13"/>
      <c r="Y2981" s="13"/>
      <c r="Z2981" s="13"/>
      <c r="AA2981" s="13"/>
      <c r="AB2981" s="13"/>
      <c r="AC2981" s="13"/>
      <c r="AD2981" s="13"/>
      <c r="AE2981" s="13"/>
      <c r="AT2981" s="249" t="s">
        <v>446</v>
      </c>
      <c r="AU2981" s="249" t="s">
        <v>83</v>
      </c>
      <c r="AV2981" s="13" t="s">
        <v>83</v>
      </c>
      <c r="AW2981" s="13" t="s">
        <v>35</v>
      </c>
      <c r="AX2981" s="13" t="s">
        <v>74</v>
      </c>
      <c r="AY2981" s="249" t="s">
        <v>426</v>
      </c>
    </row>
    <row r="2982" s="14" customFormat="1">
      <c r="A2982" s="14"/>
      <c r="B2982" s="250"/>
      <c r="C2982" s="251"/>
      <c r="D2982" s="240" t="s">
        <v>446</v>
      </c>
      <c r="E2982" s="252" t="s">
        <v>28</v>
      </c>
      <c r="F2982" s="253" t="s">
        <v>2437</v>
      </c>
      <c r="G2982" s="251"/>
      <c r="H2982" s="252" t="s">
        <v>28</v>
      </c>
      <c r="I2982" s="254"/>
      <c r="J2982" s="251"/>
      <c r="K2982" s="251"/>
      <c r="L2982" s="255"/>
      <c r="M2982" s="256"/>
      <c r="N2982" s="257"/>
      <c r="O2982" s="257"/>
      <c r="P2982" s="257"/>
      <c r="Q2982" s="257"/>
      <c r="R2982" s="257"/>
      <c r="S2982" s="257"/>
      <c r="T2982" s="258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T2982" s="259" t="s">
        <v>446</v>
      </c>
      <c r="AU2982" s="259" t="s">
        <v>83</v>
      </c>
      <c r="AV2982" s="14" t="s">
        <v>81</v>
      </c>
      <c r="AW2982" s="14" t="s">
        <v>35</v>
      </c>
      <c r="AX2982" s="14" t="s">
        <v>74</v>
      </c>
      <c r="AY2982" s="259" t="s">
        <v>426</v>
      </c>
    </row>
    <row r="2983" s="13" customFormat="1">
      <c r="A2983" s="13"/>
      <c r="B2983" s="238"/>
      <c r="C2983" s="239"/>
      <c r="D2983" s="240" t="s">
        <v>446</v>
      </c>
      <c r="E2983" s="241" t="s">
        <v>28</v>
      </c>
      <c r="F2983" s="242" t="s">
        <v>3725</v>
      </c>
      <c r="G2983" s="239"/>
      <c r="H2983" s="243">
        <v>0.88</v>
      </c>
      <c r="I2983" s="244"/>
      <c r="J2983" s="239"/>
      <c r="K2983" s="239"/>
      <c r="L2983" s="245"/>
      <c r="M2983" s="246"/>
      <c r="N2983" s="247"/>
      <c r="O2983" s="247"/>
      <c r="P2983" s="247"/>
      <c r="Q2983" s="247"/>
      <c r="R2983" s="247"/>
      <c r="S2983" s="247"/>
      <c r="T2983" s="248"/>
      <c r="U2983" s="13"/>
      <c r="V2983" s="13"/>
      <c r="W2983" s="13"/>
      <c r="X2983" s="13"/>
      <c r="Y2983" s="13"/>
      <c r="Z2983" s="13"/>
      <c r="AA2983" s="13"/>
      <c r="AB2983" s="13"/>
      <c r="AC2983" s="13"/>
      <c r="AD2983" s="13"/>
      <c r="AE2983" s="13"/>
      <c r="AT2983" s="249" t="s">
        <v>446</v>
      </c>
      <c r="AU2983" s="249" t="s">
        <v>83</v>
      </c>
      <c r="AV2983" s="13" t="s">
        <v>83</v>
      </c>
      <c r="AW2983" s="13" t="s">
        <v>35</v>
      </c>
      <c r="AX2983" s="13" t="s">
        <v>74</v>
      </c>
      <c r="AY2983" s="249" t="s">
        <v>426</v>
      </c>
    </row>
    <row r="2984" s="15" customFormat="1">
      <c r="A2984" s="15"/>
      <c r="B2984" s="260"/>
      <c r="C2984" s="261"/>
      <c r="D2984" s="240" t="s">
        <v>446</v>
      </c>
      <c r="E2984" s="262" t="s">
        <v>28</v>
      </c>
      <c r="F2984" s="263" t="s">
        <v>466</v>
      </c>
      <c r="G2984" s="261"/>
      <c r="H2984" s="264">
        <v>1.0549999999999999</v>
      </c>
      <c r="I2984" s="265"/>
      <c r="J2984" s="261"/>
      <c r="K2984" s="261"/>
      <c r="L2984" s="266"/>
      <c r="M2984" s="267"/>
      <c r="N2984" s="268"/>
      <c r="O2984" s="268"/>
      <c r="P2984" s="268"/>
      <c r="Q2984" s="268"/>
      <c r="R2984" s="268"/>
      <c r="S2984" s="268"/>
      <c r="T2984" s="269"/>
      <c r="U2984" s="15"/>
      <c r="V2984" s="15"/>
      <c r="W2984" s="15"/>
      <c r="X2984" s="15"/>
      <c r="Y2984" s="15"/>
      <c r="Z2984" s="15"/>
      <c r="AA2984" s="15"/>
      <c r="AB2984" s="15"/>
      <c r="AC2984" s="15"/>
      <c r="AD2984" s="15"/>
      <c r="AE2984" s="15"/>
      <c r="AT2984" s="270" t="s">
        <v>446</v>
      </c>
      <c r="AU2984" s="270" t="s">
        <v>83</v>
      </c>
      <c r="AV2984" s="15" t="s">
        <v>438</v>
      </c>
      <c r="AW2984" s="15" t="s">
        <v>35</v>
      </c>
      <c r="AX2984" s="15" t="s">
        <v>81</v>
      </c>
      <c r="AY2984" s="270" t="s">
        <v>426</v>
      </c>
    </row>
    <row r="2985" s="2" customFormat="1" ht="24.15" customHeight="1">
      <c r="A2985" s="42"/>
      <c r="B2985" s="43"/>
      <c r="C2985" s="271" t="s">
        <v>3726</v>
      </c>
      <c r="D2985" s="271" t="s">
        <v>776</v>
      </c>
      <c r="E2985" s="272" t="s">
        <v>3727</v>
      </c>
      <c r="F2985" s="273" t="s">
        <v>3728</v>
      </c>
      <c r="G2985" s="274" t="s">
        <v>740</v>
      </c>
      <c r="H2985" s="275">
        <v>1.319</v>
      </c>
      <c r="I2985" s="276"/>
      <c r="J2985" s="277">
        <f>ROUND(I2985*H2985,2)</f>
        <v>0</v>
      </c>
      <c r="K2985" s="273" t="s">
        <v>437</v>
      </c>
      <c r="L2985" s="278"/>
      <c r="M2985" s="279" t="s">
        <v>28</v>
      </c>
      <c r="N2985" s="280" t="s">
        <v>45</v>
      </c>
      <c r="O2985" s="88"/>
      <c r="P2985" s="229">
        <f>O2985*H2985</f>
        <v>0</v>
      </c>
      <c r="Q2985" s="229">
        <v>1</v>
      </c>
      <c r="R2985" s="229">
        <f>Q2985*H2985</f>
        <v>1.319</v>
      </c>
      <c r="S2985" s="229">
        <v>0</v>
      </c>
      <c r="T2985" s="230">
        <f>S2985*H2985</f>
        <v>0</v>
      </c>
      <c r="U2985" s="42"/>
      <c r="V2985" s="42"/>
      <c r="W2985" s="42"/>
      <c r="X2985" s="42"/>
      <c r="Y2985" s="42"/>
      <c r="Z2985" s="42"/>
      <c r="AA2985" s="42"/>
      <c r="AB2985" s="42"/>
      <c r="AC2985" s="42"/>
      <c r="AD2985" s="42"/>
      <c r="AE2985" s="42"/>
      <c r="AR2985" s="231" t="s">
        <v>732</v>
      </c>
      <c r="AT2985" s="231" t="s">
        <v>776</v>
      </c>
      <c r="AU2985" s="231" t="s">
        <v>83</v>
      </c>
      <c r="AY2985" s="21" t="s">
        <v>426</v>
      </c>
      <c r="BE2985" s="232">
        <f>IF(N2985="základní",J2985,0)</f>
        <v>0</v>
      </c>
      <c r="BF2985" s="232">
        <f>IF(N2985="snížená",J2985,0)</f>
        <v>0</v>
      </c>
      <c r="BG2985" s="232">
        <f>IF(N2985="zákl. přenesená",J2985,0)</f>
        <v>0</v>
      </c>
      <c r="BH2985" s="232">
        <f>IF(N2985="sníž. přenesená",J2985,0)</f>
        <v>0</v>
      </c>
      <c r="BI2985" s="232">
        <f>IF(N2985="nulová",J2985,0)</f>
        <v>0</v>
      </c>
      <c r="BJ2985" s="21" t="s">
        <v>81</v>
      </c>
      <c r="BK2985" s="232">
        <f>ROUND(I2985*H2985,2)</f>
        <v>0</v>
      </c>
      <c r="BL2985" s="21" t="s">
        <v>645</v>
      </c>
      <c r="BM2985" s="231" t="s">
        <v>3729</v>
      </c>
    </row>
    <row r="2986" s="14" customFormat="1">
      <c r="A2986" s="14"/>
      <c r="B2986" s="250"/>
      <c r="C2986" s="251"/>
      <c r="D2986" s="240" t="s">
        <v>446</v>
      </c>
      <c r="E2986" s="252" t="s">
        <v>28</v>
      </c>
      <c r="F2986" s="253" t="s">
        <v>885</v>
      </c>
      <c r="G2986" s="251"/>
      <c r="H2986" s="252" t="s">
        <v>28</v>
      </c>
      <c r="I2986" s="254"/>
      <c r="J2986" s="251"/>
      <c r="K2986" s="251"/>
      <c r="L2986" s="255"/>
      <c r="M2986" s="256"/>
      <c r="N2986" s="257"/>
      <c r="O2986" s="257"/>
      <c r="P2986" s="257"/>
      <c r="Q2986" s="257"/>
      <c r="R2986" s="257"/>
      <c r="S2986" s="257"/>
      <c r="T2986" s="258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T2986" s="259" t="s">
        <v>446</v>
      </c>
      <c r="AU2986" s="259" t="s">
        <v>83</v>
      </c>
      <c r="AV2986" s="14" t="s">
        <v>81</v>
      </c>
      <c r="AW2986" s="14" t="s">
        <v>35</v>
      </c>
      <c r="AX2986" s="14" t="s">
        <v>74</v>
      </c>
      <c r="AY2986" s="259" t="s">
        <v>426</v>
      </c>
    </row>
    <row r="2987" s="13" customFormat="1">
      <c r="A2987" s="13"/>
      <c r="B2987" s="238"/>
      <c r="C2987" s="239"/>
      <c r="D2987" s="240" t="s">
        <v>446</v>
      </c>
      <c r="E2987" s="241" t="s">
        <v>28</v>
      </c>
      <c r="F2987" s="242" t="s">
        <v>3730</v>
      </c>
      <c r="G2987" s="239"/>
      <c r="H2987" s="243">
        <v>0.16800000000000001</v>
      </c>
      <c r="I2987" s="244"/>
      <c r="J2987" s="239"/>
      <c r="K2987" s="239"/>
      <c r="L2987" s="245"/>
      <c r="M2987" s="246"/>
      <c r="N2987" s="247"/>
      <c r="O2987" s="247"/>
      <c r="P2987" s="247"/>
      <c r="Q2987" s="247"/>
      <c r="R2987" s="247"/>
      <c r="S2987" s="247"/>
      <c r="T2987" s="248"/>
      <c r="U2987" s="13"/>
      <c r="V2987" s="13"/>
      <c r="W2987" s="13"/>
      <c r="X2987" s="13"/>
      <c r="Y2987" s="13"/>
      <c r="Z2987" s="13"/>
      <c r="AA2987" s="13"/>
      <c r="AB2987" s="13"/>
      <c r="AC2987" s="13"/>
      <c r="AD2987" s="13"/>
      <c r="AE2987" s="13"/>
      <c r="AT2987" s="249" t="s">
        <v>446</v>
      </c>
      <c r="AU2987" s="249" t="s">
        <v>83</v>
      </c>
      <c r="AV2987" s="13" t="s">
        <v>83</v>
      </c>
      <c r="AW2987" s="13" t="s">
        <v>35</v>
      </c>
      <c r="AX2987" s="13" t="s">
        <v>74</v>
      </c>
      <c r="AY2987" s="249" t="s">
        <v>426</v>
      </c>
    </row>
    <row r="2988" s="14" customFormat="1">
      <c r="A2988" s="14"/>
      <c r="B2988" s="250"/>
      <c r="C2988" s="251"/>
      <c r="D2988" s="240" t="s">
        <v>446</v>
      </c>
      <c r="E2988" s="252" t="s">
        <v>28</v>
      </c>
      <c r="F2988" s="253" t="s">
        <v>3615</v>
      </c>
      <c r="G2988" s="251"/>
      <c r="H2988" s="252" t="s">
        <v>28</v>
      </c>
      <c r="I2988" s="254"/>
      <c r="J2988" s="251"/>
      <c r="K2988" s="251"/>
      <c r="L2988" s="255"/>
      <c r="M2988" s="256"/>
      <c r="N2988" s="257"/>
      <c r="O2988" s="257"/>
      <c r="P2988" s="257"/>
      <c r="Q2988" s="257"/>
      <c r="R2988" s="257"/>
      <c r="S2988" s="257"/>
      <c r="T2988" s="258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T2988" s="259" t="s">
        <v>446</v>
      </c>
      <c r="AU2988" s="259" t="s">
        <v>83</v>
      </c>
      <c r="AV2988" s="14" t="s">
        <v>81</v>
      </c>
      <c r="AW2988" s="14" t="s">
        <v>35</v>
      </c>
      <c r="AX2988" s="14" t="s">
        <v>74</v>
      </c>
      <c r="AY2988" s="259" t="s">
        <v>426</v>
      </c>
    </row>
    <row r="2989" s="13" customFormat="1">
      <c r="A2989" s="13"/>
      <c r="B2989" s="238"/>
      <c r="C2989" s="239"/>
      <c r="D2989" s="240" t="s">
        <v>446</v>
      </c>
      <c r="E2989" s="241" t="s">
        <v>28</v>
      </c>
      <c r="F2989" s="242" t="s">
        <v>3731</v>
      </c>
      <c r="G2989" s="239"/>
      <c r="H2989" s="243">
        <v>1.151</v>
      </c>
      <c r="I2989" s="244"/>
      <c r="J2989" s="239"/>
      <c r="K2989" s="239"/>
      <c r="L2989" s="245"/>
      <c r="M2989" s="246"/>
      <c r="N2989" s="247"/>
      <c r="O2989" s="247"/>
      <c r="P2989" s="247"/>
      <c r="Q2989" s="247"/>
      <c r="R2989" s="247"/>
      <c r="S2989" s="247"/>
      <c r="T2989" s="248"/>
      <c r="U2989" s="13"/>
      <c r="V2989" s="13"/>
      <c r="W2989" s="13"/>
      <c r="X2989" s="13"/>
      <c r="Y2989" s="13"/>
      <c r="Z2989" s="13"/>
      <c r="AA2989" s="13"/>
      <c r="AB2989" s="13"/>
      <c r="AC2989" s="13"/>
      <c r="AD2989" s="13"/>
      <c r="AE2989" s="13"/>
      <c r="AT2989" s="249" t="s">
        <v>446</v>
      </c>
      <c r="AU2989" s="249" t="s">
        <v>83</v>
      </c>
      <c r="AV2989" s="13" t="s">
        <v>83</v>
      </c>
      <c r="AW2989" s="13" t="s">
        <v>35</v>
      </c>
      <c r="AX2989" s="13" t="s">
        <v>74</v>
      </c>
      <c r="AY2989" s="249" t="s">
        <v>426</v>
      </c>
    </row>
    <row r="2990" s="15" customFormat="1">
      <c r="A2990" s="15"/>
      <c r="B2990" s="260"/>
      <c r="C2990" s="261"/>
      <c r="D2990" s="240" t="s">
        <v>446</v>
      </c>
      <c r="E2990" s="262" t="s">
        <v>28</v>
      </c>
      <c r="F2990" s="263" t="s">
        <v>466</v>
      </c>
      <c r="G2990" s="261"/>
      <c r="H2990" s="264">
        <v>1.319</v>
      </c>
      <c r="I2990" s="265"/>
      <c r="J2990" s="261"/>
      <c r="K2990" s="261"/>
      <c r="L2990" s="266"/>
      <c r="M2990" s="267"/>
      <c r="N2990" s="268"/>
      <c r="O2990" s="268"/>
      <c r="P2990" s="268"/>
      <c r="Q2990" s="268"/>
      <c r="R2990" s="268"/>
      <c r="S2990" s="268"/>
      <c r="T2990" s="269"/>
      <c r="U2990" s="15"/>
      <c r="V2990" s="15"/>
      <c r="W2990" s="15"/>
      <c r="X2990" s="15"/>
      <c r="Y2990" s="15"/>
      <c r="Z2990" s="15"/>
      <c r="AA2990" s="15"/>
      <c r="AB2990" s="15"/>
      <c r="AC2990" s="15"/>
      <c r="AD2990" s="15"/>
      <c r="AE2990" s="15"/>
      <c r="AT2990" s="270" t="s">
        <v>446</v>
      </c>
      <c r="AU2990" s="270" t="s">
        <v>83</v>
      </c>
      <c r="AV2990" s="15" t="s">
        <v>438</v>
      </c>
      <c r="AW2990" s="15" t="s">
        <v>35</v>
      </c>
      <c r="AX2990" s="15" t="s">
        <v>81</v>
      </c>
      <c r="AY2990" s="270" t="s">
        <v>426</v>
      </c>
    </row>
    <row r="2991" s="2" customFormat="1" ht="24.15" customHeight="1">
      <c r="A2991" s="42"/>
      <c r="B2991" s="43"/>
      <c r="C2991" s="271" t="s">
        <v>3732</v>
      </c>
      <c r="D2991" s="271" t="s">
        <v>776</v>
      </c>
      <c r="E2991" s="272" t="s">
        <v>3733</v>
      </c>
      <c r="F2991" s="273" t="s">
        <v>3734</v>
      </c>
      <c r="G2991" s="274" t="s">
        <v>740</v>
      </c>
      <c r="H2991" s="275">
        <v>0.67800000000000005</v>
      </c>
      <c r="I2991" s="276"/>
      <c r="J2991" s="277">
        <f>ROUND(I2991*H2991,2)</f>
        <v>0</v>
      </c>
      <c r="K2991" s="273" t="s">
        <v>437</v>
      </c>
      <c r="L2991" s="278"/>
      <c r="M2991" s="279" t="s">
        <v>28</v>
      </c>
      <c r="N2991" s="280" t="s">
        <v>45</v>
      </c>
      <c r="O2991" s="88"/>
      <c r="P2991" s="229">
        <f>O2991*H2991</f>
        <v>0</v>
      </c>
      <c r="Q2991" s="229">
        <v>1</v>
      </c>
      <c r="R2991" s="229">
        <f>Q2991*H2991</f>
        <v>0.67800000000000005</v>
      </c>
      <c r="S2991" s="229">
        <v>0</v>
      </c>
      <c r="T2991" s="230">
        <f>S2991*H2991</f>
        <v>0</v>
      </c>
      <c r="U2991" s="42"/>
      <c r="V2991" s="42"/>
      <c r="W2991" s="42"/>
      <c r="X2991" s="42"/>
      <c r="Y2991" s="42"/>
      <c r="Z2991" s="42"/>
      <c r="AA2991" s="42"/>
      <c r="AB2991" s="42"/>
      <c r="AC2991" s="42"/>
      <c r="AD2991" s="42"/>
      <c r="AE2991" s="42"/>
      <c r="AR2991" s="231" t="s">
        <v>732</v>
      </c>
      <c r="AT2991" s="231" t="s">
        <v>776</v>
      </c>
      <c r="AU2991" s="231" t="s">
        <v>83</v>
      </c>
      <c r="AY2991" s="21" t="s">
        <v>426</v>
      </c>
      <c r="BE2991" s="232">
        <f>IF(N2991="základní",J2991,0)</f>
        <v>0</v>
      </c>
      <c r="BF2991" s="232">
        <f>IF(N2991="snížená",J2991,0)</f>
        <v>0</v>
      </c>
      <c r="BG2991" s="232">
        <f>IF(N2991="zákl. přenesená",J2991,0)</f>
        <v>0</v>
      </c>
      <c r="BH2991" s="232">
        <f>IF(N2991="sníž. přenesená",J2991,0)</f>
        <v>0</v>
      </c>
      <c r="BI2991" s="232">
        <f>IF(N2991="nulová",J2991,0)</f>
        <v>0</v>
      </c>
      <c r="BJ2991" s="21" t="s">
        <v>81</v>
      </c>
      <c r="BK2991" s="232">
        <f>ROUND(I2991*H2991,2)</f>
        <v>0</v>
      </c>
      <c r="BL2991" s="21" t="s">
        <v>645</v>
      </c>
      <c r="BM2991" s="231" t="s">
        <v>3735</v>
      </c>
    </row>
    <row r="2992" s="14" customFormat="1">
      <c r="A2992" s="14"/>
      <c r="B2992" s="250"/>
      <c r="C2992" s="251"/>
      <c r="D2992" s="240" t="s">
        <v>446</v>
      </c>
      <c r="E2992" s="252" t="s">
        <v>28</v>
      </c>
      <c r="F2992" s="253" t="s">
        <v>885</v>
      </c>
      <c r="G2992" s="251"/>
      <c r="H2992" s="252" t="s">
        <v>28</v>
      </c>
      <c r="I2992" s="254"/>
      <c r="J2992" s="251"/>
      <c r="K2992" s="251"/>
      <c r="L2992" s="255"/>
      <c r="M2992" s="256"/>
      <c r="N2992" s="257"/>
      <c r="O2992" s="257"/>
      <c r="P2992" s="257"/>
      <c r="Q2992" s="257"/>
      <c r="R2992" s="257"/>
      <c r="S2992" s="257"/>
      <c r="T2992" s="258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T2992" s="259" t="s">
        <v>446</v>
      </c>
      <c r="AU2992" s="259" t="s">
        <v>83</v>
      </c>
      <c r="AV2992" s="14" t="s">
        <v>81</v>
      </c>
      <c r="AW2992" s="14" t="s">
        <v>35</v>
      </c>
      <c r="AX2992" s="14" t="s">
        <v>74</v>
      </c>
      <c r="AY2992" s="259" t="s">
        <v>426</v>
      </c>
    </row>
    <row r="2993" s="13" customFormat="1">
      <c r="A2993" s="13"/>
      <c r="B2993" s="238"/>
      <c r="C2993" s="239"/>
      <c r="D2993" s="240" t="s">
        <v>446</v>
      </c>
      <c r="E2993" s="241" t="s">
        <v>28</v>
      </c>
      <c r="F2993" s="242" t="s">
        <v>3736</v>
      </c>
      <c r="G2993" s="239"/>
      <c r="H2993" s="243">
        <v>0.67800000000000005</v>
      </c>
      <c r="I2993" s="244"/>
      <c r="J2993" s="239"/>
      <c r="K2993" s="239"/>
      <c r="L2993" s="245"/>
      <c r="M2993" s="246"/>
      <c r="N2993" s="247"/>
      <c r="O2993" s="247"/>
      <c r="P2993" s="247"/>
      <c r="Q2993" s="247"/>
      <c r="R2993" s="247"/>
      <c r="S2993" s="247"/>
      <c r="T2993" s="248"/>
      <c r="U2993" s="13"/>
      <c r="V2993" s="13"/>
      <c r="W2993" s="13"/>
      <c r="X2993" s="13"/>
      <c r="Y2993" s="13"/>
      <c r="Z2993" s="13"/>
      <c r="AA2993" s="13"/>
      <c r="AB2993" s="13"/>
      <c r="AC2993" s="13"/>
      <c r="AD2993" s="13"/>
      <c r="AE2993" s="13"/>
      <c r="AT2993" s="249" t="s">
        <v>446</v>
      </c>
      <c r="AU2993" s="249" t="s">
        <v>83</v>
      </c>
      <c r="AV2993" s="13" t="s">
        <v>83</v>
      </c>
      <c r="AW2993" s="13" t="s">
        <v>35</v>
      </c>
      <c r="AX2993" s="13" t="s">
        <v>74</v>
      </c>
      <c r="AY2993" s="249" t="s">
        <v>426</v>
      </c>
    </row>
    <row r="2994" s="15" customFormat="1">
      <c r="A2994" s="15"/>
      <c r="B2994" s="260"/>
      <c r="C2994" s="261"/>
      <c r="D2994" s="240" t="s">
        <v>446</v>
      </c>
      <c r="E2994" s="262" t="s">
        <v>28</v>
      </c>
      <c r="F2994" s="263" t="s">
        <v>466</v>
      </c>
      <c r="G2994" s="261"/>
      <c r="H2994" s="264">
        <v>0.67800000000000005</v>
      </c>
      <c r="I2994" s="265"/>
      <c r="J2994" s="261"/>
      <c r="K2994" s="261"/>
      <c r="L2994" s="266"/>
      <c r="M2994" s="267"/>
      <c r="N2994" s="268"/>
      <c r="O2994" s="268"/>
      <c r="P2994" s="268"/>
      <c r="Q2994" s="268"/>
      <c r="R2994" s="268"/>
      <c r="S2994" s="268"/>
      <c r="T2994" s="269"/>
      <c r="U2994" s="15"/>
      <c r="V2994" s="15"/>
      <c r="W2994" s="15"/>
      <c r="X2994" s="15"/>
      <c r="Y2994" s="15"/>
      <c r="Z2994" s="15"/>
      <c r="AA2994" s="15"/>
      <c r="AB2994" s="15"/>
      <c r="AC2994" s="15"/>
      <c r="AD2994" s="15"/>
      <c r="AE2994" s="15"/>
      <c r="AT2994" s="270" t="s">
        <v>446</v>
      </c>
      <c r="AU2994" s="270" t="s">
        <v>83</v>
      </c>
      <c r="AV2994" s="15" t="s">
        <v>438</v>
      </c>
      <c r="AW2994" s="15" t="s">
        <v>35</v>
      </c>
      <c r="AX2994" s="15" t="s">
        <v>81</v>
      </c>
      <c r="AY2994" s="270" t="s">
        <v>426</v>
      </c>
    </row>
    <row r="2995" s="2" customFormat="1" ht="24.15" customHeight="1">
      <c r="A2995" s="42"/>
      <c r="B2995" s="43"/>
      <c r="C2995" s="271" t="s">
        <v>3737</v>
      </c>
      <c r="D2995" s="271" t="s">
        <v>776</v>
      </c>
      <c r="E2995" s="272" t="s">
        <v>3738</v>
      </c>
      <c r="F2995" s="273" t="s">
        <v>3739</v>
      </c>
      <c r="G2995" s="274" t="s">
        <v>740</v>
      </c>
      <c r="H2995" s="275">
        <v>0.13400000000000001</v>
      </c>
      <c r="I2995" s="276"/>
      <c r="J2995" s="277">
        <f>ROUND(I2995*H2995,2)</f>
        <v>0</v>
      </c>
      <c r="K2995" s="273" t="s">
        <v>437</v>
      </c>
      <c r="L2995" s="278"/>
      <c r="M2995" s="279" t="s">
        <v>28</v>
      </c>
      <c r="N2995" s="280" t="s">
        <v>45</v>
      </c>
      <c r="O2995" s="88"/>
      <c r="P2995" s="229">
        <f>O2995*H2995</f>
        <v>0</v>
      </c>
      <c r="Q2995" s="229">
        <v>1</v>
      </c>
      <c r="R2995" s="229">
        <f>Q2995*H2995</f>
        <v>0.13400000000000001</v>
      </c>
      <c r="S2995" s="229">
        <v>0</v>
      </c>
      <c r="T2995" s="230">
        <f>S2995*H2995</f>
        <v>0</v>
      </c>
      <c r="U2995" s="42"/>
      <c r="V2995" s="42"/>
      <c r="W2995" s="42"/>
      <c r="X2995" s="42"/>
      <c r="Y2995" s="42"/>
      <c r="Z2995" s="42"/>
      <c r="AA2995" s="42"/>
      <c r="AB2995" s="42"/>
      <c r="AC2995" s="42"/>
      <c r="AD2995" s="42"/>
      <c r="AE2995" s="42"/>
      <c r="AR2995" s="231" t="s">
        <v>732</v>
      </c>
      <c r="AT2995" s="231" t="s">
        <v>776</v>
      </c>
      <c r="AU2995" s="231" t="s">
        <v>83</v>
      </c>
      <c r="AY2995" s="21" t="s">
        <v>426</v>
      </c>
      <c r="BE2995" s="232">
        <f>IF(N2995="základní",J2995,0)</f>
        <v>0</v>
      </c>
      <c r="BF2995" s="232">
        <f>IF(N2995="snížená",J2995,0)</f>
        <v>0</v>
      </c>
      <c r="BG2995" s="232">
        <f>IF(N2995="zákl. přenesená",J2995,0)</f>
        <v>0</v>
      </c>
      <c r="BH2995" s="232">
        <f>IF(N2995="sníž. přenesená",J2995,0)</f>
        <v>0</v>
      </c>
      <c r="BI2995" s="232">
        <f>IF(N2995="nulová",J2995,0)</f>
        <v>0</v>
      </c>
      <c r="BJ2995" s="21" t="s">
        <v>81</v>
      </c>
      <c r="BK2995" s="232">
        <f>ROUND(I2995*H2995,2)</f>
        <v>0</v>
      </c>
      <c r="BL2995" s="21" t="s">
        <v>645</v>
      </c>
      <c r="BM2995" s="231" t="s">
        <v>3740</v>
      </c>
    </row>
    <row r="2996" s="14" customFormat="1">
      <c r="A2996" s="14"/>
      <c r="B2996" s="250"/>
      <c r="C2996" s="251"/>
      <c r="D2996" s="240" t="s">
        <v>446</v>
      </c>
      <c r="E2996" s="252" t="s">
        <v>28</v>
      </c>
      <c r="F2996" s="253" t="s">
        <v>885</v>
      </c>
      <c r="G2996" s="251"/>
      <c r="H2996" s="252" t="s">
        <v>28</v>
      </c>
      <c r="I2996" s="254"/>
      <c r="J2996" s="251"/>
      <c r="K2996" s="251"/>
      <c r="L2996" s="255"/>
      <c r="M2996" s="256"/>
      <c r="N2996" s="257"/>
      <c r="O2996" s="257"/>
      <c r="P2996" s="257"/>
      <c r="Q2996" s="257"/>
      <c r="R2996" s="257"/>
      <c r="S2996" s="257"/>
      <c r="T2996" s="258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T2996" s="259" t="s">
        <v>446</v>
      </c>
      <c r="AU2996" s="259" t="s">
        <v>83</v>
      </c>
      <c r="AV2996" s="14" t="s">
        <v>81</v>
      </c>
      <c r="AW2996" s="14" t="s">
        <v>35</v>
      </c>
      <c r="AX2996" s="14" t="s">
        <v>74</v>
      </c>
      <c r="AY2996" s="259" t="s">
        <v>426</v>
      </c>
    </row>
    <row r="2997" s="13" customFormat="1">
      <c r="A2997" s="13"/>
      <c r="B2997" s="238"/>
      <c r="C2997" s="239"/>
      <c r="D2997" s="240" t="s">
        <v>446</v>
      </c>
      <c r="E2997" s="241" t="s">
        <v>28</v>
      </c>
      <c r="F2997" s="242" t="s">
        <v>3741</v>
      </c>
      <c r="G2997" s="239"/>
      <c r="H2997" s="243">
        <v>0.13400000000000001</v>
      </c>
      <c r="I2997" s="244"/>
      <c r="J2997" s="239"/>
      <c r="K2997" s="239"/>
      <c r="L2997" s="245"/>
      <c r="M2997" s="246"/>
      <c r="N2997" s="247"/>
      <c r="O2997" s="247"/>
      <c r="P2997" s="247"/>
      <c r="Q2997" s="247"/>
      <c r="R2997" s="247"/>
      <c r="S2997" s="247"/>
      <c r="T2997" s="248"/>
      <c r="U2997" s="13"/>
      <c r="V2997" s="13"/>
      <c r="W2997" s="13"/>
      <c r="X2997" s="13"/>
      <c r="Y2997" s="13"/>
      <c r="Z2997" s="13"/>
      <c r="AA2997" s="13"/>
      <c r="AB2997" s="13"/>
      <c r="AC2997" s="13"/>
      <c r="AD2997" s="13"/>
      <c r="AE2997" s="13"/>
      <c r="AT2997" s="249" t="s">
        <v>446</v>
      </c>
      <c r="AU2997" s="249" t="s">
        <v>83</v>
      </c>
      <c r="AV2997" s="13" t="s">
        <v>83</v>
      </c>
      <c r="AW2997" s="13" t="s">
        <v>35</v>
      </c>
      <c r="AX2997" s="13" t="s">
        <v>74</v>
      </c>
      <c r="AY2997" s="249" t="s">
        <v>426</v>
      </c>
    </row>
    <row r="2998" s="15" customFormat="1">
      <c r="A2998" s="15"/>
      <c r="B2998" s="260"/>
      <c r="C2998" s="261"/>
      <c r="D2998" s="240" t="s">
        <v>446</v>
      </c>
      <c r="E2998" s="262" t="s">
        <v>28</v>
      </c>
      <c r="F2998" s="263" t="s">
        <v>466</v>
      </c>
      <c r="G2998" s="261"/>
      <c r="H2998" s="264">
        <v>0.13400000000000001</v>
      </c>
      <c r="I2998" s="265"/>
      <c r="J2998" s="261"/>
      <c r="K2998" s="261"/>
      <c r="L2998" s="266"/>
      <c r="M2998" s="267"/>
      <c r="N2998" s="268"/>
      <c r="O2998" s="268"/>
      <c r="P2998" s="268"/>
      <c r="Q2998" s="268"/>
      <c r="R2998" s="268"/>
      <c r="S2998" s="268"/>
      <c r="T2998" s="269"/>
      <c r="U2998" s="15"/>
      <c r="V2998" s="15"/>
      <c r="W2998" s="15"/>
      <c r="X2998" s="15"/>
      <c r="Y2998" s="15"/>
      <c r="Z2998" s="15"/>
      <c r="AA2998" s="15"/>
      <c r="AB2998" s="15"/>
      <c r="AC2998" s="15"/>
      <c r="AD2998" s="15"/>
      <c r="AE2998" s="15"/>
      <c r="AT2998" s="270" t="s">
        <v>446</v>
      </c>
      <c r="AU2998" s="270" t="s">
        <v>83</v>
      </c>
      <c r="AV2998" s="15" t="s">
        <v>438</v>
      </c>
      <c r="AW2998" s="15" t="s">
        <v>35</v>
      </c>
      <c r="AX2998" s="15" t="s">
        <v>81</v>
      </c>
      <c r="AY2998" s="270" t="s">
        <v>426</v>
      </c>
    </row>
    <row r="2999" s="2" customFormat="1" ht="21.75" customHeight="1">
      <c r="A2999" s="42"/>
      <c r="B2999" s="43"/>
      <c r="C2999" s="271" t="s">
        <v>3742</v>
      </c>
      <c r="D2999" s="271" t="s">
        <v>776</v>
      </c>
      <c r="E2999" s="272" t="s">
        <v>3743</v>
      </c>
      <c r="F2999" s="273" t="s">
        <v>3744</v>
      </c>
      <c r="G2999" s="274" t="s">
        <v>740</v>
      </c>
      <c r="H2999" s="275">
        <v>0.012</v>
      </c>
      <c r="I2999" s="276"/>
      <c r="J2999" s="277">
        <f>ROUND(I2999*H2999,2)</f>
        <v>0</v>
      </c>
      <c r="K2999" s="273" t="s">
        <v>437</v>
      </c>
      <c r="L2999" s="278"/>
      <c r="M2999" s="279" t="s">
        <v>28</v>
      </c>
      <c r="N2999" s="280" t="s">
        <v>45</v>
      </c>
      <c r="O2999" s="88"/>
      <c r="P2999" s="229">
        <f>O2999*H2999</f>
        <v>0</v>
      </c>
      <c r="Q2999" s="229">
        <v>1</v>
      </c>
      <c r="R2999" s="229">
        <f>Q2999*H2999</f>
        <v>0.012</v>
      </c>
      <c r="S2999" s="229">
        <v>0</v>
      </c>
      <c r="T2999" s="230">
        <f>S2999*H2999</f>
        <v>0</v>
      </c>
      <c r="U2999" s="42"/>
      <c r="V2999" s="42"/>
      <c r="W2999" s="42"/>
      <c r="X2999" s="42"/>
      <c r="Y2999" s="42"/>
      <c r="Z2999" s="42"/>
      <c r="AA2999" s="42"/>
      <c r="AB2999" s="42"/>
      <c r="AC2999" s="42"/>
      <c r="AD2999" s="42"/>
      <c r="AE2999" s="42"/>
      <c r="AR2999" s="231" t="s">
        <v>732</v>
      </c>
      <c r="AT2999" s="231" t="s">
        <v>776</v>
      </c>
      <c r="AU2999" s="231" t="s">
        <v>83</v>
      </c>
      <c r="AY2999" s="21" t="s">
        <v>426</v>
      </c>
      <c r="BE2999" s="232">
        <f>IF(N2999="základní",J2999,0)</f>
        <v>0</v>
      </c>
      <c r="BF2999" s="232">
        <f>IF(N2999="snížená",J2999,0)</f>
        <v>0</v>
      </c>
      <c r="BG2999" s="232">
        <f>IF(N2999="zákl. přenesená",J2999,0)</f>
        <v>0</v>
      </c>
      <c r="BH2999" s="232">
        <f>IF(N2999="sníž. přenesená",J2999,0)</f>
        <v>0</v>
      </c>
      <c r="BI2999" s="232">
        <f>IF(N2999="nulová",J2999,0)</f>
        <v>0</v>
      </c>
      <c r="BJ2999" s="21" t="s">
        <v>81</v>
      </c>
      <c r="BK2999" s="232">
        <f>ROUND(I2999*H2999,2)</f>
        <v>0</v>
      </c>
      <c r="BL2999" s="21" t="s">
        <v>645</v>
      </c>
      <c r="BM2999" s="231" t="s">
        <v>3745</v>
      </c>
    </row>
    <row r="3000" s="14" customFormat="1">
      <c r="A3000" s="14"/>
      <c r="B3000" s="250"/>
      <c r="C3000" s="251"/>
      <c r="D3000" s="240" t="s">
        <v>446</v>
      </c>
      <c r="E3000" s="252" t="s">
        <v>28</v>
      </c>
      <c r="F3000" s="253" t="s">
        <v>2437</v>
      </c>
      <c r="G3000" s="251"/>
      <c r="H3000" s="252" t="s">
        <v>28</v>
      </c>
      <c r="I3000" s="254"/>
      <c r="J3000" s="251"/>
      <c r="K3000" s="251"/>
      <c r="L3000" s="255"/>
      <c r="M3000" s="256"/>
      <c r="N3000" s="257"/>
      <c r="O3000" s="257"/>
      <c r="P3000" s="257"/>
      <c r="Q3000" s="257"/>
      <c r="R3000" s="257"/>
      <c r="S3000" s="257"/>
      <c r="T3000" s="258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T3000" s="259" t="s">
        <v>446</v>
      </c>
      <c r="AU3000" s="259" t="s">
        <v>83</v>
      </c>
      <c r="AV3000" s="14" t="s">
        <v>81</v>
      </c>
      <c r="AW3000" s="14" t="s">
        <v>35</v>
      </c>
      <c r="AX3000" s="14" t="s">
        <v>74</v>
      </c>
      <c r="AY3000" s="259" t="s">
        <v>426</v>
      </c>
    </row>
    <row r="3001" s="13" customFormat="1">
      <c r="A3001" s="13"/>
      <c r="B3001" s="238"/>
      <c r="C3001" s="239"/>
      <c r="D3001" s="240" t="s">
        <v>446</v>
      </c>
      <c r="E3001" s="241" t="s">
        <v>28</v>
      </c>
      <c r="F3001" s="242" t="s">
        <v>3746</v>
      </c>
      <c r="G3001" s="239"/>
      <c r="H3001" s="243">
        <v>0.012</v>
      </c>
      <c r="I3001" s="244"/>
      <c r="J3001" s="239"/>
      <c r="K3001" s="239"/>
      <c r="L3001" s="245"/>
      <c r="M3001" s="246"/>
      <c r="N3001" s="247"/>
      <c r="O3001" s="247"/>
      <c r="P3001" s="247"/>
      <c r="Q3001" s="247"/>
      <c r="R3001" s="247"/>
      <c r="S3001" s="247"/>
      <c r="T3001" s="248"/>
      <c r="U3001" s="13"/>
      <c r="V3001" s="13"/>
      <c r="W3001" s="13"/>
      <c r="X3001" s="13"/>
      <c r="Y3001" s="13"/>
      <c r="Z3001" s="13"/>
      <c r="AA3001" s="13"/>
      <c r="AB3001" s="13"/>
      <c r="AC3001" s="13"/>
      <c r="AD3001" s="13"/>
      <c r="AE3001" s="13"/>
      <c r="AT3001" s="249" t="s">
        <v>446</v>
      </c>
      <c r="AU3001" s="249" t="s">
        <v>83</v>
      </c>
      <c r="AV3001" s="13" t="s">
        <v>83</v>
      </c>
      <c r="AW3001" s="13" t="s">
        <v>35</v>
      </c>
      <c r="AX3001" s="13" t="s">
        <v>74</v>
      </c>
      <c r="AY3001" s="249" t="s">
        <v>426</v>
      </c>
    </row>
    <row r="3002" s="15" customFormat="1">
      <c r="A3002" s="15"/>
      <c r="B3002" s="260"/>
      <c r="C3002" s="261"/>
      <c r="D3002" s="240" t="s">
        <v>446</v>
      </c>
      <c r="E3002" s="262" t="s">
        <v>28</v>
      </c>
      <c r="F3002" s="263" t="s">
        <v>466</v>
      </c>
      <c r="G3002" s="261"/>
      <c r="H3002" s="264">
        <v>0.012</v>
      </c>
      <c r="I3002" s="265"/>
      <c r="J3002" s="261"/>
      <c r="K3002" s="261"/>
      <c r="L3002" s="266"/>
      <c r="M3002" s="267"/>
      <c r="N3002" s="268"/>
      <c r="O3002" s="268"/>
      <c r="P3002" s="268"/>
      <c r="Q3002" s="268"/>
      <c r="R3002" s="268"/>
      <c r="S3002" s="268"/>
      <c r="T3002" s="269"/>
      <c r="U3002" s="15"/>
      <c r="V3002" s="15"/>
      <c r="W3002" s="15"/>
      <c r="X3002" s="15"/>
      <c r="Y3002" s="15"/>
      <c r="Z3002" s="15"/>
      <c r="AA3002" s="15"/>
      <c r="AB3002" s="15"/>
      <c r="AC3002" s="15"/>
      <c r="AD3002" s="15"/>
      <c r="AE3002" s="15"/>
      <c r="AT3002" s="270" t="s">
        <v>446</v>
      </c>
      <c r="AU3002" s="270" t="s">
        <v>83</v>
      </c>
      <c r="AV3002" s="15" t="s">
        <v>438</v>
      </c>
      <c r="AW3002" s="15" t="s">
        <v>35</v>
      </c>
      <c r="AX3002" s="15" t="s">
        <v>81</v>
      </c>
      <c r="AY3002" s="270" t="s">
        <v>426</v>
      </c>
    </row>
    <row r="3003" s="2" customFormat="1" ht="21.75" customHeight="1">
      <c r="A3003" s="42"/>
      <c r="B3003" s="43"/>
      <c r="C3003" s="271" t="s">
        <v>3747</v>
      </c>
      <c r="D3003" s="271" t="s">
        <v>776</v>
      </c>
      <c r="E3003" s="272" t="s">
        <v>3748</v>
      </c>
      <c r="F3003" s="273" t="s">
        <v>3749</v>
      </c>
      <c r="G3003" s="274" t="s">
        <v>740</v>
      </c>
      <c r="H3003" s="275">
        <v>0.055</v>
      </c>
      <c r="I3003" s="276"/>
      <c r="J3003" s="277">
        <f>ROUND(I3003*H3003,2)</f>
        <v>0</v>
      </c>
      <c r="K3003" s="273" t="s">
        <v>437</v>
      </c>
      <c r="L3003" s="278"/>
      <c r="M3003" s="279" t="s">
        <v>28</v>
      </c>
      <c r="N3003" s="280" t="s">
        <v>45</v>
      </c>
      <c r="O3003" s="88"/>
      <c r="P3003" s="229">
        <f>O3003*H3003</f>
        <v>0</v>
      </c>
      <c r="Q3003" s="229">
        <v>1</v>
      </c>
      <c r="R3003" s="229">
        <f>Q3003*H3003</f>
        <v>0.055</v>
      </c>
      <c r="S3003" s="229">
        <v>0</v>
      </c>
      <c r="T3003" s="230">
        <f>S3003*H3003</f>
        <v>0</v>
      </c>
      <c r="U3003" s="42"/>
      <c r="V3003" s="42"/>
      <c r="W3003" s="42"/>
      <c r="X3003" s="42"/>
      <c r="Y3003" s="42"/>
      <c r="Z3003" s="42"/>
      <c r="AA3003" s="42"/>
      <c r="AB3003" s="42"/>
      <c r="AC3003" s="42"/>
      <c r="AD3003" s="42"/>
      <c r="AE3003" s="42"/>
      <c r="AR3003" s="231" t="s">
        <v>732</v>
      </c>
      <c r="AT3003" s="231" t="s">
        <v>776</v>
      </c>
      <c r="AU3003" s="231" t="s">
        <v>83</v>
      </c>
      <c r="AY3003" s="21" t="s">
        <v>426</v>
      </c>
      <c r="BE3003" s="232">
        <f>IF(N3003="základní",J3003,0)</f>
        <v>0</v>
      </c>
      <c r="BF3003" s="232">
        <f>IF(N3003="snížená",J3003,0)</f>
        <v>0</v>
      </c>
      <c r="BG3003" s="232">
        <f>IF(N3003="zákl. přenesená",J3003,0)</f>
        <v>0</v>
      </c>
      <c r="BH3003" s="232">
        <f>IF(N3003="sníž. přenesená",J3003,0)</f>
        <v>0</v>
      </c>
      <c r="BI3003" s="232">
        <f>IF(N3003="nulová",J3003,0)</f>
        <v>0</v>
      </c>
      <c r="BJ3003" s="21" t="s">
        <v>81</v>
      </c>
      <c r="BK3003" s="232">
        <f>ROUND(I3003*H3003,2)</f>
        <v>0</v>
      </c>
      <c r="BL3003" s="21" t="s">
        <v>645</v>
      </c>
      <c r="BM3003" s="231" t="s">
        <v>3750</v>
      </c>
    </row>
    <row r="3004" s="14" customFormat="1">
      <c r="A3004" s="14"/>
      <c r="B3004" s="250"/>
      <c r="C3004" s="251"/>
      <c r="D3004" s="240" t="s">
        <v>446</v>
      </c>
      <c r="E3004" s="252" t="s">
        <v>28</v>
      </c>
      <c r="F3004" s="253" t="s">
        <v>885</v>
      </c>
      <c r="G3004" s="251"/>
      <c r="H3004" s="252" t="s">
        <v>28</v>
      </c>
      <c r="I3004" s="254"/>
      <c r="J3004" s="251"/>
      <c r="K3004" s="251"/>
      <c r="L3004" s="255"/>
      <c r="M3004" s="256"/>
      <c r="N3004" s="257"/>
      <c r="O3004" s="257"/>
      <c r="P3004" s="257"/>
      <c r="Q3004" s="257"/>
      <c r="R3004" s="257"/>
      <c r="S3004" s="257"/>
      <c r="T3004" s="258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T3004" s="259" t="s">
        <v>446</v>
      </c>
      <c r="AU3004" s="259" t="s">
        <v>83</v>
      </c>
      <c r="AV3004" s="14" t="s">
        <v>81</v>
      </c>
      <c r="AW3004" s="14" t="s">
        <v>35</v>
      </c>
      <c r="AX3004" s="14" t="s">
        <v>74</v>
      </c>
      <c r="AY3004" s="259" t="s">
        <v>426</v>
      </c>
    </row>
    <row r="3005" s="13" customFormat="1">
      <c r="A3005" s="13"/>
      <c r="B3005" s="238"/>
      <c r="C3005" s="239"/>
      <c r="D3005" s="240" t="s">
        <v>446</v>
      </c>
      <c r="E3005" s="241" t="s">
        <v>28</v>
      </c>
      <c r="F3005" s="242" t="s">
        <v>3751</v>
      </c>
      <c r="G3005" s="239"/>
      <c r="H3005" s="243">
        <v>0.055</v>
      </c>
      <c r="I3005" s="244"/>
      <c r="J3005" s="239"/>
      <c r="K3005" s="239"/>
      <c r="L3005" s="245"/>
      <c r="M3005" s="246"/>
      <c r="N3005" s="247"/>
      <c r="O3005" s="247"/>
      <c r="P3005" s="247"/>
      <c r="Q3005" s="247"/>
      <c r="R3005" s="247"/>
      <c r="S3005" s="247"/>
      <c r="T3005" s="248"/>
      <c r="U3005" s="13"/>
      <c r="V3005" s="13"/>
      <c r="W3005" s="13"/>
      <c r="X3005" s="13"/>
      <c r="Y3005" s="13"/>
      <c r="Z3005" s="13"/>
      <c r="AA3005" s="13"/>
      <c r="AB3005" s="13"/>
      <c r="AC3005" s="13"/>
      <c r="AD3005" s="13"/>
      <c r="AE3005" s="13"/>
      <c r="AT3005" s="249" t="s">
        <v>446</v>
      </c>
      <c r="AU3005" s="249" t="s">
        <v>83</v>
      </c>
      <c r="AV3005" s="13" t="s">
        <v>83</v>
      </c>
      <c r="AW3005" s="13" t="s">
        <v>35</v>
      </c>
      <c r="AX3005" s="13" t="s">
        <v>74</v>
      </c>
      <c r="AY3005" s="249" t="s">
        <v>426</v>
      </c>
    </row>
    <row r="3006" s="15" customFormat="1">
      <c r="A3006" s="15"/>
      <c r="B3006" s="260"/>
      <c r="C3006" s="261"/>
      <c r="D3006" s="240" t="s">
        <v>446</v>
      </c>
      <c r="E3006" s="262" t="s">
        <v>28</v>
      </c>
      <c r="F3006" s="263" t="s">
        <v>466</v>
      </c>
      <c r="G3006" s="261"/>
      <c r="H3006" s="264">
        <v>0.055</v>
      </c>
      <c r="I3006" s="265"/>
      <c r="J3006" s="261"/>
      <c r="K3006" s="261"/>
      <c r="L3006" s="266"/>
      <c r="M3006" s="267"/>
      <c r="N3006" s="268"/>
      <c r="O3006" s="268"/>
      <c r="P3006" s="268"/>
      <c r="Q3006" s="268"/>
      <c r="R3006" s="268"/>
      <c r="S3006" s="268"/>
      <c r="T3006" s="269"/>
      <c r="U3006" s="15"/>
      <c r="V3006" s="15"/>
      <c r="W3006" s="15"/>
      <c r="X3006" s="15"/>
      <c r="Y3006" s="15"/>
      <c r="Z3006" s="15"/>
      <c r="AA3006" s="15"/>
      <c r="AB3006" s="15"/>
      <c r="AC3006" s="15"/>
      <c r="AD3006" s="15"/>
      <c r="AE3006" s="15"/>
      <c r="AT3006" s="270" t="s">
        <v>446</v>
      </c>
      <c r="AU3006" s="270" t="s">
        <v>83</v>
      </c>
      <c r="AV3006" s="15" t="s">
        <v>438</v>
      </c>
      <c r="AW3006" s="15" t="s">
        <v>35</v>
      </c>
      <c r="AX3006" s="15" t="s">
        <v>81</v>
      </c>
      <c r="AY3006" s="270" t="s">
        <v>426</v>
      </c>
    </row>
    <row r="3007" s="2" customFormat="1" ht="21.75" customHeight="1">
      <c r="A3007" s="42"/>
      <c r="B3007" s="43"/>
      <c r="C3007" s="271" t="s">
        <v>3752</v>
      </c>
      <c r="D3007" s="271" t="s">
        <v>776</v>
      </c>
      <c r="E3007" s="272" t="s">
        <v>3753</v>
      </c>
      <c r="F3007" s="273" t="s">
        <v>3754</v>
      </c>
      <c r="G3007" s="274" t="s">
        <v>740</v>
      </c>
      <c r="H3007" s="275">
        <v>0.0080000000000000002</v>
      </c>
      <c r="I3007" s="276"/>
      <c r="J3007" s="277">
        <f>ROUND(I3007*H3007,2)</f>
        <v>0</v>
      </c>
      <c r="K3007" s="273" t="s">
        <v>437</v>
      </c>
      <c r="L3007" s="278"/>
      <c r="M3007" s="279" t="s">
        <v>28</v>
      </c>
      <c r="N3007" s="280" t="s">
        <v>45</v>
      </c>
      <c r="O3007" s="88"/>
      <c r="P3007" s="229">
        <f>O3007*H3007</f>
        <v>0</v>
      </c>
      <c r="Q3007" s="229">
        <v>1</v>
      </c>
      <c r="R3007" s="229">
        <f>Q3007*H3007</f>
        <v>0.0080000000000000002</v>
      </c>
      <c r="S3007" s="229">
        <v>0</v>
      </c>
      <c r="T3007" s="230">
        <f>S3007*H3007</f>
        <v>0</v>
      </c>
      <c r="U3007" s="42"/>
      <c r="V3007" s="42"/>
      <c r="W3007" s="42"/>
      <c r="X3007" s="42"/>
      <c r="Y3007" s="42"/>
      <c r="Z3007" s="42"/>
      <c r="AA3007" s="42"/>
      <c r="AB3007" s="42"/>
      <c r="AC3007" s="42"/>
      <c r="AD3007" s="42"/>
      <c r="AE3007" s="42"/>
      <c r="AR3007" s="231" t="s">
        <v>732</v>
      </c>
      <c r="AT3007" s="231" t="s">
        <v>776</v>
      </c>
      <c r="AU3007" s="231" t="s">
        <v>83</v>
      </c>
      <c r="AY3007" s="21" t="s">
        <v>426</v>
      </c>
      <c r="BE3007" s="232">
        <f>IF(N3007="základní",J3007,0)</f>
        <v>0</v>
      </c>
      <c r="BF3007" s="232">
        <f>IF(N3007="snížená",J3007,0)</f>
        <v>0</v>
      </c>
      <c r="BG3007" s="232">
        <f>IF(N3007="zákl. přenesená",J3007,0)</f>
        <v>0</v>
      </c>
      <c r="BH3007" s="232">
        <f>IF(N3007="sníž. přenesená",J3007,0)</f>
        <v>0</v>
      </c>
      <c r="BI3007" s="232">
        <f>IF(N3007="nulová",J3007,0)</f>
        <v>0</v>
      </c>
      <c r="BJ3007" s="21" t="s">
        <v>81</v>
      </c>
      <c r="BK3007" s="232">
        <f>ROUND(I3007*H3007,2)</f>
        <v>0</v>
      </c>
      <c r="BL3007" s="21" t="s">
        <v>645</v>
      </c>
      <c r="BM3007" s="231" t="s">
        <v>3755</v>
      </c>
    </row>
    <row r="3008" s="14" customFormat="1">
      <c r="A3008" s="14"/>
      <c r="B3008" s="250"/>
      <c r="C3008" s="251"/>
      <c r="D3008" s="240" t="s">
        <v>446</v>
      </c>
      <c r="E3008" s="252" t="s">
        <v>28</v>
      </c>
      <c r="F3008" s="253" t="s">
        <v>885</v>
      </c>
      <c r="G3008" s="251"/>
      <c r="H3008" s="252" t="s">
        <v>28</v>
      </c>
      <c r="I3008" s="254"/>
      <c r="J3008" s="251"/>
      <c r="K3008" s="251"/>
      <c r="L3008" s="255"/>
      <c r="M3008" s="256"/>
      <c r="N3008" s="257"/>
      <c r="O3008" s="257"/>
      <c r="P3008" s="257"/>
      <c r="Q3008" s="257"/>
      <c r="R3008" s="257"/>
      <c r="S3008" s="257"/>
      <c r="T3008" s="258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T3008" s="259" t="s">
        <v>446</v>
      </c>
      <c r="AU3008" s="259" t="s">
        <v>83</v>
      </c>
      <c r="AV3008" s="14" t="s">
        <v>81</v>
      </c>
      <c r="AW3008" s="14" t="s">
        <v>35</v>
      </c>
      <c r="AX3008" s="14" t="s">
        <v>74</v>
      </c>
      <c r="AY3008" s="259" t="s">
        <v>426</v>
      </c>
    </row>
    <row r="3009" s="13" customFormat="1">
      <c r="A3009" s="13"/>
      <c r="B3009" s="238"/>
      <c r="C3009" s="239"/>
      <c r="D3009" s="240" t="s">
        <v>446</v>
      </c>
      <c r="E3009" s="241" t="s">
        <v>28</v>
      </c>
      <c r="F3009" s="242" t="s">
        <v>3756</v>
      </c>
      <c r="G3009" s="239"/>
      <c r="H3009" s="243">
        <v>0.0080000000000000002</v>
      </c>
      <c r="I3009" s="244"/>
      <c r="J3009" s="239"/>
      <c r="K3009" s="239"/>
      <c r="L3009" s="245"/>
      <c r="M3009" s="246"/>
      <c r="N3009" s="247"/>
      <c r="O3009" s="247"/>
      <c r="P3009" s="247"/>
      <c r="Q3009" s="247"/>
      <c r="R3009" s="247"/>
      <c r="S3009" s="247"/>
      <c r="T3009" s="248"/>
      <c r="U3009" s="13"/>
      <c r="V3009" s="13"/>
      <c r="W3009" s="13"/>
      <c r="X3009" s="13"/>
      <c r="Y3009" s="13"/>
      <c r="Z3009" s="13"/>
      <c r="AA3009" s="13"/>
      <c r="AB3009" s="13"/>
      <c r="AC3009" s="13"/>
      <c r="AD3009" s="13"/>
      <c r="AE3009" s="13"/>
      <c r="AT3009" s="249" t="s">
        <v>446</v>
      </c>
      <c r="AU3009" s="249" t="s">
        <v>83</v>
      </c>
      <c r="AV3009" s="13" t="s">
        <v>83</v>
      </c>
      <c r="AW3009" s="13" t="s">
        <v>35</v>
      </c>
      <c r="AX3009" s="13" t="s">
        <v>74</v>
      </c>
      <c r="AY3009" s="249" t="s">
        <v>426</v>
      </c>
    </row>
    <row r="3010" s="15" customFormat="1">
      <c r="A3010" s="15"/>
      <c r="B3010" s="260"/>
      <c r="C3010" s="261"/>
      <c r="D3010" s="240" t="s">
        <v>446</v>
      </c>
      <c r="E3010" s="262" t="s">
        <v>28</v>
      </c>
      <c r="F3010" s="263" t="s">
        <v>466</v>
      </c>
      <c r="G3010" s="261"/>
      <c r="H3010" s="264">
        <v>0.0080000000000000002</v>
      </c>
      <c r="I3010" s="265"/>
      <c r="J3010" s="261"/>
      <c r="K3010" s="261"/>
      <c r="L3010" s="266"/>
      <c r="M3010" s="267"/>
      <c r="N3010" s="268"/>
      <c r="O3010" s="268"/>
      <c r="P3010" s="268"/>
      <c r="Q3010" s="268"/>
      <c r="R3010" s="268"/>
      <c r="S3010" s="268"/>
      <c r="T3010" s="269"/>
      <c r="U3010" s="15"/>
      <c r="V3010" s="15"/>
      <c r="W3010" s="15"/>
      <c r="X3010" s="15"/>
      <c r="Y3010" s="15"/>
      <c r="Z3010" s="15"/>
      <c r="AA3010" s="15"/>
      <c r="AB3010" s="15"/>
      <c r="AC3010" s="15"/>
      <c r="AD3010" s="15"/>
      <c r="AE3010" s="15"/>
      <c r="AT3010" s="270" t="s">
        <v>446</v>
      </c>
      <c r="AU3010" s="270" t="s">
        <v>83</v>
      </c>
      <c r="AV3010" s="15" t="s">
        <v>438</v>
      </c>
      <c r="AW3010" s="15" t="s">
        <v>35</v>
      </c>
      <c r="AX3010" s="15" t="s">
        <v>81</v>
      </c>
      <c r="AY3010" s="270" t="s">
        <v>426</v>
      </c>
    </row>
    <row r="3011" s="2" customFormat="1" ht="24.15" customHeight="1">
      <c r="A3011" s="42"/>
      <c r="B3011" s="43"/>
      <c r="C3011" s="271" t="s">
        <v>3757</v>
      </c>
      <c r="D3011" s="271" t="s">
        <v>776</v>
      </c>
      <c r="E3011" s="272" t="s">
        <v>3758</v>
      </c>
      <c r="F3011" s="273" t="s">
        <v>3759</v>
      </c>
      <c r="G3011" s="274" t="s">
        <v>740</v>
      </c>
      <c r="H3011" s="275">
        <v>0.012999999999999999</v>
      </c>
      <c r="I3011" s="276"/>
      <c r="J3011" s="277">
        <f>ROUND(I3011*H3011,2)</f>
        <v>0</v>
      </c>
      <c r="K3011" s="273" t="s">
        <v>437</v>
      </c>
      <c r="L3011" s="278"/>
      <c r="M3011" s="279" t="s">
        <v>28</v>
      </c>
      <c r="N3011" s="280" t="s">
        <v>45</v>
      </c>
      <c r="O3011" s="88"/>
      <c r="P3011" s="229">
        <f>O3011*H3011</f>
        <v>0</v>
      </c>
      <c r="Q3011" s="229">
        <v>1</v>
      </c>
      <c r="R3011" s="229">
        <f>Q3011*H3011</f>
        <v>0.012999999999999999</v>
      </c>
      <c r="S3011" s="229">
        <v>0</v>
      </c>
      <c r="T3011" s="230">
        <f>S3011*H3011</f>
        <v>0</v>
      </c>
      <c r="U3011" s="42"/>
      <c r="V3011" s="42"/>
      <c r="W3011" s="42"/>
      <c r="X3011" s="42"/>
      <c r="Y3011" s="42"/>
      <c r="Z3011" s="42"/>
      <c r="AA3011" s="42"/>
      <c r="AB3011" s="42"/>
      <c r="AC3011" s="42"/>
      <c r="AD3011" s="42"/>
      <c r="AE3011" s="42"/>
      <c r="AR3011" s="231" t="s">
        <v>732</v>
      </c>
      <c r="AT3011" s="231" t="s">
        <v>776</v>
      </c>
      <c r="AU3011" s="231" t="s">
        <v>83</v>
      </c>
      <c r="AY3011" s="21" t="s">
        <v>426</v>
      </c>
      <c r="BE3011" s="232">
        <f>IF(N3011="základní",J3011,0)</f>
        <v>0</v>
      </c>
      <c r="BF3011" s="232">
        <f>IF(N3011="snížená",J3011,0)</f>
        <v>0</v>
      </c>
      <c r="BG3011" s="232">
        <f>IF(N3011="zákl. přenesená",J3011,0)</f>
        <v>0</v>
      </c>
      <c r="BH3011" s="232">
        <f>IF(N3011="sníž. přenesená",J3011,0)</f>
        <v>0</v>
      </c>
      <c r="BI3011" s="232">
        <f>IF(N3011="nulová",J3011,0)</f>
        <v>0</v>
      </c>
      <c r="BJ3011" s="21" t="s">
        <v>81</v>
      </c>
      <c r="BK3011" s="232">
        <f>ROUND(I3011*H3011,2)</f>
        <v>0</v>
      </c>
      <c r="BL3011" s="21" t="s">
        <v>645</v>
      </c>
      <c r="BM3011" s="231" t="s">
        <v>3760</v>
      </c>
    </row>
    <row r="3012" s="14" customFormat="1">
      <c r="A3012" s="14"/>
      <c r="B3012" s="250"/>
      <c r="C3012" s="251"/>
      <c r="D3012" s="240" t="s">
        <v>446</v>
      </c>
      <c r="E3012" s="252" t="s">
        <v>28</v>
      </c>
      <c r="F3012" s="253" t="s">
        <v>2437</v>
      </c>
      <c r="G3012" s="251"/>
      <c r="H3012" s="252" t="s">
        <v>28</v>
      </c>
      <c r="I3012" s="254"/>
      <c r="J3012" s="251"/>
      <c r="K3012" s="251"/>
      <c r="L3012" s="255"/>
      <c r="M3012" s="256"/>
      <c r="N3012" s="257"/>
      <c r="O3012" s="257"/>
      <c r="P3012" s="257"/>
      <c r="Q3012" s="257"/>
      <c r="R3012" s="257"/>
      <c r="S3012" s="257"/>
      <c r="T3012" s="258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T3012" s="259" t="s">
        <v>446</v>
      </c>
      <c r="AU3012" s="259" t="s">
        <v>83</v>
      </c>
      <c r="AV3012" s="14" t="s">
        <v>81</v>
      </c>
      <c r="AW3012" s="14" t="s">
        <v>35</v>
      </c>
      <c r="AX3012" s="14" t="s">
        <v>74</v>
      </c>
      <c r="AY3012" s="259" t="s">
        <v>426</v>
      </c>
    </row>
    <row r="3013" s="13" customFormat="1">
      <c r="A3013" s="13"/>
      <c r="B3013" s="238"/>
      <c r="C3013" s="239"/>
      <c r="D3013" s="240" t="s">
        <v>446</v>
      </c>
      <c r="E3013" s="241" t="s">
        <v>28</v>
      </c>
      <c r="F3013" s="242" t="s">
        <v>3761</v>
      </c>
      <c r="G3013" s="239"/>
      <c r="H3013" s="243">
        <v>0.012999999999999999</v>
      </c>
      <c r="I3013" s="244"/>
      <c r="J3013" s="239"/>
      <c r="K3013" s="239"/>
      <c r="L3013" s="245"/>
      <c r="M3013" s="246"/>
      <c r="N3013" s="247"/>
      <c r="O3013" s="247"/>
      <c r="P3013" s="247"/>
      <c r="Q3013" s="247"/>
      <c r="R3013" s="247"/>
      <c r="S3013" s="247"/>
      <c r="T3013" s="248"/>
      <c r="U3013" s="13"/>
      <c r="V3013" s="13"/>
      <c r="W3013" s="13"/>
      <c r="X3013" s="13"/>
      <c r="Y3013" s="13"/>
      <c r="Z3013" s="13"/>
      <c r="AA3013" s="13"/>
      <c r="AB3013" s="13"/>
      <c r="AC3013" s="13"/>
      <c r="AD3013" s="13"/>
      <c r="AE3013" s="13"/>
      <c r="AT3013" s="249" t="s">
        <v>446</v>
      </c>
      <c r="AU3013" s="249" t="s">
        <v>83</v>
      </c>
      <c r="AV3013" s="13" t="s">
        <v>83</v>
      </c>
      <c r="AW3013" s="13" t="s">
        <v>35</v>
      </c>
      <c r="AX3013" s="13" t="s">
        <v>74</v>
      </c>
      <c r="AY3013" s="249" t="s">
        <v>426</v>
      </c>
    </row>
    <row r="3014" s="15" customFormat="1">
      <c r="A3014" s="15"/>
      <c r="B3014" s="260"/>
      <c r="C3014" s="261"/>
      <c r="D3014" s="240" t="s">
        <v>446</v>
      </c>
      <c r="E3014" s="262" t="s">
        <v>28</v>
      </c>
      <c r="F3014" s="263" t="s">
        <v>466</v>
      </c>
      <c r="G3014" s="261"/>
      <c r="H3014" s="264">
        <v>0.012999999999999999</v>
      </c>
      <c r="I3014" s="265"/>
      <c r="J3014" s="261"/>
      <c r="K3014" s="261"/>
      <c r="L3014" s="266"/>
      <c r="M3014" s="267"/>
      <c r="N3014" s="268"/>
      <c r="O3014" s="268"/>
      <c r="P3014" s="268"/>
      <c r="Q3014" s="268"/>
      <c r="R3014" s="268"/>
      <c r="S3014" s="268"/>
      <c r="T3014" s="269"/>
      <c r="U3014" s="15"/>
      <c r="V3014" s="15"/>
      <c r="W3014" s="15"/>
      <c r="X3014" s="15"/>
      <c r="Y3014" s="15"/>
      <c r="Z3014" s="15"/>
      <c r="AA3014" s="15"/>
      <c r="AB3014" s="15"/>
      <c r="AC3014" s="15"/>
      <c r="AD3014" s="15"/>
      <c r="AE3014" s="15"/>
      <c r="AT3014" s="270" t="s">
        <v>446</v>
      </c>
      <c r="AU3014" s="270" t="s">
        <v>83</v>
      </c>
      <c r="AV3014" s="15" t="s">
        <v>438</v>
      </c>
      <c r="AW3014" s="15" t="s">
        <v>35</v>
      </c>
      <c r="AX3014" s="15" t="s">
        <v>81</v>
      </c>
      <c r="AY3014" s="270" t="s">
        <v>426</v>
      </c>
    </row>
    <row r="3015" s="2" customFormat="1" ht="24.15" customHeight="1">
      <c r="A3015" s="42"/>
      <c r="B3015" s="43"/>
      <c r="C3015" s="271" t="s">
        <v>3762</v>
      </c>
      <c r="D3015" s="271" t="s">
        <v>776</v>
      </c>
      <c r="E3015" s="272" t="s">
        <v>3763</v>
      </c>
      <c r="F3015" s="273" t="s">
        <v>3764</v>
      </c>
      <c r="G3015" s="274" t="s">
        <v>740</v>
      </c>
      <c r="H3015" s="275">
        <v>0.20399999999999999</v>
      </c>
      <c r="I3015" s="276"/>
      <c r="J3015" s="277">
        <f>ROUND(I3015*H3015,2)</f>
        <v>0</v>
      </c>
      <c r="K3015" s="273" t="s">
        <v>437</v>
      </c>
      <c r="L3015" s="278"/>
      <c r="M3015" s="279" t="s">
        <v>28</v>
      </c>
      <c r="N3015" s="280" t="s">
        <v>45</v>
      </c>
      <c r="O3015" s="88"/>
      <c r="P3015" s="229">
        <f>O3015*H3015</f>
        <v>0</v>
      </c>
      <c r="Q3015" s="229">
        <v>1</v>
      </c>
      <c r="R3015" s="229">
        <f>Q3015*H3015</f>
        <v>0.20399999999999999</v>
      </c>
      <c r="S3015" s="229">
        <v>0</v>
      </c>
      <c r="T3015" s="230">
        <f>S3015*H3015</f>
        <v>0</v>
      </c>
      <c r="U3015" s="42"/>
      <c r="V3015" s="42"/>
      <c r="W3015" s="42"/>
      <c r="X3015" s="42"/>
      <c r="Y3015" s="42"/>
      <c r="Z3015" s="42"/>
      <c r="AA3015" s="42"/>
      <c r="AB3015" s="42"/>
      <c r="AC3015" s="42"/>
      <c r="AD3015" s="42"/>
      <c r="AE3015" s="42"/>
      <c r="AR3015" s="231" t="s">
        <v>732</v>
      </c>
      <c r="AT3015" s="231" t="s">
        <v>776</v>
      </c>
      <c r="AU3015" s="231" t="s">
        <v>83</v>
      </c>
      <c r="AY3015" s="21" t="s">
        <v>426</v>
      </c>
      <c r="BE3015" s="232">
        <f>IF(N3015="základní",J3015,0)</f>
        <v>0</v>
      </c>
      <c r="BF3015" s="232">
        <f>IF(N3015="snížená",J3015,0)</f>
        <v>0</v>
      </c>
      <c r="BG3015" s="232">
        <f>IF(N3015="zákl. přenesená",J3015,0)</f>
        <v>0</v>
      </c>
      <c r="BH3015" s="232">
        <f>IF(N3015="sníž. přenesená",J3015,0)</f>
        <v>0</v>
      </c>
      <c r="BI3015" s="232">
        <f>IF(N3015="nulová",J3015,0)</f>
        <v>0</v>
      </c>
      <c r="BJ3015" s="21" t="s">
        <v>81</v>
      </c>
      <c r="BK3015" s="232">
        <f>ROUND(I3015*H3015,2)</f>
        <v>0</v>
      </c>
      <c r="BL3015" s="21" t="s">
        <v>645</v>
      </c>
      <c r="BM3015" s="231" t="s">
        <v>3765</v>
      </c>
    </row>
    <row r="3016" s="14" customFormat="1">
      <c r="A3016" s="14"/>
      <c r="B3016" s="250"/>
      <c r="C3016" s="251"/>
      <c r="D3016" s="240" t="s">
        <v>446</v>
      </c>
      <c r="E3016" s="252" t="s">
        <v>28</v>
      </c>
      <c r="F3016" s="253" t="s">
        <v>885</v>
      </c>
      <c r="G3016" s="251"/>
      <c r="H3016" s="252" t="s">
        <v>28</v>
      </c>
      <c r="I3016" s="254"/>
      <c r="J3016" s="251"/>
      <c r="K3016" s="251"/>
      <c r="L3016" s="255"/>
      <c r="M3016" s="256"/>
      <c r="N3016" s="257"/>
      <c r="O3016" s="257"/>
      <c r="P3016" s="257"/>
      <c r="Q3016" s="257"/>
      <c r="R3016" s="257"/>
      <c r="S3016" s="257"/>
      <c r="T3016" s="258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T3016" s="259" t="s">
        <v>446</v>
      </c>
      <c r="AU3016" s="259" t="s">
        <v>83</v>
      </c>
      <c r="AV3016" s="14" t="s">
        <v>81</v>
      </c>
      <c r="AW3016" s="14" t="s">
        <v>35</v>
      </c>
      <c r="AX3016" s="14" t="s">
        <v>74</v>
      </c>
      <c r="AY3016" s="259" t="s">
        <v>426</v>
      </c>
    </row>
    <row r="3017" s="13" customFormat="1">
      <c r="A3017" s="13"/>
      <c r="B3017" s="238"/>
      <c r="C3017" s="239"/>
      <c r="D3017" s="240" t="s">
        <v>446</v>
      </c>
      <c r="E3017" s="241" t="s">
        <v>28</v>
      </c>
      <c r="F3017" s="242" t="s">
        <v>3766</v>
      </c>
      <c r="G3017" s="239"/>
      <c r="H3017" s="243">
        <v>0.20399999999999999</v>
      </c>
      <c r="I3017" s="244"/>
      <c r="J3017" s="239"/>
      <c r="K3017" s="239"/>
      <c r="L3017" s="245"/>
      <c r="M3017" s="246"/>
      <c r="N3017" s="247"/>
      <c r="O3017" s="247"/>
      <c r="P3017" s="247"/>
      <c r="Q3017" s="247"/>
      <c r="R3017" s="247"/>
      <c r="S3017" s="247"/>
      <c r="T3017" s="248"/>
      <c r="U3017" s="13"/>
      <c r="V3017" s="13"/>
      <c r="W3017" s="13"/>
      <c r="X3017" s="13"/>
      <c r="Y3017" s="13"/>
      <c r="Z3017" s="13"/>
      <c r="AA3017" s="13"/>
      <c r="AB3017" s="13"/>
      <c r="AC3017" s="13"/>
      <c r="AD3017" s="13"/>
      <c r="AE3017" s="13"/>
      <c r="AT3017" s="249" t="s">
        <v>446</v>
      </c>
      <c r="AU3017" s="249" t="s">
        <v>83</v>
      </c>
      <c r="AV3017" s="13" t="s">
        <v>83</v>
      </c>
      <c r="AW3017" s="13" t="s">
        <v>35</v>
      </c>
      <c r="AX3017" s="13" t="s">
        <v>74</v>
      </c>
      <c r="AY3017" s="249" t="s">
        <v>426</v>
      </c>
    </row>
    <row r="3018" s="15" customFormat="1">
      <c r="A3018" s="15"/>
      <c r="B3018" s="260"/>
      <c r="C3018" s="261"/>
      <c r="D3018" s="240" t="s">
        <v>446</v>
      </c>
      <c r="E3018" s="262" t="s">
        <v>28</v>
      </c>
      <c r="F3018" s="263" t="s">
        <v>466</v>
      </c>
      <c r="G3018" s="261"/>
      <c r="H3018" s="264">
        <v>0.20399999999999999</v>
      </c>
      <c r="I3018" s="265"/>
      <c r="J3018" s="261"/>
      <c r="K3018" s="261"/>
      <c r="L3018" s="266"/>
      <c r="M3018" s="267"/>
      <c r="N3018" s="268"/>
      <c r="O3018" s="268"/>
      <c r="P3018" s="268"/>
      <c r="Q3018" s="268"/>
      <c r="R3018" s="268"/>
      <c r="S3018" s="268"/>
      <c r="T3018" s="269"/>
      <c r="U3018" s="15"/>
      <c r="V3018" s="15"/>
      <c r="W3018" s="15"/>
      <c r="X3018" s="15"/>
      <c r="Y3018" s="15"/>
      <c r="Z3018" s="15"/>
      <c r="AA3018" s="15"/>
      <c r="AB3018" s="15"/>
      <c r="AC3018" s="15"/>
      <c r="AD3018" s="15"/>
      <c r="AE3018" s="15"/>
      <c r="AT3018" s="270" t="s">
        <v>446</v>
      </c>
      <c r="AU3018" s="270" t="s">
        <v>83</v>
      </c>
      <c r="AV3018" s="15" t="s">
        <v>438</v>
      </c>
      <c r="AW3018" s="15" t="s">
        <v>35</v>
      </c>
      <c r="AX3018" s="15" t="s">
        <v>81</v>
      </c>
      <c r="AY3018" s="270" t="s">
        <v>426</v>
      </c>
    </row>
    <row r="3019" s="2" customFormat="1" ht="24.15" customHeight="1">
      <c r="A3019" s="42"/>
      <c r="B3019" s="43"/>
      <c r="C3019" s="271" t="s">
        <v>3767</v>
      </c>
      <c r="D3019" s="271" t="s">
        <v>776</v>
      </c>
      <c r="E3019" s="272" t="s">
        <v>3768</v>
      </c>
      <c r="F3019" s="273" t="s">
        <v>3769</v>
      </c>
      <c r="G3019" s="274" t="s">
        <v>740</v>
      </c>
      <c r="H3019" s="275">
        <v>0.001</v>
      </c>
      <c r="I3019" s="276"/>
      <c r="J3019" s="277">
        <f>ROUND(I3019*H3019,2)</f>
        <v>0</v>
      </c>
      <c r="K3019" s="273" t="s">
        <v>437</v>
      </c>
      <c r="L3019" s="278"/>
      <c r="M3019" s="279" t="s">
        <v>28</v>
      </c>
      <c r="N3019" s="280" t="s">
        <v>45</v>
      </c>
      <c r="O3019" s="88"/>
      <c r="P3019" s="229">
        <f>O3019*H3019</f>
        <v>0</v>
      </c>
      <c r="Q3019" s="229">
        <v>1</v>
      </c>
      <c r="R3019" s="229">
        <f>Q3019*H3019</f>
        <v>0.001</v>
      </c>
      <c r="S3019" s="229">
        <v>0</v>
      </c>
      <c r="T3019" s="230">
        <f>S3019*H3019</f>
        <v>0</v>
      </c>
      <c r="U3019" s="42"/>
      <c r="V3019" s="42"/>
      <c r="W3019" s="42"/>
      <c r="X3019" s="42"/>
      <c r="Y3019" s="42"/>
      <c r="Z3019" s="42"/>
      <c r="AA3019" s="42"/>
      <c r="AB3019" s="42"/>
      <c r="AC3019" s="42"/>
      <c r="AD3019" s="42"/>
      <c r="AE3019" s="42"/>
      <c r="AR3019" s="231" t="s">
        <v>732</v>
      </c>
      <c r="AT3019" s="231" t="s">
        <v>776</v>
      </c>
      <c r="AU3019" s="231" t="s">
        <v>83</v>
      </c>
      <c r="AY3019" s="21" t="s">
        <v>426</v>
      </c>
      <c r="BE3019" s="232">
        <f>IF(N3019="základní",J3019,0)</f>
        <v>0</v>
      </c>
      <c r="BF3019" s="232">
        <f>IF(N3019="snížená",J3019,0)</f>
        <v>0</v>
      </c>
      <c r="BG3019" s="232">
        <f>IF(N3019="zákl. přenesená",J3019,0)</f>
        <v>0</v>
      </c>
      <c r="BH3019" s="232">
        <f>IF(N3019="sníž. přenesená",J3019,0)</f>
        <v>0</v>
      </c>
      <c r="BI3019" s="232">
        <f>IF(N3019="nulová",J3019,0)</f>
        <v>0</v>
      </c>
      <c r="BJ3019" s="21" t="s">
        <v>81</v>
      </c>
      <c r="BK3019" s="232">
        <f>ROUND(I3019*H3019,2)</f>
        <v>0</v>
      </c>
      <c r="BL3019" s="21" t="s">
        <v>645</v>
      </c>
      <c r="BM3019" s="231" t="s">
        <v>3770</v>
      </c>
    </row>
    <row r="3020" s="14" customFormat="1">
      <c r="A3020" s="14"/>
      <c r="B3020" s="250"/>
      <c r="C3020" s="251"/>
      <c r="D3020" s="240" t="s">
        <v>446</v>
      </c>
      <c r="E3020" s="252" t="s">
        <v>28</v>
      </c>
      <c r="F3020" s="253" t="s">
        <v>2437</v>
      </c>
      <c r="G3020" s="251"/>
      <c r="H3020" s="252" t="s">
        <v>28</v>
      </c>
      <c r="I3020" s="254"/>
      <c r="J3020" s="251"/>
      <c r="K3020" s="251"/>
      <c r="L3020" s="255"/>
      <c r="M3020" s="256"/>
      <c r="N3020" s="257"/>
      <c r="O3020" s="257"/>
      <c r="P3020" s="257"/>
      <c r="Q3020" s="257"/>
      <c r="R3020" s="257"/>
      <c r="S3020" s="257"/>
      <c r="T3020" s="258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T3020" s="259" t="s">
        <v>446</v>
      </c>
      <c r="AU3020" s="259" t="s">
        <v>83</v>
      </c>
      <c r="AV3020" s="14" t="s">
        <v>81</v>
      </c>
      <c r="AW3020" s="14" t="s">
        <v>35</v>
      </c>
      <c r="AX3020" s="14" t="s">
        <v>74</v>
      </c>
      <c r="AY3020" s="259" t="s">
        <v>426</v>
      </c>
    </row>
    <row r="3021" s="13" customFormat="1">
      <c r="A3021" s="13"/>
      <c r="B3021" s="238"/>
      <c r="C3021" s="239"/>
      <c r="D3021" s="240" t="s">
        <v>446</v>
      </c>
      <c r="E3021" s="241" t="s">
        <v>28</v>
      </c>
      <c r="F3021" s="242" t="s">
        <v>3771</v>
      </c>
      <c r="G3021" s="239"/>
      <c r="H3021" s="243">
        <v>0.001</v>
      </c>
      <c r="I3021" s="244"/>
      <c r="J3021" s="239"/>
      <c r="K3021" s="239"/>
      <c r="L3021" s="245"/>
      <c r="M3021" s="246"/>
      <c r="N3021" s="247"/>
      <c r="O3021" s="247"/>
      <c r="P3021" s="247"/>
      <c r="Q3021" s="247"/>
      <c r="R3021" s="247"/>
      <c r="S3021" s="247"/>
      <c r="T3021" s="248"/>
      <c r="U3021" s="13"/>
      <c r="V3021" s="13"/>
      <c r="W3021" s="13"/>
      <c r="X3021" s="13"/>
      <c r="Y3021" s="13"/>
      <c r="Z3021" s="13"/>
      <c r="AA3021" s="13"/>
      <c r="AB3021" s="13"/>
      <c r="AC3021" s="13"/>
      <c r="AD3021" s="13"/>
      <c r="AE3021" s="13"/>
      <c r="AT3021" s="249" t="s">
        <v>446</v>
      </c>
      <c r="AU3021" s="249" t="s">
        <v>83</v>
      </c>
      <c r="AV3021" s="13" t="s">
        <v>83</v>
      </c>
      <c r="AW3021" s="13" t="s">
        <v>35</v>
      </c>
      <c r="AX3021" s="13" t="s">
        <v>74</v>
      </c>
      <c r="AY3021" s="249" t="s">
        <v>426</v>
      </c>
    </row>
    <row r="3022" s="15" customFormat="1">
      <c r="A3022" s="15"/>
      <c r="B3022" s="260"/>
      <c r="C3022" s="261"/>
      <c r="D3022" s="240" t="s">
        <v>446</v>
      </c>
      <c r="E3022" s="262" t="s">
        <v>28</v>
      </c>
      <c r="F3022" s="263" t="s">
        <v>466</v>
      </c>
      <c r="G3022" s="261"/>
      <c r="H3022" s="264">
        <v>0.001</v>
      </c>
      <c r="I3022" s="265"/>
      <c r="J3022" s="261"/>
      <c r="K3022" s="261"/>
      <c r="L3022" s="266"/>
      <c r="M3022" s="267"/>
      <c r="N3022" s="268"/>
      <c r="O3022" s="268"/>
      <c r="P3022" s="268"/>
      <c r="Q3022" s="268"/>
      <c r="R3022" s="268"/>
      <c r="S3022" s="268"/>
      <c r="T3022" s="269"/>
      <c r="U3022" s="15"/>
      <c r="V3022" s="15"/>
      <c r="W3022" s="15"/>
      <c r="X3022" s="15"/>
      <c r="Y3022" s="15"/>
      <c r="Z3022" s="15"/>
      <c r="AA3022" s="15"/>
      <c r="AB3022" s="15"/>
      <c r="AC3022" s="15"/>
      <c r="AD3022" s="15"/>
      <c r="AE3022" s="15"/>
      <c r="AT3022" s="270" t="s">
        <v>446</v>
      </c>
      <c r="AU3022" s="270" t="s">
        <v>83</v>
      </c>
      <c r="AV3022" s="15" t="s">
        <v>438</v>
      </c>
      <c r="AW3022" s="15" t="s">
        <v>35</v>
      </c>
      <c r="AX3022" s="15" t="s">
        <v>81</v>
      </c>
      <c r="AY3022" s="270" t="s">
        <v>426</v>
      </c>
    </row>
    <row r="3023" s="2" customFormat="1" ht="24.15" customHeight="1">
      <c r="A3023" s="42"/>
      <c r="B3023" s="43"/>
      <c r="C3023" s="271" t="s">
        <v>3772</v>
      </c>
      <c r="D3023" s="271" t="s">
        <v>776</v>
      </c>
      <c r="E3023" s="272" t="s">
        <v>3773</v>
      </c>
      <c r="F3023" s="273" t="s">
        <v>3774</v>
      </c>
      <c r="G3023" s="274" t="s">
        <v>740</v>
      </c>
      <c r="H3023" s="275">
        <v>0.014</v>
      </c>
      <c r="I3023" s="276"/>
      <c r="J3023" s="277">
        <f>ROUND(I3023*H3023,2)</f>
        <v>0</v>
      </c>
      <c r="K3023" s="273" t="s">
        <v>437</v>
      </c>
      <c r="L3023" s="278"/>
      <c r="M3023" s="279" t="s">
        <v>28</v>
      </c>
      <c r="N3023" s="280" t="s">
        <v>45</v>
      </c>
      <c r="O3023" s="88"/>
      <c r="P3023" s="229">
        <f>O3023*H3023</f>
        <v>0</v>
      </c>
      <c r="Q3023" s="229">
        <v>1</v>
      </c>
      <c r="R3023" s="229">
        <f>Q3023*H3023</f>
        <v>0.014</v>
      </c>
      <c r="S3023" s="229">
        <v>0</v>
      </c>
      <c r="T3023" s="230">
        <f>S3023*H3023</f>
        <v>0</v>
      </c>
      <c r="U3023" s="42"/>
      <c r="V3023" s="42"/>
      <c r="W3023" s="42"/>
      <c r="X3023" s="42"/>
      <c r="Y3023" s="42"/>
      <c r="Z3023" s="42"/>
      <c r="AA3023" s="42"/>
      <c r="AB3023" s="42"/>
      <c r="AC3023" s="42"/>
      <c r="AD3023" s="42"/>
      <c r="AE3023" s="42"/>
      <c r="AR3023" s="231" t="s">
        <v>732</v>
      </c>
      <c r="AT3023" s="231" t="s">
        <v>776</v>
      </c>
      <c r="AU3023" s="231" t="s">
        <v>83</v>
      </c>
      <c r="AY3023" s="21" t="s">
        <v>426</v>
      </c>
      <c r="BE3023" s="232">
        <f>IF(N3023="základní",J3023,0)</f>
        <v>0</v>
      </c>
      <c r="BF3023" s="232">
        <f>IF(N3023="snížená",J3023,0)</f>
        <v>0</v>
      </c>
      <c r="BG3023" s="232">
        <f>IF(N3023="zákl. přenesená",J3023,0)</f>
        <v>0</v>
      </c>
      <c r="BH3023" s="232">
        <f>IF(N3023="sníž. přenesená",J3023,0)</f>
        <v>0</v>
      </c>
      <c r="BI3023" s="232">
        <f>IF(N3023="nulová",J3023,0)</f>
        <v>0</v>
      </c>
      <c r="BJ3023" s="21" t="s">
        <v>81</v>
      </c>
      <c r="BK3023" s="232">
        <f>ROUND(I3023*H3023,2)</f>
        <v>0</v>
      </c>
      <c r="BL3023" s="21" t="s">
        <v>645</v>
      </c>
      <c r="BM3023" s="231" t="s">
        <v>3775</v>
      </c>
    </row>
    <row r="3024" s="14" customFormat="1">
      <c r="A3024" s="14"/>
      <c r="B3024" s="250"/>
      <c r="C3024" s="251"/>
      <c r="D3024" s="240" t="s">
        <v>446</v>
      </c>
      <c r="E3024" s="252" t="s">
        <v>28</v>
      </c>
      <c r="F3024" s="253" t="s">
        <v>2437</v>
      </c>
      <c r="G3024" s="251"/>
      <c r="H3024" s="252" t="s">
        <v>28</v>
      </c>
      <c r="I3024" s="254"/>
      <c r="J3024" s="251"/>
      <c r="K3024" s="251"/>
      <c r="L3024" s="255"/>
      <c r="M3024" s="256"/>
      <c r="N3024" s="257"/>
      <c r="O3024" s="257"/>
      <c r="P3024" s="257"/>
      <c r="Q3024" s="257"/>
      <c r="R3024" s="257"/>
      <c r="S3024" s="257"/>
      <c r="T3024" s="258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T3024" s="259" t="s">
        <v>446</v>
      </c>
      <c r="AU3024" s="259" t="s">
        <v>83</v>
      </c>
      <c r="AV3024" s="14" t="s">
        <v>81</v>
      </c>
      <c r="AW3024" s="14" t="s">
        <v>35</v>
      </c>
      <c r="AX3024" s="14" t="s">
        <v>74</v>
      </c>
      <c r="AY3024" s="259" t="s">
        <v>426</v>
      </c>
    </row>
    <row r="3025" s="13" customFormat="1">
      <c r="A3025" s="13"/>
      <c r="B3025" s="238"/>
      <c r="C3025" s="239"/>
      <c r="D3025" s="240" t="s">
        <v>446</v>
      </c>
      <c r="E3025" s="241" t="s">
        <v>28</v>
      </c>
      <c r="F3025" s="242" t="s">
        <v>3776</v>
      </c>
      <c r="G3025" s="239"/>
      <c r="H3025" s="243">
        <v>0.014</v>
      </c>
      <c r="I3025" s="244"/>
      <c r="J3025" s="239"/>
      <c r="K3025" s="239"/>
      <c r="L3025" s="245"/>
      <c r="M3025" s="246"/>
      <c r="N3025" s="247"/>
      <c r="O3025" s="247"/>
      <c r="P3025" s="247"/>
      <c r="Q3025" s="247"/>
      <c r="R3025" s="247"/>
      <c r="S3025" s="247"/>
      <c r="T3025" s="248"/>
      <c r="U3025" s="13"/>
      <c r="V3025" s="13"/>
      <c r="W3025" s="13"/>
      <c r="X3025" s="13"/>
      <c r="Y3025" s="13"/>
      <c r="Z3025" s="13"/>
      <c r="AA3025" s="13"/>
      <c r="AB3025" s="13"/>
      <c r="AC3025" s="13"/>
      <c r="AD3025" s="13"/>
      <c r="AE3025" s="13"/>
      <c r="AT3025" s="249" t="s">
        <v>446</v>
      </c>
      <c r="AU3025" s="249" t="s">
        <v>83</v>
      </c>
      <c r="AV3025" s="13" t="s">
        <v>83</v>
      </c>
      <c r="AW3025" s="13" t="s">
        <v>35</v>
      </c>
      <c r="AX3025" s="13" t="s">
        <v>74</v>
      </c>
      <c r="AY3025" s="249" t="s">
        <v>426</v>
      </c>
    </row>
    <row r="3026" s="15" customFormat="1">
      <c r="A3026" s="15"/>
      <c r="B3026" s="260"/>
      <c r="C3026" s="261"/>
      <c r="D3026" s="240" t="s">
        <v>446</v>
      </c>
      <c r="E3026" s="262" t="s">
        <v>28</v>
      </c>
      <c r="F3026" s="263" t="s">
        <v>466</v>
      </c>
      <c r="G3026" s="261"/>
      <c r="H3026" s="264">
        <v>0.014</v>
      </c>
      <c r="I3026" s="265"/>
      <c r="J3026" s="261"/>
      <c r="K3026" s="261"/>
      <c r="L3026" s="266"/>
      <c r="M3026" s="267"/>
      <c r="N3026" s="268"/>
      <c r="O3026" s="268"/>
      <c r="P3026" s="268"/>
      <c r="Q3026" s="268"/>
      <c r="R3026" s="268"/>
      <c r="S3026" s="268"/>
      <c r="T3026" s="269"/>
      <c r="U3026" s="15"/>
      <c r="V3026" s="15"/>
      <c r="W3026" s="15"/>
      <c r="X3026" s="15"/>
      <c r="Y3026" s="15"/>
      <c r="Z3026" s="15"/>
      <c r="AA3026" s="15"/>
      <c r="AB3026" s="15"/>
      <c r="AC3026" s="15"/>
      <c r="AD3026" s="15"/>
      <c r="AE3026" s="15"/>
      <c r="AT3026" s="270" t="s">
        <v>446</v>
      </c>
      <c r="AU3026" s="270" t="s">
        <v>83</v>
      </c>
      <c r="AV3026" s="15" t="s">
        <v>438</v>
      </c>
      <c r="AW3026" s="15" t="s">
        <v>35</v>
      </c>
      <c r="AX3026" s="15" t="s">
        <v>81</v>
      </c>
      <c r="AY3026" s="270" t="s">
        <v>426</v>
      </c>
    </row>
    <row r="3027" s="2" customFormat="1" ht="21.75" customHeight="1">
      <c r="A3027" s="42"/>
      <c r="B3027" s="43"/>
      <c r="C3027" s="271" t="s">
        <v>3777</v>
      </c>
      <c r="D3027" s="271" t="s">
        <v>776</v>
      </c>
      <c r="E3027" s="272" t="s">
        <v>3778</v>
      </c>
      <c r="F3027" s="273" t="s">
        <v>3779</v>
      </c>
      <c r="G3027" s="274" t="s">
        <v>740</v>
      </c>
      <c r="H3027" s="275">
        <v>0.60399999999999998</v>
      </c>
      <c r="I3027" s="276"/>
      <c r="J3027" s="277">
        <f>ROUND(I3027*H3027,2)</f>
        <v>0</v>
      </c>
      <c r="K3027" s="273" t="s">
        <v>437</v>
      </c>
      <c r="L3027" s="278"/>
      <c r="M3027" s="279" t="s">
        <v>28</v>
      </c>
      <c r="N3027" s="280" t="s">
        <v>45</v>
      </c>
      <c r="O3027" s="88"/>
      <c r="P3027" s="229">
        <f>O3027*H3027</f>
        <v>0</v>
      </c>
      <c r="Q3027" s="229">
        <v>1</v>
      </c>
      <c r="R3027" s="229">
        <f>Q3027*H3027</f>
        <v>0.60399999999999998</v>
      </c>
      <c r="S3027" s="229">
        <v>0</v>
      </c>
      <c r="T3027" s="230">
        <f>S3027*H3027</f>
        <v>0</v>
      </c>
      <c r="U3027" s="42"/>
      <c r="V3027" s="42"/>
      <c r="W3027" s="42"/>
      <c r="X3027" s="42"/>
      <c r="Y3027" s="42"/>
      <c r="Z3027" s="42"/>
      <c r="AA3027" s="42"/>
      <c r="AB3027" s="42"/>
      <c r="AC3027" s="42"/>
      <c r="AD3027" s="42"/>
      <c r="AE3027" s="42"/>
      <c r="AR3027" s="231" t="s">
        <v>732</v>
      </c>
      <c r="AT3027" s="231" t="s">
        <v>776</v>
      </c>
      <c r="AU3027" s="231" t="s">
        <v>83</v>
      </c>
      <c r="AY3027" s="21" t="s">
        <v>426</v>
      </c>
      <c r="BE3027" s="232">
        <f>IF(N3027="základní",J3027,0)</f>
        <v>0</v>
      </c>
      <c r="BF3027" s="232">
        <f>IF(N3027="snížená",J3027,0)</f>
        <v>0</v>
      </c>
      <c r="BG3027" s="232">
        <f>IF(N3027="zákl. přenesená",J3027,0)</f>
        <v>0</v>
      </c>
      <c r="BH3027" s="232">
        <f>IF(N3027="sníž. přenesená",J3027,0)</f>
        <v>0</v>
      </c>
      <c r="BI3027" s="232">
        <f>IF(N3027="nulová",J3027,0)</f>
        <v>0</v>
      </c>
      <c r="BJ3027" s="21" t="s">
        <v>81</v>
      </c>
      <c r="BK3027" s="232">
        <f>ROUND(I3027*H3027,2)</f>
        <v>0</v>
      </c>
      <c r="BL3027" s="21" t="s">
        <v>645</v>
      </c>
      <c r="BM3027" s="231" t="s">
        <v>3780</v>
      </c>
    </row>
    <row r="3028" s="14" customFormat="1">
      <c r="A3028" s="14"/>
      <c r="B3028" s="250"/>
      <c r="C3028" s="251"/>
      <c r="D3028" s="240" t="s">
        <v>446</v>
      </c>
      <c r="E3028" s="252" t="s">
        <v>28</v>
      </c>
      <c r="F3028" s="253" t="s">
        <v>885</v>
      </c>
      <c r="G3028" s="251"/>
      <c r="H3028" s="252" t="s">
        <v>28</v>
      </c>
      <c r="I3028" s="254"/>
      <c r="J3028" s="251"/>
      <c r="K3028" s="251"/>
      <c r="L3028" s="255"/>
      <c r="M3028" s="256"/>
      <c r="N3028" s="257"/>
      <c r="O3028" s="257"/>
      <c r="P3028" s="257"/>
      <c r="Q3028" s="257"/>
      <c r="R3028" s="257"/>
      <c r="S3028" s="257"/>
      <c r="T3028" s="258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T3028" s="259" t="s">
        <v>446</v>
      </c>
      <c r="AU3028" s="259" t="s">
        <v>83</v>
      </c>
      <c r="AV3028" s="14" t="s">
        <v>81</v>
      </c>
      <c r="AW3028" s="14" t="s">
        <v>35</v>
      </c>
      <c r="AX3028" s="14" t="s">
        <v>74</v>
      </c>
      <c r="AY3028" s="259" t="s">
        <v>426</v>
      </c>
    </row>
    <row r="3029" s="13" customFormat="1">
      <c r="A3029" s="13"/>
      <c r="B3029" s="238"/>
      <c r="C3029" s="239"/>
      <c r="D3029" s="240" t="s">
        <v>446</v>
      </c>
      <c r="E3029" s="241" t="s">
        <v>28</v>
      </c>
      <c r="F3029" s="242" t="s">
        <v>3781</v>
      </c>
      <c r="G3029" s="239"/>
      <c r="H3029" s="243">
        <v>0.60399999999999998</v>
      </c>
      <c r="I3029" s="244"/>
      <c r="J3029" s="239"/>
      <c r="K3029" s="239"/>
      <c r="L3029" s="245"/>
      <c r="M3029" s="246"/>
      <c r="N3029" s="247"/>
      <c r="O3029" s="247"/>
      <c r="P3029" s="247"/>
      <c r="Q3029" s="247"/>
      <c r="R3029" s="247"/>
      <c r="S3029" s="247"/>
      <c r="T3029" s="248"/>
      <c r="U3029" s="13"/>
      <c r="V3029" s="13"/>
      <c r="W3029" s="13"/>
      <c r="X3029" s="13"/>
      <c r="Y3029" s="13"/>
      <c r="Z3029" s="13"/>
      <c r="AA3029" s="13"/>
      <c r="AB3029" s="13"/>
      <c r="AC3029" s="13"/>
      <c r="AD3029" s="13"/>
      <c r="AE3029" s="13"/>
      <c r="AT3029" s="249" t="s">
        <v>446</v>
      </c>
      <c r="AU3029" s="249" t="s">
        <v>83</v>
      </c>
      <c r="AV3029" s="13" t="s">
        <v>83</v>
      </c>
      <c r="AW3029" s="13" t="s">
        <v>35</v>
      </c>
      <c r="AX3029" s="13" t="s">
        <v>74</v>
      </c>
      <c r="AY3029" s="249" t="s">
        <v>426</v>
      </c>
    </row>
    <row r="3030" s="15" customFormat="1">
      <c r="A3030" s="15"/>
      <c r="B3030" s="260"/>
      <c r="C3030" s="261"/>
      <c r="D3030" s="240" t="s">
        <v>446</v>
      </c>
      <c r="E3030" s="262" t="s">
        <v>28</v>
      </c>
      <c r="F3030" s="263" t="s">
        <v>466</v>
      </c>
      <c r="G3030" s="261"/>
      <c r="H3030" s="264">
        <v>0.60399999999999998</v>
      </c>
      <c r="I3030" s="265"/>
      <c r="J3030" s="261"/>
      <c r="K3030" s="261"/>
      <c r="L3030" s="266"/>
      <c r="M3030" s="267"/>
      <c r="N3030" s="268"/>
      <c r="O3030" s="268"/>
      <c r="P3030" s="268"/>
      <c r="Q3030" s="268"/>
      <c r="R3030" s="268"/>
      <c r="S3030" s="268"/>
      <c r="T3030" s="269"/>
      <c r="U3030" s="15"/>
      <c r="V3030" s="15"/>
      <c r="W3030" s="15"/>
      <c r="X3030" s="15"/>
      <c r="Y3030" s="15"/>
      <c r="Z3030" s="15"/>
      <c r="AA3030" s="15"/>
      <c r="AB3030" s="15"/>
      <c r="AC3030" s="15"/>
      <c r="AD3030" s="15"/>
      <c r="AE3030" s="15"/>
      <c r="AT3030" s="270" t="s">
        <v>446</v>
      </c>
      <c r="AU3030" s="270" t="s">
        <v>83</v>
      </c>
      <c r="AV3030" s="15" t="s">
        <v>438</v>
      </c>
      <c r="AW3030" s="15" t="s">
        <v>35</v>
      </c>
      <c r="AX3030" s="15" t="s">
        <v>81</v>
      </c>
      <c r="AY3030" s="270" t="s">
        <v>426</v>
      </c>
    </row>
    <row r="3031" s="2" customFormat="1" ht="24.15" customHeight="1">
      <c r="A3031" s="42"/>
      <c r="B3031" s="43"/>
      <c r="C3031" s="271" t="s">
        <v>3782</v>
      </c>
      <c r="D3031" s="271" t="s">
        <v>776</v>
      </c>
      <c r="E3031" s="272" t="s">
        <v>3783</v>
      </c>
      <c r="F3031" s="273" t="s">
        <v>3784</v>
      </c>
      <c r="G3031" s="274" t="s">
        <v>740</v>
      </c>
      <c r="H3031" s="275">
        <v>0.02</v>
      </c>
      <c r="I3031" s="276"/>
      <c r="J3031" s="277">
        <f>ROUND(I3031*H3031,2)</f>
        <v>0</v>
      </c>
      <c r="K3031" s="273" t="s">
        <v>437</v>
      </c>
      <c r="L3031" s="278"/>
      <c r="M3031" s="279" t="s">
        <v>28</v>
      </c>
      <c r="N3031" s="280" t="s">
        <v>45</v>
      </c>
      <c r="O3031" s="88"/>
      <c r="P3031" s="229">
        <f>O3031*H3031</f>
        <v>0</v>
      </c>
      <c r="Q3031" s="229">
        <v>1</v>
      </c>
      <c r="R3031" s="229">
        <f>Q3031*H3031</f>
        <v>0.02</v>
      </c>
      <c r="S3031" s="229">
        <v>0</v>
      </c>
      <c r="T3031" s="230">
        <f>S3031*H3031</f>
        <v>0</v>
      </c>
      <c r="U3031" s="42"/>
      <c r="V3031" s="42"/>
      <c r="W3031" s="42"/>
      <c r="X3031" s="42"/>
      <c r="Y3031" s="42"/>
      <c r="Z3031" s="42"/>
      <c r="AA3031" s="42"/>
      <c r="AB3031" s="42"/>
      <c r="AC3031" s="42"/>
      <c r="AD3031" s="42"/>
      <c r="AE3031" s="42"/>
      <c r="AR3031" s="231" t="s">
        <v>732</v>
      </c>
      <c r="AT3031" s="231" t="s">
        <v>776</v>
      </c>
      <c r="AU3031" s="231" t="s">
        <v>83</v>
      </c>
      <c r="AY3031" s="21" t="s">
        <v>426</v>
      </c>
      <c r="BE3031" s="232">
        <f>IF(N3031="základní",J3031,0)</f>
        <v>0</v>
      </c>
      <c r="BF3031" s="232">
        <f>IF(N3031="snížená",J3031,0)</f>
        <v>0</v>
      </c>
      <c r="BG3031" s="232">
        <f>IF(N3031="zákl. přenesená",J3031,0)</f>
        <v>0</v>
      </c>
      <c r="BH3031" s="232">
        <f>IF(N3031="sníž. přenesená",J3031,0)</f>
        <v>0</v>
      </c>
      <c r="BI3031" s="232">
        <f>IF(N3031="nulová",J3031,0)</f>
        <v>0</v>
      </c>
      <c r="BJ3031" s="21" t="s">
        <v>81</v>
      </c>
      <c r="BK3031" s="232">
        <f>ROUND(I3031*H3031,2)</f>
        <v>0</v>
      </c>
      <c r="BL3031" s="21" t="s">
        <v>645</v>
      </c>
      <c r="BM3031" s="231" t="s">
        <v>3785</v>
      </c>
    </row>
    <row r="3032" s="14" customFormat="1">
      <c r="A3032" s="14"/>
      <c r="B3032" s="250"/>
      <c r="C3032" s="251"/>
      <c r="D3032" s="240" t="s">
        <v>446</v>
      </c>
      <c r="E3032" s="252" t="s">
        <v>28</v>
      </c>
      <c r="F3032" s="253" t="s">
        <v>2437</v>
      </c>
      <c r="G3032" s="251"/>
      <c r="H3032" s="252" t="s">
        <v>28</v>
      </c>
      <c r="I3032" s="254"/>
      <c r="J3032" s="251"/>
      <c r="K3032" s="251"/>
      <c r="L3032" s="255"/>
      <c r="M3032" s="256"/>
      <c r="N3032" s="257"/>
      <c r="O3032" s="257"/>
      <c r="P3032" s="257"/>
      <c r="Q3032" s="257"/>
      <c r="R3032" s="257"/>
      <c r="S3032" s="257"/>
      <c r="T3032" s="258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T3032" s="259" t="s">
        <v>446</v>
      </c>
      <c r="AU3032" s="259" t="s">
        <v>83</v>
      </c>
      <c r="AV3032" s="14" t="s">
        <v>81</v>
      </c>
      <c r="AW3032" s="14" t="s">
        <v>35</v>
      </c>
      <c r="AX3032" s="14" t="s">
        <v>74</v>
      </c>
      <c r="AY3032" s="259" t="s">
        <v>426</v>
      </c>
    </row>
    <row r="3033" s="13" customFormat="1">
      <c r="A3033" s="13"/>
      <c r="B3033" s="238"/>
      <c r="C3033" s="239"/>
      <c r="D3033" s="240" t="s">
        <v>446</v>
      </c>
      <c r="E3033" s="241" t="s">
        <v>28</v>
      </c>
      <c r="F3033" s="242" t="s">
        <v>3786</v>
      </c>
      <c r="G3033" s="239"/>
      <c r="H3033" s="243">
        <v>0.02</v>
      </c>
      <c r="I3033" s="244"/>
      <c r="J3033" s="239"/>
      <c r="K3033" s="239"/>
      <c r="L3033" s="245"/>
      <c r="M3033" s="246"/>
      <c r="N3033" s="247"/>
      <c r="O3033" s="247"/>
      <c r="P3033" s="247"/>
      <c r="Q3033" s="247"/>
      <c r="R3033" s="247"/>
      <c r="S3033" s="247"/>
      <c r="T3033" s="248"/>
      <c r="U3033" s="13"/>
      <c r="V3033" s="13"/>
      <c r="W3033" s="13"/>
      <c r="X3033" s="13"/>
      <c r="Y3033" s="13"/>
      <c r="Z3033" s="13"/>
      <c r="AA3033" s="13"/>
      <c r="AB3033" s="13"/>
      <c r="AC3033" s="13"/>
      <c r="AD3033" s="13"/>
      <c r="AE3033" s="13"/>
      <c r="AT3033" s="249" t="s">
        <v>446</v>
      </c>
      <c r="AU3033" s="249" t="s">
        <v>83</v>
      </c>
      <c r="AV3033" s="13" t="s">
        <v>83</v>
      </c>
      <c r="AW3033" s="13" t="s">
        <v>35</v>
      </c>
      <c r="AX3033" s="13" t="s">
        <v>74</v>
      </c>
      <c r="AY3033" s="249" t="s">
        <v>426</v>
      </c>
    </row>
    <row r="3034" s="15" customFormat="1">
      <c r="A3034" s="15"/>
      <c r="B3034" s="260"/>
      <c r="C3034" s="261"/>
      <c r="D3034" s="240" t="s">
        <v>446</v>
      </c>
      <c r="E3034" s="262" t="s">
        <v>28</v>
      </c>
      <c r="F3034" s="263" t="s">
        <v>466</v>
      </c>
      <c r="G3034" s="261"/>
      <c r="H3034" s="264">
        <v>0.02</v>
      </c>
      <c r="I3034" s="265"/>
      <c r="J3034" s="261"/>
      <c r="K3034" s="261"/>
      <c r="L3034" s="266"/>
      <c r="M3034" s="267"/>
      <c r="N3034" s="268"/>
      <c r="O3034" s="268"/>
      <c r="P3034" s="268"/>
      <c r="Q3034" s="268"/>
      <c r="R3034" s="268"/>
      <c r="S3034" s="268"/>
      <c r="T3034" s="269"/>
      <c r="U3034" s="15"/>
      <c r="V3034" s="15"/>
      <c r="W3034" s="15"/>
      <c r="X3034" s="15"/>
      <c r="Y3034" s="15"/>
      <c r="Z3034" s="15"/>
      <c r="AA3034" s="15"/>
      <c r="AB3034" s="15"/>
      <c r="AC3034" s="15"/>
      <c r="AD3034" s="15"/>
      <c r="AE3034" s="15"/>
      <c r="AT3034" s="270" t="s">
        <v>446</v>
      </c>
      <c r="AU3034" s="270" t="s">
        <v>83</v>
      </c>
      <c r="AV3034" s="15" t="s">
        <v>438</v>
      </c>
      <c r="AW3034" s="15" t="s">
        <v>35</v>
      </c>
      <c r="AX3034" s="15" t="s">
        <v>81</v>
      </c>
      <c r="AY3034" s="270" t="s">
        <v>426</v>
      </c>
    </row>
    <row r="3035" s="2" customFormat="1" ht="24.15" customHeight="1">
      <c r="A3035" s="42"/>
      <c r="B3035" s="43"/>
      <c r="C3035" s="271" t="s">
        <v>3787</v>
      </c>
      <c r="D3035" s="271" t="s">
        <v>776</v>
      </c>
      <c r="E3035" s="272" t="s">
        <v>3788</v>
      </c>
      <c r="F3035" s="273" t="s">
        <v>3789</v>
      </c>
      <c r="G3035" s="274" t="s">
        <v>740</v>
      </c>
      <c r="H3035" s="275">
        <v>0.183</v>
      </c>
      <c r="I3035" s="276"/>
      <c r="J3035" s="277">
        <f>ROUND(I3035*H3035,2)</f>
        <v>0</v>
      </c>
      <c r="K3035" s="273" t="s">
        <v>437</v>
      </c>
      <c r="L3035" s="278"/>
      <c r="M3035" s="279" t="s">
        <v>28</v>
      </c>
      <c r="N3035" s="280" t="s">
        <v>45</v>
      </c>
      <c r="O3035" s="88"/>
      <c r="P3035" s="229">
        <f>O3035*H3035</f>
        <v>0</v>
      </c>
      <c r="Q3035" s="229">
        <v>1</v>
      </c>
      <c r="R3035" s="229">
        <f>Q3035*H3035</f>
        <v>0.183</v>
      </c>
      <c r="S3035" s="229">
        <v>0</v>
      </c>
      <c r="T3035" s="230">
        <f>S3035*H3035</f>
        <v>0</v>
      </c>
      <c r="U3035" s="42"/>
      <c r="V3035" s="42"/>
      <c r="W3035" s="42"/>
      <c r="X3035" s="42"/>
      <c r="Y3035" s="42"/>
      <c r="Z3035" s="42"/>
      <c r="AA3035" s="42"/>
      <c r="AB3035" s="42"/>
      <c r="AC3035" s="42"/>
      <c r="AD3035" s="42"/>
      <c r="AE3035" s="42"/>
      <c r="AR3035" s="231" t="s">
        <v>732</v>
      </c>
      <c r="AT3035" s="231" t="s">
        <v>776</v>
      </c>
      <c r="AU3035" s="231" t="s">
        <v>83</v>
      </c>
      <c r="AY3035" s="21" t="s">
        <v>426</v>
      </c>
      <c r="BE3035" s="232">
        <f>IF(N3035="základní",J3035,0)</f>
        <v>0</v>
      </c>
      <c r="BF3035" s="232">
        <f>IF(N3035="snížená",J3035,0)</f>
        <v>0</v>
      </c>
      <c r="BG3035" s="232">
        <f>IF(N3035="zákl. přenesená",J3035,0)</f>
        <v>0</v>
      </c>
      <c r="BH3035" s="232">
        <f>IF(N3035="sníž. přenesená",J3035,0)</f>
        <v>0</v>
      </c>
      <c r="BI3035" s="232">
        <f>IF(N3035="nulová",J3035,0)</f>
        <v>0</v>
      </c>
      <c r="BJ3035" s="21" t="s">
        <v>81</v>
      </c>
      <c r="BK3035" s="232">
        <f>ROUND(I3035*H3035,2)</f>
        <v>0</v>
      </c>
      <c r="BL3035" s="21" t="s">
        <v>645</v>
      </c>
      <c r="BM3035" s="231" t="s">
        <v>3790</v>
      </c>
    </row>
    <row r="3036" s="14" customFormat="1">
      <c r="A3036" s="14"/>
      <c r="B3036" s="250"/>
      <c r="C3036" s="251"/>
      <c r="D3036" s="240" t="s">
        <v>446</v>
      </c>
      <c r="E3036" s="252" t="s">
        <v>28</v>
      </c>
      <c r="F3036" s="253" t="s">
        <v>885</v>
      </c>
      <c r="G3036" s="251"/>
      <c r="H3036" s="252" t="s">
        <v>28</v>
      </c>
      <c r="I3036" s="254"/>
      <c r="J3036" s="251"/>
      <c r="K3036" s="251"/>
      <c r="L3036" s="255"/>
      <c r="M3036" s="256"/>
      <c r="N3036" s="257"/>
      <c r="O3036" s="257"/>
      <c r="P3036" s="257"/>
      <c r="Q3036" s="257"/>
      <c r="R3036" s="257"/>
      <c r="S3036" s="257"/>
      <c r="T3036" s="258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T3036" s="259" t="s">
        <v>446</v>
      </c>
      <c r="AU3036" s="259" t="s">
        <v>83</v>
      </c>
      <c r="AV3036" s="14" t="s">
        <v>81</v>
      </c>
      <c r="AW3036" s="14" t="s">
        <v>35</v>
      </c>
      <c r="AX3036" s="14" t="s">
        <v>74</v>
      </c>
      <c r="AY3036" s="259" t="s">
        <v>426</v>
      </c>
    </row>
    <row r="3037" s="13" customFormat="1">
      <c r="A3037" s="13"/>
      <c r="B3037" s="238"/>
      <c r="C3037" s="239"/>
      <c r="D3037" s="240" t="s">
        <v>446</v>
      </c>
      <c r="E3037" s="241" t="s">
        <v>28</v>
      </c>
      <c r="F3037" s="242" t="s">
        <v>3791</v>
      </c>
      <c r="G3037" s="239"/>
      <c r="H3037" s="243">
        <v>0.183</v>
      </c>
      <c r="I3037" s="244"/>
      <c r="J3037" s="239"/>
      <c r="K3037" s="239"/>
      <c r="L3037" s="245"/>
      <c r="M3037" s="246"/>
      <c r="N3037" s="247"/>
      <c r="O3037" s="247"/>
      <c r="P3037" s="247"/>
      <c r="Q3037" s="247"/>
      <c r="R3037" s="247"/>
      <c r="S3037" s="247"/>
      <c r="T3037" s="248"/>
      <c r="U3037" s="13"/>
      <c r="V3037" s="13"/>
      <c r="W3037" s="13"/>
      <c r="X3037" s="13"/>
      <c r="Y3037" s="13"/>
      <c r="Z3037" s="13"/>
      <c r="AA3037" s="13"/>
      <c r="AB3037" s="13"/>
      <c r="AC3037" s="13"/>
      <c r="AD3037" s="13"/>
      <c r="AE3037" s="13"/>
      <c r="AT3037" s="249" t="s">
        <v>446</v>
      </c>
      <c r="AU3037" s="249" t="s">
        <v>83</v>
      </c>
      <c r="AV3037" s="13" t="s">
        <v>83</v>
      </c>
      <c r="AW3037" s="13" t="s">
        <v>35</v>
      </c>
      <c r="AX3037" s="13" t="s">
        <v>74</v>
      </c>
      <c r="AY3037" s="249" t="s">
        <v>426</v>
      </c>
    </row>
    <row r="3038" s="15" customFormat="1">
      <c r="A3038" s="15"/>
      <c r="B3038" s="260"/>
      <c r="C3038" s="261"/>
      <c r="D3038" s="240" t="s">
        <v>446</v>
      </c>
      <c r="E3038" s="262" t="s">
        <v>28</v>
      </c>
      <c r="F3038" s="263" t="s">
        <v>466</v>
      </c>
      <c r="G3038" s="261"/>
      <c r="H3038" s="264">
        <v>0.183</v>
      </c>
      <c r="I3038" s="265"/>
      <c r="J3038" s="261"/>
      <c r="K3038" s="261"/>
      <c r="L3038" s="266"/>
      <c r="M3038" s="267"/>
      <c r="N3038" s="268"/>
      <c r="O3038" s="268"/>
      <c r="P3038" s="268"/>
      <c r="Q3038" s="268"/>
      <c r="R3038" s="268"/>
      <c r="S3038" s="268"/>
      <c r="T3038" s="269"/>
      <c r="U3038" s="15"/>
      <c r="V3038" s="15"/>
      <c r="W3038" s="15"/>
      <c r="X3038" s="15"/>
      <c r="Y3038" s="15"/>
      <c r="Z3038" s="15"/>
      <c r="AA3038" s="15"/>
      <c r="AB3038" s="15"/>
      <c r="AC3038" s="15"/>
      <c r="AD3038" s="15"/>
      <c r="AE3038" s="15"/>
      <c r="AT3038" s="270" t="s">
        <v>446</v>
      </c>
      <c r="AU3038" s="270" t="s">
        <v>83</v>
      </c>
      <c r="AV3038" s="15" t="s">
        <v>438</v>
      </c>
      <c r="AW3038" s="15" t="s">
        <v>35</v>
      </c>
      <c r="AX3038" s="15" t="s">
        <v>81</v>
      </c>
      <c r="AY3038" s="270" t="s">
        <v>426</v>
      </c>
    </row>
    <row r="3039" s="2" customFormat="1" ht="24.15" customHeight="1">
      <c r="A3039" s="42"/>
      <c r="B3039" s="43"/>
      <c r="C3039" s="271" t="s">
        <v>3792</v>
      </c>
      <c r="D3039" s="271" t="s">
        <v>776</v>
      </c>
      <c r="E3039" s="272" t="s">
        <v>3793</v>
      </c>
      <c r="F3039" s="273" t="s">
        <v>3794</v>
      </c>
      <c r="G3039" s="274" t="s">
        <v>740</v>
      </c>
      <c r="H3039" s="275">
        <v>0.23799999999999999</v>
      </c>
      <c r="I3039" s="276"/>
      <c r="J3039" s="277">
        <f>ROUND(I3039*H3039,2)</f>
        <v>0</v>
      </c>
      <c r="K3039" s="273" t="s">
        <v>28</v>
      </c>
      <c r="L3039" s="278"/>
      <c r="M3039" s="279" t="s">
        <v>28</v>
      </c>
      <c r="N3039" s="280" t="s">
        <v>45</v>
      </c>
      <c r="O3039" s="88"/>
      <c r="P3039" s="229">
        <f>O3039*H3039</f>
        <v>0</v>
      </c>
      <c r="Q3039" s="229">
        <v>1</v>
      </c>
      <c r="R3039" s="229">
        <f>Q3039*H3039</f>
        <v>0.23799999999999999</v>
      </c>
      <c r="S3039" s="229">
        <v>0</v>
      </c>
      <c r="T3039" s="230">
        <f>S3039*H3039</f>
        <v>0</v>
      </c>
      <c r="U3039" s="42"/>
      <c r="V3039" s="42"/>
      <c r="W3039" s="42"/>
      <c r="X3039" s="42"/>
      <c r="Y3039" s="42"/>
      <c r="Z3039" s="42"/>
      <c r="AA3039" s="42"/>
      <c r="AB3039" s="42"/>
      <c r="AC3039" s="42"/>
      <c r="AD3039" s="42"/>
      <c r="AE3039" s="42"/>
      <c r="AR3039" s="231" t="s">
        <v>732</v>
      </c>
      <c r="AT3039" s="231" t="s">
        <v>776</v>
      </c>
      <c r="AU3039" s="231" t="s">
        <v>83</v>
      </c>
      <c r="AY3039" s="21" t="s">
        <v>426</v>
      </c>
      <c r="BE3039" s="232">
        <f>IF(N3039="základní",J3039,0)</f>
        <v>0</v>
      </c>
      <c r="BF3039" s="232">
        <f>IF(N3039="snížená",J3039,0)</f>
        <v>0</v>
      </c>
      <c r="BG3039" s="232">
        <f>IF(N3039="zákl. přenesená",J3039,0)</f>
        <v>0</v>
      </c>
      <c r="BH3039" s="232">
        <f>IF(N3039="sníž. přenesená",J3039,0)</f>
        <v>0</v>
      </c>
      <c r="BI3039" s="232">
        <f>IF(N3039="nulová",J3039,0)</f>
        <v>0</v>
      </c>
      <c r="BJ3039" s="21" t="s">
        <v>81</v>
      </c>
      <c r="BK3039" s="232">
        <f>ROUND(I3039*H3039,2)</f>
        <v>0</v>
      </c>
      <c r="BL3039" s="21" t="s">
        <v>645</v>
      </c>
      <c r="BM3039" s="231" t="s">
        <v>3795</v>
      </c>
    </row>
    <row r="3040" s="13" customFormat="1">
      <c r="A3040" s="13"/>
      <c r="B3040" s="238"/>
      <c r="C3040" s="239"/>
      <c r="D3040" s="240" t="s">
        <v>446</v>
      </c>
      <c r="E3040" s="241" t="s">
        <v>28</v>
      </c>
      <c r="F3040" s="242" t="s">
        <v>3796</v>
      </c>
      <c r="G3040" s="239"/>
      <c r="H3040" s="243">
        <v>0.23799999999999999</v>
      </c>
      <c r="I3040" s="244"/>
      <c r="J3040" s="239"/>
      <c r="K3040" s="239"/>
      <c r="L3040" s="245"/>
      <c r="M3040" s="246"/>
      <c r="N3040" s="247"/>
      <c r="O3040" s="247"/>
      <c r="P3040" s="247"/>
      <c r="Q3040" s="247"/>
      <c r="R3040" s="247"/>
      <c r="S3040" s="247"/>
      <c r="T3040" s="248"/>
      <c r="U3040" s="13"/>
      <c r="V3040" s="13"/>
      <c r="W3040" s="13"/>
      <c r="X3040" s="13"/>
      <c r="Y3040" s="13"/>
      <c r="Z3040" s="13"/>
      <c r="AA3040" s="13"/>
      <c r="AB3040" s="13"/>
      <c r="AC3040" s="13"/>
      <c r="AD3040" s="13"/>
      <c r="AE3040" s="13"/>
      <c r="AT3040" s="249" t="s">
        <v>446</v>
      </c>
      <c r="AU3040" s="249" t="s">
        <v>83</v>
      </c>
      <c r="AV3040" s="13" t="s">
        <v>83</v>
      </c>
      <c r="AW3040" s="13" t="s">
        <v>35</v>
      </c>
      <c r="AX3040" s="13" t="s">
        <v>74</v>
      </c>
      <c r="AY3040" s="249" t="s">
        <v>426</v>
      </c>
    </row>
    <row r="3041" s="15" customFormat="1">
      <c r="A3041" s="15"/>
      <c r="B3041" s="260"/>
      <c r="C3041" s="261"/>
      <c r="D3041" s="240" t="s">
        <v>446</v>
      </c>
      <c r="E3041" s="262" t="s">
        <v>28</v>
      </c>
      <c r="F3041" s="263" t="s">
        <v>466</v>
      </c>
      <c r="G3041" s="261"/>
      <c r="H3041" s="264">
        <v>0.23799999999999999</v>
      </c>
      <c r="I3041" s="265"/>
      <c r="J3041" s="261"/>
      <c r="K3041" s="261"/>
      <c r="L3041" s="266"/>
      <c r="M3041" s="267"/>
      <c r="N3041" s="268"/>
      <c r="O3041" s="268"/>
      <c r="P3041" s="268"/>
      <c r="Q3041" s="268"/>
      <c r="R3041" s="268"/>
      <c r="S3041" s="268"/>
      <c r="T3041" s="269"/>
      <c r="U3041" s="15"/>
      <c r="V3041" s="15"/>
      <c r="W3041" s="15"/>
      <c r="X3041" s="15"/>
      <c r="Y3041" s="15"/>
      <c r="Z3041" s="15"/>
      <c r="AA3041" s="15"/>
      <c r="AB3041" s="15"/>
      <c r="AC3041" s="15"/>
      <c r="AD3041" s="15"/>
      <c r="AE3041" s="15"/>
      <c r="AT3041" s="270" t="s">
        <v>446</v>
      </c>
      <c r="AU3041" s="270" t="s">
        <v>83</v>
      </c>
      <c r="AV3041" s="15" t="s">
        <v>438</v>
      </c>
      <c r="AW3041" s="15" t="s">
        <v>35</v>
      </c>
      <c r="AX3041" s="15" t="s">
        <v>81</v>
      </c>
      <c r="AY3041" s="270" t="s">
        <v>426</v>
      </c>
    </row>
    <row r="3042" s="2" customFormat="1" ht="37.8" customHeight="1">
      <c r="A3042" s="42"/>
      <c r="B3042" s="43"/>
      <c r="C3042" s="220" t="s">
        <v>3797</v>
      </c>
      <c r="D3042" s="220" t="s">
        <v>433</v>
      </c>
      <c r="E3042" s="221" t="s">
        <v>3798</v>
      </c>
      <c r="F3042" s="222" t="s">
        <v>3799</v>
      </c>
      <c r="G3042" s="223" t="s">
        <v>1452</v>
      </c>
      <c r="H3042" s="224">
        <v>1</v>
      </c>
      <c r="I3042" s="225"/>
      <c r="J3042" s="226">
        <f>ROUND(I3042*H3042,2)</f>
        <v>0</v>
      </c>
      <c r="K3042" s="222" t="s">
        <v>28</v>
      </c>
      <c r="L3042" s="48"/>
      <c r="M3042" s="227" t="s">
        <v>28</v>
      </c>
      <c r="N3042" s="228" t="s">
        <v>45</v>
      </c>
      <c r="O3042" s="88"/>
      <c r="P3042" s="229">
        <f>O3042*H3042</f>
        <v>0</v>
      </c>
      <c r="Q3042" s="229">
        <v>0</v>
      </c>
      <c r="R3042" s="229">
        <f>Q3042*H3042</f>
        <v>0</v>
      </c>
      <c r="S3042" s="229">
        <v>0</v>
      </c>
      <c r="T3042" s="230">
        <f>S3042*H3042</f>
        <v>0</v>
      </c>
      <c r="U3042" s="42"/>
      <c r="V3042" s="42"/>
      <c r="W3042" s="42"/>
      <c r="X3042" s="42"/>
      <c r="Y3042" s="42"/>
      <c r="Z3042" s="42"/>
      <c r="AA3042" s="42"/>
      <c r="AB3042" s="42"/>
      <c r="AC3042" s="42"/>
      <c r="AD3042" s="42"/>
      <c r="AE3042" s="42"/>
      <c r="AR3042" s="231" t="s">
        <v>645</v>
      </c>
      <c r="AT3042" s="231" t="s">
        <v>433</v>
      </c>
      <c r="AU3042" s="231" t="s">
        <v>83</v>
      </c>
      <c r="AY3042" s="21" t="s">
        <v>426</v>
      </c>
      <c r="BE3042" s="232">
        <f>IF(N3042="základní",J3042,0)</f>
        <v>0</v>
      </c>
      <c r="BF3042" s="232">
        <f>IF(N3042="snížená",J3042,0)</f>
        <v>0</v>
      </c>
      <c r="BG3042" s="232">
        <f>IF(N3042="zákl. přenesená",J3042,0)</f>
        <v>0</v>
      </c>
      <c r="BH3042" s="232">
        <f>IF(N3042="sníž. přenesená",J3042,0)</f>
        <v>0</v>
      </c>
      <c r="BI3042" s="232">
        <f>IF(N3042="nulová",J3042,0)</f>
        <v>0</v>
      </c>
      <c r="BJ3042" s="21" t="s">
        <v>81</v>
      </c>
      <c r="BK3042" s="232">
        <f>ROUND(I3042*H3042,2)</f>
        <v>0</v>
      </c>
      <c r="BL3042" s="21" t="s">
        <v>645</v>
      </c>
      <c r="BM3042" s="231" t="s">
        <v>3800</v>
      </c>
    </row>
    <row r="3043" s="14" customFormat="1">
      <c r="A3043" s="14"/>
      <c r="B3043" s="250"/>
      <c r="C3043" s="251"/>
      <c r="D3043" s="240" t="s">
        <v>446</v>
      </c>
      <c r="E3043" s="252" t="s">
        <v>28</v>
      </c>
      <c r="F3043" s="253" t="s">
        <v>899</v>
      </c>
      <c r="G3043" s="251"/>
      <c r="H3043" s="252" t="s">
        <v>28</v>
      </c>
      <c r="I3043" s="254"/>
      <c r="J3043" s="251"/>
      <c r="K3043" s="251"/>
      <c r="L3043" s="255"/>
      <c r="M3043" s="256"/>
      <c r="N3043" s="257"/>
      <c r="O3043" s="257"/>
      <c r="P3043" s="257"/>
      <c r="Q3043" s="257"/>
      <c r="R3043" s="257"/>
      <c r="S3043" s="257"/>
      <c r="T3043" s="258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T3043" s="259" t="s">
        <v>446</v>
      </c>
      <c r="AU3043" s="259" t="s">
        <v>83</v>
      </c>
      <c r="AV3043" s="14" t="s">
        <v>81</v>
      </c>
      <c r="AW3043" s="14" t="s">
        <v>35</v>
      </c>
      <c r="AX3043" s="14" t="s">
        <v>74</v>
      </c>
      <c r="AY3043" s="259" t="s">
        <v>426</v>
      </c>
    </row>
    <row r="3044" s="14" customFormat="1">
      <c r="A3044" s="14"/>
      <c r="B3044" s="250"/>
      <c r="C3044" s="251"/>
      <c r="D3044" s="240" t="s">
        <v>446</v>
      </c>
      <c r="E3044" s="252" t="s">
        <v>28</v>
      </c>
      <c r="F3044" s="253" t="s">
        <v>3801</v>
      </c>
      <c r="G3044" s="251"/>
      <c r="H3044" s="252" t="s">
        <v>28</v>
      </c>
      <c r="I3044" s="254"/>
      <c r="J3044" s="251"/>
      <c r="K3044" s="251"/>
      <c r="L3044" s="255"/>
      <c r="M3044" s="256"/>
      <c r="N3044" s="257"/>
      <c r="O3044" s="257"/>
      <c r="P3044" s="257"/>
      <c r="Q3044" s="257"/>
      <c r="R3044" s="257"/>
      <c r="S3044" s="257"/>
      <c r="T3044" s="258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T3044" s="259" t="s">
        <v>446</v>
      </c>
      <c r="AU3044" s="259" t="s">
        <v>83</v>
      </c>
      <c r="AV3044" s="14" t="s">
        <v>81</v>
      </c>
      <c r="AW3044" s="14" t="s">
        <v>35</v>
      </c>
      <c r="AX3044" s="14" t="s">
        <v>74</v>
      </c>
      <c r="AY3044" s="259" t="s">
        <v>426</v>
      </c>
    </row>
    <row r="3045" s="13" customFormat="1">
      <c r="A3045" s="13"/>
      <c r="B3045" s="238"/>
      <c r="C3045" s="239"/>
      <c r="D3045" s="240" t="s">
        <v>446</v>
      </c>
      <c r="E3045" s="241" t="s">
        <v>28</v>
      </c>
      <c r="F3045" s="242" t="s">
        <v>81</v>
      </c>
      <c r="G3045" s="239"/>
      <c r="H3045" s="243">
        <v>1</v>
      </c>
      <c r="I3045" s="244"/>
      <c r="J3045" s="239"/>
      <c r="K3045" s="239"/>
      <c r="L3045" s="245"/>
      <c r="M3045" s="246"/>
      <c r="N3045" s="247"/>
      <c r="O3045" s="247"/>
      <c r="P3045" s="247"/>
      <c r="Q3045" s="247"/>
      <c r="R3045" s="247"/>
      <c r="S3045" s="247"/>
      <c r="T3045" s="248"/>
      <c r="U3045" s="13"/>
      <c r="V3045" s="13"/>
      <c r="W3045" s="13"/>
      <c r="X3045" s="13"/>
      <c r="Y3045" s="13"/>
      <c r="Z3045" s="13"/>
      <c r="AA3045" s="13"/>
      <c r="AB3045" s="13"/>
      <c r="AC3045" s="13"/>
      <c r="AD3045" s="13"/>
      <c r="AE3045" s="13"/>
      <c r="AT3045" s="249" t="s">
        <v>446</v>
      </c>
      <c r="AU3045" s="249" t="s">
        <v>83</v>
      </c>
      <c r="AV3045" s="13" t="s">
        <v>83</v>
      </c>
      <c r="AW3045" s="13" t="s">
        <v>35</v>
      </c>
      <c r="AX3045" s="13" t="s">
        <v>81</v>
      </c>
      <c r="AY3045" s="249" t="s">
        <v>426</v>
      </c>
    </row>
    <row r="3046" s="2" customFormat="1" ht="49.05" customHeight="1">
      <c r="A3046" s="42"/>
      <c r="B3046" s="43"/>
      <c r="C3046" s="220" t="s">
        <v>3802</v>
      </c>
      <c r="D3046" s="220" t="s">
        <v>433</v>
      </c>
      <c r="E3046" s="221" t="s">
        <v>3803</v>
      </c>
      <c r="F3046" s="222" t="s">
        <v>3804</v>
      </c>
      <c r="G3046" s="223" t="s">
        <v>1452</v>
      </c>
      <c r="H3046" s="224">
        <v>2</v>
      </c>
      <c r="I3046" s="225"/>
      <c r="J3046" s="226">
        <f>ROUND(I3046*H3046,2)</f>
        <v>0</v>
      </c>
      <c r="K3046" s="222" t="s">
        <v>28</v>
      </c>
      <c r="L3046" s="48"/>
      <c r="M3046" s="227" t="s">
        <v>28</v>
      </c>
      <c r="N3046" s="228" t="s">
        <v>45</v>
      </c>
      <c r="O3046" s="88"/>
      <c r="P3046" s="229">
        <f>O3046*H3046</f>
        <v>0</v>
      </c>
      <c r="Q3046" s="229">
        <v>0</v>
      </c>
      <c r="R3046" s="229">
        <f>Q3046*H3046</f>
        <v>0</v>
      </c>
      <c r="S3046" s="229">
        <v>0</v>
      </c>
      <c r="T3046" s="230">
        <f>S3046*H3046</f>
        <v>0</v>
      </c>
      <c r="U3046" s="42"/>
      <c r="V3046" s="42"/>
      <c r="W3046" s="42"/>
      <c r="X3046" s="42"/>
      <c r="Y3046" s="42"/>
      <c r="Z3046" s="42"/>
      <c r="AA3046" s="42"/>
      <c r="AB3046" s="42"/>
      <c r="AC3046" s="42"/>
      <c r="AD3046" s="42"/>
      <c r="AE3046" s="42"/>
      <c r="AR3046" s="231" t="s">
        <v>645</v>
      </c>
      <c r="AT3046" s="231" t="s">
        <v>433</v>
      </c>
      <c r="AU3046" s="231" t="s">
        <v>83</v>
      </c>
      <c r="AY3046" s="21" t="s">
        <v>426</v>
      </c>
      <c r="BE3046" s="232">
        <f>IF(N3046="základní",J3046,0)</f>
        <v>0</v>
      </c>
      <c r="BF3046" s="232">
        <f>IF(N3046="snížená",J3046,0)</f>
        <v>0</v>
      </c>
      <c r="BG3046" s="232">
        <f>IF(N3046="zákl. přenesená",J3046,0)</f>
        <v>0</v>
      </c>
      <c r="BH3046" s="232">
        <f>IF(N3046="sníž. přenesená",J3046,0)</f>
        <v>0</v>
      </c>
      <c r="BI3046" s="232">
        <f>IF(N3046="nulová",J3046,0)</f>
        <v>0</v>
      </c>
      <c r="BJ3046" s="21" t="s">
        <v>81</v>
      </c>
      <c r="BK3046" s="232">
        <f>ROUND(I3046*H3046,2)</f>
        <v>0</v>
      </c>
      <c r="BL3046" s="21" t="s">
        <v>645</v>
      </c>
      <c r="BM3046" s="231" t="s">
        <v>3805</v>
      </c>
    </row>
    <row r="3047" s="14" customFormat="1">
      <c r="A3047" s="14"/>
      <c r="B3047" s="250"/>
      <c r="C3047" s="251"/>
      <c r="D3047" s="240" t="s">
        <v>446</v>
      </c>
      <c r="E3047" s="252" t="s">
        <v>28</v>
      </c>
      <c r="F3047" s="253" t="s">
        <v>899</v>
      </c>
      <c r="G3047" s="251"/>
      <c r="H3047" s="252" t="s">
        <v>28</v>
      </c>
      <c r="I3047" s="254"/>
      <c r="J3047" s="251"/>
      <c r="K3047" s="251"/>
      <c r="L3047" s="255"/>
      <c r="M3047" s="256"/>
      <c r="N3047" s="257"/>
      <c r="O3047" s="257"/>
      <c r="P3047" s="257"/>
      <c r="Q3047" s="257"/>
      <c r="R3047" s="257"/>
      <c r="S3047" s="257"/>
      <c r="T3047" s="258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T3047" s="259" t="s">
        <v>446</v>
      </c>
      <c r="AU3047" s="259" t="s">
        <v>83</v>
      </c>
      <c r="AV3047" s="14" t="s">
        <v>81</v>
      </c>
      <c r="AW3047" s="14" t="s">
        <v>35</v>
      </c>
      <c r="AX3047" s="14" t="s">
        <v>74</v>
      </c>
      <c r="AY3047" s="259" t="s">
        <v>426</v>
      </c>
    </row>
    <row r="3048" s="14" customFormat="1">
      <c r="A3048" s="14"/>
      <c r="B3048" s="250"/>
      <c r="C3048" s="251"/>
      <c r="D3048" s="240" t="s">
        <v>446</v>
      </c>
      <c r="E3048" s="252" t="s">
        <v>28</v>
      </c>
      <c r="F3048" s="253" t="s">
        <v>3801</v>
      </c>
      <c r="G3048" s="251"/>
      <c r="H3048" s="252" t="s">
        <v>28</v>
      </c>
      <c r="I3048" s="254"/>
      <c r="J3048" s="251"/>
      <c r="K3048" s="251"/>
      <c r="L3048" s="255"/>
      <c r="M3048" s="256"/>
      <c r="N3048" s="257"/>
      <c r="O3048" s="257"/>
      <c r="P3048" s="257"/>
      <c r="Q3048" s="257"/>
      <c r="R3048" s="257"/>
      <c r="S3048" s="257"/>
      <c r="T3048" s="258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T3048" s="259" t="s">
        <v>446</v>
      </c>
      <c r="AU3048" s="259" t="s">
        <v>83</v>
      </c>
      <c r="AV3048" s="14" t="s">
        <v>81</v>
      </c>
      <c r="AW3048" s="14" t="s">
        <v>35</v>
      </c>
      <c r="AX3048" s="14" t="s">
        <v>74</v>
      </c>
      <c r="AY3048" s="259" t="s">
        <v>426</v>
      </c>
    </row>
    <row r="3049" s="13" customFormat="1">
      <c r="A3049" s="13"/>
      <c r="B3049" s="238"/>
      <c r="C3049" s="239"/>
      <c r="D3049" s="240" t="s">
        <v>446</v>
      </c>
      <c r="E3049" s="241" t="s">
        <v>28</v>
      </c>
      <c r="F3049" s="242" t="s">
        <v>83</v>
      </c>
      <c r="G3049" s="239"/>
      <c r="H3049" s="243">
        <v>2</v>
      </c>
      <c r="I3049" s="244"/>
      <c r="J3049" s="239"/>
      <c r="K3049" s="239"/>
      <c r="L3049" s="245"/>
      <c r="M3049" s="246"/>
      <c r="N3049" s="247"/>
      <c r="O3049" s="247"/>
      <c r="P3049" s="247"/>
      <c r="Q3049" s="247"/>
      <c r="R3049" s="247"/>
      <c r="S3049" s="247"/>
      <c r="T3049" s="248"/>
      <c r="U3049" s="13"/>
      <c r="V3049" s="13"/>
      <c r="W3049" s="13"/>
      <c r="X3049" s="13"/>
      <c r="Y3049" s="13"/>
      <c r="Z3049" s="13"/>
      <c r="AA3049" s="13"/>
      <c r="AB3049" s="13"/>
      <c r="AC3049" s="13"/>
      <c r="AD3049" s="13"/>
      <c r="AE3049" s="13"/>
      <c r="AT3049" s="249" t="s">
        <v>446</v>
      </c>
      <c r="AU3049" s="249" t="s">
        <v>83</v>
      </c>
      <c r="AV3049" s="13" t="s">
        <v>83</v>
      </c>
      <c r="AW3049" s="13" t="s">
        <v>35</v>
      </c>
      <c r="AX3049" s="13" t="s">
        <v>81</v>
      </c>
      <c r="AY3049" s="249" t="s">
        <v>426</v>
      </c>
    </row>
    <row r="3050" s="2" customFormat="1" ht="62.7" customHeight="1">
      <c r="A3050" s="42"/>
      <c r="B3050" s="43"/>
      <c r="C3050" s="220" t="s">
        <v>3806</v>
      </c>
      <c r="D3050" s="220" t="s">
        <v>433</v>
      </c>
      <c r="E3050" s="221" t="s">
        <v>3807</v>
      </c>
      <c r="F3050" s="222" t="s">
        <v>3808</v>
      </c>
      <c r="G3050" s="223" t="s">
        <v>1452</v>
      </c>
      <c r="H3050" s="224">
        <v>5</v>
      </c>
      <c r="I3050" s="225"/>
      <c r="J3050" s="226">
        <f>ROUND(I3050*H3050,2)</f>
        <v>0</v>
      </c>
      <c r="K3050" s="222" t="s">
        <v>28</v>
      </c>
      <c r="L3050" s="48"/>
      <c r="M3050" s="227" t="s">
        <v>28</v>
      </c>
      <c r="N3050" s="228" t="s">
        <v>45</v>
      </c>
      <c r="O3050" s="88"/>
      <c r="P3050" s="229">
        <f>O3050*H3050</f>
        <v>0</v>
      </c>
      <c r="Q3050" s="229">
        <v>0</v>
      </c>
      <c r="R3050" s="229">
        <f>Q3050*H3050</f>
        <v>0</v>
      </c>
      <c r="S3050" s="229">
        <v>0</v>
      </c>
      <c r="T3050" s="230">
        <f>S3050*H3050</f>
        <v>0</v>
      </c>
      <c r="U3050" s="42"/>
      <c r="V3050" s="42"/>
      <c r="W3050" s="42"/>
      <c r="X3050" s="42"/>
      <c r="Y3050" s="42"/>
      <c r="Z3050" s="42"/>
      <c r="AA3050" s="42"/>
      <c r="AB3050" s="42"/>
      <c r="AC3050" s="42"/>
      <c r="AD3050" s="42"/>
      <c r="AE3050" s="42"/>
      <c r="AR3050" s="231" t="s">
        <v>645</v>
      </c>
      <c r="AT3050" s="231" t="s">
        <v>433</v>
      </c>
      <c r="AU3050" s="231" t="s">
        <v>83</v>
      </c>
      <c r="AY3050" s="21" t="s">
        <v>426</v>
      </c>
      <c r="BE3050" s="232">
        <f>IF(N3050="základní",J3050,0)</f>
        <v>0</v>
      </c>
      <c r="BF3050" s="232">
        <f>IF(N3050="snížená",J3050,0)</f>
        <v>0</v>
      </c>
      <c r="BG3050" s="232">
        <f>IF(N3050="zákl. přenesená",J3050,0)</f>
        <v>0</v>
      </c>
      <c r="BH3050" s="232">
        <f>IF(N3050="sníž. přenesená",J3050,0)</f>
        <v>0</v>
      </c>
      <c r="BI3050" s="232">
        <f>IF(N3050="nulová",J3050,0)</f>
        <v>0</v>
      </c>
      <c r="BJ3050" s="21" t="s">
        <v>81</v>
      </c>
      <c r="BK3050" s="232">
        <f>ROUND(I3050*H3050,2)</f>
        <v>0</v>
      </c>
      <c r="BL3050" s="21" t="s">
        <v>645</v>
      </c>
      <c r="BM3050" s="231" t="s">
        <v>3809</v>
      </c>
    </row>
    <row r="3051" s="14" customFormat="1">
      <c r="A3051" s="14"/>
      <c r="B3051" s="250"/>
      <c r="C3051" s="251"/>
      <c r="D3051" s="240" t="s">
        <v>446</v>
      </c>
      <c r="E3051" s="252" t="s">
        <v>28</v>
      </c>
      <c r="F3051" s="253" t="s">
        <v>899</v>
      </c>
      <c r="G3051" s="251"/>
      <c r="H3051" s="252" t="s">
        <v>28</v>
      </c>
      <c r="I3051" s="254"/>
      <c r="J3051" s="251"/>
      <c r="K3051" s="251"/>
      <c r="L3051" s="255"/>
      <c r="M3051" s="256"/>
      <c r="N3051" s="257"/>
      <c r="O3051" s="257"/>
      <c r="P3051" s="257"/>
      <c r="Q3051" s="257"/>
      <c r="R3051" s="257"/>
      <c r="S3051" s="257"/>
      <c r="T3051" s="258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T3051" s="259" t="s">
        <v>446</v>
      </c>
      <c r="AU3051" s="259" t="s">
        <v>83</v>
      </c>
      <c r="AV3051" s="14" t="s">
        <v>81</v>
      </c>
      <c r="AW3051" s="14" t="s">
        <v>35</v>
      </c>
      <c r="AX3051" s="14" t="s">
        <v>74</v>
      </c>
      <c r="AY3051" s="259" t="s">
        <v>426</v>
      </c>
    </row>
    <row r="3052" s="14" customFormat="1">
      <c r="A3052" s="14"/>
      <c r="B3052" s="250"/>
      <c r="C3052" s="251"/>
      <c r="D3052" s="240" t="s">
        <v>446</v>
      </c>
      <c r="E3052" s="252" t="s">
        <v>28</v>
      </c>
      <c r="F3052" s="253" t="s">
        <v>3801</v>
      </c>
      <c r="G3052" s="251"/>
      <c r="H3052" s="252" t="s">
        <v>28</v>
      </c>
      <c r="I3052" s="254"/>
      <c r="J3052" s="251"/>
      <c r="K3052" s="251"/>
      <c r="L3052" s="255"/>
      <c r="M3052" s="256"/>
      <c r="N3052" s="257"/>
      <c r="O3052" s="257"/>
      <c r="P3052" s="257"/>
      <c r="Q3052" s="257"/>
      <c r="R3052" s="257"/>
      <c r="S3052" s="257"/>
      <c r="T3052" s="258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T3052" s="259" t="s">
        <v>446</v>
      </c>
      <c r="AU3052" s="259" t="s">
        <v>83</v>
      </c>
      <c r="AV3052" s="14" t="s">
        <v>81</v>
      </c>
      <c r="AW3052" s="14" t="s">
        <v>35</v>
      </c>
      <c r="AX3052" s="14" t="s">
        <v>74</v>
      </c>
      <c r="AY3052" s="259" t="s">
        <v>426</v>
      </c>
    </row>
    <row r="3053" s="13" customFormat="1">
      <c r="A3053" s="13"/>
      <c r="B3053" s="238"/>
      <c r="C3053" s="239"/>
      <c r="D3053" s="240" t="s">
        <v>446</v>
      </c>
      <c r="E3053" s="241" t="s">
        <v>28</v>
      </c>
      <c r="F3053" s="242" t="s">
        <v>501</v>
      </c>
      <c r="G3053" s="239"/>
      <c r="H3053" s="243">
        <v>5</v>
      </c>
      <c r="I3053" s="244"/>
      <c r="J3053" s="239"/>
      <c r="K3053" s="239"/>
      <c r="L3053" s="245"/>
      <c r="M3053" s="246"/>
      <c r="N3053" s="247"/>
      <c r="O3053" s="247"/>
      <c r="P3053" s="247"/>
      <c r="Q3053" s="247"/>
      <c r="R3053" s="247"/>
      <c r="S3053" s="247"/>
      <c r="T3053" s="248"/>
      <c r="U3053" s="13"/>
      <c r="V3053" s="13"/>
      <c r="W3053" s="13"/>
      <c r="X3053" s="13"/>
      <c r="Y3053" s="13"/>
      <c r="Z3053" s="13"/>
      <c r="AA3053" s="13"/>
      <c r="AB3053" s="13"/>
      <c r="AC3053" s="13"/>
      <c r="AD3053" s="13"/>
      <c r="AE3053" s="13"/>
      <c r="AT3053" s="249" t="s">
        <v>446</v>
      </c>
      <c r="AU3053" s="249" t="s">
        <v>83</v>
      </c>
      <c r="AV3053" s="13" t="s">
        <v>83</v>
      </c>
      <c r="AW3053" s="13" t="s">
        <v>35</v>
      </c>
      <c r="AX3053" s="13" t="s">
        <v>81</v>
      </c>
      <c r="AY3053" s="249" t="s">
        <v>426</v>
      </c>
    </row>
    <row r="3054" s="2" customFormat="1" ht="49.05" customHeight="1">
      <c r="A3054" s="42"/>
      <c r="B3054" s="43"/>
      <c r="C3054" s="220" t="s">
        <v>3810</v>
      </c>
      <c r="D3054" s="220" t="s">
        <v>433</v>
      </c>
      <c r="E3054" s="221" t="s">
        <v>3811</v>
      </c>
      <c r="F3054" s="222" t="s">
        <v>3812</v>
      </c>
      <c r="G3054" s="223" t="s">
        <v>1452</v>
      </c>
      <c r="H3054" s="224">
        <v>1</v>
      </c>
      <c r="I3054" s="225"/>
      <c r="J3054" s="226">
        <f>ROUND(I3054*H3054,2)</f>
        <v>0</v>
      </c>
      <c r="K3054" s="222" t="s">
        <v>28</v>
      </c>
      <c r="L3054" s="48"/>
      <c r="M3054" s="227" t="s">
        <v>28</v>
      </c>
      <c r="N3054" s="228" t="s">
        <v>45</v>
      </c>
      <c r="O3054" s="88"/>
      <c r="P3054" s="229">
        <f>O3054*H3054</f>
        <v>0</v>
      </c>
      <c r="Q3054" s="229">
        <v>0</v>
      </c>
      <c r="R3054" s="229">
        <f>Q3054*H3054</f>
        <v>0</v>
      </c>
      <c r="S3054" s="229">
        <v>0</v>
      </c>
      <c r="T3054" s="230">
        <f>S3054*H3054</f>
        <v>0</v>
      </c>
      <c r="U3054" s="42"/>
      <c r="V3054" s="42"/>
      <c r="W3054" s="42"/>
      <c r="X3054" s="42"/>
      <c r="Y3054" s="42"/>
      <c r="Z3054" s="42"/>
      <c r="AA3054" s="42"/>
      <c r="AB3054" s="42"/>
      <c r="AC3054" s="42"/>
      <c r="AD3054" s="42"/>
      <c r="AE3054" s="42"/>
      <c r="AR3054" s="231" t="s">
        <v>645</v>
      </c>
      <c r="AT3054" s="231" t="s">
        <v>433</v>
      </c>
      <c r="AU3054" s="231" t="s">
        <v>83</v>
      </c>
      <c r="AY3054" s="21" t="s">
        <v>426</v>
      </c>
      <c r="BE3054" s="232">
        <f>IF(N3054="základní",J3054,0)</f>
        <v>0</v>
      </c>
      <c r="BF3054" s="232">
        <f>IF(N3054="snížená",J3054,0)</f>
        <v>0</v>
      </c>
      <c r="BG3054" s="232">
        <f>IF(N3054="zákl. přenesená",J3054,0)</f>
        <v>0</v>
      </c>
      <c r="BH3054" s="232">
        <f>IF(N3054="sníž. přenesená",J3054,0)</f>
        <v>0</v>
      </c>
      <c r="BI3054" s="232">
        <f>IF(N3054="nulová",J3054,0)</f>
        <v>0</v>
      </c>
      <c r="BJ3054" s="21" t="s">
        <v>81</v>
      </c>
      <c r="BK3054" s="232">
        <f>ROUND(I3054*H3054,2)</f>
        <v>0</v>
      </c>
      <c r="BL3054" s="21" t="s">
        <v>645</v>
      </c>
      <c r="BM3054" s="231" t="s">
        <v>3813</v>
      </c>
    </row>
    <row r="3055" s="14" customFormat="1">
      <c r="A3055" s="14"/>
      <c r="B3055" s="250"/>
      <c r="C3055" s="251"/>
      <c r="D3055" s="240" t="s">
        <v>446</v>
      </c>
      <c r="E3055" s="252" t="s">
        <v>28</v>
      </c>
      <c r="F3055" s="253" t="s">
        <v>899</v>
      </c>
      <c r="G3055" s="251"/>
      <c r="H3055" s="252" t="s">
        <v>28</v>
      </c>
      <c r="I3055" s="254"/>
      <c r="J3055" s="251"/>
      <c r="K3055" s="251"/>
      <c r="L3055" s="255"/>
      <c r="M3055" s="256"/>
      <c r="N3055" s="257"/>
      <c r="O3055" s="257"/>
      <c r="P3055" s="257"/>
      <c r="Q3055" s="257"/>
      <c r="R3055" s="257"/>
      <c r="S3055" s="257"/>
      <c r="T3055" s="258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T3055" s="259" t="s">
        <v>446</v>
      </c>
      <c r="AU3055" s="259" t="s">
        <v>83</v>
      </c>
      <c r="AV3055" s="14" t="s">
        <v>81</v>
      </c>
      <c r="AW3055" s="14" t="s">
        <v>35</v>
      </c>
      <c r="AX3055" s="14" t="s">
        <v>74</v>
      </c>
      <c r="AY3055" s="259" t="s">
        <v>426</v>
      </c>
    </row>
    <row r="3056" s="14" customFormat="1">
      <c r="A3056" s="14"/>
      <c r="B3056" s="250"/>
      <c r="C3056" s="251"/>
      <c r="D3056" s="240" t="s">
        <v>446</v>
      </c>
      <c r="E3056" s="252" t="s">
        <v>28</v>
      </c>
      <c r="F3056" s="253" t="s">
        <v>3801</v>
      </c>
      <c r="G3056" s="251"/>
      <c r="H3056" s="252" t="s">
        <v>28</v>
      </c>
      <c r="I3056" s="254"/>
      <c r="J3056" s="251"/>
      <c r="K3056" s="251"/>
      <c r="L3056" s="255"/>
      <c r="M3056" s="256"/>
      <c r="N3056" s="257"/>
      <c r="O3056" s="257"/>
      <c r="P3056" s="257"/>
      <c r="Q3056" s="257"/>
      <c r="R3056" s="257"/>
      <c r="S3056" s="257"/>
      <c r="T3056" s="258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T3056" s="259" t="s">
        <v>446</v>
      </c>
      <c r="AU3056" s="259" t="s">
        <v>83</v>
      </c>
      <c r="AV3056" s="14" t="s">
        <v>81</v>
      </c>
      <c r="AW3056" s="14" t="s">
        <v>35</v>
      </c>
      <c r="AX3056" s="14" t="s">
        <v>74</v>
      </c>
      <c r="AY3056" s="259" t="s">
        <v>426</v>
      </c>
    </row>
    <row r="3057" s="13" customFormat="1">
      <c r="A3057" s="13"/>
      <c r="B3057" s="238"/>
      <c r="C3057" s="239"/>
      <c r="D3057" s="240" t="s">
        <v>446</v>
      </c>
      <c r="E3057" s="241" t="s">
        <v>28</v>
      </c>
      <c r="F3057" s="242" t="s">
        <v>81</v>
      </c>
      <c r="G3057" s="239"/>
      <c r="H3057" s="243">
        <v>1</v>
      </c>
      <c r="I3057" s="244"/>
      <c r="J3057" s="239"/>
      <c r="K3057" s="239"/>
      <c r="L3057" s="245"/>
      <c r="M3057" s="246"/>
      <c r="N3057" s="247"/>
      <c r="O3057" s="247"/>
      <c r="P3057" s="247"/>
      <c r="Q3057" s="247"/>
      <c r="R3057" s="247"/>
      <c r="S3057" s="247"/>
      <c r="T3057" s="248"/>
      <c r="U3057" s="13"/>
      <c r="V3057" s="13"/>
      <c r="W3057" s="13"/>
      <c r="X3057" s="13"/>
      <c r="Y3057" s="13"/>
      <c r="Z3057" s="13"/>
      <c r="AA3057" s="13"/>
      <c r="AB3057" s="13"/>
      <c r="AC3057" s="13"/>
      <c r="AD3057" s="13"/>
      <c r="AE3057" s="13"/>
      <c r="AT3057" s="249" t="s">
        <v>446</v>
      </c>
      <c r="AU3057" s="249" t="s">
        <v>83</v>
      </c>
      <c r="AV3057" s="13" t="s">
        <v>83</v>
      </c>
      <c r="AW3057" s="13" t="s">
        <v>35</v>
      </c>
      <c r="AX3057" s="13" t="s">
        <v>81</v>
      </c>
      <c r="AY3057" s="249" t="s">
        <v>426</v>
      </c>
    </row>
    <row r="3058" s="2" customFormat="1" ht="49.05" customHeight="1">
      <c r="A3058" s="42"/>
      <c r="B3058" s="43"/>
      <c r="C3058" s="220" t="s">
        <v>3814</v>
      </c>
      <c r="D3058" s="220" t="s">
        <v>433</v>
      </c>
      <c r="E3058" s="221" t="s">
        <v>3815</v>
      </c>
      <c r="F3058" s="222" t="s">
        <v>3816</v>
      </c>
      <c r="G3058" s="223" t="s">
        <v>1452</v>
      </c>
      <c r="H3058" s="224">
        <v>18</v>
      </c>
      <c r="I3058" s="225"/>
      <c r="J3058" s="226">
        <f>ROUND(I3058*H3058,2)</f>
        <v>0</v>
      </c>
      <c r="K3058" s="222" t="s">
        <v>28</v>
      </c>
      <c r="L3058" s="48"/>
      <c r="M3058" s="227" t="s">
        <v>28</v>
      </c>
      <c r="N3058" s="228" t="s">
        <v>45</v>
      </c>
      <c r="O3058" s="88"/>
      <c r="P3058" s="229">
        <f>O3058*H3058</f>
        <v>0</v>
      </c>
      <c r="Q3058" s="229">
        <v>0</v>
      </c>
      <c r="R3058" s="229">
        <f>Q3058*H3058</f>
        <v>0</v>
      </c>
      <c r="S3058" s="229">
        <v>0</v>
      </c>
      <c r="T3058" s="230">
        <f>S3058*H3058</f>
        <v>0</v>
      </c>
      <c r="U3058" s="42"/>
      <c r="V3058" s="42"/>
      <c r="W3058" s="42"/>
      <c r="X3058" s="42"/>
      <c r="Y3058" s="42"/>
      <c r="Z3058" s="42"/>
      <c r="AA3058" s="42"/>
      <c r="AB3058" s="42"/>
      <c r="AC3058" s="42"/>
      <c r="AD3058" s="42"/>
      <c r="AE3058" s="42"/>
      <c r="AR3058" s="231" t="s">
        <v>645</v>
      </c>
      <c r="AT3058" s="231" t="s">
        <v>433</v>
      </c>
      <c r="AU3058" s="231" t="s">
        <v>83</v>
      </c>
      <c r="AY3058" s="21" t="s">
        <v>426</v>
      </c>
      <c r="BE3058" s="232">
        <f>IF(N3058="základní",J3058,0)</f>
        <v>0</v>
      </c>
      <c r="BF3058" s="232">
        <f>IF(N3058="snížená",J3058,0)</f>
        <v>0</v>
      </c>
      <c r="BG3058" s="232">
        <f>IF(N3058="zákl. přenesená",J3058,0)</f>
        <v>0</v>
      </c>
      <c r="BH3058" s="232">
        <f>IF(N3058="sníž. přenesená",J3058,0)</f>
        <v>0</v>
      </c>
      <c r="BI3058" s="232">
        <f>IF(N3058="nulová",J3058,0)</f>
        <v>0</v>
      </c>
      <c r="BJ3058" s="21" t="s">
        <v>81</v>
      </c>
      <c r="BK3058" s="232">
        <f>ROUND(I3058*H3058,2)</f>
        <v>0</v>
      </c>
      <c r="BL3058" s="21" t="s">
        <v>645</v>
      </c>
      <c r="BM3058" s="231" t="s">
        <v>3817</v>
      </c>
    </row>
    <row r="3059" s="14" customFormat="1">
      <c r="A3059" s="14"/>
      <c r="B3059" s="250"/>
      <c r="C3059" s="251"/>
      <c r="D3059" s="240" t="s">
        <v>446</v>
      </c>
      <c r="E3059" s="252" t="s">
        <v>28</v>
      </c>
      <c r="F3059" s="253" t="s">
        <v>899</v>
      </c>
      <c r="G3059" s="251"/>
      <c r="H3059" s="252" t="s">
        <v>28</v>
      </c>
      <c r="I3059" s="254"/>
      <c r="J3059" s="251"/>
      <c r="K3059" s="251"/>
      <c r="L3059" s="255"/>
      <c r="M3059" s="256"/>
      <c r="N3059" s="257"/>
      <c r="O3059" s="257"/>
      <c r="P3059" s="257"/>
      <c r="Q3059" s="257"/>
      <c r="R3059" s="257"/>
      <c r="S3059" s="257"/>
      <c r="T3059" s="258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T3059" s="259" t="s">
        <v>446</v>
      </c>
      <c r="AU3059" s="259" t="s">
        <v>83</v>
      </c>
      <c r="AV3059" s="14" t="s">
        <v>81</v>
      </c>
      <c r="AW3059" s="14" t="s">
        <v>35</v>
      </c>
      <c r="AX3059" s="14" t="s">
        <v>74</v>
      </c>
      <c r="AY3059" s="259" t="s">
        <v>426</v>
      </c>
    </row>
    <row r="3060" s="14" customFormat="1">
      <c r="A3060" s="14"/>
      <c r="B3060" s="250"/>
      <c r="C3060" s="251"/>
      <c r="D3060" s="240" t="s">
        <v>446</v>
      </c>
      <c r="E3060" s="252" t="s">
        <v>28</v>
      </c>
      <c r="F3060" s="253" t="s">
        <v>3801</v>
      </c>
      <c r="G3060" s="251"/>
      <c r="H3060" s="252" t="s">
        <v>28</v>
      </c>
      <c r="I3060" s="254"/>
      <c r="J3060" s="251"/>
      <c r="K3060" s="251"/>
      <c r="L3060" s="255"/>
      <c r="M3060" s="256"/>
      <c r="N3060" s="257"/>
      <c r="O3060" s="257"/>
      <c r="P3060" s="257"/>
      <c r="Q3060" s="257"/>
      <c r="R3060" s="257"/>
      <c r="S3060" s="257"/>
      <c r="T3060" s="258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T3060" s="259" t="s">
        <v>446</v>
      </c>
      <c r="AU3060" s="259" t="s">
        <v>83</v>
      </c>
      <c r="AV3060" s="14" t="s">
        <v>81</v>
      </c>
      <c r="AW3060" s="14" t="s">
        <v>35</v>
      </c>
      <c r="AX3060" s="14" t="s">
        <v>74</v>
      </c>
      <c r="AY3060" s="259" t="s">
        <v>426</v>
      </c>
    </row>
    <row r="3061" s="13" customFormat="1">
      <c r="A3061" s="13"/>
      <c r="B3061" s="238"/>
      <c r="C3061" s="239"/>
      <c r="D3061" s="240" t="s">
        <v>446</v>
      </c>
      <c r="E3061" s="241" t="s">
        <v>28</v>
      </c>
      <c r="F3061" s="242" t="s">
        <v>657</v>
      </c>
      <c r="G3061" s="239"/>
      <c r="H3061" s="243">
        <v>18</v>
      </c>
      <c r="I3061" s="244"/>
      <c r="J3061" s="239"/>
      <c r="K3061" s="239"/>
      <c r="L3061" s="245"/>
      <c r="M3061" s="246"/>
      <c r="N3061" s="247"/>
      <c r="O3061" s="247"/>
      <c r="P3061" s="247"/>
      <c r="Q3061" s="247"/>
      <c r="R3061" s="247"/>
      <c r="S3061" s="247"/>
      <c r="T3061" s="248"/>
      <c r="U3061" s="13"/>
      <c r="V3061" s="13"/>
      <c r="W3061" s="13"/>
      <c r="X3061" s="13"/>
      <c r="Y3061" s="13"/>
      <c r="Z3061" s="13"/>
      <c r="AA3061" s="13"/>
      <c r="AB3061" s="13"/>
      <c r="AC3061" s="13"/>
      <c r="AD3061" s="13"/>
      <c r="AE3061" s="13"/>
      <c r="AT3061" s="249" t="s">
        <v>446</v>
      </c>
      <c r="AU3061" s="249" t="s">
        <v>83</v>
      </c>
      <c r="AV3061" s="13" t="s">
        <v>83</v>
      </c>
      <c r="AW3061" s="13" t="s">
        <v>35</v>
      </c>
      <c r="AX3061" s="13" t="s">
        <v>81</v>
      </c>
      <c r="AY3061" s="249" t="s">
        <v>426</v>
      </c>
    </row>
    <row r="3062" s="2" customFormat="1" ht="44.25" customHeight="1">
      <c r="A3062" s="42"/>
      <c r="B3062" s="43"/>
      <c r="C3062" s="220" t="s">
        <v>3818</v>
      </c>
      <c r="D3062" s="220" t="s">
        <v>433</v>
      </c>
      <c r="E3062" s="221" t="s">
        <v>3819</v>
      </c>
      <c r="F3062" s="222" t="s">
        <v>3820</v>
      </c>
      <c r="G3062" s="223" t="s">
        <v>1452</v>
      </c>
      <c r="H3062" s="224">
        <v>1</v>
      </c>
      <c r="I3062" s="225"/>
      <c r="J3062" s="226">
        <f>ROUND(I3062*H3062,2)</f>
        <v>0</v>
      </c>
      <c r="K3062" s="222" t="s">
        <v>28</v>
      </c>
      <c r="L3062" s="48"/>
      <c r="M3062" s="227" t="s">
        <v>28</v>
      </c>
      <c r="N3062" s="228" t="s">
        <v>45</v>
      </c>
      <c r="O3062" s="88"/>
      <c r="P3062" s="229">
        <f>O3062*H3062</f>
        <v>0</v>
      </c>
      <c r="Q3062" s="229">
        <v>0</v>
      </c>
      <c r="R3062" s="229">
        <f>Q3062*H3062</f>
        <v>0</v>
      </c>
      <c r="S3062" s="229">
        <v>0</v>
      </c>
      <c r="T3062" s="230">
        <f>S3062*H3062</f>
        <v>0</v>
      </c>
      <c r="U3062" s="42"/>
      <c r="V3062" s="42"/>
      <c r="W3062" s="42"/>
      <c r="X3062" s="42"/>
      <c r="Y3062" s="42"/>
      <c r="Z3062" s="42"/>
      <c r="AA3062" s="42"/>
      <c r="AB3062" s="42"/>
      <c r="AC3062" s="42"/>
      <c r="AD3062" s="42"/>
      <c r="AE3062" s="42"/>
      <c r="AR3062" s="231" t="s">
        <v>645</v>
      </c>
      <c r="AT3062" s="231" t="s">
        <v>433</v>
      </c>
      <c r="AU3062" s="231" t="s">
        <v>83</v>
      </c>
      <c r="AY3062" s="21" t="s">
        <v>426</v>
      </c>
      <c r="BE3062" s="232">
        <f>IF(N3062="základní",J3062,0)</f>
        <v>0</v>
      </c>
      <c r="BF3062" s="232">
        <f>IF(N3062="snížená",J3062,0)</f>
        <v>0</v>
      </c>
      <c r="BG3062" s="232">
        <f>IF(N3062="zákl. přenesená",J3062,0)</f>
        <v>0</v>
      </c>
      <c r="BH3062" s="232">
        <f>IF(N3062="sníž. přenesená",J3062,0)</f>
        <v>0</v>
      </c>
      <c r="BI3062" s="232">
        <f>IF(N3062="nulová",J3062,0)</f>
        <v>0</v>
      </c>
      <c r="BJ3062" s="21" t="s">
        <v>81</v>
      </c>
      <c r="BK3062" s="232">
        <f>ROUND(I3062*H3062,2)</f>
        <v>0</v>
      </c>
      <c r="BL3062" s="21" t="s">
        <v>645</v>
      </c>
      <c r="BM3062" s="231" t="s">
        <v>3821</v>
      </c>
    </row>
    <row r="3063" s="14" customFormat="1">
      <c r="A3063" s="14"/>
      <c r="B3063" s="250"/>
      <c r="C3063" s="251"/>
      <c r="D3063" s="240" t="s">
        <v>446</v>
      </c>
      <c r="E3063" s="252" t="s">
        <v>28</v>
      </c>
      <c r="F3063" s="253" t="s">
        <v>899</v>
      </c>
      <c r="G3063" s="251"/>
      <c r="H3063" s="252" t="s">
        <v>28</v>
      </c>
      <c r="I3063" s="254"/>
      <c r="J3063" s="251"/>
      <c r="K3063" s="251"/>
      <c r="L3063" s="255"/>
      <c r="M3063" s="256"/>
      <c r="N3063" s="257"/>
      <c r="O3063" s="257"/>
      <c r="P3063" s="257"/>
      <c r="Q3063" s="257"/>
      <c r="R3063" s="257"/>
      <c r="S3063" s="257"/>
      <c r="T3063" s="258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T3063" s="259" t="s">
        <v>446</v>
      </c>
      <c r="AU3063" s="259" t="s">
        <v>83</v>
      </c>
      <c r="AV3063" s="14" t="s">
        <v>81</v>
      </c>
      <c r="AW3063" s="14" t="s">
        <v>35</v>
      </c>
      <c r="AX3063" s="14" t="s">
        <v>74</v>
      </c>
      <c r="AY3063" s="259" t="s">
        <v>426</v>
      </c>
    </row>
    <row r="3064" s="14" customFormat="1">
      <c r="A3064" s="14"/>
      <c r="B3064" s="250"/>
      <c r="C3064" s="251"/>
      <c r="D3064" s="240" t="s">
        <v>446</v>
      </c>
      <c r="E3064" s="252" t="s">
        <v>28</v>
      </c>
      <c r="F3064" s="253" t="s">
        <v>1691</v>
      </c>
      <c r="G3064" s="251"/>
      <c r="H3064" s="252" t="s">
        <v>28</v>
      </c>
      <c r="I3064" s="254"/>
      <c r="J3064" s="251"/>
      <c r="K3064" s="251"/>
      <c r="L3064" s="255"/>
      <c r="M3064" s="256"/>
      <c r="N3064" s="257"/>
      <c r="O3064" s="257"/>
      <c r="P3064" s="257"/>
      <c r="Q3064" s="257"/>
      <c r="R3064" s="257"/>
      <c r="S3064" s="257"/>
      <c r="T3064" s="258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T3064" s="259" t="s">
        <v>446</v>
      </c>
      <c r="AU3064" s="259" t="s">
        <v>83</v>
      </c>
      <c r="AV3064" s="14" t="s">
        <v>81</v>
      </c>
      <c r="AW3064" s="14" t="s">
        <v>35</v>
      </c>
      <c r="AX3064" s="14" t="s">
        <v>74</v>
      </c>
      <c r="AY3064" s="259" t="s">
        <v>426</v>
      </c>
    </row>
    <row r="3065" s="13" customFormat="1">
      <c r="A3065" s="13"/>
      <c r="B3065" s="238"/>
      <c r="C3065" s="239"/>
      <c r="D3065" s="240" t="s">
        <v>446</v>
      </c>
      <c r="E3065" s="241" t="s">
        <v>28</v>
      </c>
      <c r="F3065" s="242" t="s">
        <v>81</v>
      </c>
      <c r="G3065" s="239"/>
      <c r="H3065" s="243">
        <v>1</v>
      </c>
      <c r="I3065" s="244"/>
      <c r="J3065" s="239"/>
      <c r="K3065" s="239"/>
      <c r="L3065" s="245"/>
      <c r="M3065" s="246"/>
      <c r="N3065" s="247"/>
      <c r="O3065" s="247"/>
      <c r="P3065" s="247"/>
      <c r="Q3065" s="247"/>
      <c r="R3065" s="247"/>
      <c r="S3065" s="247"/>
      <c r="T3065" s="248"/>
      <c r="U3065" s="13"/>
      <c r="V3065" s="13"/>
      <c r="W3065" s="13"/>
      <c r="X3065" s="13"/>
      <c r="Y3065" s="13"/>
      <c r="Z3065" s="13"/>
      <c r="AA3065" s="13"/>
      <c r="AB3065" s="13"/>
      <c r="AC3065" s="13"/>
      <c r="AD3065" s="13"/>
      <c r="AE3065" s="13"/>
      <c r="AT3065" s="249" t="s">
        <v>446</v>
      </c>
      <c r="AU3065" s="249" t="s">
        <v>83</v>
      </c>
      <c r="AV3065" s="13" t="s">
        <v>83</v>
      </c>
      <c r="AW3065" s="13" t="s">
        <v>35</v>
      </c>
      <c r="AX3065" s="13" t="s">
        <v>81</v>
      </c>
      <c r="AY3065" s="249" t="s">
        <v>426</v>
      </c>
    </row>
    <row r="3066" s="2" customFormat="1" ht="44.25" customHeight="1">
      <c r="A3066" s="42"/>
      <c r="B3066" s="43"/>
      <c r="C3066" s="220" t="s">
        <v>3822</v>
      </c>
      <c r="D3066" s="220" t="s">
        <v>433</v>
      </c>
      <c r="E3066" s="221" t="s">
        <v>3823</v>
      </c>
      <c r="F3066" s="222" t="s">
        <v>3824</v>
      </c>
      <c r="G3066" s="223" t="s">
        <v>1452</v>
      </c>
      <c r="H3066" s="224">
        <v>1</v>
      </c>
      <c r="I3066" s="225"/>
      <c r="J3066" s="226">
        <f>ROUND(I3066*H3066,2)</f>
        <v>0</v>
      </c>
      <c r="K3066" s="222" t="s">
        <v>28</v>
      </c>
      <c r="L3066" s="48"/>
      <c r="M3066" s="227" t="s">
        <v>28</v>
      </c>
      <c r="N3066" s="228" t="s">
        <v>45</v>
      </c>
      <c r="O3066" s="88"/>
      <c r="P3066" s="229">
        <f>O3066*H3066</f>
        <v>0</v>
      </c>
      <c r="Q3066" s="229">
        <v>0</v>
      </c>
      <c r="R3066" s="229">
        <f>Q3066*H3066</f>
        <v>0</v>
      </c>
      <c r="S3066" s="229">
        <v>0</v>
      </c>
      <c r="T3066" s="230">
        <f>S3066*H3066</f>
        <v>0</v>
      </c>
      <c r="U3066" s="42"/>
      <c r="V3066" s="42"/>
      <c r="W3066" s="42"/>
      <c r="X3066" s="42"/>
      <c r="Y3066" s="42"/>
      <c r="Z3066" s="42"/>
      <c r="AA3066" s="42"/>
      <c r="AB3066" s="42"/>
      <c r="AC3066" s="42"/>
      <c r="AD3066" s="42"/>
      <c r="AE3066" s="42"/>
      <c r="AR3066" s="231" t="s">
        <v>645</v>
      </c>
      <c r="AT3066" s="231" t="s">
        <v>433</v>
      </c>
      <c r="AU3066" s="231" t="s">
        <v>83</v>
      </c>
      <c r="AY3066" s="21" t="s">
        <v>426</v>
      </c>
      <c r="BE3066" s="232">
        <f>IF(N3066="základní",J3066,0)</f>
        <v>0</v>
      </c>
      <c r="BF3066" s="232">
        <f>IF(N3066="snížená",J3066,0)</f>
        <v>0</v>
      </c>
      <c r="BG3066" s="232">
        <f>IF(N3066="zákl. přenesená",J3066,0)</f>
        <v>0</v>
      </c>
      <c r="BH3066" s="232">
        <f>IF(N3066="sníž. přenesená",J3066,0)</f>
        <v>0</v>
      </c>
      <c r="BI3066" s="232">
        <f>IF(N3066="nulová",J3066,0)</f>
        <v>0</v>
      </c>
      <c r="BJ3066" s="21" t="s">
        <v>81</v>
      </c>
      <c r="BK3066" s="232">
        <f>ROUND(I3066*H3066,2)</f>
        <v>0</v>
      </c>
      <c r="BL3066" s="21" t="s">
        <v>645</v>
      </c>
      <c r="BM3066" s="231" t="s">
        <v>3825</v>
      </c>
    </row>
    <row r="3067" s="14" customFormat="1">
      <c r="A3067" s="14"/>
      <c r="B3067" s="250"/>
      <c r="C3067" s="251"/>
      <c r="D3067" s="240" t="s">
        <v>446</v>
      </c>
      <c r="E3067" s="252" t="s">
        <v>28</v>
      </c>
      <c r="F3067" s="253" t="s">
        <v>899</v>
      </c>
      <c r="G3067" s="251"/>
      <c r="H3067" s="252" t="s">
        <v>28</v>
      </c>
      <c r="I3067" s="254"/>
      <c r="J3067" s="251"/>
      <c r="K3067" s="251"/>
      <c r="L3067" s="255"/>
      <c r="M3067" s="256"/>
      <c r="N3067" s="257"/>
      <c r="O3067" s="257"/>
      <c r="P3067" s="257"/>
      <c r="Q3067" s="257"/>
      <c r="R3067" s="257"/>
      <c r="S3067" s="257"/>
      <c r="T3067" s="258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T3067" s="259" t="s">
        <v>446</v>
      </c>
      <c r="AU3067" s="259" t="s">
        <v>83</v>
      </c>
      <c r="AV3067" s="14" t="s">
        <v>81</v>
      </c>
      <c r="AW3067" s="14" t="s">
        <v>35</v>
      </c>
      <c r="AX3067" s="14" t="s">
        <v>74</v>
      </c>
      <c r="AY3067" s="259" t="s">
        <v>426</v>
      </c>
    </row>
    <row r="3068" s="14" customFormat="1">
      <c r="A3068" s="14"/>
      <c r="B3068" s="250"/>
      <c r="C3068" s="251"/>
      <c r="D3068" s="240" t="s">
        <v>446</v>
      </c>
      <c r="E3068" s="252" t="s">
        <v>28</v>
      </c>
      <c r="F3068" s="253" t="s">
        <v>1691</v>
      </c>
      <c r="G3068" s="251"/>
      <c r="H3068" s="252" t="s">
        <v>28</v>
      </c>
      <c r="I3068" s="254"/>
      <c r="J3068" s="251"/>
      <c r="K3068" s="251"/>
      <c r="L3068" s="255"/>
      <c r="M3068" s="256"/>
      <c r="N3068" s="257"/>
      <c r="O3068" s="257"/>
      <c r="P3068" s="257"/>
      <c r="Q3068" s="257"/>
      <c r="R3068" s="257"/>
      <c r="S3068" s="257"/>
      <c r="T3068" s="258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T3068" s="259" t="s">
        <v>446</v>
      </c>
      <c r="AU3068" s="259" t="s">
        <v>83</v>
      </c>
      <c r="AV3068" s="14" t="s">
        <v>81</v>
      </c>
      <c r="AW3068" s="14" t="s">
        <v>35</v>
      </c>
      <c r="AX3068" s="14" t="s">
        <v>74</v>
      </c>
      <c r="AY3068" s="259" t="s">
        <v>426</v>
      </c>
    </row>
    <row r="3069" s="13" customFormat="1">
      <c r="A3069" s="13"/>
      <c r="B3069" s="238"/>
      <c r="C3069" s="239"/>
      <c r="D3069" s="240" t="s">
        <v>446</v>
      </c>
      <c r="E3069" s="241" t="s">
        <v>28</v>
      </c>
      <c r="F3069" s="242" t="s">
        <v>81</v>
      </c>
      <c r="G3069" s="239"/>
      <c r="H3069" s="243">
        <v>1</v>
      </c>
      <c r="I3069" s="244"/>
      <c r="J3069" s="239"/>
      <c r="K3069" s="239"/>
      <c r="L3069" s="245"/>
      <c r="M3069" s="246"/>
      <c r="N3069" s="247"/>
      <c r="O3069" s="247"/>
      <c r="P3069" s="247"/>
      <c r="Q3069" s="247"/>
      <c r="R3069" s="247"/>
      <c r="S3069" s="247"/>
      <c r="T3069" s="248"/>
      <c r="U3069" s="13"/>
      <c r="V3069" s="13"/>
      <c r="W3069" s="13"/>
      <c r="X3069" s="13"/>
      <c r="Y3069" s="13"/>
      <c r="Z3069" s="13"/>
      <c r="AA3069" s="13"/>
      <c r="AB3069" s="13"/>
      <c r="AC3069" s="13"/>
      <c r="AD3069" s="13"/>
      <c r="AE3069" s="13"/>
      <c r="AT3069" s="249" t="s">
        <v>446</v>
      </c>
      <c r="AU3069" s="249" t="s">
        <v>83</v>
      </c>
      <c r="AV3069" s="13" t="s">
        <v>83</v>
      </c>
      <c r="AW3069" s="13" t="s">
        <v>35</v>
      </c>
      <c r="AX3069" s="13" t="s">
        <v>81</v>
      </c>
      <c r="AY3069" s="249" t="s">
        <v>426</v>
      </c>
    </row>
    <row r="3070" s="2" customFormat="1" ht="44.25" customHeight="1">
      <c r="A3070" s="42"/>
      <c r="B3070" s="43"/>
      <c r="C3070" s="220" t="s">
        <v>3826</v>
      </c>
      <c r="D3070" s="220" t="s">
        <v>433</v>
      </c>
      <c r="E3070" s="221" t="s">
        <v>3827</v>
      </c>
      <c r="F3070" s="222" t="s">
        <v>3828</v>
      </c>
      <c r="G3070" s="223" t="s">
        <v>1452</v>
      </c>
      <c r="H3070" s="224">
        <v>1</v>
      </c>
      <c r="I3070" s="225"/>
      <c r="J3070" s="226">
        <f>ROUND(I3070*H3070,2)</f>
        <v>0</v>
      </c>
      <c r="K3070" s="222" t="s">
        <v>28</v>
      </c>
      <c r="L3070" s="48"/>
      <c r="M3070" s="227" t="s">
        <v>28</v>
      </c>
      <c r="N3070" s="228" t="s">
        <v>45</v>
      </c>
      <c r="O3070" s="88"/>
      <c r="P3070" s="229">
        <f>O3070*H3070</f>
        <v>0</v>
      </c>
      <c r="Q3070" s="229">
        <v>0</v>
      </c>
      <c r="R3070" s="229">
        <f>Q3070*H3070</f>
        <v>0</v>
      </c>
      <c r="S3070" s="229">
        <v>0</v>
      </c>
      <c r="T3070" s="230">
        <f>S3070*H3070</f>
        <v>0</v>
      </c>
      <c r="U3070" s="42"/>
      <c r="V3070" s="42"/>
      <c r="W3070" s="42"/>
      <c r="X3070" s="42"/>
      <c r="Y3070" s="42"/>
      <c r="Z3070" s="42"/>
      <c r="AA3070" s="42"/>
      <c r="AB3070" s="42"/>
      <c r="AC3070" s="42"/>
      <c r="AD3070" s="42"/>
      <c r="AE3070" s="42"/>
      <c r="AR3070" s="231" t="s">
        <v>645</v>
      </c>
      <c r="AT3070" s="231" t="s">
        <v>433</v>
      </c>
      <c r="AU3070" s="231" t="s">
        <v>83</v>
      </c>
      <c r="AY3070" s="21" t="s">
        <v>426</v>
      </c>
      <c r="BE3070" s="232">
        <f>IF(N3070="základní",J3070,0)</f>
        <v>0</v>
      </c>
      <c r="BF3070" s="232">
        <f>IF(N3070="snížená",J3070,0)</f>
        <v>0</v>
      </c>
      <c r="BG3070" s="232">
        <f>IF(N3070="zákl. přenesená",J3070,0)</f>
        <v>0</v>
      </c>
      <c r="BH3070" s="232">
        <f>IF(N3070="sníž. přenesená",J3070,0)</f>
        <v>0</v>
      </c>
      <c r="BI3070" s="232">
        <f>IF(N3070="nulová",J3070,0)</f>
        <v>0</v>
      </c>
      <c r="BJ3070" s="21" t="s">
        <v>81</v>
      </c>
      <c r="BK3070" s="232">
        <f>ROUND(I3070*H3070,2)</f>
        <v>0</v>
      </c>
      <c r="BL3070" s="21" t="s">
        <v>645</v>
      </c>
      <c r="BM3070" s="231" t="s">
        <v>3829</v>
      </c>
    </row>
    <row r="3071" s="14" customFormat="1">
      <c r="A3071" s="14"/>
      <c r="B3071" s="250"/>
      <c r="C3071" s="251"/>
      <c r="D3071" s="240" t="s">
        <v>446</v>
      </c>
      <c r="E3071" s="252" t="s">
        <v>28</v>
      </c>
      <c r="F3071" s="253" t="s">
        <v>899</v>
      </c>
      <c r="G3071" s="251"/>
      <c r="H3071" s="252" t="s">
        <v>28</v>
      </c>
      <c r="I3071" s="254"/>
      <c r="J3071" s="251"/>
      <c r="K3071" s="251"/>
      <c r="L3071" s="255"/>
      <c r="M3071" s="256"/>
      <c r="N3071" s="257"/>
      <c r="O3071" s="257"/>
      <c r="P3071" s="257"/>
      <c r="Q3071" s="257"/>
      <c r="R3071" s="257"/>
      <c r="S3071" s="257"/>
      <c r="T3071" s="258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T3071" s="259" t="s">
        <v>446</v>
      </c>
      <c r="AU3071" s="259" t="s">
        <v>83</v>
      </c>
      <c r="AV3071" s="14" t="s">
        <v>81</v>
      </c>
      <c r="AW3071" s="14" t="s">
        <v>35</v>
      </c>
      <c r="AX3071" s="14" t="s">
        <v>74</v>
      </c>
      <c r="AY3071" s="259" t="s">
        <v>426</v>
      </c>
    </row>
    <row r="3072" s="14" customFormat="1">
      <c r="A3072" s="14"/>
      <c r="B3072" s="250"/>
      <c r="C3072" s="251"/>
      <c r="D3072" s="240" t="s">
        <v>446</v>
      </c>
      <c r="E3072" s="252" t="s">
        <v>28</v>
      </c>
      <c r="F3072" s="253" t="s">
        <v>1748</v>
      </c>
      <c r="G3072" s="251"/>
      <c r="H3072" s="252" t="s">
        <v>28</v>
      </c>
      <c r="I3072" s="254"/>
      <c r="J3072" s="251"/>
      <c r="K3072" s="251"/>
      <c r="L3072" s="255"/>
      <c r="M3072" s="256"/>
      <c r="N3072" s="257"/>
      <c r="O3072" s="257"/>
      <c r="P3072" s="257"/>
      <c r="Q3072" s="257"/>
      <c r="R3072" s="257"/>
      <c r="S3072" s="257"/>
      <c r="T3072" s="258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T3072" s="259" t="s">
        <v>446</v>
      </c>
      <c r="AU3072" s="259" t="s">
        <v>83</v>
      </c>
      <c r="AV3072" s="14" t="s">
        <v>81</v>
      </c>
      <c r="AW3072" s="14" t="s">
        <v>35</v>
      </c>
      <c r="AX3072" s="14" t="s">
        <v>74</v>
      </c>
      <c r="AY3072" s="259" t="s">
        <v>426</v>
      </c>
    </row>
    <row r="3073" s="13" customFormat="1">
      <c r="A3073" s="13"/>
      <c r="B3073" s="238"/>
      <c r="C3073" s="239"/>
      <c r="D3073" s="240" t="s">
        <v>446</v>
      </c>
      <c r="E3073" s="241" t="s">
        <v>28</v>
      </c>
      <c r="F3073" s="242" t="s">
        <v>81</v>
      </c>
      <c r="G3073" s="239"/>
      <c r="H3073" s="243">
        <v>1</v>
      </c>
      <c r="I3073" s="244"/>
      <c r="J3073" s="239"/>
      <c r="K3073" s="239"/>
      <c r="L3073" s="245"/>
      <c r="M3073" s="246"/>
      <c r="N3073" s="247"/>
      <c r="O3073" s="247"/>
      <c r="P3073" s="247"/>
      <c r="Q3073" s="247"/>
      <c r="R3073" s="247"/>
      <c r="S3073" s="247"/>
      <c r="T3073" s="248"/>
      <c r="U3073" s="13"/>
      <c r="V3073" s="13"/>
      <c r="W3073" s="13"/>
      <c r="X3073" s="13"/>
      <c r="Y3073" s="13"/>
      <c r="Z3073" s="13"/>
      <c r="AA3073" s="13"/>
      <c r="AB3073" s="13"/>
      <c r="AC3073" s="13"/>
      <c r="AD3073" s="13"/>
      <c r="AE3073" s="13"/>
      <c r="AT3073" s="249" t="s">
        <v>446</v>
      </c>
      <c r="AU3073" s="249" t="s">
        <v>83</v>
      </c>
      <c r="AV3073" s="13" t="s">
        <v>83</v>
      </c>
      <c r="AW3073" s="13" t="s">
        <v>35</v>
      </c>
      <c r="AX3073" s="13" t="s">
        <v>81</v>
      </c>
      <c r="AY3073" s="249" t="s">
        <v>426</v>
      </c>
    </row>
    <row r="3074" s="2" customFormat="1" ht="44.25" customHeight="1">
      <c r="A3074" s="42"/>
      <c r="B3074" s="43"/>
      <c r="C3074" s="220" t="s">
        <v>3830</v>
      </c>
      <c r="D3074" s="220" t="s">
        <v>433</v>
      </c>
      <c r="E3074" s="221" t="s">
        <v>3831</v>
      </c>
      <c r="F3074" s="222" t="s">
        <v>3832</v>
      </c>
      <c r="G3074" s="223" t="s">
        <v>1452</v>
      </c>
      <c r="H3074" s="224">
        <v>1</v>
      </c>
      <c r="I3074" s="225"/>
      <c r="J3074" s="226">
        <f>ROUND(I3074*H3074,2)</f>
        <v>0</v>
      </c>
      <c r="K3074" s="222" t="s">
        <v>28</v>
      </c>
      <c r="L3074" s="48"/>
      <c r="M3074" s="227" t="s">
        <v>28</v>
      </c>
      <c r="N3074" s="228" t="s">
        <v>45</v>
      </c>
      <c r="O3074" s="88"/>
      <c r="P3074" s="229">
        <f>O3074*H3074</f>
        <v>0</v>
      </c>
      <c r="Q3074" s="229">
        <v>0</v>
      </c>
      <c r="R3074" s="229">
        <f>Q3074*H3074</f>
        <v>0</v>
      </c>
      <c r="S3074" s="229">
        <v>0</v>
      </c>
      <c r="T3074" s="230">
        <f>S3074*H3074</f>
        <v>0</v>
      </c>
      <c r="U3074" s="42"/>
      <c r="V3074" s="42"/>
      <c r="W3074" s="42"/>
      <c r="X3074" s="42"/>
      <c r="Y3074" s="42"/>
      <c r="Z3074" s="42"/>
      <c r="AA3074" s="42"/>
      <c r="AB3074" s="42"/>
      <c r="AC3074" s="42"/>
      <c r="AD3074" s="42"/>
      <c r="AE3074" s="42"/>
      <c r="AR3074" s="231" t="s">
        <v>645</v>
      </c>
      <c r="AT3074" s="231" t="s">
        <v>433</v>
      </c>
      <c r="AU3074" s="231" t="s">
        <v>83</v>
      </c>
      <c r="AY3074" s="21" t="s">
        <v>426</v>
      </c>
      <c r="BE3074" s="232">
        <f>IF(N3074="základní",J3074,0)</f>
        <v>0</v>
      </c>
      <c r="BF3074" s="232">
        <f>IF(N3074="snížená",J3074,0)</f>
        <v>0</v>
      </c>
      <c r="BG3074" s="232">
        <f>IF(N3074="zákl. přenesená",J3074,0)</f>
        <v>0</v>
      </c>
      <c r="BH3074" s="232">
        <f>IF(N3074="sníž. přenesená",J3074,0)</f>
        <v>0</v>
      </c>
      <c r="BI3074" s="232">
        <f>IF(N3074="nulová",J3074,0)</f>
        <v>0</v>
      </c>
      <c r="BJ3074" s="21" t="s">
        <v>81</v>
      </c>
      <c r="BK3074" s="232">
        <f>ROUND(I3074*H3074,2)</f>
        <v>0</v>
      </c>
      <c r="BL3074" s="21" t="s">
        <v>645</v>
      </c>
      <c r="BM3074" s="231" t="s">
        <v>3833</v>
      </c>
    </row>
    <row r="3075" s="14" customFormat="1">
      <c r="A3075" s="14"/>
      <c r="B3075" s="250"/>
      <c r="C3075" s="251"/>
      <c r="D3075" s="240" t="s">
        <v>446</v>
      </c>
      <c r="E3075" s="252" t="s">
        <v>28</v>
      </c>
      <c r="F3075" s="253" t="s">
        <v>899</v>
      </c>
      <c r="G3075" s="251"/>
      <c r="H3075" s="252" t="s">
        <v>28</v>
      </c>
      <c r="I3075" s="254"/>
      <c r="J3075" s="251"/>
      <c r="K3075" s="251"/>
      <c r="L3075" s="255"/>
      <c r="M3075" s="256"/>
      <c r="N3075" s="257"/>
      <c r="O3075" s="257"/>
      <c r="P3075" s="257"/>
      <c r="Q3075" s="257"/>
      <c r="R3075" s="257"/>
      <c r="S3075" s="257"/>
      <c r="T3075" s="258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T3075" s="259" t="s">
        <v>446</v>
      </c>
      <c r="AU3075" s="259" t="s">
        <v>83</v>
      </c>
      <c r="AV3075" s="14" t="s">
        <v>81</v>
      </c>
      <c r="AW3075" s="14" t="s">
        <v>35</v>
      </c>
      <c r="AX3075" s="14" t="s">
        <v>74</v>
      </c>
      <c r="AY3075" s="259" t="s">
        <v>426</v>
      </c>
    </row>
    <row r="3076" s="14" customFormat="1">
      <c r="A3076" s="14"/>
      <c r="B3076" s="250"/>
      <c r="C3076" s="251"/>
      <c r="D3076" s="240" t="s">
        <v>446</v>
      </c>
      <c r="E3076" s="252" t="s">
        <v>28</v>
      </c>
      <c r="F3076" s="253" t="s">
        <v>1748</v>
      </c>
      <c r="G3076" s="251"/>
      <c r="H3076" s="252" t="s">
        <v>28</v>
      </c>
      <c r="I3076" s="254"/>
      <c r="J3076" s="251"/>
      <c r="K3076" s="251"/>
      <c r="L3076" s="255"/>
      <c r="M3076" s="256"/>
      <c r="N3076" s="257"/>
      <c r="O3076" s="257"/>
      <c r="P3076" s="257"/>
      <c r="Q3076" s="257"/>
      <c r="R3076" s="257"/>
      <c r="S3076" s="257"/>
      <c r="T3076" s="258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T3076" s="259" t="s">
        <v>446</v>
      </c>
      <c r="AU3076" s="259" t="s">
        <v>83</v>
      </c>
      <c r="AV3076" s="14" t="s">
        <v>81</v>
      </c>
      <c r="AW3076" s="14" t="s">
        <v>35</v>
      </c>
      <c r="AX3076" s="14" t="s">
        <v>74</v>
      </c>
      <c r="AY3076" s="259" t="s">
        <v>426</v>
      </c>
    </row>
    <row r="3077" s="13" customFormat="1">
      <c r="A3077" s="13"/>
      <c r="B3077" s="238"/>
      <c r="C3077" s="239"/>
      <c r="D3077" s="240" t="s">
        <v>446</v>
      </c>
      <c r="E3077" s="241" t="s">
        <v>28</v>
      </c>
      <c r="F3077" s="242" t="s">
        <v>81</v>
      </c>
      <c r="G3077" s="239"/>
      <c r="H3077" s="243">
        <v>1</v>
      </c>
      <c r="I3077" s="244"/>
      <c r="J3077" s="239"/>
      <c r="K3077" s="239"/>
      <c r="L3077" s="245"/>
      <c r="M3077" s="246"/>
      <c r="N3077" s="247"/>
      <c r="O3077" s="247"/>
      <c r="P3077" s="247"/>
      <c r="Q3077" s="247"/>
      <c r="R3077" s="247"/>
      <c r="S3077" s="247"/>
      <c r="T3077" s="248"/>
      <c r="U3077" s="13"/>
      <c r="V3077" s="13"/>
      <c r="W3077" s="13"/>
      <c r="X3077" s="13"/>
      <c r="Y3077" s="13"/>
      <c r="Z3077" s="13"/>
      <c r="AA3077" s="13"/>
      <c r="AB3077" s="13"/>
      <c r="AC3077" s="13"/>
      <c r="AD3077" s="13"/>
      <c r="AE3077" s="13"/>
      <c r="AT3077" s="249" t="s">
        <v>446</v>
      </c>
      <c r="AU3077" s="249" t="s">
        <v>83</v>
      </c>
      <c r="AV3077" s="13" t="s">
        <v>83</v>
      </c>
      <c r="AW3077" s="13" t="s">
        <v>35</v>
      </c>
      <c r="AX3077" s="13" t="s">
        <v>81</v>
      </c>
      <c r="AY3077" s="249" t="s">
        <v>426</v>
      </c>
    </row>
    <row r="3078" s="2" customFormat="1" ht="44.25" customHeight="1">
      <c r="A3078" s="42"/>
      <c r="B3078" s="43"/>
      <c r="C3078" s="220" t="s">
        <v>3834</v>
      </c>
      <c r="D3078" s="220" t="s">
        <v>433</v>
      </c>
      <c r="E3078" s="221" t="s">
        <v>3835</v>
      </c>
      <c r="F3078" s="222" t="s">
        <v>3836</v>
      </c>
      <c r="G3078" s="223" t="s">
        <v>1452</v>
      </c>
      <c r="H3078" s="224">
        <v>1</v>
      </c>
      <c r="I3078" s="225"/>
      <c r="J3078" s="226">
        <f>ROUND(I3078*H3078,2)</f>
        <v>0</v>
      </c>
      <c r="K3078" s="222" t="s">
        <v>28</v>
      </c>
      <c r="L3078" s="48"/>
      <c r="M3078" s="227" t="s">
        <v>28</v>
      </c>
      <c r="N3078" s="228" t="s">
        <v>45</v>
      </c>
      <c r="O3078" s="88"/>
      <c r="P3078" s="229">
        <f>O3078*H3078</f>
        <v>0</v>
      </c>
      <c r="Q3078" s="229">
        <v>0</v>
      </c>
      <c r="R3078" s="229">
        <f>Q3078*H3078</f>
        <v>0</v>
      </c>
      <c r="S3078" s="229">
        <v>0</v>
      </c>
      <c r="T3078" s="230">
        <f>S3078*H3078</f>
        <v>0</v>
      </c>
      <c r="U3078" s="42"/>
      <c r="V3078" s="42"/>
      <c r="W3078" s="42"/>
      <c r="X3078" s="42"/>
      <c r="Y3078" s="42"/>
      <c r="Z3078" s="42"/>
      <c r="AA3078" s="42"/>
      <c r="AB3078" s="42"/>
      <c r="AC3078" s="42"/>
      <c r="AD3078" s="42"/>
      <c r="AE3078" s="42"/>
      <c r="AR3078" s="231" t="s">
        <v>645</v>
      </c>
      <c r="AT3078" s="231" t="s">
        <v>433</v>
      </c>
      <c r="AU3078" s="231" t="s">
        <v>83</v>
      </c>
      <c r="AY3078" s="21" t="s">
        <v>426</v>
      </c>
      <c r="BE3078" s="232">
        <f>IF(N3078="základní",J3078,0)</f>
        <v>0</v>
      </c>
      <c r="BF3078" s="232">
        <f>IF(N3078="snížená",J3078,0)</f>
        <v>0</v>
      </c>
      <c r="BG3078" s="232">
        <f>IF(N3078="zákl. přenesená",J3078,0)</f>
        <v>0</v>
      </c>
      <c r="BH3078" s="232">
        <f>IF(N3078="sníž. přenesená",J3078,0)</f>
        <v>0</v>
      </c>
      <c r="BI3078" s="232">
        <f>IF(N3078="nulová",J3078,0)</f>
        <v>0</v>
      </c>
      <c r="BJ3078" s="21" t="s">
        <v>81</v>
      </c>
      <c r="BK3078" s="232">
        <f>ROUND(I3078*H3078,2)</f>
        <v>0</v>
      </c>
      <c r="BL3078" s="21" t="s">
        <v>645</v>
      </c>
      <c r="BM3078" s="231" t="s">
        <v>3837</v>
      </c>
    </row>
    <row r="3079" s="14" customFormat="1">
      <c r="A3079" s="14"/>
      <c r="B3079" s="250"/>
      <c r="C3079" s="251"/>
      <c r="D3079" s="240" t="s">
        <v>446</v>
      </c>
      <c r="E3079" s="252" t="s">
        <v>28</v>
      </c>
      <c r="F3079" s="253" t="s">
        <v>899</v>
      </c>
      <c r="G3079" s="251"/>
      <c r="H3079" s="252" t="s">
        <v>28</v>
      </c>
      <c r="I3079" s="254"/>
      <c r="J3079" s="251"/>
      <c r="K3079" s="251"/>
      <c r="L3079" s="255"/>
      <c r="M3079" s="256"/>
      <c r="N3079" s="257"/>
      <c r="O3079" s="257"/>
      <c r="P3079" s="257"/>
      <c r="Q3079" s="257"/>
      <c r="R3079" s="257"/>
      <c r="S3079" s="257"/>
      <c r="T3079" s="258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T3079" s="259" t="s">
        <v>446</v>
      </c>
      <c r="AU3079" s="259" t="s">
        <v>83</v>
      </c>
      <c r="AV3079" s="14" t="s">
        <v>81</v>
      </c>
      <c r="AW3079" s="14" t="s">
        <v>35</v>
      </c>
      <c r="AX3079" s="14" t="s">
        <v>74</v>
      </c>
      <c r="AY3079" s="259" t="s">
        <v>426</v>
      </c>
    </row>
    <row r="3080" s="14" customFormat="1">
      <c r="A3080" s="14"/>
      <c r="B3080" s="250"/>
      <c r="C3080" s="251"/>
      <c r="D3080" s="240" t="s">
        <v>446</v>
      </c>
      <c r="E3080" s="252" t="s">
        <v>28</v>
      </c>
      <c r="F3080" s="253" t="s">
        <v>1748</v>
      </c>
      <c r="G3080" s="251"/>
      <c r="H3080" s="252" t="s">
        <v>28</v>
      </c>
      <c r="I3080" s="254"/>
      <c r="J3080" s="251"/>
      <c r="K3080" s="251"/>
      <c r="L3080" s="255"/>
      <c r="M3080" s="256"/>
      <c r="N3080" s="257"/>
      <c r="O3080" s="257"/>
      <c r="P3080" s="257"/>
      <c r="Q3080" s="257"/>
      <c r="R3080" s="257"/>
      <c r="S3080" s="257"/>
      <c r="T3080" s="258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T3080" s="259" t="s">
        <v>446</v>
      </c>
      <c r="AU3080" s="259" t="s">
        <v>83</v>
      </c>
      <c r="AV3080" s="14" t="s">
        <v>81</v>
      </c>
      <c r="AW3080" s="14" t="s">
        <v>35</v>
      </c>
      <c r="AX3080" s="14" t="s">
        <v>74</v>
      </c>
      <c r="AY3080" s="259" t="s">
        <v>426</v>
      </c>
    </row>
    <row r="3081" s="13" customFormat="1">
      <c r="A3081" s="13"/>
      <c r="B3081" s="238"/>
      <c r="C3081" s="239"/>
      <c r="D3081" s="240" t="s">
        <v>446</v>
      </c>
      <c r="E3081" s="241" t="s">
        <v>28</v>
      </c>
      <c r="F3081" s="242" t="s">
        <v>81</v>
      </c>
      <c r="G3081" s="239"/>
      <c r="H3081" s="243">
        <v>1</v>
      </c>
      <c r="I3081" s="244"/>
      <c r="J3081" s="239"/>
      <c r="K3081" s="239"/>
      <c r="L3081" s="245"/>
      <c r="M3081" s="246"/>
      <c r="N3081" s="247"/>
      <c r="O3081" s="247"/>
      <c r="P3081" s="247"/>
      <c r="Q3081" s="247"/>
      <c r="R3081" s="247"/>
      <c r="S3081" s="247"/>
      <c r="T3081" s="248"/>
      <c r="U3081" s="13"/>
      <c r="V3081" s="13"/>
      <c r="W3081" s="13"/>
      <c r="X3081" s="13"/>
      <c r="Y3081" s="13"/>
      <c r="Z3081" s="13"/>
      <c r="AA3081" s="13"/>
      <c r="AB3081" s="13"/>
      <c r="AC3081" s="13"/>
      <c r="AD3081" s="13"/>
      <c r="AE3081" s="13"/>
      <c r="AT3081" s="249" t="s">
        <v>446</v>
      </c>
      <c r="AU3081" s="249" t="s">
        <v>83</v>
      </c>
      <c r="AV3081" s="13" t="s">
        <v>83</v>
      </c>
      <c r="AW3081" s="13" t="s">
        <v>35</v>
      </c>
      <c r="AX3081" s="13" t="s">
        <v>81</v>
      </c>
      <c r="AY3081" s="249" t="s">
        <v>426</v>
      </c>
    </row>
    <row r="3082" s="2" customFormat="1" ht="44.25" customHeight="1">
      <c r="A3082" s="42"/>
      <c r="B3082" s="43"/>
      <c r="C3082" s="220" t="s">
        <v>3838</v>
      </c>
      <c r="D3082" s="220" t="s">
        <v>433</v>
      </c>
      <c r="E3082" s="221" t="s">
        <v>3839</v>
      </c>
      <c r="F3082" s="222" t="s">
        <v>3840</v>
      </c>
      <c r="G3082" s="223" t="s">
        <v>1452</v>
      </c>
      <c r="H3082" s="224">
        <v>1</v>
      </c>
      <c r="I3082" s="225"/>
      <c r="J3082" s="226">
        <f>ROUND(I3082*H3082,2)</f>
        <v>0</v>
      </c>
      <c r="K3082" s="222" t="s">
        <v>28</v>
      </c>
      <c r="L3082" s="48"/>
      <c r="M3082" s="227" t="s">
        <v>28</v>
      </c>
      <c r="N3082" s="228" t="s">
        <v>45</v>
      </c>
      <c r="O3082" s="88"/>
      <c r="P3082" s="229">
        <f>O3082*H3082</f>
        <v>0</v>
      </c>
      <c r="Q3082" s="229">
        <v>0</v>
      </c>
      <c r="R3082" s="229">
        <f>Q3082*H3082</f>
        <v>0</v>
      </c>
      <c r="S3082" s="229">
        <v>0</v>
      </c>
      <c r="T3082" s="230">
        <f>S3082*H3082</f>
        <v>0</v>
      </c>
      <c r="U3082" s="42"/>
      <c r="V3082" s="42"/>
      <c r="W3082" s="42"/>
      <c r="X3082" s="42"/>
      <c r="Y3082" s="42"/>
      <c r="Z3082" s="42"/>
      <c r="AA3082" s="42"/>
      <c r="AB3082" s="42"/>
      <c r="AC3082" s="42"/>
      <c r="AD3082" s="42"/>
      <c r="AE3082" s="42"/>
      <c r="AR3082" s="231" t="s">
        <v>645</v>
      </c>
      <c r="AT3082" s="231" t="s">
        <v>433</v>
      </c>
      <c r="AU3082" s="231" t="s">
        <v>83</v>
      </c>
      <c r="AY3082" s="21" t="s">
        <v>426</v>
      </c>
      <c r="BE3082" s="232">
        <f>IF(N3082="základní",J3082,0)</f>
        <v>0</v>
      </c>
      <c r="BF3082" s="232">
        <f>IF(N3082="snížená",J3082,0)</f>
        <v>0</v>
      </c>
      <c r="BG3082" s="232">
        <f>IF(N3082="zákl. přenesená",J3082,0)</f>
        <v>0</v>
      </c>
      <c r="BH3082" s="232">
        <f>IF(N3082="sníž. přenesená",J3082,0)</f>
        <v>0</v>
      </c>
      <c r="BI3082" s="232">
        <f>IF(N3082="nulová",J3082,0)</f>
        <v>0</v>
      </c>
      <c r="BJ3082" s="21" t="s">
        <v>81</v>
      </c>
      <c r="BK3082" s="232">
        <f>ROUND(I3082*H3082,2)</f>
        <v>0</v>
      </c>
      <c r="BL3082" s="21" t="s">
        <v>645</v>
      </c>
      <c r="BM3082" s="231" t="s">
        <v>3841</v>
      </c>
    </row>
    <row r="3083" s="14" customFormat="1">
      <c r="A3083" s="14"/>
      <c r="B3083" s="250"/>
      <c r="C3083" s="251"/>
      <c r="D3083" s="240" t="s">
        <v>446</v>
      </c>
      <c r="E3083" s="252" t="s">
        <v>28</v>
      </c>
      <c r="F3083" s="253" t="s">
        <v>899</v>
      </c>
      <c r="G3083" s="251"/>
      <c r="H3083" s="252" t="s">
        <v>28</v>
      </c>
      <c r="I3083" s="254"/>
      <c r="J3083" s="251"/>
      <c r="K3083" s="251"/>
      <c r="L3083" s="255"/>
      <c r="M3083" s="256"/>
      <c r="N3083" s="257"/>
      <c r="O3083" s="257"/>
      <c r="P3083" s="257"/>
      <c r="Q3083" s="257"/>
      <c r="R3083" s="257"/>
      <c r="S3083" s="257"/>
      <c r="T3083" s="258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T3083" s="259" t="s">
        <v>446</v>
      </c>
      <c r="AU3083" s="259" t="s">
        <v>83</v>
      </c>
      <c r="AV3083" s="14" t="s">
        <v>81</v>
      </c>
      <c r="AW3083" s="14" t="s">
        <v>35</v>
      </c>
      <c r="AX3083" s="14" t="s">
        <v>74</v>
      </c>
      <c r="AY3083" s="259" t="s">
        <v>426</v>
      </c>
    </row>
    <row r="3084" s="14" customFormat="1">
      <c r="A3084" s="14"/>
      <c r="B3084" s="250"/>
      <c r="C3084" s="251"/>
      <c r="D3084" s="240" t="s">
        <v>446</v>
      </c>
      <c r="E3084" s="252" t="s">
        <v>28</v>
      </c>
      <c r="F3084" s="253" t="s">
        <v>1748</v>
      </c>
      <c r="G3084" s="251"/>
      <c r="H3084" s="252" t="s">
        <v>28</v>
      </c>
      <c r="I3084" s="254"/>
      <c r="J3084" s="251"/>
      <c r="K3084" s="251"/>
      <c r="L3084" s="255"/>
      <c r="M3084" s="256"/>
      <c r="N3084" s="257"/>
      <c r="O3084" s="257"/>
      <c r="P3084" s="257"/>
      <c r="Q3084" s="257"/>
      <c r="R3084" s="257"/>
      <c r="S3084" s="257"/>
      <c r="T3084" s="258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T3084" s="259" t="s">
        <v>446</v>
      </c>
      <c r="AU3084" s="259" t="s">
        <v>83</v>
      </c>
      <c r="AV3084" s="14" t="s">
        <v>81</v>
      </c>
      <c r="AW3084" s="14" t="s">
        <v>35</v>
      </c>
      <c r="AX3084" s="14" t="s">
        <v>74</v>
      </c>
      <c r="AY3084" s="259" t="s">
        <v>426</v>
      </c>
    </row>
    <row r="3085" s="13" customFormat="1">
      <c r="A3085" s="13"/>
      <c r="B3085" s="238"/>
      <c r="C3085" s="239"/>
      <c r="D3085" s="240" t="s">
        <v>446</v>
      </c>
      <c r="E3085" s="241" t="s">
        <v>28</v>
      </c>
      <c r="F3085" s="242" t="s">
        <v>81</v>
      </c>
      <c r="G3085" s="239"/>
      <c r="H3085" s="243">
        <v>1</v>
      </c>
      <c r="I3085" s="244"/>
      <c r="J3085" s="239"/>
      <c r="K3085" s="239"/>
      <c r="L3085" s="245"/>
      <c r="M3085" s="246"/>
      <c r="N3085" s="247"/>
      <c r="O3085" s="247"/>
      <c r="P3085" s="247"/>
      <c r="Q3085" s="247"/>
      <c r="R3085" s="247"/>
      <c r="S3085" s="247"/>
      <c r="T3085" s="248"/>
      <c r="U3085" s="13"/>
      <c r="V3085" s="13"/>
      <c r="W3085" s="13"/>
      <c r="X3085" s="13"/>
      <c r="Y3085" s="13"/>
      <c r="Z3085" s="13"/>
      <c r="AA3085" s="13"/>
      <c r="AB3085" s="13"/>
      <c r="AC3085" s="13"/>
      <c r="AD3085" s="13"/>
      <c r="AE3085" s="13"/>
      <c r="AT3085" s="249" t="s">
        <v>446</v>
      </c>
      <c r="AU3085" s="249" t="s">
        <v>83</v>
      </c>
      <c r="AV3085" s="13" t="s">
        <v>83</v>
      </c>
      <c r="AW3085" s="13" t="s">
        <v>35</v>
      </c>
      <c r="AX3085" s="13" t="s">
        <v>81</v>
      </c>
      <c r="AY3085" s="249" t="s">
        <v>426</v>
      </c>
    </row>
    <row r="3086" s="2" customFormat="1" ht="44.25" customHeight="1">
      <c r="A3086" s="42"/>
      <c r="B3086" s="43"/>
      <c r="C3086" s="220" t="s">
        <v>3842</v>
      </c>
      <c r="D3086" s="220" t="s">
        <v>433</v>
      </c>
      <c r="E3086" s="221" t="s">
        <v>3843</v>
      </c>
      <c r="F3086" s="222" t="s">
        <v>3844</v>
      </c>
      <c r="G3086" s="223" t="s">
        <v>1452</v>
      </c>
      <c r="H3086" s="224">
        <v>1</v>
      </c>
      <c r="I3086" s="225"/>
      <c r="J3086" s="226">
        <f>ROUND(I3086*H3086,2)</f>
        <v>0</v>
      </c>
      <c r="K3086" s="222" t="s">
        <v>28</v>
      </c>
      <c r="L3086" s="48"/>
      <c r="M3086" s="227" t="s">
        <v>28</v>
      </c>
      <c r="N3086" s="228" t="s">
        <v>45</v>
      </c>
      <c r="O3086" s="88"/>
      <c r="P3086" s="229">
        <f>O3086*H3086</f>
        <v>0</v>
      </c>
      <c r="Q3086" s="229">
        <v>0</v>
      </c>
      <c r="R3086" s="229">
        <f>Q3086*H3086</f>
        <v>0</v>
      </c>
      <c r="S3086" s="229">
        <v>0</v>
      </c>
      <c r="T3086" s="230">
        <f>S3086*H3086</f>
        <v>0</v>
      </c>
      <c r="U3086" s="42"/>
      <c r="V3086" s="42"/>
      <c r="W3086" s="42"/>
      <c r="X3086" s="42"/>
      <c r="Y3086" s="42"/>
      <c r="Z3086" s="42"/>
      <c r="AA3086" s="42"/>
      <c r="AB3086" s="42"/>
      <c r="AC3086" s="42"/>
      <c r="AD3086" s="42"/>
      <c r="AE3086" s="42"/>
      <c r="AR3086" s="231" t="s">
        <v>645</v>
      </c>
      <c r="AT3086" s="231" t="s">
        <v>433</v>
      </c>
      <c r="AU3086" s="231" t="s">
        <v>83</v>
      </c>
      <c r="AY3086" s="21" t="s">
        <v>426</v>
      </c>
      <c r="BE3086" s="232">
        <f>IF(N3086="základní",J3086,0)</f>
        <v>0</v>
      </c>
      <c r="BF3086" s="232">
        <f>IF(N3086="snížená",J3086,0)</f>
        <v>0</v>
      </c>
      <c r="BG3086" s="232">
        <f>IF(N3086="zákl. přenesená",J3086,0)</f>
        <v>0</v>
      </c>
      <c r="BH3086" s="232">
        <f>IF(N3086="sníž. přenesená",J3086,0)</f>
        <v>0</v>
      </c>
      <c r="BI3086" s="232">
        <f>IF(N3086="nulová",J3086,0)</f>
        <v>0</v>
      </c>
      <c r="BJ3086" s="21" t="s">
        <v>81</v>
      </c>
      <c r="BK3086" s="232">
        <f>ROUND(I3086*H3086,2)</f>
        <v>0</v>
      </c>
      <c r="BL3086" s="21" t="s">
        <v>645</v>
      </c>
      <c r="BM3086" s="231" t="s">
        <v>3845</v>
      </c>
    </row>
    <row r="3087" s="14" customFormat="1">
      <c r="A3087" s="14"/>
      <c r="B3087" s="250"/>
      <c r="C3087" s="251"/>
      <c r="D3087" s="240" t="s">
        <v>446</v>
      </c>
      <c r="E3087" s="252" t="s">
        <v>28</v>
      </c>
      <c r="F3087" s="253" t="s">
        <v>899</v>
      </c>
      <c r="G3087" s="251"/>
      <c r="H3087" s="252" t="s">
        <v>28</v>
      </c>
      <c r="I3087" s="254"/>
      <c r="J3087" s="251"/>
      <c r="K3087" s="251"/>
      <c r="L3087" s="255"/>
      <c r="M3087" s="256"/>
      <c r="N3087" s="257"/>
      <c r="O3087" s="257"/>
      <c r="P3087" s="257"/>
      <c r="Q3087" s="257"/>
      <c r="R3087" s="257"/>
      <c r="S3087" s="257"/>
      <c r="T3087" s="258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T3087" s="259" t="s">
        <v>446</v>
      </c>
      <c r="AU3087" s="259" t="s">
        <v>83</v>
      </c>
      <c r="AV3087" s="14" t="s">
        <v>81</v>
      </c>
      <c r="AW3087" s="14" t="s">
        <v>35</v>
      </c>
      <c r="AX3087" s="14" t="s">
        <v>74</v>
      </c>
      <c r="AY3087" s="259" t="s">
        <v>426</v>
      </c>
    </row>
    <row r="3088" s="14" customFormat="1">
      <c r="A3088" s="14"/>
      <c r="B3088" s="250"/>
      <c r="C3088" s="251"/>
      <c r="D3088" s="240" t="s">
        <v>446</v>
      </c>
      <c r="E3088" s="252" t="s">
        <v>28</v>
      </c>
      <c r="F3088" s="253" t="s">
        <v>1748</v>
      </c>
      <c r="G3088" s="251"/>
      <c r="H3088" s="252" t="s">
        <v>28</v>
      </c>
      <c r="I3088" s="254"/>
      <c r="J3088" s="251"/>
      <c r="K3088" s="251"/>
      <c r="L3088" s="255"/>
      <c r="M3088" s="256"/>
      <c r="N3088" s="257"/>
      <c r="O3088" s="257"/>
      <c r="P3088" s="257"/>
      <c r="Q3088" s="257"/>
      <c r="R3088" s="257"/>
      <c r="S3088" s="257"/>
      <c r="T3088" s="258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T3088" s="259" t="s">
        <v>446</v>
      </c>
      <c r="AU3088" s="259" t="s">
        <v>83</v>
      </c>
      <c r="AV3088" s="14" t="s">
        <v>81</v>
      </c>
      <c r="AW3088" s="14" t="s">
        <v>35</v>
      </c>
      <c r="AX3088" s="14" t="s">
        <v>74</v>
      </c>
      <c r="AY3088" s="259" t="s">
        <v>426</v>
      </c>
    </row>
    <row r="3089" s="13" customFormat="1">
      <c r="A3089" s="13"/>
      <c r="B3089" s="238"/>
      <c r="C3089" s="239"/>
      <c r="D3089" s="240" t="s">
        <v>446</v>
      </c>
      <c r="E3089" s="241" t="s">
        <v>28</v>
      </c>
      <c r="F3089" s="242" t="s">
        <v>81</v>
      </c>
      <c r="G3089" s="239"/>
      <c r="H3089" s="243">
        <v>1</v>
      </c>
      <c r="I3089" s="244"/>
      <c r="J3089" s="239"/>
      <c r="K3089" s="239"/>
      <c r="L3089" s="245"/>
      <c r="M3089" s="246"/>
      <c r="N3089" s="247"/>
      <c r="O3089" s="247"/>
      <c r="P3089" s="247"/>
      <c r="Q3089" s="247"/>
      <c r="R3089" s="247"/>
      <c r="S3089" s="247"/>
      <c r="T3089" s="248"/>
      <c r="U3089" s="13"/>
      <c r="V3089" s="13"/>
      <c r="W3089" s="13"/>
      <c r="X3089" s="13"/>
      <c r="Y3089" s="13"/>
      <c r="Z3089" s="13"/>
      <c r="AA3089" s="13"/>
      <c r="AB3089" s="13"/>
      <c r="AC3089" s="13"/>
      <c r="AD3089" s="13"/>
      <c r="AE3089" s="13"/>
      <c r="AT3089" s="249" t="s">
        <v>446</v>
      </c>
      <c r="AU3089" s="249" t="s">
        <v>83</v>
      </c>
      <c r="AV3089" s="13" t="s">
        <v>83</v>
      </c>
      <c r="AW3089" s="13" t="s">
        <v>35</v>
      </c>
      <c r="AX3089" s="13" t="s">
        <v>81</v>
      </c>
      <c r="AY3089" s="249" t="s">
        <v>426</v>
      </c>
    </row>
    <row r="3090" s="2" customFormat="1" ht="49.05" customHeight="1">
      <c r="A3090" s="42"/>
      <c r="B3090" s="43"/>
      <c r="C3090" s="220" t="s">
        <v>3846</v>
      </c>
      <c r="D3090" s="220" t="s">
        <v>433</v>
      </c>
      <c r="E3090" s="221" t="s">
        <v>3847</v>
      </c>
      <c r="F3090" s="222" t="s">
        <v>3848</v>
      </c>
      <c r="G3090" s="223" t="s">
        <v>740</v>
      </c>
      <c r="H3090" s="224">
        <v>29.466999999999999</v>
      </c>
      <c r="I3090" s="225"/>
      <c r="J3090" s="226">
        <f>ROUND(I3090*H3090,2)</f>
        <v>0</v>
      </c>
      <c r="K3090" s="222" t="s">
        <v>437</v>
      </c>
      <c r="L3090" s="48"/>
      <c r="M3090" s="227" t="s">
        <v>28</v>
      </c>
      <c r="N3090" s="228" t="s">
        <v>45</v>
      </c>
      <c r="O3090" s="88"/>
      <c r="P3090" s="229">
        <f>O3090*H3090</f>
        <v>0</v>
      </c>
      <c r="Q3090" s="229">
        <v>0</v>
      </c>
      <c r="R3090" s="229">
        <f>Q3090*H3090</f>
        <v>0</v>
      </c>
      <c r="S3090" s="229">
        <v>0</v>
      </c>
      <c r="T3090" s="230">
        <f>S3090*H3090</f>
        <v>0</v>
      </c>
      <c r="U3090" s="42"/>
      <c r="V3090" s="42"/>
      <c r="W3090" s="42"/>
      <c r="X3090" s="42"/>
      <c r="Y3090" s="42"/>
      <c r="Z3090" s="42"/>
      <c r="AA3090" s="42"/>
      <c r="AB3090" s="42"/>
      <c r="AC3090" s="42"/>
      <c r="AD3090" s="42"/>
      <c r="AE3090" s="42"/>
      <c r="AR3090" s="231" t="s">
        <v>645</v>
      </c>
      <c r="AT3090" s="231" t="s">
        <v>433</v>
      </c>
      <c r="AU3090" s="231" t="s">
        <v>83</v>
      </c>
      <c r="AY3090" s="21" t="s">
        <v>426</v>
      </c>
      <c r="BE3090" s="232">
        <f>IF(N3090="základní",J3090,0)</f>
        <v>0</v>
      </c>
      <c r="BF3090" s="232">
        <f>IF(N3090="snížená",J3090,0)</f>
        <v>0</v>
      </c>
      <c r="BG3090" s="232">
        <f>IF(N3090="zákl. přenesená",J3090,0)</f>
        <v>0</v>
      </c>
      <c r="BH3090" s="232">
        <f>IF(N3090="sníž. přenesená",J3090,0)</f>
        <v>0</v>
      </c>
      <c r="BI3090" s="232">
        <f>IF(N3090="nulová",J3090,0)</f>
        <v>0</v>
      </c>
      <c r="BJ3090" s="21" t="s">
        <v>81</v>
      </c>
      <c r="BK3090" s="232">
        <f>ROUND(I3090*H3090,2)</f>
        <v>0</v>
      </c>
      <c r="BL3090" s="21" t="s">
        <v>645</v>
      </c>
      <c r="BM3090" s="231" t="s">
        <v>3849</v>
      </c>
    </row>
    <row r="3091" s="2" customFormat="1">
      <c r="A3091" s="42"/>
      <c r="B3091" s="43"/>
      <c r="C3091" s="44"/>
      <c r="D3091" s="233" t="s">
        <v>442</v>
      </c>
      <c r="E3091" s="44"/>
      <c r="F3091" s="234" t="s">
        <v>3850</v>
      </c>
      <c r="G3091" s="44"/>
      <c r="H3091" s="44"/>
      <c r="I3091" s="235"/>
      <c r="J3091" s="44"/>
      <c r="K3091" s="44"/>
      <c r="L3091" s="48"/>
      <c r="M3091" s="236"/>
      <c r="N3091" s="237"/>
      <c r="O3091" s="88"/>
      <c r="P3091" s="88"/>
      <c r="Q3091" s="88"/>
      <c r="R3091" s="88"/>
      <c r="S3091" s="88"/>
      <c r="T3091" s="89"/>
      <c r="U3091" s="42"/>
      <c r="V3091" s="42"/>
      <c r="W3091" s="42"/>
      <c r="X3091" s="42"/>
      <c r="Y3091" s="42"/>
      <c r="Z3091" s="42"/>
      <c r="AA3091" s="42"/>
      <c r="AB3091" s="42"/>
      <c r="AC3091" s="42"/>
      <c r="AD3091" s="42"/>
      <c r="AE3091" s="42"/>
      <c r="AT3091" s="21" t="s">
        <v>442</v>
      </c>
      <c r="AU3091" s="21" t="s">
        <v>83</v>
      </c>
    </row>
    <row r="3092" s="2" customFormat="1" ht="49.05" customHeight="1">
      <c r="A3092" s="42"/>
      <c r="B3092" s="43"/>
      <c r="C3092" s="220" t="s">
        <v>3851</v>
      </c>
      <c r="D3092" s="220" t="s">
        <v>433</v>
      </c>
      <c r="E3092" s="221" t="s">
        <v>3852</v>
      </c>
      <c r="F3092" s="222" t="s">
        <v>3853</v>
      </c>
      <c r="G3092" s="223" t="s">
        <v>740</v>
      </c>
      <c r="H3092" s="224">
        <v>29.466999999999999</v>
      </c>
      <c r="I3092" s="225"/>
      <c r="J3092" s="226">
        <f>ROUND(I3092*H3092,2)</f>
        <v>0</v>
      </c>
      <c r="K3092" s="222" t="s">
        <v>437</v>
      </c>
      <c r="L3092" s="48"/>
      <c r="M3092" s="227" t="s">
        <v>28</v>
      </c>
      <c r="N3092" s="228" t="s">
        <v>45</v>
      </c>
      <c r="O3092" s="88"/>
      <c r="P3092" s="229">
        <f>O3092*H3092</f>
        <v>0</v>
      </c>
      <c r="Q3092" s="229">
        <v>0</v>
      </c>
      <c r="R3092" s="229">
        <f>Q3092*H3092</f>
        <v>0</v>
      </c>
      <c r="S3092" s="229">
        <v>0</v>
      </c>
      <c r="T3092" s="230">
        <f>S3092*H3092</f>
        <v>0</v>
      </c>
      <c r="U3092" s="42"/>
      <c r="V3092" s="42"/>
      <c r="W3092" s="42"/>
      <c r="X3092" s="42"/>
      <c r="Y3092" s="42"/>
      <c r="Z3092" s="42"/>
      <c r="AA3092" s="42"/>
      <c r="AB3092" s="42"/>
      <c r="AC3092" s="42"/>
      <c r="AD3092" s="42"/>
      <c r="AE3092" s="42"/>
      <c r="AR3092" s="231" t="s">
        <v>645</v>
      </c>
      <c r="AT3092" s="231" t="s">
        <v>433</v>
      </c>
      <c r="AU3092" s="231" t="s">
        <v>83</v>
      </c>
      <c r="AY3092" s="21" t="s">
        <v>426</v>
      </c>
      <c r="BE3092" s="232">
        <f>IF(N3092="základní",J3092,0)</f>
        <v>0</v>
      </c>
      <c r="BF3092" s="232">
        <f>IF(N3092="snížená",J3092,0)</f>
        <v>0</v>
      </c>
      <c r="BG3092" s="232">
        <f>IF(N3092="zákl. přenesená",J3092,0)</f>
        <v>0</v>
      </c>
      <c r="BH3092" s="232">
        <f>IF(N3092="sníž. přenesená",J3092,0)</f>
        <v>0</v>
      </c>
      <c r="BI3092" s="232">
        <f>IF(N3092="nulová",J3092,0)</f>
        <v>0</v>
      </c>
      <c r="BJ3092" s="21" t="s">
        <v>81</v>
      </c>
      <c r="BK3092" s="232">
        <f>ROUND(I3092*H3092,2)</f>
        <v>0</v>
      </c>
      <c r="BL3092" s="21" t="s">
        <v>645</v>
      </c>
      <c r="BM3092" s="231" t="s">
        <v>3854</v>
      </c>
    </row>
    <row r="3093" s="2" customFormat="1">
      <c r="A3093" s="42"/>
      <c r="B3093" s="43"/>
      <c r="C3093" s="44"/>
      <c r="D3093" s="233" t="s">
        <v>442</v>
      </c>
      <c r="E3093" s="44"/>
      <c r="F3093" s="234" t="s">
        <v>3855</v>
      </c>
      <c r="G3093" s="44"/>
      <c r="H3093" s="44"/>
      <c r="I3093" s="235"/>
      <c r="J3093" s="44"/>
      <c r="K3093" s="44"/>
      <c r="L3093" s="48"/>
      <c r="M3093" s="236"/>
      <c r="N3093" s="237"/>
      <c r="O3093" s="88"/>
      <c r="P3093" s="88"/>
      <c r="Q3093" s="88"/>
      <c r="R3093" s="88"/>
      <c r="S3093" s="88"/>
      <c r="T3093" s="89"/>
      <c r="U3093" s="42"/>
      <c r="V3093" s="42"/>
      <c r="W3093" s="42"/>
      <c r="X3093" s="42"/>
      <c r="Y3093" s="42"/>
      <c r="Z3093" s="42"/>
      <c r="AA3093" s="42"/>
      <c r="AB3093" s="42"/>
      <c r="AC3093" s="42"/>
      <c r="AD3093" s="42"/>
      <c r="AE3093" s="42"/>
      <c r="AT3093" s="21" t="s">
        <v>442</v>
      </c>
      <c r="AU3093" s="21" t="s">
        <v>83</v>
      </c>
    </row>
    <row r="3094" s="12" customFormat="1" ht="22.8" customHeight="1">
      <c r="A3094" s="12"/>
      <c r="B3094" s="204"/>
      <c r="C3094" s="205"/>
      <c r="D3094" s="206" t="s">
        <v>73</v>
      </c>
      <c r="E3094" s="218" t="s">
        <v>3856</v>
      </c>
      <c r="F3094" s="218" t="s">
        <v>3857</v>
      </c>
      <c r="G3094" s="205"/>
      <c r="H3094" s="205"/>
      <c r="I3094" s="208"/>
      <c r="J3094" s="219">
        <f>BK3094</f>
        <v>0</v>
      </c>
      <c r="K3094" s="205"/>
      <c r="L3094" s="210"/>
      <c r="M3094" s="211"/>
      <c r="N3094" s="212"/>
      <c r="O3094" s="212"/>
      <c r="P3094" s="213">
        <f>SUM(P3095:P3252)</f>
        <v>0</v>
      </c>
      <c r="Q3094" s="212"/>
      <c r="R3094" s="213">
        <f>SUM(R3095:R3252)</f>
        <v>5.3191316599999992</v>
      </c>
      <c r="S3094" s="212"/>
      <c r="T3094" s="214">
        <f>SUM(T3095:T3252)</f>
        <v>0.37894</v>
      </c>
      <c r="U3094" s="12"/>
      <c r="V3094" s="12"/>
      <c r="W3094" s="12"/>
      <c r="X3094" s="12"/>
      <c r="Y3094" s="12"/>
      <c r="Z3094" s="12"/>
      <c r="AA3094" s="12"/>
      <c r="AB3094" s="12"/>
      <c r="AC3094" s="12"/>
      <c r="AD3094" s="12"/>
      <c r="AE3094" s="12"/>
      <c r="AR3094" s="215" t="s">
        <v>83</v>
      </c>
      <c r="AT3094" s="216" t="s">
        <v>73</v>
      </c>
      <c r="AU3094" s="216" t="s">
        <v>81</v>
      </c>
      <c r="AY3094" s="215" t="s">
        <v>426</v>
      </c>
      <c r="BK3094" s="217">
        <f>SUM(BK3095:BK3252)</f>
        <v>0</v>
      </c>
    </row>
    <row r="3095" s="2" customFormat="1" ht="24.15" customHeight="1">
      <c r="A3095" s="42"/>
      <c r="B3095" s="43"/>
      <c r="C3095" s="220" t="s">
        <v>3858</v>
      </c>
      <c r="D3095" s="220" t="s">
        <v>433</v>
      </c>
      <c r="E3095" s="221" t="s">
        <v>3859</v>
      </c>
      <c r="F3095" s="222" t="s">
        <v>3860</v>
      </c>
      <c r="G3095" s="223" t="s">
        <v>436</v>
      </c>
      <c r="H3095" s="224">
        <v>86.391000000000005</v>
      </c>
      <c r="I3095" s="225"/>
      <c r="J3095" s="226">
        <f>ROUND(I3095*H3095,2)</f>
        <v>0</v>
      </c>
      <c r="K3095" s="222" t="s">
        <v>437</v>
      </c>
      <c r="L3095" s="48"/>
      <c r="M3095" s="227" t="s">
        <v>28</v>
      </c>
      <c r="N3095" s="228" t="s">
        <v>45</v>
      </c>
      <c r="O3095" s="88"/>
      <c r="P3095" s="229">
        <f>O3095*H3095</f>
        <v>0</v>
      </c>
      <c r="Q3095" s="229">
        <v>0</v>
      </c>
      <c r="R3095" s="229">
        <f>Q3095*H3095</f>
        <v>0</v>
      </c>
      <c r="S3095" s="229">
        <v>0</v>
      </c>
      <c r="T3095" s="230">
        <f>S3095*H3095</f>
        <v>0</v>
      </c>
      <c r="U3095" s="42"/>
      <c r="V3095" s="42"/>
      <c r="W3095" s="42"/>
      <c r="X3095" s="42"/>
      <c r="Y3095" s="42"/>
      <c r="Z3095" s="42"/>
      <c r="AA3095" s="42"/>
      <c r="AB3095" s="42"/>
      <c r="AC3095" s="42"/>
      <c r="AD3095" s="42"/>
      <c r="AE3095" s="42"/>
      <c r="AR3095" s="231" t="s">
        <v>645</v>
      </c>
      <c r="AT3095" s="231" t="s">
        <v>433</v>
      </c>
      <c r="AU3095" s="231" t="s">
        <v>83</v>
      </c>
      <c r="AY3095" s="21" t="s">
        <v>426</v>
      </c>
      <c r="BE3095" s="232">
        <f>IF(N3095="základní",J3095,0)</f>
        <v>0</v>
      </c>
      <c r="BF3095" s="232">
        <f>IF(N3095="snížená",J3095,0)</f>
        <v>0</v>
      </c>
      <c r="BG3095" s="232">
        <f>IF(N3095="zákl. přenesená",J3095,0)</f>
        <v>0</v>
      </c>
      <c r="BH3095" s="232">
        <f>IF(N3095="sníž. přenesená",J3095,0)</f>
        <v>0</v>
      </c>
      <c r="BI3095" s="232">
        <f>IF(N3095="nulová",J3095,0)</f>
        <v>0</v>
      </c>
      <c r="BJ3095" s="21" t="s">
        <v>81</v>
      </c>
      <c r="BK3095" s="232">
        <f>ROUND(I3095*H3095,2)</f>
        <v>0</v>
      </c>
      <c r="BL3095" s="21" t="s">
        <v>645</v>
      </c>
      <c r="BM3095" s="231" t="s">
        <v>3861</v>
      </c>
    </row>
    <row r="3096" s="2" customFormat="1">
      <c r="A3096" s="42"/>
      <c r="B3096" s="43"/>
      <c r="C3096" s="44"/>
      <c r="D3096" s="233" t="s">
        <v>442</v>
      </c>
      <c r="E3096" s="44"/>
      <c r="F3096" s="234" t="s">
        <v>3862</v>
      </c>
      <c r="G3096" s="44"/>
      <c r="H3096" s="44"/>
      <c r="I3096" s="235"/>
      <c r="J3096" s="44"/>
      <c r="K3096" s="44"/>
      <c r="L3096" s="48"/>
      <c r="M3096" s="236"/>
      <c r="N3096" s="237"/>
      <c r="O3096" s="88"/>
      <c r="P3096" s="88"/>
      <c r="Q3096" s="88"/>
      <c r="R3096" s="88"/>
      <c r="S3096" s="88"/>
      <c r="T3096" s="89"/>
      <c r="U3096" s="42"/>
      <c r="V3096" s="42"/>
      <c r="W3096" s="42"/>
      <c r="X3096" s="42"/>
      <c r="Y3096" s="42"/>
      <c r="Z3096" s="42"/>
      <c r="AA3096" s="42"/>
      <c r="AB3096" s="42"/>
      <c r="AC3096" s="42"/>
      <c r="AD3096" s="42"/>
      <c r="AE3096" s="42"/>
      <c r="AT3096" s="21" t="s">
        <v>442</v>
      </c>
      <c r="AU3096" s="21" t="s">
        <v>83</v>
      </c>
    </row>
    <row r="3097" s="13" customFormat="1">
      <c r="A3097" s="13"/>
      <c r="B3097" s="238"/>
      <c r="C3097" s="239"/>
      <c r="D3097" s="240" t="s">
        <v>446</v>
      </c>
      <c r="E3097" s="241" t="s">
        <v>28</v>
      </c>
      <c r="F3097" s="242" t="s">
        <v>171</v>
      </c>
      <c r="G3097" s="239"/>
      <c r="H3097" s="243">
        <v>69.099999999999994</v>
      </c>
      <c r="I3097" s="244"/>
      <c r="J3097" s="239"/>
      <c r="K3097" s="239"/>
      <c r="L3097" s="245"/>
      <c r="M3097" s="246"/>
      <c r="N3097" s="247"/>
      <c r="O3097" s="247"/>
      <c r="P3097" s="247"/>
      <c r="Q3097" s="247"/>
      <c r="R3097" s="247"/>
      <c r="S3097" s="247"/>
      <c r="T3097" s="248"/>
      <c r="U3097" s="13"/>
      <c r="V3097" s="13"/>
      <c r="W3097" s="13"/>
      <c r="X3097" s="13"/>
      <c r="Y3097" s="13"/>
      <c r="Z3097" s="13"/>
      <c r="AA3097" s="13"/>
      <c r="AB3097" s="13"/>
      <c r="AC3097" s="13"/>
      <c r="AD3097" s="13"/>
      <c r="AE3097" s="13"/>
      <c r="AT3097" s="249" t="s">
        <v>446</v>
      </c>
      <c r="AU3097" s="249" t="s">
        <v>83</v>
      </c>
      <c r="AV3097" s="13" t="s">
        <v>83</v>
      </c>
      <c r="AW3097" s="13" t="s">
        <v>35</v>
      </c>
      <c r="AX3097" s="13" t="s">
        <v>74</v>
      </c>
      <c r="AY3097" s="249" t="s">
        <v>426</v>
      </c>
    </row>
    <row r="3098" s="13" customFormat="1">
      <c r="A3098" s="13"/>
      <c r="B3098" s="238"/>
      <c r="C3098" s="239"/>
      <c r="D3098" s="240" t="s">
        <v>446</v>
      </c>
      <c r="E3098" s="241" t="s">
        <v>28</v>
      </c>
      <c r="F3098" s="242" t="s">
        <v>203</v>
      </c>
      <c r="G3098" s="239"/>
      <c r="H3098" s="243">
        <v>17.291</v>
      </c>
      <c r="I3098" s="244"/>
      <c r="J3098" s="239"/>
      <c r="K3098" s="239"/>
      <c r="L3098" s="245"/>
      <c r="M3098" s="246"/>
      <c r="N3098" s="247"/>
      <c r="O3098" s="247"/>
      <c r="P3098" s="247"/>
      <c r="Q3098" s="247"/>
      <c r="R3098" s="247"/>
      <c r="S3098" s="247"/>
      <c r="T3098" s="248"/>
      <c r="U3098" s="13"/>
      <c r="V3098" s="13"/>
      <c r="W3098" s="13"/>
      <c r="X3098" s="13"/>
      <c r="Y3098" s="13"/>
      <c r="Z3098" s="13"/>
      <c r="AA3098" s="13"/>
      <c r="AB3098" s="13"/>
      <c r="AC3098" s="13"/>
      <c r="AD3098" s="13"/>
      <c r="AE3098" s="13"/>
      <c r="AT3098" s="249" t="s">
        <v>446</v>
      </c>
      <c r="AU3098" s="249" t="s">
        <v>83</v>
      </c>
      <c r="AV3098" s="13" t="s">
        <v>83</v>
      </c>
      <c r="AW3098" s="13" t="s">
        <v>35</v>
      </c>
      <c r="AX3098" s="13" t="s">
        <v>74</v>
      </c>
      <c r="AY3098" s="249" t="s">
        <v>426</v>
      </c>
    </row>
    <row r="3099" s="15" customFormat="1">
      <c r="A3099" s="15"/>
      <c r="B3099" s="260"/>
      <c r="C3099" s="261"/>
      <c r="D3099" s="240" t="s">
        <v>446</v>
      </c>
      <c r="E3099" s="262" t="s">
        <v>177</v>
      </c>
      <c r="F3099" s="263" t="s">
        <v>466</v>
      </c>
      <c r="G3099" s="261"/>
      <c r="H3099" s="264">
        <v>86.391000000000005</v>
      </c>
      <c r="I3099" s="265"/>
      <c r="J3099" s="261"/>
      <c r="K3099" s="261"/>
      <c r="L3099" s="266"/>
      <c r="M3099" s="267"/>
      <c r="N3099" s="268"/>
      <c r="O3099" s="268"/>
      <c r="P3099" s="268"/>
      <c r="Q3099" s="268"/>
      <c r="R3099" s="268"/>
      <c r="S3099" s="268"/>
      <c r="T3099" s="269"/>
      <c r="U3099" s="15"/>
      <c r="V3099" s="15"/>
      <c r="W3099" s="15"/>
      <c r="X3099" s="15"/>
      <c r="Y3099" s="15"/>
      <c r="Z3099" s="15"/>
      <c r="AA3099" s="15"/>
      <c r="AB3099" s="15"/>
      <c r="AC3099" s="15"/>
      <c r="AD3099" s="15"/>
      <c r="AE3099" s="15"/>
      <c r="AT3099" s="270" t="s">
        <v>446</v>
      </c>
      <c r="AU3099" s="270" t="s">
        <v>83</v>
      </c>
      <c r="AV3099" s="15" t="s">
        <v>438</v>
      </c>
      <c r="AW3099" s="15" t="s">
        <v>35</v>
      </c>
      <c r="AX3099" s="15" t="s">
        <v>81</v>
      </c>
      <c r="AY3099" s="270" t="s">
        <v>426</v>
      </c>
    </row>
    <row r="3100" s="2" customFormat="1" ht="24.15" customHeight="1">
      <c r="A3100" s="42"/>
      <c r="B3100" s="43"/>
      <c r="C3100" s="220" t="s">
        <v>3863</v>
      </c>
      <c r="D3100" s="220" t="s">
        <v>433</v>
      </c>
      <c r="E3100" s="221" t="s">
        <v>3864</v>
      </c>
      <c r="F3100" s="222" t="s">
        <v>3865</v>
      </c>
      <c r="G3100" s="223" t="s">
        <v>949</v>
      </c>
      <c r="H3100" s="224">
        <v>25.056000000000001</v>
      </c>
      <c r="I3100" s="225"/>
      <c r="J3100" s="226">
        <f>ROUND(I3100*H3100,2)</f>
        <v>0</v>
      </c>
      <c r="K3100" s="222" t="s">
        <v>437</v>
      </c>
      <c r="L3100" s="48"/>
      <c r="M3100" s="227" t="s">
        <v>28</v>
      </c>
      <c r="N3100" s="228" t="s">
        <v>45</v>
      </c>
      <c r="O3100" s="88"/>
      <c r="P3100" s="229">
        <f>O3100*H3100</f>
        <v>0</v>
      </c>
      <c r="Q3100" s="229">
        <v>0</v>
      </c>
      <c r="R3100" s="229">
        <f>Q3100*H3100</f>
        <v>0</v>
      </c>
      <c r="S3100" s="229">
        <v>0</v>
      </c>
      <c r="T3100" s="230">
        <f>S3100*H3100</f>
        <v>0</v>
      </c>
      <c r="U3100" s="42"/>
      <c r="V3100" s="42"/>
      <c r="W3100" s="42"/>
      <c r="X3100" s="42"/>
      <c r="Y3100" s="42"/>
      <c r="Z3100" s="42"/>
      <c r="AA3100" s="42"/>
      <c r="AB3100" s="42"/>
      <c r="AC3100" s="42"/>
      <c r="AD3100" s="42"/>
      <c r="AE3100" s="42"/>
      <c r="AR3100" s="231" t="s">
        <v>645</v>
      </c>
      <c r="AT3100" s="231" t="s">
        <v>433</v>
      </c>
      <c r="AU3100" s="231" t="s">
        <v>83</v>
      </c>
      <c r="AY3100" s="21" t="s">
        <v>426</v>
      </c>
      <c r="BE3100" s="232">
        <f>IF(N3100="základní",J3100,0)</f>
        <v>0</v>
      </c>
      <c r="BF3100" s="232">
        <f>IF(N3100="snížená",J3100,0)</f>
        <v>0</v>
      </c>
      <c r="BG3100" s="232">
        <f>IF(N3100="zákl. přenesená",J3100,0)</f>
        <v>0</v>
      </c>
      <c r="BH3100" s="232">
        <f>IF(N3100="sníž. přenesená",J3100,0)</f>
        <v>0</v>
      </c>
      <c r="BI3100" s="232">
        <f>IF(N3100="nulová",J3100,0)</f>
        <v>0</v>
      </c>
      <c r="BJ3100" s="21" t="s">
        <v>81</v>
      </c>
      <c r="BK3100" s="232">
        <f>ROUND(I3100*H3100,2)</f>
        <v>0</v>
      </c>
      <c r="BL3100" s="21" t="s">
        <v>645</v>
      </c>
      <c r="BM3100" s="231" t="s">
        <v>3866</v>
      </c>
    </row>
    <row r="3101" s="2" customFormat="1">
      <c r="A3101" s="42"/>
      <c r="B3101" s="43"/>
      <c r="C3101" s="44"/>
      <c r="D3101" s="233" t="s">
        <v>442</v>
      </c>
      <c r="E3101" s="44"/>
      <c r="F3101" s="234" t="s">
        <v>3867</v>
      </c>
      <c r="G3101" s="44"/>
      <c r="H3101" s="44"/>
      <c r="I3101" s="235"/>
      <c r="J3101" s="44"/>
      <c r="K3101" s="44"/>
      <c r="L3101" s="48"/>
      <c r="M3101" s="236"/>
      <c r="N3101" s="237"/>
      <c r="O3101" s="88"/>
      <c r="P3101" s="88"/>
      <c r="Q3101" s="88"/>
      <c r="R3101" s="88"/>
      <c r="S3101" s="88"/>
      <c r="T3101" s="89"/>
      <c r="U3101" s="42"/>
      <c r="V3101" s="42"/>
      <c r="W3101" s="42"/>
      <c r="X3101" s="42"/>
      <c r="Y3101" s="42"/>
      <c r="Z3101" s="42"/>
      <c r="AA3101" s="42"/>
      <c r="AB3101" s="42"/>
      <c r="AC3101" s="42"/>
      <c r="AD3101" s="42"/>
      <c r="AE3101" s="42"/>
      <c r="AT3101" s="21" t="s">
        <v>442</v>
      </c>
      <c r="AU3101" s="21" t="s">
        <v>83</v>
      </c>
    </row>
    <row r="3102" s="14" customFormat="1">
      <c r="A3102" s="14"/>
      <c r="B3102" s="250"/>
      <c r="C3102" s="251"/>
      <c r="D3102" s="240" t="s">
        <v>446</v>
      </c>
      <c r="E3102" s="252" t="s">
        <v>28</v>
      </c>
      <c r="F3102" s="253" t="s">
        <v>863</v>
      </c>
      <c r="G3102" s="251"/>
      <c r="H3102" s="252" t="s">
        <v>28</v>
      </c>
      <c r="I3102" s="254"/>
      <c r="J3102" s="251"/>
      <c r="K3102" s="251"/>
      <c r="L3102" s="255"/>
      <c r="M3102" s="256"/>
      <c r="N3102" s="257"/>
      <c r="O3102" s="257"/>
      <c r="P3102" s="257"/>
      <c r="Q3102" s="257"/>
      <c r="R3102" s="257"/>
      <c r="S3102" s="257"/>
      <c r="T3102" s="258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T3102" s="259" t="s">
        <v>446</v>
      </c>
      <c r="AU3102" s="259" t="s">
        <v>83</v>
      </c>
      <c r="AV3102" s="14" t="s">
        <v>81</v>
      </c>
      <c r="AW3102" s="14" t="s">
        <v>35</v>
      </c>
      <c r="AX3102" s="14" t="s">
        <v>74</v>
      </c>
      <c r="AY3102" s="259" t="s">
        <v>426</v>
      </c>
    </row>
    <row r="3103" s="13" customFormat="1">
      <c r="A3103" s="13"/>
      <c r="B3103" s="238"/>
      <c r="C3103" s="239"/>
      <c r="D3103" s="240" t="s">
        <v>446</v>
      </c>
      <c r="E3103" s="241" t="s">
        <v>28</v>
      </c>
      <c r="F3103" s="242" t="s">
        <v>3868</v>
      </c>
      <c r="G3103" s="239"/>
      <c r="H3103" s="243">
        <v>25.056000000000001</v>
      </c>
      <c r="I3103" s="244"/>
      <c r="J3103" s="239"/>
      <c r="K3103" s="239"/>
      <c r="L3103" s="245"/>
      <c r="M3103" s="246"/>
      <c r="N3103" s="247"/>
      <c r="O3103" s="247"/>
      <c r="P3103" s="247"/>
      <c r="Q3103" s="247"/>
      <c r="R3103" s="247"/>
      <c r="S3103" s="247"/>
      <c r="T3103" s="248"/>
      <c r="U3103" s="13"/>
      <c r="V3103" s="13"/>
      <c r="W3103" s="13"/>
      <c r="X3103" s="13"/>
      <c r="Y3103" s="13"/>
      <c r="Z3103" s="13"/>
      <c r="AA3103" s="13"/>
      <c r="AB3103" s="13"/>
      <c r="AC3103" s="13"/>
      <c r="AD3103" s="13"/>
      <c r="AE3103" s="13"/>
      <c r="AT3103" s="249" t="s">
        <v>446</v>
      </c>
      <c r="AU3103" s="249" t="s">
        <v>83</v>
      </c>
      <c r="AV3103" s="13" t="s">
        <v>83</v>
      </c>
      <c r="AW3103" s="13" t="s">
        <v>35</v>
      </c>
      <c r="AX3103" s="13" t="s">
        <v>74</v>
      </c>
      <c r="AY3103" s="249" t="s">
        <v>426</v>
      </c>
    </row>
    <row r="3104" s="15" customFormat="1">
      <c r="A3104" s="15"/>
      <c r="B3104" s="260"/>
      <c r="C3104" s="261"/>
      <c r="D3104" s="240" t="s">
        <v>446</v>
      </c>
      <c r="E3104" s="262" t="s">
        <v>179</v>
      </c>
      <c r="F3104" s="263" t="s">
        <v>466</v>
      </c>
      <c r="G3104" s="261"/>
      <c r="H3104" s="264">
        <v>25.056000000000001</v>
      </c>
      <c r="I3104" s="265"/>
      <c r="J3104" s="261"/>
      <c r="K3104" s="261"/>
      <c r="L3104" s="266"/>
      <c r="M3104" s="267"/>
      <c r="N3104" s="268"/>
      <c r="O3104" s="268"/>
      <c r="P3104" s="268"/>
      <c r="Q3104" s="268"/>
      <c r="R3104" s="268"/>
      <c r="S3104" s="268"/>
      <c r="T3104" s="269"/>
      <c r="U3104" s="15"/>
      <c r="V3104" s="15"/>
      <c r="W3104" s="15"/>
      <c r="X3104" s="15"/>
      <c r="Y3104" s="15"/>
      <c r="Z3104" s="15"/>
      <c r="AA3104" s="15"/>
      <c r="AB3104" s="15"/>
      <c r="AC3104" s="15"/>
      <c r="AD3104" s="15"/>
      <c r="AE3104" s="15"/>
      <c r="AT3104" s="270" t="s">
        <v>446</v>
      </c>
      <c r="AU3104" s="270" t="s">
        <v>83</v>
      </c>
      <c r="AV3104" s="15" t="s">
        <v>438</v>
      </c>
      <c r="AW3104" s="15" t="s">
        <v>35</v>
      </c>
      <c r="AX3104" s="15" t="s">
        <v>81</v>
      </c>
      <c r="AY3104" s="270" t="s">
        <v>426</v>
      </c>
    </row>
    <row r="3105" s="2" customFormat="1" ht="24.15" customHeight="1">
      <c r="A3105" s="42"/>
      <c r="B3105" s="43"/>
      <c r="C3105" s="220" t="s">
        <v>3869</v>
      </c>
      <c r="D3105" s="220" t="s">
        <v>433</v>
      </c>
      <c r="E3105" s="221" t="s">
        <v>3870</v>
      </c>
      <c r="F3105" s="222" t="s">
        <v>3871</v>
      </c>
      <c r="G3105" s="223" t="s">
        <v>436</v>
      </c>
      <c r="H3105" s="224">
        <v>112.56699999999999</v>
      </c>
      <c r="I3105" s="225"/>
      <c r="J3105" s="226">
        <f>ROUND(I3105*H3105,2)</f>
        <v>0</v>
      </c>
      <c r="K3105" s="222" t="s">
        <v>437</v>
      </c>
      <c r="L3105" s="48"/>
      <c r="M3105" s="227" t="s">
        <v>28</v>
      </c>
      <c r="N3105" s="228" t="s">
        <v>45</v>
      </c>
      <c r="O3105" s="88"/>
      <c r="P3105" s="229">
        <f>O3105*H3105</f>
        <v>0</v>
      </c>
      <c r="Q3105" s="229">
        <v>0.00029999999999999997</v>
      </c>
      <c r="R3105" s="229">
        <f>Q3105*H3105</f>
        <v>0.033770099999999997</v>
      </c>
      <c r="S3105" s="229">
        <v>0</v>
      </c>
      <c r="T3105" s="230">
        <f>S3105*H3105</f>
        <v>0</v>
      </c>
      <c r="U3105" s="42"/>
      <c r="V3105" s="42"/>
      <c r="W3105" s="42"/>
      <c r="X3105" s="42"/>
      <c r="Y3105" s="42"/>
      <c r="Z3105" s="42"/>
      <c r="AA3105" s="42"/>
      <c r="AB3105" s="42"/>
      <c r="AC3105" s="42"/>
      <c r="AD3105" s="42"/>
      <c r="AE3105" s="42"/>
      <c r="AR3105" s="231" t="s">
        <v>645</v>
      </c>
      <c r="AT3105" s="231" t="s">
        <v>433</v>
      </c>
      <c r="AU3105" s="231" t="s">
        <v>83</v>
      </c>
      <c r="AY3105" s="21" t="s">
        <v>426</v>
      </c>
      <c r="BE3105" s="232">
        <f>IF(N3105="základní",J3105,0)</f>
        <v>0</v>
      </c>
      <c r="BF3105" s="232">
        <f>IF(N3105="snížená",J3105,0)</f>
        <v>0</v>
      </c>
      <c r="BG3105" s="232">
        <f>IF(N3105="zákl. přenesená",J3105,0)</f>
        <v>0</v>
      </c>
      <c r="BH3105" s="232">
        <f>IF(N3105="sníž. přenesená",J3105,0)</f>
        <v>0</v>
      </c>
      <c r="BI3105" s="232">
        <f>IF(N3105="nulová",J3105,0)</f>
        <v>0</v>
      </c>
      <c r="BJ3105" s="21" t="s">
        <v>81</v>
      </c>
      <c r="BK3105" s="232">
        <f>ROUND(I3105*H3105,2)</f>
        <v>0</v>
      </c>
      <c r="BL3105" s="21" t="s">
        <v>645</v>
      </c>
      <c r="BM3105" s="231" t="s">
        <v>3872</v>
      </c>
    </row>
    <row r="3106" s="2" customFormat="1">
      <c r="A3106" s="42"/>
      <c r="B3106" s="43"/>
      <c r="C3106" s="44"/>
      <c r="D3106" s="233" t="s">
        <v>442</v>
      </c>
      <c r="E3106" s="44"/>
      <c r="F3106" s="234" t="s">
        <v>3873</v>
      </c>
      <c r="G3106" s="44"/>
      <c r="H3106" s="44"/>
      <c r="I3106" s="235"/>
      <c r="J3106" s="44"/>
      <c r="K3106" s="44"/>
      <c r="L3106" s="48"/>
      <c r="M3106" s="236"/>
      <c r="N3106" s="237"/>
      <c r="O3106" s="88"/>
      <c r="P3106" s="88"/>
      <c r="Q3106" s="88"/>
      <c r="R3106" s="88"/>
      <c r="S3106" s="88"/>
      <c r="T3106" s="89"/>
      <c r="U3106" s="42"/>
      <c r="V3106" s="42"/>
      <c r="W3106" s="42"/>
      <c r="X3106" s="42"/>
      <c r="Y3106" s="42"/>
      <c r="Z3106" s="42"/>
      <c r="AA3106" s="42"/>
      <c r="AB3106" s="42"/>
      <c r="AC3106" s="42"/>
      <c r="AD3106" s="42"/>
      <c r="AE3106" s="42"/>
      <c r="AT3106" s="21" t="s">
        <v>442</v>
      </c>
      <c r="AU3106" s="21" t="s">
        <v>83</v>
      </c>
    </row>
    <row r="3107" s="13" customFormat="1">
      <c r="A3107" s="13"/>
      <c r="B3107" s="238"/>
      <c r="C3107" s="239"/>
      <c r="D3107" s="240" t="s">
        <v>446</v>
      </c>
      <c r="E3107" s="241" t="s">
        <v>28</v>
      </c>
      <c r="F3107" s="242" t="s">
        <v>177</v>
      </c>
      <c r="G3107" s="239"/>
      <c r="H3107" s="243">
        <v>86.391000000000005</v>
      </c>
      <c r="I3107" s="244"/>
      <c r="J3107" s="239"/>
      <c r="K3107" s="239"/>
      <c r="L3107" s="245"/>
      <c r="M3107" s="246"/>
      <c r="N3107" s="247"/>
      <c r="O3107" s="247"/>
      <c r="P3107" s="247"/>
      <c r="Q3107" s="247"/>
      <c r="R3107" s="247"/>
      <c r="S3107" s="247"/>
      <c r="T3107" s="248"/>
      <c r="U3107" s="13"/>
      <c r="V3107" s="13"/>
      <c r="W3107" s="13"/>
      <c r="X3107" s="13"/>
      <c r="Y3107" s="13"/>
      <c r="Z3107" s="13"/>
      <c r="AA3107" s="13"/>
      <c r="AB3107" s="13"/>
      <c r="AC3107" s="13"/>
      <c r="AD3107" s="13"/>
      <c r="AE3107" s="13"/>
      <c r="AT3107" s="249" t="s">
        <v>446</v>
      </c>
      <c r="AU3107" s="249" t="s">
        <v>83</v>
      </c>
      <c r="AV3107" s="13" t="s">
        <v>83</v>
      </c>
      <c r="AW3107" s="13" t="s">
        <v>35</v>
      </c>
      <c r="AX3107" s="13" t="s">
        <v>74</v>
      </c>
      <c r="AY3107" s="249" t="s">
        <v>426</v>
      </c>
    </row>
    <row r="3108" s="13" customFormat="1">
      <c r="A3108" s="13"/>
      <c r="B3108" s="238"/>
      <c r="C3108" s="239"/>
      <c r="D3108" s="240" t="s">
        <v>446</v>
      </c>
      <c r="E3108" s="241" t="s">
        <v>28</v>
      </c>
      <c r="F3108" s="242" t="s">
        <v>179</v>
      </c>
      <c r="G3108" s="239"/>
      <c r="H3108" s="243">
        <v>25.056000000000001</v>
      </c>
      <c r="I3108" s="244"/>
      <c r="J3108" s="239"/>
      <c r="K3108" s="239"/>
      <c r="L3108" s="245"/>
      <c r="M3108" s="246"/>
      <c r="N3108" s="247"/>
      <c r="O3108" s="247"/>
      <c r="P3108" s="247"/>
      <c r="Q3108" s="247"/>
      <c r="R3108" s="247"/>
      <c r="S3108" s="247"/>
      <c r="T3108" s="248"/>
      <c r="U3108" s="13"/>
      <c r="V3108" s="13"/>
      <c r="W3108" s="13"/>
      <c r="X3108" s="13"/>
      <c r="Y3108" s="13"/>
      <c r="Z3108" s="13"/>
      <c r="AA3108" s="13"/>
      <c r="AB3108" s="13"/>
      <c r="AC3108" s="13"/>
      <c r="AD3108" s="13"/>
      <c r="AE3108" s="13"/>
      <c r="AT3108" s="249" t="s">
        <v>446</v>
      </c>
      <c r="AU3108" s="249" t="s">
        <v>83</v>
      </c>
      <c r="AV3108" s="13" t="s">
        <v>83</v>
      </c>
      <c r="AW3108" s="13" t="s">
        <v>35</v>
      </c>
      <c r="AX3108" s="13" t="s">
        <v>74</v>
      </c>
      <c r="AY3108" s="249" t="s">
        <v>426</v>
      </c>
    </row>
    <row r="3109" s="13" customFormat="1">
      <c r="A3109" s="13"/>
      <c r="B3109" s="238"/>
      <c r="C3109" s="239"/>
      <c r="D3109" s="240" t="s">
        <v>446</v>
      </c>
      <c r="E3109" s="241" t="s">
        <v>28</v>
      </c>
      <c r="F3109" s="242" t="s">
        <v>3874</v>
      </c>
      <c r="G3109" s="239"/>
      <c r="H3109" s="243">
        <v>1.1200000000000001</v>
      </c>
      <c r="I3109" s="244"/>
      <c r="J3109" s="239"/>
      <c r="K3109" s="239"/>
      <c r="L3109" s="245"/>
      <c r="M3109" s="246"/>
      <c r="N3109" s="247"/>
      <c r="O3109" s="247"/>
      <c r="P3109" s="247"/>
      <c r="Q3109" s="247"/>
      <c r="R3109" s="247"/>
      <c r="S3109" s="247"/>
      <c r="T3109" s="248"/>
      <c r="U3109" s="13"/>
      <c r="V3109" s="13"/>
      <c r="W3109" s="13"/>
      <c r="X3109" s="13"/>
      <c r="Y3109" s="13"/>
      <c r="Z3109" s="13"/>
      <c r="AA3109" s="13"/>
      <c r="AB3109" s="13"/>
      <c r="AC3109" s="13"/>
      <c r="AD3109" s="13"/>
      <c r="AE3109" s="13"/>
      <c r="AT3109" s="249" t="s">
        <v>446</v>
      </c>
      <c r="AU3109" s="249" t="s">
        <v>83</v>
      </c>
      <c r="AV3109" s="13" t="s">
        <v>83</v>
      </c>
      <c r="AW3109" s="13" t="s">
        <v>35</v>
      </c>
      <c r="AX3109" s="13" t="s">
        <v>74</v>
      </c>
      <c r="AY3109" s="249" t="s">
        <v>426</v>
      </c>
    </row>
    <row r="3110" s="15" customFormat="1">
      <c r="A3110" s="15"/>
      <c r="B3110" s="260"/>
      <c r="C3110" s="261"/>
      <c r="D3110" s="240" t="s">
        <v>446</v>
      </c>
      <c r="E3110" s="262" t="s">
        <v>3875</v>
      </c>
      <c r="F3110" s="263" t="s">
        <v>466</v>
      </c>
      <c r="G3110" s="261"/>
      <c r="H3110" s="264">
        <v>112.56699999999999</v>
      </c>
      <c r="I3110" s="265"/>
      <c r="J3110" s="261"/>
      <c r="K3110" s="261"/>
      <c r="L3110" s="266"/>
      <c r="M3110" s="267"/>
      <c r="N3110" s="268"/>
      <c r="O3110" s="268"/>
      <c r="P3110" s="268"/>
      <c r="Q3110" s="268"/>
      <c r="R3110" s="268"/>
      <c r="S3110" s="268"/>
      <c r="T3110" s="269"/>
      <c r="U3110" s="15"/>
      <c r="V3110" s="15"/>
      <c r="W3110" s="15"/>
      <c r="X3110" s="15"/>
      <c r="Y3110" s="15"/>
      <c r="Z3110" s="15"/>
      <c r="AA3110" s="15"/>
      <c r="AB3110" s="15"/>
      <c r="AC3110" s="15"/>
      <c r="AD3110" s="15"/>
      <c r="AE3110" s="15"/>
      <c r="AT3110" s="270" t="s">
        <v>446</v>
      </c>
      <c r="AU3110" s="270" t="s">
        <v>83</v>
      </c>
      <c r="AV3110" s="15" t="s">
        <v>438</v>
      </c>
      <c r="AW3110" s="15" t="s">
        <v>35</v>
      </c>
      <c r="AX3110" s="15" t="s">
        <v>81</v>
      </c>
      <c r="AY3110" s="270" t="s">
        <v>426</v>
      </c>
    </row>
    <row r="3111" s="2" customFormat="1" ht="37.8" customHeight="1">
      <c r="A3111" s="42"/>
      <c r="B3111" s="43"/>
      <c r="C3111" s="220" t="s">
        <v>3876</v>
      </c>
      <c r="D3111" s="220" t="s">
        <v>433</v>
      </c>
      <c r="E3111" s="221" t="s">
        <v>3877</v>
      </c>
      <c r="F3111" s="222" t="s">
        <v>3878</v>
      </c>
      <c r="G3111" s="223" t="s">
        <v>949</v>
      </c>
      <c r="H3111" s="224">
        <v>19.899999999999999</v>
      </c>
      <c r="I3111" s="225"/>
      <c r="J3111" s="226">
        <f>ROUND(I3111*H3111,2)</f>
        <v>0</v>
      </c>
      <c r="K3111" s="222" t="s">
        <v>437</v>
      </c>
      <c r="L3111" s="48"/>
      <c r="M3111" s="227" t="s">
        <v>28</v>
      </c>
      <c r="N3111" s="228" t="s">
        <v>45</v>
      </c>
      <c r="O3111" s="88"/>
      <c r="P3111" s="229">
        <f>O3111*H3111</f>
        <v>0</v>
      </c>
      <c r="Q3111" s="229">
        <v>0.00020000000000000001</v>
      </c>
      <c r="R3111" s="229">
        <f>Q3111*H3111</f>
        <v>0.00398</v>
      </c>
      <c r="S3111" s="229">
        <v>0</v>
      </c>
      <c r="T3111" s="230">
        <f>S3111*H3111</f>
        <v>0</v>
      </c>
      <c r="U3111" s="42"/>
      <c r="V3111" s="42"/>
      <c r="W3111" s="42"/>
      <c r="X3111" s="42"/>
      <c r="Y3111" s="42"/>
      <c r="Z3111" s="42"/>
      <c r="AA3111" s="42"/>
      <c r="AB3111" s="42"/>
      <c r="AC3111" s="42"/>
      <c r="AD3111" s="42"/>
      <c r="AE3111" s="42"/>
      <c r="AR3111" s="231" t="s">
        <v>645</v>
      </c>
      <c r="AT3111" s="231" t="s">
        <v>433</v>
      </c>
      <c r="AU3111" s="231" t="s">
        <v>83</v>
      </c>
      <c r="AY3111" s="21" t="s">
        <v>426</v>
      </c>
      <c r="BE3111" s="232">
        <f>IF(N3111="základní",J3111,0)</f>
        <v>0</v>
      </c>
      <c r="BF3111" s="232">
        <f>IF(N3111="snížená",J3111,0)</f>
        <v>0</v>
      </c>
      <c r="BG3111" s="232">
        <f>IF(N3111="zákl. přenesená",J3111,0)</f>
        <v>0</v>
      </c>
      <c r="BH3111" s="232">
        <f>IF(N3111="sníž. přenesená",J3111,0)</f>
        <v>0</v>
      </c>
      <c r="BI3111" s="232">
        <f>IF(N3111="nulová",J3111,0)</f>
        <v>0</v>
      </c>
      <c r="BJ3111" s="21" t="s">
        <v>81</v>
      </c>
      <c r="BK3111" s="232">
        <f>ROUND(I3111*H3111,2)</f>
        <v>0</v>
      </c>
      <c r="BL3111" s="21" t="s">
        <v>645</v>
      </c>
      <c r="BM3111" s="231" t="s">
        <v>3879</v>
      </c>
    </row>
    <row r="3112" s="2" customFormat="1">
      <c r="A3112" s="42"/>
      <c r="B3112" s="43"/>
      <c r="C3112" s="44"/>
      <c r="D3112" s="233" t="s">
        <v>442</v>
      </c>
      <c r="E3112" s="44"/>
      <c r="F3112" s="234" t="s">
        <v>3880</v>
      </c>
      <c r="G3112" s="44"/>
      <c r="H3112" s="44"/>
      <c r="I3112" s="235"/>
      <c r="J3112" s="44"/>
      <c r="K3112" s="44"/>
      <c r="L3112" s="48"/>
      <c r="M3112" s="236"/>
      <c r="N3112" s="237"/>
      <c r="O3112" s="88"/>
      <c r="P3112" s="88"/>
      <c r="Q3112" s="88"/>
      <c r="R3112" s="88"/>
      <c r="S3112" s="88"/>
      <c r="T3112" s="89"/>
      <c r="U3112" s="42"/>
      <c r="V3112" s="42"/>
      <c r="W3112" s="42"/>
      <c r="X3112" s="42"/>
      <c r="Y3112" s="42"/>
      <c r="Z3112" s="42"/>
      <c r="AA3112" s="42"/>
      <c r="AB3112" s="42"/>
      <c r="AC3112" s="42"/>
      <c r="AD3112" s="42"/>
      <c r="AE3112" s="42"/>
      <c r="AT3112" s="21" t="s">
        <v>442</v>
      </c>
      <c r="AU3112" s="21" t="s">
        <v>83</v>
      </c>
    </row>
    <row r="3113" s="14" customFormat="1">
      <c r="A3113" s="14"/>
      <c r="B3113" s="250"/>
      <c r="C3113" s="251"/>
      <c r="D3113" s="240" t="s">
        <v>446</v>
      </c>
      <c r="E3113" s="252" t="s">
        <v>28</v>
      </c>
      <c r="F3113" s="253" t="s">
        <v>460</v>
      </c>
      <c r="G3113" s="251"/>
      <c r="H3113" s="252" t="s">
        <v>28</v>
      </c>
      <c r="I3113" s="254"/>
      <c r="J3113" s="251"/>
      <c r="K3113" s="251"/>
      <c r="L3113" s="255"/>
      <c r="M3113" s="256"/>
      <c r="N3113" s="257"/>
      <c r="O3113" s="257"/>
      <c r="P3113" s="257"/>
      <c r="Q3113" s="257"/>
      <c r="R3113" s="257"/>
      <c r="S3113" s="257"/>
      <c r="T3113" s="258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T3113" s="259" t="s">
        <v>446</v>
      </c>
      <c r="AU3113" s="259" t="s">
        <v>83</v>
      </c>
      <c r="AV3113" s="14" t="s">
        <v>81</v>
      </c>
      <c r="AW3113" s="14" t="s">
        <v>35</v>
      </c>
      <c r="AX3113" s="14" t="s">
        <v>74</v>
      </c>
      <c r="AY3113" s="259" t="s">
        <v>426</v>
      </c>
    </row>
    <row r="3114" s="13" customFormat="1">
      <c r="A3114" s="13"/>
      <c r="B3114" s="238"/>
      <c r="C3114" s="239"/>
      <c r="D3114" s="240" t="s">
        <v>446</v>
      </c>
      <c r="E3114" s="241" t="s">
        <v>28</v>
      </c>
      <c r="F3114" s="242" t="s">
        <v>3881</v>
      </c>
      <c r="G3114" s="239"/>
      <c r="H3114" s="243">
        <v>6.5999999999999996</v>
      </c>
      <c r="I3114" s="244"/>
      <c r="J3114" s="239"/>
      <c r="K3114" s="239"/>
      <c r="L3114" s="245"/>
      <c r="M3114" s="246"/>
      <c r="N3114" s="247"/>
      <c r="O3114" s="247"/>
      <c r="P3114" s="247"/>
      <c r="Q3114" s="247"/>
      <c r="R3114" s="247"/>
      <c r="S3114" s="247"/>
      <c r="T3114" s="248"/>
      <c r="U3114" s="13"/>
      <c r="V3114" s="13"/>
      <c r="W3114" s="13"/>
      <c r="X3114" s="13"/>
      <c r="Y3114" s="13"/>
      <c r="Z3114" s="13"/>
      <c r="AA3114" s="13"/>
      <c r="AB3114" s="13"/>
      <c r="AC3114" s="13"/>
      <c r="AD3114" s="13"/>
      <c r="AE3114" s="13"/>
      <c r="AT3114" s="249" t="s">
        <v>446</v>
      </c>
      <c r="AU3114" s="249" t="s">
        <v>83</v>
      </c>
      <c r="AV3114" s="13" t="s">
        <v>83</v>
      </c>
      <c r="AW3114" s="13" t="s">
        <v>35</v>
      </c>
      <c r="AX3114" s="13" t="s">
        <v>74</v>
      </c>
      <c r="AY3114" s="249" t="s">
        <v>426</v>
      </c>
    </row>
    <row r="3115" s="14" customFormat="1">
      <c r="A3115" s="14"/>
      <c r="B3115" s="250"/>
      <c r="C3115" s="251"/>
      <c r="D3115" s="240" t="s">
        <v>446</v>
      </c>
      <c r="E3115" s="252" t="s">
        <v>28</v>
      </c>
      <c r="F3115" s="253" t="s">
        <v>862</v>
      </c>
      <c r="G3115" s="251"/>
      <c r="H3115" s="252" t="s">
        <v>28</v>
      </c>
      <c r="I3115" s="254"/>
      <c r="J3115" s="251"/>
      <c r="K3115" s="251"/>
      <c r="L3115" s="255"/>
      <c r="M3115" s="256"/>
      <c r="N3115" s="257"/>
      <c r="O3115" s="257"/>
      <c r="P3115" s="257"/>
      <c r="Q3115" s="257"/>
      <c r="R3115" s="257"/>
      <c r="S3115" s="257"/>
      <c r="T3115" s="258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T3115" s="259" t="s">
        <v>446</v>
      </c>
      <c r="AU3115" s="259" t="s">
        <v>83</v>
      </c>
      <c r="AV3115" s="14" t="s">
        <v>81</v>
      </c>
      <c r="AW3115" s="14" t="s">
        <v>35</v>
      </c>
      <c r="AX3115" s="14" t="s">
        <v>74</v>
      </c>
      <c r="AY3115" s="259" t="s">
        <v>426</v>
      </c>
    </row>
    <row r="3116" s="13" customFormat="1">
      <c r="A3116" s="13"/>
      <c r="B3116" s="238"/>
      <c r="C3116" s="239"/>
      <c r="D3116" s="240" t="s">
        <v>446</v>
      </c>
      <c r="E3116" s="241" t="s">
        <v>28</v>
      </c>
      <c r="F3116" s="242" t="s">
        <v>3882</v>
      </c>
      <c r="G3116" s="239"/>
      <c r="H3116" s="243">
        <v>1.2</v>
      </c>
      <c r="I3116" s="244"/>
      <c r="J3116" s="239"/>
      <c r="K3116" s="239"/>
      <c r="L3116" s="245"/>
      <c r="M3116" s="246"/>
      <c r="N3116" s="247"/>
      <c r="O3116" s="247"/>
      <c r="P3116" s="247"/>
      <c r="Q3116" s="247"/>
      <c r="R3116" s="247"/>
      <c r="S3116" s="247"/>
      <c r="T3116" s="248"/>
      <c r="U3116" s="13"/>
      <c r="V3116" s="13"/>
      <c r="W3116" s="13"/>
      <c r="X3116" s="13"/>
      <c r="Y3116" s="13"/>
      <c r="Z3116" s="13"/>
      <c r="AA3116" s="13"/>
      <c r="AB3116" s="13"/>
      <c r="AC3116" s="13"/>
      <c r="AD3116" s="13"/>
      <c r="AE3116" s="13"/>
      <c r="AT3116" s="249" t="s">
        <v>446</v>
      </c>
      <c r="AU3116" s="249" t="s">
        <v>83</v>
      </c>
      <c r="AV3116" s="13" t="s">
        <v>83</v>
      </c>
      <c r="AW3116" s="13" t="s">
        <v>35</v>
      </c>
      <c r="AX3116" s="13" t="s">
        <v>74</v>
      </c>
      <c r="AY3116" s="249" t="s">
        <v>426</v>
      </c>
    </row>
    <row r="3117" s="14" customFormat="1">
      <c r="A3117" s="14"/>
      <c r="B3117" s="250"/>
      <c r="C3117" s="251"/>
      <c r="D3117" s="240" t="s">
        <v>446</v>
      </c>
      <c r="E3117" s="252" t="s">
        <v>28</v>
      </c>
      <c r="F3117" s="253" t="s">
        <v>871</v>
      </c>
      <c r="G3117" s="251"/>
      <c r="H3117" s="252" t="s">
        <v>28</v>
      </c>
      <c r="I3117" s="254"/>
      <c r="J3117" s="251"/>
      <c r="K3117" s="251"/>
      <c r="L3117" s="255"/>
      <c r="M3117" s="256"/>
      <c r="N3117" s="257"/>
      <c r="O3117" s="257"/>
      <c r="P3117" s="257"/>
      <c r="Q3117" s="257"/>
      <c r="R3117" s="257"/>
      <c r="S3117" s="257"/>
      <c r="T3117" s="258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T3117" s="259" t="s">
        <v>446</v>
      </c>
      <c r="AU3117" s="259" t="s">
        <v>83</v>
      </c>
      <c r="AV3117" s="14" t="s">
        <v>81</v>
      </c>
      <c r="AW3117" s="14" t="s">
        <v>35</v>
      </c>
      <c r="AX3117" s="14" t="s">
        <v>74</v>
      </c>
      <c r="AY3117" s="259" t="s">
        <v>426</v>
      </c>
    </row>
    <row r="3118" s="13" customFormat="1">
      <c r="A3118" s="13"/>
      <c r="B3118" s="238"/>
      <c r="C3118" s="239"/>
      <c r="D3118" s="240" t="s">
        <v>446</v>
      </c>
      <c r="E3118" s="241" t="s">
        <v>28</v>
      </c>
      <c r="F3118" s="242" t="s">
        <v>3882</v>
      </c>
      <c r="G3118" s="239"/>
      <c r="H3118" s="243">
        <v>1.2</v>
      </c>
      <c r="I3118" s="244"/>
      <c r="J3118" s="239"/>
      <c r="K3118" s="239"/>
      <c r="L3118" s="245"/>
      <c r="M3118" s="246"/>
      <c r="N3118" s="247"/>
      <c r="O3118" s="247"/>
      <c r="P3118" s="247"/>
      <c r="Q3118" s="247"/>
      <c r="R3118" s="247"/>
      <c r="S3118" s="247"/>
      <c r="T3118" s="248"/>
      <c r="U3118" s="13"/>
      <c r="V3118" s="13"/>
      <c r="W3118" s="13"/>
      <c r="X3118" s="13"/>
      <c r="Y3118" s="13"/>
      <c r="Z3118" s="13"/>
      <c r="AA3118" s="13"/>
      <c r="AB3118" s="13"/>
      <c r="AC3118" s="13"/>
      <c r="AD3118" s="13"/>
      <c r="AE3118" s="13"/>
      <c r="AT3118" s="249" t="s">
        <v>446</v>
      </c>
      <c r="AU3118" s="249" t="s">
        <v>83</v>
      </c>
      <c r="AV3118" s="13" t="s">
        <v>83</v>
      </c>
      <c r="AW3118" s="13" t="s">
        <v>35</v>
      </c>
      <c r="AX3118" s="13" t="s">
        <v>74</v>
      </c>
      <c r="AY3118" s="249" t="s">
        <v>426</v>
      </c>
    </row>
    <row r="3119" s="14" customFormat="1">
      <c r="A3119" s="14"/>
      <c r="B3119" s="250"/>
      <c r="C3119" s="251"/>
      <c r="D3119" s="240" t="s">
        <v>446</v>
      </c>
      <c r="E3119" s="252" t="s">
        <v>28</v>
      </c>
      <c r="F3119" s="253" t="s">
        <v>872</v>
      </c>
      <c r="G3119" s="251"/>
      <c r="H3119" s="252" t="s">
        <v>28</v>
      </c>
      <c r="I3119" s="254"/>
      <c r="J3119" s="251"/>
      <c r="K3119" s="251"/>
      <c r="L3119" s="255"/>
      <c r="M3119" s="256"/>
      <c r="N3119" s="257"/>
      <c r="O3119" s="257"/>
      <c r="P3119" s="257"/>
      <c r="Q3119" s="257"/>
      <c r="R3119" s="257"/>
      <c r="S3119" s="257"/>
      <c r="T3119" s="258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T3119" s="259" t="s">
        <v>446</v>
      </c>
      <c r="AU3119" s="259" t="s">
        <v>83</v>
      </c>
      <c r="AV3119" s="14" t="s">
        <v>81</v>
      </c>
      <c r="AW3119" s="14" t="s">
        <v>35</v>
      </c>
      <c r="AX3119" s="14" t="s">
        <v>74</v>
      </c>
      <c r="AY3119" s="259" t="s">
        <v>426</v>
      </c>
    </row>
    <row r="3120" s="13" customFormat="1">
      <c r="A3120" s="13"/>
      <c r="B3120" s="238"/>
      <c r="C3120" s="239"/>
      <c r="D3120" s="240" t="s">
        <v>446</v>
      </c>
      <c r="E3120" s="241" t="s">
        <v>28</v>
      </c>
      <c r="F3120" s="242" t="s">
        <v>3883</v>
      </c>
      <c r="G3120" s="239"/>
      <c r="H3120" s="243">
        <v>3.6000000000000001</v>
      </c>
      <c r="I3120" s="244"/>
      <c r="J3120" s="239"/>
      <c r="K3120" s="239"/>
      <c r="L3120" s="245"/>
      <c r="M3120" s="246"/>
      <c r="N3120" s="247"/>
      <c r="O3120" s="247"/>
      <c r="P3120" s="247"/>
      <c r="Q3120" s="247"/>
      <c r="R3120" s="247"/>
      <c r="S3120" s="247"/>
      <c r="T3120" s="248"/>
      <c r="U3120" s="13"/>
      <c r="V3120" s="13"/>
      <c r="W3120" s="13"/>
      <c r="X3120" s="13"/>
      <c r="Y3120" s="13"/>
      <c r="Z3120" s="13"/>
      <c r="AA3120" s="13"/>
      <c r="AB3120" s="13"/>
      <c r="AC3120" s="13"/>
      <c r="AD3120" s="13"/>
      <c r="AE3120" s="13"/>
      <c r="AT3120" s="249" t="s">
        <v>446</v>
      </c>
      <c r="AU3120" s="249" t="s">
        <v>83</v>
      </c>
      <c r="AV3120" s="13" t="s">
        <v>83</v>
      </c>
      <c r="AW3120" s="13" t="s">
        <v>35</v>
      </c>
      <c r="AX3120" s="13" t="s">
        <v>74</v>
      </c>
      <c r="AY3120" s="249" t="s">
        <v>426</v>
      </c>
    </row>
    <row r="3121" s="14" customFormat="1">
      <c r="A3121" s="14"/>
      <c r="B3121" s="250"/>
      <c r="C3121" s="251"/>
      <c r="D3121" s="240" t="s">
        <v>446</v>
      </c>
      <c r="E3121" s="252" t="s">
        <v>28</v>
      </c>
      <c r="F3121" s="253" t="s">
        <v>863</v>
      </c>
      <c r="G3121" s="251"/>
      <c r="H3121" s="252" t="s">
        <v>28</v>
      </c>
      <c r="I3121" s="254"/>
      <c r="J3121" s="251"/>
      <c r="K3121" s="251"/>
      <c r="L3121" s="255"/>
      <c r="M3121" s="256"/>
      <c r="N3121" s="257"/>
      <c r="O3121" s="257"/>
      <c r="P3121" s="257"/>
      <c r="Q3121" s="257"/>
      <c r="R3121" s="257"/>
      <c r="S3121" s="257"/>
      <c r="T3121" s="258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T3121" s="259" t="s">
        <v>446</v>
      </c>
      <c r="AU3121" s="259" t="s">
        <v>83</v>
      </c>
      <c r="AV3121" s="14" t="s">
        <v>81</v>
      </c>
      <c r="AW3121" s="14" t="s">
        <v>35</v>
      </c>
      <c r="AX3121" s="14" t="s">
        <v>74</v>
      </c>
      <c r="AY3121" s="259" t="s">
        <v>426</v>
      </c>
    </row>
    <row r="3122" s="13" customFormat="1">
      <c r="A3122" s="13"/>
      <c r="B3122" s="238"/>
      <c r="C3122" s="239"/>
      <c r="D3122" s="240" t="s">
        <v>446</v>
      </c>
      <c r="E3122" s="241" t="s">
        <v>253</v>
      </c>
      <c r="F3122" s="242" t="s">
        <v>3884</v>
      </c>
      <c r="G3122" s="239"/>
      <c r="H3122" s="243">
        <v>3.2000000000000002</v>
      </c>
      <c r="I3122" s="244"/>
      <c r="J3122" s="239"/>
      <c r="K3122" s="239"/>
      <c r="L3122" s="245"/>
      <c r="M3122" s="246"/>
      <c r="N3122" s="247"/>
      <c r="O3122" s="247"/>
      <c r="P3122" s="247"/>
      <c r="Q3122" s="247"/>
      <c r="R3122" s="247"/>
      <c r="S3122" s="247"/>
      <c r="T3122" s="248"/>
      <c r="U3122" s="13"/>
      <c r="V3122" s="13"/>
      <c r="W3122" s="13"/>
      <c r="X3122" s="13"/>
      <c r="Y3122" s="13"/>
      <c r="Z3122" s="13"/>
      <c r="AA3122" s="13"/>
      <c r="AB3122" s="13"/>
      <c r="AC3122" s="13"/>
      <c r="AD3122" s="13"/>
      <c r="AE3122" s="13"/>
      <c r="AT3122" s="249" t="s">
        <v>446</v>
      </c>
      <c r="AU3122" s="249" t="s">
        <v>83</v>
      </c>
      <c r="AV3122" s="13" t="s">
        <v>83</v>
      </c>
      <c r="AW3122" s="13" t="s">
        <v>35</v>
      </c>
      <c r="AX3122" s="13" t="s">
        <v>74</v>
      </c>
      <c r="AY3122" s="249" t="s">
        <v>426</v>
      </c>
    </row>
    <row r="3123" s="13" customFormat="1">
      <c r="A3123" s="13"/>
      <c r="B3123" s="238"/>
      <c r="C3123" s="239"/>
      <c r="D3123" s="240" t="s">
        <v>446</v>
      </c>
      <c r="E3123" s="241" t="s">
        <v>28</v>
      </c>
      <c r="F3123" s="242" t="s">
        <v>3885</v>
      </c>
      <c r="G3123" s="239"/>
      <c r="H3123" s="243">
        <v>4.0999999999999996</v>
      </c>
      <c r="I3123" s="244"/>
      <c r="J3123" s="239"/>
      <c r="K3123" s="239"/>
      <c r="L3123" s="245"/>
      <c r="M3123" s="246"/>
      <c r="N3123" s="247"/>
      <c r="O3123" s="247"/>
      <c r="P3123" s="247"/>
      <c r="Q3123" s="247"/>
      <c r="R3123" s="247"/>
      <c r="S3123" s="247"/>
      <c r="T3123" s="248"/>
      <c r="U3123" s="13"/>
      <c r="V3123" s="13"/>
      <c r="W3123" s="13"/>
      <c r="X3123" s="13"/>
      <c r="Y3123" s="13"/>
      <c r="Z3123" s="13"/>
      <c r="AA3123" s="13"/>
      <c r="AB3123" s="13"/>
      <c r="AC3123" s="13"/>
      <c r="AD3123" s="13"/>
      <c r="AE3123" s="13"/>
      <c r="AT3123" s="249" t="s">
        <v>446</v>
      </c>
      <c r="AU3123" s="249" t="s">
        <v>83</v>
      </c>
      <c r="AV3123" s="13" t="s">
        <v>83</v>
      </c>
      <c r="AW3123" s="13" t="s">
        <v>35</v>
      </c>
      <c r="AX3123" s="13" t="s">
        <v>74</v>
      </c>
      <c r="AY3123" s="249" t="s">
        <v>426</v>
      </c>
    </row>
    <row r="3124" s="15" customFormat="1">
      <c r="A3124" s="15"/>
      <c r="B3124" s="260"/>
      <c r="C3124" s="261"/>
      <c r="D3124" s="240" t="s">
        <v>446</v>
      </c>
      <c r="E3124" s="262" t="s">
        <v>251</v>
      </c>
      <c r="F3124" s="263" t="s">
        <v>466</v>
      </c>
      <c r="G3124" s="261"/>
      <c r="H3124" s="264">
        <v>19.899999999999999</v>
      </c>
      <c r="I3124" s="265"/>
      <c r="J3124" s="261"/>
      <c r="K3124" s="261"/>
      <c r="L3124" s="266"/>
      <c r="M3124" s="267"/>
      <c r="N3124" s="268"/>
      <c r="O3124" s="268"/>
      <c r="P3124" s="268"/>
      <c r="Q3124" s="268"/>
      <c r="R3124" s="268"/>
      <c r="S3124" s="268"/>
      <c r="T3124" s="269"/>
      <c r="U3124" s="15"/>
      <c r="V3124" s="15"/>
      <c r="W3124" s="15"/>
      <c r="X3124" s="15"/>
      <c r="Y3124" s="15"/>
      <c r="Z3124" s="15"/>
      <c r="AA3124" s="15"/>
      <c r="AB3124" s="15"/>
      <c r="AC3124" s="15"/>
      <c r="AD3124" s="15"/>
      <c r="AE3124" s="15"/>
      <c r="AT3124" s="270" t="s">
        <v>446</v>
      </c>
      <c r="AU3124" s="270" t="s">
        <v>83</v>
      </c>
      <c r="AV3124" s="15" t="s">
        <v>438</v>
      </c>
      <c r="AW3124" s="15" t="s">
        <v>35</v>
      </c>
      <c r="AX3124" s="15" t="s">
        <v>81</v>
      </c>
      <c r="AY3124" s="270" t="s">
        <v>426</v>
      </c>
    </row>
    <row r="3125" s="2" customFormat="1" ht="16.5" customHeight="1">
      <c r="A3125" s="42"/>
      <c r="B3125" s="43"/>
      <c r="C3125" s="271" t="s">
        <v>3886</v>
      </c>
      <c r="D3125" s="271" t="s">
        <v>776</v>
      </c>
      <c r="E3125" s="272" t="s">
        <v>3887</v>
      </c>
      <c r="F3125" s="273" t="s">
        <v>3888</v>
      </c>
      <c r="G3125" s="274" t="s">
        <v>949</v>
      </c>
      <c r="H3125" s="275">
        <v>18.370000000000001</v>
      </c>
      <c r="I3125" s="276"/>
      <c r="J3125" s="277">
        <f>ROUND(I3125*H3125,2)</f>
        <v>0</v>
      </c>
      <c r="K3125" s="273" t="s">
        <v>28</v>
      </c>
      <c r="L3125" s="278"/>
      <c r="M3125" s="279" t="s">
        <v>28</v>
      </c>
      <c r="N3125" s="280" t="s">
        <v>45</v>
      </c>
      <c r="O3125" s="88"/>
      <c r="P3125" s="229">
        <f>O3125*H3125</f>
        <v>0</v>
      </c>
      <c r="Q3125" s="229">
        <v>0.00017000000000000001</v>
      </c>
      <c r="R3125" s="229">
        <f>Q3125*H3125</f>
        <v>0.0031229000000000005</v>
      </c>
      <c r="S3125" s="229">
        <v>0</v>
      </c>
      <c r="T3125" s="230">
        <f>S3125*H3125</f>
        <v>0</v>
      </c>
      <c r="U3125" s="42"/>
      <c r="V3125" s="42"/>
      <c r="W3125" s="42"/>
      <c r="X3125" s="42"/>
      <c r="Y3125" s="42"/>
      <c r="Z3125" s="42"/>
      <c r="AA3125" s="42"/>
      <c r="AB3125" s="42"/>
      <c r="AC3125" s="42"/>
      <c r="AD3125" s="42"/>
      <c r="AE3125" s="42"/>
      <c r="AR3125" s="231" t="s">
        <v>732</v>
      </c>
      <c r="AT3125" s="231" t="s">
        <v>776</v>
      </c>
      <c r="AU3125" s="231" t="s">
        <v>83</v>
      </c>
      <c r="AY3125" s="21" t="s">
        <v>426</v>
      </c>
      <c r="BE3125" s="232">
        <f>IF(N3125="základní",J3125,0)</f>
        <v>0</v>
      </c>
      <c r="BF3125" s="232">
        <f>IF(N3125="snížená",J3125,0)</f>
        <v>0</v>
      </c>
      <c r="BG3125" s="232">
        <f>IF(N3125="zákl. přenesená",J3125,0)</f>
        <v>0</v>
      </c>
      <c r="BH3125" s="232">
        <f>IF(N3125="sníž. přenesená",J3125,0)</f>
        <v>0</v>
      </c>
      <c r="BI3125" s="232">
        <f>IF(N3125="nulová",J3125,0)</f>
        <v>0</v>
      </c>
      <c r="BJ3125" s="21" t="s">
        <v>81</v>
      </c>
      <c r="BK3125" s="232">
        <f>ROUND(I3125*H3125,2)</f>
        <v>0</v>
      </c>
      <c r="BL3125" s="21" t="s">
        <v>645</v>
      </c>
      <c r="BM3125" s="231" t="s">
        <v>3889</v>
      </c>
    </row>
    <row r="3126" s="13" customFormat="1">
      <c r="A3126" s="13"/>
      <c r="B3126" s="238"/>
      <c r="C3126" s="239"/>
      <c r="D3126" s="240" t="s">
        <v>446</v>
      </c>
      <c r="E3126" s="241" t="s">
        <v>28</v>
      </c>
      <c r="F3126" s="242" t="s">
        <v>3890</v>
      </c>
      <c r="G3126" s="239"/>
      <c r="H3126" s="243">
        <v>21.890000000000001</v>
      </c>
      <c r="I3126" s="244"/>
      <c r="J3126" s="239"/>
      <c r="K3126" s="239"/>
      <c r="L3126" s="245"/>
      <c r="M3126" s="246"/>
      <c r="N3126" s="247"/>
      <c r="O3126" s="247"/>
      <c r="P3126" s="247"/>
      <c r="Q3126" s="247"/>
      <c r="R3126" s="247"/>
      <c r="S3126" s="247"/>
      <c r="T3126" s="248"/>
      <c r="U3126" s="13"/>
      <c r="V3126" s="13"/>
      <c r="W3126" s="13"/>
      <c r="X3126" s="13"/>
      <c r="Y3126" s="13"/>
      <c r="Z3126" s="13"/>
      <c r="AA3126" s="13"/>
      <c r="AB3126" s="13"/>
      <c r="AC3126" s="13"/>
      <c r="AD3126" s="13"/>
      <c r="AE3126" s="13"/>
      <c r="AT3126" s="249" t="s">
        <v>446</v>
      </c>
      <c r="AU3126" s="249" t="s">
        <v>83</v>
      </c>
      <c r="AV3126" s="13" t="s">
        <v>83</v>
      </c>
      <c r="AW3126" s="13" t="s">
        <v>35</v>
      </c>
      <c r="AX3126" s="13" t="s">
        <v>74</v>
      </c>
      <c r="AY3126" s="249" t="s">
        <v>426</v>
      </c>
    </row>
    <row r="3127" s="13" customFormat="1">
      <c r="A3127" s="13"/>
      <c r="B3127" s="238"/>
      <c r="C3127" s="239"/>
      <c r="D3127" s="240" t="s">
        <v>446</v>
      </c>
      <c r="E3127" s="241" t="s">
        <v>28</v>
      </c>
      <c r="F3127" s="242" t="s">
        <v>3891</v>
      </c>
      <c r="G3127" s="239"/>
      <c r="H3127" s="243">
        <v>-3.52</v>
      </c>
      <c r="I3127" s="244"/>
      <c r="J3127" s="239"/>
      <c r="K3127" s="239"/>
      <c r="L3127" s="245"/>
      <c r="M3127" s="246"/>
      <c r="N3127" s="247"/>
      <c r="O3127" s="247"/>
      <c r="P3127" s="247"/>
      <c r="Q3127" s="247"/>
      <c r="R3127" s="247"/>
      <c r="S3127" s="247"/>
      <c r="T3127" s="248"/>
      <c r="U3127" s="13"/>
      <c r="V3127" s="13"/>
      <c r="W3127" s="13"/>
      <c r="X3127" s="13"/>
      <c r="Y3127" s="13"/>
      <c r="Z3127" s="13"/>
      <c r="AA3127" s="13"/>
      <c r="AB3127" s="13"/>
      <c r="AC3127" s="13"/>
      <c r="AD3127" s="13"/>
      <c r="AE3127" s="13"/>
      <c r="AT3127" s="249" t="s">
        <v>446</v>
      </c>
      <c r="AU3127" s="249" t="s">
        <v>83</v>
      </c>
      <c r="AV3127" s="13" t="s">
        <v>83</v>
      </c>
      <c r="AW3127" s="13" t="s">
        <v>35</v>
      </c>
      <c r="AX3127" s="13" t="s">
        <v>74</v>
      </c>
      <c r="AY3127" s="249" t="s">
        <v>426</v>
      </c>
    </row>
    <row r="3128" s="15" customFormat="1">
      <c r="A3128" s="15"/>
      <c r="B3128" s="260"/>
      <c r="C3128" s="261"/>
      <c r="D3128" s="240" t="s">
        <v>446</v>
      </c>
      <c r="E3128" s="262" t="s">
        <v>28</v>
      </c>
      <c r="F3128" s="263" t="s">
        <v>466</v>
      </c>
      <c r="G3128" s="261"/>
      <c r="H3128" s="264">
        <v>18.370000000000001</v>
      </c>
      <c r="I3128" s="265"/>
      <c r="J3128" s="261"/>
      <c r="K3128" s="261"/>
      <c r="L3128" s="266"/>
      <c r="M3128" s="267"/>
      <c r="N3128" s="268"/>
      <c r="O3128" s="268"/>
      <c r="P3128" s="268"/>
      <c r="Q3128" s="268"/>
      <c r="R3128" s="268"/>
      <c r="S3128" s="268"/>
      <c r="T3128" s="269"/>
      <c r="U3128" s="15"/>
      <c r="V3128" s="15"/>
      <c r="W3128" s="15"/>
      <c r="X3128" s="15"/>
      <c r="Y3128" s="15"/>
      <c r="Z3128" s="15"/>
      <c r="AA3128" s="15"/>
      <c r="AB3128" s="15"/>
      <c r="AC3128" s="15"/>
      <c r="AD3128" s="15"/>
      <c r="AE3128" s="15"/>
      <c r="AT3128" s="270" t="s">
        <v>446</v>
      </c>
      <c r="AU3128" s="270" t="s">
        <v>83</v>
      </c>
      <c r="AV3128" s="15" t="s">
        <v>438</v>
      </c>
      <c r="AW3128" s="15" t="s">
        <v>35</v>
      </c>
      <c r="AX3128" s="15" t="s">
        <v>81</v>
      </c>
      <c r="AY3128" s="270" t="s">
        <v>426</v>
      </c>
    </row>
    <row r="3129" s="2" customFormat="1" ht="16.5" customHeight="1">
      <c r="A3129" s="42"/>
      <c r="B3129" s="43"/>
      <c r="C3129" s="271" t="s">
        <v>3892</v>
      </c>
      <c r="D3129" s="271" t="s">
        <v>776</v>
      </c>
      <c r="E3129" s="272" t="s">
        <v>3893</v>
      </c>
      <c r="F3129" s="273" t="s">
        <v>3894</v>
      </c>
      <c r="G3129" s="274" t="s">
        <v>949</v>
      </c>
      <c r="H3129" s="275">
        <v>3.52</v>
      </c>
      <c r="I3129" s="276"/>
      <c r="J3129" s="277">
        <f>ROUND(I3129*H3129,2)</f>
        <v>0</v>
      </c>
      <c r="K3129" s="273" t="s">
        <v>28</v>
      </c>
      <c r="L3129" s="278"/>
      <c r="M3129" s="279" t="s">
        <v>28</v>
      </c>
      <c r="N3129" s="280" t="s">
        <v>45</v>
      </c>
      <c r="O3129" s="88"/>
      <c r="P3129" s="229">
        <f>O3129*H3129</f>
        <v>0</v>
      </c>
      <c r="Q3129" s="229">
        <v>0.00040000000000000002</v>
      </c>
      <c r="R3129" s="229">
        <f>Q3129*H3129</f>
        <v>0.0014080000000000002</v>
      </c>
      <c r="S3129" s="229">
        <v>0</v>
      </c>
      <c r="T3129" s="230">
        <f>S3129*H3129</f>
        <v>0</v>
      </c>
      <c r="U3129" s="42"/>
      <c r="V3129" s="42"/>
      <c r="W3129" s="42"/>
      <c r="X3129" s="42"/>
      <c r="Y3129" s="42"/>
      <c r="Z3129" s="42"/>
      <c r="AA3129" s="42"/>
      <c r="AB3129" s="42"/>
      <c r="AC3129" s="42"/>
      <c r="AD3129" s="42"/>
      <c r="AE3129" s="42"/>
      <c r="AR3129" s="231" t="s">
        <v>732</v>
      </c>
      <c r="AT3129" s="231" t="s">
        <v>776</v>
      </c>
      <c r="AU3129" s="231" t="s">
        <v>83</v>
      </c>
      <c r="AY3129" s="21" t="s">
        <v>426</v>
      </c>
      <c r="BE3129" s="232">
        <f>IF(N3129="základní",J3129,0)</f>
        <v>0</v>
      </c>
      <c r="BF3129" s="232">
        <f>IF(N3129="snížená",J3129,0)</f>
        <v>0</v>
      </c>
      <c r="BG3129" s="232">
        <f>IF(N3129="zákl. přenesená",J3129,0)</f>
        <v>0</v>
      </c>
      <c r="BH3129" s="232">
        <f>IF(N3129="sníž. přenesená",J3129,0)</f>
        <v>0</v>
      </c>
      <c r="BI3129" s="232">
        <f>IF(N3129="nulová",J3129,0)</f>
        <v>0</v>
      </c>
      <c r="BJ3129" s="21" t="s">
        <v>81</v>
      </c>
      <c r="BK3129" s="232">
        <f>ROUND(I3129*H3129,2)</f>
        <v>0</v>
      </c>
      <c r="BL3129" s="21" t="s">
        <v>645</v>
      </c>
      <c r="BM3129" s="231" t="s">
        <v>3895</v>
      </c>
    </row>
    <row r="3130" s="13" customFormat="1">
      <c r="A3130" s="13"/>
      <c r="B3130" s="238"/>
      <c r="C3130" s="239"/>
      <c r="D3130" s="240" t="s">
        <v>446</v>
      </c>
      <c r="E3130" s="241" t="s">
        <v>28</v>
      </c>
      <c r="F3130" s="242" t="s">
        <v>3896</v>
      </c>
      <c r="G3130" s="239"/>
      <c r="H3130" s="243">
        <v>3.52</v>
      </c>
      <c r="I3130" s="244"/>
      <c r="J3130" s="239"/>
      <c r="K3130" s="239"/>
      <c r="L3130" s="245"/>
      <c r="M3130" s="246"/>
      <c r="N3130" s="247"/>
      <c r="O3130" s="247"/>
      <c r="P3130" s="247"/>
      <c r="Q3130" s="247"/>
      <c r="R3130" s="247"/>
      <c r="S3130" s="247"/>
      <c r="T3130" s="248"/>
      <c r="U3130" s="13"/>
      <c r="V3130" s="13"/>
      <c r="W3130" s="13"/>
      <c r="X3130" s="13"/>
      <c r="Y3130" s="13"/>
      <c r="Z3130" s="13"/>
      <c r="AA3130" s="13"/>
      <c r="AB3130" s="13"/>
      <c r="AC3130" s="13"/>
      <c r="AD3130" s="13"/>
      <c r="AE3130" s="13"/>
      <c r="AT3130" s="249" t="s">
        <v>446</v>
      </c>
      <c r="AU3130" s="249" t="s">
        <v>83</v>
      </c>
      <c r="AV3130" s="13" t="s">
        <v>83</v>
      </c>
      <c r="AW3130" s="13" t="s">
        <v>35</v>
      </c>
      <c r="AX3130" s="13" t="s">
        <v>81</v>
      </c>
      <c r="AY3130" s="249" t="s">
        <v>426</v>
      </c>
    </row>
    <row r="3131" s="2" customFormat="1" ht="44.25" customHeight="1">
      <c r="A3131" s="42"/>
      <c r="B3131" s="43"/>
      <c r="C3131" s="220" t="s">
        <v>3897</v>
      </c>
      <c r="D3131" s="220" t="s">
        <v>433</v>
      </c>
      <c r="E3131" s="221" t="s">
        <v>3898</v>
      </c>
      <c r="F3131" s="222" t="s">
        <v>3899</v>
      </c>
      <c r="G3131" s="223" t="s">
        <v>949</v>
      </c>
      <c r="H3131" s="224">
        <v>57.600000000000001</v>
      </c>
      <c r="I3131" s="225"/>
      <c r="J3131" s="226">
        <f>ROUND(I3131*H3131,2)</f>
        <v>0</v>
      </c>
      <c r="K3131" s="222" t="s">
        <v>437</v>
      </c>
      <c r="L3131" s="48"/>
      <c r="M3131" s="227" t="s">
        <v>28</v>
      </c>
      <c r="N3131" s="228" t="s">
        <v>45</v>
      </c>
      <c r="O3131" s="88"/>
      <c r="P3131" s="229">
        <f>O3131*H3131</f>
        <v>0</v>
      </c>
      <c r="Q3131" s="229">
        <v>0.0015299999999999999</v>
      </c>
      <c r="R3131" s="229">
        <f>Q3131*H3131</f>
        <v>0.088127999999999998</v>
      </c>
      <c r="S3131" s="229">
        <v>0</v>
      </c>
      <c r="T3131" s="230">
        <f>S3131*H3131</f>
        <v>0</v>
      </c>
      <c r="U3131" s="42"/>
      <c r="V3131" s="42"/>
      <c r="W3131" s="42"/>
      <c r="X3131" s="42"/>
      <c r="Y3131" s="42"/>
      <c r="Z3131" s="42"/>
      <c r="AA3131" s="42"/>
      <c r="AB3131" s="42"/>
      <c r="AC3131" s="42"/>
      <c r="AD3131" s="42"/>
      <c r="AE3131" s="42"/>
      <c r="AR3131" s="231" t="s">
        <v>645</v>
      </c>
      <c r="AT3131" s="231" t="s">
        <v>433</v>
      </c>
      <c r="AU3131" s="231" t="s">
        <v>83</v>
      </c>
      <c r="AY3131" s="21" t="s">
        <v>426</v>
      </c>
      <c r="BE3131" s="232">
        <f>IF(N3131="základní",J3131,0)</f>
        <v>0</v>
      </c>
      <c r="BF3131" s="232">
        <f>IF(N3131="snížená",J3131,0)</f>
        <v>0</v>
      </c>
      <c r="BG3131" s="232">
        <f>IF(N3131="zákl. přenesená",J3131,0)</f>
        <v>0</v>
      </c>
      <c r="BH3131" s="232">
        <f>IF(N3131="sníž. přenesená",J3131,0)</f>
        <v>0</v>
      </c>
      <c r="BI3131" s="232">
        <f>IF(N3131="nulová",J3131,0)</f>
        <v>0</v>
      </c>
      <c r="BJ3131" s="21" t="s">
        <v>81</v>
      </c>
      <c r="BK3131" s="232">
        <f>ROUND(I3131*H3131,2)</f>
        <v>0</v>
      </c>
      <c r="BL3131" s="21" t="s">
        <v>645</v>
      </c>
      <c r="BM3131" s="231" t="s">
        <v>3900</v>
      </c>
    </row>
    <row r="3132" s="2" customFormat="1">
      <c r="A3132" s="42"/>
      <c r="B3132" s="43"/>
      <c r="C3132" s="44"/>
      <c r="D3132" s="233" t="s">
        <v>442</v>
      </c>
      <c r="E3132" s="44"/>
      <c r="F3132" s="234" t="s">
        <v>3901</v>
      </c>
      <c r="G3132" s="44"/>
      <c r="H3132" s="44"/>
      <c r="I3132" s="235"/>
      <c r="J3132" s="44"/>
      <c r="K3132" s="44"/>
      <c r="L3132" s="48"/>
      <c r="M3132" s="236"/>
      <c r="N3132" s="237"/>
      <c r="O3132" s="88"/>
      <c r="P3132" s="88"/>
      <c r="Q3132" s="88"/>
      <c r="R3132" s="88"/>
      <c r="S3132" s="88"/>
      <c r="T3132" s="89"/>
      <c r="U3132" s="42"/>
      <c r="V3132" s="42"/>
      <c r="W3132" s="42"/>
      <c r="X3132" s="42"/>
      <c r="Y3132" s="42"/>
      <c r="Z3132" s="42"/>
      <c r="AA3132" s="42"/>
      <c r="AB3132" s="42"/>
      <c r="AC3132" s="42"/>
      <c r="AD3132" s="42"/>
      <c r="AE3132" s="42"/>
      <c r="AT3132" s="21" t="s">
        <v>442</v>
      </c>
      <c r="AU3132" s="21" t="s">
        <v>83</v>
      </c>
    </row>
    <row r="3133" s="14" customFormat="1">
      <c r="A3133" s="14"/>
      <c r="B3133" s="250"/>
      <c r="C3133" s="251"/>
      <c r="D3133" s="240" t="s">
        <v>446</v>
      </c>
      <c r="E3133" s="252" t="s">
        <v>28</v>
      </c>
      <c r="F3133" s="253" t="s">
        <v>863</v>
      </c>
      <c r="G3133" s="251"/>
      <c r="H3133" s="252" t="s">
        <v>28</v>
      </c>
      <c r="I3133" s="254"/>
      <c r="J3133" s="251"/>
      <c r="K3133" s="251"/>
      <c r="L3133" s="255"/>
      <c r="M3133" s="256"/>
      <c r="N3133" s="257"/>
      <c r="O3133" s="257"/>
      <c r="P3133" s="257"/>
      <c r="Q3133" s="257"/>
      <c r="R3133" s="257"/>
      <c r="S3133" s="257"/>
      <c r="T3133" s="258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T3133" s="259" t="s">
        <v>446</v>
      </c>
      <c r="AU3133" s="259" t="s">
        <v>83</v>
      </c>
      <c r="AV3133" s="14" t="s">
        <v>81</v>
      </c>
      <c r="AW3133" s="14" t="s">
        <v>35</v>
      </c>
      <c r="AX3133" s="14" t="s">
        <v>74</v>
      </c>
      <c r="AY3133" s="259" t="s">
        <v>426</v>
      </c>
    </row>
    <row r="3134" s="13" customFormat="1">
      <c r="A3134" s="13"/>
      <c r="B3134" s="238"/>
      <c r="C3134" s="239"/>
      <c r="D3134" s="240" t="s">
        <v>446</v>
      </c>
      <c r="E3134" s="241" t="s">
        <v>28</v>
      </c>
      <c r="F3134" s="242" t="s">
        <v>3902</v>
      </c>
      <c r="G3134" s="239"/>
      <c r="H3134" s="243">
        <v>57.600000000000001</v>
      </c>
      <c r="I3134" s="244"/>
      <c r="J3134" s="239"/>
      <c r="K3134" s="239"/>
      <c r="L3134" s="245"/>
      <c r="M3134" s="246"/>
      <c r="N3134" s="247"/>
      <c r="O3134" s="247"/>
      <c r="P3134" s="247"/>
      <c r="Q3134" s="247"/>
      <c r="R3134" s="247"/>
      <c r="S3134" s="247"/>
      <c r="T3134" s="248"/>
      <c r="U3134" s="13"/>
      <c r="V3134" s="13"/>
      <c r="W3134" s="13"/>
      <c r="X3134" s="13"/>
      <c r="Y3134" s="13"/>
      <c r="Z3134" s="13"/>
      <c r="AA3134" s="13"/>
      <c r="AB3134" s="13"/>
      <c r="AC3134" s="13"/>
      <c r="AD3134" s="13"/>
      <c r="AE3134" s="13"/>
      <c r="AT3134" s="249" t="s">
        <v>446</v>
      </c>
      <c r="AU3134" s="249" t="s">
        <v>83</v>
      </c>
      <c r="AV3134" s="13" t="s">
        <v>83</v>
      </c>
      <c r="AW3134" s="13" t="s">
        <v>35</v>
      </c>
      <c r="AX3134" s="13" t="s">
        <v>74</v>
      </c>
      <c r="AY3134" s="249" t="s">
        <v>426</v>
      </c>
    </row>
    <row r="3135" s="15" customFormat="1">
      <c r="A3135" s="15"/>
      <c r="B3135" s="260"/>
      <c r="C3135" s="261"/>
      <c r="D3135" s="240" t="s">
        <v>446</v>
      </c>
      <c r="E3135" s="262" t="s">
        <v>3903</v>
      </c>
      <c r="F3135" s="263" t="s">
        <v>466</v>
      </c>
      <c r="G3135" s="261"/>
      <c r="H3135" s="264">
        <v>57.600000000000001</v>
      </c>
      <c r="I3135" s="265"/>
      <c r="J3135" s="261"/>
      <c r="K3135" s="261"/>
      <c r="L3135" s="266"/>
      <c r="M3135" s="267"/>
      <c r="N3135" s="268"/>
      <c r="O3135" s="268"/>
      <c r="P3135" s="268"/>
      <c r="Q3135" s="268"/>
      <c r="R3135" s="268"/>
      <c r="S3135" s="268"/>
      <c r="T3135" s="269"/>
      <c r="U3135" s="15"/>
      <c r="V3135" s="15"/>
      <c r="W3135" s="15"/>
      <c r="X3135" s="15"/>
      <c r="Y3135" s="15"/>
      <c r="Z3135" s="15"/>
      <c r="AA3135" s="15"/>
      <c r="AB3135" s="15"/>
      <c r="AC3135" s="15"/>
      <c r="AD3135" s="15"/>
      <c r="AE3135" s="15"/>
      <c r="AT3135" s="270" t="s">
        <v>446</v>
      </c>
      <c r="AU3135" s="270" t="s">
        <v>83</v>
      </c>
      <c r="AV3135" s="15" t="s">
        <v>438</v>
      </c>
      <c r="AW3135" s="15" t="s">
        <v>35</v>
      </c>
      <c r="AX3135" s="15" t="s">
        <v>81</v>
      </c>
      <c r="AY3135" s="270" t="s">
        <v>426</v>
      </c>
    </row>
    <row r="3136" s="2" customFormat="1" ht="37.8" customHeight="1">
      <c r="A3136" s="42"/>
      <c r="B3136" s="43"/>
      <c r="C3136" s="271" t="s">
        <v>3904</v>
      </c>
      <c r="D3136" s="271" t="s">
        <v>776</v>
      </c>
      <c r="E3136" s="272" t="s">
        <v>3905</v>
      </c>
      <c r="F3136" s="273" t="s">
        <v>3906</v>
      </c>
      <c r="G3136" s="274" t="s">
        <v>859</v>
      </c>
      <c r="H3136" s="275">
        <v>52.799999999999997</v>
      </c>
      <c r="I3136" s="276"/>
      <c r="J3136" s="277">
        <f>ROUND(I3136*H3136,2)</f>
        <v>0</v>
      </c>
      <c r="K3136" s="273" t="s">
        <v>28</v>
      </c>
      <c r="L3136" s="278"/>
      <c r="M3136" s="279" t="s">
        <v>28</v>
      </c>
      <c r="N3136" s="280" t="s">
        <v>45</v>
      </c>
      <c r="O3136" s="88"/>
      <c r="P3136" s="229">
        <f>O3136*H3136</f>
        <v>0</v>
      </c>
      <c r="Q3136" s="229">
        <v>0.01</v>
      </c>
      <c r="R3136" s="229">
        <f>Q3136*H3136</f>
        <v>0.52800000000000002</v>
      </c>
      <c r="S3136" s="229">
        <v>0</v>
      </c>
      <c r="T3136" s="230">
        <f>S3136*H3136</f>
        <v>0</v>
      </c>
      <c r="U3136" s="42"/>
      <c r="V3136" s="42"/>
      <c r="W3136" s="42"/>
      <c r="X3136" s="42"/>
      <c r="Y3136" s="42"/>
      <c r="Z3136" s="42"/>
      <c r="AA3136" s="42"/>
      <c r="AB3136" s="42"/>
      <c r="AC3136" s="42"/>
      <c r="AD3136" s="42"/>
      <c r="AE3136" s="42"/>
      <c r="AR3136" s="231" t="s">
        <v>732</v>
      </c>
      <c r="AT3136" s="231" t="s">
        <v>776</v>
      </c>
      <c r="AU3136" s="231" t="s">
        <v>83</v>
      </c>
      <c r="AY3136" s="21" t="s">
        <v>426</v>
      </c>
      <c r="BE3136" s="232">
        <f>IF(N3136="základní",J3136,0)</f>
        <v>0</v>
      </c>
      <c r="BF3136" s="232">
        <f>IF(N3136="snížená",J3136,0)</f>
        <v>0</v>
      </c>
      <c r="BG3136" s="232">
        <f>IF(N3136="zákl. přenesená",J3136,0)</f>
        <v>0</v>
      </c>
      <c r="BH3136" s="232">
        <f>IF(N3136="sníž. přenesená",J3136,0)</f>
        <v>0</v>
      </c>
      <c r="BI3136" s="232">
        <f>IF(N3136="nulová",J3136,0)</f>
        <v>0</v>
      </c>
      <c r="BJ3136" s="21" t="s">
        <v>81</v>
      </c>
      <c r="BK3136" s="232">
        <f>ROUND(I3136*H3136,2)</f>
        <v>0</v>
      </c>
      <c r="BL3136" s="21" t="s">
        <v>645</v>
      </c>
      <c r="BM3136" s="231" t="s">
        <v>3907</v>
      </c>
    </row>
    <row r="3137" s="14" customFormat="1">
      <c r="A3137" s="14"/>
      <c r="B3137" s="250"/>
      <c r="C3137" s="251"/>
      <c r="D3137" s="240" t="s">
        <v>446</v>
      </c>
      <c r="E3137" s="252" t="s">
        <v>28</v>
      </c>
      <c r="F3137" s="253" t="s">
        <v>899</v>
      </c>
      <c r="G3137" s="251"/>
      <c r="H3137" s="252" t="s">
        <v>28</v>
      </c>
      <c r="I3137" s="254"/>
      <c r="J3137" s="251"/>
      <c r="K3137" s="251"/>
      <c r="L3137" s="255"/>
      <c r="M3137" s="256"/>
      <c r="N3137" s="257"/>
      <c r="O3137" s="257"/>
      <c r="P3137" s="257"/>
      <c r="Q3137" s="257"/>
      <c r="R3137" s="257"/>
      <c r="S3137" s="257"/>
      <c r="T3137" s="258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T3137" s="259" t="s">
        <v>446</v>
      </c>
      <c r="AU3137" s="259" t="s">
        <v>83</v>
      </c>
      <c r="AV3137" s="14" t="s">
        <v>81</v>
      </c>
      <c r="AW3137" s="14" t="s">
        <v>35</v>
      </c>
      <c r="AX3137" s="14" t="s">
        <v>74</v>
      </c>
      <c r="AY3137" s="259" t="s">
        <v>426</v>
      </c>
    </row>
    <row r="3138" s="13" customFormat="1">
      <c r="A3138" s="13"/>
      <c r="B3138" s="238"/>
      <c r="C3138" s="239"/>
      <c r="D3138" s="240" t="s">
        <v>446</v>
      </c>
      <c r="E3138" s="241" t="s">
        <v>28</v>
      </c>
      <c r="F3138" s="242" t="s">
        <v>3908</v>
      </c>
      <c r="G3138" s="239"/>
      <c r="H3138" s="243">
        <v>52.799999999999997</v>
      </c>
      <c r="I3138" s="244"/>
      <c r="J3138" s="239"/>
      <c r="K3138" s="239"/>
      <c r="L3138" s="245"/>
      <c r="M3138" s="246"/>
      <c r="N3138" s="247"/>
      <c r="O3138" s="247"/>
      <c r="P3138" s="247"/>
      <c r="Q3138" s="247"/>
      <c r="R3138" s="247"/>
      <c r="S3138" s="247"/>
      <c r="T3138" s="248"/>
      <c r="U3138" s="13"/>
      <c r="V3138" s="13"/>
      <c r="W3138" s="13"/>
      <c r="X3138" s="13"/>
      <c r="Y3138" s="13"/>
      <c r="Z3138" s="13"/>
      <c r="AA3138" s="13"/>
      <c r="AB3138" s="13"/>
      <c r="AC3138" s="13"/>
      <c r="AD3138" s="13"/>
      <c r="AE3138" s="13"/>
      <c r="AT3138" s="249" t="s">
        <v>446</v>
      </c>
      <c r="AU3138" s="249" t="s">
        <v>83</v>
      </c>
      <c r="AV3138" s="13" t="s">
        <v>83</v>
      </c>
      <c r="AW3138" s="13" t="s">
        <v>35</v>
      </c>
      <c r="AX3138" s="13" t="s">
        <v>81</v>
      </c>
      <c r="AY3138" s="249" t="s">
        <v>426</v>
      </c>
    </row>
    <row r="3139" s="2" customFormat="1" ht="44.25" customHeight="1">
      <c r="A3139" s="42"/>
      <c r="B3139" s="43"/>
      <c r="C3139" s="220" t="s">
        <v>3909</v>
      </c>
      <c r="D3139" s="220" t="s">
        <v>433</v>
      </c>
      <c r="E3139" s="221" t="s">
        <v>3910</v>
      </c>
      <c r="F3139" s="222" t="s">
        <v>3911</v>
      </c>
      <c r="G3139" s="223" t="s">
        <v>949</v>
      </c>
      <c r="H3139" s="224">
        <v>57.600000000000001</v>
      </c>
      <c r="I3139" s="225"/>
      <c r="J3139" s="226">
        <f>ROUND(I3139*H3139,2)</f>
        <v>0</v>
      </c>
      <c r="K3139" s="222" t="s">
        <v>437</v>
      </c>
      <c r="L3139" s="48"/>
      <c r="M3139" s="227" t="s">
        <v>28</v>
      </c>
      <c r="N3139" s="228" t="s">
        <v>45</v>
      </c>
      <c r="O3139" s="88"/>
      <c r="P3139" s="229">
        <f>O3139*H3139</f>
        <v>0</v>
      </c>
      <c r="Q3139" s="229">
        <v>0.0010200000000000001</v>
      </c>
      <c r="R3139" s="229">
        <f>Q3139*H3139</f>
        <v>0.058752000000000006</v>
      </c>
      <c r="S3139" s="229">
        <v>0</v>
      </c>
      <c r="T3139" s="230">
        <f>S3139*H3139</f>
        <v>0</v>
      </c>
      <c r="U3139" s="42"/>
      <c r="V3139" s="42"/>
      <c r="W3139" s="42"/>
      <c r="X3139" s="42"/>
      <c r="Y3139" s="42"/>
      <c r="Z3139" s="42"/>
      <c r="AA3139" s="42"/>
      <c r="AB3139" s="42"/>
      <c r="AC3139" s="42"/>
      <c r="AD3139" s="42"/>
      <c r="AE3139" s="42"/>
      <c r="AR3139" s="231" t="s">
        <v>645</v>
      </c>
      <c r="AT3139" s="231" t="s">
        <v>433</v>
      </c>
      <c r="AU3139" s="231" t="s">
        <v>83</v>
      </c>
      <c r="AY3139" s="21" t="s">
        <v>426</v>
      </c>
      <c r="BE3139" s="232">
        <f>IF(N3139="základní",J3139,0)</f>
        <v>0</v>
      </c>
      <c r="BF3139" s="232">
        <f>IF(N3139="snížená",J3139,0)</f>
        <v>0</v>
      </c>
      <c r="BG3139" s="232">
        <f>IF(N3139="zákl. přenesená",J3139,0)</f>
        <v>0</v>
      </c>
      <c r="BH3139" s="232">
        <f>IF(N3139="sníž. přenesená",J3139,0)</f>
        <v>0</v>
      </c>
      <c r="BI3139" s="232">
        <f>IF(N3139="nulová",J3139,0)</f>
        <v>0</v>
      </c>
      <c r="BJ3139" s="21" t="s">
        <v>81</v>
      </c>
      <c r="BK3139" s="232">
        <f>ROUND(I3139*H3139,2)</f>
        <v>0</v>
      </c>
      <c r="BL3139" s="21" t="s">
        <v>645</v>
      </c>
      <c r="BM3139" s="231" t="s">
        <v>3912</v>
      </c>
    </row>
    <row r="3140" s="2" customFormat="1">
      <c r="A3140" s="42"/>
      <c r="B3140" s="43"/>
      <c r="C3140" s="44"/>
      <c r="D3140" s="233" t="s">
        <v>442</v>
      </c>
      <c r="E3140" s="44"/>
      <c r="F3140" s="234" t="s">
        <v>3913</v>
      </c>
      <c r="G3140" s="44"/>
      <c r="H3140" s="44"/>
      <c r="I3140" s="235"/>
      <c r="J3140" s="44"/>
      <c r="K3140" s="44"/>
      <c r="L3140" s="48"/>
      <c r="M3140" s="236"/>
      <c r="N3140" s="237"/>
      <c r="O3140" s="88"/>
      <c r="P3140" s="88"/>
      <c r="Q3140" s="88"/>
      <c r="R3140" s="88"/>
      <c r="S3140" s="88"/>
      <c r="T3140" s="89"/>
      <c r="U3140" s="42"/>
      <c r="V3140" s="42"/>
      <c r="W3140" s="42"/>
      <c r="X3140" s="42"/>
      <c r="Y3140" s="42"/>
      <c r="Z3140" s="42"/>
      <c r="AA3140" s="42"/>
      <c r="AB3140" s="42"/>
      <c r="AC3140" s="42"/>
      <c r="AD3140" s="42"/>
      <c r="AE3140" s="42"/>
      <c r="AT3140" s="21" t="s">
        <v>442</v>
      </c>
      <c r="AU3140" s="21" t="s">
        <v>83</v>
      </c>
    </row>
    <row r="3141" s="14" customFormat="1">
      <c r="A3141" s="14"/>
      <c r="B3141" s="250"/>
      <c r="C3141" s="251"/>
      <c r="D3141" s="240" t="s">
        <v>446</v>
      </c>
      <c r="E3141" s="252" t="s">
        <v>28</v>
      </c>
      <c r="F3141" s="253" t="s">
        <v>892</v>
      </c>
      <c r="G3141" s="251"/>
      <c r="H3141" s="252" t="s">
        <v>28</v>
      </c>
      <c r="I3141" s="254"/>
      <c r="J3141" s="251"/>
      <c r="K3141" s="251"/>
      <c r="L3141" s="255"/>
      <c r="M3141" s="256"/>
      <c r="N3141" s="257"/>
      <c r="O3141" s="257"/>
      <c r="P3141" s="257"/>
      <c r="Q3141" s="257"/>
      <c r="R3141" s="257"/>
      <c r="S3141" s="257"/>
      <c r="T3141" s="258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T3141" s="259" t="s">
        <v>446</v>
      </c>
      <c r="AU3141" s="259" t="s">
        <v>83</v>
      </c>
      <c r="AV3141" s="14" t="s">
        <v>81</v>
      </c>
      <c r="AW3141" s="14" t="s">
        <v>35</v>
      </c>
      <c r="AX3141" s="14" t="s">
        <v>74</v>
      </c>
      <c r="AY3141" s="259" t="s">
        <v>426</v>
      </c>
    </row>
    <row r="3142" s="13" customFormat="1">
      <c r="A3142" s="13"/>
      <c r="B3142" s="238"/>
      <c r="C3142" s="239"/>
      <c r="D3142" s="240" t="s">
        <v>446</v>
      </c>
      <c r="E3142" s="241" t="s">
        <v>28</v>
      </c>
      <c r="F3142" s="242" t="s">
        <v>3902</v>
      </c>
      <c r="G3142" s="239"/>
      <c r="H3142" s="243">
        <v>57.600000000000001</v>
      </c>
      <c r="I3142" s="244"/>
      <c r="J3142" s="239"/>
      <c r="K3142" s="239"/>
      <c r="L3142" s="245"/>
      <c r="M3142" s="246"/>
      <c r="N3142" s="247"/>
      <c r="O3142" s="247"/>
      <c r="P3142" s="247"/>
      <c r="Q3142" s="247"/>
      <c r="R3142" s="247"/>
      <c r="S3142" s="247"/>
      <c r="T3142" s="248"/>
      <c r="U3142" s="13"/>
      <c r="V3142" s="13"/>
      <c r="W3142" s="13"/>
      <c r="X3142" s="13"/>
      <c r="Y3142" s="13"/>
      <c r="Z3142" s="13"/>
      <c r="AA3142" s="13"/>
      <c r="AB3142" s="13"/>
      <c r="AC3142" s="13"/>
      <c r="AD3142" s="13"/>
      <c r="AE3142" s="13"/>
      <c r="AT3142" s="249" t="s">
        <v>446</v>
      </c>
      <c r="AU3142" s="249" t="s">
        <v>83</v>
      </c>
      <c r="AV3142" s="13" t="s">
        <v>83</v>
      </c>
      <c r="AW3142" s="13" t="s">
        <v>35</v>
      </c>
      <c r="AX3142" s="13" t="s">
        <v>74</v>
      </c>
      <c r="AY3142" s="249" t="s">
        <v>426</v>
      </c>
    </row>
    <row r="3143" s="15" customFormat="1">
      <c r="A3143" s="15"/>
      <c r="B3143" s="260"/>
      <c r="C3143" s="261"/>
      <c r="D3143" s="240" t="s">
        <v>446</v>
      </c>
      <c r="E3143" s="262" t="s">
        <v>175</v>
      </c>
      <c r="F3143" s="263" t="s">
        <v>466</v>
      </c>
      <c r="G3143" s="261"/>
      <c r="H3143" s="264">
        <v>57.600000000000001</v>
      </c>
      <c r="I3143" s="265"/>
      <c r="J3143" s="261"/>
      <c r="K3143" s="261"/>
      <c r="L3143" s="266"/>
      <c r="M3143" s="267"/>
      <c r="N3143" s="268"/>
      <c r="O3143" s="268"/>
      <c r="P3143" s="268"/>
      <c r="Q3143" s="268"/>
      <c r="R3143" s="268"/>
      <c r="S3143" s="268"/>
      <c r="T3143" s="269"/>
      <c r="U3143" s="15"/>
      <c r="V3143" s="15"/>
      <c r="W3143" s="15"/>
      <c r="X3143" s="15"/>
      <c r="Y3143" s="15"/>
      <c r="Z3143" s="15"/>
      <c r="AA3143" s="15"/>
      <c r="AB3143" s="15"/>
      <c r="AC3143" s="15"/>
      <c r="AD3143" s="15"/>
      <c r="AE3143" s="15"/>
      <c r="AT3143" s="270" t="s">
        <v>446</v>
      </c>
      <c r="AU3143" s="270" t="s">
        <v>83</v>
      </c>
      <c r="AV3143" s="15" t="s">
        <v>438</v>
      </c>
      <c r="AW3143" s="15" t="s">
        <v>35</v>
      </c>
      <c r="AX3143" s="15" t="s">
        <v>81</v>
      </c>
      <c r="AY3143" s="270" t="s">
        <v>426</v>
      </c>
    </row>
    <row r="3144" s="2" customFormat="1" ht="37.8" customHeight="1">
      <c r="A3144" s="42"/>
      <c r="B3144" s="43"/>
      <c r="C3144" s="220" t="s">
        <v>3914</v>
      </c>
      <c r="D3144" s="220" t="s">
        <v>433</v>
      </c>
      <c r="E3144" s="221" t="s">
        <v>3915</v>
      </c>
      <c r="F3144" s="222" t="s">
        <v>3916</v>
      </c>
      <c r="G3144" s="223" t="s">
        <v>949</v>
      </c>
      <c r="H3144" s="224">
        <v>8.5</v>
      </c>
      <c r="I3144" s="225"/>
      <c r="J3144" s="226">
        <f>ROUND(I3144*H3144,2)</f>
        <v>0</v>
      </c>
      <c r="K3144" s="222" t="s">
        <v>437</v>
      </c>
      <c r="L3144" s="48"/>
      <c r="M3144" s="227" t="s">
        <v>28</v>
      </c>
      <c r="N3144" s="228" t="s">
        <v>45</v>
      </c>
      <c r="O3144" s="88"/>
      <c r="P3144" s="229">
        <f>O3144*H3144</f>
        <v>0</v>
      </c>
      <c r="Q3144" s="229">
        <v>0.00097000000000000005</v>
      </c>
      <c r="R3144" s="229">
        <f>Q3144*H3144</f>
        <v>0.0082450000000000006</v>
      </c>
      <c r="S3144" s="229">
        <v>0</v>
      </c>
      <c r="T3144" s="230">
        <f>S3144*H3144</f>
        <v>0</v>
      </c>
      <c r="U3144" s="42"/>
      <c r="V3144" s="42"/>
      <c r="W3144" s="42"/>
      <c r="X3144" s="42"/>
      <c r="Y3144" s="42"/>
      <c r="Z3144" s="42"/>
      <c r="AA3144" s="42"/>
      <c r="AB3144" s="42"/>
      <c r="AC3144" s="42"/>
      <c r="AD3144" s="42"/>
      <c r="AE3144" s="42"/>
      <c r="AR3144" s="231" t="s">
        <v>645</v>
      </c>
      <c r="AT3144" s="231" t="s">
        <v>433</v>
      </c>
      <c r="AU3144" s="231" t="s">
        <v>83</v>
      </c>
      <c r="AY3144" s="21" t="s">
        <v>426</v>
      </c>
      <c r="BE3144" s="232">
        <f>IF(N3144="základní",J3144,0)</f>
        <v>0</v>
      </c>
      <c r="BF3144" s="232">
        <f>IF(N3144="snížená",J3144,0)</f>
        <v>0</v>
      </c>
      <c r="BG3144" s="232">
        <f>IF(N3144="zákl. přenesená",J3144,0)</f>
        <v>0</v>
      </c>
      <c r="BH3144" s="232">
        <f>IF(N3144="sníž. přenesená",J3144,0)</f>
        <v>0</v>
      </c>
      <c r="BI3144" s="232">
        <f>IF(N3144="nulová",J3144,0)</f>
        <v>0</v>
      </c>
      <c r="BJ3144" s="21" t="s">
        <v>81</v>
      </c>
      <c r="BK3144" s="232">
        <f>ROUND(I3144*H3144,2)</f>
        <v>0</v>
      </c>
      <c r="BL3144" s="21" t="s">
        <v>645</v>
      </c>
      <c r="BM3144" s="231" t="s">
        <v>3917</v>
      </c>
    </row>
    <row r="3145" s="2" customFormat="1">
      <c r="A3145" s="42"/>
      <c r="B3145" s="43"/>
      <c r="C3145" s="44"/>
      <c r="D3145" s="233" t="s">
        <v>442</v>
      </c>
      <c r="E3145" s="44"/>
      <c r="F3145" s="234" t="s">
        <v>3918</v>
      </c>
      <c r="G3145" s="44"/>
      <c r="H3145" s="44"/>
      <c r="I3145" s="235"/>
      <c r="J3145" s="44"/>
      <c r="K3145" s="44"/>
      <c r="L3145" s="48"/>
      <c r="M3145" s="236"/>
      <c r="N3145" s="237"/>
      <c r="O3145" s="88"/>
      <c r="P3145" s="88"/>
      <c r="Q3145" s="88"/>
      <c r="R3145" s="88"/>
      <c r="S3145" s="88"/>
      <c r="T3145" s="89"/>
      <c r="U3145" s="42"/>
      <c r="V3145" s="42"/>
      <c r="W3145" s="42"/>
      <c r="X3145" s="42"/>
      <c r="Y3145" s="42"/>
      <c r="Z3145" s="42"/>
      <c r="AA3145" s="42"/>
      <c r="AB3145" s="42"/>
      <c r="AC3145" s="42"/>
      <c r="AD3145" s="42"/>
      <c r="AE3145" s="42"/>
      <c r="AT3145" s="21" t="s">
        <v>442</v>
      </c>
      <c r="AU3145" s="21" t="s">
        <v>83</v>
      </c>
    </row>
    <row r="3146" s="14" customFormat="1">
      <c r="A3146" s="14"/>
      <c r="B3146" s="250"/>
      <c r="C3146" s="251"/>
      <c r="D3146" s="240" t="s">
        <v>446</v>
      </c>
      <c r="E3146" s="252" t="s">
        <v>28</v>
      </c>
      <c r="F3146" s="253" t="s">
        <v>892</v>
      </c>
      <c r="G3146" s="251"/>
      <c r="H3146" s="252" t="s">
        <v>28</v>
      </c>
      <c r="I3146" s="254"/>
      <c r="J3146" s="251"/>
      <c r="K3146" s="251"/>
      <c r="L3146" s="255"/>
      <c r="M3146" s="256"/>
      <c r="N3146" s="257"/>
      <c r="O3146" s="257"/>
      <c r="P3146" s="257"/>
      <c r="Q3146" s="257"/>
      <c r="R3146" s="257"/>
      <c r="S3146" s="257"/>
      <c r="T3146" s="258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T3146" s="259" t="s">
        <v>446</v>
      </c>
      <c r="AU3146" s="259" t="s">
        <v>83</v>
      </c>
      <c r="AV3146" s="14" t="s">
        <v>81</v>
      </c>
      <c r="AW3146" s="14" t="s">
        <v>35</v>
      </c>
      <c r="AX3146" s="14" t="s">
        <v>74</v>
      </c>
      <c r="AY3146" s="259" t="s">
        <v>426</v>
      </c>
    </row>
    <row r="3147" s="13" customFormat="1">
      <c r="A3147" s="13"/>
      <c r="B3147" s="238"/>
      <c r="C3147" s="239"/>
      <c r="D3147" s="240" t="s">
        <v>446</v>
      </c>
      <c r="E3147" s="241" t="s">
        <v>28</v>
      </c>
      <c r="F3147" s="242" t="s">
        <v>3919</v>
      </c>
      <c r="G3147" s="239"/>
      <c r="H3147" s="243">
        <v>8.5</v>
      </c>
      <c r="I3147" s="244"/>
      <c r="J3147" s="239"/>
      <c r="K3147" s="239"/>
      <c r="L3147" s="245"/>
      <c r="M3147" s="246"/>
      <c r="N3147" s="247"/>
      <c r="O3147" s="247"/>
      <c r="P3147" s="247"/>
      <c r="Q3147" s="247"/>
      <c r="R3147" s="247"/>
      <c r="S3147" s="247"/>
      <c r="T3147" s="248"/>
      <c r="U3147" s="13"/>
      <c r="V3147" s="13"/>
      <c r="W3147" s="13"/>
      <c r="X3147" s="13"/>
      <c r="Y3147" s="13"/>
      <c r="Z3147" s="13"/>
      <c r="AA3147" s="13"/>
      <c r="AB3147" s="13"/>
      <c r="AC3147" s="13"/>
      <c r="AD3147" s="13"/>
      <c r="AE3147" s="13"/>
      <c r="AT3147" s="249" t="s">
        <v>446</v>
      </c>
      <c r="AU3147" s="249" t="s">
        <v>83</v>
      </c>
      <c r="AV3147" s="13" t="s">
        <v>83</v>
      </c>
      <c r="AW3147" s="13" t="s">
        <v>35</v>
      </c>
      <c r="AX3147" s="13" t="s">
        <v>74</v>
      </c>
      <c r="AY3147" s="249" t="s">
        <v>426</v>
      </c>
    </row>
    <row r="3148" s="15" customFormat="1">
      <c r="A3148" s="15"/>
      <c r="B3148" s="260"/>
      <c r="C3148" s="261"/>
      <c r="D3148" s="240" t="s">
        <v>446</v>
      </c>
      <c r="E3148" s="262" t="s">
        <v>493</v>
      </c>
      <c r="F3148" s="263" t="s">
        <v>466</v>
      </c>
      <c r="G3148" s="261"/>
      <c r="H3148" s="264">
        <v>8.5</v>
      </c>
      <c r="I3148" s="265"/>
      <c r="J3148" s="261"/>
      <c r="K3148" s="261"/>
      <c r="L3148" s="266"/>
      <c r="M3148" s="267"/>
      <c r="N3148" s="268"/>
      <c r="O3148" s="268"/>
      <c r="P3148" s="268"/>
      <c r="Q3148" s="268"/>
      <c r="R3148" s="268"/>
      <c r="S3148" s="268"/>
      <c r="T3148" s="269"/>
      <c r="U3148" s="15"/>
      <c r="V3148" s="15"/>
      <c r="W3148" s="15"/>
      <c r="X3148" s="15"/>
      <c r="Y3148" s="15"/>
      <c r="Z3148" s="15"/>
      <c r="AA3148" s="15"/>
      <c r="AB3148" s="15"/>
      <c r="AC3148" s="15"/>
      <c r="AD3148" s="15"/>
      <c r="AE3148" s="15"/>
      <c r="AT3148" s="270" t="s">
        <v>446</v>
      </c>
      <c r="AU3148" s="270" t="s">
        <v>83</v>
      </c>
      <c r="AV3148" s="15" t="s">
        <v>438</v>
      </c>
      <c r="AW3148" s="15" t="s">
        <v>35</v>
      </c>
      <c r="AX3148" s="15" t="s">
        <v>81</v>
      </c>
      <c r="AY3148" s="270" t="s">
        <v>426</v>
      </c>
    </row>
    <row r="3149" s="2" customFormat="1" ht="24.15" customHeight="1">
      <c r="A3149" s="42"/>
      <c r="B3149" s="43"/>
      <c r="C3149" s="220" t="s">
        <v>3920</v>
      </c>
      <c r="D3149" s="220" t="s">
        <v>433</v>
      </c>
      <c r="E3149" s="221" t="s">
        <v>3921</v>
      </c>
      <c r="F3149" s="222" t="s">
        <v>3922</v>
      </c>
      <c r="G3149" s="223" t="s">
        <v>859</v>
      </c>
      <c r="H3149" s="224">
        <v>7</v>
      </c>
      <c r="I3149" s="225"/>
      <c r="J3149" s="226">
        <f>ROUND(I3149*H3149,2)</f>
        <v>0</v>
      </c>
      <c r="K3149" s="222" t="s">
        <v>437</v>
      </c>
      <c r="L3149" s="48"/>
      <c r="M3149" s="227" t="s">
        <v>28</v>
      </c>
      <c r="N3149" s="228" t="s">
        <v>45</v>
      </c>
      <c r="O3149" s="88"/>
      <c r="P3149" s="229">
        <f>O3149*H3149</f>
        <v>0</v>
      </c>
      <c r="Q3149" s="229">
        <v>0.00056999999999999998</v>
      </c>
      <c r="R3149" s="229">
        <f>Q3149*H3149</f>
        <v>0.0039899999999999996</v>
      </c>
      <c r="S3149" s="229">
        <v>0.0092200000000000008</v>
      </c>
      <c r="T3149" s="230">
        <f>S3149*H3149</f>
        <v>0.06454</v>
      </c>
      <c r="U3149" s="42"/>
      <c r="V3149" s="42"/>
      <c r="W3149" s="42"/>
      <c r="X3149" s="42"/>
      <c r="Y3149" s="42"/>
      <c r="Z3149" s="42"/>
      <c r="AA3149" s="42"/>
      <c r="AB3149" s="42"/>
      <c r="AC3149" s="42"/>
      <c r="AD3149" s="42"/>
      <c r="AE3149" s="42"/>
      <c r="AR3149" s="231" t="s">
        <v>645</v>
      </c>
      <c r="AT3149" s="231" t="s">
        <v>433</v>
      </c>
      <c r="AU3149" s="231" t="s">
        <v>83</v>
      </c>
      <c r="AY3149" s="21" t="s">
        <v>426</v>
      </c>
      <c r="BE3149" s="232">
        <f>IF(N3149="základní",J3149,0)</f>
        <v>0</v>
      </c>
      <c r="BF3149" s="232">
        <f>IF(N3149="snížená",J3149,0)</f>
        <v>0</v>
      </c>
      <c r="BG3149" s="232">
        <f>IF(N3149="zákl. přenesená",J3149,0)</f>
        <v>0</v>
      </c>
      <c r="BH3149" s="232">
        <f>IF(N3149="sníž. přenesená",J3149,0)</f>
        <v>0</v>
      </c>
      <c r="BI3149" s="232">
        <f>IF(N3149="nulová",J3149,0)</f>
        <v>0</v>
      </c>
      <c r="BJ3149" s="21" t="s">
        <v>81</v>
      </c>
      <c r="BK3149" s="232">
        <f>ROUND(I3149*H3149,2)</f>
        <v>0</v>
      </c>
      <c r="BL3149" s="21" t="s">
        <v>645</v>
      </c>
      <c r="BM3149" s="231" t="s">
        <v>3923</v>
      </c>
    </row>
    <row r="3150" s="2" customFormat="1">
      <c r="A3150" s="42"/>
      <c r="B3150" s="43"/>
      <c r="C3150" s="44"/>
      <c r="D3150" s="233" t="s">
        <v>442</v>
      </c>
      <c r="E3150" s="44"/>
      <c r="F3150" s="234" t="s">
        <v>3924</v>
      </c>
      <c r="G3150" s="44"/>
      <c r="H3150" s="44"/>
      <c r="I3150" s="235"/>
      <c r="J3150" s="44"/>
      <c r="K3150" s="44"/>
      <c r="L3150" s="48"/>
      <c r="M3150" s="236"/>
      <c r="N3150" s="237"/>
      <c r="O3150" s="88"/>
      <c r="P3150" s="88"/>
      <c r="Q3150" s="88"/>
      <c r="R3150" s="88"/>
      <c r="S3150" s="88"/>
      <c r="T3150" s="89"/>
      <c r="U3150" s="42"/>
      <c r="V3150" s="42"/>
      <c r="W3150" s="42"/>
      <c r="X3150" s="42"/>
      <c r="Y3150" s="42"/>
      <c r="Z3150" s="42"/>
      <c r="AA3150" s="42"/>
      <c r="AB3150" s="42"/>
      <c r="AC3150" s="42"/>
      <c r="AD3150" s="42"/>
      <c r="AE3150" s="42"/>
      <c r="AT3150" s="21" t="s">
        <v>442</v>
      </c>
      <c r="AU3150" s="21" t="s">
        <v>83</v>
      </c>
    </row>
    <row r="3151" s="14" customFormat="1">
      <c r="A3151" s="14"/>
      <c r="B3151" s="250"/>
      <c r="C3151" s="251"/>
      <c r="D3151" s="240" t="s">
        <v>446</v>
      </c>
      <c r="E3151" s="252" t="s">
        <v>28</v>
      </c>
      <c r="F3151" s="253" t="s">
        <v>863</v>
      </c>
      <c r="G3151" s="251"/>
      <c r="H3151" s="252" t="s">
        <v>28</v>
      </c>
      <c r="I3151" s="254"/>
      <c r="J3151" s="251"/>
      <c r="K3151" s="251"/>
      <c r="L3151" s="255"/>
      <c r="M3151" s="256"/>
      <c r="N3151" s="257"/>
      <c r="O3151" s="257"/>
      <c r="P3151" s="257"/>
      <c r="Q3151" s="257"/>
      <c r="R3151" s="257"/>
      <c r="S3151" s="257"/>
      <c r="T3151" s="258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T3151" s="259" t="s">
        <v>446</v>
      </c>
      <c r="AU3151" s="259" t="s">
        <v>83</v>
      </c>
      <c r="AV3151" s="14" t="s">
        <v>81</v>
      </c>
      <c r="AW3151" s="14" t="s">
        <v>35</v>
      </c>
      <c r="AX3151" s="14" t="s">
        <v>74</v>
      </c>
      <c r="AY3151" s="259" t="s">
        <v>426</v>
      </c>
    </row>
    <row r="3152" s="13" customFormat="1">
      <c r="A3152" s="13"/>
      <c r="B3152" s="238"/>
      <c r="C3152" s="239"/>
      <c r="D3152" s="240" t="s">
        <v>446</v>
      </c>
      <c r="E3152" s="241" t="s">
        <v>28</v>
      </c>
      <c r="F3152" s="242" t="s">
        <v>531</v>
      </c>
      <c r="G3152" s="239"/>
      <c r="H3152" s="243">
        <v>7</v>
      </c>
      <c r="I3152" s="244"/>
      <c r="J3152" s="239"/>
      <c r="K3152" s="239"/>
      <c r="L3152" s="245"/>
      <c r="M3152" s="246"/>
      <c r="N3152" s="247"/>
      <c r="O3152" s="247"/>
      <c r="P3152" s="247"/>
      <c r="Q3152" s="247"/>
      <c r="R3152" s="247"/>
      <c r="S3152" s="247"/>
      <c r="T3152" s="248"/>
      <c r="U3152" s="13"/>
      <c r="V3152" s="13"/>
      <c r="W3152" s="13"/>
      <c r="X3152" s="13"/>
      <c r="Y3152" s="13"/>
      <c r="Z3152" s="13"/>
      <c r="AA3152" s="13"/>
      <c r="AB3152" s="13"/>
      <c r="AC3152" s="13"/>
      <c r="AD3152" s="13"/>
      <c r="AE3152" s="13"/>
      <c r="AT3152" s="249" t="s">
        <v>446</v>
      </c>
      <c r="AU3152" s="249" t="s">
        <v>83</v>
      </c>
      <c r="AV3152" s="13" t="s">
        <v>83</v>
      </c>
      <c r="AW3152" s="13" t="s">
        <v>35</v>
      </c>
      <c r="AX3152" s="13" t="s">
        <v>81</v>
      </c>
      <c r="AY3152" s="249" t="s">
        <v>426</v>
      </c>
    </row>
    <row r="3153" s="2" customFormat="1" ht="33" customHeight="1">
      <c r="A3153" s="42"/>
      <c r="B3153" s="43"/>
      <c r="C3153" s="271" t="s">
        <v>3925</v>
      </c>
      <c r="D3153" s="271" t="s">
        <v>776</v>
      </c>
      <c r="E3153" s="272" t="s">
        <v>3926</v>
      </c>
      <c r="F3153" s="273" t="s">
        <v>3927</v>
      </c>
      <c r="G3153" s="274" t="s">
        <v>436</v>
      </c>
      <c r="H3153" s="275">
        <v>1.232</v>
      </c>
      <c r="I3153" s="276"/>
      <c r="J3153" s="277">
        <f>ROUND(I3153*H3153,2)</f>
        <v>0</v>
      </c>
      <c r="K3153" s="273" t="s">
        <v>28</v>
      </c>
      <c r="L3153" s="278"/>
      <c r="M3153" s="279" t="s">
        <v>28</v>
      </c>
      <c r="N3153" s="280" t="s">
        <v>45</v>
      </c>
      <c r="O3153" s="88"/>
      <c r="P3153" s="229">
        <f>O3153*H3153</f>
        <v>0</v>
      </c>
      <c r="Q3153" s="229">
        <v>0.019199999999999998</v>
      </c>
      <c r="R3153" s="229">
        <f>Q3153*H3153</f>
        <v>0.023654399999999999</v>
      </c>
      <c r="S3153" s="229">
        <v>0</v>
      </c>
      <c r="T3153" s="230">
        <f>S3153*H3153</f>
        <v>0</v>
      </c>
      <c r="U3153" s="42"/>
      <c r="V3153" s="42"/>
      <c r="W3153" s="42"/>
      <c r="X3153" s="42"/>
      <c r="Y3153" s="42"/>
      <c r="Z3153" s="42"/>
      <c r="AA3153" s="42"/>
      <c r="AB3153" s="42"/>
      <c r="AC3153" s="42"/>
      <c r="AD3153" s="42"/>
      <c r="AE3153" s="42"/>
      <c r="AR3153" s="231" t="s">
        <v>732</v>
      </c>
      <c r="AT3153" s="231" t="s">
        <v>776</v>
      </c>
      <c r="AU3153" s="231" t="s">
        <v>83</v>
      </c>
      <c r="AY3153" s="21" t="s">
        <v>426</v>
      </c>
      <c r="BE3153" s="232">
        <f>IF(N3153="základní",J3153,0)</f>
        <v>0</v>
      </c>
      <c r="BF3153" s="232">
        <f>IF(N3153="snížená",J3153,0)</f>
        <v>0</v>
      </c>
      <c r="BG3153" s="232">
        <f>IF(N3153="zákl. přenesená",J3153,0)</f>
        <v>0</v>
      </c>
      <c r="BH3153" s="232">
        <f>IF(N3153="sníž. přenesená",J3153,0)</f>
        <v>0</v>
      </c>
      <c r="BI3153" s="232">
        <f>IF(N3153="nulová",J3153,0)</f>
        <v>0</v>
      </c>
      <c r="BJ3153" s="21" t="s">
        <v>81</v>
      </c>
      <c r="BK3153" s="232">
        <f>ROUND(I3153*H3153,2)</f>
        <v>0</v>
      </c>
      <c r="BL3153" s="21" t="s">
        <v>645</v>
      </c>
      <c r="BM3153" s="231" t="s">
        <v>3928</v>
      </c>
    </row>
    <row r="3154" s="14" customFormat="1">
      <c r="A3154" s="14"/>
      <c r="B3154" s="250"/>
      <c r="C3154" s="251"/>
      <c r="D3154" s="240" t="s">
        <v>446</v>
      </c>
      <c r="E3154" s="252" t="s">
        <v>28</v>
      </c>
      <c r="F3154" s="253" t="s">
        <v>899</v>
      </c>
      <c r="G3154" s="251"/>
      <c r="H3154" s="252" t="s">
        <v>28</v>
      </c>
      <c r="I3154" s="254"/>
      <c r="J3154" s="251"/>
      <c r="K3154" s="251"/>
      <c r="L3154" s="255"/>
      <c r="M3154" s="256"/>
      <c r="N3154" s="257"/>
      <c r="O3154" s="257"/>
      <c r="P3154" s="257"/>
      <c r="Q3154" s="257"/>
      <c r="R3154" s="257"/>
      <c r="S3154" s="257"/>
      <c r="T3154" s="258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T3154" s="259" t="s">
        <v>446</v>
      </c>
      <c r="AU3154" s="259" t="s">
        <v>83</v>
      </c>
      <c r="AV3154" s="14" t="s">
        <v>81</v>
      </c>
      <c r="AW3154" s="14" t="s">
        <v>35</v>
      </c>
      <c r="AX3154" s="14" t="s">
        <v>74</v>
      </c>
      <c r="AY3154" s="259" t="s">
        <v>426</v>
      </c>
    </row>
    <row r="3155" s="14" customFormat="1">
      <c r="A3155" s="14"/>
      <c r="B3155" s="250"/>
      <c r="C3155" s="251"/>
      <c r="D3155" s="240" t="s">
        <v>446</v>
      </c>
      <c r="E3155" s="252" t="s">
        <v>28</v>
      </c>
      <c r="F3155" s="253" t="s">
        <v>863</v>
      </c>
      <c r="G3155" s="251"/>
      <c r="H3155" s="252" t="s">
        <v>28</v>
      </c>
      <c r="I3155" s="254"/>
      <c r="J3155" s="251"/>
      <c r="K3155" s="251"/>
      <c r="L3155" s="255"/>
      <c r="M3155" s="256"/>
      <c r="N3155" s="257"/>
      <c r="O3155" s="257"/>
      <c r="P3155" s="257"/>
      <c r="Q3155" s="257"/>
      <c r="R3155" s="257"/>
      <c r="S3155" s="257"/>
      <c r="T3155" s="258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T3155" s="259" t="s">
        <v>446</v>
      </c>
      <c r="AU3155" s="259" t="s">
        <v>83</v>
      </c>
      <c r="AV3155" s="14" t="s">
        <v>81</v>
      </c>
      <c r="AW3155" s="14" t="s">
        <v>35</v>
      </c>
      <c r="AX3155" s="14" t="s">
        <v>74</v>
      </c>
      <c r="AY3155" s="259" t="s">
        <v>426</v>
      </c>
    </row>
    <row r="3156" s="13" customFormat="1">
      <c r="A3156" s="13"/>
      <c r="B3156" s="238"/>
      <c r="C3156" s="239"/>
      <c r="D3156" s="240" t="s">
        <v>446</v>
      </c>
      <c r="E3156" s="241" t="s">
        <v>28</v>
      </c>
      <c r="F3156" s="242" t="s">
        <v>3929</v>
      </c>
      <c r="G3156" s="239"/>
      <c r="H3156" s="243">
        <v>1.232</v>
      </c>
      <c r="I3156" s="244"/>
      <c r="J3156" s="239"/>
      <c r="K3156" s="239"/>
      <c r="L3156" s="245"/>
      <c r="M3156" s="246"/>
      <c r="N3156" s="247"/>
      <c r="O3156" s="247"/>
      <c r="P3156" s="247"/>
      <c r="Q3156" s="247"/>
      <c r="R3156" s="247"/>
      <c r="S3156" s="247"/>
      <c r="T3156" s="248"/>
      <c r="U3156" s="13"/>
      <c r="V3156" s="13"/>
      <c r="W3156" s="13"/>
      <c r="X3156" s="13"/>
      <c r="Y3156" s="13"/>
      <c r="Z3156" s="13"/>
      <c r="AA3156" s="13"/>
      <c r="AB3156" s="13"/>
      <c r="AC3156" s="13"/>
      <c r="AD3156" s="13"/>
      <c r="AE3156" s="13"/>
      <c r="AT3156" s="249" t="s">
        <v>446</v>
      </c>
      <c r="AU3156" s="249" t="s">
        <v>83</v>
      </c>
      <c r="AV3156" s="13" t="s">
        <v>83</v>
      </c>
      <c r="AW3156" s="13" t="s">
        <v>35</v>
      </c>
      <c r="AX3156" s="13" t="s">
        <v>81</v>
      </c>
      <c r="AY3156" s="249" t="s">
        <v>426</v>
      </c>
    </row>
    <row r="3157" s="2" customFormat="1" ht="24.15" customHeight="1">
      <c r="A3157" s="42"/>
      <c r="B3157" s="43"/>
      <c r="C3157" s="220" t="s">
        <v>3930</v>
      </c>
      <c r="D3157" s="220" t="s">
        <v>433</v>
      </c>
      <c r="E3157" s="221" t="s">
        <v>3931</v>
      </c>
      <c r="F3157" s="222" t="s">
        <v>3932</v>
      </c>
      <c r="G3157" s="223" t="s">
        <v>859</v>
      </c>
      <c r="H3157" s="224">
        <v>120</v>
      </c>
      <c r="I3157" s="225"/>
      <c r="J3157" s="226">
        <f>ROUND(I3157*H3157,2)</f>
        <v>0</v>
      </c>
      <c r="K3157" s="222" t="s">
        <v>28</v>
      </c>
      <c r="L3157" s="48"/>
      <c r="M3157" s="227" t="s">
        <v>28</v>
      </c>
      <c r="N3157" s="228" t="s">
        <v>45</v>
      </c>
      <c r="O3157" s="88"/>
      <c r="P3157" s="229">
        <f>O3157*H3157</f>
        <v>0</v>
      </c>
      <c r="Q3157" s="229">
        <v>0.00083000000000000001</v>
      </c>
      <c r="R3157" s="229">
        <f>Q3157*H3157</f>
        <v>0.099599999999999994</v>
      </c>
      <c r="S3157" s="229">
        <v>0.0026199999999999999</v>
      </c>
      <c r="T3157" s="230">
        <f>S3157*H3157</f>
        <v>0.31440000000000001</v>
      </c>
      <c r="U3157" s="42"/>
      <c r="V3157" s="42"/>
      <c r="W3157" s="42"/>
      <c r="X3157" s="42"/>
      <c r="Y3157" s="42"/>
      <c r="Z3157" s="42"/>
      <c r="AA3157" s="42"/>
      <c r="AB3157" s="42"/>
      <c r="AC3157" s="42"/>
      <c r="AD3157" s="42"/>
      <c r="AE3157" s="42"/>
      <c r="AR3157" s="231" t="s">
        <v>645</v>
      </c>
      <c r="AT3157" s="231" t="s">
        <v>433</v>
      </c>
      <c r="AU3157" s="231" t="s">
        <v>83</v>
      </c>
      <c r="AY3157" s="21" t="s">
        <v>426</v>
      </c>
      <c r="BE3157" s="232">
        <f>IF(N3157="základní",J3157,0)</f>
        <v>0</v>
      </c>
      <c r="BF3157" s="232">
        <f>IF(N3157="snížená",J3157,0)</f>
        <v>0</v>
      </c>
      <c r="BG3157" s="232">
        <f>IF(N3157="zákl. přenesená",J3157,0)</f>
        <v>0</v>
      </c>
      <c r="BH3157" s="232">
        <f>IF(N3157="sníž. přenesená",J3157,0)</f>
        <v>0</v>
      </c>
      <c r="BI3157" s="232">
        <f>IF(N3157="nulová",J3157,0)</f>
        <v>0</v>
      </c>
      <c r="BJ3157" s="21" t="s">
        <v>81</v>
      </c>
      <c r="BK3157" s="232">
        <f>ROUND(I3157*H3157,2)</f>
        <v>0</v>
      </c>
      <c r="BL3157" s="21" t="s">
        <v>645</v>
      </c>
      <c r="BM3157" s="231" t="s">
        <v>3933</v>
      </c>
    </row>
    <row r="3158" s="14" customFormat="1">
      <c r="A3158" s="14"/>
      <c r="B3158" s="250"/>
      <c r="C3158" s="251"/>
      <c r="D3158" s="240" t="s">
        <v>446</v>
      </c>
      <c r="E3158" s="252" t="s">
        <v>28</v>
      </c>
      <c r="F3158" s="253" t="s">
        <v>1267</v>
      </c>
      <c r="G3158" s="251"/>
      <c r="H3158" s="252" t="s">
        <v>28</v>
      </c>
      <c r="I3158" s="254"/>
      <c r="J3158" s="251"/>
      <c r="K3158" s="251"/>
      <c r="L3158" s="255"/>
      <c r="M3158" s="256"/>
      <c r="N3158" s="257"/>
      <c r="O3158" s="257"/>
      <c r="P3158" s="257"/>
      <c r="Q3158" s="257"/>
      <c r="R3158" s="257"/>
      <c r="S3158" s="257"/>
      <c r="T3158" s="258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T3158" s="259" t="s">
        <v>446</v>
      </c>
      <c r="AU3158" s="259" t="s">
        <v>83</v>
      </c>
      <c r="AV3158" s="14" t="s">
        <v>81</v>
      </c>
      <c r="AW3158" s="14" t="s">
        <v>35</v>
      </c>
      <c r="AX3158" s="14" t="s">
        <v>74</v>
      </c>
      <c r="AY3158" s="259" t="s">
        <v>426</v>
      </c>
    </row>
    <row r="3159" s="14" customFormat="1">
      <c r="A3159" s="14"/>
      <c r="B3159" s="250"/>
      <c r="C3159" s="251"/>
      <c r="D3159" s="240" t="s">
        <v>446</v>
      </c>
      <c r="E3159" s="252" t="s">
        <v>28</v>
      </c>
      <c r="F3159" s="253" t="s">
        <v>1268</v>
      </c>
      <c r="G3159" s="251"/>
      <c r="H3159" s="252" t="s">
        <v>28</v>
      </c>
      <c r="I3159" s="254"/>
      <c r="J3159" s="251"/>
      <c r="K3159" s="251"/>
      <c r="L3159" s="255"/>
      <c r="M3159" s="256"/>
      <c r="N3159" s="257"/>
      <c r="O3159" s="257"/>
      <c r="P3159" s="257"/>
      <c r="Q3159" s="257"/>
      <c r="R3159" s="257"/>
      <c r="S3159" s="257"/>
      <c r="T3159" s="258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T3159" s="259" t="s">
        <v>446</v>
      </c>
      <c r="AU3159" s="259" t="s">
        <v>83</v>
      </c>
      <c r="AV3159" s="14" t="s">
        <v>81</v>
      </c>
      <c r="AW3159" s="14" t="s">
        <v>35</v>
      </c>
      <c r="AX3159" s="14" t="s">
        <v>74</v>
      </c>
      <c r="AY3159" s="259" t="s">
        <v>426</v>
      </c>
    </row>
    <row r="3160" s="13" customFormat="1">
      <c r="A3160" s="13"/>
      <c r="B3160" s="238"/>
      <c r="C3160" s="239"/>
      <c r="D3160" s="240" t="s">
        <v>446</v>
      </c>
      <c r="E3160" s="241" t="s">
        <v>28</v>
      </c>
      <c r="F3160" s="242" t="s">
        <v>3934</v>
      </c>
      <c r="G3160" s="239"/>
      <c r="H3160" s="243">
        <v>120</v>
      </c>
      <c r="I3160" s="244"/>
      <c r="J3160" s="239"/>
      <c r="K3160" s="239"/>
      <c r="L3160" s="245"/>
      <c r="M3160" s="246"/>
      <c r="N3160" s="247"/>
      <c r="O3160" s="247"/>
      <c r="P3160" s="247"/>
      <c r="Q3160" s="247"/>
      <c r="R3160" s="247"/>
      <c r="S3160" s="247"/>
      <c r="T3160" s="248"/>
      <c r="U3160" s="13"/>
      <c r="V3160" s="13"/>
      <c r="W3160" s="13"/>
      <c r="X3160" s="13"/>
      <c r="Y3160" s="13"/>
      <c r="Z3160" s="13"/>
      <c r="AA3160" s="13"/>
      <c r="AB3160" s="13"/>
      <c r="AC3160" s="13"/>
      <c r="AD3160" s="13"/>
      <c r="AE3160" s="13"/>
      <c r="AT3160" s="249" t="s">
        <v>446</v>
      </c>
      <c r="AU3160" s="249" t="s">
        <v>83</v>
      </c>
      <c r="AV3160" s="13" t="s">
        <v>83</v>
      </c>
      <c r="AW3160" s="13" t="s">
        <v>35</v>
      </c>
      <c r="AX3160" s="13" t="s">
        <v>74</v>
      </c>
      <c r="AY3160" s="249" t="s">
        <v>426</v>
      </c>
    </row>
    <row r="3161" s="15" customFormat="1">
      <c r="A3161" s="15"/>
      <c r="B3161" s="260"/>
      <c r="C3161" s="261"/>
      <c r="D3161" s="240" t="s">
        <v>446</v>
      </c>
      <c r="E3161" s="262" t="s">
        <v>316</v>
      </c>
      <c r="F3161" s="263" t="s">
        <v>466</v>
      </c>
      <c r="G3161" s="261"/>
      <c r="H3161" s="264">
        <v>120</v>
      </c>
      <c r="I3161" s="265"/>
      <c r="J3161" s="261"/>
      <c r="K3161" s="261"/>
      <c r="L3161" s="266"/>
      <c r="M3161" s="267"/>
      <c r="N3161" s="268"/>
      <c r="O3161" s="268"/>
      <c r="P3161" s="268"/>
      <c r="Q3161" s="268"/>
      <c r="R3161" s="268"/>
      <c r="S3161" s="268"/>
      <c r="T3161" s="269"/>
      <c r="U3161" s="15"/>
      <c r="V3161" s="15"/>
      <c r="W3161" s="15"/>
      <c r="X3161" s="15"/>
      <c r="Y3161" s="15"/>
      <c r="Z3161" s="15"/>
      <c r="AA3161" s="15"/>
      <c r="AB3161" s="15"/>
      <c r="AC3161" s="15"/>
      <c r="AD3161" s="15"/>
      <c r="AE3161" s="15"/>
      <c r="AT3161" s="270" t="s">
        <v>446</v>
      </c>
      <c r="AU3161" s="270" t="s">
        <v>83</v>
      </c>
      <c r="AV3161" s="15" t="s">
        <v>438</v>
      </c>
      <c r="AW3161" s="15" t="s">
        <v>35</v>
      </c>
      <c r="AX3161" s="15" t="s">
        <v>81</v>
      </c>
      <c r="AY3161" s="270" t="s">
        <v>426</v>
      </c>
    </row>
    <row r="3162" s="2" customFormat="1" ht="24.15" customHeight="1">
      <c r="A3162" s="42"/>
      <c r="B3162" s="43"/>
      <c r="C3162" s="271" t="s">
        <v>3935</v>
      </c>
      <c r="D3162" s="271" t="s">
        <v>776</v>
      </c>
      <c r="E3162" s="272" t="s">
        <v>3936</v>
      </c>
      <c r="F3162" s="273" t="s">
        <v>3937</v>
      </c>
      <c r="G3162" s="274" t="s">
        <v>436</v>
      </c>
      <c r="H3162" s="275">
        <v>11.880000000000001</v>
      </c>
      <c r="I3162" s="276"/>
      <c r="J3162" s="277">
        <f>ROUND(I3162*H3162,2)</f>
        <v>0</v>
      </c>
      <c r="K3162" s="273" t="s">
        <v>28</v>
      </c>
      <c r="L3162" s="278"/>
      <c r="M3162" s="279" t="s">
        <v>28</v>
      </c>
      <c r="N3162" s="280" t="s">
        <v>45</v>
      </c>
      <c r="O3162" s="88"/>
      <c r="P3162" s="229">
        <f>O3162*H3162</f>
        <v>0</v>
      </c>
      <c r="Q3162" s="229">
        <v>0.017999999999999999</v>
      </c>
      <c r="R3162" s="229">
        <f>Q3162*H3162</f>
        <v>0.21384</v>
      </c>
      <c r="S3162" s="229">
        <v>0</v>
      </c>
      <c r="T3162" s="230">
        <f>S3162*H3162</f>
        <v>0</v>
      </c>
      <c r="U3162" s="42"/>
      <c r="V3162" s="42"/>
      <c r="W3162" s="42"/>
      <c r="X3162" s="42"/>
      <c r="Y3162" s="42"/>
      <c r="Z3162" s="42"/>
      <c r="AA3162" s="42"/>
      <c r="AB3162" s="42"/>
      <c r="AC3162" s="42"/>
      <c r="AD3162" s="42"/>
      <c r="AE3162" s="42"/>
      <c r="AR3162" s="231" t="s">
        <v>732</v>
      </c>
      <c r="AT3162" s="231" t="s">
        <v>776</v>
      </c>
      <c r="AU3162" s="231" t="s">
        <v>83</v>
      </c>
      <c r="AY3162" s="21" t="s">
        <v>426</v>
      </c>
      <c r="BE3162" s="232">
        <f>IF(N3162="základní",J3162,0)</f>
        <v>0</v>
      </c>
      <c r="BF3162" s="232">
        <f>IF(N3162="snížená",J3162,0)</f>
        <v>0</v>
      </c>
      <c r="BG3162" s="232">
        <f>IF(N3162="zákl. přenesená",J3162,0)</f>
        <v>0</v>
      </c>
      <c r="BH3162" s="232">
        <f>IF(N3162="sníž. přenesená",J3162,0)</f>
        <v>0</v>
      </c>
      <c r="BI3162" s="232">
        <f>IF(N3162="nulová",J3162,0)</f>
        <v>0</v>
      </c>
      <c r="BJ3162" s="21" t="s">
        <v>81</v>
      </c>
      <c r="BK3162" s="232">
        <f>ROUND(I3162*H3162,2)</f>
        <v>0</v>
      </c>
      <c r="BL3162" s="21" t="s">
        <v>645</v>
      </c>
      <c r="BM3162" s="231" t="s">
        <v>3938</v>
      </c>
    </row>
    <row r="3163" s="13" customFormat="1">
      <c r="A3163" s="13"/>
      <c r="B3163" s="238"/>
      <c r="C3163" s="239"/>
      <c r="D3163" s="240" t="s">
        <v>446</v>
      </c>
      <c r="E3163" s="241" t="s">
        <v>28</v>
      </c>
      <c r="F3163" s="242" t="s">
        <v>3939</v>
      </c>
      <c r="G3163" s="239"/>
      <c r="H3163" s="243">
        <v>11.880000000000001</v>
      </c>
      <c r="I3163" s="244"/>
      <c r="J3163" s="239"/>
      <c r="K3163" s="239"/>
      <c r="L3163" s="245"/>
      <c r="M3163" s="246"/>
      <c r="N3163" s="247"/>
      <c r="O3163" s="247"/>
      <c r="P3163" s="247"/>
      <c r="Q3163" s="247"/>
      <c r="R3163" s="247"/>
      <c r="S3163" s="247"/>
      <c r="T3163" s="248"/>
      <c r="U3163" s="13"/>
      <c r="V3163" s="13"/>
      <c r="W3163" s="13"/>
      <c r="X3163" s="13"/>
      <c r="Y3163" s="13"/>
      <c r="Z3163" s="13"/>
      <c r="AA3163" s="13"/>
      <c r="AB3163" s="13"/>
      <c r="AC3163" s="13"/>
      <c r="AD3163" s="13"/>
      <c r="AE3163" s="13"/>
      <c r="AT3163" s="249" t="s">
        <v>446</v>
      </c>
      <c r="AU3163" s="249" t="s">
        <v>83</v>
      </c>
      <c r="AV3163" s="13" t="s">
        <v>83</v>
      </c>
      <c r="AW3163" s="13" t="s">
        <v>35</v>
      </c>
      <c r="AX3163" s="13" t="s">
        <v>81</v>
      </c>
      <c r="AY3163" s="249" t="s">
        <v>426</v>
      </c>
    </row>
    <row r="3164" s="2" customFormat="1" ht="33" customHeight="1">
      <c r="A3164" s="42"/>
      <c r="B3164" s="43"/>
      <c r="C3164" s="220" t="s">
        <v>3940</v>
      </c>
      <c r="D3164" s="220" t="s">
        <v>433</v>
      </c>
      <c r="E3164" s="221" t="s">
        <v>3941</v>
      </c>
      <c r="F3164" s="222" t="s">
        <v>3942</v>
      </c>
      <c r="G3164" s="223" t="s">
        <v>949</v>
      </c>
      <c r="H3164" s="224">
        <v>52.712000000000003</v>
      </c>
      <c r="I3164" s="225"/>
      <c r="J3164" s="226">
        <f>ROUND(I3164*H3164,2)</f>
        <v>0</v>
      </c>
      <c r="K3164" s="222" t="s">
        <v>437</v>
      </c>
      <c r="L3164" s="48"/>
      <c r="M3164" s="227" t="s">
        <v>28</v>
      </c>
      <c r="N3164" s="228" t="s">
        <v>45</v>
      </c>
      <c r="O3164" s="88"/>
      <c r="P3164" s="229">
        <f>O3164*H3164</f>
        <v>0</v>
      </c>
      <c r="Q3164" s="229">
        <v>0.00058</v>
      </c>
      <c r="R3164" s="229">
        <f>Q3164*H3164</f>
        <v>0.030572960000000003</v>
      </c>
      <c r="S3164" s="229">
        <v>0</v>
      </c>
      <c r="T3164" s="230">
        <f>S3164*H3164</f>
        <v>0</v>
      </c>
      <c r="U3164" s="42"/>
      <c r="V3164" s="42"/>
      <c r="W3164" s="42"/>
      <c r="X3164" s="42"/>
      <c r="Y3164" s="42"/>
      <c r="Z3164" s="42"/>
      <c r="AA3164" s="42"/>
      <c r="AB3164" s="42"/>
      <c r="AC3164" s="42"/>
      <c r="AD3164" s="42"/>
      <c r="AE3164" s="42"/>
      <c r="AR3164" s="231" t="s">
        <v>645</v>
      </c>
      <c r="AT3164" s="231" t="s">
        <v>433</v>
      </c>
      <c r="AU3164" s="231" t="s">
        <v>83</v>
      </c>
      <c r="AY3164" s="21" t="s">
        <v>426</v>
      </c>
      <c r="BE3164" s="232">
        <f>IF(N3164="základní",J3164,0)</f>
        <v>0</v>
      </c>
      <c r="BF3164" s="232">
        <f>IF(N3164="snížená",J3164,0)</f>
        <v>0</v>
      </c>
      <c r="BG3164" s="232">
        <f>IF(N3164="zákl. přenesená",J3164,0)</f>
        <v>0</v>
      </c>
      <c r="BH3164" s="232">
        <f>IF(N3164="sníž. přenesená",J3164,0)</f>
        <v>0</v>
      </c>
      <c r="BI3164" s="232">
        <f>IF(N3164="nulová",J3164,0)</f>
        <v>0</v>
      </c>
      <c r="BJ3164" s="21" t="s">
        <v>81</v>
      </c>
      <c r="BK3164" s="232">
        <f>ROUND(I3164*H3164,2)</f>
        <v>0</v>
      </c>
      <c r="BL3164" s="21" t="s">
        <v>645</v>
      </c>
      <c r="BM3164" s="231" t="s">
        <v>3943</v>
      </c>
    </row>
    <row r="3165" s="2" customFormat="1">
      <c r="A3165" s="42"/>
      <c r="B3165" s="43"/>
      <c r="C3165" s="44"/>
      <c r="D3165" s="233" t="s">
        <v>442</v>
      </c>
      <c r="E3165" s="44"/>
      <c r="F3165" s="234" t="s">
        <v>3944</v>
      </c>
      <c r="G3165" s="44"/>
      <c r="H3165" s="44"/>
      <c r="I3165" s="235"/>
      <c r="J3165" s="44"/>
      <c r="K3165" s="44"/>
      <c r="L3165" s="48"/>
      <c r="M3165" s="236"/>
      <c r="N3165" s="237"/>
      <c r="O3165" s="88"/>
      <c r="P3165" s="88"/>
      <c r="Q3165" s="88"/>
      <c r="R3165" s="88"/>
      <c r="S3165" s="88"/>
      <c r="T3165" s="89"/>
      <c r="U3165" s="42"/>
      <c r="V3165" s="42"/>
      <c r="W3165" s="42"/>
      <c r="X3165" s="42"/>
      <c r="Y3165" s="42"/>
      <c r="Z3165" s="42"/>
      <c r="AA3165" s="42"/>
      <c r="AB3165" s="42"/>
      <c r="AC3165" s="42"/>
      <c r="AD3165" s="42"/>
      <c r="AE3165" s="42"/>
      <c r="AT3165" s="21" t="s">
        <v>442</v>
      </c>
      <c r="AU3165" s="21" t="s">
        <v>83</v>
      </c>
    </row>
    <row r="3166" s="14" customFormat="1">
      <c r="A3166" s="14"/>
      <c r="B3166" s="250"/>
      <c r="C3166" s="251"/>
      <c r="D3166" s="240" t="s">
        <v>446</v>
      </c>
      <c r="E3166" s="252" t="s">
        <v>28</v>
      </c>
      <c r="F3166" s="253" t="s">
        <v>460</v>
      </c>
      <c r="G3166" s="251"/>
      <c r="H3166" s="252" t="s">
        <v>28</v>
      </c>
      <c r="I3166" s="254"/>
      <c r="J3166" s="251"/>
      <c r="K3166" s="251"/>
      <c r="L3166" s="255"/>
      <c r="M3166" s="256"/>
      <c r="N3166" s="257"/>
      <c r="O3166" s="257"/>
      <c r="P3166" s="257"/>
      <c r="Q3166" s="257"/>
      <c r="R3166" s="257"/>
      <c r="S3166" s="257"/>
      <c r="T3166" s="258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T3166" s="259" t="s">
        <v>446</v>
      </c>
      <c r="AU3166" s="259" t="s">
        <v>83</v>
      </c>
      <c r="AV3166" s="14" t="s">
        <v>81</v>
      </c>
      <c r="AW3166" s="14" t="s">
        <v>35</v>
      </c>
      <c r="AX3166" s="14" t="s">
        <v>74</v>
      </c>
      <c r="AY3166" s="259" t="s">
        <v>426</v>
      </c>
    </row>
    <row r="3167" s="13" customFormat="1">
      <c r="A3167" s="13"/>
      <c r="B3167" s="238"/>
      <c r="C3167" s="239"/>
      <c r="D3167" s="240" t="s">
        <v>446</v>
      </c>
      <c r="E3167" s="241" t="s">
        <v>28</v>
      </c>
      <c r="F3167" s="242" t="s">
        <v>542</v>
      </c>
      <c r="G3167" s="239"/>
      <c r="H3167" s="243">
        <v>34.031999999999996</v>
      </c>
      <c r="I3167" s="244"/>
      <c r="J3167" s="239"/>
      <c r="K3167" s="239"/>
      <c r="L3167" s="245"/>
      <c r="M3167" s="246"/>
      <c r="N3167" s="247"/>
      <c r="O3167" s="247"/>
      <c r="P3167" s="247"/>
      <c r="Q3167" s="247"/>
      <c r="R3167" s="247"/>
      <c r="S3167" s="247"/>
      <c r="T3167" s="248"/>
      <c r="U3167" s="13"/>
      <c r="V3167" s="13"/>
      <c r="W3167" s="13"/>
      <c r="X3167" s="13"/>
      <c r="Y3167" s="13"/>
      <c r="Z3167" s="13"/>
      <c r="AA3167" s="13"/>
      <c r="AB3167" s="13"/>
      <c r="AC3167" s="13"/>
      <c r="AD3167" s="13"/>
      <c r="AE3167" s="13"/>
      <c r="AT3167" s="249" t="s">
        <v>446</v>
      </c>
      <c r="AU3167" s="249" t="s">
        <v>83</v>
      </c>
      <c r="AV3167" s="13" t="s">
        <v>83</v>
      </c>
      <c r="AW3167" s="13" t="s">
        <v>35</v>
      </c>
      <c r="AX3167" s="13" t="s">
        <v>74</v>
      </c>
      <c r="AY3167" s="249" t="s">
        <v>426</v>
      </c>
    </row>
    <row r="3168" s="13" customFormat="1">
      <c r="A3168" s="13"/>
      <c r="B3168" s="238"/>
      <c r="C3168" s="239"/>
      <c r="D3168" s="240" t="s">
        <v>446</v>
      </c>
      <c r="E3168" s="241" t="s">
        <v>28</v>
      </c>
      <c r="F3168" s="242" t="s">
        <v>3945</v>
      </c>
      <c r="G3168" s="239"/>
      <c r="H3168" s="243">
        <v>-3.3999999999999999</v>
      </c>
      <c r="I3168" s="244"/>
      <c r="J3168" s="239"/>
      <c r="K3168" s="239"/>
      <c r="L3168" s="245"/>
      <c r="M3168" s="246"/>
      <c r="N3168" s="247"/>
      <c r="O3168" s="247"/>
      <c r="P3168" s="247"/>
      <c r="Q3168" s="247"/>
      <c r="R3168" s="247"/>
      <c r="S3168" s="247"/>
      <c r="T3168" s="248"/>
      <c r="U3168" s="13"/>
      <c r="V3168" s="13"/>
      <c r="W3168" s="13"/>
      <c r="X3168" s="13"/>
      <c r="Y3168" s="13"/>
      <c r="Z3168" s="13"/>
      <c r="AA3168" s="13"/>
      <c r="AB3168" s="13"/>
      <c r="AC3168" s="13"/>
      <c r="AD3168" s="13"/>
      <c r="AE3168" s="13"/>
      <c r="AT3168" s="249" t="s">
        <v>446</v>
      </c>
      <c r="AU3168" s="249" t="s">
        <v>83</v>
      </c>
      <c r="AV3168" s="13" t="s">
        <v>83</v>
      </c>
      <c r="AW3168" s="13" t="s">
        <v>35</v>
      </c>
      <c r="AX3168" s="13" t="s">
        <v>74</v>
      </c>
      <c r="AY3168" s="249" t="s">
        <v>426</v>
      </c>
    </row>
    <row r="3169" s="13" customFormat="1">
      <c r="A3169" s="13"/>
      <c r="B3169" s="238"/>
      <c r="C3169" s="239"/>
      <c r="D3169" s="240" t="s">
        <v>446</v>
      </c>
      <c r="E3169" s="241" t="s">
        <v>28</v>
      </c>
      <c r="F3169" s="242" t="s">
        <v>3946</v>
      </c>
      <c r="G3169" s="239"/>
      <c r="H3169" s="243">
        <v>10</v>
      </c>
      <c r="I3169" s="244"/>
      <c r="J3169" s="239"/>
      <c r="K3169" s="239"/>
      <c r="L3169" s="245"/>
      <c r="M3169" s="246"/>
      <c r="N3169" s="247"/>
      <c r="O3169" s="247"/>
      <c r="P3169" s="247"/>
      <c r="Q3169" s="247"/>
      <c r="R3169" s="247"/>
      <c r="S3169" s="247"/>
      <c r="T3169" s="248"/>
      <c r="U3169" s="13"/>
      <c r="V3169" s="13"/>
      <c r="W3169" s="13"/>
      <c r="X3169" s="13"/>
      <c r="Y3169" s="13"/>
      <c r="Z3169" s="13"/>
      <c r="AA3169" s="13"/>
      <c r="AB3169" s="13"/>
      <c r="AC3169" s="13"/>
      <c r="AD3169" s="13"/>
      <c r="AE3169" s="13"/>
      <c r="AT3169" s="249" t="s">
        <v>446</v>
      </c>
      <c r="AU3169" s="249" t="s">
        <v>83</v>
      </c>
      <c r="AV3169" s="13" t="s">
        <v>83</v>
      </c>
      <c r="AW3169" s="13" t="s">
        <v>35</v>
      </c>
      <c r="AX3169" s="13" t="s">
        <v>74</v>
      </c>
      <c r="AY3169" s="249" t="s">
        <v>426</v>
      </c>
    </row>
    <row r="3170" s="16" customFormat="1">
      <c r="A3170" s="16"/>
      <c r="B3170" s="281"/>
      <c r="C3170" s="282"/>
      <c r="D3170" s="240" t="s">
        <v>446</v>
      </c>
      <c r="E3170" s="283" t="s">
        <v>486</v>
      </c>
      <c r="F3170" s="284" t="s">
        <v>1235</v>
      </c>
      <c r="G3170" s="282"/>
      <c r="H3170" s="285">
        <v>40.631999999999998</v>
      </c>
      <c r="I3170" s="286"/>
      <c r="J3170" s="282"/>
      <c r="K3170" s="282"/>
      <c r="L3170" s="287"/>
      <c r="M3170" s="288"/>
      <c r="N3170" s="289"/>
      <c r="O3170" s="289"/>
      <c r="P3170" s="289"/>
      <c r="Q3170" s="289"/>
      <c r="R3170" s="289"/>
      <c r="S3170" s="289"/>
      <c r="T3170" s="290"/>
      <c r="U3170" s="16"/>
      <c r="V3170" s="16"/>
      <c r="W3170" s="16"/>
      <c r="X3170" s="16"/>
      <c r="Y3170" s="16"/>
      <c r="Z3170" s="16"/>
      <c r="AA3170" s="16"/>
      <c r="AB3170" s="16"/>
      <c r="AC3170" s="16"/>
      <c r="AD3170" s="16"/>
      <c r="AE3170" s="16"/>
      <c r="AT3170" s="291" t="s">
        <v>446</v>
      </c>
      <c r="AU3170" s="291" t="s">
        <v>83</v>
      </c>
      <c r="AV3170" s="16" t="s">
        <v>469</v>
      </c>
      <c r="AW3170" s="16" t="s">
        <v>35</v>
      </c>
      <c r="AX3170" s="16" t="s">
        <v>74</v>
      </c>
      <c r="AY3170" s="291" t="s">
        <v>426</v>
      </c>
    </row>
    <row r="3171" s="14" customFormat="1">
      <c r="A3171" s="14"/>
      <c r="B3171" s="250"/>
      <c r="C3171" s="251"/>
      <c r="D3171" s="240" t="s">
        <v>446</v>
      </c>
      <c r="E3171" s="252" t="s">
        <v>28</v>
      </c>
      <c r="F3171" s="253" t="s">
        <v>862</v>
      </c>
      <c r="G3171" s="251"/>
      <c r="H3171" s="252" t="s">
        <v>28</v>
      </c>
      <c r="I3171" s="254"/>
      <c r="J3171" s="251"/>
      <c r="K3171" s="251"/>
      <c r="L3171" s="255"/>
      <c r="M3171" s="256"/>
      <c r="N3171" s="257"/>
      <c r="O3171" s="257"/>
      <c r="P3171" s="257"/>
      <c r="Q3171" s="257"/>
      <c r="R3171" s="257"/>
      <c r="S3171" s="257"/>
      <c r="T3171" s="258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T3171" s="259" t="s">
        <v>446</v>
      </c>
      <c r="AU3171" s="259" t="s">
        <v>83</v>
      </c>
      <c r="AV3171" s="14" t="s">
        <v>81</v>
      </c>
      <c r="AW3171" s="14" t="s">
        <v>35</v>
      </c>
      <c r="AX3171" s="14" t="s">
        <v>74</v>
      </c>
      <c r="AY3171" s="259" t="s">
        <v>426</v>
      </c>
    </row>
    <row r="3172" s="13" customFormat="1">
      <c r="A3172" s="13"/>
      <c r="B3172" s="238"/>
      <c r="C3172" s="239"/>
      <c r="D3172" s="240" t="s">
        <v>446</v>
      </c>
      <c r="E3172" s="241" t="s">
        <v>28</v>
      </c>
      <c r="F3172" s="242" t="s">
        <v>3947</v>
      </c>
      <c r="G3172" s="239"/>
      <c r="H3172" s="243">
        <v>1.48</v>
      </c>
      <c r="I3172" s="244"/>
      <c r="J3172" s="239"/>
      <c r="K3172" s="239"/>
      <c r="L3172" s="245"/>
      <c r="M3172" s="246"/>
      <c r="N3172" s="247"/>
      <c r="O3172" s="247"/>
      <c r="P3172" s="247"/>
      <c r="Q3172" s="247"/>
      <c r="R3172" s="247"/>
      <c r="S3172" s="247"/>
      <c r="T3172" s="248"/>
      <c r="U3172" s="13"/>
      <c r="V3172" s="13"/>
      <c r="W3172" s="13"/>
      <c r="X3172" s="13"/>
      <c r="Y3172" s="13"/>
      <c r="Z3172" s="13"/>
      <c r="AA3172" s="13"/>
      <c r="AB3172" s="13"/>
      <c r="AC3172" s="13"/>
      <c r="AD3172" s="13"/>
      <c r="AE3172" s="13"/>
      <c r="AT3172" s="249" t="s">
        <v>446</v>
      </c>
      <c r="AU3172" s="249" t="s">
        <v>83</v>
      </c>
      <c r="AV3172" s="13" t="s">
        <v>83</v>
      </c>
      <c r="AW3172" s="13" t="s">
        <v>35</v>
      </c>
      <c r="AX3172" s="13" t="s">
        <v>74</v>
      </c>
      <c r="AY3172" s="249" t="s">
        <v>426</v>
      </c>
    </row>
    <row r="3173" s="14" customFormat="1">
      <c r="A3173" s="14"/>
      <c r="B3173" s="250"/>
      <c r="C3173" s="251"/>
      <c r="D3173" s="240" t="s">
        <v>446</v>
      </c>
      <c r="E3173" s="252" t="s">
        <v>28</v>
      </c>
      <c r="F3173" s="253" t="s">
        <v>871</v>
      </c>
      <c r="G3173" s="251"/>
      <c r="H3173" s="252" t="s">
        <v>28</v>
      </c>
      <c r="I3173" s="254"/>
      <c r="J3173" s="251"/>
      <c r="K3173" s="251"/>
      <c r="L3173" s="255"/>
      <c r="M3173" s="256"/>
      <c r="N3173" s="257"/>
      <c r="O3173" s="257"/>
      <c r="P3173" s="257"/>
      <c r="Q3173" s="257"/>
      <c r="R3173" s="257"/>
      <c r="S3173" s="257"/>
      <c r="T3173" s="258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T3173" s="259" t="s">
        <v>446</v>
      </c>
      <c r="AU3173" s="259" t="s">
        <v>83</v>
      </c>
      <c r="AV3173" s="14" t="s">
        <v>81</v>
      </c>
      <c r="AW3173" s="14" t="s">
        <v>35</v>
      </c>
      <c r="AX3173" s="14" t="s">
        <v>74</v>
      </c>
      <c r="AY3173" s="259" t="s">
        <v>426</v>
      </c>
    </row>
    <row r="3174" s="13" customFormat="1">
      <c r="A3174" s="13"/>
      <c r="B3174" s="238"/>
      <c r="C3174" s="239"/>
      <c r="D3174" s="240" t="s">
        <v>446</v>
      </c>
      <c r="E3174" s="241" t="s">
        <v>28</v>
      </c>
      <c r="F3174" s="242" t="s">
        <v>3948</v>
      </c>
      <c r="G3174" s="239"/>
      <c r="H3174" s="243">
        <v>2.96</v>
      </c>
      <c r="I3174" s="244"/>
      <c r="J3174" s="239"/>
      <c r="K3174" s="239"/>
      <c r="L3174" s="245"/>
      <c r="M3174" s="246"/>
      <c r="N3174" s="247"/>
      <c r="O3174" s="247"/>
      <c r="P3174" s="247"/>
      <c r="Q3174" s="247"/>
      <c r="R3174" s="247"/>
      <c r="S3174" s="247"/>
      <c r="T3174" s="248"/>
      <c r="U3174" s="13"/>
      <c r="V3174" s="13"/>
      <c r="W3174" s="13"/>
      <c r="X3174" s="13"/>
      <c r="Y3174" s="13"/>
      <c r="Z3174" s="13"/>
      <c r="AA3174" s="13"/>
      <c r="AB3174" s="13"/>
      <c r="AC3174" s="13"/>
      <c r="AD3174" s="13"/>
      <c r="AE3174" s="13"/>
      <c r="AT3174" s="249" t="s">
        <v>446</v>
      </c>
      <c r="AU3174" s="249" t="s">
        <v>83</v>
      </c>
      <c r="AV3174" s="13" t="s">
        <v>83</v>
      </c>
      <c r="AW3174" s="13" t="s">
        <v>35</v>
      </c>
      <c r="AX3174" s="13" t="s">
        <v>74</v>
      </c>
      <c r="AY3174" s="249" t="s">
        <v>426</v>
      </c>
    </row>
    <row r="3175" s="14" customFormat="1">
      <c r="A3175" s="14"/>
      <c r="B3175" s="250"/>
      <c r="C3175" s="251"/>
      <c r="D3175" s="240" t="s">
        <v>446</v>
      </c>
      <c r="E3175" s="252" t="s">
        <v>28</v>
      </c>
      <c r="F3175" s="253" t="s">
        <v>872</v>
      </c>
      <c r="G3175" s="251"/>
      <c r="H3175" s="252" t="s">
        <v>28</v>
      </c>
      <c r="I3175" s="254"/>
      <c r="J3175" s="251"/>
      <c r="K3175" s="251"/>
      <c r="L3175" s="255"/>
      <c r="M3175" s="256"/>
      <c r="N3175" s="257"/>
      <c r="O3175" s="257"/>
      <c r="P3175" s="257"/>
      <c r="Q3175" s="257"/>
      <c r="R3175" s="257"/>
      <c r="S3175" s="257"/>
      <c r="T3175" s="258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T3175" s="259" t="s">
        <v>446</v>
      </c>
      <c r="AU3175" s="259" t="s">
        <v>83</v>
      </c>
      <c r="AV3175" s="14" t="s">
        <v>81</v>
      </c>
      <c r="AW3175" s="14" t="s">
        <v>35</v>
      </c>
      <c r="AX3175" s="14" t="s">
        <v>74</v>
      </c>
      <c r="AY3175" s="259" t="s">
        <v>426</v>
      </c>
    </row>
    <row r="3176" s="13" customFormat="1">
      <c r="A3176" s="13"/>
      <c r="B3176" s="238"/>
      <c r="C3176" s="239"/>
      <c r="D3176" s="240" t="s">
        <v>446</v>
      </c>
      <c r="E3176" s="241" t="s">
        <v>28</v>
      </c>
      <c r="F3176" s="242" t="s">
        <v>3949</v>
      </c>
      <c r="G3176" s="239"/>
      <c r="H3176" s="243">
        <v>3.5600000000000001</v>
      </c>
      <c r="I3176" s="244"/>
      <c r="J3176" s="239"/>
      <c r="K3176" s="239"/>
      <c r="L3176" s="245"/>
      <c r="M3176" s="246"/>
      <c r="N3176" s="247"/>
      <c r="O3176" s="247"/>
      <c r="P3176" s="247"/>
      <c r="Q3176" s="247"/>
      <c r="R3176" s="247"/>
      <c r="S3176" s="247"/>
      <c r="T3176" s="248"/>
      <c r="U3176" s="13"/>
      <c r="V3176" s="13"/>
      <c r="W3176" s="13"/>
      <c r="X3176" s="13"/>
      <c r="Y3176" s="13"/>
      <c r="Z3176" s="13"/>
      <c r="AA3176" s="13"/>
      <c r="AB3176" s="13"/>
      <c r="AC3176" s="13"/>
      <c r="AD3176" s="13"/>
      <c r="AE3176" s="13"/>
      <c r="AT3176" s="249" t="s">
        <v>446</v>
      </c>
      <c r="AU3176" s="249" t="s">
        <v>83</v>
      </c>
      <c r="AV3176" s="13" t="s">
        <v>83</v>
      </c>
      <c r="AW3176" s="13" t="s">
        <v>35</v>
      </c>
      <c r="AX3176" s="13" t="s">
        <v>74</v>
      </c>
      <c r="AY3176" s="249" t="s">
        <v>426</v>
      </c>
    </row>
    <row r="3177" s="16" customFormat="1">
      <c r="A3177" s="16"/>
      <c r="B3177" s="281"/>
      <c r="C3177" s="282"/>
      <c r="D3177" s="240" t="s">
        <v>446</v>
      </c>
      <c r="E3177" s="283" t="s">
        <v>490</v>
      </c>
      <c r="F3177" s="284" t="s">
        <v>1235</v>
      </c>
      <c r="G3177" s="282"/>
      <c r="H3177" s="285">
        <v>8</v>
      </c>
      <c r="I3177" s="286"/>
      <c r="J3177" s="282"/>
      <c r="K3177" s="282"/>
      <c r="L3177" s="287"/>
      <c r="M3177" s="288"/>
      <c r="N3177" s="289"/>
      <c r="O3177" s="289"/>
      <c r="P3177" s="289"/>
      <c r="Q3177" s="289"/>
      <c r="R3177" s="289"/>
      <c r="S3177" s="289"/>
      <c r="T3177" s="290"/>
      <c r="U3177" s="16"/>
      <c r="V3177" s="16"/>
      <c r="W3177" s="16"/>
      <c r="X3177" s="16"/>
      <c r="Y3177" s="16"/>
      <c r="Z3177" s="16"/>
      <c r="AA3177" s="16"/>
      <c r="AB3177" s="16"/>
      <c r="AC3177" s="16"/>
      <c r="AD3177" s="16"/>
      <c r="AE3177" s="16"/>
      <c r="AT3177" s="291" t="s">
        <v>446</v>
      </c>
      <c r="AU3177" s="291" t="s">
        <v>83</v>
      </c>
      <c r="AV3177" s="16" t="s">
        <v>469</v>
      </c>
      <c r="AW3177" s="16" t="s">
        <v>35</v>
      </c>
      <c r="AX3177" s="16" t="s">
        <v>74</v>
      </c>
      <c r="AY3177" s="291" t="s">
        <v>426</v>
      </c>
    </row>
    <row r="3178" s="14" customFormat="1">
      <c r="A3178" s="14"/>
      <c r="B3178" s="250"/>
      <c r="C3178" s="251"/>
      <c r="D3178" s="240" t="s">
        <v>446</v>
      </c>
      <c r="E3178" s="252" t="s">
        <v>28</v>
      </c>
      <c r="F3178" s="253" t="s">
        <v>863</v>
      </c>
      <c r="G3178" s="251"/>
      <c r="H3178" s="252" t="s">
        <v>28</v>
      </c>
      <c r="I3178" s="254"/>
      <c r="J3178" s="251"/>
      <c r="K3178" s="251"/>
      <c r="L3178" s="255"/>
      <c r="M3178" s="256"/>
      <c r="N3178" s="257"/>
      <c r="O3178" s="257"/>
      <c r="P3178" s="257"/>
      <c r="Q3178" s="257"/>
      <c r="R3178" s="257"/>
      <c r="S3178" s="257"/>
      <c r="T3178" s="258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T3178" s="259" t="s">
        <v>446</v>
      </c>
      <c r="AU3178" s="259" t="s">
        <v>83</v>
      </c>
      <c r="AV3178" s="14" t="s">
        <v>81</v>
      </c>
      <c r="AW3178" s="14" t="s">
        <v>35</v>
      </c>
      <c r="AX3178" s="14" t="s">
        <v>74</v>
      </c>
      <c r="AY3178" s="259" t="s">
        <v>426</v>
      </c>
    </row>
    <row r="3179" s="13" customFormat="1">
      <c r="A3179" s="13"/>
      <c r="B3179" s="238"/>
      <c r="C3179" s="239"/>
      <c r="D3179" s="240" t="s">
        <v>446</v>
      </c>
      <c r="E3179" s="241" t="s">
        <v>488</v>
      </c>
      <c r="F3179" s="242" t="s">
        <v>3950</v>
      </c>
      <c r="G3179" s="239"/>
      <c r="H3179" s="243">
        <v>4.0800000000000001</v>
      </c>
      <c r="I3179" s="244"/>
      <c r="J3179" s="239"/>
      <c r="K3179" s="239"/>
      <c r="L3179" s="245"/>
      <c r="M3179" s="246"/>
      <c r="N3179" s="247"/>
      <c r="O3179" s="247"/>
      <c r="P3179" s="247"/>
      <c r="Q3179" s="247"/>
      <c r="R3179" s="247"/>
      <c r="S3179" s="247"/>
      <c r="T3179" s="248"/>
      <c r="U3179" s="13"/>
      <c r="V3179" s="13"/>
      <c r="W3179" s="13"/>
      <c r="X3179" s="13"/>
      <c r="Y3179" s="13"/>
      <c r="Z3179" s="13"/>
      <c r="AA3179" s="13"/>
      <c r="AB3179" s="13"/>
      <c r="AC3179" s="13"/>
      <c r="AD3179" s="13"/>
      <c r="AE3179" s="13"/>
      <c r="AT3179" s="249" t="s">
        <v>446</v>
      </c>
      <c r="AU3179" s="249" t="s">
        <v>83</v>
      </c>
      <c r="AV3179" s="13" t="s">
        <v>83</v>
      </c>
      <c r="AW3179" s="13" t="s">
        <v>35</v>
      </c>
      <c r="AX3179" s="13" t="s">
        <v>74</v>
      </c>
      <c r="AY3179" s="249" t="s">
        <v>426</v>
      </c>
    </row>
    <row r="3180" s="15" customFormat="1">
      <c r="A3180" s="15"/>
      <c r="B3180" s="260"/>
      <c r="C3180" s="261"/>
      <c r="D3180" s="240" t="s">
        <v>446</v>
      </c>
      <c r="E3180" s="262" t="s">
        <v>3951</v>
      </c>
      <c r="F3180" s="263" t="s">
        <v>466</v>
      </c>
      <c r="G3180" s="261"/>
      <c r="H3180" s="264">
        <v>52.712000000000003</v>
      </c>
      <c r="I3180" s="265"/>
      <c r="J3180" s="261"/>
      <c r="K3180" s="261"/>
      <c r="L3180" s="266"/>
      <c r="M3180" s="267"/>
      <c r="N3180" s="268"/>
      <c r="O3180" s="268"/>
      <c r="P3180" s="268"/>
      <c r="Q3180" s="268"/>
      <c r="R3180" s="268"/>
      <c r="S3180" s="268"/>
      <c r="T3180" s="269"/>
      <c r="U3180" s="15"/>
      <c r="V3180" s="15"/>
      <c r="W3180" s="15"/>
      <c r="X3180" s="15"/>
      <c r="Y3180" s="15"/>
      <c r="Z3180" s="15"/>
      <c r="AA3180" s="15"/>
      <c r="AB3180" s="15"/>
      <c r="AC3180" s="15"/>
      <c r="AD3180" s="15"/>
      <c r="AE3180" s="15"/>
      <c r="AT3180" s="270" t="s">
        <v>446</v>
      </c>
      <c r="AU3180" s="270" t="s">
        <v>83</v>
      </c>
      <c r="AV3180" s="15" t="s">
        <v>438</v>
      </c>
      <c r="AW3180" s="15" t="s">
        <v>35</v>
      </c>
      <c r="AX3180" s="15" t="s">
        <v>81</v>
      </c>
      <c r="AY3180" s="270" t="s">
        <v>426</v>
      </c>
    </row>
    <row r="3181" s="2" customFormat="1" ht="37.8" customHeight="1">
      <c r="A3181" s="42"/>
      <c r="B3181" s="43"/>
      <c r="C3181" s="220" t="s">
        <v>3952</v>
      </c>
      <c r="D3181" s="220" t="s">
        <v>433</v>
      </c>
      <c r="E3181" s="221" t="s">
        <v>3953</v>
      </c>
      <c r="F3181" s="222" t="s">
        <v>3954</v>
      </c>
      <c r="G3181" s="223" t="s">
        <v>436</v>
      </c>
      <c r="H3181" s="224">
        <v>69.099999999999994</v>
      </c>
      <c r="I3181" s="225"/>
      <c r="J3181" s="226">
        <f>ROUND(I3181*H3181,2)</f>
        <v>0</v>
      </c>
      <c r="K3181" s="222" t="s">
        <v>437</v>
      </c>
      <c r="L3181" s="48"/>
      <c r="M3181" s="227" t="s">
        <v>28</v>
      </c>
      <c r="N3181" s="228" t="s">
        <v>45</v>
      </c>
      <c r="O3181" s="88"/>
      <c r="P3181" s="229">
        <f>O3181*H3181</f>
        <v>0</v>
      </c>
      <c r="Q3181" s="229">
        <v>0.0063</v>
      </c>
      <c r="R3181" s="229">
        <f>Q3181*H3181</f>
        <v>0.43532999999999999</v>
      </c>
      <c r="S3181" s="229">
        <v>0</v>
      </c>
      <c r="T3181" s="230">
        <f>S3181*H3181</f>
        <v>0</v>
      </c>
      <c r="U3181" s="42"/>
      <c r="V3181" s="42"/>
      <c r="W3181" s="42"/>
      <c r="X3181" s="42"/>
      <c r="Y3181" s="42"/>
      <c r="Z3181" s="42"/>
      <c r="AA3181" s="42"/>
      <c r="AB3181" s="42"/>
      <c r="AC3181" s="42"/>
      <c r="AD3181" s="42"/>
      <c r="AE3181" s="42"/>
      <c r="AR3181" s="231" t="s">
        <v>645</v>
      </c>
      <c r="AT3181" s="231" t="s">
        <v>433</v>
      </c>
      <c r="AU3181" s="231" t="s">
        <v>83</v>
      </c>
      <c r="AY3181" s="21" t="s">
        <v>426</v>
      </c>
      <c r="BE3181" s="232">
        <f>IF(N3181="základní",J3181,0)</f>
        <v>0</v>
      </c>
      <c r="BF3181" s="232">
        <f>IF(N3181="snížená",J3181,0)</f>
        <v>0</v>
      </c>
      <c r="BG3181" s="232">
        <f>IF(N3181="zákl. přenesená",J3181,0)</f>
        <v>0</v>
      </c>
      <c r="BH3181" s="232">
        <f>IF(N3181="sníž. přenesená",J3181,0)</f>
        <v>0</v>
      </c>
      <c r="BI3181" s="232">
        <f>IF(N3181="nulová",J3181,0)</f>
        <v>0</v>
      </c>
      <c r="BJ3181" s="21" t="s">
        <v>81</v>
      </c>
      <c r="BK3181" s="232">
        <f>ROUND(I3181*H3181,2)</f>
        <v>0</v>
      </c>
      <c r="BL3181" s="21" t="s">
        <v>645</v>
      </c>
      <c r="BM3181" s="231" t="s">
        <v>3955</v>
      </c>
    </row>
    <row r="3182" s="2" customFormat="1">
      <c r="A3182" s="42"/>
      <c r="B3182" s="43"/>
      <c r="C3182" s="44"/>
      <c r="D3182" s="233" t="s">
        <v>442</v>
      </c>
      <c r="E3182" s="44"/>
      <c r="F3182" s="234" t="s">
        <v>3956</v>
      </c>
      <c r="G3182" s="44"/>
      <c r="H3182" s="44"/>
      <c r="I3182" s="235"/>
      <c r="J3182" s="44"/>
      <c r="K3182" s="44"/>
      <c r="L3182" s="48"/>
      <c r="M3182" s="236"/>
      <c r="N3182" s="237"/>
      <c r="O3182" s="88"/>
      <c r="P3182" s="88"/>
      <c r="Q3182" s="88"/>
      <c r="R3182" s="88"/>
      <c r="S3182" s="88"/>
      <c r="T3182" s="89"/>
      <c r="U3182" s="42"/>
      <c r="V3182" s="42"/>
      <c r="W3182" s="42"/>
      <c r="X3182" s="42"/>
      <c r="Y3182" s="42"/>
      <c r="Z3182" s="42"/>
      <c r="AA3182" s="42"/>
      <c r="AB3182" s="42"/>
      <c r="AC3182" s="42"/>
      <c r="AD3182" s="42"/>
      <c r="AE3182" s="42"/>
      <c r="AT3182" s="21" t="s">
        <v>442</v>
      </c>
      <c r="AU3182" s="21" t="s">
        <v>83</v>
      </c>
    </row>
    <row r="3183" s="14" customFormat="1">
      <c r="A3183" s="14"/>
      <c r="B3183" s="250"/>
      <c r="C3183" s="251"/>
      <c r="D3183" s="240" t="s">
        <v>446</v>
      </c>
      <c r="E3183" s="252" t="s">
        <v>28</v>
      </c>
      <c r="F3183" s="253" t="s">
        <v>460</v>
      </c>
      <c r="G3183" s="251"/>
      <c r="H3183" s="252" t="s">
        <v>28</v>
      </c>
      <c r="I3183" s="254"/>
      <c r="J3183" s="251"/>
      <c r="K3183" s="251"/>
      <c r="L3183" s="255"/>
      <c r="M3183" s="256"/>
      <c r="N3183" s="257"/>
      <c r="O3183" s="257"/>
      <c r="P3183" s="257"/>
      <c r="Q3183" s="257"/>
      <c r="R3183" s="257"/>
      <c r="S3183" s="257"/>
      <c r="T3183" s="258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T3183" s="259" t="s">
        <v>446</v>
      </c>
      <c r="AU3183" s="259" t="s">
        <v>83</v>
      </c>
      <c r="AV3183" s="14" t="s">
        <v>81</v>
      </c>
      <c r="AW3183" s="14" t="s">
        <v>35</v>
      </c>
      <c r="AX3183" s="14" t="s">
        <v>74</v>
      </c>
      <c r="AY3183" s="259" t="s">
        <v>426</v>
      </c>
    </row>
    <row r="3184" s="13" customFormat="1">
      <c r="A3184" s="13"/>
      <c r="B3184" s="238"/>
      <c r="C3184" s="239"/>
      <c r="D3184" s="240" t="s">
        <v>446</v>
      </c>
      <c r="E3184" s="241" t="s">
        <v>28</v>
      </c>
      <c r="F3184" s="242" t="s">
        <v>538</v>
      </c>
      <c r="G3184" s="239"/>
      <c r="H3184" s="243">
        <v>29.960000000000001</v>
      </c>
      <c r="I3184" s="244"/>
      <c r="J3184" s="239"/>
      <c r="K3184" s="239"/>
      <c r="L3184" s="245"/>
      <c r="M3184" s="246"/>
      <c r="N3184" s="247"/>
      <c r="O3184" s="247"/>
      <c r="P3184" s="247"/>
      <c r="Q3184" s="247"/>
      <c r="R3184" s="247"/>
      <c r="S3184" s="247"/>
      <c r="T3184" s="248"/>
      <c r="U3184" s="13"/>
      <c r="V3184" s="13"/>
      <c r="W3184" s="13"/>
      <c r="X3184" s="13"/>
      <c r="Y3184" s="13"/>
      <c r="Z3184" s="13"/>
      <c r="AA3184" s="13"/>
      <c r="AB3184" s="13"/>
      <c r="AC3184" s="13"/>
      <c r="AD3184" s="13"/>
      <c r="AE3184" s="13"/>
      <c r="AT3184" s="249" t="s">
        <v>446</v>
      </c>
      <c r="AU3184" s="249" t="s">
        <v>83</v>
      </c>
      <c r="AV3184" s="13" t="s">
        <v>83</v>
      </c>
      <c r="AW3184" s="13" t="s">
        <v>35</v>
      </c>
      <c r="AX3184" s="13" t="s">
        <v>74</v>
      </c>
      <c r="AY3184" s="249" t="s">
        <v>426</v>
      </c>
    </row>
    <row r="3185" s="13" customFormat="1">
      <c r="A3185" s="13"/>
      <c r="B3185" s="238"/>
      <c r="C3185" s="239"/>
      <c r="D3185" s="240" t="s">
        <v>446</v>
      </c>
      <c r="E3185" s="241" t="s">
        <v>28</v>
      </c>
      <c r="F3185" s="242" t="s">
        <v>287</v>
      </c>
      <c r="G3185" s="239"/>
      <c r="H3185" s="243">
        <v>5.4000000000000004</v>
      </c>
      <c r="I3185" s="244"/>
      <c r="J3185" s="239"/>
      <c r="K3185" s="239"/>
      <c r="L3185" s="245"/>
      <c r="M3185" s="246"/>
      <c r="N3185" s="247"/>
      <c r="O3185" s="247"/>
      <c r="P3185" s="247"/>
      <c r="Q3185" s="247"/>
      <c r="R3185" s="247"/>
      <c r="S3185" s="247"/>
      <c r="T3185" s="248"/>
      <c r="U3185" s="13"/>
      <c r="V3185" s="13"/>
      <c r="W3185" s="13"/>
      <c r="X3185" s="13"/>
      <c r="Y3185" s="13"/>
      <c r="Z3185" s="13"/>
      <c r="AA3185" s="13"/>
      <c r="AB3185" s="13"/>
      <c r="AC3185" s="13"/>
      <c r="AD3185" s="13"/>
      <c r="AE3185" s="13"/>
      <c r="AT3185" s="249" t="s">
        <v>446</v>
      </c>
      <c r="AU3185" s="249" t="s">
        <v>83</v>
      </c>
      <c r="AV3185" s="13" t="s">
        <v>83</v>
      </c>
      <c r="AW3185" s="13" t="s">
        <v>35</v>
      </c>
      <c r="AX3185" s="13" t="s">
        <v>74</v>
      </c>
      <c r="AY3185" s="249" t="s">
        <v>426</v>
      </c>
    </row>
    <row r="3186" s="16" customFormat="1">
      <c r="A3186" s="16"/>
      <c r="B3186" s="281"/>
      <c r="C3186" s="282"/>
      <c r="D3186" s="240" t="s">
        <v>446</v>
      </c>
      <c r="E3186" s="283" t="s">
        <v>28</v>
      </c>
      <c r="F3186" s="284" t="s">
        <v>1235</v>
      </c>
      <c r="G3186" s="282"/>
      <c r="H3186" s="285">
        <v>35.359999999999999</v>
      </c>
      <c r="I3186" s="286"/>
      <c r="J3186" s="282"/>
      <c r="K3186" s="282"/>
      <c r="L3186" s="287"/>
      <c r="M3186" s="288"/>
      <c r="N3186" s="289"/>
      <c r="O3186" s="289"/>
      <c r="P3186" s="289"/>
      <c r="Q3186" s="289"/>
      <c r="R3186" s="289"/>
      <c r="S3186" s="289"/>
      <c r="T3186" s="290"/>
      <c r="U3186" s="16"/>
      <c r="V3186" s="16"/>
      <c r="W3186" s="16"/>
      <c r="X3186" s="16"/>
      <c r="Y3186" s="16"/>
      <c r="Z3186" s="16"/>
      <c r="AA3186" s="16"/>
      <c r="AB3186" s="16"/>
      <c r="AC3186" s="16"/>
      <c r="AD3186" s="16"/>
      <c r="AE3186" s="16"/>
      <c r="AT3186" s="291" t="s">
        <v>446</v>
      </c>
      <c r="AU3186" s="291" t="s">
        <v>83</v>
      </c>
      <c r="AV3186" s="16" t="s">
        <v>469</v>
      </c>
      <c r="AW3186" s="16" t="s">
        <v>35</v>
      </c>
      <c r="AX3186" s="16" t="s">
        <v>74</v>
      </c>
      <c r="AY3186" s="291" t="s">
        <v>426</v>
      </c>
    </row>
    <row r="3187" s="14" customFormat="1">
      <c r="A3187" s="14"/>
      <c r="B3187" s="250"/>
      <c r="C3187" s="251"/>
      <c r="D3187" s="240" t="s">
        <v>446</v>
      </c>
      <c r="E3187" s="252" t="s">
        <v>28</v>
      </c>
      <c r="F3187" s="253" t="s">
        <v>862</v>
      </c>
      <c r="G3187" s="251"/>
      <c r="H3187" s="252" t="s">
        <v>28</v>
      </c>
      <c r="I3187" s="254"/>
      <c r="J3187" s="251"/>
      <c r="K3187" s="251"/>
      <c r="L3187" s="255"/>
      <c r="M3187" s="256"/>
      <c r="N3187" s="257"/>
      <c r="O3187" s="257"/>
      <c r="P3187" s="257"/>
      <c r="Q3187" s="257"/>
      <c r="R3187" s="257"/>
      <c r="S3187" s="257"/>
      <c r="T3187" s="258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T3187" s="259" t="s">
        <v>446</v>
      </c>
      <c r="AU3187" s="259" t="s">
        <v>83</v>
      </c>
      <c r="AV3187" s="14" t="s">
        <v>81</v>
      </c>
      <c r="AW3187" s="14" t="s">
        <v>35</v>
      </c>
      <c r="AX3187" s="14" t="s">
        <v>74</v>
      </c>
      <c r="AY3187" s="259" t="s">
        <v>426</v>
      </c>
    </row>
    <row r="3188" s="13" customFormat="1">
      <c r="A3188" s="13"/>
      <c r="B3188" s="238"/>
      <c r="C3188" s="239"/>
      <c r="D3188" s="240" t="s">
        <v>446</v>
      </c>
      <c r="E3188" s="241" t="s">
        <v>28</v>
      </c>
      <c r="F3188" s="242" t="s">
        <v>3957</v>
      </c>
      <c r="G3188" s="239"/>
      <c r="H3188" s="243">
        <v>1.2</v>
      </c>
      <c r="I3188" s="244"/>
      <c r="J3188" s="239"/>
      <c r="K3188" s="239"/>
      <c r="L3188" s="245"/>
      <c r="M3188" s="246"/>
      <c r="N3188" s="247"/>
      <c r="O3188" s="247"/>
      <c r="P3188" s="247"/>
      <c r="Q3188" s="247"/>
      <c r="R3188" s="247"/>
      <c r="S3188" s="247"/>
      <c r="T3188" s="248"/>
      <c r="U3188" s="13"/>
      <c r="V3188" s="13"/>
      <c r="W3188" s="13"/>
      <c r="X3188" s="13"/>
      <c r="Y3188" s="13"/>
      <c r="Z3188" s="13"/>
      <c r="AA3188" s="13"/>
      <c r="AB3188" s="13"/>
      <c r="AC3188" s="13"/>
      <c r="AD3188" s="13"/>
      <c r="AE3188" s="13"/>
      <c r="AT3188" s="249" t="s">
        <v>446</v>
      </c>
      <c r="AU3188" s="249" t="s">
        <v>83</v>
      </c>
      <c r="AV3188" s="13" t="s">
        <v>83</v>
      </c>
      <c r="AW3188" s="13" t="s">
        <v>35</v>
      </c>
      <c r="AX3188" s="13" t="s">
        <v>74</v>
      </c>
      <c r="AY3188" s="249" t="s">
        <v>426</v>
      </c>
    </row>
    <row r="3189" s="14" customFormat="1">
      <c r="A3189" s="14"/>
      <c r="B3189" s="250"/>
      <c r="C3189" s="251"/>
      <c r="D3189" s="240" t="s">
        <v>446</v>
      </c>
      <c r="E3189" s="252" t="s">
        <v>28</v>
      </c>
      <c r="F3189" s="253" t="s">
        <v>871</v>
      </c>
      <c r="G3189" s="251"/>
      <c r="H3189" s="252" t="s">
        <v>28</v>
      </c>
      <c r="I3189" s="254"/>
      <c r="J3189" s="251"/>
      <c r="K3189" s="251"/>
      <c r="L3189" s="255"/>
      <c r="M3189" s="256"/>
      <c r="N3189" s="257"/>
      <c r="O3189" s="257"/>
      <c r="P3189" s="257"/>
      <c r="Q3189" s="257"/>
      <c r="R3189" s="257"/>
      <c r="S3189" s="257"/>
      <c r="T3189" s="258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T3189" s="259" t="s">
        <v>446</v>
      </c>
      <c r="AU3189" s="259" t="s">
        <v>83</v>
      </c>
      <c r="AV3189" s="14" t="s">
        <v>81</v>
      </c>
      <c r="AW3189" s="14" t="s">
        <v>35</v>
      </c>
      <c r="AX3189" s="14" t="s">
        <v>74</v>
      </c>
      <c r="AY3189" s="259" t="s">
        <v>426</v>
      </c>
    </row>
    <row r="3190" s="13" customFormat="1">
      <c r="A3190" s="13"/>
      <c r="B3190" s="238"/>
      <c r="C3190" s="239"/>
      <c r="D3190" s="240" t="s">
        <v>446</v>
      </c>
      <c r="E3190" s="241" t="s">
        <v>28</v>
      </c>
      <c r="F3190" s="242" t="s">
        <v>3957</v>
      </c>
      <c r="G3190" s="239"/>
      <c r="H3190" s="243">
        <v>1.2</v>
      </c>
      <c r="I3190" s="244"/>
      <c r="J3190" s="239"/>
      <c r="K3190" s="239"/>
      <c r="L3190" s="245"/>
      <c r="M3190" s="246"/>
      <c r="N3190" s="247"/>
      <c r="O3190" s="247"/>
      <c r="P3190" s="247"/>
      <c r="Q3190" s="247"/>
      <c r="R3190" s="247"/>
      <c r="S3190" s="247"/>
      <c r="T3190" s="248"/>
      <c r="U3190" s="13"/>
      <c r="V3190" s="13"/>
      <c r="W3190" s="13"/>
      <c r="X3190" s="13"/>
      <c r="Y3190" s="13"/>
      <c r="Z3190" s="13"/>
      <c r="AA3190" s="13"/>
      <c r="AB3190" s="13"/>
      <c r="AC3190" s="13"/>
      <c r="AD3190" s="13"/>
      <c r="AE3190" s="13"/>
      <c r="AT3190" s="249" t="s">
        <v>446</v>
      </c>
      <c r="AU3190" s="249" t="s">
        <v>83</v>
      </c>
      <c r="AV3190" s="13" t="s">
        <v>83</v>
      </c>
      <c r="AW3190" s="13" t="s">
        <v>35</v>
      </c>
      <c r="AX3190" s="13" t="s">
        <v>74</v>
      </c>
      <c r="AY3190" s="249" t="s">
        <v>426</v>
      </c>
    </row>
    <row r="3191" s="14" customFormat="1">
      <c r="A3191" s="14"/>
      <c r="B3191" s="250"/>
      <c r="C3191" s="251"/>
      <c r="D3191" s="240" t="s">
        <v>446</v>
      </c>
      <c r="E3191" s="252" t="s">
        <v>28</v>
      </c>
      <c r="F3191" s="253" t="s">
        <v>872</v>
      </c>
      <c r="G3191" s="251"/>
      <c r="H3191" s="252" t="s">
        <v>28</v>
      </c>
      <c r="I3191" s="254"/>
      <c r="J3191" s="251"/>
      <c r="K3191" s="251"/>
      <c r="L3191" s="255"/>
      <c r="M3191" s="256"/>
      <c r="N3191" s="257"/>
      <c r="O3191" s="257"/>
      <c r="P3191" s="257"/>
      <c r="Q3191" s="257"/>
      <c r="R3191" s="257"/>
      <c r="S3191" s="257"/>
      <c r="T3191" s="258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T3191" s="259" t="s">
        <v>446</v>
      </c>
      <c r="AU3191" s="259" t="s">
        <v>83</v>
      </c>
      <c r="AV3191" s="14" t="s">
        <v>81</v>
      </c>
      <c r="AW3191" s="14" t="s">
        <v>35</v>
      </c>
      <c r="AX3191" s="14" t="s">
        <v>74</v>
      </c>
      <c r="AY3191" s="259" t="s">
        <v>426</v>
      </c>
    </row>
    <row r="3192" s="13" customFormat="1">
      <c r="A3192" s="13"/>
      <c r="B3192" s="238"/>
      <c r="C3192" s="239"/>
      <c r="D3192" s="240" t="s">
        <v>446</v>
      </c>
      <c r="E3192" s="241" t="s">
        <v>28</v>
      </c>
      <c r="F3192" s="242" t="s">
        <v>3958</v>
      </c>
      <c r="G3192" s="239"/>
      <c r="H3192" s="243">
        <v>2.6400000000000001</v>
      </c>
      <c r="I3192" s="244"/>
      <c r="J3192" s="239"/>
      <c r="K3192" s="239"/>
      <c r="L3192" s="245"/>
      <c r="M3192" s="246"/>
      <c r="N3192" s="247"/>
      <c r="O3192" s="247"/>
      <c r="P3192" s="247"/>
      <c r="Q3192" s="247"/>
      <c r="R3192" s="247"/>
      <c r="S3192" s="247"/>
      <c r="T3192" s="248"/>
      <c r="U3192" s="13"/>
      <c r="V3192" s="13"/>
      <c r="W3192" s="13"/>
      <c r="X3192" s="13"/>
      <c r="Y3192" s="13"/>
      <c r="Z3192" s="13"/>
      <c r="AA3192" s="13"/>
      <c r="AB3192" s="13"/>
      <c r="AC3192" s="13"/>
      <c r="AD3192" s="13"/>
      <c r="AE3192" s="13"/>
      <c r="AT3192" s="249" t="s">
        <v>446</v>
      </c>
      <c r="AU3192" s="249" t="s">
        <v>83</v>
      </c>
      <c r="AV3192" s="13" t="s">
        <v>83</v>
      </c>
      <c r="AW3192" s="13" t="s">
        <v>35</v>
      </c>
      <c r="AX3192" s="13" t="s">
        <v>74</v>
      </c>
      <c r="AY3192" s="249" t="s">
        <v>426</v>
      </c>
    </row>
    <row r="3193" s="16" customFormat="1">
      <c r="A3193" s="16"/>
      <c r="B3193" s="281"/>
      <c r="C3193" s="282"/>
      <c r="D3193" s="240" t="s">
        <v>446</v>
      </c>
      <c r="E3193" s="283" t="s">
        <v>173</v>
      </c>
      <c r="F3193" s="284" t="s">
        <v>1235</v>
      </c>
      <c r="G3193" s="282"/>
      <c r="H3193" s="285">
        <v>5.04</v>
      </c>
      <c r="I3193" s="286"/>
      <c r="J3193" s="282"/>
      <c r="K3193" s="282"/>
      <c r="L3193" s="287"/>
      <c r="M3193" s="288"/>
      <c r="N3193" s="289"/>
      <c r="O3193" s="289"/>
      <c r="P3193" s="289"/>
      <c r="Q3193" s="289"/>
      <c r="R3193" s="289"/>
      <c r="S3193" s="289"/>
      <c r="T3193" s="290"/>
      <c r="U3193" s="16"/>
      <c r="V3193" s="16"/>
      <c r="W3193" s="16"/>
      <c r="X3193" s="16"/>
      <c r="Y3193" s="16"/>
      <c r="Z3193" s="16"/>
      <c r="AA3193" s="16"/>
      <c r="AB3193" s="16"/>
      <c r="AC3193" s="16"/>
      <c r="AD3193" s="16"/>
      <c r="AE3193" s="16"/>
      <c r="AT3193" s="291" t="s">
        <v>446</v>
      </c>
      <c r="AU3193" s="291" t="s">
        <v>83</v>
      </c>
      <c r="AV3193" s="16" t="s">
        <v>469</v>
      </c>
      <c r="AW3193" s="16" t="s">
        <v>35</v>
      </c>
      <c r="AX3193" s="16" t="s">
        <v>74</v>
      </c>
      <c r="AY3193" s="291" t="s">
        <v>426</v>
      </c>
    </row>
    <row r="3194" s="14" customFormat="1">
      <c r="A3194" s="14"/>
      <c r="B3194" s="250"/>
      <c r="C3194" s="251"/>
      <c r="D3194" s="240" t="s">
        <v>446</v>
      </c>
      <c r="E3194" s="252" t="s">
        <v>28</v>
      </c>
      <c r="F3194" s="253" t="s">
        <v>863</v>
      </c>
      <c r="G3194" s="251"/>
      <c r="H3194" s="252" t="s">
        <v>28</v>
      </c>
      <c r="I3194" s="254"/>
      <c r="J3194" s="251"/>
      <c r="K3194" s="251"/>
      <c r="L3194" s="255"/>
      <c r="M3194" s="256"/>
      <c r="N3194" s="257"/>
      <c r="O3194" s="257"/>
      <c r="P3194" s="257"/>
      <c r="Q3194" s="257"/>
      <c r="R3194" s="257"/>
      <c r="S3194" s="257"/>
      <c r="T3194" s="258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T3194" s="259" t="s">
        <v>446</v>
      </c>
      <c r="AU3194" s="259" t="s">
        <v>83</v>
      </c>
      <c r="AV3194" s="14" t="s">
        <v>81</v>
      </c>
      <c r="AW3194" s="14" t="s">
        <v>35</v>
      </c>
      <c r="AX3194" s="14" t="s">
        <v>74</v>
      </c>
      <c r="AY3194" s="259" t="s">
        <v>426</v>
      </c>
    </row>
    <row r="3195" s="13" customFormat="1">
      <c r="A3195" s="13"/>
      <c r="B3195" s="238"/>
      <c r="C3195" s="239"/>
      <c r="D3195" s="240" t="s">
        <v>446</v>
      </c>
      <c r="E3195" s="241" t="s">
        <v>28</v>
      </c>
      <c r="F3195" s="242" t="s">
        <v>201</v>
      </c>
      <c r="G3195" s="239"/>
      <c r="H3195" s="243">
        <v>28.699999999999999</v>
      </c>
      <c r="I3195" s="244"/>
      <c r="J3195" s="239"/>
      <c r="K3195" s="239"/>
      <c r="L3195" s="245"/>
      <c r="M3195" s="246"/>
      <c r="N3195" s="247"/>
      <c r="O3195" s="247"/>
      <c r="P3195" s="247"/>
      <c r="Q3195" s="247"/>
      <c r="R3195" s="247"/>
      <c r="S3195" s="247"/>
      <c r="T3195" s="248"/>
      <c r="U3195" s="13"/>
      <c r="V3195" s="13"/>
      <c r="W3195" s="13"/>
      <c r="X3195" s="13"/>
      <c r="Y3195" s="13"/>
      <c r="Z3195" s="13"/>
      <c r="AA3195" s="13"/>
      <c r="AB3195" s="13"/>
      <c r="AC3195" s="13"/>
      <c r="AD3195" s="13"/>
      <c r="AE3195" s="13"/>
      <c r="AT3195" s="249" t="s">
        <v>446</v>
      </c>
      <c r="AU3195" s="249" t="s">
        <v>83</v>
      </c>
      <c r="AV3195" s="13" t="s">
        <v>83</v>
      </c>
      <c r="AW3195" s="13" t="s">
        <v>35</v>
      </c>
      <c r="AX3195" s="13" t="s">
        <v>74</v>
      </c>
      <c r="AY3195" s="249" t="s">
        <v>426</v>
      </c>
    </row>
    <row r="3196" s="15" customFormat="1">
      <c r="A3196" s="15"/>
      <c r="B3196" s="260"/>
      <c r="C3196" s="261"/>
      <c r="D3196" s="240" t="s">
        <v>446</v>
      </c>
      <c r="E3196" s="262" t="s">
        <v>171</v>
      </c>
      <c r="F3196" s="263" t="s">
        <v>466</v>
      </c>
      <c r="G3196" s="261"/>
      <c r="H3196" s="264">
        <v>69.099999999999994</v>
      </c>
      <c r="I3196" s="265"/>
      <c r="J3196" s="261"/>
      <c r="K3196" s="261"/>
      <c r="L3196" s="266"/>
      <c r="M3196" s="267"/>
      <c r="N3196" s="268"/>
      <c r="O3196" s="268"/>
      <c r="P3196" s="268"/>
      <c r="Q3196" s="268"/>
      <c r="R3196" s="268"/>
      <c r="S3196" s="268"/>
      <c r="T3196" s="269"/>
      <c r="U3196" s="15"/>
      <c r="V3196" s="15"/>
      <c r="W3196" s="15"/>
      <c r="X3196" s="15"/>
      <c r="Y3196" s="15"/>
      <c r="Z3196" s="15"/>
      <c r="AA3196" s="15"/>
      <c r="AB3196" s="15"/>
      <c r="AC3196" s="15"/>
      <c r="AD3196" s="15"/>
      <c r="AE3196" s="15"/>
      <c r="AT3196" s="270" t="s">
        <v>446</v>
      </c>
      <c r="AU3196" s="270" t="s">
        <v>83</v>
      </c>
      <c r="AV3196" s="15" t="s">
        <v>438</v>
      </c>
      <c r="AW3196" s="15" t="s">
        <v>35</v>
      </c>
      <c r="AX3196" s="15" t="s">
        <v>81</v>
      </c>
      <c r="AY3196" s="270" t="s">
        <v>426</v>
      </c>
    </row>
    <row r="3197" s="2" customFormat="1" ht="24.15" customHeight="1">
      <c r="A3197" s="42"/>
      <c r="B3197" s="43"/>
      <c r="C3197" s="271" t="s">
        <v>3959</v>
      </c>
      <c r="D3197" s="271" t="s">
        <v>776</v>
      </c>
      <c r="E3197" s="272" t="s">
        <v>3960</v>
      </c>
      <c r="F3197" s="273" t="s">
        <v>3961</v>
      </c>
      <c r="G3197" s="274" t="s">
        <v>436</v>
      </c>
      <c r="H3197" s="275">
        <v>52.463999999999999</v>
      </c>
      <c r="I3197" s="276"/>
      <c r="J3197" s="277">
        <f>ROUND(I3197*H3197,2)</f>
        <v>0</v>
      </c>
      <c r="K3197" s="273" t="s">
        <v>28</v>
      </c>
      <c r="L3197" s="278"/>
      <c r="M3197" s="279" t="s">
        <v>28</v>
      </c>
      <c r="N3197" s="280" t="s">
        <v>45</v>
      </c>
      <c r="O3197" s="88"/>
      <c r="P3197" s="229">
        <f>O3197*H3197</f>
        <v>0</v>
      </c>
      <c r="Q3197" s="229">
        <v>0.033000000000000002</v>
      </c>
      <c r="R3197" s="229">
        <f>Q3197*H3197</f>
        <v>1.731312</v>
      </c>
      <c r="S3197" s="229">
        <v>0</v>
      </c>
      <c r="T3197" s="230">
        <f>S3197*H3197</f>
        <v>0</v>
      </c>
      <c r="U3197" s="42"/>
      <c r="V3197" s="42"/>
      <c r="W3197" s="42"/>
      <c r="X3197" s="42"/>
      <c r="Y3197" s="42"/>
      <c r="Z3197" s="42"/>
      <c r="AA3197" s="42"/>
      <c r="AB3197" s="42"/>
      <c r="AC3197" s="42"/>
      <c r="AD3197" s="42"/>
      <c r="AE3197" s="42"/>
      <c r="AR3197" s="231" t="s">
        <v>732</v>
      </c>
      <c r="AT3197" s="231" t="s">
        <v>776</v>
      </c>
      <c r="AU3197" s="231" t="s">
        <v>83</v>
      </c>
      <c r="AY3197" s="21" t="s">
        <v>426</v>
      </c>
      <c r="BE3197" s="232">
        <f>IF(N3197="základní",J3197,0)</f>
        <v>0</v>
      </c>
      <c r="BF3197" s="232">
        <f>IF(N3197="snížená",J3197,0)</f>
        <v>0</v>
      </c>
      <c r="BG3197" s="232">
        <f>IF(N3197="zákl. přenesená",J3197,0)</f>
        <v>0</v>
      </c>
      <c r="BH3197" s="232">
        <f>IF(N3197="sníž. přenesená",J3197,0)</f>
        <v>0</v>
      </c>
      <c r="BI3197" s="232">
        <f>IF(N3197="nulová",J3197,0)</f>
        <v>0</v>
      </c>
      <c r="BJ3197" s="21" t="s">
        <v>81</v>
      </c>
      <c r="BK3197" s="232">
        <f>ROUND(I3197*H3197,2)</f>
        <v>0</v>
      </c>
      <c r="BL3197" s="21" t="s">
        <v>645</v>
      </c>
      <c r="BM3197" s="231" t="s">
        <v>3962</v>
      </c>
    </row>
    <row r="3198" s="14" customFormat="1">
      <c r="A3198" s="14"/>
      <c r="B3198" s="250"/>
      <c r="C3198" s="251"/>
      <c r="D3198" s="240" t="s">
        <v>446</v>
      </c>
      <c r="E3198" s="252" t="s">
        <v>28</v>
      </c>
      <c r="F3198" s="253" t="s">
        <v>899</v>
      </c>
      <c r="G3198" s="251"/>
      <c r="H3198" s="252" t="s">
        <v>28</v>
      </c>
      <c r="I3198" s="254"/>
      <c r="J3198" s="251"/>
      <c r="K3198" s="251"/>
      <c r="L3198" s="255"/>
      <c r="M3198" s="256"/>
      <c r="N3198" s="257"/>
      <c r="O3198" s="257"/>
      <c r="P3198" s="257"/>
      <c r="Q3198" s="257"/>
      <c r="R3198" s="257"/>
      <c r="S3198" s="257"/>
      <c r="T3198" s="258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T3198" s="259" t="s">
        <v>446</v>
      </c>
      <c r="AU3198" s="259" t="s">
        <v>83</v>
      </c>
      <c r="AV3198" s="14" t="s">
        <v>81</v>
      </c>
      <c r="AW3198" s="14" t="s">
        <v>35</v>
      </c>
      <c r="AX3198" s="14" t="s">
        <v>74</v>
      </c>
      <c r="AY3198" s="259" t="s">
        <v>426</v>
      </c>
    </row>
    <row r="3199" s="13" customFormat="1">
      <c r="A3199" s="13"/>
      <c r="B3199" s="238"/>
      <c r="C3199" s="239"/>
      <c r="D3199" s="240" t="s">
        <v>446</v>
      </c>
      <c r="E3199" s="241" t="s">
        <v>28</v>
      </c>
      <c r="F3199" s="242" t="s">
        <v>3963</v>
      </c>
      <c r="G3199" s="239"/>
      <c r="H3199" s="243">
        <v>32.956000000000003</v>
      </c>
      <c r="I3199" s="244"/>
      <c r="J3199" s="239"/>
      <c r="K3199" s="239"/>
      <c r="L3199" s="245"/>
      <c r="M3199" s="246"/>
      <c r="N3199" s="247"/>
      <c r="O3199" s="247"/>
      <c r="P3199" s="247"/>
      <c r="Q3199" s="247"/>
      <c r="R3199" s="247"/>
      <c r="S3199" s="247"/>
      <c r="T3199" s="248"/>
      <c r="U3199" s="13"/>
      <c r="V3199" s="13"/>
      <c r="W3199" s="13"/>
      <c r="X3199" s="13"/>
      <c r="Y3199" s="13"/>
      <c r="Z3199" s="13"/>
      <c r="AA3199" s="13"/>
      <c r="AB3199" s="13"/>
      <c r="AC3199" s="13"/>
      <c r="AD3199" s="13"/>
      <c r="AE3199" s="13"/>
      <c r="AT3199" s="249" t="s">
        <v>446</v>
      </c>
      <c r="AU3199" s="249" t="s">
        <v>83</v>
      </c>
      <c r="AV3199" s="13" t="s">
        <v>83</v>
      </c>
      <c r="AW3199" s="13" t="s">
        <v>35</v>
      </c>
      <c r="AX3199" s="13" t="s">
        <v>74</v>
      </c>
      <c r="AY3199" s="249" t="s">
        <v>426</v>
      </c>
    </row>
    <row r="3200" s="13" customFormat="1">
      <c r="A3200" s="13"/>
      <c r="B3200" s="238"/>
      <c r="C3200" s="239"/>
      <c r="D3200" s="240" t="s">
        <v>446</v>
      </c>
      <c r="E3200" s="241" t="s">
        <v>28</v>
      </c>
      <c r="F3200" s="242" t="s">
        <v>3964</v>
      </c>
      <c r="G3200" s="239"/>
      <c r="H3200" s="243">
        <v>6.7039999999999997</v>
      </c>
      <c r="I3200" s="244"/>
      <c r="J3200" s="239"/>
      <c r="K3200" s="239"/>
      <c r="L3200" s="245"/>
      <c r="M3200" s="246"/>
      <c r="N3200" s="247"/>
      <c r="O3200" s="247"/>
      <c r="P3200" s="247"/>
      <c r="Q3200" s="247"/>
      <c r="R3200" s="247"/>
      <c r="S3200" s="247"/>
      <c r="T3200" s="248"/>
      <c r="U3200" s="13"/>
      <c r="V3200" s="13"/>
      <c r="W3200" s="13"/>
      <c r="X3200" s="13"/>
      <c r="Y3200" s="13"/>
      <c r="Z3200" s="13"/>
      <c r="AA3200" s="13"/>
      <c r="AB3200" s="13"/>
      <c r="AC3200" s="13"/>
      <c r="AD3200" s="13"/>
      <c r="AE3200" s="13"/>
      <c r="AT3200" s="249" t="s">
        <v>446</v>
      </c>
      <c r="AU3200" s="249" t="s">
        <v>83</v>
      </c>
      <c r="AV3200" s="13" t="s">
        <v>83</v>
      </c>
      <c r="AW3200" s="13" t="s">
        <v>35</v>
      </c>
      <c r="AX3200" s="13" t="s">
        <v>74</v>
      </c>
      <c r="AY3200" s="249" t="s">
        <v>426</v>
      </c>
    </row>
    <row r="3201" s="13" customFormat="1">
      <c r="A3201" s="13"/>
      <c r="B3201" s="238"/>
      <c r="C3201" s="239"/>
      <c r="D3201" s="240" t="s">
        <v>446</v>
      </c>
      <c r="E3201" s="241" t="s">
        <v>28</v>
      </c>
      <c r="F3201" s="242" t="s">
        <v>3965</v>
      </c>
      <c r="G3201" s="239"/>
      <c r="H3201" s="243">
        <v>5.9400000000000004</v>
      </c>
      <c r="I3201" s="244"/>
      <c r="J3201" s="239"/>
      <c r="K3201" s="239"/>
      <c r="L3201" s="245"/>
      <c r="M3201" s="246"/>
      <c r="N3201" s="247"/>
      <c r="O3201" s="247"/>
      <c r="P3201" s="247"/>
      <c r="Q3201" s="247"/>
      <c r="R3201" s="247"/>
      <c r="S3201" s="247"/>
      <c r="T3201" s="248"/>
      <c r="U3201" s="13"/>
      <c r="V3201" s="13"/>
      <c r="W3201" s="13"/>
      <c r="X3201" s="13"/>
      <c r="Y3201" s="13"/>
      <c r="Z3201" s="13"/>
      <c r="AA3201" s="13"/>
      <c r="AB3201" s="13"/>
      <c r="AC3201" s="13"/>
      <c r="AD3201" s="13"/>
      <c r="AE3201" s="13"/>
      <c r="AT3201" s="249" t="s">
        <v>446</v>
      </c>
      <c r="AU3201" s="249" t="s">
        <v>83</v>
      </c>
      <c r="AV3201" s="13" t="s">
        <v>83</v>
      </c>
      <c r="AW3201" s="13" t="s">
        <v>35</v>
      </c>
      <c r="AX3201" s="13" t="s">
        <v>74</v>
      </c>
      <c r="AY3201" s="249" t="s">
        <v>426</v>
      </c>
    </row>
    <row r="3202" s="13" customFormat="1">
      <c r="A3202" s="13"/>
      <c r="B3202" s="238"/>
      <c r="C3202" s="239"/>
      <c r="D3202" s="240" t="s">
        <v>446</v>
      </c>
      <c r="E3202" s="241" t="s">
        <v>28</v>
      </c>
      <c r="F3202" s="242" t="s">
        <v>3966</v>
      </c>
      <c r="G3202" s="239"/>
      <c r="H3202" s="243">
        <v>5.5439999999999996</v>
      </c>
      <c r="I3202" s="244"/>
      <c r="J3202" s="239"/>
      <c r="K3202" s="239"/>
      <c r="L3202" s="245"/>
      <c r="M3202" s="246"/>
      <c r="N3202" s="247"/>
      <c r="O3202" s="247"/>
      <c r="P3202" s="247"/>
      <c r="Q3202" s="247"/>
      <c r="R3202" s="247"/>
      <c r="S3202" s="247"/>
      <c r="T3202" s="248"/>
      <c r="U3202" s="13"/>
      <c r="V3202" s="13"/>
      <c r="W3202" s="13"/>
      <c r="X3202" s="13"/>
      <c r="Y3202" s="13"/>
      <c r="Z3202" s="13"/>
      <c r="AA3202" s="13"/>
      <c r="AB3202" s="13"/>
      <c r="AC3202" s="13"/>
      <c r="AD3202" s="13"/>
      <c r="AE3202" s="13"/>
      <c r="AT3202" s="249" t="s">
        <v>446</v>
      </c>
      <c r="AU3202" s="249" t="s">
        <v>83</v>
      </c>
      <c r="AV3202" s="13" t="s">
        <v>83</v>
      </c>
      <c r="AW3202" s="13" t="s">
        <v>35</v>
      </c>
      <c r="AX3202" s="13" t="s">
        <v>74</v>
      </c>
      <c r="AY3202" s="249" t="s">
        <v>426</v>
      </c>
    </row>
    <row r="3203" s="13" customFormat="1">
      <c r="A3203" s="13"/>
      <c r="B3203" s="238"/>
      <c r="C3203" s="239"/>
      <c r="D3203" s="240" t="s">
        <v>446</v>
      </c>
      <c r="E3203" s="241" t="s">
        <v>28</v>
      </c>
      <c r="F3203" s="242" t="s">
        <v>3967</v>
      </c>
      <c r="G3203" s="239"/>
      <c r="H3203" s="243">
        <v>1.3200000000000001</v>
      </c>
      <c r="I3203" s="244"/>
      <c r="J3203" s="239"/>
      <c r="K3203" s="239"/>
      <c r="L3203" s="245"/>
      <c r="M3203" s="246"/>
      <c r="N3203" s="247"/>
      <c r="O3203" s="247"/>
      <c r="P3203" s="247"/>
      <c r="Q3203" s="247"/>
      <c r="R3203" s="247"/>
      <c r="S3203" s="247"/>
      <c r="T3203" s="248"/>
      <c r="U3203" s="13"/>
      <c r="V3203" s="13"/>
      <c r="W3203" s="13"/>
      <c r="X3203" s="13"/>
      <c r="Y3203" s="13"/>
      <c r="Z3203" s="13"/>
      <c r="AA3203" s="13"/>
      <c r="AB3203" s="13"/>
      <c r="AC3203" s="13"/>
      <c r="AD3203" s="13"/>
      <c r="AE3203" s="13"/>
      <c r="AT3203" s="249" t="s">
        <v>446</v>
      </c>
      <c r="AU3203" s="249" t="s">
        <v>83</v>
      </c>
      <c r="AV3203" s="13" t="s">
        <v>83</v>
      </c>
      <c r="AW3203" s="13" t="s">
        <v>35</v>
      </c>
      <c r="AX3203" s="13" t="s">
        <v>74</v>
      </c>
      <c r="AY3203" s="249" t="s">
        <v>426</v>
      </c>
    </row>
    <row r="3204" s="15" customFormat="1">
      <c r="A3204" s="15"/>
      <c r="B3204" s="260"/>
      <c r="C3204" s="261"/>
      <c r="D3204" s="240" t="s">
        <v>446</v>
      </c>
      <c r="E3204" s="262" t="s">
        <v>28</v>
      </c>
      <c r="F3204" s="263" t="s">
        <v>466</v>
      </c>
      <c r="G3204" s="261"/>
      <c r="H3204" s="264">
        <v>52.463999999999999</v>
      </c>
      <c r="I3204" s="265"/>
      <c r="J3204" s="261"/>
      <c r="K3204" s="261"/>
      <c r="L3204" s="266"/>
      <c r="M3204" s="267"/>
      <c r="N3204" s="268"/>
      <c r="O3204" s="268"/>
      <c r="P3204" s="268"/>
      <c r="Q3204" s="268"/>
      <c r="R3204" s="268"/>
      <c r="S3204" s="268"/>
      <c r="T3204" s="269"/>
      <c r="U3204" s="15"/>
      <c r="V3204" s="15"/>
      <c r="W3204" s="15"/>
      <c r="X3204" s="15"/>
      <c r="Y3204" s="15"/>
      <c r="Z3204" s="15"/>
      <c r="AA3204" s="15"/>
      <c r="AB3204" s="15"/>
      <c r="AC3204" s="15"/>
      <c r="AD3204" s="15"/>
      <c r="AE3204" s="15"/>
      <c r="AT3204" s="270" t="s">
        <v>446</v>
      </c>
      <c r="AU3204" s="270" t="s">
        <v>83</v>
      </c>
      <c r="AV3204" s="15" t="s">
        <v>438</v>
      </c>
      <c r="AW3204" s="15" t="s">
        <v>35</v>
      </c>
      <c r="AX3204" s="15" t="s">
        <v>81</v>
      </c>
      <c r="AY3204" s="270" t="s">
        <v>426</v>
      </c>
    </row>
    <row r="3205" s="2" customFormat="1" ht="24.15" customHeight="1">
      <c r="A3205" s="42"/>
      <c r="B3205" s="43"/>
      <c r="C3205" s="271" t="s">
        <v>3968</v>
      </c>
      <c r="D3205" s="271" t="s">
        <v>776</v>
      </c>
      <c r="E3205" s="272" t="s">
        <v>3969</v>
      </c>
      <c r="F3205" s="273" t="s">
        <v>3970</v>
      </c>
      <c r="G3205" s="274" t="s">
        <v>436</v>
      </c>
      <c r="H3205" s="275">
        <v>31.57</v>
      </c>
      <c r="I3205" s="276"/>
      <c r="J3205" s="277">
        <f>ROUND(I3205*H3205,2)</f>
        <v>0</v>
      </c>
      <c r="K3205" s="273" t="s">
        <v>28</v>
      </c>
      <c r="L3205" s="278"/>
      <c r="M3205" s="279" t="s">
        <v>28</v>
      </c>
      <c r="N3205" s="280" t="s">
        <v>45</v>
      </c>
      <c r="O3205" s="88"/>
      <c r="P3205" s="229">
        <f>O3205*H3205</f>
        <v>0</v>
      </c>
      <c r="Q3205" s="229">
        <v>0.033000000000000002</v>
      </c>
      <c r="R3205" s="229">
        <f>Q3205*H3205</f>
        <v>1.0418100000000001</v>
      </c>
      <c r="S3205" s="229">
        <v>0</v>
      </c>
      <c r="T3205" s="230">
        <f>S3205*H3205</f>
        <v>0</v>
      </c>
      <c r="U3205" s="42"/>
      <c r="V3205" s="42"/>
      <c r="W3205" s="42"/>
      <c r="X3205" s="42"/>
      <c r="Y3205" s="42"/>
      <c r="Z3205" s="42"/>
      <c r="AA3205" s="42"/>
      <c r="AB3205" s="42"/>
      <c r="AC3205" s="42"/>
      <c r="AD3205" s="42"/>
      <c r="AE3205" s="42"/>
      <c r="AR3205" s="231" t="s">
        <v>732</v>
      </c>
      <c r="AT3205" s="231" t="s">
        <v>776</v>
      </c>
      <c r="AU3205" s="231" t="s">
        <v>83</v>
      </c>
      <c r="AY3205" s="21" t="s">
        <v>426</v>
      </c>
      <c r="BE3205" s="232">
        <f>IF(N3205="základní",J3205,0)</f>
        <v>0</v>
      </c>
      <c r="BF3205" s="232">
        <f>IF(N3205="snížená",J3205,0)</f>
        <v>0</v>
      </c>
      <c r="BG3205" s="232">
        <f>IF(N3205="zákl. přenesená",J3205,0)</f>
        <v>0</v>
      </c>
      <c r="BH3205" s="232">
        <f>IF(N3205="sníž. přenesená",J3205,0)</f>
        <v>0</v>
      </c>
      <c r="BI3205" s="232">
        <f>IF(N3205="nulová",J3205,0)</f>
        <v>0</v>
      </c>
      <c r="BJ3205" s="21" t="s">
        <v>81</v>
      </c>
      <c r="BK3205" s="232">
        <f>ROUND(I3205*H3205,2)</f>
        <v>0</v>
      </c>
      <c r="BL3205" s="21" t="s">
        <v>645</v>
      </c>
      <c r="BM3205" s="231" t="s">
        <v>3971</v>
      </c>
    </row>
    <row r="3206" s="14" customFormat="1">
      <c r="A3206" s="14"/>
      <c r="B3206" s="250"/>
      <c r="C3206" s="251"/>
      <c r="D3206" s="240" t="s">
        <v>446</v>
      </c>
      <c r="E3206" s="252" t="s">
        <v>28</v>
      </c>
      <c r="F3206" s="253" t="s">
        <v>899</v>
      </c>
      <c r="G3206" s="251"/>
      <c r="H3206" s="252" t="s">
        <v>28</v>
      </c>
      <c r="I3206" s="254"/>
      <c r="J3206" s="251"/>
      <c r="K3206" s="251"/>
      <c r="L3206" s="255"/>
      <c r="M3206" s="256"/>
      <c r="N3206" s="257"/>
      <c r="O3206" s="257"/>
      <c r="P3206" s="257"/>
      <c r="Q3206" s="257"/>
      <c r="R3206" s="257"/>
      <c r="S3206" s="257"/>
      <c r="T3206" s="258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T3206" s="259" t="s">
        <v>446</v>
      </c>
      <c r="AU3206" s="259" t="s">
        <v>83</v>
      </c>
      <c r="AV3206" s="14" t="s">
        <v>81</v>
      </c>
      <c r="AW3206" s="14" t="s">
        <v>35</v>
      </c>
      <c r="AX3206" s="14" t="s">
        <v>74</v>
      </c>
      <c r="AY3206" s="259" t="s">
        <v>426</v>
      </c>
    </row>
    <row r="3207" s="13" customFormat="1">
      <c r="A3207" s="13"/>
      <c r="B3207" s="238"/>
      <c r="C3207" s="239"/>
      <c r="D3207" s="240" t="s">
        <v>446</v>
      </c>
      <c r="E3207" s="241" t="s">
        <v>28</v>
      </c>
      <c r="F3207" s="242" t="s">
        <v>3972</v>
      </c>
      <c r="G3207" s="239"/>
      <c r="H3207" s="243">
        <v>31.57</v>
      </c>
      <c r="I3207" s="244"/>
      <c r="J3207" s="239"/>
      <c r="K3207" s="239"/>
      <c r="L3207" s="245"/>
      <c r="M3207" s="246"/>
      <c r="N3207" s="247"/>
      <c r="O3207" s="247"/>
      <c r="P3207" s="247"/>
      <c r="Q3207" s="247"/>
      <c r="R3207" s="247"/>
      <c r="S3207" s="247"/>
      <c r="T3207" s="248"/>
      <c r="U3207" s="13"/>
      <c r="V3207" s="13"/>
      <c r="W3207" s="13"/>
      <c r="X3207" s="13"/>
      <c r="Y3207" s="13"/>
      <c r="Z3207" s="13"/>
      <c r="AA3207" s="13"/>
      <c r="AB3207" s="13"/>
      <c r="AC3207" s="13"/>
      <c r="AD3207" s="13"/>
      <c r="AE3207" s="13"/>
      <c r="AT3207" s="249" t="s">
        <v>446</v>
      </c>
      <c r="AU3207" s="249" t="s">
        <v>83</v>
      </c>
      <c r="AV3207" s="13" t="s">
        <v>83</v>
      </c>
      <c r="AW3207" s="13" t="s">
        <v>35</v>
      </c>
      <c r="AX3207" s="13" t="s">
        <v>81</v>
      </c>
      <c r="AY3207" s="249" t="s">
        <v>426</v>
      </c>
    </row>
    <row r="3208" s="2" customFormat="1" ht="49.05" customHeight="1">
      <c r="A3208" s="42"/>
      <c r="B3208" s="43"/>
      <c r="C3208" s="220" t="s">
        <v>3973</v>
      </c>
      <c r="D3208" s="220" t="s">
        <v>433</v>
      </c>
      <c r="E3208" s="221" t="s">
        <v>3974</v>
      </c>
      <c r="F3208" s="222" t="s">
        <v>3975</v>
      </c>
      <c r="G3208" s="223" t="s">
        <v>436</v>
      </c>
      <c r="H3208" s="224">
        <v>17.291</v>
      </c>
      <c r="I3208" s="225"/>
      <c r="J3208" s="226">
        <f>ROUND(I3208*H3208,2)</f>
        <v>0</v>
      </c>
      <c r="K3208" s="222" t="s">
        <v>437</v>
      </c>
      <c r="L3208" s="48"/>
      <c r="M3208" s="227" t="s">
        <v>28</v>
      </c>
      <c r="N3208" s="228" t="s">
        <v>45</v>
      </c>
      <c r="O3208" s="88"/>
      <c r="P3208" s="229">
        <f>O3208*H3208</f>
        <v>0</v>
      </c>
      <c r="Q3208" s="229">
        <v>0.0089999999999999993</v>
      </c>
      <c r="R3208" s="229">
        <f>Q3208*H3208</f>
        <v>0.15561899999999998</v>
      </c>
      <c r="S3208" s="229">
        <v>0</v>
      </c>
      <c r="T3208" s="230">
        <f>S3208*H3208</f>
        <v>0</v>
      </c>
      <c r="U3208" s="42"/>
      <c r="V3208" s="42"/>
      <c r="W3208" s="42"/>
      <c r="X3208" s="42"/>
      <c r="Y3208" s="42"/>
      <c r="Z3208" s="42"/>
      <c r="AA3208" s="42"/>
      <c r="AB3208" s="42"/>
      <c r="AC3208" s="42"/>
      <c r="AD3208" s="42"/>
      <c r="AE3208" s="42"/>
      <c r="AR3208" s="231" t="s">
        <v>645</v>
      </c>
      <c r="AT3208" s="231" t="s">
        <v>433</v>
      </c>
      <c r="AU3208" s="231" t="s">
        <v>83</v>
      </c>
      <c r="AY3208" s="21" t="s">
        <v>426</v>
      </c>
      <c r="BE3208" s="232">
        <f>IF(N3208="základní",J3208,0)</f>
        <v>0</v>
      </c>
      <c r="BF3208" s="232">
        <f>IF(N3208="snížená",J3208,0)</f>
        <v>0</v>
      </c>
      <c r="BG3208" s="232">
        <f>IF(N3208="zákl. přenesená",J3208,0)</f>
        <v>0</v>
      </c>
      <c r="BH3208" s="232">
        <f>IF(N3208="sníž. přenesená",J3208,0)</f>
        <v>0</v>
      </c>
      <c r="BI3208" s="232">
        <f>IF(N3208="nulová",J3208,0)</f>
        <v>0</v>
      </c>
      <c r="BJ3208" s="21" t="s">
        <v>81</v>
      </c>
      <c r="BK3208" s="232">
        <f>ROUND(I3208*H3208,2)</f>
        <v>0</v>
      </c>
      <c r="BL3208" s="21" t="s">
        <v>645</v>
      </c>
      <c r="BM3208" s="231" t="s">
        <v>3976</v>
      </c>
    </row>
    <row r="3209" s="2" customFormat="1">
      <c r="A3209" s="42"/>
      <c r="B3209" s="43"/>
      <c r="C3209" s="44"/>
      <c r="D3209" s="233" t="s">
        <v>442</v>
      </c>
      <c r="E3209" s="44"/>
      <c r="F3209" s="234" t="s">
        <v>3977</v>
      </c>
      <c r="G3209" s="44"/>
      <c r="H3209" s="44"/>
      <c r="I3209" s="235"/>
      <c r="J3209" s="44"/>
      <c r="K3209" s="44"/>
      <c r="L3209" s="48"/>
      <c r="M3209" s="236"/>
      <c r="N3209" s="237"/>
      <c r="O3209" s="88"/>
      <c r="P3209" s="88"/>
      <c r="Q3209" s="88"/>
      <c r="R3209" s="88"/>
      <c r="S3209" s="88"/>
      <c r="T3209" s="89"/>
      <c r="U3209" s="42"/>
      <c r="V3209" s="42"/>
      <c r="W3209" s="42"/>
      <c r="X3209" s="42"/>
      <c r="Y3209" s="42"/>
      <c r="Z3209" s="42"/>
      <c r="AA3209" s="42"/>
      <c r="AB3209" s="42"/>
      <c r="AC3209" s="42"/>
      <c r="AD3209" s="42"/>
      <c r="AE3209" s="42"/>
      <c r="AT3209" s="21" t="s">
        <v>442</v>
      </c>
      <c r="AU3209" s="21" t="s">
        <v>83</v>
      </c>
    </row>
    <row r="3210" s="13" customFormat="1">
      <c r="A3210" s="13"/>
      <c r="B3210" s="238"/>
      <c r="C3210" s="239"/>
      <c r="D3210" s="240" t="s">
        <v>446</v>
      </c>
      <c r="E3210" s="241" t="s">
        <v>28</v>
      </c>
      <c r="F3210" s="242" t="s">
        <v>203</v>
      </c>
      <c r="G3210" s="239"/>
      <c r="H3210" s="243">
        <v>17.291</v>
      </c>
      <c r="I3210" s="244"/>
      <c r="J3210" s="239"/>
      <c r="K3210" s="239"/>
      <c r="L3210" s="245"/>
      <c r="M3210" s="246"/>
      <c r="N3210" s="247"/>
      <c r="O3210" s="247"/>
      <c r="P3210" s="247"/>
      <c r="Q3210" s="247"/>
      <c r="R3210" s="247"/>
      <c r="S3210" s="247"/>
      <c r="T3210" s="248"/>
      <c r="U3210" s="13"/>
      <c r="V3210" s="13"/>
      <c r="W3210" s="13"/>
      <c r="X3210" s="13"/>
      <c r="Y3210" s="13"/>
      <c r="Z3210" s="13"/>
      <c r="AA3210" s="13"/>
      <c r="AB3210" s="13"/>
      <c r="AC3210" s="13"/>
      <c r="AD3210" s="13"/>
      <c r="AE3210" s="13"/>
      <c r="AT3210" s="249" t="s">
        <v>446</v>
      </c>
      <c r="AU3210" s="249" t="s">
        <v>83</v>
      </c>
      <c r="AV3210" s="13" t="s">
        <v>83</v>
      </c>
      <c r="AW3210" s="13" t="s">
        <v>35</v>
      </c>
      <c r="AX3210" s="13" t="s">
        <v>81</v>
      </c>
      <c r="AY3210" s="249" t="s">
        <v>426</v>
      </c>
    </row>
    <row r="3211" s="2" customFormat="1" ht="33" customHeight="1">
      <c r="A3211" s="42"/>
      <c r="B3211" s="43"/>
      <c r="C3211" s="271" t="s">
        <v>3978</v>
      </c>
      <c r="D3211" s="271" t="s">
        <v>776</v>
      </c>
      <c r="E3211" s="272" t="s">
        <v>3926</v>
      </c>
      <c r="F3211" s="273" t="s">
        <v>3927</v>
      </c>
      <c r="G3211" s="274" t="s">
        <v>436</v>
      </c>
      <c r="H3211" s="275">
        <v>38.043999999999997</v>
      </c>
      <c r="I3211" s="276"/>
      <c r="J3211" s="277">
        <f>ROUND(I3211*H3211,2)</f>
        <v>0</v>
      </c>
      <c r="K3211" s="273" t="s">
        <v>28</v>
      </c>
      <c r="L3211" s="278"/>
      <c r="M3211" s="279" t="s">
        <v>28</v>
      </c>
      <c r="N3211" s="280" t="s">
        <v>45</v>
      </c>
      <c r="O3211" s="88"/>
      <c r="P3211" s="229">
        <f>O3211*H3211</f>
        <v>0</v>
      </c>
      <c r="Q3211" s="229">
        <v>0.019199999999999998</v>
      </c>
      <c r="R3211" s="229">
        <f>Q3211*H3211</f>
        <v>0.73044479999999989</v>
      </c>
      <c r="S3211" s="229">
        <v>0</v>
      </c>
      <c r="T3211" s="230">
        <f>S3211*H3211</f>
        <v>0</v>
      </c>
      <c r="U3211" s="42"/>
      <c r="V3211" s="42"/>
      <c r="W3211" s="42"/>
      <c r="X3211" s="42"/>
      <c r="Y3211" s="42"/>
      <c r="Z3211" s="42"/>
      <c r="AA3211" s="42"/>
      <c r="AB3211" s="42"/>
      <c r="AC3211" s="42"/>
      <c r="AD3211" s="42"/>
      <c r="AE3211" s="42"/>
      <c r="AR3211" s="231" t="s">
        <v>732</v>
      </c>
      <c r="AT3211" s="231" t="s">
        <v>776</v>
      </c>
      <c r="AU3211" s="231" t="s">
        <v>83</v>
      </c>
      <c r="AY3211" s="21" t="s">
        <v>426</v>
      </c>
      <c r="BE3211" s="232">
        <f>IF(N3211="základní",J3211,0)</f>
        <v>0</v>
      </c>
      <c r="BF3211" s="232">
        <f>IF(N3211="snížená",J3211,0)</f>
        <v>0</v>
      </c>
      <c r="BG3211" s="232">
        <f>IF(N3211="zákl. přenesená",J3211,0)</f>
        <v>0</v>
      </c>
      <c r="BH3211" s="232">
        <f>IF(N3211="sníž. přenesená",J3211,0)</f>
        <v>0</v>
      </c>
      <c r="BI3211" s="232">
        <f>IF(N3211="nulová",J3211,0)</f>
        <v>0</v>
      </c>
      <c r="BJ3211" s="21" t="s">
        <v>81</v>
      </c>
      <c r="BK3211" s="232">
        <f>ROUND(I3211*H3211,2)</f>
        <v>0</v>
      </c>
      <c r="BL3211" s="21" t="s">
        <v>645</v>
      </c>
      <c r="BM3211" s="231" t="s">
        <v>3979</v>
      </c>
    </row>
    <row r="3212" s="14" customFormat="1">
      <c r="A3212" s="14"/>
      <c r="B3212" s="250"/>
      <c r="C3212" s="251"/>
      <c r="D3212" s="240" t="s">
        <v>446</v>
      </c>
      <c r="E3212" s="252" t="s">
        <v>28</v>
      </c>
      <c r="F3212" s="253" t="s">
        <v>899</v>
      </c>
      <c r="G3212" s="251"/>
      <c r="H3212" s="252" t="s">
        <v>28</v>
      </c>
      <c r="I3212" s="254"/>
      <c r="J3212" s="251"/>
      <c r="K3212" s="251"/>
      <c r="L3212" s="255"/>
      <c r="M3212" s="256"/>
      <c r="N3212" s="257"/>
      <c r="O3212" s="257"/>
      <c r="P3212" s="257"/>
      <c r="Q3212" s="257"/>
      <c r="R3212" s="257"/>
      <c r="S3212" s="257"/>
      <c r="T3212" s="258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T3212" s="259" t="s">
        <v>446</v>
      </c>
      <c r="AU3212" s="259" t="s">
        <v>83</v>
      </c>
      <c r="AV3212" s="14" t="s">
        <v>81</v>
      </c>
      <c r="AW3212" s="14" t="s">
        <v>35</v>
      </c>
      <c r="AX3212" s="14" t="s">
        <v>74</v>
      </c>
      <c r="AY3212" s="259" t="s">
        <v>426</v>
      </c>
    </row>
    <row r="3213" s="13" customFormat="1">
      <c r="A3213" s="13"/>
      <c r="B3213" s="238"/>
      <c r="C3213" s="239"/>
      <c r="D3213" s="240" t="s">
        <v>446</v>
      </c>
      <c r="E3213" s="241" t="s">
        <v>28</v>
      </c>
      <c r="F3213" s="242" t="s">
        <v>3980</v>
      </c>
      <c r="G3213" s="239"/>
      <c r="H3213" s="243">
        <v>2.1989999999999998</v>
      </c>
      <c r="I3213" s="244"/>
      <c r="J3213" s="239"/>
      <c r="K3213" s="239"/>
      <c r="L3213" s="245"/>
      <c r="M3213" s="246"/>
      <c r="N3213" s="247"/>
      <c r="O3213" s="247"/>
      <c r="P3213" s="247"/>
      <c r="Q3213" s="247"/>
      <c r="R3213" s="247"/>
      <c r="S3213" s="247"/>
      <c r="T3213" s="248"/>
      <c r="U3213" s="13"/>
      <c r="V3213" s="13"/>
      <c r="W3213" s="13"/>
      <c r="X3213" s="13"/>
      <c r="Y3213" s="13"/>
      <c r="Z3213" s="13"/>
      <c r="AA3213" s="13"/>
      <c r="AB3213" s="13"/>
      <c r="AC3213" s="13"/>
      <c r="AD3213" s="13"/>
      <c r="AE3213" s="13"/>
      <c r="AT3213" s="249" t="s">
        <v>446</v>
      </c>
      <c r="AU3213" s="249" t="s">
        <v>83</v>
      </c>
      <c r="AV3213" s="13" t="s">
        <v>83</v>
      </c>
      <c r="AW3213" s="13" t="s">
        <v>35</v>
      </c>
      <c r="AX3213" s="13" t="s">
        <v>74</v>
      </c>
      <c r="AY3213" s="249" t="s">
        <v>426</v>
      </c>
    </row>
    <row r="3214" s="13" customFormat="1">
      <c r="A3214" s="13"/>
      <c r="B3214" s="238"/>
      <c r="C3214" s="239"/>
      <c r="D3214" s="240" t="s">
        <v>446</v>
      </c>
      <c r="E3214" s="241" t="s">
        <v>28</v>
      </c>
      <c r="F3214" s="242" t="s">
        <v>3981</v>
      </c>
      <c r="G3214" s="239"/>
      <c r="H3214" s="243">
        <v>14.904</v>
      </c>
      <c r="I3214" s="244"/>
      <c r="J3214" s="239"/>
      <c r="K3214" s="239"/>
      <c r="L3214" s="245"/>
      <c r="M3214" s="246"/>
      <c r="N3214" s="247"/>
      <c r="O3214" s="247"/>
      <c r="P3214" s="247"/>
      <c r="Q3214" s="247"/>
      <c r="R3214" s="247"/>
      <c r="S3214" s="247"/>
      <c r="T3214" s="248"/>
      <c r="U3214" s="13"/>
      <c r="V3214" s="13"/>
      <c r="W3214" s="13"/>
      <c r="X3214" s="13"/>
      <c r="Y3214" s="13"/>
      <c r="Z3214" s="13"/>
      <c r="AA3214" s="13"/>
      <c r="AB3214" s="13"/>
      <c r="AC3214" s="13"/>
      <c r="AD3214" s="13"/>
      <c r="AE3214" s="13"/>
      <c r="AT3214" s="249" t="s">
        <v>446</v>
      </c>
      <c r="AU3214" s="249" t="s">
        <v>83</v>
      </c>
      <c r="AV3214" s="13" t="s">
        <v>83</v>
      </c>
      <c r="AW3214" s="13" t="s">
        <v>35</v>
      </c>
      <c r="AX3214" s="13" t="s">
        <v>74</v>
      </c>
      <c r="AY3214" s="249" t="s">
        <v>426</v>
      </c>
    </row>
    <row r="3215" s="13" customFormat="1">
      <c r="A3215" s="13"/>
      <c r="B3215" s="238"/>
      <c r="C3215" s="239"/>
      <c r="D3215" s="240" t="s">
        <v>446</v>
      </c>
      <c r="E3215" s="241" t="s">
        <v>28</v>
      </c>
      <c r="F3215" s="242" t="s">
        <v>3982</v>
      </c>
      <c r="G3215" s="239"/>
      <c r="H3215" s="243">
        <v>19.885000000000002</v>
      </c>
      <c r="I3215" s="244"/>
      <c r="J3215" s="239"/>
      <c r="K3215" s="239"/>
      <c r="L3215" s="245"/>
      <c r="M3215" s="246"/>
      <c r="N3215" s="247"/>
      <c r="O3215" s="247"/>
      <c r="P3215" s="247"/>
      <c r="Q3215" s="247"/>
      <c r="R3215" s="247"/>
      <c r="S3215" s="247"/>
      <c r="T3215" s="248"/>
      <c r="U3215" s="13"/>
      <c r="V3215" s="13"/>
      <c r="W3215" s="13"/>
      <c r="X3215" s="13"/>
      <c r="Y3215" s="13"/>
      <c r="Z3215" s="13"/>
      <c r="AA3215" s="13"/>
      <c r="AB3215" s="13"/>
      <c r="AC3215" s="13"/>
      <c r="AD3215" s="13"/>
      <c r="AE3215" s="13"/>
      <c r="AT3215" s="249" t="s">
        <v>446</v>
      </c>
      <c r="AU3215" s="249" t="s">
        <v>83</v>
      </c>
      <c r="AV3215" s="13" t="s">
        <v>83</v>
      </c>
      <c r="AW3215" s="13" t="s">
        <v>35</v>
      </c>
      <c r="AX3215" s="13" t="s">
        <v>74</v>
      </c>
      <c r="AY3215" s="249" t="s">
        <v>426</v>
      </c>
    </row>
    <row r="3216" s="13" customFormat="1">
      <c r="A3216" s="13"/>
      <c r="B3216" s="238"/>
      <c r="C3216" s="239"/>
      <c r="D3216" s="240" t="s">
        <v>446</v>
      </c>
      <c r="E3216" s="241" t="s">
        <v>28</v>
      </c>
      <c r="F3216" s="242" t="s">
        <v>3983</v>
      </c>
      <c r="G3216" s="239"/>
      <c r="H3216" s="243">
        <v>1.0560000000000001</v>
      </c>
      <c r="I3216" s="244"/>
      <c r="J3216" s="239"/>
      <c r="K3216" s="239"/>
      <c r="L3216" s="245"/>
      <c r="M3216" s="246"/>
      <c r="N3216" s="247"/>
      <c r="O3216" s="247"/>
      <c r="P3216" s="247"/>
      <c r="Q3216" s="247"/>
      <c r="R3216" s="247"/>
      <c r="S3216" s="247"/>
      <c r="T3216" s="248"/>
      <c r="U3216" s="13"/>
      <c r="V3216" s="13"/>
      <c r="W3216" s="13"/>
      <c r="X3216" s="13"/>
      <c r="Y3216" s="13"/>
      <c r="Z3216" s="13"/>
      <c r="AA3216" s="13"/>
      <c r="AB3216" s="13"/>
      <c r="AC3216" s="13"/>
      <c r="AD3216" s="13"/>
      <c r="AE3216" s="13"/>
      <c r="AT3216" s="249" t="s">
        <v>446</v>
      </c>
      <c r="AU3216" s="249" t="s">
        <v>83</v>
      </c>
      <c r="AV3216" s="13" t="s">
        <v>83</v>
      </c>
      <c r="AW3216" s="13" t="s">
        <v>35</v>
      </c>
      <c r="AX3216" s="13" t="s">
        <v>74</v>
      </c>
      <c r="AY3216" s="249" t="s">
        <v>426</v>
      </c>
    </row>
    <row r="3217" s="15" customFormat="1">
      <c r="A3217" s="15"/>
      <c r="B3217" s="260"/>
      <c r="C3217" s="261"/>
      <c r="D3217" s="240" t="s">
        <v>446</v>
      </c>
      <c r="E3217" s="262" t="s">
        <v>28</v>
      </c>
      <c r="F3217" s="263" t="s">
        <v>466</v>
      </c>
      <c r="G3217" s="261"/>
      <c r="H3217" s="264">
        <v>38.043999999999997</v>
      </c>
      <c r="I3217" s="265"/>
      <c r="J3217" s="261"/>
      <c r="K3217" s="261"/>
      <c r="L3217" s="266"/>
      <c r="M3217" s="267"/>
      <c r="N3217" s="268"/>
      <c r="O3217" s="268"/>
      <c r="P3217" s="268"/>
      <c r="Q3217" s="268"/>
      <c r="R3217" s="268"/>
      <c r="S3217" s="268"/>
      <c r="T3217" s="269"/>
      <c r="U3217" s="15"/>
      <c r="V3217" s="15"/>
      <c r="W3217" s="15"/>
      <c r="X3217" s="15"/>
      <c r="Y3217" s="15"/>
      <c r="Z3217" s="15"/>
      <c r="AA3217" s="15"/>
      <c r="AB3217" s="15"/>
      <c r="AC3217" s="15"/>
      <c r="AD3217" s="15"/>
      <c r="AE3217" s="15"/>
      <c r="AT3217" s="270" t="s">
        <v>446</v>
      </c>
      <c r="AU3217" s="270" t="s">
        <v>83</v>
      </c>
      <c r="AV3217" s="15" t="s">
        <v>438</v>
      </c>
      <c r="AW3217" s="15" t="s">
        <v>35</v>
      </c>
      <c r="AX3217" s="15" t="s">
        <v>81</v>
      </c>
      <c r="AY3217" s="270" t="s">
        <v>426</v>
      </c>
    </row>
    <row r="3218" s="2" customFormat="1" ht="37.8" customHeight="1">
      <c r="A3218" s="42"/>
      <c r="B3218" s="43"/>
      <c r="C3218" s="220" t="s">
        <v>3984</v>
      </c>
      <c r="D3218" s="220" t="s">
        <v>433</v>
      </c>
      <c r="E3218" s="221" t="s">
        <v>3985</v>
      </c>
      <c r="F3218" s="222" t="s">
        <v>3986</v>
      </c>
      <c r="G3218" s="223" t="s">
        <v>436</v>
      </c>
      <c r="H3218" s="224">
        <v>16.140000000000001</v>
      </c>
      <c r="I3218" s="225"/>
      <c r="J3218" s="226">
        <f>ROUND(I3218*H3218,2)</f>
        <v>0</v>
      </c>
      <c r="K3218" s="222" t="s">
        <v>437</v>
      </c>
      <c r="L3218" s="48"/>
      <c r="M3218" s="227" t="s">
        <v>28</v>
      </c>
      <c r="N3218" s="228" t="s">
        <v>45</v>
      </c>
      <c r="O3218" s="88"/>
      <c r="P3218" s="229">
        <f>O3218*H3218</f>
        <v>0</v>
      </c>
      <c r="Q3218" s="229">
        <v>0</v>
      </c>
      <c r="R3218" s="229">
        <f>Q3218*H3218</f>
        <v>0</v>
      </c>
      <c r="S3218" s="229">
        <v>0</v>
      </c>
      <c r="T3218" s="230">
        <f>S3218*H3218</f>
        <v>0</v>
      </c>
      <c r="U3218" s="42"/>
      <c r="V3218" s="42"/>
      <c r="W3218" s="42"/>
      <c r="X3218" s="42"/>
      <c r="Y3218" s="42"/>
      <c r="Z3218" s="42"/>
      <c r="AA3218" s="42"/>
      <c r="AB3218" s="42"/>
      <c r="AC3218" s="42"/>
      <c r="AD3218" s="42"/>
      <c r="AE3218" s="42"/>
      <c r="AR3218" s="231" t="s">
        <v>645</v>
      </c>
      <c r="AT3218" s="231" t="s">
        <v>433</v>
      </c>
      <c r="AU3218" s="231" t="s">
        <v>83</v>
      </c>
      <c r="AY3218" s="21" t="s">
        <v>426</v>
      </c>
      <c r="BE3218" s="232">
        <f>IF(N3218="základní",J3218,0)</f>
        <v>0</v>
      </c>
      <c r="BF3218" s="232">
        <f>IF(N3218="snížená",J3218,0)</f>
        <v>0</v>
      </c>
      <c r="BG3218" s="232">
        <f>IF(N3218="zákl. přenesená",J3218,0)</f>
        <v>0</v>
      </c>
      <c r="BH3218" s="232">
        <f>IF(N3218="sníž. přenesená",J3218,0)</f>
        <v>0</v>
      </c>
      <c r="BI3218" s="232">
        <f>IF(N3218="nulová",J3218,0)</f>
        <v>0</v>
      </c>
      <c r="BJ3218" s="21" t="s">
        <v>81</v>
      </c>
      <c r="BK3218" s="232">
        <f>ROUND(I3218*H3218,2)</f>
        <v>0</v>
      </c>
      <c r="BL3218" s="21" t="s">
        <v>645</v>
      </c>
      <c r="BM3218" s="231" t="s">
        <v>3987</v>
      </c>
    </row>
    <row r="3219" s="2" customFormat="1">
      <c r="A3219" s="42"/>
      <c r="B3219" s="43"/>
      <c r="C3219" s="44"/>
      <c r="D3219" s="233" t="s">
        <v>442</v>
      </c>
      <c r="E3219" s="44"/>
      <c r="F3219" s="234" t="s">
        <v>3988</v>
      </c>
      <c r="G3219" s="44"/>
      <c r="H3219" s="44"/>
      <c r="I3219" s="235"/>
      <c r="J3219" s="44"/>
      <c r="K3219" s="44"/>
      <c r="L3219" s="48"/>
      <c r="M3219" s="236"/>
      <c r="N3219" s="237"/>
      <c r="O3219" s="88"/>
      <c r="P3219" s="88"/>
      <c r="Q3219" s="88"/>
      <c r="R3219" s="88"/>
      <c r="S3219" s="88"/>
      <c r="T3219" s="89"/>
      <c r="U3219" s="42"/>
      <c r="V3219" s="42"/>
      <c r="W3219" s="42"/>
      <c r="X3219" s="42"/>
      <c r="Y3219" s="42"/>
      <c r="Z3219" s="42"/>
      <c r="AA3219" s="42"/>
      <c r="AB3219" s="42"/>
      <c r="AC3219" s="42"/>
      <c r="AD3219" s="42"/>
      <c r="AE3219" s="42"/>
      <c r="AT3219" s="21" t="s">
        <v>442</v>
      </c>
      <c r="AU3219" s="21" t="s">
        <v>83</v>
      </c>
    </row>
    <row r="3220" s="14" customFormat="1">
      <c r="A3220" s="14"/>
      <c r="B3220" s="250"/>
      <c r="C3220" s="251"/>
      <c r="D3220" s="240" t="s">
        <v>446</v>
      </c>
      <c r="E3220" s="252" t="s">
        <v>28</v>
      </c>
      <c r="F3220" s="253" t="s">
        <v>862</v>
      </c>
      <c r="G3220" s="251"/>
      <c r="H3220" s="252" t="s">
        <v>28</v>
      </c>
      <c r="I3220" s="254"/>
      <c r="J3220" s="251"/>
      <c r="K3220" s="251"/>
      <c r="L3220" s="255"/>
      <c r="M3220" s="256"/>
      <c r="N3220" s="257"/>
      <c r="O3220" s="257"/>
      <c r="P3220" s="257"/>
      <c r="Q3220" s="257"/>
      <c r="R3220" s="257"/>
      <c r="S3220" s="257"/>
      <c r="T3220" s="258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T3220" s="259" t="s">
        <v>446</v>
      </c>
      <c r="AU3220" s="259" t="s">
        <v>83</v>
      </c>
      <c r="AV3220" s="14" t="s">
        <v>81</v>
      </c>
      <c r="AW3220" s="14" t="s">
        <v>35</v>
      </c>
      <c r="AX3220" s="14" t="s">
        <v>74</v>
      </c>
      <c r="AY3220" s="259" t="s">
        <v>426</v>
      </c>
    </row>
    <row r="3221" s="13" customFormat="1">
      <c r="A3221" s="13"/>
      <c r="B3221" s="238"/>
      <c r="C3221" s="239"/>
      <c r="D3221" s="240" t="s">
        <v>446</v>
      </c>
      <c r="E3221" s="241" t="s">
        <v>28</v>
      </c>
      <c r="F3221" s="242" t="s">
        <v>3957</v>
      </c>
      <c r="G3221" s="239"/>
      <c r="H3221" s="243">
        <v>1.2</v>
      </c>
      <c r="I3221" s="244"/>
      <c r="J3221" s="239"/>
      <c r="K3221" s="239"/>
      <c r="L3221" s="245"/>
      <c r="M3221" s="246"/>
      <c r="N3221" s="247"/>
      <c r="O3221" s="247"/>
      <c r="P3221" s="247"/>
      <c r="Q3221" s="247"/>
      <c r="R3221" s="247"/>
      <c r="S3221" s="247"/>
      <c r="T3221" s="248"/>
      <c r="U3221" s="13"/>
      <c r="V3221" s="13"/>
      <c r="W3221" s="13"/>
      <c r="X3221" s="13"/>
      <c r="Y3221" s="13"/>
      <c r="Z3221" s="13"/>
      <c r="AA3221" s="13"/>
      <c r="AB3221" s="13"/>
      <c r="AC3221" s="13"/>
      <c r="AD3221" s="13"/>
      <c r="AE3221" s="13"/>
      <c r="AT3221" s="249" t="s">
        <v>446</v>
      </c>
      <c r="AU3221" s="249" t="s">
        <v>83</v>
      </c>
      <c r="AV3221" s="13" t="s">
        <v>83</v>
      </c>
      <c r="AW3221" s="13" t="s">
        <v>35</v>
      </c>
      <c r="AX3221" s="13" t="s">
        <v>74</v>
      </c>
      <c r="AY3221" s="249" t="s">
        <v>426</v>
      </c>
    </row>
    <row r="3222" s="14" customFormat="1">
      <c r="A3222" s="14"/>
      <c r="B3222" s="250"/>
      <c r="C3222" s="251"/>
      <c r="D3222" s="240" t="s">
        <v>446</v>
      </c>
      <c r="E3222" s="252" t="s">
        <v>28</v>
      </c>
      <c r="F3222" s="253" t="s">
        <v>871</v>
      </c>
      <c r="G3222" s="251"/>
      <c r="H3222" s="252" t="s">
        <v>28</v>
      </c>
      <c r="I3222" s="254"/>
      <c r="J3222" s="251"/>
      <c r="K3222" s="251"/>
      <c r="L3222" s="255"/>
      <c r="M3222" s="256"/>
      <c r="N3222" s="257"/>
      <c r="O3222" s="257"/>
      <c r="P3222" s="257"/>
      <c r="Q3222" s="257"/>
      <c r="R3222" s="257"/>
      <c r="S3222" s="257"/>
      <c r="T3222" s="258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T3222" s="259" t="s">
        <v>446</v>
      </c>
      <c r="AU3222" s="259" t="s">
        <v>83</v>
      </c>
      <c r="AV3222" s="14" t="s">
        <v>81</v>
      </c>
      <c r="AW3222" s="14" t="s">
        <v>35</v>
      </c>
      <c r="AX3222" s="14" t="s">
        <v>74</v>
      </c>
      <c r="AY3222" s="259" t="s">
        <v>426</v>
      </c>
    </row>
    <row r="3223" s="13" customFormat="1">
      <c r="A3223" s="13"/>
      <c r="B3223" s="238"/>
      <c r="C3223" s="239"/>
      <c r="D3223" s="240" t="s">
        <v>446</v>
      </c>
      <c r="E3223" s="241" t="s">
        <v>28</v>
      </c>
      <c r="F3223" s="242" t="s">
        <v>3957</v>
      </c>
      <c r="G3223" s="239"/>
      <c r="H3223" s="243">
        <v>1.2</v>
      </c>
      <c r="I3223" s="244"/>
      <c r="J3223" s="239"/>
      <c r="K3223" s="239"/>
      <c r="L3223" s="245"/>
      <c r="M3223" s="246"/>
      <c r="N3223" s="247"/>
      <c r="O3223" s="247"/>
      <c r="P3223" s="247"/>
      <c r="Q3223" s="247"/>
      <c r="R3223" s="247"/>
      <c r="S3223" s="247"/>
      <c r="T3223" s="248"/>
      <c r="U3223" s="13"/>
      <c r="V3223" s="13"/>
      <c r="W3223" s="13"/>
      <c r="X3223" s="13"/>
      <c r="Y3223" s="13"/>
      <c r="Z3223" s="13"/>
      <c r="AA3223" s="13"/>
      <c r="AB3223" s="13"/>
      <c r="AC3223" s="13"/>
      <c r="AD3223" s="13"/>
      <c r="AE3223" s="13"/>
      <c r="AT3223" s="249" t="s">
        <v>446</v>
      </c>
      <c r="AU3223" s="249" t="s">
        <v>83</v>
      </c>
      <c r="AV3223" s="13" t="s">
        <v>83</v>
      </c>
      <c r="AW3223" s="13" t="s">
        <v>35</v>
      </c>
      <c r="AX3223" s="13" t="s">
        <v>74</v>
      </c>
      <c r="AY3223" s="249" t="s">
        <v>426</v>
      </c>
    </row>
    <row r="3224" s="14" customFormat="1">
      <c r="A3224" s="14"/>
      <c r="B3224" s="250"/>
      <c r="C3224" s="251"/>
      <c r="D3224" s="240" t="s">
        <v>446</v>
      </c>
      <c r="E3224" s="252" t="s">
        <v>28</v>
      </c>
      <c r="F3224" s="253" t="s">
        <v>872</v>
      </c>
      <c r="G3224" s="251"/>
      <c r="H3224" s="252" t="s">
        <v>28</v>
      </c>
      <c r="I3224" s="254"/>
      <c r="J3224" s="251"/>
      <c r="K3224" s="251"/>
      <c r="L3224" s="255"/>
      <c r="M3224" s="256"/>
      <c r="N3224" s="257"/>
      <c r="O3224" s="257"/>
      <c r="P3224" s="257"/>
      <c r="Q3224" s="257"/>
      <c r="R3224" s="257"/>
      <c r="S3224" s="257"/>
      <c r="T3224" s="258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T3224" s="259" t="s">
        <v>446</v>
      </c>
      <c r="AU3224" s="259" t="s">
        <v>83</v>
      </c>
      <c r="AV3224" s="14" t="s">
        <v>81</v>
      </c>
      <c r="AW3224" s="14" t="s">
        <v>35</v>
      </c>
      <c r="AX3224" s="14" t="s">
        <v>74</v>
      </c>
      <c r="AY3224" s="259" t="s">
        <v>426</v>
      </c>
    </row>
    <row r="3225" s="13" customFormat="1">
      <c r="A3225" s="13"/>
      <c r="B3225" s="238"/>
      <c r="C3225" s="239"/>
      <c r="D3225" s="240" t="s">
        <v>446</v>
      </c>
      <c r="E3225" s="241" t="s">
        <v>28</v>
      </c>
      <c r="F3225" s="242" t="s">
        <v>3958</v>
      </c>
      <c r="G3225" s="239"/>
      <c r="H3225" s="243">
        <v>2.6400000000000001</v>
      </c>
      <c r="I3225" s="244"/>
      <c r="J3225" s="239"/>
      <c r="K3225" s="239"/>
      <c r="L3225" s="245"/>
      <c r="M3225" s="246"/>
      <c r="N3225" s="247"/>
      <c r="O3225" s="247"/>
      <c r="P3225" s="247"/>
      <c r="Q3225" s="247"/>
      <c r="R3225" s="247"/>
      <c r="S3225" s="247"/>
      <c r="T3225" s="248"/>
      <c r="U3225" s="13"/>
      <c r="V3225" s="13"/>
      <c r="W3225" s="13"/>
      <c r="X3225" s="13"/>
      <c r="Y3225" s="13"/>
      <c r="Z3225" s="13"/>
      <c r="AA3225" s="13"/>
      <c r="AB3225" s="13"/>
      <c r="AC3225" s="13"/>
      <c r="AD3225" s="13"/>
      <c r="AE3225" s="13"/>
      <c r="AT3225" s="249" t="s">
        <v>446</v>
      </c>
      <c r="AU3225" s="249" t="s">
        <v>83</v>
      </c>
      <c r="AV3225" s="13" t="s">
        <v>83</v>
      </c>
      <c r="AW3225" s="13" t="s">
        <v>35</v>
      </c>
      <c r="AX3225" s="13" t="s">
        <v>74</v>
      </c>
      <c r="AY3225" s="249" t="s">
        <v>426</v>
      </c>
    </row>
    <row r="3226" s="14" customFormat="1">
      <c r="A3226" s="14"/>
      <c r="B3226" s="250"/>
      <c r="C3226" s="251"/>
      <c r="D3226" s="240" t="s">
        <v>446</v>
      </c>
      <c r="E3226" s="252" t="s">
        <v>28</v>
      </c>
      <c r="F3226" s="253" t="s">
        <v>863</v>
      </c>
      <c r="G3226" s="251"/>
      <c r="H3226" s="252" t="s">
        <v>28</v>
      </c>
      <c r="I3226" s="254"/>
      <c r="J3226" s="251"/>
      <c r="K3226" s="251"/>
      <c r="L3226" s="255"/>
      <c r="M3226" s="256"/>
      <c r="N3226" s="257"/>
      <c r="O3226" s="257"/>
      <c r="P3226" s="257"/>
      <c r="Q3226" s="257"/>
      <c r="R3226" s="257"/>
      <c r="S3226" s="257"/>
      <c r="T3226" s="258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T3226" s="259" t="s">
        <v>446</v>
      </c>
      <c r="AU3226" s="259" t="s">
        <v>83</v>
      </c>
      <c r="AV3226" s="14" t="s">
        <v>81</v>
      </c>
      <c r="AW3226" s="14" t="s">
        <v>35</v>
      </c>
      <c r="AX3226" s="14" t="s">
        <v>74</v>
      </c>
      <c r="AY3226" s="259" t="s">
        <v>426</v>
      </c>
    </row>
    <row r="3227" s="13" customFormat="1">
      <c r="A3227" s="13"/>
      <c r="B3227" s="238"/>
      <c r="C3227" s="239"/>
      <c r="D3227" s="240" t="s">
        <v>446</v>
      </c>
      <c r="E3227" s="241" t="s">
        <v>28</v>
      </c>
      <c r="F3227" s="242" t="s">
        <v>3989</v>
      </c>
      <c r="G3227" s="239"/>
      <c r="H3227" s="243">
        <v>11.1</v>
      </c>
      <c r="I3227" s="244"/>
      <c r="J3227" s="239"/>
      <c r="K3227" s="239"/>
      <c r="L3227" s="245"/>
      <c r="M3227" s="246"/>
      <c r="N3227" s="247"/>
      <c r="O3227" s="247"/>
      <c r="P3227" s="247"/>
      <c r="Q3227" s="247"/>
      <c r="R3227" s="247"/>
      <c r="S3227" s="247"/>
      <c r="T3227" s="248"/>
      <c r="U3227" s="13"/>
      <c r="V3227" s="13"/>
      <c r="W3227" s="13"/>
      <c r="X3227" s="13"/>
      <c r="Y3227" s="13"/>
      <c r="Z3227" s="13"/>
      <c r="AA3227" s="13"/>
      <c r="AB3227" s="13"/>
      <c r="AC3227" s="13"/>
      <c r="AD3227" s="13"/>
      <c r="AE3227" s="13"/>
      <c r="AT3227" s="249" t="s">
        <v>446</v>
      </c>
      <c r="AU3227" s="249" t="s">
        <v>83</v>
      </c>
      <c r="AV3227" s="13" t="s">
        <v>83</v>
      </c>
      <c r="AW3227" s="13" t="s">
        <v>35</v>
      </c>
      <c r="AX3227" s="13" t="s">
        <v>74</v>
      </c>
      <c r="AY3227" s="249" t="s">
        <v>426</v>
      </c>
    </row>
    <row r="3228" s="15" customFormat="1">
      <c r="A3228" s="15"/>
      <c r="B3228" s="260"/>
      <c r="C3228" s="261"/>
      <c r="D3228" s="240" t="s">
        <v>446</v>
      </c>
      <c r="E3228" s="262" t="s">
        <v>28</v>
      </c>
      <c r="F3228" s="263" t="s">
        <v>466</v>
      </c>
      <c r="G3228" s="261"/>
      <c r="H3228" s="264">
        <v>16.140000000000001</v>
      </c>
      <c r="I3228" s="265"/>
      <c r="J3228" s="261"/>
      <c r="K3228" s="261"/>
      <c r="L3228" s="266"/>
      <c r="M3228" s="267"/>
      <c r="N3228" s="268"/>
      <c r="O3228" s="268"/>
      <c r="P3228" s="268"/>
      <c r="Q3228" s="268"/>
      <c r="R3228" s="268"/>
      <c r="S3228" s="268"/>
      <c r="T3228" s="269"/>
      <c r="U3228" s="15"/>
      <c r="V3228" s="15"/>
      <c r="W3228" s="15"/>
      <c r="X3228" s="15"/>
      <c r="Y3228" s="15"/>
      <c r="Z3228" s="15"/>
      <c r="AA3228" s="15"/>
      <c r="AB3228" s="15"/>
      <c r="AC3228" s="15"/>
      <c r="AD3228" s="15"/>
      <c r="AE3228" s="15"/>
      <c r="AT3228" s="270" t="s">
        <v>446</v>
      </c>
      <c r="AU3228" s="270" t="s">
        <v>83</v>
      </c>
      <c r="AV3228" s="15" t="s">
        <v>438</v>
      </c>
      <c r="AW3228" s="15" t="s">
        <v>35</v>
      </c>
      <c r="AX3228" s="15" t="s">
        <v>81</v>
      </c>
      <c r="AY3228" s="270" t="s">
        <v>426</v>
      </c>
    </row>
    <row r="3229" s="2" customFormat="1" ht="37.8" customHeight="1">
      <c r="A3229" s="42"/>
      <c r="B3229" s="43"/>
      <c r="C3229" s="220" t="s">
        <v>3990</v>
      </c>
      <c r="D3229" s="220" t="s">
        <v>433</v>
      </c>
      <c r="E3229" s="221" t="s">
        <v>3991</v>
      </c>
      <c r="F3229" s="222" t="s">
        <v>3992</v>
      </c>
      <c r="G3229" s="223" t="s">
        <v>436</v>
      </c>
      <c r="H3229" s="224">
        <v>86.391000000000005</v>
      </c>
      <c r="I3229" s="225"/>
      <c r="J3229" s="226">
        <f>ROUND(I3229*H3229,2)</f>
        <v>0</v>
      </c>
      <c r="K3229" s="222" t="s">
        <v>437</v>
      </c>
      <c r="L3229" s="48"/>
      <c r="M3229" s="227" t="s">
        <v>28</v>
      </c>
      <c r="N3229" s="228" t="s">
        <v>45</v>
      </c>
      <c r="O3229" s="88"/>
      <c r="P3229" s="229">
        <f>O3229*H3229</f>
        <v>0</v>
      </c>
      <c r="Q3229" s="229">
        <v>0</v>
      </c>
      <c r="R3229" s="229">
        <f>Q3229*H3229</f>
        <v>0</v>
      </c>
      <c r="S3229" s="229">
        <v>0</v>
      </c>
      <c r="T3229" s="230">
        <f>S3229*H3229</f>
        <v>0</v>
      </c>
      <c r="U3229" s="42"/>
      <c r="V3229" s="42"/>
      <c r="W3229" s="42"/>
      <c r="X3229" s="42"/>
      <c r="Y3229" s="42"/>
      <c r="Z3229" s="42"/>
      <c r="AA3229" s="42"/>
      <c r="AB3229" s="42"/>
      <c r="AC3229" s="42"/>
      <c r="AD3229" s="42"/>
      <c r="AE3229" s="42"/>
      <c r="AR3229" s="231" t="s">
        <v>645</v>
      </c>
      <c r="AT3229" s="231" t="s">
        <v>433</v>
      </c>
      <c r="AU3229" s="231" t="s">
        <v>83</v>
      </c>
      <c r="AY3229" s="21" t="s">
        <v>426</v>
      </c>
      <c r="BE3229" s="232">
        <f>IF(N3229="základní",J3229,0)</f>
        <v>0</v>
      </c>
      <c r="BF3229" s="232">
        <f>IF(N3229="snížená",J3229,0)</f>
        <v>0</v>
      </c>
      <c r="BG3229" s="232">
        <f>IF(N3229="zákl. přenesená",J3229,0)</f>
        <v>0</v>
      </c>
      <c r="BH3229" s="232">
        <f>IF(N3229="sníž. přenesená",J3229,0)</f>
        <v>0</v>
      </c>
      <c r="BI3229" s="232">
        <f>IF(N3229="nulová",J3229,0)</f>
        <v>0</v>
      </c>
      <c r="BJ3229" s="21" t="s">
        <v>81</v>
      </c>
      <c r="BK3229" s="232">
        <f>ROUND(I3229*H3229,2)</f>
        <v>0</v>
      </c>
      <c r="BL3229" s="21" t="s">
        <v>645</v>
      </c>
      <c r="BM3229" s="231" t="s">
        <v>3993</v>
      </c>
    </row>
    <row r="3230" s="2" customFormat="1">
      <c r="A3230" s="42"/>
      <c r="B3230" s="43"/>
      <c r="C3230" s="44"/>
      <c r="D3230" s="233" t="s">
        <v>442</v>
      </c>
      <c r="E3230" s="44"/>
      <c r="F3230" s="234" t="s">
        <v>3994</v>
      </c>
      <c r="G3230" s="44"/>
      <c r="H3230" s="44"/>
      <c r="I3230" s="235"/>
      <c r="J3230" s="44"/>
      <c r="K3230" s="44"/>
      <c r="L3230" s="48"/>
      <c r="M3230" s="236"/>
      <c r="N3230" s="237"/>
      <c r="O3230" s="88"/>
      <c r="P3230" s="88"/>
      <c r="Q3230" s="88"/>
      <c r="R3230" s="88"/>
      <c r="S3230" s="88"/>
      <c r="T3230" s="89"/>
      <c r="U3230" s="42"/>
      <c r="V3230" s="42"/>
      <c r="W3230" s="42"/>
      <c r="X3230" s="42"/>
      <c r="Y3230" s="42"/>
      <c r="Z3230" s="42"/>
      <c r="AA3230" s="42"/>
      <c r="AB3230" s="42"/>
      <c r="AC3230" s="42"/>
      <c r="AD3230" s="42"/>
      <c r="AE3230" s="42"/>
      <c r="AT3230" s="21" t="s">
        <v>442</v>
      </c>
      <c r="AU3230" s="21" t="s">
        <v>83</v>
      </c>
    </row>
    <row r="3231" s="13" customFormat="1">
      <c r="A3231" s="13"/>
      <c r="B3231" s="238"/>
      <c r="C3231" s="239"/>
      <c r="D3231" s="240" t="s">
        <v>446</v>
      </c>
      <c r="E3231" s="241" t="s">
        <v>28</v>
      </c>
      <c r="F3231" s="242" t="s">
        <v>171</v>
      </c>
      <c r="G3231" s="239"/>
      <c r="H3231" s="243">
        <v>69.099999999999994</v>
      </c>
      <c r="I3231" s="244"/>
      <c r="J3231" s="239"/>
      <c r="K3231" s="239"/>
      <c r="L3231" s="245"/>
      <c r="M3231" s="246"/>
      <c r="N3231" s="247"/>
      <c r="O3231" s="247"/>
      <c r="P3231" s="247"/>
      <c r="Q3231" s="247"/>
      <c r="R3231" s="247"/>
      <c r="S3231" s="247"/>
      <c r="T3231" s="248"/>
      <c r="U3231" s="13"/>
      <c r="V3231" s="13"/>
      <c r="W3231" s="13"/>
      <c r="X3231" s="13"/>
      <c r="Y3231" s="13"/>
      <c r="Z3231" s="13"/>
      <c r="AA3231" s="13"/>
      <c r="AB3231" s="13"/>
      <c r="AC3231" s="13"/>
      <c r="AD3231" s="13"/>
      <c r="AE3231" s="13"/>
      <c r="AT3231" s="249" t="s">
        <v>446</v>
      </c>
      <c r="AU3231" s="249" t="s">
        <v>83</v>
      </c>
      <c r="AV3231" s="13" t="s">
        <v>83</v>
      </c>
      <c r="AW3231" s="13" t="s">
        <v>35</v>
      </c>
      <c r="AX3231" s="13" t="s">
        <v>74</v>
      </c>
      <c r="AY3231" s="249" t="s">
        <v>426</v>
      </c>
    </row>
    <row r="3232" s="13" customFormat="1">
      <c r="A3232" s="13"/>
      <c r="B3232" s="238"/>
      <c r="C3232" s="239"/>
      <c r="D3232" s="240" t="s">
        <v>446</v>
      </c>
      <c r="E3232" s="241" t="s">
        <v>28</v>
      </c>
      <c r="F3232" s="242" t="s">
        <v>203</v>
      </c>
      <c r="G3232" s="239"/>
      <c r="H3232" s="243">
        <v>17.291</v>
      </c>
      <c r="I3232" s="244"/>
      <c r="J3232" s="239"/>
      <c r="K3232" s="239"/>
      <c r="L3232" s="245"/>
      <c r="M3232" s="246"/>
      <c r="N3232" s="247"/>
      <c r="O3232" s="247"/>
      <c r="P3232" s="247"/>
      <c r="Q3232" s="247"/>
      <c r="R3232" s="247"/>
      <c r="S3232" s="247"/>
      <c r="T3232" s="248"/>
      <c r="U3232" s="13"/>
      <c r="V3232" s="13"/>
      <c r="W3232" s="13"/>
      <c r="X3232" s="13"/>
      <c r="Y3232" s="13"/>
      <c r="Z3232" s="13"/>
      <c r="AA3232" s="13"/>
      <c r="AB3232" s="13"/>
      <c r="AC3232" s="13"/>
      <c r="AD3232" s="13"/>
      <c r="AE3232" s="13"/>
      <c r="AT3232" s="249" t="s">
        <v>446</v>
      </c>
      <c r="AU3232" s="249" t="s">
        <v>83</v>
      </c>
      <c r="AV3232" s="13" t="s">
        <v>83</v>
      </c>
      <c r="AW3232" s="13" t="s">
        <v>35</v>
      </c>
      <c r="AX3232" s="13" t="s">
        <v>74</v>
      </c>
      <c r="AY3232" s="249" t="s">
        <v>426</v>
      </c>
    </row>
    <row r="3233" s="15" customFormat="1">
      <c r="A3233" s="15"/>
      <c r="B3233" s="260"/>
      <c r="C3233" s="261"/>
      <c r="D3233" s="240" t="s">
        <v>446</v>
      </c>
      <c r="E3233" s="262" t="s">
        <v>28</v>
      </c>
      <c r="F3233" s="263" t="s">
        <v>466</v>
      </c>
      <c r="G3233" s="261"/>
      <c r="H3233" s="264">
        <v>86.391000000000005</v>
      </c>
      <c r="I3233" s="265"/>
      <c r="J3233" s="261"/>
      <c r="K3233" s="261"/>
      <c r="L3233" s="266"/>
      <c r="M3233" s="267"/>
      <c r="N3233" s="268"/>
      <c r="O3233" s="268"/>
      <c r="P3233" s="268"/>
      <c r="Q3233" s="268"/>
      <c r="R3233" s="268"/>
      <c r="S3233" s="268"/>
      <c r="T3233" s="269"/>
      <c r="U3233" s="15"/>
      <c r="V3233" s="15"/>
      <c r="W3233" s="15"/>
      <c r="X3233" s="15"/>
      <c r="Y3233" s="15"/>
      <c r="Z3233" s="15"/>
      <c r="AA3233" s="15"/>
      <c r="AB3233" s="15"/>
      <c r="AC3233" s="15"/>
      <c r="AD3233" s="15"/>
      <c r="AE3233" s="15"/>
      <c r="AT3233" s="270" t="s">
        <v>446</v>
      </c>
      <c r="AU3233" s="270" t="s">
        <v>83</v>
      </c>
      <c r="AV3233" s="15" t="s">
        <v>438</v>
      </c>
      <c r="AW3233" s="15" t="s">
        <v>35</v>
      </c>
      <c r="AX3233" s="15" t="s">
        <v>81</v>
      </c>
      <c r="AY3233" s="270" t="s">
        <v>426</v>
      </c>
    </row>
    <row r="3234" s="2" customFormat="1" ht="24.15" customHeight="1">
      <c r="A3234" s="42"/>
      <c r="B3234" s="43"/>
      <c r="C3234" s="220" t="s">
        <v>3995</v>
      </c>
      <c r="D3234" s="220" t="s">
        <v>433</v>
      </c>
      <c r="E3234" s="221" t="s">
        <v>3996</v>
      </c>
      <c r="F3234" s="222" t="s">
        <v>3997</v>
      </c>
      <c r="G3234" s="223" t="s">
        <v>436</v>
      </c>
      <c r="H3234" s="224">
        <v>84.930999999999997</v>
      </c>
      <c r="I3234" s="225"/>
      <c r="J3234" s="226">
        <f>ROUND(I3234*H3234,2)</f>
        <v>0</v>
      </c>
      <c r="K3234" s="222" t="s">
        <v>437</v>
      </c>
      <c r="L3234" s="48"/>
      <c r="M3234" s="227" t="s">
        <v>28</v>
      </c>
      <c r="N3234" s="228" t="s">
        <v>45</v>
      </c>
      <c r="O3234" s="88"/>
      <c r="P3234" s="229">
        <f>O3234*H3234</f>
        <v>0</v>
      </c>
      <c r="Q3234" s="229">
        <v>0.0015</v>
      </c>
      <c r="R3234" s="229">
        <f>Q3234*H3234</f>
        <v>0.1273965</v>
      </c>
      <c r="S3234" s="229">
        <v>0</v>
      </c>
      <c r="T3234" s="230">
        <f>S3234*H3234</f>
        <v>0</v>
      </c>
      <c r="U3234" s="42"/>
      <c r="V3234" s="42"/>
      <c r="W3234" s="42"/>
      <c r="X3234" s="42"/>
      <c r="Y3234" s="42"/>
      <c r="Z3234" s="42"/>
      <c r="AA3234" s="42"/>
      <c r="AB3234" s="42"/>
      <c r="AC3234" s="42"/>
      <c r="AD3234" s="42"/>
      <c r="AE3234" s="42"/>
      <c r="AR3234" s="231" t="s">
        <v>645</v>
      </c>
      <c r="AT3234" s="231" t="s">
        <v>433</v>
      </c>
      <c r="AU3234" s="231" t="s">
        <v>83</v>
      </c>
      <c r="AY3234" s="21" t="s">
        <v>426</v>
      </c>
      <c r="BE3234" s="232">
        <f>IF(N3234="základní",J3234,0)</f>
        <v>0</v>
      </c>
      <c r="BF3234" s="232">
        <f>IF(N3234="snížená",J3234,0)</f>
        <v>0</v>
      </c>
      <c r="BG3234" s="232">
        <f>IF(N3234="zákl. přenesená",J3234,0)</f>
        <v>0</v>
      </c>
      <c r="BH3234" s="232">
        <f>IF(N3234="sníž. přenesená",J3234,0)</f>
        <v>0</v>
      </c>
      <c r="BI3234" s="232">
        <f>IF(N3234="nulová",J3234,0)</f>
        <v>0</v>
      </c>
      <c r="BJ3234" s="21" t="s">
        <v>81</v>
      </c>
      <c r="BK3234" s="232">
        <f>ROUND(I3234*H3234,2)</f>
        <v>0</v>
      </c>
      <c r="BL3234" s="21" t="s">
        <v>645</v>
      </c>
      <c r="BM3234" s="231" t="s">
        <v>3998</v>
      </c>
    </row>
    <row r="3235" s="2" customFormat="1">
      <c r="A3235" s="42"/>
      <c r="B3235" s="43"/>
      <c r="C3235" s="44"/>
      <c r="D3235" s="233" t="s">
        <v>442</v>
      </c>
      <c r="E3235" s="44"/>
      <c r="F3235" s="234" t="s">
        <v>3999</v>
      </c>
      <c r="G3235" s="44"/>
      <c r="H3235" s="44"/>
      <c r="I3235" s="235"/>
      <c r="J3235" s="44"/>
      <c r="K3235" s="44"/>
      <c r="L3235" s="48"/>
      <c r="M3235" s="236"/>
      <c r="N3235" s="237"/>
      <c r="O3235" s="88"/>
      <c r="P3235" s="88"/>
      <c r="Q3235" s="88"/>
      <c r="R3235" s="88"/>
      <c r="S3235" s="88"/>
      <c r="T3235" s="89"/>
      <c r="U3235" s="42"/>
      <c r="V3235" s="42"/>
      <c r="W3235" s="42"/>
      <c r="X3235" s="42"/>
      <c r="Y3235" s="42"/>
      <c r="Z3235" s="42"/>
      <c r="AA3235" s="42"/>
      <c r="AB3235" s="42"/>
      <c r="AC3235" s="42"/>
      <c r="AD3235" s="42"/>
      <c r="AE3235" s="42"/>
      <c r="AT3235" s="21" t="s">
        <v>442</v>
      </c>
      <c r="AU3235" s="21" t="s">
        <v>83</v>
      </c>
    </row>
    <row r="3236" s="14" customFormat="1">
      <c r="A3236" s="14"/>
      <c r="B3236" s="250"/>
      <c r="C3236" s="251"/>
      <c r="D3236" s="240" t="s">
        <v>446</v>
      </c>
      <c r="E3236" s="252" t="s">
        <v>28</v>
      </c>
      <c r="F3236" s="253" t="s">
        <v>460</v>
      </c>
      <c r="G3236" s="251"/>
      <c r="H3236" s="252" t="s">
        <v>28</v>
      </c>
      <c r="I3236" s="254"/>
      <c r="J3236" s="251"/>
      <c r="K3236" s="251"/>
      <c r="L3236" s="255"/>
      <c r="M3236" s="256"/>
      <c r="N3236" s="257"/>
      <c r="O3236" s="257"/>
      <c r="P3236" s="257"/>
      <c r="Q3236" s="257"/>
      <c r="R3236" s="257"/>
      <c r="S3236" s="257"/>
      <c r="T3236" s="258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T3236" s="259" t="s">
        <v>446</v>
      </c>
      <c r="AU3236" s="259" t="s">
        <v>83</v>
      </c>
      <c r="AV3236" s="14" t="s">
        <v>81</v>
      </c>
      <c r="AW3236" s="14" t="s">
        <v>35</v>
      </c>
      <c r="AX3236" s="14" t="s">
        <v>74</v>
      </c>
      <c r="AY3236" s="259" t="s">
        <v>426</v>
      </c>
    </row>
    <row r="3237" s="13" customFormat="1">
      <c r="A3237" s="13"/>
      <c r="B3237" s="238"/>
      <c r="C3237" s="239"/>
      <c r="D3237" s="240" t="s">
        <v>446</v>
      </c>
      <c r="E3237" s="241" t="s">
        <v>28</v>
      </c>
      <c r="F3237" s="242" t="s">
        <v>4000</v>
      </c>
      <c r="G3237" s="239"/>
      <c r="H3237" s="243">
        <v>38.939999999999998</v>
      </c>
      <c r="I3237" s="244"/>
      <c r="J3237" s="239"/>
      <c r="K3237" s="239"/>
      <c r="L3237" s="245"/>
      <c r="M3237" s="246"/>
      <c r="N3237" s="247"/>
      <c r="O3237" s="247"/>
      <c r="P3237" s="247"/>
      <c r="Q3237" s="247"/>
      <c r="R3237" s="247"/>
      <c r="S3237" s="247"/>
      <c r="T3237" s="248"/>
      <c r="U3237" s="13"/>
      <c r="V3237" s="13"/>
      <c r="W3237" s="13"/>
      <c r="X3237" s="13"/>
      <c r="Y3237" s="13"/>
      <c r="Z3237" s="13"/>
      <c r="AA3237" s="13"/>
      <c r="AB3237" s="13"/>
      <c r="AC3237" s="13"/>
      <c r="AD3237" s="13"/>
      <c r="AE3237" s="13"/>
      <c r="AT3237" s="249" t="s">
        <v>446</v>
      </c>
      <c r="AU3237" s="249" t="s">
        <v>83</v>
      </c>
      <c r="AV3237" s="13" t="s">
        <v>83</v>
      </c>
      <c r="AW3237" s="13" t="s">
        <v>35</v>
      </c>
      <c r="AX3237" s="13" t="s">
        <v>74</v>
      </c>
      <c r="AY3237" s="249" t="s">
        <v>426</v>
      </c>
    </row>
    <row r="3238" s="14" customFormat="1">
      <c r="A3238" s="14"/>
      <c r="B3238" s="250"/>
      <c r="C3238" s="251"/>
      <c r="D3238" s="240" t="s">
        <v>446</v>
      </c>
      <c r="E3238" s="252" t="s">
        <v>28</v>
      </c>
      <c r="F3238" s="253" t="s">
        <v>863</v>
      </c>
      <c r="G3238" s="251"/>
      <c r="H3238" s="252" t="s">
        <v>28</v>
      </c>
      <c r="I3238" s="254"/>
      <c r="J3238" s="251"/>
      <c r="K3238" s="251"/>
      <c r="L3238" s="255"/>
      <c r="M3238" s="256"/>
      <c r="N3238" s="257"/>
      <c r="O3238" s="257"/>
      <c r="P3238" s="257"/>
      <c r="Q3238" s="257"/>
      <c r="R3238" s="257"/>
      <c r="S3238" s="257"/>
      <c r="T3238" s="258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T3238" s="259" t="s">
        <v>446</v>
      </c>
      <c r="AU3238" s="259" t="s">
        <v>83</v>
      </c>
      <c r="AV3238" s="14" t="s">
        <v>81</v>
      </c>
      <c r="AW3238" s="14" t="s">
        <v>35</v>
      </c>
      <c r="AX3238" s="14" t="s">
        <v>74</v>
      </c>
      <c r="AY3238" s="259" t="s">
        <v>426</v>
      </c>
    </row>
    <row r="3239" s="13" customFormat="1">
      <c r="A3239" s="13"/>
      <c r="B3239" s="238"/>
      <c r="C3239" s="239"/>
      <c r="D3239" s="240" t="s">
        <v>446</v>
      </c>
      <c r="E3239" s="241" t="s">
        <v>201</v>
      </c>
      <c r="F3239" s="242" t="s">
        <v>4001</v>
      </c>
      <c r="G3239" s="239"/>
      <c r="H3239" s="243">
        <v>28.699999999999999</v>
      </c>
      <c r="I3239" s="244"/>
      <c r="J3239" s="239"/>
      <c r="K3239" s="239"/>
      <c r="L3239" s="245"/>
      <c r="M3239" s="246"/>
      <c r="N3239" s="247"/>
      <c r="O3239" s="247"/>
      <c r="P3239" s="247"/>
      <c r="Q3239" s="247"/>
      <c r="R3239" s="247"/>
      <c r="S3239" s="247"/>
      <c r="T3239" s="248"/>
      <c r="U3239" s="13"/>
      <c r="V3239" s="13"/>
      <c r="W3239" s="13"/>
      <c r="X3239" s="13"/>
      <c r="Y3239" s="13"/>
      <c r="Z3239" s="13"/>
      <c r="AA3239" s="13"/>
      <c r="AB3239" s="13"/>
      <c r="AC3239" s="13"/>
      <c r="AD3239" s="13"/>
      <c r="AE3239" s="13"/>
      <c r="AT3239" s="249" t="s">
        <v>446</v>
      </c>
      <c r="AU3239" s="249" t="s">
        <v>83</v>
      </c>
      <c r="AV3239" s="13" t="s">
        <v>83</v>
      </c>
      <c r="AW3239" s="13" t="s">
        <v>35</v>
      </c>
      <c r="AX3239" s="13" t="s">
        <v>74</v>
      </c>
      <c r="AY3239" s="249" t="s">
        <v>426</v>
      </c>
    </row>
    <row r="3240" s="13" customFormat="1">
      <c r="A3240" s="13"/>
      <c r="B3240" s="238"/>
      <c r="C3240" s="239"/>
      <c r="D3240" s="240" t="s">
        <v>446</v>
      </c>
      <c r="E3240" s="241" t="s">
        <v>203</v>
      </c>
      <c r="F3240" s="242" t="s">
        <v>4002</v>
      </c>
      <c r="G3240" s="239"/>
      <c r="H3240" s="243">
        <v>17.291</v>
      </c>
      <c r="I3240" s="244"/>
      <c r="J3240" s="239"/>
      <c r="K3240" s="239"/>
      <c r="L3240" s="245"/>
      <c r="M3240" s="246"/>
      <c r="N3240" s="247"/>
      <c r="O3240" s="247"/>
      <c r="P3240" s="247"/>
      <c r="Q3240" s="247"/>
      <c r="R3240" s="247"/>
      <c r="S3240" s="247"/>
      <c r="T3240" s="248"/>
      <c r="U3240" s="13"/>
      <c r="V3240" s="13"/>
      <c r="W3240" s="13"/>
      <c r="X3240" s="13"/>
      <c r="Y3240" s="13"/>
      <c r="Z3240" s="13"/>
      <c r="AA3240" s="13"/>
      <c r="AB3240" s="13"/>
      <c r="AC3240" s="13"/>
      <c r="AD3240" s="13"/>
      <c r="AE3240" s="13"/>
      <c r="AT3240" s="249" t="s">
        <v>446</v>
      </c>
      <c r="AU3240" s="249" t="s">
        <v>83</v>
      </c>
      <c r="AV3240" s="13" t="s">
        <v>83</v>
      </c>
      <c r="AW3240" s="13" t="s">
        <v>35</v>
      </c>
      <c r="AX3240" s="13" t="s">
        <v>74</v>
      </c>
      <c r="AY3240" s="249" t="s">
        <v>426</v>
      </c>
    </row>
    <row r="3241" s="15" customFormat="1">
      <c r="A3241" s="15"/>
      <c r="B3241" s="260"/>
      <c r="C3241" s="261"/>
      <c r="D3241" s="240" t="s">
        <v>446</v>
      </c>
      <c r="E3241" s="262" t="s">
        <v>4003</v>
      </c>
      <c r="F3241" s="263" t="s">
        <v>466</v>
      </c>
      <c r="G3241" s="261"/>
      <c r="H3241" s="264">
        <v>84.930999999999997</v>
      </c>
      <c r="I3241" s="265"/>
      <c r="J3241" s="261"/>
      <c r="K3241" s="261"/>
      <c r="L3241" s="266"/>
      <c r="M3241" s="267"/>
      <c r="N3241" s="268"/>
      <c r="O3241" s="268"/>
      <c r="P3241" s="268"/>
      <c r="Q3241" s="268"/>
      <c r="R3241" s="268"/>
      <c r="S3241" s="268"/>
      <c r="T3241" s="269"/>
      <c r="U3241" s="15"/>
      <c r="V3241" s="15"/>
      <c r="W3241" s="15"/>
      <c r="X3241" s="15"/>
      <c r="Y3241" s="15"/>
      <c r="Z3241" s="15"/>
      <c r="AA3241" s="15"/>
      <c r="AB3241" s="15"/>
      <c r="AC3241" s="15"/>
      <c r="AD3241" s="15"/>
      <c r="AE3241" s="15"/>
      <c r="AT3241" s="270" t="s">
        <v>446</v>
      </c>
      <c r="AU3241" s="270" t="s">
        <v>83</v>
      </c>
      <c r="AV3241" s="15" t="s">
        <v>438</v>
      </c>
      <c r="AW3241" s="15" t="s">
        <v>35</v>
      </c>
      <c r="AX3241" s="15" t="s">
        <v>81</v>
      </c>
      <c r="AY3241" s="270" t="s">
        <v>426</v>
      </c>
    </row>
    <row r="3242" s="2" customFormat="1" ht="16.5" customHeight="1">
      <c r="A3242" s="42"/>
      <c r="B3242" s="43"/>
      <c r="C3242" s="271" t="s">
        <v>4004</v>
      </c>
      <c r="D3242" s="271" t="s">
        <v>776</v>
      </c>
      <c r="E3242" s="272" t="s">
        <v>4005</v>
      </c>
      <c r="F3242" s="273" t="s">
        <v>4006</v>
      </c>
      <c r="G3242" s="274" t="s">
        <v>1452</v>
      </c>
      <c r="H3242" s="275">
        <v>8</v>
      </c>
      <c r="I3242" s="276"/>
      <c r="J3242" s="277">
        <f>ROUND(I3242*H3242,2)</f>
        <v>0</v>
      </c>
      <c r="K3242" s="273" t="s">
        <v>28</v>
      </c>
      <c r="L3242" s="278"/>
      <c r="M3242" s="279" t="s">
        <v>28</v>
      </c>
      <c r="N3242" s="280" t="s">
        <v>45</v>
      </c>
      <c r="O3242" s="88"/>
      <c r="P3242" s="229">
        <f>O3242*H3242</f>
        <v>0</v>
      </c>
      <c r="Q3242" s="229">
        <v>0</v>
      </c>
      <c r="R3242" s="229">
        <f>Q3242*H3242</f>
        <v>0</v>
      </c>
      <c r="S3242" s="229">
        <v>0</v>
      </c>
      <c r="T3242" s="230">
        <f>S3242*H3242</f>
        <v>0</v>
      </c>
      <c r="U3242" s="42"/>
      <c r="V3242" s="42"/>
      <c r="W3242" s="42"/>
      <c r="X3242" s="42"/>
      <c r="Y3242" s="42"/>
      <c r="Z3242" s="42"/>
      <c r="AA3242" s="42"/>
      <c r="AB3242" s="42"/>
      <c r="AC3242" s="42"/>
      <c r="AD3242" s="42"/>
      <c r="AE3242" s="42"/>
      <c r="AR3242" s="231" t="s">
        <v>732</v>
      </c>
      <c r="AT3242" s="231" t="s">
        <v>776</v>
      </c>
      <c r="AU3242" s="231" t="s">
        <v>83</v>
      </c>
      <c r="AY3242" s="21" t="s">
        <v>426</v>
      </c>
      <c r="BE3242" s="232">
        <f>IF(N3242="základní",J3242,0)</f>
        <v>0</v>
      </c>
      <c r="BF3242" s="232">
        <f>IF(N3242="snížená",J3242,0)</f>
        <v>0</v>
      </c>
      <c r="BG3242" s="232">
        <f>IF(N3242="zákl. přenesená",J3242,0)</f>
        <v>0</v>
      </c>
      <c r="BH3242" s="232">
        <f>IF(N3242="sníž. přenesená",J3242,0)</f>
        <v>0</v>
      </c>
      <c r="BI3242" s="232">
        <f>IF(N3242="nulová",J3242,0)</f>
        <v>0</v>
      </c>
      <c r="BJ3242" s="21" t="s">
        <v>81</v>
      </c>
      <c r="BK3242" s="232">
        <f>ROUND(I3242*H3242,2)</f>
        <v>0</v>
      </c>
      <c r="BL3242" s="21" t="s">
        <v>645</v>
      </c>
      <c r="BM3242" s="231" t="s">
        <v>4007</v>
      </c>
    </row>
    <row r="3243" s="14" customFormat="1">
      <c r="A3243" s="14"/>
      <c r="B3243" s="250"/>
      <c r="C3243" s="251"/>
      <c r="D3243" s="240" t="s">
        <v>446</v>
      </c>
      <c r="E3243" s="252" t="s">
        <v>28</v>
      </c>
      <c r="F3243" s="253" t="s">
        <v>863</v>
      </c>
      <c r="G3243" s="251"/>
      <c r="H3243" s="252" t="s">
        <v>28</v>
      </c>
      <c r="I3243" s="254"/>
      <c r="J3243" s="251"/>
      <c r="K3243" s="251"/>
      <c r="L3243" s="255"/>
      <c r="M3243" s="256"/>
      <c r="N3243" s="257"/>
      <c r="O3243" s="257"/>
      <c r="P3243" s="257"/>
      <c r="Q3243" s="257"/>
      <c r="R3243" s="257"/>
      <c r="S3243" s="257"/>
      <c r="T3243" s="258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T3243" s="259" t="s">
        <v>446</v>
      </c>
      <c r="AU3243" s="259" t="s">
        <v>83</v>
      </c>
      <c r="AV3243" s="14" t="s">
        <v>81</v>
      </c>
      <c r="AW3243" s="14" t="s">
        <v>35</v>
      </c>
      <c r="AX3243" s="14" t="s">
        <v>74</v>
      </c>
      <c r="AY3243" s="259" t="s">
        <v>426</v>
      </c>
    </row>
    <row r="3244" s="13" customFormat="1">
      <c r="A3244" s="13"/>
      <c r="B3244" s="238"/>
      <c r="C3244" s="239"/>
      <c r="D3244" s="240" t="s">
        <v>446</v>
      </c>
      <c r="E3244" s="241" t="s">
        <v>28</v>
      </c>
      <c r="F3244" s="242" t="s">
        <v>491</v>
      </c>
      <c r="G3244" s="239"/>
      <c r="H3244" s="243">
        <v>8</v>
      </c>
      <c r="I3244" s="244"/>
      <c r="J3244" s="239"/>
      <c r="K3244" s="239"/>
      <c r="L3244" s="245"/>
      <c r="M3244" s="246"/>
      <c r="N3244" s="247"/>
      <c r="O3244" s="247"/>
      <c r="P3244" s="247"/>
      <c r="Q3244" s="247"/>
      <c r="R3244" s="247"/>
      <c r="S3244" s="247"/>
      <c r="T3244" s="248"/>
      <c r="U3244" s="13"/>
      <c r="V3244" s="13"/>
      <c r="W3244" s="13"/>
      <c r="X3244" s="13"/>
      <c r="Y3244" s="13"/>
      <c r="Z3244" s="13"/>
      <c r="AA3244" s="13"/>
      <c r="AB3244" s="13"/>
      <c r="AC3244" s="13"/>
      <c r="AD3244" s="13"/>
      <c r="AE3244" s="13"/>
      <c r="AT3244" s="249" t="s">
        <v>446</v>
      </c>
      <c r="AU3244" s="249" t="s">
        <v>83</v>
      </c>
      <c r="AV3244" s="13" t="s">
        <v>83</v>
      </c>
      <c r="AW3244" s="13" t="s">
        <v>35</v>
      </c>
      <c r="AX3244" s="13" t="s">
        <v>81</v>
      </c>
      <c r="AY3244" s="249" t="s">
        <v>426</v>
      </c>
    </row>
    <row r="3245" s="2" customFormat="1" ht="16.5" customHeight="1">
      <c r="A3245" s="42"/>
      <c r="B3245" s="43"/>
      <c r="C3245" s="220" t="s">
        <v>4008</v>
      </c>
      <c r="D3245" s="220" t="s">
        <v>433</v>
      </c>
      <c r="E3245" s="221" t="s">
        <v>4009</v>
      </c>
      <c r="F3245" s="222" t="s">
        <v>4010</v>
      </c>
      <c r="G3245" s="223" t="s">
        <v>949</v>
      </c>
      <c r="H3245" s="224">
        <v>5.2000000000000002</v>
      </c>
      <c r="I3245" s="225"/>
      <c r="J3245" s="226">
        <f>ROUND(I3245*H3245,2)</f>
        <v>0</v>
      </c>
      <c r="K3245" s="222" t="s">
        <v>437</v>
      </c>
      <c r="L3245" s="48"/>
      <c r="M3245" s="227" t="s">
        <v>28</v>
      </c>
      <c r="N3245" s="228" t="s">
        <v>45</v>
      </c>
      <c r="O3245" s="88"/>
      <c r="P3245" s="229">
        <f>O3245*H3245</f>
        <v>0</v>
      </c>
      <c r="Q3245" s="229">
        <v>3.0000000000000001E-05</v>
      </c>
      <c r="R3245" s="229">
        <f>Q3245*H3245</f>
        <v>0.000156</v>
      </c>
      <c r="S3245" s="229">
        <v>0</v>
      </c>
      <c r="T3245" s="230">
        <f>S3245*H3245</f>
        <v>0</v>
      </c>
      <c r="U3245" s="42"/>
      <c r="V3245" s="42"/>
      <c r="W3245" s="42"/>
      <c r="X3245" s="42"/>
      <c r="Y3245" s="42"/>
      <c r="Z3245" s="42"/>
      <c r="AA3245" s="42"/>
      <c r="AB3245" s="42"/>
      <c r="AC3245" s="42"/>
      <c r="AD3245" s="42"/>
      <c r="AE3245" s="42"/>
      <c r="AR3245" s="231" t="s">
        <v>645</v>
      </c>
      <c r="AT3245" s="231" t="s">
        <v>433</v>
      </c>
      <c r="AU3245" s="231" t="s">
        <v>83</v>
      </c>
      <c r="AY3245" s="21" t="s">
        <v>426</v>
      </c>
      <c r="BE3245" s="232">
        <f>IF(N3245="základní",J3245,0)</f>
        <v>0</v>
      </c>
      <c r="BF3245" s="232">
        <f>IF(N3245="snížená",J3245,0)</f>
        <v>0</v>
      </c>
      <c r="BG3245" s="232">
        <f>IF(N3245="zákl. přenesená",J3245,0)</f>
        <v>0</v>
      </c>
      <c r="BH3245" s="232">
        <f>IF(N3245="sníž. přenesená",J3245,0)</f>
        <v>0</v>
      </c>
      <c r="BI3245" s="232">
        <f>IF(N3245="nulová",J3245,0)</f>
        <v>0</v>
      </c>
      <c r="BJ3245" s="21" t="s">
        <v>81</v>
      </c>
      <c r="BK3245" s="232">
        <f>ROUND(I3245*H3245,2)</f>
        <v>0</v>
      </c>
      <c r="BL3245" s="21" t="s">
        <v>645</v>
      </c>
      <c r="BM3245" s="231" t="s">
        <v>4011</v>
      </c>
    </row>
    <row r="3246" s="2" customFormat="1">
      <c r="A3246" s="42"/>
      <c r="B3246" s="43"/>
      <c r="C3246" s="44"/>
      <c r="D3246" s="233" t="s">
        <v>442</v>
      </c>
      <c r="E3246" s="44"/>
      <c r="F3246" s="234" t="s">
        <v>4012</v>
      </c>
      <c r="G3246" s="44"/>
      <c r="H3246" s="44"/>
      <c r="I3246" s="235"/>
      <c r="J3246" s="44"/>
      <c r="K3246" s="44"/>
      <c r="L3246" s="48"/>
      <c r="M3246" s="236"/>
      <c r="N3246" s="237"/>
      <c r="O3246" s="88"/>
      <c r="P3246" s="88"/>
      <c r="Q3246" s="88"/>
      <c r="R3246" s="88"/>
      <c r="S3246" s="88"/>
      <c r="T3246" s="89"/>
      <c r="U3246" s="42"/>
      <c r="V3246" s="42"/>
      <c r="W3246" s="42"/>
      <c r="X3246" s="42"/>
      <c r="Y3246" s="42"/>
      <c r="Z3246" s="42"/>
      <c r="AA3246" s="42"/>
      <c r="AB3246" s="42"/>
      <c r="AC3246" s="42"/>
      <c r="AD3246" s="42"/>
      <c r="AE3246" s="42"/>
      <c r="AT3246" s="21" t="s">
        <v>442</v>
      </c>
      <c r="AU3246" s="21" t="s">
        <v>83</v>
      </c>
    </row>
    <row r="3247" s="14" customFormat="1">
      <c r="A3247" s="14"/>
      <c r="B3247" s="250"/>
      <c r="C3247" s="251"/>
      <c r="D3247" s="240" t="s">
        <v>446</v>
      </c>
      <c r="E3247" s="252" t="s">
        <v>28</v>
      </c>
      <c r="F3247" s="253" t="s">
        <v>872</v>
      </c>
      <c r="G3247" s="251"/>
      <c r="H3247" s="252" t="s">
        <v>28</v>
      </c>
      <c r="I3247" s="254"/>
      <c r="J3247" s="251"/>
      <c r="K3247" s="251"/>
      <c r="L3247" s="255"/>
      <c r="M3247" s="256"/>
      <c r="N3247" s="257"/>
      <c r="O3247" s="257"/>
      <c r="P3247" s="257"/>
      <c r="Q3247" s="257"/>
      <c r="R3247" s="257"/>
      <c r="S3247" s="257"/>
      <c r="T3247" s="258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T3247" s="259" t="s">
        <v>446</v>
      </c>
      <c r="AU3247" s="259" t="s">
        <v>83</v>
      </c>
      <c r="AV3247" s="14" t="s">
        <v>81</v>
      </c>
      <c r="AW3247" s="14" t="s">
        <v>35</v>
      </c>
      <c r="AX3247" s="14" t="s">
        <v>74</v>
      </c>
      <c r="AY3247" s="259" t="s">
        <v>426</v>
      </c>
    </row>
    <row r="3248" s="13" customFormat="1">
      <c r="A3248" s="13"/>
      <c r="B3248" s="238"/>
      <c r="C3248" s="239"/>
      <c r="D3248" s="240" t="s">
        <v>446</v>
      </c>
      <c r="E3248" s="241" t="s">
        <v>28</v>
      </c>
      <c r="F3248" s="242" t="s">
        <v>4013</v>
      </c>
      <c r="G3248" s="239"/>
      <c r="H3248" s="243">
        <v>5.2000000000000002</v>
      </c>
      <c r="I3248" s="244"/>
      <c r="J3248" s="239"/>
      <c r="K3248" s="239"/>
      <c r="L3248" s="245"/>
      <c r="M3248" s="246"/>
      <c r="N3248" s="247"/>
      <c r="O3248" s="247"/>
      <c r="P3248" s="247"/>
      <c r="Q3248" s="247"/>
      <c r="R3248" s="247"/>
      <c r="S3248" s="247"/>
      <c r="T3248" s="248"/>
      <c r="U3248" s="13"/>
      <c r="V3248" s="13"/>
      <c r="W3248" s="13"/>
      <c r="X3248" s="13"/>
      <c r="Y3248" s="13"/>
      <c r="Z3248" s="13"/>
      <c r="AA3248" s="13"/>
      <c r="AB3248" s="13"/>
      <c r="AC3248" s="13"/>
      <c r="AD3248" s="13"/>
      <c r="AE3248" s="13"/>
      <c r="AT3248" s="249" t="s">
        <v>446</v>
      </c>
      <c r="AU3248" s="249" t="s">
        <v>83</v>
      </c>
      <c r="AV3248" s="13" t="s">
        <v>83</v>
      </c>
      <c r="AW3248" s="13" t="s">
        <v>35</v>
      </c>
      <c r="AX3248" s="13" t="s">
        <v>81</v>
      </c>
      <c r="AY3248" s="249" t="s">
        <v>426</v>
      </c>
    </row>
    <row r="3249" s="2" customFormat="1" ht="49.05" customHeight="1">
      <c r="A3249" s="42"/>
      <c r="B3249" s="43"/>
      <c r="C3249" s="220" t="s">
        <v>4014</v>
      </c>
      <c r="D3249" s="220" t="s">
        <v>433</v>
      </c>
      <c r="E3249" s="221" t="s">
        <v>4015</v>
      </c>
      <c r="F3249" s="222" t="s">
        <v>4016</v>
      </c>
      <c r="G3249" s="223" t="s">
        <v>740</v>
      </c>
      <c r="H3249" s="224">
        <v>5.319</v>
      </c>
      <c r="I3249" s="225"/>
      <c r="J3249" s="226">
        <f>ROUND(I3249*H3249,2)</f>
        <v>0</v>
      </c>
      <c r="K3249" s="222" t="s">
        <v>437</v>
      </c>
      <c r="L3249" s="48"/>
      <c r="M3249" s="227" t="s">
        <v>28</v>
      </c>
      <c r="N3249" s="228" t="s">
        <v>45</v>
      </c>
      <c r="O3249" s="88"/>
      <c r="P3249" s="229">
        <f>O3249*H3249</f>
        <v>0</v>
      </c>
      <c r="Q3249" s="229">
        <v>0</v>
      </c>
      <c r="R3249" s="229">
        <f>Q3249*H3249</f>
        <v>0</v>
      </c>
      <c r="S3249" s="229">
        <v>0</v>
      </c>
      <c r="T3249" s="230">
        <f>S3249*H3249</f>
        <v>0</v>
      </c>
      <c r="U3249" s="42"/>
      <c r="V3249" s="42"/>
      <c r="W3249" s="42"/>
      <c r="X3249" s="42"/>
      <c r="Y3249" s="42"/>
      <c r="Z3249" s="42"/>
      <c r="AA3249" s="42"/>
      <c r="AB3249" s="42"/>
      <c r="AC3249" s="42"/>
      <c r="AD3249" s="42"/>
      <c r="AE3249" s="42"/>
      <c r="AR3249" s="231" t="s">
        <v>645</v>
      </c>
      <c r="AT3249" s="231" t="s">
        <v>433</v>
      </c>
      <c r="AU3249" s="231" t="s">
        <v>83</v>
      </c>
      <c r="AY3249" s="21" t="s">
        <v>426</v>
      </c>
      <c r="BE3249" s="232">
        <f>IF(N3249="základní",J3249,0)</f>
        <v>0</v>
      </c>
      <c r="BF3249" s="232">
        <f>IF(N3249="snížená",J3249,0)</f>
        <v>0</v>
      </c>
      <c r="BG3249" s="232">
        <f>IF(N3249="zákl. přenesená",J3249,0)</f>
        <v>0</v>
      </c>
      <c r="BH3249" s="232">
        <f>IF(N3249="sníž. přenesená",J3249,0)</f>
        <v>0</v>
      </c>
      <c r="BI3249" s="232">
        <f>IF(N3249="nulová",J3249,0)</f>
        <v>0</v>
      </c>
      <c r="BJ3249" s="21" t="s">
        <v>81</v>
      </c>
      <c r="BK3249" s="232">
        <f>ROUND(I3249*H3249,2)</f>
        <v>0</v>
      </c>
      <c r="BL3249" s="21" t="s">
        <v>645</v>
      </c>
      <c r="BM3249" s="231" t="s">
        <v>4017</v>
      </c>
    </row>
    <row r="3250" s="2" customFormat="1">
      <c r="A3250" s="42"/>
      <c r="B3250" s="43"/>
      <c r="C3250" s="44"/>
      <c r="D3250" s="233" t="s">
        <v>442</v>
      </c>
      <c r="E3250" s="44"/>
      <c r="F3250" s="234" t="s">
        <v>4018</v>
      </c>
      <c r="G3250" s="44"/>
      <c r="H3250" s="44"/>
      <c r="I3250" s="235"/>
      <c r="J3250" s="44"/>
      <c r="K3250" s="44"/>
      <c r="L3250" s="48"/>
      <c r="M3250" s="236"/>
      <c r="N3250" s="237"/>
      <c r="O3250" s="88"/>
      <c r="P3250" s="88"/>
      <c r="Q3250" s="88"/>
      <c r="R3250" s="88"/>
      <c r="S3250" s="88"/>
      <c r="T3250" s="89"/>
      <c r="U3250" s="42"/>
      <c r="V3250" s="42"/>
      <c r="W3250" s="42"/>
      <c r="X3250" s="42"/>
      <c r="Y3250" s="42"/>
      <c r="Z3250" s="42"/>
      <c r="AA3250" s="42"/>
      <c r="AB3250" s="42"/>
      <c r="AC3250" s="42"/>
      <c r="AD3250" s="42"/>
      <c r="AE3250" s="42"/>
      <c r="AT3250" s="21" t="s">
        <v>442</v>
      </c>
      <c r="AU3250" s="21" t="s">
        <v>83</v>
      </c>
    </row>
    <row r="3251" s="2" customFormat="1" ht="49.05" customHeight="1">
      <c r="A3251" s="42"/>
      <c r="B3251" s="43"/>
      <c r="C3251" s="220" t="s">
        <v>4019</v>
      </c>
      <c r="D3251" s="220" t="s">
        <v>433</v>
      </c>
      <c r="E3251" s="221" t="s">
        <v>4020</v>
      </c>
      <c r="F3251" s="222" t="s">
        <v>4021</v>
      </c>
      <c r="G3251" s="223" t="s">
        <v>740</v>
      </c>
      <c r="H3251" s="224">
        <v>5.319</v>
      </c>
      <c r="I3251" s="225"/>
      <c r="J3251" s="226">
        <f>ROUND(I3251*H3251,2)</f>
        <v>0</v>
      </c>
      <c r="K3251" s="222" t="s">
        <v>437</v>
      </c>
      <c r="L3251" s="48"/>
      <c r="M3251" s="227" t="s">
        <v>28</v>
      </c>
      <c r="N3251" s="228" t="s">
        <v>45</v>
      </c>
      <c r="O3251" s="88"/>
      <c r="P3251" s="229">
        <f>O3251*H3251</f>
        <v>0</v>
      </c>
      <c r="Q3251" s="229">
        <v>0</v>
      </c>
      <c r="R3251" s="229">
        <f>Q3251*H3251</f>
        <v>0</v>
      </c>
      <c r="S3251" s="229">
        <v>0</v>
      </c>
      <c r="T3251" s="230">
        <f>S3251*H3251</f>
        <v>0</v>
      </c>
      <c r="U3251" s="42"/>
      <c r="V3251" s="42"/>
      <c r="W3251" s="42"/>
      <c r="X3251" s="42"/>
      <c r="Y3251" s="42"/>
      <c r="Z3251" s="42"/>
      <c r="AA3251" s="42"/>
      <c r="AB3251" s="42"/>
      <c r="AC3251" s="42"/>
      <c r="AD3251" s="42"/>
      <c r="AE3251" s="42"/>
      <c r="AR3251" s="231" t="s">
        <v>645</v>
      </c>
      <c r="AT3251" s="231" t="s">
        <v>433</v>
      </c>
      <c r="AU3251" s="231" t="s">
        <v>83</v>
      </c>
      <c r="AY3251" s="21" t="s">
        <v>426</v>
      </c>
      <c r="BE3251" s="232">
        <f>IF(N3251="základní",J3251,0)</f>
        <v>0</v>
      </c>
      <c r="BF3251" s="232">
        <f>IF(N3251="snížená",J3251,0)</f>
        <v>0</v>
      </c>
      <c r="BG3251" s="232">
        <f>IF(N3251="zákl. přenesená",J3251,0)</f>
        <v>0</v>
      </c>
      <c r="BH3251" s="232">
        <f>IF(N3251="sníž. přenesená",J3251,0)</f>
        <v>0</v>
      </c>
      <c r="BI3251" s="232">
        <f>IF(N3251="nulová",J3251,0)</f>
        <v>0</v>
      </c>
      <c r="BJ3251" s="21" t="s">
        <v>81</v>
      </c>
      <c r="BK3251" s="232">
        <f>ROUND(I3251*H3251,2)</f>
        <v>0</v>
      </c>
      <c r="BL3251" s="21" t="s">
        <v>645</v>
      </c>
      <c r="BM3251" s="231" t="s">
        <v>4022</v>
      </c>
    </row>
    <row r="3252" s="2" customFormat="1">
      <c r="A3252" s="42"/>
      <c r="B3252" s="43"/>
      <c r="C3252" s="44"/>
      <c r="D3252" s="233" t="s">
        <v>442</v>
      </c>
      <c r="E3252" s="44"/>
      <c r="F3252" s="234" t="s">
        <v>4023</v>
      </c>
      <c r="G3252" s="44"/>
      <c r="H3252" s="44"/>
      <c r="I3252" s="235"/>
      <c r="J3252" s="44"/>
      <c r="K3252" s="44"/>
      <c r="L3252" s="48"/>
      <c r="M3252" s="236"/>
      <c r="N3252" s="237"/>
      <c r="O3252" s="88"/>
      <c r="P3252" s="88"/>
      <c r="Q3252" s="88"/>
      <c r="R3252" s="88"/>
      <c r="S3252" s="88"/>
      <c r="T3252" s="89"/>
      <c r="U3252" s="42"/>
      <c r="V3252" s="42"/>
      <c r="W3252" s="42"/>
      <c r="X3252" s="42"/>
      <c r="Y3252" s="42"/>
      <c r="Z3252" s="42"/>
      <c r="AA3252" s="42"/>
      <c r="AB3252" s="42"/>
      <c r="AC3252" s="42"/>
      <c r="AD3252" s="42"/>
      <c r="AE3252" s="42"/>
      <c r="AT3252" s="21" t="s">
        <v>442</v>
      </c>
      <c r="AU3252" s="21" t="s">
        <v>83</v>
      </c>
    </row>
    <row r="3253" s="12" customFormat="1" ht="22.8" customHeight="1">
      <c r="A3253" s="12"/>
      <c r="B3253" s="204"/>
      <c r="C3253" s="205"/>
      <c r="D3253" s="206" t="s">
        <v>73</v>
      </c>
      <c r="E3253" s="218" t="s">
        <v>4024</v>
      </c>
      <c r="F3253" s="218" t="s">
        <v>4025</v>
      </c>
      <c r="G3253" s="205"/>
      <c r="H3253" s="205"/>
      <c r="I3253" s="208"/>
      <c r="J3253" s="219">
        <f>BK3253</f>
        <v>0</v>
      </c>
      <c r="K3253" s="205"/>
      <c r="L3253" s="210"/>
      <c r="M3253" s="211"/>
      <c r="N3253" s="212"/>
      <c r="O3253" s="212"/>
      <c r="P3253" s="213">
        <f>SUM(P3254:P3310)</f>
        <v>0</v>
      </c>
      <c r="Q3253" s="212"/>
      <c r="R3253" s="213">
        <f>SUM(R3254:R3310)</f>
        <v>2.0512439100000002</v>
      </c>
      <c r="S3253" s="212"/>
      <c r="T3253" s="214">
        <f>SUM(T3254:T3310)</f>
        <v>0</v>
      </c>
      <c r="U3253" s="12"/>
      <c r="V3253" s="12"/>
      <c r="W3253" s="12"/>
      <c r="X3253" s="12"/>
      <c r="Y3253" s="12"/>
      <c r="Z3253" s="12"/>
      <c r="AA3253" s="12"/>
      <c r="AB3253" s="12"/>
      <c r="AC3253" s="12"/>
      <c r="AD3253" s="12"/>
      <c r="AE3253" s="12"/>
      <c r="AR3253" s="215" t="s">
        <v>83</v>
      </c>
      <c r="AT3253" s="216" t="s">
        <v>73</v>
      </c>
      <c r="AU3253" s="216" t="s">
        <v>81</v>
      </c>
      <c r="AY3253" s="215" t="s">
        <v>426</v>
      </c>
      <c r="BK3253" s="217">
        <f>SUM(BK3254:BK3310)</f>
        <v>0</v>
      </c>
    </row>
    <row r="3254" s="2" customFormat="1" ht="16.5" customHeight="1">
      <c r="A3254" s="42"/>
      <c r="B3254" s="43"/>
      <c r="C3254" s="220" t="s">
        <v>4026</v>
      </c>
      <c r="D3254" s="220" t="s">
        <v>433</v>
      </c>
      <c r="E3254" s="221" t="s">
        <v>4027</v>
      </c>
      <c r="F3254" s="222" t="s">
        <v>4028</v>
      </c>
      <c r="G3254" s="223" t="s">
        <v>436</v>
      </c>
      <c r="H3254" s="224">
        <v>343.30000000000001</v>
      </c>
      <c r="I3254" s="225"/>
      <c r="J3254" s="226">
        <f>ROUND(I3254*H3254,2)</f>
        <v>0</v>
      </c>
      <c r="K3254" s="222" t="s">
        <v>437</v>
      </c>
      <c r="L3254" s="48"/>
      <c r="M3254" s="227" t="s">
        <v>28</v>
      </c>
      <c r="N3254" s="228" t="s">
        <v>45</v>
      </c>
      <c r="O3254" s="88"/>
      <c r="P3254" s="229">
        <f>O3254*H3254</f>
        <v>0</v>
      </c>
      <c r="Q3254" s="229">
        <v>0</v>
      </c>
      <c r="R3254" s="229">
        <f>Q3254*H3254</f>
        <v>0</v>
      </c>
      <c r="S3254" s="229">
        <v>0</v>
      </c>
      <c r="T3254" s="230">
        <f>S3254*H3254</f>
        <v>0</v>
      </c>
      <c r="U3254" s="42"/>
      <c r="V3254" s="42"/>
      <c r="W3254" s="42"/>
      <c r="X3254" s="42"/>
      <c r="Y3254" s="42"/>
      <c r="Z3254" s="42"/>
      <c r="AA3254" s="42"/>
      <c r="AB3254" s="42"/>
      <c r="AC3254" s="42"/>
      <c r="AD3254" s="42"/>
      <c r="AE3254" s="42"/>
      <c r="AR3254" s="231" t="s">
        <v>645</v>
      </c>
      <c r="AT3254" s="231" t="s">
        <v>433</v>
      </c>
      <c r="AU3254" s="231" t="s">
        <v>83</v>
      </c>
      <c r="AY3254" s="21" t="s">
        <v>426</v>
      </c>
      <c r="BE3254" s="232">
        <f>IF(N3254="základní",J3254,0)</f>
        <v>0</v>
      </c>
      <c r="BF3254" s="232">
        <f>IF(N3254="snížená",J3254,0)</f>
        <v>0</v>
      </c>
      <c r="BG3254" s="232">
        <f>IF(N3254="zákl. přenesená",J3254,0)</f>
        <v>0</v>
      </c>
      <c r="BH3254" s="232">
        <f>IF(N3254="sníž. přenesená",J3254,0)</f>
        <v>0</v>
      </c>
      <c r="BI3254" s="232">
        <f>IF(N3254="nulová",J3254,0)</f>
        <v>0</v>
      </c>
      <c r="BJ3254" s="21" t="s">
        <v>81</v>
      </c>
      <c r="BK3254" s="232">
        <f>ROUND(I3254*H3254,2)</f>
        <v>0</v>
      </c>
      <c r="BL3254" s="21" t="s">
        <v>645</v>
      </c>
      <c r="BM3254" s="231" t="s">
        <v>4029</v>
      </c>
    </row>
    <row r="3255" s="2" customFormat="1">
      <c r="A3255" s="42"/>
      <c r="B3255" s="43"/>
      <c r="C3255" s="44"/>
      <c r="D3255" s="233" t="s">
        <v>442</v>
      </c>
      <c r="E3255" s="44"/>
      <c r="F3255" s="234" t="s">
        <v>4030</v>
      </c>
      <c r="G3255" s="44"/>
      <c r="H3255" s="44"/>
      <c r="I3255" s="235"/>
      <c r="J3255" s="44"/>
      <c r="K3255" s="44"/>
      <c r="L3255" s="48"/>
      <c r="M3255" s="236"/>
      <c r="N3255" s="237"/>
      <c r="O3255" s="88"/>
      <c r="P3255" s="88"/>
      <c r="Q3255" s="88"/>
      <c r="R3255" s="88"/>
      <c r="S3255" s="88"/>
      <c r="T3255" s="89"/>
      <c r="U3255" s="42"/>
      <c r="V3255" s="42"/>
      <c r="W3255" s="42"/>
      <c r="X3255" s="42"/>
      <c r="Y3255" s="42"/>
      <c r="Z3255" s="42"/>
      <c r="AA3255" s="42"/>
      <c r="AB3255" s="42"/>
      <c r="AC3255" s="42"/>
      <c r="AD3255" s="42"/>
      <c r="AE3255" s="42"/>
      <c r="AT3255" s="21" t="s">
        <v>442</v>
      </c>
      <c r="AU3255" s="21" t="s">
        <v>83</v>
      </c>
    </row>
    <row r="3256" s="13" customFormat="1">
      <c r="A3256" s="13"/>
      <c r="B3256" s="238"/>
      <c r="C3256" s="239"/>
      <c r="D3256" s="240" t="s">
        <v>446</v>
      </c>
      <c r="E3256" s="241" t="s">
        <v>28</v>
      </c>
      <c r="F3256" s="242" t="s">
        <v>586</v>
      </c>
      <c r="G3256" s="239"/>
      <c r="H3256" s="243">
        <v>343.30000000000001</v>
      </c>
      <c r="I3256" s="244"/>
      <c r="J3256" s="239"/>
      <c r="K3256" s="239"/>
      <c r="L3256" s="245"/>
      <c r="M3256" s="246"/>
      <c r="N3256" s="247"/>
      <c r="O3256" s="247"/>
      <c r="P3256" s="247"/>
      <c r="Q3256" s="247"/>
      <c r="R3256" s="247"/>
      <c r="S3256" s="247"/>
      <c r="T3256" s="248"/>
      <c r="U3256" s="13"/>
      <c r="V3256" s="13"/>
      <c r="W3256" s="13"/>
      <c r="X3256" s="13"/>
      <c r="Y3256" s="13"/>
      <c r="Z3256" s="13"/>
      <c r="AA3256" s="13"/>
      <c r="AB3256" s="13"/>
      <c r="AC3256" s="13"/>
      <c r="AD3256" s="13"/>
      <c r="AE3256" s="13"/>
      <c r="AT3256" s="249" t="s">
        <v>446</v>
      </c>
      <c r="AU3256" s="249" t="s">
        <v>83</v>
      </c>
      <c r="AV3256" s="13" t="s">
        <v>83</v>
      </c>
      <c r="AW3256" s="13" t="s">
        <v>35</v>
      </c>
      <c r="AX3256" s="13" t="s">
        <v>81</v>
      </c>
      <c r="AY3256" s="249" t="s">
        <v>426</v>
      </c>
    </row>
    <row r="3257" s="2" customFormat="1" ht="16.5" customHeight="1">
      <c r="A3257" s="42"/>
      <c r="B3257" s="43"/>
      <c r="C3257" s="220" t="s">
        <v>4031</v>
      </c>
      <c r="D3257" s="220" t="s">
        <v>433</v>
      </c>
      <c r="E3257" s="221" t="s">
        <v>4032</v>
      </c>
      <c r="F3257" s="222" t="s">
        <v>4033</v>
      </c>
      <c r="G3257" s="223" t="s">
        <v>436</v>
      </c>
      <c r="H3257" s="224">
        <v>1.6639999999999999</v>
      </c>
      <c r="I3257" s="225"/>
      <c r="J3257" s="226">
        <f>ROUND(I3257*H3257,2)</f>
        <v>0</v>
      </c>
      <c r="K3257" s="222" t="s">
        <v>437</v>
      </c>
      <c r="L3257" s="48"/>
      <c r="M3257" s="227" t="s">
        <v>28</v>
      </c>
      <c r="N3257" s="228" t="s">
        <v>45</v>
      </c>
      <c r="O3257" s="88"/>
      <c r="P3257" s="229">
        <f>O3257*H3257</f>
        <v>0</v>
      </c>
      <c r="Q3257" s="229">
        <v>0</v>
      </c>
      <c r="R3257" s="229">
        <f>Q3257*H3257</f>
        <v>0</v>
      </c>
      <c r="S3257" s="229">
        <v>0</v>
      </c>
      <c r="T3257" s="230">
        <f>S3257*H3257</f>
        <v>0</v>
      </c>
      <c r="U3257" s="42"/>
      <c r="V3257" s="42"/>
      <c r="W3257" s="42"/>
      <c r="X3257" s="42"/>
      <c r="Y3257" s="42"/>
      <c r="Z3257" s="42"/>
      <c r="AA3257" s="42"/>
      <c r="AB3257" s="42"/>
      <c r="AC3257" s="42"/>
      <c r="AD3257" s="42"/>
      <c r="AE3257" s="42"/>
      <c r="AR3257" s="231" t="s">
        <v>645</v>
      </c>
      <c r="AT3257" s="231" t="s">
        <v>433</v>
      </c>
      <c r="AU3257" s="231" t="s">
        <v>83</v>
      </c>
      <c r="AY3257" s="21" t="s">
        <v>426</v>
      </c>
      <c r="BE3257" s="232">
        <f>IF(N3257="základní",J3257,0)</f>
        <v>0</v>
      </c>
      <c r="BF3257" s="232">
        <f>IF(N3257="snížená",J3257,0)</f>
        <v>0</v>
      </c>
      <c r="BG3257" s="232">
        <f>IF(N3257="zákl. přenesená",J3257,0)</f>
        <v>0</v>
      </c>
      <c r="BH3257" s="232">
        <f>IF(N3257="sníž. přenesená",J3257,0)</f>
        <v>0</v>
      </c>
      <c r="BI3257" s="232">
        <f>IF(N3257="nulová",J3257,0)</f>
        <v>0</v>
      </c>
      <c r="BJ3257" s="21" t="s">
        <v>81</v>
      </c>
      <c r="BK3257" s="232">
        <f>ROUND(I3257*H3257,2)</f>
        <v>0</v>
      </c>
      <c r="BL3257" s="21" t="s">
        <v>645</v>
      </c>
      <c r="BM3257" s="231" t="s">
        <v>4034</v>
      </c>
    </row>
    <row r="3258" s="2" customFormat="1">
      <c r="A3258" s="42"/>
      <c r="B3258" s="43"/>
      <c r="C3258" s="44"/>
      <c r="D3258" s="233" t="s">
        <v>442</v>
      </c>
      <c r="E3258" s="44"/>
      <c r="F3258" s="234" t="s">
        <v>4035</v>
      </c>
      <c r="G3258" s="44"/>
      <c r="H3258" s="44"/>
      <c r="I3258" s="235"/>
      <c r="J3258" s="44"/>
      <c r="K3258" s="44"/>
      <c r="L3258" s="48"/>
      <c r="M3258" s="236"/>
      <c r="N3258" s="237"/>
      <c r="O3258" s="88"/>
      <c r="P3258" s="88"/>
      <c r="Q3258" s="88"/>
      <c r="R3258" s="88"/>
      <c r="S3258" s="88"/>
      <c r="T3258" s="89"/>
      <c r="U3258" s="42"/>
      <c r="V3258" s="42"/>
      <c r="W3258" s="42"/>
      <c r="X3258" s="42"/>
      <c r="Y3258" s="42"/>
      <c r="Z3258" s="42"/>
      <c r="AA3258" s="42"/>
      <c r="AB3258" s="42"/>
      <c r="AC3258" s="42"/>
      <c r="AD3258" s="42"/>
      <c r="AE3258" s="42"/>
      <c r="AT3258" s="21" t="s">
        <v>442</v>
      </c>
      <c r="AU3258" s="21" t="s">
        <v>83</v>
      </c>
    </row>
    <row r="3259" s="14" customFormat="1">
      <c r="A3259" s="14"/>
      <c r="B3259" s="250"/>
      <c r="C3259" s="251"/>
      <c r="D3259" s="240" t="s">
        <v>446</v>
      </c>
      <c r="E3259" s="252" t="s">
        <v>28</v>
      </c>
      <c r="F3259" s="253" t="s">
        <v>863</v>
      </c>
      <c r="G3259" s="251"/>
      <c r="H3259" s="252" t="s">
        <v>28</v>
      </c>
      <c r="I3259" s="254"/>
      <c r="J3259" s="251"/>
      <c r="K3259" s="251"/>
      <c r="L3259" s="255"/>
      <c r="M3259" s="256"/>
      <c r="N3259" s="257"/>
      <c r="O3259" s="257"/>
      <c r="P3259" s="257"/>
      <c r="Q3259" s="257"/>
      <c r="R3259" s="257"/>
      <c r="S3259" s="257"/>
      <c r="T3259" s="258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T3259" s="259" t="s">
        <v>446</v>
      </c>
      <c r="AU3259" s="259" t="s">
        <v>83</v>
      </c>
      <c r="AV3259" s="14" t="s">
        <v>81</v>
      </c>
      <c r="AW3259" s="14" t="s">
        <v>35</v>
      </c>
      <c r="AX3259" s="14" t="s">
        <v>74</v>
      </c>
      <c r="AY3259" s="259" t="s">
        <v>426</v>
      </c>
    </row>
    <row r="3260" s="13" customFormat="1">
      <c r="A3260" s="13"/>
      <c r="B3260" s="238"/>
      <c r="C3260" s="239"/>
      <c r="D3260" s="240" t="s">
        <v>446</v>
      </c>
      <c r="E3260" s="241" t="s">
        <v>28</v>
      </c>
      <c r="F3260" s="242" t="s">
        <v>4036</v>
      </c>
      <c r="G3260" s="239"/>
      <c r="H3260" s="243">
        <v>1.6639999999999999</v>
      </c>
      <c r="I3260" s="244"/>
      <c r="J3260" s="239"/>
      <c r="K3260" s="239"/>
      <c r="L3260" s="245"/>
      <c r="M3260" s="246"/>
      <c r="N3260" s="247"/>
      <c r="O3260" s="247"/>
      <c r="P3260" s="247"/>
      <c r="Q3260" s="247"/>
      <c r="R3260" s="247"/>
      <c r="S3260" s="247"/>
      <c r="T3260" s="248"/>
      <c r="U3260" s="13"/>
      <c r="V3260" s="13"/>
      <c r="W3260" s="13"/>
      <c r="X3260" s="13"/>
      <c r="Y3260" s="13"/>
      <c r="Z3260" s="13"/>
      <c r="AA3260" s="13"/>
      <c r="AB3260" s="13"/>
      <c r="AC3260" s="13"/>
      <c r="AD3260" s="13"/>
      <c r="AE3260" s="13"/>
      <c r="AT3260" s="249" t="s">
        <v>446</v>
      </c>
      <c r="AU3260" s="249" t="s">
        <v>83</v>
      </c>
      <c r="AV3260" s="13" t="s">
        <v>83</v>
      </c>
      <c r="AW3260" s="13" t="s">
        <v>35</v>
      </c>
      <c r="AX3260" s="13" t="s">
        <v>81</v>
      </c>
      <c r="AY3260" s="249" t="s">
        <v>426</v>
      </c>
    </row>
    <row r="3261" s="2" customFormat="1" ht="16.5" customHeight="1">
      <c r="A3261" s="42"/>
      <c r="B3261" s="43"/>
      <c r="C3261" s="220" t="s">
        <v>4037</v>
      </c>
      <c r="D3261" s="220" t="s">
        <v>433</v>
      </c>
      <c r="E3261" s="221" t="s">
        <v>4038</v>
      </c>
      <c r="F3261" s="222" t="s">
        <v>4039</v>
      </c>
      <c r="G3261" s="223" t="s">
        <v>436</v>
      </c>
      <c r="H3261" s="224">
        <v>343.30000000000001</v>
      </c>
      <c r="I3261" s="225"/>
      <c r="J3261" s="226">
        <f>ROUND(I3261*H3261,2)</f>
        <v>0</v>
      </c>
      <c r="K3261" s="222" t="s">
        <v>28</v>
      </c>
      <c r="L3261" s="48"/>
      <c r="M3261" s="227" t="s">
        <v>28</v>
      </c>
      <c r="N3261" s="228" t="s">
        <v>45</v>
      </c>
      <c r="O3261" s="88"/>
      <c r="P3261" s="229">
        <f>O3261*H3261</f>
        <v>0</v>
      </c>
      <c r="Q3261" s="229">
        <v>0.00029999999999999997</v>
      </c>
      <c r="R3261" s="229">
        <f>Q3261*H3261</f>
        <v>0.10299</v>
      </c>
      <c r="S3261" s="229">
        <v>0</v>
      </c>
      <c r="T3261" s="230">
        <f>S3261*H3261</f>
        <v>0</v>
      </c>
      <c r="U3261" s="42"/>
      <c r="V3261" s="42"/>
      <c r="W3261" s="42"/>
      <c r="X3261" s="42"/>
      <c r="Y3261" s="42"/>
      <c r="Z3261" s="42"/>
      <c r="AA3261" s="42"/>
      <c r="AB3261" s="42"/>
      <c r="AC3261" s="42"/>
      <c r="AD3261" s="42"/>
      <c r="AE3261" s="42"/>
      <c r="AR3261" s="231" t="s">
        <v>645</v>
      </c>
      <c r="AT3261" s="231" t="s">
        <v>433</v>
      </c>
      <c r="AU3261" s="231" t="s">
        <v>83</v>
      </c>
      <c r="AY3261" s="21" t="s">
        <v>426</v>
      </c>
      <c r="BE3261" s="232">
        <f>IF(N3261="základní",J3261,0)</f>
        <v>0</v>
      </c>
      <c r="BF3261" s="232">
        <f>IF(N3261="snížená",J3261,0)</f>
        <v>0</v>
      </c>
      <c r="BG3261" s="232">
        <f>IF(N3261="zákl. přenesená",J3261,0)</f>
        <v>0</v>
      </c>
      <c r="BH3261" s="232">
        <f>IF(N3261="sníž. přenesená",J3261,0)</f>
        <v>0</v>
      </c>
      <c r="BI3261" s="232">
        <f>IF(N3261="nulová",J3261,0)</f>
        <v>0</v>
      </c>
      <c r="BJ3261" s="21" t="s">
        <v>81</v>
      </c>
      <c r="BK3261" s="232">
        <f>ROUND(I3261*H3261,2)</f>
        <v>0</v>
      </c>
      <c r="BL3261" s="21" t="s">
        <v>645</v>
      </c>
      <c r="BM3261" s="231" t="s">
        <v>4040</v>
      </c>
    </row>
    <row r="3262" s="14" customFormat="1">
      <c r="A3262" s="14"/>
      <c r="B3262" s="250"/>
      <c r="C3262" s="251"/>
      <c r="D3262" s="240" t="s">
        <v>446</v>
      </c>
      <c r="E3262" s="252" t="s">
        <v>28</v>
      </c>
      <c r="F3262" s="253" t="s">
        <v>863</v>
      </c>
      <c r="G3262" s="251"/>
      <c r="H3262" s="252" t="s">
        <v>28</v>
      </c>
      <c r="I3262" s="254"/>
      <c r="J3262" s="251"/>
      <c r="K3262" s="251"/>
      <c r="L3262" s="255"/>
      <c r="M3262" s="256"/>
      <c r="N3262" s="257"/>
      <c r="O3262" s="257"/>
      <c r="P3262" s="257"/>
      <c r="Q3262" s="257"/>
      <c r="R3262" s="257"/>
      <c r="S3262" s="257"/>
      <c r="T3262" s="258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T3262" s="259" t="s">
        <v>446</v>
      </c>
      <c r="AU3262" s="259" t="s">
        <v>83</v>
      </c>
      <c r="AV3262" s="14" t="s">
        <v>81</v>
      </c>
      <c r="AW3262" s="14" t="s">
        <v>35</v>
      </c>
      <c r="AX3262" s="14" t="s">
        <v>74</v>
      </c>
      <c r="AY3262" s="259" t="s">
        <v>426</v>
      </c>
    </row>
    <row r="3263" s="13" customFormat="1">
      <c r="A3263" s="13"/>
      <c r="B3263" s="238"/>
      <c r="C3263" s="239"/>
      <c r="D3263" s="240" t="s">
        <v>446</v>
      </c>
      <c r="E3263" s="241" t="s">
        <v>28</v>
      </c>
      <c r="F3263" s="242" t="s">
        <v>4041</v>
      </c>
      <c r="G3263" s="239"/>
      <c r="H3263" s="243">
        <v>343.30000000000001</v>
      </c>
      <c r="I3263" s="244"/>
      <c r="J3263" s="239"/>
      <c r="K3263" s="239"/>
      <c r="L3263" s="245"/>
      <c r="M3263" s="246"/>
      <c r="N3263" s="247"/>
      <c r="O3263" s="247"/>
      <c r="P3263" s="247"/>
      <c r="Q3263" s="247"/>
      <c r="R3263" s="247"/>
      <c r="S3263" s="247"/>
      <c r="T3263" s="248"/>
      <c r="U3263" s="13"/>
      <c r="V3263" s="13"/>
      <c r="W3263" s="13"/>
      <c r="X3263" s="13"/>
      <c r="Y3263" s="13"/>
      <c r="Z3263" s="13"/>
      <c r="AA3263" s="13"/>
      <c r="AB3263" s="13"/>
      <c r="AC3263" s="13"/>
      <c r="AD3263" s="13"/>
      <c r="AE3263" s="13"/>
      <c r="AT3263" s="249" t="s">
        <v>446</v>
      </c>
      <c r="AU3263" s="249" t="s">
        <v>83</v>
      </c>
      <c r="AV3263" s="13" t="s">
        <v>83</v>
      </c>
      <c r="AW3263" s="13" t="s">
        <v>35</v>
      </c>
      <c r="AX3263" s="13" t="s">
        <v>74</v>
      </c>
      <c r="AY3263" s="249" t="s">
        <v>426</v>
      </c>
    </row>
    <row r="3264" s="15" customFormat="1">
      <c r="A3264" s="15"/>
      <c r="B3264" s="260"/>
      <c r="C3264" s="261"/>
      <c r="D3264" s="240" t="s">
        <v>446</v>
      </c>
      <c r="E3264" s="262" t="s">
        <v>586</v>
      </c>
      <c r="F3264" s="263" t="s">
        <v>466</v>
      </c>
      <c r="G3264" s="261"/>
      <c r="H3264" s="264">
        <v>343.30000000000001</v>
      </c>
      <c r="I3264" s="265"/>
      <c r="J3264" s="261"/>
      <c r="K3264" s="261"/>
      <c r="L3264" s="266"/>
      <c r="M3264" s="267"/>
      <c r="N3264" s="268"/>
      <c r="O3264" s="268"/>
      <c r="P3264" s="268"/>
      <c r="Q3264" s="268"/>
      <c r="R3264" s="268"/>
      <c r="S3264" s="268"/>
      <c r="T3264" s="269"/>
      <c r="U3264" s="15"/>
      <c r="V3264" s="15"/>
      <c r="W3264" s="15"/>
      <c r="X3264" s="15"/>
      <c r="Y3264" s="15"/>
      <c r="Z3264" s="15"/>
      <c r="AA3264" s="15"/>
      <c r="AB3264" s="15"/>
      <c r="AC3264" s="15"/>
      <c r="AD3264" s="15"/>
      <c r="AE3264" s="15"/>
      <c r="AT3264" s="270" t="s">
        <v>446</v>
      </c>
      <c r="AU3264" s="270" t="s">
        <v>83</v>
      </c>
      <c r="AV3264" s="15" t="s">
        <v>438</v>
      </c>
      <c r="AW3264" s="15" t="s">
        <v>35</v>
      </c>
      <c r="AX3264" s="15" t="s">
        <v>81</v>
      </c>
      <c r="AY3264" s="270" t="s">
        <v>426</v>
      </c>
    </row>
    <row r="3265" s="2" customFormat="1" ht="24.15" customHeight="1">
      <c r="A3265" s="42"/>
      <c r="B3265" s="43"/>
      <c r="C3265" s="220" t="s">
        <v>4042</v>
      </c>
      <c r="D3265" s="220" t="s">
        <v>433</v>
      </c>
      <c r="E3265" s="221" t="s">
        <v>4043</v>
      </c>
      <c r="F3265" s="222" t="s">
        <v>4044</v>
      </c>
      <c r="G3265" s="223" t="s">
        <v>949</v>
      </c>
      <c r="H3265" s="224">
        <v>2.6000000000000001</v>
      </c>
      <c r="I3265" s="225"/>
      <c r="J3265" s="226">
        <f>ROUND(I3265*H3265,2)</f>
        <v>0</v>
      </c>
      <c r="K3265" s="222" t="s">
        <v>28</v>
      </c>
      <c r="L3265" s="48"/>
      <c r="M3265" s="227" t="s">
        <v>28</v>
      </c>
      <c r="N3265" s="228" t="s">
        <v>45</v>
      </c>
      <c r="O3265" s="88"/>
      <c r="P3265" s="229">
        <f>O3265*H3265</f>
        <v>0</v>
      </c>
      <c r="Q3265" s="229">
        <v>0.00012</v>
      </c>
      <c r="R3265" s="229">
        <f>Q3265*H3265</f>
        <v>0.00031199999999999999</v>
      </c>
      <c r="S3265" s="229">
        <v>0</v>
      </c>
      <c r="T3265" s="230">
        <f>S3265*H3265</f>
        <v>0</v>
      </c>
      <c r="U3265" s="42"/>
      <c r="V3265" s="42"/>
      <c r="W3265" s="42"/>
      <c r="X3265" s="42"/>
      <c r="Y3265" s="42"/>
      <c r="Z3265" s="42"/>
      <c r="AA3265" s="42"/>
      <c r="AB3265" s="42"/>
      <c r="AC3265" s="42"/>
      <c r="AD3265" s="42"/>
      <c r="AE3265" s="42"/>
      <c r="AR3265" s="231" t="s">
        <v>645</v>
      </c>
      <c r="AT3265" s="231" t="s">
        <v>433</v>
      </c>
      <c r="AU3265" s="231" t="s">
        <v>83</v>
      </c>
      <c r="AY3265" s="21" t="s">
        <v>426</v>
      </c>
      <c r="BE3265" s="232">
        <f>IF(N3265="základní",J3265,0)</f>
        <v>0</v>
      </c>
      <c r="BF3265" s="232">
        <f>IF(N3265="snížená",J3265,0)</f>
        <v>0</v>
      </c>
      <c r="BG3265" s="232">
        <f>IF(N3265="zákl. přenesená",J3265,0)</f>
        <v>0</v>
      </c>
      <c r="BH3265" s="232">
        <f>IF(N3265="sníž. přenesená",J3265,0)</f>
        <v>0</v>
      </c>
      <c r="BI3265" s="232">
        <f>IF(N3265="nulová",J3265,0)</f>
        <v>0</v>
      </c>
      <c r="BJ3265" s="21" t="s">
        <v>81</v>
      </c>
      <c r="BK3265" s="232">
        <f>ROUND(I3265*H3265,2)</f>
        <v>0</v>
      </c>
      <c r="BL3265" s="21" t="s">
        <v>645</v>
      </c>
      <c r="BM3265" s="231" t="s">
        <v>4045</v>
      </c>
    </row>
    <row r="3266" s="14" customFormat="1">
      <c r="A3266" s="14"/>
      <c r="B3266" s="250"/>
      <c r="C3266" s="251"/>
      <c r="D3266" s="240" t="s">
        <v>446</v>
      </c>
      <c r="E3266" s="252" t="s">
        <v>28</v>
      </c>
      <c r="F3266" s="253" t="s">
        <v>863</v>
      </c>
      <c r="G3266" s="251"/>
      <c r="H3266" s="252" t="s">
        <v>28</v>
      </c>
      <c r="I3266" s="254"/>
      <c r="J3266" s="251"/>
      <c r="K3266" s="251"/>
      <c r="L3266" s="255"/>
      <c r="M3266" s="256"/>
      <c r="N3266" s="257"/>
      <c r="O3266" s="257"/>
      <c r="P3266" s="257"/>
      <c r="Q3266" s="257"/>
      <c r="R3266" s="257"/>
      <c r="S3266" s="257"/>
      <c r="T3266" s="258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T3266" s="259" t="s">
        <v>446</v>
      </c>
      <c r="AU3266" s="259" t="s">
        <v>83</v>
      </c>
      <c r="AV3266" s="14" t="s">
        <v>81</v>
      </c>
      <c r="AW3266" s="14" t="s">
        <v>35</v>
      </c>
      <c r="AX3266" s="14" t="s">
        <v>74</v>
      </c>
      <c r="AY3266" s="259" t="s">
        <v>426</v>
      </c>
    </row>
    <row r="3267" s="13" customFormat="1">
      <c r="A3267" s="13"/>
      <c r="B3267" s="238"/>
      <c r="C3267" s="239"/>
      <c r="D3267" s="240" t="s">
        <v>446</v>
      </c>
      <c r="E3267" s="241" t="s">
        <v>28</v>
      </c>
      <c r="F3267" s="242" t="s">
        <v>4046</v>
      </c>
      <c r="G3267" s="239"/>
      <c r="H3267" s="243">
        <v>2.6000000000000001</v>
      </c>
      <c r="I3267" s="244"/>
      <c r="J3267" s="239"/>
      <c r="K3267" s="239"/>
      <c r="L3267" s="245"/>
      <c r="M3267" s="246"/>
      <c r="N3267" s="247"/>
      <c r="O3267" s="247"/>
      <c r="P3267" s="247"/>
      <c r="Q3267" s="247"/>
      <c r="R3267" s="247"/>
      <c r="S3267" s="247"/>
      <c r="T3267" s="248"/>
      <c r="U3267" s="13"/>
      <c r="V3267" s="13"/>
      <c r="W3267" s="13"/>
      <c r="X3267" s="13"/>
      <c r="Y3267" s="13"/>
      <c r="Z3267" s="13"/>
      <c r="AA3267" s="13"/>
      <c r="AB3267" s="13"/>
      <c r="AC3267" s="13"/>
      <c r="AD3267" s="13"/>
      <c r="AE3267" s="13"/>
      <c r="AT3267" s="249" t="s">
        <v>446</v>
      </c>
      <c r="AU3267" s="249" t="s">
        <v>83</v>
      </c>
      <c r="AV3267" s="13" t="s">
        <v>83</v>
      </c>
      <c r="AW3267" s="13" t="s">
        <v>35</v>
      </c>
      <c r="AX3267" s="13" t="s">
        <v>81</v>
      </c>
      <c r="AY3267" s="249" t="s">
        <v>426</v>
      </c>
    </row>
    <row r="3268" s="2" customFormat="1" ht="33" customHeight="1">
      <c r="A3268" s="42"/>
      <c r="B3268" s="43"/>
      <c r="C3268" s="220" t="s">
        <v>4047</v>
      </c>
      <c r="D3268" s="220" t="s">
        <v>433</v>
      </c>
      <c r="E3268" s="221" t="s">
        <v>4048</v>
      </c>
      <c r="F3268" s="222" t="s">
        <v>4049</v>
      </c>
      <c r="G3268" s="223" t="s">
        <v>949</v>
      </c>
      <c r="H3268" s="224">
        <v>5.2000000000000002</v>
      </c>
      <c r="I3268" s="225"/>
      <c r="J3268" s="226">
        <f>ROUND(I3268*H3268,2)</f>
        <v>0</v>
      </c>
      <c r="K3268" s="222" t="s">
        <v>28</v>
      </c>
      <c r="L3268" s="48"/>
      <c r="M3268" s="227" t="s">
        <v>28</v>
      </c>
      <c r="N3268" s="228" t="s">
        <v>45</v>
      </c>
      <c r="O3268" s="88"/>
      <c r="P3268" s="229">
        <f>O3268*H3268</f>
        <v>0</v>
      </c>
      <c r="Q3268" s="229">
        <v>8.0000000000000007E-05</v>
      </c>
      <c r="R3268" s="229">
        <f>Q3268*H3268</f>
        <v>0.00041600000000000003</v>
      </c>
      <c r="S3268" s="229">
        <v>0</v>
      </c>
      <c r="T3268" s="230">
        <f>S3268*H3268</f>
        <v>0</v>
      </c>
      <c r="U3268" s="42"/>
      <c r="V3268" s="42"/>
      <c r="W3268" s="42"/>
      <c r="X3268" s="42"/>
      <c r="Y3268" s="42"/>
      <c r="Z3268" s="42"/>
      <c r="AA3268" s="42"/>
      <c r="AB3268" s="42"/>
      <c r="AC3268" s="42"/>
      <c r="AD3268" s="42"/>
      <c r="AE3268" s="42"/>
      <c r="AR3268" s="231" t="s">
        <v>645</v>
      </c>
      <c r="AT3268" s="231" t="s">
        <v>433</v>
      </c>
      <c r="AU3268" s="231" t="s">
        <v>83</v>
      </c>
      <c r="AY3268" s="21" t="s">
        <v>426</v>
      </c>
      <c r="BE3268" s="232">
        <f>IF(N3268="základní",J3268,0)</f>
        <v>0</v>
      </c>
      <c r="BF3268" s="232">
        <f>IF(N3268="snížená",J3268,0)</f>
        <v>0</v>
      </c>
      <c r="BG3268" s="232">
        <f>IF(N3268="zákl. přenesená",J3268,0)</f>
        <v>0</v>
      </c>
      <c r="BH3268" s="232">
        <f>IF(N3268="sníž. přenesená",J3268,0)</f>
        <v>0</v>
      </c>
      <c r="BI3268" s="232">
        <f>IF(N3268="nulová",J3268,0)</f>
        <v>0</v>
      </c>
      <c r="BJ3268" s="21" t="s">
        <v>81</v>
      </c>
      <c r="BK3268" s="232">
        <f>ROUND(I3268*H3268,2)</f>
        <v>0</v>
      </c>
      <c r="BL3268" s="21" t="s">
        <v>645</v>
      </c>
      <c r="BM3268" s="231" t="s">
        <v>4050</v>
      </c>
    </row>
    <row r="3269" s="14" customFormat="1">
      <c r="A3269" s="14"/>
      <c r="B3269" s="250"/>
      <c r="C3269" s="251"/>
      <c r="D3269" s="240" t="s">
        <v>446</v>
      </c>
      <c r="E3269" s="252" t="s">
        <v>28</v>
      </c>
      <c r="F3269" s="253" t="s">
        <v>863</v>
      </c>
      <c r="G3269" s="251"/>
      <c r="H3269" s="252" t="s">
        <v>28</v>
      </c>
      <c r="I3269" s="254"/>
      <c r="J3269" s="251"/>
      <c r="K3269" s="251"/>
      <c r="L3269" s="255"/>
      <c r="M3269" s="256"/>
      <c r="N3269" s="257"/>
      <c r="O3269" s="257"/>
      <c r="P3269" s="257"/>
      <c r="Q3269" s="257"/>
      <c r="R3269" s="257"/>
      <c r="S3269" s="257"/>
      <c r="T3269" s="258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T3269" s="259" t="s">
        <v>446</v>
      </c>
      <c r="AU3269" s="259" t="s">
        <v>83</v>
      </c>
      <c r="AV3269" s="14" t="s">
        <v>81</v>
      </c>
      <c r="AW3269" s="14" t="s">
        <v>35</v>
      </c>
      <c r="AX3269" s="14" t="s">
        <v>74</v>
      </c>
      <c r="AY3269" s="259" t="s">
        <v>426</v>
      </c>
    </row>
    <row r="3270" s="13" customFormat="1">
      <c r="A3270" s="13"/>
      <c r="B3270" s="238"/>
      <c r="C3270" s="239"/>
      <c r="D3270" s="240" t="s">
        <v>446</v>
      </c>
      <c r="E3270" s="241" t="s">
        <v>28</v>
      </c>
      <c r="F3270" s="242" t="s">
        <v>4051</v>
      </c>
      <c r="G3270" s="239"/>
      <c r="H3270" s="243">
        <v>5.2000000000000002</v>
      </c>
      <c r="I3270" s="244"/>
      <c r="J3270" s="239"/>
      <c r="K3270" s="239"/>
      <c r="L3270" s="245"/>
      <c r="M3270" s="246"/>
      <c r="N3270" s="247"/>
      <c r="O3270" s="247"/>
      <c r="P3270" s="247"/>
      <c r="Q3270" s="247"/>
      <c r="R3270" s="247"/>
      <c r="S3270" s="247"/>
      <c r="T3270" s="248"/>
      <c r="U3270" s="13"/>
      <c r="V3270" s="13"/>
      <c r="W3270" s="13"/>
      <c r="X3270" s="13"/>
      <c r="Y3270" s="13"/>
      <c r="Z3270" s="13"/>
      <c r="AA3270" s="13"/>
      <c r="AB3270" s="13"/>
      <c r="AC3270" s="13"/>
      <c r="AD3270" s="13"/>
      <c r="AE3270" s="13"/>
      <c r="AT3270" s="249" t="s">
        <v>446</v>
      </c>
      <c r="AU3270" s="249" t="s">
        <v>83</v>
      </c>
      <c r="AV3270" s="13" t="s">
        <v>83</v>
      </c>
      <c r="AW3270" s="13" t="s">
        <v>35</v>
      </c>
      <c r="AX3270" s="13" t="s">
        <v>81</v>
      </c>
      <c r="AY3270" s="249" t="s">
        <v>426</v>
      </c>
    </row>
    <row r="3271" s="2" customFormat="1" ht="24.15" customHeight="1">
      <c r="A3271" s="42"/>
      <c r="B3271" s="43"/>
      <c r="C3271" s="271" t="s">
        <v>4052</v>
      </c>
      <c r="D3271" s="271" t="s">
        <v>776</v>
      </c>
      <c r="E3271" s="272" t="s">
        <v>4053</v>
      </c>
      <c r="F3271" s="273" t="s">
        <v>4054</v>
      </c>
      <c r="G3271" s="274" t="s">
        <v>436</v>
      </c>
      <c r="H3271" s="275">
        <v>379.54399999999998</v>
      </c>
      <c r="I3271" s="276"/>
      <c r="J3271" s="277">
        <f>ROUND(I3271*H3271,2)</f>
        <v>0</v>
      </c>
      <c r="K3271" s="273" t="s">
        <v>28</v>
      </c>
      <c r="L3271" s="278"/>
      <c r="M3271" s="279" t="s">
        <v>28</v>
      </c>
      <c r="N3271" s="280" t="s">
        <v>45</v>
      </c>
      <c r="O3271" s="88"/>
      <c r="P3271" s="229">
        <f>O3271*H3271</f>
        <v>0</v>
      </c>
      <c r="Q3271" s="229">
        <v>0.0051000000000000004</v>
      </c>
      <c r="R3271" s="229">
        <f>Q3271*H3271</f>
        <v>1.9356744000000001</v>
      </c>
      <c r="S3271" s="229">
        <v>0</v>
      </c>
      <c r="T3271" s="230">
        <f>S3271*H3271</f>
        <v>0</v>
      </c>
      <c r="U3271" s="42"/>
      <c r="V3271" s="42"/>
      <c r="W3271" s="42"/>
      <c r="X3271" s="42"/>
      <c r="Y3271" s="42"/>
      <c r="Z3271" s="42"/>
      <c r="AA3271" s="42"/>
      <c r="AB3271" s="42"/>
      <c r="AC3271" s="42"/>
      <c r="AD3271" s="42"/>
      <c r="AE3271" s="42"/>
      <c r="AR3271" s="231" t="s">
        <v>732</v>
      </c>
      <c r="AT3271" s="231" t="s">
        <v>776</v>
      </c>
      <c r="AU3271" s="231" t="s">
        <v>83</v>
      </c>
      <c r="AY3271" s="21" t="s">
        <v>426</v>
      </c>
      <c r="BE3271" s="232">
        <f>IF(N3271="základní",J3271,0)</f>
        <v>0</v>
      </c>
      <c r="BF3271" s="232">
        <f>IF(N3271="snížená",J3271,0)</f>
        <v>0</v>
      </c>
      <c r="BG3271" s="232">
        <f>IF(N3271="zákl. přenesená",J3271,0)</f>
        <v>0</v>
      </c>
      <c r="BH3271" s="232">
        <f>IF(N3271="sníž. přenesená",J3271,0)</f>
        <v>0</v>
      </c>
      <c r="BI3271" s="232">
        <f>IF(N3271="nulová",J3271,0)</f>
        <v>0</v>
      </c>
      <c r="BJ3271" s="21" t="s">
        <v>81</v>
      </c>
      <c r="BK3271" s="232">
        <f>ROUND(I3271*H3271,2)</f>
        <v>0</v>
      </c>
      <c r="BL3271" s="21" t="s">
        <v>645</v>
      </c>
      <c r="BM3271" s="231" t="s">
        <v>4055</v>
      </c>
    </row>
    <row r="3272" s="14" customFormat="1">
      <c r="A3272" s="14"/>
      <c r="B3272" s="250"/>
      <c r="C3272" s="251"/>
      <c r="D3272" s="240" t="s">
        <v>446</v>
      </c>
      <c r="E3272" s="252" t="s">
        <v>28</v>
      </c>
      <c r="F3272" s="253" t="s">
        <v>899</v>
      </c>
      <c r="G3272" s="251"/>
      <c r="H3272" s="252" t="s">
        <v>28</v>
      </c>
      <c r="I3272" s="254"/>
      <c r="J3272" s="251"/>
      <c r="K3272" s="251"/>
      <c r="L3272" s="255"/>
      <c r="M3272" s="256"/>
      <c r="N3272" s="257"/>
      <c r="O3272" s="257"/>
      <c r="P3272" s="257"/>
      <c r="Q3272" s="257"/>
      <c r="R3272" s="257"/>
      <c r="S3272" s="257"/>
      <c r="T3272" s="258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T3272" s="259" t="s">
        <v>446</v>
      </c>
      <c r="AU3272" s="259" t="s">
        <v>83</v>
      </c>
      <c r="AV3272" s="14" t="s">
        <v>81</v>
      </c>
      <c r="AW3272" s="14" t="s">
        <v>35</v>
      </c>
      <c r="AX3272" s="14" t="s">
        <v>74</v>
      </c>
      <c r="AY3272" s="259" t="s">
        <v>426</v>
      </c>
    </row>
    <row r="3273" s="13" customFormat="1">
      <c r="A3273" s="13"/>
      <c r="B3273" s="238"/>
      <c r="C3273" s="239"/>
      <c r="D3273" s="240" t="s">
        <v>446</v>
      </c>
      <c r="E3273" s="241" t="s">
        <v>28</v>
      </c>
      <c r="F3273" s="242" t="s">
        <v>4056</v>
      </c>
      <c r="G3273" s="239"/>
      <c r="H3273" s="243">
        <v>377.63</v>
      </c>
      <c r="I3273" s="244"/>
      <c r="J3273" s="239"/>
      <c r="K3273" s="239"/>
      <c r="L3273" s="245"/>
      <c r="M3273" s="246"/>
      <c r="N3273" s="247"/>
      <c r="O3273" s="247"/>
      <c r="P3273" s="247"/>
      <c r="Q3273" s="247"/>
      <c r="R3273" s="247"/>
      <c r="S3273" s="247"/>
      <c r="T3273" s="248"/>
      <c r="U3273" s="13"/>
      <c r="V3273" s="13"/>
      <c r="W3273" s="13"/>
      <c r="X3273" s="13"/>
      <c r="Y3273" s="13"/>
      <c r="Z3273" s="13"/>
      <c r="AA3273" s="13"/>
      <c r="AB3273" s="13"/>
      <c r="AC3273" s="13"/>
      <c r="AD3273" s="13"/>
      <c r="AE3273" s="13"/>
      <c r="AT3273" s="249" t="s">
        <v>446</v>
      </c>
      <c r="AU3273" s="249" t="s">
        <v>83</v>
      </c>
      <c r="AV3273" s="13" t="s">
        <v>83</v>
      </c>
      <c r="AW3273" s="13" t="s">
        <v>35</v>
      </c>
      <c r="AX3273" s="13" t="s">
        <v>74</v>
      </c>
      <c r="AY3273" s="249" t="s">
        <v>426</v>
      </c>
    </row>
    <row r="3274" s="13" customFormat="1">
      <c r="A3274" s="13"/>
      <c r="B3274" s="238"/>
      <c r="C3274" s="239"/>
      <c r="D3274" s="240" t="s">
        <v>446</v>
      </c>
      <c r="E3274" s="241" t="s">
        <v>28</v>
      </c>
      <c r="F3274" s="242" t="s">
        <v>4057</v>
      </c>
      <c r="G3274" s="239"/>
      <c r="H3274" s="243">
        <v>1.9139999999999999</v>
      </c>
      <c r="I3274" s="244"/>
      <c r="J3274" s="239"/>
      <c r="K3274" s="239"/>
      <c r="L3274" s="245"/>
      <c r="M3274" s="246"/>
      <c r="N3274" s="247"/>
      <c r="O3274" s="247"/>
      <c r="P3274" s="247"/>
      <c r="Q3274" s="247"/>
      <c r="R3274" s="247"/>
      <c r="S3274" s="247"/>
      <c r="T3274" s="248"/>
      <c r="U3274" s="13"/>
      <c r="V3274" s="13"/>
      <c r="W3274" s="13"/>
      <c r="X3274" s="13"/>
      <c r="Y3274" s="13"/>
      <c r="Z3274" s="13"/>
      <c r="AA3274" s="13"/>
      <c r="AB3274" s="13"/>
      <c r="AC3274" s="13"/>
      <c r="AD3274" s="13"/>
      <c r="AE3274" s="13"/>
      <c r="AT3274" s="249" t="s">
        <v>446</v>
      </c>
      <c r="AU3274" s="249" t="s">
        <v>83</v>
      </c>
      <c r="AV3274" s="13" t="s">
        <v>83</v>
      </c>
      <c r="AW3274" s="13" t="s">
        <v>35</v>
      </c>
      <c r="AX3274" s="13" t="s">
        <v>74</v>
      </c>
      <c r="AY3274" s="249" t="s">
        <v>426</v>
      </c>
    </row>
    <row r="3275" s="15" customFormat="1">
      <c r="A3275" s="15"/>
      <c r="B3275" s="260"/>
      <c r="C3275" s="261"/>
      <c r="D3275" s="240" t="s">
        <v>446</v>
      </c>
      <c r="E3275" s="262" t="s">
        <v>28</v>
      </c>
      <c r="F3275" s="263" t="s">
        <v>466</v>
      </c>
      <c r="G3275" s="261"/>
      <c r="H3275" s="264">
        <v>379.54399999999998</v>
      </c>
      <c r="I3275" s="265"/>
      <c r="J3275" s="261"/>
      <c r="K3275" s="261"/>
      <c r="L3275" s="266"/>
      <c r="M3275" s="267"/>
      <c r="N3275" s="268"/>
      <c r="O3275" s="268"/>
      <c r="P3275" s="268"/>
      <c r="Q3275" s="268"/>
      <c r="R3275" s="268"/>
      <c r="S3275" s="268"/>
      <c r="T3275" s="269"/>
      <c r="U3275" s="15"/>
      <c r="V3275" s="15"/>
      <c r="W3275" s="15"/>
      <c r="X3275" s="15"/>
      <c r="Y3275" s="15"/>
      <c r="Z3275" s="15"/>
      <c r="AA3275" s="15"/>
      <c r="AB3275" s="15"/>
      <c r="AC3275" s="15"/>
      <c r="AD3275" s="15"/>
      <c r="AE3275" s="15"/>
      <c r="AT3275" s="270" t="s">
        <v>446</v>
      </c>
      <c r="AU3275" s="270" t="s">
        <v>83</v>
      </c>
      <c r="AV3275" s="15" t="s">
        <v>438</v>
      </c>
      <c r="AW3275" s="15" t="s">
        <v>35</v>
      </c>
      <c r="AX3275" s="15" t="s">
        <v>81</v>
      </c>
      <c r="AY3275" s="270" t="s">
        <v>426</v>
      </c>
    </row>
    <row r="3276" s="2" customFormat="1" ht="16.5" customHeight="1">
      <c r="A3276" s="42"/>
      <c r="B3276" s="43"/>
      <c r="C3276" s="220" t="s">
        <v>4058</v>
      </c>
      <c r="D3276" s="220" t="s">
        <v>433</v>
      </c>
      <c r="E3276" s="221" t="s">
        <v>4059</v>
      </c>
      <c r="F3276" s="222" t="s">
        <v>4060</v>
      </c>
      <c r="G3276" s="223" t="s">
        <v>949</v>
      </c>
      <c r="H3276" s="224">
        <v>211.92500000000001</v>
      </c>
      <c r="I3276" s="225"/>
      <c r="J3276" s="226">
        <f>ROUND(I3276*H3276,2)</f>
        <v>0</v>
      </c>
      <c r="K3276" s="222" t="s">
        <v>437</v>
      </c>
      <c r="L3276" s="48"/>
      <c r="M3276" s="227" t="s">
        <v>28</v>
      </c>
      <c r="N3276" s="228" t="s">
        <v>45</v>
      </c>
      <c r="O3276" s="88"/>
      <c r="P3276" s="229">
        <f>O3276*H3276</f>
        <v>0</v>
      </c>
      <c r="Q3276" s="229">
        <v>1.0000000000000001E-05</v>
      </c>
      <c r="R3276" s="229">
        <f>Q3276*H3276</f>
        <v>0.0021192500000000005</v>
      </c>
      <c r="S3276" s="229">
        <v>0</v>
      </c>
      <c r="T3276" s="230">
        <f>S3276*H3276</f>
        <v>0</v>
      </c>
      <c r="U3276" s="42"/>
      <c r="V3276" s="42"/>
      <c r="W3276" s="42"/>
      <c r="X3276" s="42"/>
      <c r="Y3276" s="42"/>
      <c r="Z3276" s="42"/>
      <c r="AA3276" s="42"/>
      <c r="AB3276" s="42"/>
      <c r="AC3276" s="42"/>
      <c r="AD3276" s="42"/>
      <c r="AE3276" s="42"/>
      <c r="AR3276" s="231" t="s">
        <v>645</v>
      </c>
      <c r="AT3276" s="231" t="s">
        <v>433</v>
      </c>
      <c r="AU3276" s="231" t="s">
        <v>83</v>
      </c>
      <c r="AY3276" s="21" t="s">
        <v>426</v>
      </c>
      <c r="BE3276" s="232">
        <f>IF(N3276="základní",J3276,0)</f>
        <v>0</v>
      </c>
      <c r="BF3276" s="232">
        <f>IF(N3276="snížená",J3276,0)</f>
        <v>0</v>
      </c>
      <c r="BG3276" s="232">
        <f>IF(N3276="zákl. přenesená",J3276,0)</f>
        <v>0</v>
      </c>
      <c r="BH3276" s="232">
        <f>IF(N3276="sníž. přenesená",J3276,0)</f>
        <v>0</v>
      </c>
      <c r="BI3276" s="232">
        <f>IF(N3276="nulová",J3276,0)</f>
        <v>0</v>
      </c>
      <c r="BJ3276" s="21" t="s">
        <v>81</v>
      </c>
      <c r="BK3276" s="232">
        <f>ROUND(I3276*H3276,2)</f>
        <v>0</v>
      </c>
      <c r="BL3276" s="21" t="s">
        <v>645</v>
      </c>
      <c r="BM3276" s="231" t="s">
        <v>4061</v>
      </c>
    </row>
    <row r="3277" s="2" customFormat="1">
      <c r="A3277" s="42"/>
      <c r="B3277" s="43"/>
      <c r="C3277" s="44"/>
      <c r="D3277" s="233" t="s">
        <v>442</v>
      </c>
      <c r="E3277" s="44"/>
      <c r="F3277" s="234" t="s">
        <v>4062</v>
      </c>
      <c r="G3277" s="44"/>
      <c r="H3277" s="44"/>
      <c r="I3277" s="235"/>
      <c r="J3277" s="44"/>
      <c r="K3277" s="44"/>
      <c r="L3277" s="48"/>
      <c r="M3277" s="236"/>
      <c r="N3277" s="237"/>
      <c r="O3277" s="88"/>
      <c r="P3277" s="88"/>
      <c r="Q3277" s="88"/>
      <c r="R3277" s="88"/>
      <c r="S3277" s="88"/>
      <c r="T3277" s="89"/>
      <c r="U3277" s="42"/>
      <c r="V3277" s="42"/>
      <c r="W3277" s="42"/>
      <c r="X3277" s="42"/>
      <c r="Y3277" s="42"/>
      <c r="Z3277" s="42"/>
      <c r="AA3277" s="42"/>
      <c r="AB3277" s="42"/>
      <c r="AC3277" s="42"/>
      <c r="AD3277" s="42"/>
      <c r="AE3277" s="42"/>
      <c r="AT3277" s="21" t="s">
        <v>442</v>
      </c>
      <c r="AU3277" s="21" t="s">
        <v>83</v>
      </c>
    </row>
    <row r="3278" s="14" customFormat="1">
      <c r="A3278" s="14"/>
      <c r="B3278" s="250"/>
      <c r="C3278" s="251"/>
      <c r="D3278" s="240" t="s">
        <v>446</v>
      </c>
      <c r="E3278" s="252" t="s">
        <v>28</v>
      </c>
      <c r="F3278" s="253" t="s">
        <v>863</v>
      </c>
      <c r="G3278" s="251"/>
      <c r="H3278" s="252" t="s">
        <v>28</v>
      </c>
      <c r="I3278" s="254"/>
      <c r="J3278" s="251"/>
      <c r="K3278" s="251"/>
      <c r="L3278" s="255"/>
      <c r="M3278" s="256"/>
      <c r="N3278" s="257"/>
      <c r="O3278" s="257"/>
      <c r="P3278" s="257"/>
      <c r="Q3278" s="257"/>
      <c r="R3278" s="257"/>
      <c r="S3278" s="257"/>
      <c r="T3278" s="258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T3278" s="259" t="s">
        <v>446</v>
      </c>
      <c r="AU3278" s="259" t="s">
        <v>83</v>
      </c>
      <c r="AV3278" s="14" t="s">
        <v>81</v>
      </c>
      <c r="AW3278" s="14" t="s">
        <v>35</v>
      </c>
      <c r="AX3278" s="14" t="s">
        <v>74</v>
      </c>
      <c r="AY3278" s="259" t="s">
        <v>426</v>
      </c>
    </row>
    <row r="3279" s="13" customFormat="1">
      <c r="A3279" s="13"/>
      <c r="B3279" s="238"/>
      <c r="C3279" s="239"/>
      <c r="D3279" s="240" t="s">
        <v>446</v>
      </c>
      <c r="E3279" s="241" t="s">
        <v>28</v>
      </c>
      <c r="F3279" s="242" t="s">
        <v>4063</v>
      </c>
      <c r="G3279" s="239"/>
      <c r="H3279" s="243">
        <v>42.198</v>
      </c>
      <c r="I3279" s="244"/>
      <c r="J3279" s="239"/>
      <c r="K3279" s="239"/>
      <c r="L3279" s="245"/>
      <c r="M3279" s="246"/>
      <c r="N3279" s="247"/>
      <c r="O3279" s="247"/>
      <c r="P3279" s="247"/>
      <c r="Q3279" s="247"/>
      <c r="R3279" s="247"/>
      <c r="S3279" s="247"/>
      <c r="T3279" s="248"/>
      <c r="U3279" s="13"/>
      <c r="V3279" s="13"/>
      <c r="W3279" s="13"/>
      <c r="X3279" s="13"/>
      <c r="Y3279" s="13"/>
      <c r="Z3279" s="13"/>
      <c r="AA3279" s="13"/>
      <c r="AB3279" s="13"/>
      <c r="AC3279" s="13"/>
      <c r="AD3279" s="13"/>
      <c r="AE3279" s="13"/>
      <c r="AT3279" s="249" t="s">
        <v>446</v>
      </c>
      <c r="AU3279" s="249" t="s">
        <v>83</v>
      </c>
      <c r="AV3279" s="13" t="s">
        <v>83</v>
      </c>
      <c r="AW3279" s="13" t="s">
        <v>35</v>
      </c>
      <c r="AX3279" s="13" t="s">
        <v>74</v>
      </c>
      <c r="AY3279" s="249" t="s">
        <v>426</v>
      </c>
    </row>
    <row r="3280" s="13" customFormat="1">
      <c r="A3280" s="13"/>
      <c r="B3280" s="238"/>
      <c r="C3280" s="239"/>
      <c r="D3280" s="240" t="s">
        <v>446</v>
      </c>
      <c r="E3280" s="241" t="s">
        <v>28</v>
      </c>
      <c r="F3280" s="242" t="s">
        <v>4064</v>
      </c>
      <c r="G3280" s="239"/>
      <c r="H3280" s="243">
        <v>43.396000000000001</v>
      </c>
      <c r="I3280" s="244"/>
      <c r="J3280" s="239"/>
      <c r="K3280" s="239"/>
      <c r="L3280" s="245"/>
      <c r="M3280" s="246"/>
      <c r="N3280" s="247"/>
      <c r="O3280" s="247"/>
      <c r="P3280" s="247"/>
      <c r="Q3280" s="247"/>
      <c r="R3280" s="247"/>
      <c r="S3280" s="247"/>
      <c r="T3280" s="248"/>
      <c r="U3280" s="13"/>
      <c r="V3280" s="13"/>
      <c r="W3280" s="13"/>
      <c r="X3280" s="13"/>
      <c r="Y3280" s="13"/>
      <c r="Z3280" s="13"/>
      <c r="AA3280" s="13"/>
      <c r="AB3280" s="13"/>
      <c r="AC3280" s="13"/>
      <c r="AD3280" s="13"/>
      <c r="AE3280" s="13"/>
      <c r="AT3280" s="249" t="s">
        <v>446</v>
      </c>
      <c r="AU3280" s="249" t="s">
        <v>83</v>
      </c>
      <c r="AV3280" s="13" t="s">
        <v>83</v>
      </c>
      <c r="AW3280" s="13" t="s">
        <v>35</v>
      </c>
      <c r="AX3280" s="13" t="s">
        <v>74</v>
      </c>
      <c r="AY3280" s="249" t="s">
        <v>426</v>
      </c>
    </row>
    <row r="3281" s="13" customFormat="1">
      <c r="A3281" s="13"/>
      <c r="B3281" s="238"/>
      <c r="C3281" s="239"/>
      <c r="D3281" s="240" t="s">
        <v>446</v>
      </c>
      <c r="E3281" s="241" t="s">
        <v>28</v>
      </c>
      <c r="F3281" s="242" t="s">
        <v>4065</v>
      </c>
      <c r="G3281" s="239"/>
      <c r="H3281" s="243">
        <v>39.222000000000001</v>
      </c>
      <c r="I3281" s="244"/>
      <c r="J3281" s="239"/>
      <c r="K3281" s="239"/>
      <c r="L3281" s="245"/>
      <c r="M3281" s="246"/>
      <c r="N3281" s="247"/>
      <c r="O3281" s="247"/>
      <c r="P3281" s="247"/>
      <c r="Q3281" s="247"/>
      <c r="R3281" s="247"/>
      <c r="S3281" s="247"/>
      <c r="T3281" s="248"/>
      <c r="U3281" s="13"/>
      <c r="V3281" s="13"/>
      <c r="W3281" s="13"/>
      <c r="X3281" s="13"/>
      <c r="Y3281" s="13"/>
      <c r="Z3281" s="13"/>
      <c r="AA3281" s="13"/>
      <c r="AB3281" s="13"/>
      <c r="AC3281" s="13"/>
      <c r="AD3281" s="13"/>
      <c r="AE3281" s="13"/>
      <c r="AT3281" s="249" t="s">
        <v>446</v>
      </c>
      <c r="AU3281" s="249" t="s">
        <v>83</v>
      </c>
      <c r="AV3281" s="13" t="s">
        <v>83</v>
      </c>
      <c r="AW3281" s="13" t="s">
        <v>35</v>
      </c>
      <c r="AX3281" s="13" t="s">
        <v>74</v>
      </c>
      <c r="AY3281" s="249" t="s">
        <v>426</v>
      </c>
    </row>
    <row r="3282" s="13" customFormat="1">
      <c r="A3282" s="13"/>
      <c r="B3282" s="238"/>
      <c r="C3282" s="239"/>
      <c r="D3282" s="240" t="s">
        <v>446</v>
      </c>
      <c r="E3282" s="241" t="s">
        <v>28</v>
      </c>
      <c r="F3282" s="242" t="s">
        <v>4066</v>
      </c>
      <c r="G3282" s="239"/>
      <c r="H3282" s="243">
        <v>63.109000000000002</v>
      </c>
      <c r="I3282" s="244"/>
      <c r="J3282" s="239"/>
      <c r="K3282" s="239"/>
      <c r="L3282" s="245"/>
      <c r="M3282" s="246"/>
      <c r="N3282" s="247"/>
      <c r="O3282" s="247"/>
      <c r="P3282" s="247"/>
      <c r="Q3282" s="247"/>
      <c r="R3282" s="247"/>
      <c r="S3282" s="247"/>
      <c r="T3282" s="248"/>
      <c r="U3282" s="13"/>
      <c r="V3282" s="13"/>
      <c r="W3282" s="13"/>
      <c r="X3282" s="13"/>
      <c r="Y3282" s="13"/>
      <c r="Z3282" s="13"/>
      <c r="AA3282" s="13"/>
      <c r="AB3282" s="13"/>
      <c r="AC3282" s="13"/>
      <c r="AD3282" s="13"/>
      <c r="AE3282" s="13"/>
      <c r="AT3282" s="249" t="s">
        <v>446</v>
      </c>
      <c r="AU3282" s="249" t="s">
        <v>83</v>
      </c>
      <c r="AV3282" s="13" t="s">
        <v>83</v>
      </c>
      <c r="AW3282" s="13" t="s">
        <v>35</v>
      </c>
      <c r="AX3282" s="13" t="s">
        <v>74</v>
      </c>
      <c r="AY3282" s="249" t="s">
        <v>426</v>
      </c>
    </row>
    <row r="3283" s="13" customFormat="1">
      <c r="A3283" s="13"/>
      <c r="B3283" s="238"/>
      <c r="C3283" s="239"/>
      <c r="D3283" s="240" t="s">
        <v>446</v>
      </c>
      <c r="E3283" s="241" t="s">
        <v>28</v>
      </c>
      <c r="F3283" s="242" t="s">
        <v>4067</v>
      </c>
      <c r="G3283" s="239"/>
      <c r="H3283" s="243">
        <v>44</v>
      </c>
      <c r="I3283" s="244"/>
      <c r="J3283" s="239"/>
      <c r="K3283" s="239"/>
      <c r="L3283" s="245"/>
      <c r="M3283" s="246"/>
      <c r="N3283" s="247"/>
      <c r="O3283" s="247"/>
      <c r="P3283" s="247"/>
      <c r="Q3283" s="247"/>
      <c r="R3283" s="247"/>
      <c r="S3283" s="247"/>
      <c r="T3283" s="248"/>
      <c r="U3283" s="13"/>
      <c r="V3283" s="13"/>
      <c r="W3283" s="13"/>
      <c r="X3283" s="13"/>
      <c r="Y3283" s="13"/>
      <c r="Z3283" s="13"/>
      <c r="AA3283" s="13"/>
      <c r="AB3283" s="13"/>
      <c r="AC3283" s="13"/>
      <c r="AD3283" s="13"/>
      <c r="AE3283" s="13"/>
      <c r="AT3283" s="249" t="s">
        <v>446</v>
      </c>
      <c r="AU3283" s="249" t="s">
        <v>83</v>
      </c>
      <c r="AV3283" s="13" t="s">
        <v>83</v>
      </c>
      <c r="AW3283" s="13" t="s">
        <v>35</v>
      </c>
      <c r="AX3283" s="13" t="s">
        <v>74</v>
      </c>
      <c r="AY3283" s="249" t="s">
        <v>426</v>
      </c>
    </row>
    <row r="3284" s="13" customFormat="1">
      <c r="A3284" s="13"/>
      <c r="B3284" s="238"/>
      <c r="C3284" s="239"/>
      <c r="D3284" s="240" t="s">
        <v>446</v>
      </c>
      <c r="E3284" s="241" t="s">
        <v>28</v>
      </c>
      <c r="F3284" s="242" t="s">
        <v>4068</v>
      </c>
      <c r="G3284" s="239"/>
      <c r="H3284" s="243">
        <v>-20</v>
      </c>
      <c r="I3284" s="244"/>
      <c r="J3284" s="239"/>
      <c r="K3284" s="239"/>
      <c r="L3284" s="245"/>
      <c r="M3284" s="246"/>
      <c r="N3284" s="247"/>
      <c r="O3284" s="247"/>
      <c r="P3284" s="247"/>
      <c r="Q3284" s="247"/>
      <c r="R3284" s="247"/>
      <c r="S3284" s="247"/>
      <c r="T3284" s="248"/>
      <c r="U3284" s="13"/>
      <c r="V3284" s="13"/>
      <c r="W3284" s="13"/>
      <c r="X3284" s="13"/>
      <c r="Y3284" s="13"/>
      <c r="Z3284" s="13"/>
      <c r="AA3284" s="13"/>
      <c r="AB3284" s="13"/>
      <c r="AC3284" s="13"/>
      <c r="AD3284" s="13"/>
      <c r="AE3284" s="13"/>
      <c r="AT3284" s="249" t="s">
        <v>446</v>
      </c>
      <c r="AU3284" s="249" t="s">
        <v>83</v>
      </c>
      <c r="AV3284" s="13" t="s">
        <v>83</v>
      </c>
      <c r="AW3284" s="13" t="s">
        <v>35</v>
      </c>
      <c r="AX3284" s="13" t="s">
        <v>74</v>
      </c>
      <c r="AY3284" s="249" t="s">
        <v>426</v>
      </c>
    </row>
    <row r="3285" s="15" customFormat="1">
      <c r="A3285" s="15"/>
      <c r="B3285" s="260"/>
      <c r="C3285" s="261"/>
      <c r="D3285" s="240" t="s">
        <v>446</v>
      </c>
      <c r="E3285" s="262" t="s">
        <v>590</v>
      </c>
      <c r="F3285" s="263" t="s">
        <v>466</v>
      </c>
      <c r="G3285" s="261"/>
      <c r="H3285" s="264">
        <v>211.92500000000001</v>
      </c>
      <c r="I3285" s="265"/>
      <c r="J3285" s="261"/>
      <c r="K3285" s="261"/>
      <c r="L3285" s="266"/>
      <c r="M3285" s="267"/>
      <c r="N3285" s="268"/>
      <c r="O3285" s="268"/>
      <c r="P3285" s="268"/>
      <c r="Q3285" s="268"/>
      <c r="R3285" s="268"/>
      <c r="S3285" s="268"/>
      <c r="T3285" s="269"/>
      <c r="U3285" s="15"/>
      <c r="V3285" s="15"/>
      <c r="W3285" s="15"/>
      <c r="X3285" s="15"/>
      <c r="Y3285" s="15"/>
      <c r="Z3285" s="15"/>
      <c r="AA3285" s="15"/>
      <c r="AB3285" s="15"/>
      <c r="AC3285" s="15"/>
      <c r="AD3285" s="15"/>
      <c r="AE3285" s="15"/>
      <c r="AT3285" s="270" t="s">
        <v>446</v>
      </c>
      <c r="AU3285" s="270" t="s">
        <v>83</v>
      </c>
      <c r="AV3285" s="15" t="s">
        <v>438</v>
      </c>
      <c r="AW3285" s="15" t="s">
        <v>35</v>
      </c>
      <c r="AX3285" s="15" t="s">
        <v>81</v>
      </c>
      <c r="AY3285" s="270" t="s">
        <v>426</v>
      </c>
    </row>
    <row r="3286" s="2" customFormat="1" ht="16.5" customHeight="1">
      <c r="A3286" s="42"/>
      <c r="B3286" s="43"/>
      <c r="C3286" s="271" t="s">
        <v>4069</v>
      </c>
      <c r="D3286" s="271" t="s">
        <v>776</v>
      </c>
      <c r="E3286" s="272" t="s">
        <v>4070</v>
      </c>
      <c r="F3286" s="273" t="s">
        <v>4071</v>
      </c>
      <c r="G3286" s="274" t="s">
        <v>949</v>
      </c>
      <c r="H3286" s="275">
        <v>233.118</v>
      </c>
      <c r="I3286" s="276"/>
      <c r="J3286" s="277">
        <f>ROUND(I3286*H3286,2)</f>
        <v>0</v>
      </c>
      <c r="K3286" s="273" t="s">
        <v>28</v>
      </c>
      <c r="L3286" s="278"/>
      <c r="M3286" s="279" t="s">
        <v>28</v>
      </c>
      <c r="N3286" s="280" t="s">
        <v>45</v>
      </c>
      <c r="O3286" s="88"/>
      <c r="P3286" s="229">
        <f>O3286*H3286</f>
        <v>0</v>
      </c>
      <c r="Q3286" s="229">
        <v>2.0000000000000002E-05</v>
      </c>
      <c r="R3286" s="229">
        <f>Q3286*H3286</f>
        <v>0.0046623599999999999</v>
      </c>
      <c r="S3286" s="229">
        <v>0</v>
      </c>
      <c r="T3286" s="230">
        <f>S3286*H3286</f>
        <v>0</v>
      </c>
      <c r="U3286" s="42"/>
      <c r="V3286" s="42"/>
      <c r="W3286" s="42"/>
      <c r="X3286" s="42"/>
      <c r="Y3286" s="42"/>
      <c r="Z3286" s="42"/>
      <c r="AA3286" s="42"/>
      <c r="AB3286" s="42"/>
      <c r="AC3286" s="42"/>
      <c r="AD3286" s="42"/>
      <c r="AE3286" s="42"/>
      <c r="AR3286" s="231" t="s">
        <v>732</v>
      </c>
      <c r="AT3286" s="231" t="s">
        <v>776</v>
      </c>
      <c r="AU3286" s="231" t="s">
        <v>83</v>
      </c>
      <c r="AY3286" s="21" t="s">
        <v>426</v>
      </c>
      <c r="BE3286" s="232">
        <f>IF(N3286="základní",J3286,0)</f>
        <v>0</v>
      </c>
      <c r="BF3286" s="232">
        <f>IF(N3286="snížená",J3286,0)</f>
        <v>0</v>
      </c>
      <c r="BG3286" s="232">
        <f>IF(N3286="zákl. přenesená",J3286,0)</f>
        <v>0</v>
      </c>
      <c r="BH3286" s="232">
        <f>IF(N3286="sníž. přenesená",J3286,0)</f>
        <v>0</v>
      </c>
      <c r="BI3286" s="232">
        <f>IF(N3286="nulová",J3286,0)</f>
        <v>0</v>
      </c>
      <c r="BJ3286" s="21" t="s">
        <v>81</v>
      </c>
      <c r="BK3286" s="232">
        <f>ROUND(I3286*H3286,2)</f>
        <v>0</v>
      </c>
      <c r="BL3286" s="21" t="s">
        <v>645</v>
      </c>
      <c r="BM3286" s="231" t="s">
        <v>4072</v>
      </c>
    </row>
    <row r="3287" s="14" customFormat="1">
      <c r="A3287" s="14"/>
      <c r="B3287" s="250"/>
      <c r="C3287" s="251"/>
      <c r="D3287" s="240" t="s">
        <v>446</v>
      </c>
      <c r="E3287" s="252" t="s">
        <v>28</v>
      </c>
      <c r="F3287" s="253" t="s">
        <v>899</v>
      </c>
      <c r="G3287" s="251"/>
      <c r="H3287" s="252" t="s">
        <v>28</v>
      </c>
      <c r="I3287" s="254"/>
      <c r="J3287" s="251"/>
      <c r="K3287" s="251"/>
      <c r="L3287" s="255"/>
      <c r="M3287" s="256"/>
      <c r="N3287" s="257"/>
      <c r="O3287" s="257"/>
      <c r="P3287" s="257"/>
      <c r="Q3287" s="257"/>
      <c r="R3287" s="257"/>
      <c r="S3287" s="257"/>
      <c r="T3287" s="258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T3287" s="259" t="s">
        <v>446</v>
      </c>
      <c r="AU3287" s="259" t="s">
        <v>83</v>
      </c>
      <c r="AV3287" s="14" t="s">
        <v>81</v>
      </c>
      <c r="AW3287" s="14" t="s">
        <v>35</v>
      </c>
      <c r="AX3287" s="14" t="s">
        <v>74</v>
      </c>
      <c r="AY3287" s="259" t="s">
        <v>426</v>
      </c>
    </row>
    <row r="3288" s="13" customFormat="1">
      <c r="A3288" s="13"/>
      <c r="B3288" s="238"/>
      <c r="C3288" s="239"/>
      <c r="D3288" s="240" t="s">
        <v>446</v>
      </c>
      <c r="E3288" s="241" t="s">
        <v>28</v>
      </c>
      <c r="F3288" s="242" t="s">
        <v>4073</v>
      </c>
      <c r="G3288" s="239"/>
      <c r="H3288" s="243">
        <v>233.118</v>
      </c>
      <c r="I3288" s="244"/>
      <c r="J3288" s="239"/>
      <c r="K3288" s="239"/>
      <c r="L3288" s="245"/>
      <c r="M3288" s="246"/>
      <c r="N3288" s="247"/>
      <c r="O3288" s="247"/>
      <c r="P3288" s="247"/>
      <c r="Q3288" s="247"/>
      <c r="R3288" s="247"/>
      <c r="S3288" s="247"/>
      <c r="T3288" s="248"/>
      <c r="U3288" s="13"/>
      <c r="V3288" s="13"/>
      <c r="W3288" s="13"/>
      <c r="X3288" s="13"/>
      <c r="Y3288" s="13"/>
      <c r="Z3288" s="13"/>
      <c r="AA3288" s="13"/>
      <c r="AB3288" s="13"/>
      <c r="AC3288" s="13"/>
      <c r="AD3288" s="13"/>
      <c r="AE3288" s="13"/>
      <c r="AT3288" s="249" t="s">
        <v>446</v>
      </c>
      <c r="AU3288" s="249" t="s">
        <v>83</v>
      </c>
      <c r="AV3288" s="13" t="s">
        <v>83</v>
      </c>
      <c r="AW3288" s="13" t="s">
        <v>35</v>
      </c>
      <c r="AX3288" s="13" t="s">
        <v>81</v>
      </c>
      <c r="AY3288" s="249" t="s">
        <v>426</v>
      </c>
    </row>
    <row r="3289" s="2" customFormat="1" ht="16.5" customHeight="1">
      <c r="A3289" s="42"/>
      <c r="B3289" s="43"/>
      <c r="C3289" s="220" t="s">
        <v>4074</v>
      </c>
      <c r="D3289" s="220" t="s">
        <v>433</v>
      </c>
      <c r="E3289" s="221" t="s">
        <v>4075</v>
      </c>
      <c r="F3289" s="222" t="s">
        <v>4076</v>
      </c>
      <c r="G3289" s="223" t="s">
        <v>949</v>
      </c>
      <c r="H3289" s="224">
        <v>16.100000000000001</v>
      </c>
      <c r="I3289" s="225"/>
      <c r="J3289" s="226">
        <f>ROUND(I3289*H3289,2)</f>
        <v>0</v>
      </c>
      <c r="K3289" s="222" t="s">
        <v>437</v>
      </c>
      <c r="L3289" s="48"/>
      <c r="M3289" s="227" t="s">
        <v>28</v>
      </c>
      <c r="N3289" s="228" t="s">
        <v>45</v>
      </c>
      <c r="O3289" s="88"/>
      <c r="P3289" s="229">
        <f>O3289*H3289</f>
        <v>0</v>
      </c>
      <c r="Q3289" s="229">
        <v>0</v>
      </c>
      <c r="R3289" s="229">
        <f>Q3289*H3289</f>
        <v>0</v>
      </c>
      <c r="S3289" s="229">
        <v>0</v>
      </c>
      <c r="T3289" s="230">
        <f>S3289*H3289</f>
        <v>0</v>
      </c>
      <c r="U3289" s="42"/>
      <c r="V3289" s="42"/>
      <c r="W3289" s="42"/>
      <c r="X3289" s="42"/>
      <c r="Y3289" s="42"/>
      <c r="Z3289" s="42"/>
      <c r="AA3289" s="42"/>
      <c r="AB3289" s="42"/>
      <c r="AC3289" s="42"/>
      <c r="AD3289" s="42"/>
      <c r="AE3289" s="42"/>
      <c r="AR3289" s="231" t="s">
        <v>645</v>
      </c>
      <c r="AT3289" s="231" t="s">
        <v>433</v>
      </c>
      <c r="AU3289" s="231" t="s">
        <v>83</v>
      </c>
      <c r="AY3289" s="21" t="s">
        <v>426</v>
      </c>
      <c r="BE3289" s="232">
        <f>IF(N3289="základní",J3289,0)</f>
        <v>0</v>
      </c>
      <c r="BF3289" s="232">
        <f>IF(N3289="snížená",J3289,0)</f>
        <v>0</v>
      </c>
      <c r="BG3289" s="232">
        <f>IF(N3289="zákl. přenesená",J3289,0)</f>
        <v>0</v>
      </c>
      <c r="BH3289" s="232">
        <f>IF(N3289="sníž. přenesená",J3289,0)</f>
        <v>0</v>
      </c>
      <c r="BI3289" s="232">
        <f>IF(N3289="nulová",J3289,0)</f>
        <v>0</v>
      </c>
      <c r="BJ3289" s="21" t="s">
        <v>81</v>
      </c>
      <c r="BK3289" s="232">
        <f>ROUND(I3289*H3289,2)</f>
        <v>0</v>
      </c>
      <c r="BL3289" s="21" t="s">
        <v>645</v>
      </c>
      <c r="BM3289" s="231" t="s">
        <v>4077</v>
      </c>
    </row>
    <row r="3290" s="2" customFormat="1">
      <c r="A3290" s="42"/>
      <c r="B3290" s="43"/>
      <c r="C3290" s="44"/>
      <c r="D3290" s="233" t="s">
        <v>442</v>
      </c>
      <c r="E3290" s="44"/>
      <c r="F3290" s="234" t="s">
        <v>4078</v>
      </c>
      <c r="G3290" s="44"/>
      <c r="H3290" s="44"/>
      <c r="I3290" s="235"/>
      <c r="J3290" s="44"/>
      <c r="K3290" s="44"/>
      <c r="L3290" s="48"/>
      <c r="M3290" s="236"/>
      <c r="N3290" s="237"/>
      <c r="O3290" s="88"/>
      <c r="P3290" s="88"/>
      <c r="Q3290" s="88"/>
      <c r="R3290" s="88"/>
      <c r="S3290" s="88"/>
      <c r="T3290" s="89"/>
      <c r="U3290" s="42"/>
      <c r="V3290" s="42"/>
      <c r="W3290" s="42"/>
      <c r="X3290" s="42"/>
      <c r="Y3290" s="42"/>
      <c r="Z3290" s="42"/>
      <c r="AA3290" s="42"/>
      <c r="AB3290" s="42"/>
      <c r="AC3290" s="42"/>
      <c r="AD3290" s="42"/>
      <c r="AE3290" s="42"/>
      <c r="AT3290" s="21" t="s">
        <v>442</v>
      </c>
      <c r="AU3290" s="21" t="s">
        <v>83</v>
      </c>
    </row>
    <row r="3291" s="14" customFormat="1">
      <c r="A3291" s="14"/>
      <c r="B3291" s="250"/>
      <c r="C3291" s="251"/>
      <c r="D3291" s="240" t="s">
        <v>446</v>
      </c>
      <c r="E3291" s="252" t="s">
        <v>28</v>
      </c>
      <c r="F3291" s="253" t="s">
        <v>899</v>
      </c>
      <c r="G3291" s="251"/>
      <c r="H3291" s="252" t="s">
        <v>28</v>
      </c>
      <c r="I3291" s="254"/>
      <c r="J3291" s="251"/>
      <c r="K3291" s="251"/>
      <c r="L3291" s="255"/>
      <c r="M3291" s="256"/>
      <c r="N3291" s="257"/>
      <c r="O3291" s="257"/>
      <c r="P3291" s="257"/>
      <c r="Q3291" s="257"/>
      <c r="R3291" s="257"/>
      <c r="S3291" s="257"/>
      <c r="T3291" s="258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T3291" s="259" t="s">
        <v>446</v>
      </c>
      <c r="AU3291" s="259" t="s">
        <v>83</v>
      </c>
      <c r="AV3291" s="14" t="s">
        <v>81</v>
      </c>
      <c r="AW3291" s="14" t="s">
        <v>35</v>
      </c>
      <c r="AX3291" s="14" t="s">
        <v>74</v>
      </c>
      <c r="AY3291" s="259" t="s">
        <v>426</v>
      </c>
    </row>
    <row r="3292" s="14" customFormat="1">
      <c r="A3292" s="14"/>
      <c r="B3292" s="250"/>
      <c r="C3292" s="251"/>
      <c r="D3292" s="240" t="s">
        <v>446</v>
      </c>
      <c r="E3292" s="252" t="s">
        <v>28</v>
      </c>
      <c r="F3292" s="253" t="s">
        <v>3350</v>
      </c>
      <c r="G3292" s="251"/>
      <c r="H3292" s="252" t="s">
        <v>28</v>
      </c>
      <c r="I3292" s="254"/>
      <c r="J3292" s="251"/>
      <c r="K3292" s="251"/>
      <c r="L3292" s="255"/>
      <c r="M3292" s="256"/>
      <c r="N3292" s="257"/>
      <c r="O3292" s="257"/>
      <c r="P3292" s="257"/>
      <c r="Q3292" s="257"/>
      <c r="R3292" s="257"/>
      <c r="S3292" s="257"/>
      <c r="T3292" s="258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T3292" s="259" t="s">
        <v>446</v>
      </c>
      <c r="AU3292" s="259" t="s">
        <v>83</v>
      </c>
      <c r="AV3292" s="14" t="s">
        <v>81</v>
      </c>
      <c r="AW3292" s="14" t="s">
        <v>35</v>
      </c>
      <c r="AX3292" s="14" t="s">
        <v>74</v>
      </c>
      <c r="AY3292" s="259" t="s">
        <v>426</v>
      </c>
    </row>
    <row r="3293" s="13" customFormat="1">
      <c r="A3293" s="13"/>
      <c r="B3293" s="238"/>
      <c r="C3293" s="239"/>
      <c r="D3293" s="240" t="s">
        <v>446</v>
      </c>
      <c r="E3293" s="241" t="s">
        <v>28</v>
      </c>
      <c r="F3293" s="242" t="s">
        <v>4079</v>
      </c>
      <c r="G3293" s="239"/>
      <c r="H3293" s="243">
        <v>16.100000000000001</v>
      </c>
      <c r="I3293" s="244"/>
      <c r="J3293" s="239"/>
      <c r="K3293" s="239"/>
      <c r="L3293" s="245"/>
      <c r="M3293" s="246"/>
      <c r="N3293" s="247"/>
      <c r="O3293" s="247"/>
      <c r="P3293" s="247"/>
      <c r="Q3293" s="247"/>
      <c r="R3293" s="247"/>
      <c r="S3293" s="247"/>
      <c r="T3293" s="248"/>
      <c r="U3293" s="13"/>
      <c r="V3293" s="13"/>
      <c r="W3293" s="13"/>
      <c r="X3293" s="13"/>
      <c r="Y3293" s="13"/>
      <c r="Z3293" s="13"/>
      <c r="AA3293" s="13"/>
      <c r="AB3293" s="13"/>
      <c r="AC3293" s="13"/>
      <c r="AD3293" s="13"/>
      <c r="AE3293" s="13"/>
      <c r="AT3293" s="249" t="s">
        <v>446</v>
      </c>
      <c r="AU3293" s="249" t="s">
        <v>83</v>
      </c>
      <c r="AV3293" s="13" t="s">
        <v>83</v>
      </c>
      <c r="AW3293" s="13" t="s">
        <v>35</v>
      </c>
      <c r="AX3293" s="13" t="s">
        <v>74</v>
      </c>
      <c r="AY3293" s="249" t="s">
        <v>426</v>
      </c>
    </row>
    <row r="3294" s="15" customFormat="1">
      <c r="A3294" s="15"/>
      <c r="B3294" s="260"/>
      <c r="C3294" s="261"/>
      <c r="D3294" s="240" t="s">
        <v>446</v>
      </c>
      <c r="E3294" s="262" t="s">
        <v>255</v>
      </c>
      <c r="F3294" s="263" t="s">
        <v>466</v>
      </c>
      <c r="G3294" s="261"/>
      <c r="H3294" s="264">
        <v>16.100000000000001</v>
      </c>
      <c r="I3294" s="265"/>
      <c r="J3294" s="261"/>
      <c r="K3294" s="261"/>
      <c r="L3294" s="266"/>
      <c r="M3294" s="267"/>
      <c r="N3294" s="268"/>
      <c r="O3294" s="268"/>
      <c r="P3294" s="268"/>
      <c r="Q3294" s="268"/>
      <c r="R3294" s="268"/>
      <c r="S3294" s="268"/>
      <c r="T3294" s="269"/>
      <c r="U3294" s="15"/>
      <c r="V3294" s="15"/>
      <c r="W3294" s="15"/>
      <c r="X3294" s="15"/>
      <c r="Y3294" s="15"/>
      <c r="Z3294" s="15"/>
      <c r="AA3294" s="15"/>
      <c r="AB3294" s="15"/>
      <c r="AC3294" s="15"/>
      <c r="AD3294" s="15"/>
      <c r="AE3294" s="15"/>
      <c r="AT3294" s="270" t="s">
        <v>446</v>
      </c>
      <c r="AU3294" s="270" t="s">
        <v>83</v>
      </c>
      <c r="AV3294" s="15" t="s">
        <v>438</v>
      </c>
      <c r="AW3294" s="15" t="s">
        <v>35</v>
      </c>
      <c r="AX3294" s="15" t="s">
        <v>81</v>
      </c>
      <c r="AY3294" s="270" t="s">
        <v>426</v>
      </c>
    </row>
    <row r="3295" s="2" customFormat="1" ht="16.5" customHeight="1">
      <c r="A3295" s="42"/>
      <c r="B3295" s="43"/>
      <c r="C3295" s="271" t="s">
        <v>4080</v>
      </c>
      <c r="D3295" s="271" t="s">
        <v>776</v>
      </c>
      <c r="E3295" s="272" t="s">
        <v>3887</v>
      </c>
      <c r="F3295" s="273" t="s">
        <v>3888</v>
      </c>
      <c r="G3295" s="274" t="s">
        <v>949</v>
      </c>
      <c r="H3295" s="275">
        <v>17.710000000000001</v>
      </c>
      <c r="I3295" s="276"/>
      <c r="J3295" s="277">
        <f>ROUND(I3295*H3295,2)</f>
        <v>0</v>
      </c>
      <c r="K3295" s="273" t="s">
        <v>28</v>
      </c>
      <c r="L3295" s="278"/>
      <c r="M3295" s="279" t="s">
        <v>28</v>
      </c>
      <c r="N3295" s="280" t="s">
        <v>45</v>
      </c>
      <c r="O3295" s="88"/>
      <c r="P3295" s="229">
        <f>O3295*H3295</f>
        <v>0</v>
      </c>
      <c r="Q3295" s="229">
        <v>0.00017000000000000001</v>
      </c>
      <c r="R3295" s="229">
        <f>Q3295*H3295</f>
        <v>0.0030107000000000003</v>
      </c>
      <c r="S3295" s="229">
        <v>0</v>
      </c>
      <c r="T3295" s="230">
        <f>S3295*H3295</f>
        <v>0</v>
      </c>
      <c r="U3295" s="42"/>
      <c r="V3295" s="42"/>
      <c r="W3295" s="42"/>
      <c r="X3295" s="42"/>
      <c r="Y3295" s="42"/>
      <c r="Z3295" s="42"/>
      <c r="AA3295" s="42"/>
      <c r="AB3295" s="42"/>
      <c r="AC3295" s="42"/>
      <c r="AD3295" s="42"/>
      <c r="AE3295" s="42"/>
      <c r="AR3295" s="231" t="s">
        <v>732</v>
      </c>
      <c r="AT3295" s="231" t="s">
        <v>776</v>
      </c>
      <c r="AU3295" s="231" t="s">
        <v>83</v>
      </c>
      <c r="AY3295" s="21" t="s">
        <v>426</v>
      </c>
      <c r="BE3295" s="232">
        <f>IF(N3295="základní",J3295,0)</f>
        <v>0</v>
      </c>
      <c r="BF3295" s="232">
        <f>IF(N3295="snížená",J3295,0)</f>
        <v>0</v>
      </c>
      <c r="BG3295" s="232">
        <f>IF(N3295="zákl. přenesená",J3295,0)</f>
        <v>0</v>
      </c>
      <c r="BH3295" s="232">
        <f>IF(N3295="sníž. přenesená",J3295,0)</f>
        <v>0</v>
      </c>
      <c r="BI3295" s="232">
        <f>IF(N3295="nulová",J3295,0)</f>
        <v>0</v>
      </c>
      <c r="BJ3295" s="21" t="s">
        <v>81</v>
      </c>
      <c r="BK3295" s="232">
        <f>ROUND(I3295*H3295,2)</f>
        <v>0</v>
      </c>
      <c r="BL3295" s="21" t="s">
        <v>645</v>
      </c>
      <c r="BM3295" s="231" t="s">
        <v>4081</v>
      </c>
    </row>
    <row r="3296" s="13" customFormat="1">
      <c r="A3296" s="13"/>
      <c r="B3296" s="238"/>
      <c r="C3296" s="239"/>
      <c r="D3296" s="240" t="s">
        <v>446</v>
      </c>
      <c r="E3296" s="241" t="s">
        <v>28</v>
      </c>
      <c r="F3296" s="242" t="s">
        <v>4082</v>
      </c>
      <c r="G3296" s="239"/>
      <c r="H3296" s="243">
        <v>17.710000000000001</v>
      </c>
      <c r="I3296" s="244"/>
      <c r="J3296" s="239"/>
      <c r="K3296" s="239"/>
      <c r="L3296" s="245"/>
      <c r="M3296" s="246"/>
      <c r="N3296" s="247"/>
      <c r="O3296" s="247"/>
      <c r="P3296" s="247"/>
      <c r="Q3296" s="247"/>
      <c r="R3296" s="247"/>
      <c r="S3296" s="247"/>
      <c r="T3296" s="248"/>
      <c r="U3296" s="13"/>
      <c r="V3296" s="13"/>
      <c r="W3296" s="13"/>
      <c r="X3296" s="13"/>
      <c r="Y3296" s="13"/>
      <c r="Z3296" s="13"/>
      <c r="AA3296" s="13"/>
      <c r="AB3296" s="13"/>
      <c r="AC3296" s="13"/>
      <c r="AD3296" s="13"/>
      <c r="AE3296" s="13"/>
      <c r="AT3296" s="249" t="s">
        <v>446</v>
      </c>
      <c r="AU3296" s="249" t="s">
        <v>83</v>
      </c>
      <c r="AV3296" s="13" t="s">
        <v>83</v>
      </c>
      <c r="AW3296" s="13" t="s">
        <v>35</v>
      </c>
      <c r="AX3296" s="13" t="s">
        <v>81</v>
      </c>
      <c r="AY3296" s="249" t="s">
        <v>426</v>
      </c>
    </row>
    <row r="3297" s="2" customFormat="1" ht="24.15" customHeight="1">
      <c r="A3297" s="42"/>
      <c r="B3297" s="43"/>
      <c r="C3297" s="220" t="s">
        <v>4083</v>
      </c>
      <c r="D3297" s="220" t="s">
        <v>433</v>
      </c>
      <c r="E3297" s="221" t="s">
        <v>4084</v>
      </c>
      <c r="F3297" s="222" t="s">
        <v>4085</v>
      </c>
      <c r="G3297" s="223" t="s">
        <v>949</v>
      </c>
      <c r="H3297" s="224">
        <v>5.2000000000000002</v>
      </c>
      <c r="I3297" s="225"/>
      <c r="J3297" s="226">
        <f>ROUND(I3297*H3297,2)</f>
        <v>0</v>
      </c>
      <c r="K3297" s="222" t="s">
        <v>437</v>
      </c>
      <c r="L3297" s="48"/>
      <c r="M3297" s="227" t="s">
        <v>28</v>
      </c>
      <c r="N3297" s="228" t="s">
        <v>45</v>
      </c>
      <c r="O3297" s="88"/>
      <c r="P3297" s="229">
        <f>O3297*H3297</f>
        <v>0</v>
      </c>
      <c r="Q3297" s="229">
        <v>0</v>
      </c>
      <c r="R3297" s="229">
        <f>Q3297*H3297</f>
        <v>0</v>
      </c>
      <c r="S3297" s="229">
        <v>0</v>
      </c>
      <c r="T3297" s="230">
        <f>S3297*H3297</f>
        <v>0</v>
      </c>
      <c r="U3297" s="42"/>
      <c r="V3297" s="42"/>
      <c r="W3297" s="42"/>
      <c r="X3297" s="42"/>
      <c r="Y3297" s="42"/>
      <c r="Z3297" s="42"/>
      <c r="AA3297" s="42"/>
      <c r="AB3297" s="42"/>
      <c r="AC3297" s="42"/>
      <c r="AD3297" s="42"/>
      <c r="AE3297" s="42"/>
      <c r="AR3297" s="231" t="s">
        <v>645</v>
      </c>
      <c r="AT3297" s="231" t="s">
        <v>433</v>
      </c>
      <c r="AU3297" s="231" t="s">
        <v>83</v>
      </c>
      <c r="AY3297" s="21" t="s">
        <v>426</v>
      </c>
      <c r="BE3297" s="232">
        <f>IF(N3297="základní",J3297,0)</f>
        <v>0</v>
      </c>
      <c r="BF3297" s="232">
        <f>IF(N3297="snížená",J3297,0)</f>
        <v>0</v>
      </c>
      <c r="BG3297" s="232">
        <f>IF(N3297="zákl. přenesená",J3297,0)</f>
        <v>0</v>
      </c>
      <c r="BH3297" s="232">
        <f>IF(N3297="sníž. přenesená",J3297,0)</f>
        <v>0</v>
      </c>
      <c r="BI3297" s="232">
        <f>IF(N3297="nulová",J3297,0)</f>
        <v>0</v>
      </c>
      <c r="BJ3297" s="21" t="s">
        <v>81</v>
      </c>
      <c r="BK3297" s="232">
        <f>ROUND(I3297*H3297,2)</f>
        <v>0</v>
      </c>
      <c r="BL3297" s="21" t="s">
        <v>645</v>
      </c>
      <c r="BM3297" s="231" t="s">
        <v>4086</v>
      </c>
    </row>
    <row r="3298" s="2" customFormat="1">
      <c r="A3298" s="42"/>
      <c r="B3298" s="43"/>
      <c r="C3298" s="44"/>
      <c r="D3298" s="233" t="s">
        <v>442</v>
      </c>
      <c r="E3298" s="44"/>
      <c r="F3298" s="234" t="s">
        <v>4087</v>
      </c>
      <c r="G3298" s="44"/>
      <c r="H3298" s="44"/>
      <c r="I3298" s="235"/>
      <c r="J3298" s="44"/>
      <c r="K3298" s="44"/>
      <c r="L3298" s="48"/>
      <c r="M3298" s="236"/>
      <c r="N3298" s="237"/>
      <c r="O3298" s="88"/>
      <c r="P3298" s="88"/>
      <c r="Q3298" s="88"/>
      <c r="R3298" s="88"/>
      <c r="S3298" s="88"/>
      <c r="T3298" s="89"/>
      <c r="U3298" s="42"/>
      <c r="V3298" s="42"/>
      <c r="W3298" s="42"/>
      <c r="X3298" s="42"/>
      <c r="Y3298" s="42"/>
      <c r="Z3298" s="42"/>
      <c r="AA3298" s="42"/>
      <c r="AB3298" s="42"/>
      <c r="AC3298" s="42"/>
      <c r="AD3298" s="42"/>
      <c r="AE3298" s="42"/>
      <c r="AT3298" s="21" t="s">
        <v>442</v>
      </c>
      <c r="AU3298" s="21" t="s">
        <v>83</v>
      </c>
    </row>
    <row r="3299" s="14" customFormat="1">
      <c r="A3299" s="14"/>
      <c r="B3299" s="250"/>
      <c r="C3299" s="251"/>
      <c r="D3299" s="240" t="s">
        <v>446</v>
      </c>
      <c r="E3299" s="252" t="s">
        <v>28</v>
      </c>
      <c r="F3299" s="253" t="s">
        <v>863</v>
      </c>
      <c r="G3299" s="251"/>
      <c r="H3299" s="252" t="s">
        <v>28</v>
      </c>
      <c r="I3299" s="254"/>
      <c r="J3299" s="251"/>
      <c r="K3299" s="251"/>
      <c r="L3299" s="255"/>
      <c r="M3299" s="256"/>
      <c r="N3299" s="257"/>
      <c r="O3299" s="257"/>
      <c r="P3299" s="257"/>
      <c r="Q3299" s="257"/>
      <c r="R3299" s="257"/>
      <c r="S3299" s="257"/>
      <c r="T3299" s="258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T3299" s="259" t="s">
        <v>446</v>
      </c>
      <c r="AU3299" s="259" t="s">
        <v>83</v>
      </c>
      <c r="AV3299" s="14" t="s">
        <v>81</v>
      </c>
      <c r="AW3299" s="14" t="s">
        <v>35</v>
      </c>
      <c r="AX3299" s="14" t="s">
        <v>74</v>
      </c>
      <c r="AY3299" s="259" t="s">
        <v>426</v>
      </c>
    </row>
    <row r="3300" s="13" customFormat="1">
      <c r="A3300" s="13"/>
      <c r="B3300" s="238"/>
      <c r="C3300" s="239"/>
      <c r="D3300" s="240" t="s">
        <v>446</v>
      </c>
      <c r="E3300" s="241" t="s">
        <v>28</v>
      </c>
      <c r="F3300" s="242" t="s">
        <v>4051</v>
      </c>
      <c r="G3300" s="239"/>
      <c r="H3300" s="243">
        <v>5.2000000000000002</v>
      </c>
      <c r="I3300" s="244"/>
      <c r="J3300" s="239"/>
      <c r="K3300" s="239"/>
      <c r="L3300" s="245"/>
      <c r="M3300" s="246"/>
      <c r="N3300" s="247"/>
      <c r="O3300" s="247"/>
      <c r="P3300" s="247"/>
      <c r="Q3300" s="247"/>
      <c r="R3300" s="247"/>
      <c r="S3300" s="247"/>
      <c r="T3300" s="248"/>
      <c r="U3300" s="13"/>
      <c r="V3300" s="13"/>
      <c r="W3300" s="13"/>
      <c r="X3300" s="13"/>
      <c r="Y3300" s="13"/>
      <c r="Z3300" s="13"/>
      <c r="AA3300" s="13"/>
      <c r="AB3300" s="13"/>
      <c r="AC3300" s="13"/>
      <c r="AD3300" s="13"/>
      <c r="AE3300" s="13"/>
      <c r="AT3300" s="249" t="s">
        <v>446</v>
      </c>
      <c r="AU3300" s="249" t="s">
        <v>83</v>
      </c>
      <c r="AV3300" s="13" t="s">
        <v>83</v>
      </c>
      <c r="AW3300" s="13" t="s">
        <v>35</v>
      </c>
      <c r="AX3300" s="13" t="s">
        <v>81</v>
      </c>
      <c r="AY3300" s="249" t="s">
        <v>426</v>
      </c>
    </row>
    <row r="3301" s="2" customFormat="1" ht="16.5" customHeight="1">
      <c r="A3301" s="42"/>
      <c r="B3301" s="43"/>
      <c r="C3301" s="271" t="s">
        <v>4088</v>
      </c>
      <c r="D3301" s="271" t="s">
        <v>776</v>
      </c>
      <c r="E3301" s="272" t="s">
        <v>4089</v>
      </c>
      <c r="F3301" s="273" t="s">
        <v>4090</v>
      </c>
      <c r="G3301" s="274" t="s">
        <v>949</v>
      </c>
      <c r="H3301" s="275">
        <v>5.7199999999999998</v>
      </c>
      <c r="I3301" s="276"/>
      <c r="J3301" s="277">
        <f>ROUND(I3301*H3301,2)</f>
        <v>0</v>
      </c>
      <c r="K3301" s="273" t="s">
        <v>28</v>
      </c>
      <c r="L3301" s="278"/>
      <c r="M3301" s="279" t="s">
        <v>28</v>
      </c>
      <c r="N3301" s="280" t="s">
        <v>45</v>
      </c>
      <c r="O3301" s="88"/>
      <c r="P3301" s="229">
        <f>O3301*H3301</f>
        <v>0</v>
      </c>
      <c r="Q3301" s="229">
        <v>0.00036000000000000002</v>
      </c>
      <c r="R3301" s="229">
        <f>Q3301*H3301</f>
        <v>0.0020592000000000002</v>
      </c>
      <c r="S3301" s="229">
        <v>0</v>
      </c>
      <c r="T3301" s="230">
        <f>S3301*H3301</f>
        <v>0</v>
      </c>
      <c r="U3301" s="42"/>
      <c r="V3301" s="42"/>
      <c r="W3301" s="42"/>
      <c r="X3301" s="42"/>
      <c r="Y3301" s="42"/>
      <c r="Z3301" s="42"/>
      <c r="AA3301" s="42"/>
      <c r="AB3301" s="42"/>
      <c r="AC3301" s="42"/>
      <c r="AD3301" s="42"/>
      <c r="AE3301" s="42"/>
      <c r="AR3301" s="231" t="s">
        <v>732</v>
      </c>
      <c r="AT3301" s="231" t="s">
        <v>776</v>
      </c>
      <c r="AU3301" s="231" t="s">
        <v>83</v>
      </c>
      <c r="AY3301" s="21" t="s">
        <v>426</v>
      </c>
      <c r="BE3301" s="232">
        <f>IF(N3301="základní",J3301,0)</f>
        <v>0</v>
      </c>
      <c r="BF3301" s="232">
        <f>IF(N3301="snížená",J3301,0)</f>
        <v>0</v>
      </c>
      <c r="BG3301" s="232">
        <f>IF(N3301="zákl. přenesená",J3301,0)</f>
        <v>0</v>
      </c>
      <c r="BH3301" s="232">
        <f>IF(N3301="sníž. přenesená",J3301,0)</f>
        <v>0</v>
      </c>
      <c r="BI3301" s="232">
        <f>IF(N3301="nulová",J3301,0)</f>
        <v>0</v>
      </c>
      <c r="BJ3301" s="21" t="s">
        <v>81</v>
      </c>
      <c r="BK3301" s="232">
        <f>ROUND(I3301*H3301,2)</f>
        <v>0</v>
      </c>
      <c r="BL3301" s="21" t="s">
        <v>645</v>
      </c>
      <c r="BM3301" s="231" t="s">
        <v>4091</v>
      </c>
    </row>
    <row r="3302" s="14" customFormat="1">
      <c r="A3302" s="14"/>
      <c r="B3302" s="250"/>
      <c r="C3302" s="251"/>
      <c r="D3302" s="240" t="s">
        <v>446</v>
      </c>
      <c r="E3302" s="252" t="s">
        <v>28</v>
      </c>
      <c r="F3302" s="253" t="s">
        <v>863</v>
      </c>
      <c r="G3302" s="251"/>
      <c r="H3302" s="252" t="s">
        <v>28</v>
      </c>
      <c r="I3302" s="254"/>
      <c r="J3302" s="251"/>
      <c r="K3302" s="251"/>
      <c r="L3302" s="255"/>
      <c r="M3302" s="256"/>
      <c r="N3302" s="257"/>
      <c r="O3302" s="257"/>
      <c r="P3302" s="257"/>
      <c r="Q3302" s="257"/>
      <c r="R3302" s="257"/>
      <c r="S3302" s="257"/>
      <c r="T3302" s="258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T3302" s="259" t="s">
        <v>446</v>
      </c>
      <c r="AU3302" s="259" t="s">
        <v>83</v>
      </c>
      <c r="AV3302" s="14" t="s">
        <v>81</v>
      </c>
      <c r="AW3302" s="14" t="s">
        <v>35</v>
      </c>
      <c r="AX3302" s="14" t="s">
        <v>74</v>
      </c>
      <c r="AY3302" s="259" t="s">
        <v>426</v>
      </c>
    </row>
    <row r="3303" s="13" customFormat="1">
      <c r="A3303" s="13"/>
      <c r="B3303" s="238"/>
      <c r="C3303" s="239"/>
      <c r="D3303" s="240" t="s">
        <v>446</v>
      </c>
      <c r="E3303" s="241" t="s">
        <v>28</v>
      </c>
      <c r="F3303" s="242" t="s">
        <v>4092</v>
      </c>
      <c r="G3303" s="239"/>
      <c r="H3303" s="243">
        <v>5.7199999999999998</v>
      </c>
      <c r="I3303" s="244"/>
      <c r="J3303" s="239"/>
      <c r="K3303" s="239"/>
      <c r="L3303" s="245"/>
      <c r="M3303" s="246"/>
      <c r="N3303" s="247"/>
      <c r="O3303" s="247"/>
      <c r="P3303" s="247"/>
      <c r="Q3303" s="247"/>
      <c r="R3303" s="247"/>
      <c r="S3303" s="247"/>
      <c r="T3303" s="248"/>
      <c r="U3303" s="13"/>
      <c r="V3303" s="13"/>
      <c r="W3303" s="13"/>
      <c r="X3303" s="13"/>
      <c r="Y3303" s="13"/>
      <c r="Z3303" s="13"/>
      <c r="AA3303" s="13"/>
      <c r="AB3303" s="13"/>
      <c r="AC3303" s="13"/>
      <c r="AD3303" s="13"/>
      <c r="AE3303" s="13"/>
      <c r="AT3303" s="249" t="s">
        <v>446</v>
      </c>
      <c r="AU3303" s="249" t="s">
        <v>83</v>
      </c>
      <c r="AV3303" s="13" t="s">
        <v>83</v>
      </c>
      <c r="AW3303" s="13" t="s">
        <v>35</v>
      </c>
      <c r="AX3303" s="13" t="s">
        <v>81</v>
      </c>
      <c r="AY3303" s="249" t="s">
        <v>426</v>
      </c>
    </row>
    <row r="3304" s="2" customFormat="1" ht="16.5" customHeight="1">
      <c r="A3304" s="42"/>
      <c r="B3304" s="43"/>
      <c r="C3304" s="271" t="s">
        <v>4093</v>
      </c>
      <c r="D3304" s="271" t="s">
        <v>776</v>
      </c>
      <c r="E3304" s="272" t="s">
        <v>4005</v>
      </c>
      <c r="F3304" s="273" t="s">
        <v>4006</v>
      </c>
      <c r="G3304" s="274" t="s">
        <v>1452</v>
      </c>
      <c r="H3304" s="275">
        <v>4</v>
      </c>
      <c r="I3304" s="276"/>
      <c r="J3304" s="277">
        <f>ROUND(I3304*H3304,2)</f>
        <v>0</v>
      </c>
      <c r="K3304" s="273" t="s">
        <v>28</v>
      </c>
      <c r="L3304" s="278"/>
      <c r="M3304" s="279" t="s">
        <v>28</v>
      </c>
      <c r="N3304" s="280" t="s">
        <v>45</v>
      </c>
      <c r="O3304" s="88"/>
      <c r="P3304" s="229">
        <f>O3304*H3304</f>
        <v>0</v>
      </c>
      <c r="Q3304" s="229">
        <v>0</v>
      </c>
      <c r="R3304" s="229">
        <f>Q3304*H3304</f>
        <v>0</v>
      </c>
      <c r="S3304" s="229">
        <v>0</v>
      </c>
      <c r="T3304" s="230">
        <f>S3304*H3304</f>
        <v>0</v>
      </c>
      <c r="U3304" s="42"/>
      <c r="V3304" s="42"/>
      <c r="W3304" s="42"/>
      <c r="X3304" s="42"/>
      <c r="Y3304" s="42"/>
      <c r="Z3304" s="42"/>
      <c r="AA3304" s="42"/>
      <c r="AB3304" s="42"/>
      <c r="AC3304" s="42"/>
      <c r="AD3304" s="42"/>
      <c r="AE3304" s="42"/>
      <c r="AR3304" s="231" t="s">
        <v>732</v>
      </c>
      <c r="AT3304" s="231" t="s">
        <v>776</v>
      </c>
      <c r="AU3304" s="231" t="s">
        <v>83</v>
      </c>
      <c r="AY3304" s="21" t="s">
        <v>426</v>
      </c>
      <c r="BE3304" s="232">
        <f>IF(N3304="základní",J3304,0)</f>
        <v>0</v>
      </c>
      <c r="BF3304" s="232">
        <f>IF(N3304="snížená",J3304,0)</f>
        <v>0</v>
      </c>
      <c r="BG3304" s="232">
        <f>IF(N3304="zákl. přenesená",J3304,0)</f>
        <v>0</v>
      </c>
      <c r="BH3304" s="232">
        <f>IF(N3304="sníž. přenesená",J3304,0)</f>
        <v>0</v>
      </c>
      <c r="BI3304" s="232">
        <f>IF(N3304="nulová",J3304,0)</f>
        <v>0</v>
      </c>
      <c r="BJ3304" s="21" t="s">
        <v>81</v>
      </c>
      <c r="BK3304" s="232">
        <f>ROUND(I3304*H3304,2)</f>
        <v>0</v>
      </c>
      <c r="BL3304" s="21" t="s">
        <v>645</v>
      </c>
      <c r="BM3304" s="231" t="s">
        <v>4094</v>
      </c>
    </row>
    <row r="3305" s="14" customFormat="1">
      <c r="A3305" s="14"/>
      <c r="B3305" s="250"/>
      <c r="C3305" s="251"/>
      <c r="D3305" s="240" t="s">
        <v>446</v>
      </c>
      <c r="E3305" s="252" t="s">
        <v>28</v>
      </c>
      <c r="F3305" s="253" t="s">
        <v>863</v>
      </c>
      <c r="G3305" s="251"/>
      <c r="H3305" s="252" t="s">
        <v>28</v>
      </c>
      <c r="I3305" s="254"/>
      <c r="J3305" s="251"/>
      <c r="K3305" s="251"/>
      <c r="L3305" s="255"/>
      <c r="M3305" s="256"/>
      <c r="N3305" s="257"/>
      <c r="O3305" s="257"/>
      <c r="P3305" s="257"/>
      <c r="Q3305" s="257"/>
      <c r="R3305" s="257"/>
      <c r="S3305" s="257"/>
      <c r="T3305" s="258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T3305" s="259" t="s">
        <v>446</v>
      </c>
      <c r="AU3305" s="259" t="s">
        <v>83</v>
      </c>
      <c r="AV3305" s="14" t="s">
        <v>81</v>
      </c>
      <c r="AW3305" s="14" t="s">
        <v>35</v>
      </c>
      <c r="AX3305" s="14" t="s">
        <v>74</v>
      </c>
      <c r="AY3305" s="259" t="s">
        <v>426</v>
      </c>
    </row>
    <row r="3306" s="13" customFormat="1">
      <c r="A3306" s="13"/>
      <c r="B3306" s="238"/>
      <c r="C3306" s="239"/>
      <c r="D3306" s="240" t="s">
        <v>446</v>
      </c>
      <c r="E3306" s="241" t="s">
        <v>28</v>
      </c>
      <c r="F3306" s="242" t="s">
        <v>438</v>
      </c>
      <c r="G3306" s="239"/>
      <c r="H3306" s="243">
        <v>4</v>
      </c>
      <c r="I3306" s="244"/>
      <c r="J3306" s="239"/>
      <c r="K3306" s="239"/>
      <c r="L3306" s="245"/>
      <c r="M3306" s="246"/>
      <c r="N3306" s="247"/>
      <c r="O3306" s="247"/>
      <c r="P3306" s="247"/>
      <c r="Q3306" s="247"/>
      <c r="R3306" s="247"/>
      <c r="S3306" s="247"/>
      <c r="T3306" s="248"/>
      <c r="U3306" s="13"/>
      <c r="V3306" s="13"/>
      <c r="W3306" s="13"/>
      <c r="X3306" s="13"/>
      <c r="Y3306" s="13"/>
      <c r="Z3306" s="13"/>
      <c r="AA3306" s="13"/>
      <c r="AB3306" s="13"/>
      <c r="AC3306" s="13"/>
      <c r="AD3306" s="13"/>
      <c r="AE3306" s="13"/>
      <c r="AT3306" s="249" t="s">
        <v>446</v>
      </c>
      <c r="AU3306" s="249" t="s">
        <v>83</v>
      </c>
      <c r="AV3306" s="13" t="s">
        <v>83</v>
      </c>
      <c r="AW3306" s="13" t="s">
        <v>35</v>
      </c>
      <c r="AX3306" s="13" t="s">
        <v>81</v>
      </c>
      <c r="AY3306" s="249" t="s">
        <v>426</v>
      </c>
    </row>
    <row r="3307" s="2" customFormat="1" ht="49.05" customHeight="1">
      <c r="A3307" s="42"/>
      <c r="B3307" s="43"/>
      <c r="C3307" s="220" t="s">
        <v>4095</v>
      </c>
      <c r="D3307" s="220" t="s">
        <v>433</v>
      </c>
      <c r="E3307" s="221" t="s">
        <v>4096</v>
      </c>
      <c r="F3307" s="222" t="s">
        <v>4097</v>
      </c>
      <c r="G3307" s="223" t="s">
        <v>740</v>
      </c>
      <c r="H3307" s="224">
        <v>2.0510000000000002</v>
      </c>
      <c r="I3307" s="225"/>
      <c r="J3307" s="226">
        <f>ROUND(I3307*H3307,2)</f>
        <v>0</v>
      </c>
      <c r="K3307" s="222" t="s">
        <v>437</v>
      </c>
      <c r="L3307" s="48"/>
      <c r="M3307" s="227" t="s">
        <v>28</v>
      </c>
      <c r="N3307" s="228" t="s">
        <v>45</v>
      </c>
      <c r="O3307" s="88"/>
      <c r="P3307" s="229">
        <f>O3307*H3307</f>
        <v>0</v>
      </c>
      <c r="Q3307" s="229">
        <v>0</v>
      </c>
      <c r="R3307" s="229">
        <f>Q3307*H3307</f>
        <v>0</v>
      </c>
      <c r="S3307" s="229">
        <v>0</v>
      </c>
      <c r="T3307" s="230">
        <f>S3307*H3307</f>
        <v>0</v>
      </c>
      <c r="U3307" s="42"/>
      <c r="V3307" s="42"/>
      <c r="W3307" s="42"/>
      <c r="X3307" s="42"/>
      <c r="Y3307" s="42"/>
      <c r="Z3307" s="42"/>
      <c r="AA3307" s="42"/>
      <c r="AB3307" s="42"/>
      <c r="AC3307" s="42"/>
      <c r="AD3307" s="42"/>
      <c r="AE3307" s="42"/>
      <c r="AR3307" s="231" t="s">
        <v>645</v>
      </c>
      <c r="AT3307" s="231" t="s">
        <v>433</v>
      </c>
      <c r="AU3307" s="231" t="s">
        <v>83</v>
      </c>
      <c r="AY3307" s="21" t="s">
        <v>426</v>
      </c>
      <c r="BE3307" s="232">
        <f>IF(N3307="základní",J3307,0)</f>
        <v>0</v>
      </c>
      <c r="BF3307" s="232">
        <f>IF(N3307="snížená",J3307,0)</f>
        <v>0</v>
      </c>
      <c r="BG3307" s="232">
        <f>IF(N3307="zákl. přenesená",J3307,0)</f>
        <v>0</v>
      </c>
      <c r="BH3307" s="232">
        <f>IF(N3307="sníž. přenesená",J3307,0)</f>
        <v>0</v>
      </c>
      <c r="BI3307" s="232">
        <f>IF(N3307="nulová",J3307,0)</f>
        <v>0</v>
      </c>
      <c r="BJ3307" s="21" t="s">
        <v>81</v>
      </c>
      <c r="BK3307" s="232">
        <f>ROUND(I3307*H3307,2)</f>
        <v>0</v>
      </c>
      <c r="BL3307" s="21" t="s">
        <v>645</v>
      </c>
      <c r="BM3307" s="231" t="s">
        <v>4098</v>
      </c>
    </row>
    <row r="3308" s="2" customFormat="1">
      <c r="A3308" s="42"/>
      <c r="B3308" s="43"/>
      <c r="C3308" s="44"/>
      <c r="D3308" s="233" t="s">
        <v>442</v>
      </c>
      <c r="E3308" s="44"/>
      <c r="F3308" s="234" t="s">
        <v>4099</v>
      </c>
      <c r="G3308" s="44"/>
      <c r="H3308" s="44"/>
      <c r="I3308" s="235"/>
      <c r="J3308" s="44"/>
      <c r="K3308" s="44"/>
      <c r="L3308" s="48"/>
      <c r="M3308" s="236"/>
      <c r="N3308" s="237"/>
      <c r="O3308" s="88"/>
      <c r="P3308" s="88"/>
      <c r="Q3308" s="88"/>
      <c r="R3308" s="88"/>
      <c r="S3308" s="88"/>
      <c r="T3308" s="89"/>
      <c r="U3308" s="42"/>
      <c r="V3308" s="42"/>
      <c r="W3308" s="42"/>
      <c r="X3308" s="42"/>
      <c r="Y3308" s="42"/>
      <c r="Z3308" s="42"/>
      <c r="AA3308" s="42"/>
      <c r="AB3308" s="42"/>
      <c r="AC3308" s="42"/>
      <c r="AD3308" s="42"/>
      <c r="AE3308" s="42"/>
      <c r="AT3308" s="21" t="s">
        <v>442</v>
      </c>
      <c r="AU3308" s="21" t="s">
        <v>83</v>
      </c>
    </row>
    <row r="3309" s="2" customFormat="1" ht="49.05" customHeight="1">
      <c r="A3309" s="42"/>
      <c r="B3309" s="43"/>
      <c r="C3309" s="220" t="s">
        <v>4100</v>
      </c>
      <c r="D3309" s="220" t="s">
        <v>433</v>
      </c>
      <c r="E3309" s="221" t="s">
        <v>4101</v>
      </c>
      <c r="F3309" s="222" t="s">
        <v>4102</v>
      </c>
      <c r="G3309" s="223" t="s">
        <v>740</v>
      </c>
      <c r="H3309" s="224">
        <v>2.0510000000000002</v>
      </c>
      <c r="I3309" s="225"/>
      <c r="J3309" s="226">
        <f>ROUND(I3309*H3309,2)</f>
        <v>0</v>
      </c>
      <c r="K3309" s="222" t="s">
        <v>437</v>
      </c>
      <c r="L3309" s="48"/>
      <c r="M3309" s="227" t="s">
        <v>28</v>
      </c>
      <c r="N3309" s="228" t="s">
        <v>45</v>
      </c>
      <c r="O3309" s="88"/>
      <c r="P3309" s="229">
        <f>O3309*H3309</f>
        <v>0</v>
      </c>
      <c r="Q3309" s="229">
        <v>0</v>
      </c>
      <c r="R3309" s="229">
        <f>Q3309*H3309</f>
        <v>0</v>
      </c>
      <c r="S3309" s="229">
        <v>0</v>
      </c>
      <c r="T3309" s="230">
        <f>S3309*H3309</f>
        <v>0</v>
      </c>
      <c r="U3309" s="42"/>
      <c r="V3309" s="42"/>
      <c r="W3309" s="42"/>
      <c r="X3309" s="42"/>
      <c r="Y3309" s="42"/>
      <c r="Z3309" s="42"/>
      <c r="AA3309" s="42"/>
      <c r="AB3309" s="42"/>
      <c r="AC3309" s="42"/>
      <c r="AD3309" s="42"/>
      <c r="AE3309" s="42"/>
      <c r="AR3309" s="231" t="s">
        <v>645</v>
      </c>
      <c r="AT3309" s="231" t="s">
        <v>433</v>
      </c>
      <c r="AU3309" s="231" t="s">
        <v>83</v>
      </c>
      <c r="AY3309" s="21" t="s">
        <v>426</v>
      </c>
      <c r="BE3309" s="232">
        <f>IF(N3309="základní",J3309,0)</f>
        <v>0</v>
      </c>
      <c r="BF3309" s="232">
        <f>IF(N3309="snížená",J3309,0)</f>
        <v>0</v>
      </c>
      <c r="BG3309" s="232">
        <f>IF(N3309="zákl. přenesená",J3309,0)</f>
        <v>0</v>
      </c>
      <c r="BH3309" s="232">
        <f>IF(N3309="sníž. přenesená",J3309,0)</f>
        <v>0</v>
      </c>
      <c r="BI3309" s="232">
        <f>IF(N3309="nulová",J3309,0)</f>
        <v>0</v>
      </c>
      <c r="BJ3309" s="21" t="s">
        <v>81</v>
      </c>
      <c r="BK3309" s="232">
        <f>ROUND(I3309*H3309,2)</f>
        <v>0</v>
      </c>
      <c r="BL3309" s="21" t="s">
        <v>645</v>
      </c>
      <c r="BM3309" s="231" t="s">
        <v>4103</v>
      </c>
    </row>
    <row r="3310" s="2" customFormat="1">
      <c r="A3310" s="42"/>
      <c r="B3310" s="43"/>
      <c r="C3310" s="44"/>
      <c r="D3310" s="233" t="s">
        <v>442</v>
      </c>
      <c r="E3310" s="44"/>
      <c r="F3310" s="234" t="s">
        <v>4104</v>
      </c>
      <c r="G3310" s="44"/>
      <c r="H3310" s="44"/>
      <c r="I3310" s="235"/>
      <c r="J3310" s="44"/>
      <c r="K3310" s="44"/>
      <c r="L3310" s="48"/>
      <c r="M3310" s="236"/>
      <c r="N3310" s="237"/>
      <c r="O3310" s="88"/>
      <c r="P3310" s="88"/>
      <c r="Q3310" s="88"/>
      <c r="R3310" s="88"/>
      <c r="S3310" s="88"/>
      <c r="T3310" s="89"/>
      <c r="U3310" s="42"/>
      <c r="V3310" s="42"/>
      <c r="W3310" s="42"/>
      <c r="X3310" s="42"/>
      <c r="Y3310" s="42"/>
      <c r="Z3310" s="42"/>
      <c r="AA3310" s="42"/>
      <c r="AB3310" s="42"/>
      <c r="AC3310" s="42"/>
      <c r="AD3310" s="42"/>
      <c r="AE3310" s="42"/>
      <c r="AT3310" s="21" t="s">
        <v>442</v>
      </c>
      <c r="AU3310" s="21" t="s">
        <v>83</v>
      </c>
    </row>
    <row r="3311" s="12" customFormat="1" ht="22.8" customHeight="1">
      <c r="A3311" s="12"/>
      <c r="B3311" s="204"/>
      <c r="C3311" s="205"/>
      <c r="D3311" s="206" t="s">
        <v>73</v>
      </c>
      <c r="E3311" s="218" t="s">
        <v>4105</v>
      </c>
      <c r="F3311" s="218" t="s">
        <v>4106</v>
      </c>
      <c r="G3311" s="205"/>
      <c r="H3311" s="205"/>
      <c r="I3311" s="208"/>
      <c r="J3311" s="219">
        <f>BK3311</f>
        <v>0</v>
      </c>
      <c r="K3311" s="205"/>
      <c r="L3311" s="210"/>
      <c r="M3311" s="211"/>
      <c r="N3311" s="212"/>
      <c r="O3311" s="212"/>
      <c r="P3311" s="213">
        <f>SUM(P3312:P3417)</f>
        <v>0</v>
      </c>
      <c r="Q3311" s="212"/>
      <c r="R3311" s="213">
        <f>SUM(R3312:R3417)</f>
        <v>5.7500513399999997</v>
      </c>
      <c r="S3311" s="212"/>
      <c r="T3311" s="214">
        <f>SUM(T3312:T3417)</f>
        <v>0</v>
      </c>
      <c r="U3311" s="12"/>
      <c r="V3311" s="12"/>
      <c r="W3311" s="12"/>
      <c r="X3311" s="12"/>
      <c r="Y3311" s="12"/>
      <c r="Z3311" s="12"/>
      <c r="AA3311" s="12"/>
      <c r="AB3311" s="12"/>
      <c r="AC3311" s="12"/>
      <c r="AD3311" s="12"/>
      <c r="AE3311" s="12"/>
      <c r="AR3311" s="215" t="s">
        <v>83</v>
      </c>
      <c r="AT3311" s="216" t="s">
        <v>73</v>
      </c>
      <c r="AU3311" s="216" t="s">
        <v>81</v>
      </c>
      <c r="AY3311" s="215" t="s">
        <v>426</v>
      </c>
      <c r="BK3311" s="217">
        <f>SUM(BK3312:BK3417)</f>
        <v>0</v>
      </c>
    </row>
    <row r="3312" s="2" customFormat="1" ht="24.15" customHeight="1">
      <c r="A3312" s="42"/>
      <c r="B3312" s="43"/>
      <c r="C3312" s="220" t="s">
        <v>4107</v>
      </c>
      <c r="D3312" s="220" t="s">
        <v>433</v>
      </c>
      <c r="E3312" s="221" t="s">
        <v>4108</v>
      </c>
      <c r="F3312" s="222" t="s">
        <v>4109</v>
      </c>
      <c r="G3312" s="223" t="s">
        <v>436</v>
      </c>
      <c r="H3312" s="224">
        <v>43.744999999999997</v>
      </c>
      <c r="I3312" s="225"/>
      <c r="J3312" s="226">
        <f>ROUND(I3312*H3312,2)</f>
        <v>0</v>
      </c>
      <c r="K3312" s="222" t="s">
        <v>437</v>
      </c>
      <c r="L3312" s="48"/>
      <c r="M3312" s="227" t="s">
        <v>28</v>
      </c>
      <c r="N3312" s="228" t="s">
        <v>45</v>
      </c>
      <c r="O3312" s="88"/>
      <c r="P3312" s="229">
        <f>O3312*H3312</f>
        <v>0</v>
      </c>
      <c r="Q3312" s="229">
        <v>0.0015</v>
      </c>
      <c r="R3312" s="229">
        <f>Q3312*H3312</f>
        <v>0.065617499999999995</v>
      </c>
      <c r="S3312" s="229">
        <v>0</v>
      </c>
      <c r="T3312" s="230">
        <f>S3312*H3312</f>
        <v>0</v>
      </c>
      <c r="U3312" s="42"/>
      <c r="V3312" s="42"/>
      <c r="W3312" s="42"/>
      <c r="X3312" s="42"/>
      <c r="Y3312" s="42"/>
      <c r="Z3312" s="42"/>
      <c r="AA3312" s="42"/>
      <c r="AB3312" s="42"/>
      <c r="AC3312" s="42"/>
      <c r="AD3312" s="42"/>
      <c r="AE3312" s="42"/>
      <c r="AR3312" s="231" t="s">
        <v>645</v>
      </c>
      <c r="AT3312" s="231" t="s">
        <v>433</v>
      </c>
      <c r="AU3312" s="231" t="s">
        <v>83</v>
      </c>
      <c r="AY3312" s="21" t="s">
        <v>426</v>
      </c>
      <c r="BE3312" s="232">
        <f>IF(N3312="základní",J3312,0)</f>
        <v>0</v>
      </c>
      <c r="BF3312" s="232">
        <f>IF(N3312="snížená",J3312,0)</f>
        <v>0</v>
      </c>
      <c r="BG3312" s="232">
        <f>IF(N3312="zákl. přenesená",J3312,0)</f>
        <v>0</v>
      </c>
      <c r="BH3312" s="232">
        <f>IF(N3312="sníž. přenesená",J3312,0)</f>
        <v>0</v>
      </c>
      <c r="BI3312" s="232">
        <f>IF(N3312="nulová",J3312,0)</f>
        <v>0</v>
      </c>
      <c r="BJ3312" s="21" t="s">
        <v>81</v>
      </c>
      <c r="BK3312" s="232">
        <f>ROUND(I3312*H3312,2)</f>
        <v>0</v>
      </c>
      <c r="BL3312" s="21" t="s">
        <v>645</v>
      </c>
      <c r="BM3312" s="231" t="s">
        <v>4110</v>
      </c>
    </row>
    <row r="3313" s="2" customFormat="1">
      <c r="A3313" s="42"/>
      <c r="B3313" s="43"/>
      <c r="C3313" s="44"/>
      <c r="D3313" s="233" t="s">
        <v>442</v>
      </c>
      <c r="E3313" s="44"/>
      <c r="F3313" s="234" t="s">
        <v>4111</v>
      </c>
      <c r="G3313" s="44"/>
      <c r="H3313" s="44"/>
      <c r="I3313" s="235"/>
      <c r="J3313" s="44"/>
      <c r="K3313" s="44"/>
      <c r="L3313" s="48"/>
      <c r="M3313" s="236"/>
      <c r="N3313" s="237"/>
      <c r="O3313" s="88"/>
      <c r="P3313" s="88"/>
      <c r="Q3313" s="88"/>
      <c r="R3313" s="88"/>
      <c r="S3313" s="88"/>
      <c r="T3313" s="89"/>
      <c r="U3313" s="42"/>
      <c r="V3313" s="42"/>
      <c r="W3313" s="42"/>
      <c r="X3313" s="42"/>
      <c r="Y3313" s="42"/>
      <c r="Z3313" s="42"/>
      <c r="AA3313" s="42"/>
      <c r="AB3313" s="42"/>
      <c r="AC3313" s="42"/>
      <c r="AD3313" s="42"/>
      <c r="AE3313" s="42"/>
      <c r="AT3313" s="21" t="s">
        <v>442</v>
      </c>
      <c r="AU3313" s="21" t="s">
        <v>83</v>
      </c>
    </row>
    <row r="3314" s="14" customFormat="1">
      <c r="A3314" s="14"/>
      <c r="B3314" s="250"/>
      <c r="C3314" s="251"/>
      <c r="D3314" s="240" t="s">
        <v>446</v>
      </c>
      <c r="E3314" s="252" t="s">
        <v>28</v>
      </c>
      <c r="F3314" s="253" t="s">
        <v>460</v>
      </c>
      <c r="G3314" s="251"/>
      <c r="H3314" s="252" t="s">
        <v>28</v>
      </c>
      <c r="I3314" s="254"/>
      <c r="J3314" s="251"/>
      <c r="K3314" s="251"/>
      <c r="L3314" s="255"/>
      <c r="M3314" s="256"/>
      <c r="N3314" s="257"/>
      <c r="O3314" s="257"/>
      <c r="P3314" s="257"/>
      <c r="Q3314" s="257"/>
      <c r="R3314" s="257"/>
      <c r="S3314" s="257"/>
      <c r="T3314" s="258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T3314" s="259" t="s">
        <v>446</v>
      </c>
      <c r="AU3314" s="259" t="s">
        <v>83</v>
      </c>
      <c r="AV3314" s="14" t="s">
        <v>81</v>
      </c>
      <c r="AW3314" s="14" t="s">
        <v>35</v>
      </c>
      <c r="AX3314" s="14" t="s">
        <v>74</v>
      </c>
      <c r="AY3314" s="259" t="s">
        <v>426</v>
      </c>
    </row>
    <row r="3315" s="13" customFormat="1">
      <c r="A3315" s="13"/>
      <c r="B3315" s="238"/>
      <c r="C3315" s="239"/>
      <c r="D3315" s="240" t="s">
        <v>446</v>
      </c>
      <c r="E3315" s="241" t="s">
        <v>28</v>
      </c>
      <c r="F3315" s="242" t="s">
        <v>4112</v>
      </c>
      <c r="G3315" s="239"/>
      <c r="H3315" s="243">
        <v>29.100999999999999</v>
      </c>
      <c r="I3315" s="244"/>
      <c r="J3315" s="239"/>
      <c r="K3315" s="239"/>
      <c r="L3315" s="245"/>
      <c r="M3315" s="246"/>
      <c r="N3315" s="247"/>
      <c r="O3315" s="247"/>
      <c r="P3315" s="247"/>
      <c r="Q3315" s="247"/>
      <c r="R3315" s="247"/>
      <c r="S3315" s="247"/>
      <c r="T3315" s="248"/>
      <c r="U3315" s="13"/>
      <c r="V3315" s="13"/>
      <c r="W3315" s="13"/>
      <c r="X3315" s="13"/>
      <c r="Y3315" s="13"/>
      <c r="Z3315" s="13"/>
      <c r="AA3315" s="13"/>
      <c r="AB3315" s="13"/>
      <c r="AC3315" s="13"/>
      <c r="AD3315" s="13"/>
      <c r="AE3315" s="13"/>
      <c r="AT3315" s="249" t="s">
        <v>446</v>
      </c>
      <c r="AU3315" s="249" t="s">
        <v>83</v>
      </c>
      <c r="AV3315" s="13" t="s">
        <v>83</v>
      </c>
      <c r="AW3315" s="13" t="s">
        <v>35</v>
      </c>
      <c r="AX3315" s="13" t="s">
        <v>74</v>
      </c>
      <c r="AY3315" s="249" t="s">
        <v>426</v>
      </c>
    </row>
    <row r="3316" s="13" customFormat="1">
      <c r="A3316" s="13"/>
      <c r="B3316" s="238"/>
      <c r="C3316" s="239"/>
      <c r="D3316" s="240" t="s">
        <v>446</v>
      </c>
      <c r="E3316" s="241" t="s">
        <v>28</v>
      </c>
      <c r="F3316" s="242" t="s">
        <v>4113</v>
      </c>
      <c r="G3316" s="239"/>
      <c r="H3316" s="243">
        <v>4.7060000000000004</v>
      </c>
      <c r="I3316" s="244"/>
      <c r="J3316" s="239"/>
      <c r="K3316" s="239"/>
      <c r="L3316" s="245"/>
      <c r="M3316" s="246"/>
      <c r="N3316" s="247"/>
      <c r="O3316" s="247"/>
      <c r="P3316" s="247"/>
      <c r="Q3316" s="247"/>
      <c r="R3316" s="247"/>
      <c r="S3316" s="247"/>
      <c r="T3316" s="248"/>
      <c r="U3316" s="13"/>
      <c r="V3316" s="13"/>
      <c r="W3316" s="13"/>
      <c r="X3316" s="13"/>
      <c r="Y3316" s="13"/>
      <c r="Z3316" s="13"/>
      <c r="AA3316" s="13"/>
      <c r="AB3316" s="13"/>
      <c r="AC3316" s="13"/>
      <c r="AD3316" s="13"/>
      <c r="AE3316" s="13"/>
      <c r="AT3316" s="249" t="s">
        <v>446</v>
      </c>
      <c r="AU3316" s="249" t="s">
        <v>83</v>
      </c>
      <c r="AV3316" s="13" t="s">
        <v>83</v>
      </c>
      <c r="AW3316" s="13" t="s">
        <v>35</v>
      </c>
      <c r="AX3316" s="13" t="s">
        <v>74</v>
      </c>
      <c r="AY3316" s="249" t="s">
        <v>426</v>
      </c>
    </row>
    <row r="3317" s="13" customFormat="1">
      <c r="A3317" s="13"/>
      <c r="B3317" s="238"/>
      <c r="C3317" s="239"/>
      <c r="D3317" s="240" t="s">
        <v>446</v>
      </c>
      <c r="E3317" s="241" t="s">
        <v>28</v>
      </c>
      <c r="F3317" s="242" t="s">
        <v>4114</v>
      </c>
      <c r="G3317" s="239"/>
      <c r="H3317" s="243">
        <v>1.3500000000000001</v>
      </c>
      <c r="I3317" s="244"/>
      <c r="J3317" s="239"/>
      <c r="K3317" s="239"/>
      <c r="L3317" s="245"/>
      <c r="M3317" s="246"/>
      <c r="N3317" s="247"/>
      <c r="O3317" s="247"/>
      <c r="P3317" s="247"/>
      <c r="Q3317" s="247"/>
      <c r="R3317" s="247"/>
      <c r="S3317" s="247"/>
      <c r="T3317" s="248"/>
      <c r="U3317" s="13"/>
      <c r="V3317" s="13"/>
      <c r="W3317" s="13"/>
      <c r="X3317" s="13"/>
      <c r="Y3317" s="13"/>
      <c r="Z3317" s="13"/>
      <c r="AA3317" s="13"/>
      <c r="AB3317" s="13"/>
      <c r="AC3317" s="13"/>
      <c r="AD3317" s="13"/>
      <c r="AE3317" s="13"/>
      <c r="AT3317" s="249" t="s">
        <v>446</v>
      </c>
      <c r="AU3317" s="249" t="s">
        <v>83</v>
      </c>
      <c r="AV3317" s="13" t="s">
        <v>83</v>
      </c>
      <c r="AW3317" s="13" t="s">
        <v>35</v>
      </c>
      <c r="AX3317" s="13" t="s">
        <v>74</v>
      </c>
      <c r="AY3317" s="249" t="s">
        <v>426</v>
      </c>
    </row>
    <row r="3318" s="14" customFormat="1">
      <c r="A3318" s="14"/>
      <c r="B3318" s="250"/>
      <c r="C3318" s="251"/>
      <c r="D3318" s="240" t="s">
        <v>446</v>
      </c>
      <c r="E3318" s="252" t="s">
        <v>28</v>
      </c>
      <c r="F3318" s="253" t="s">
        <v>863</v>
      </c>
      <c r="G3318" s="251"/>
      <c r="H3318" s="252" t="s">
        <v>28</v>
      </c>
      <c r="I3318" s="254"/>
      <c r="J3318" s="251"/>
      <c r="K3318" s="251"/>
      <c r="L3318" s="255"/>
      <c r="M3318" s="256"/>
      <c r="N3318" s="257"/>
      <c r="O3318" s="257"/>
      <c r="P3318" s="257"/>
      <c r="Q3318" s="257"/>
      <c r="R3318" s="257"/>
      <c r="S3318" s="257"/>
      <c r="T3318" s="258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T3318" s="259" t="s">
        <v>446</v>
      </c>
      <c r="AU3318" s="259" t="s">
        <v>83</v>
      </c>
      <c r="AV3318" s="14" t="s">
        <v>81</v>
      </c>
      <c r="AW3318" s="14" t="s">
        <v>35</v>
      </c>
      <c r="AX3318" s="14" t="s">
        <v>74</v>
      </c>
      <c r="AY3318" s="259" t="s">
        <v>426</v>
      </c>
    </row>
    <row r="3319" s="13" customFormat="1">
      <c r="A3319" s="13"/>
      <c r="B3319" s="238"/>
      <c r="C3319" s="239"/>
      <c r="D3319" s="240" t="s">
        <v>446</v>
      </c>
      <c r="E3319" s="241" t="s">
        <v>28</v>
      </c>
      <c r="F3319" s="242" t="s">
        <v>4115</v>
      </c>
      <c r="G3319" s="239"/>
      <c r="H3319" s="243">
        <v>7.8600000000000003</v>
      </c>
      <c r="I3319" s="244"/>
      <c r="J3319" s="239"/>
      <c r="K3319" s="239"/>
      <c r="L3319" s="245"/>
      <c r="M3319" s="246"/>
      <c r="N3319" s="247"/>
      <c r="O3319" s="247"/>
      <c r="P3319" s="247"/>
      <c r="Q3319" s="247"/>
      <c r="R3319" s="247"/>
      <c r="S3319" s="247"/>
      <c r="T3319" s="248"/>
      <c r="U3319" s="13"/>
      <c r="V3319" s="13"/>
      <c r="W3319" s="13"/>
      <c r="X3319" s="13"/>
      <c r="Y3319" s="13"/>
      <c r="Z3319" s="13"/>
      <c r="AA3319" s="13"/>
      <c r="AB3319" s="13"/>
      <c r="AC3319" s="13"/>
      <c r="AD3319" s="13"/>
      <c r="AE3319" s="13"/>
      <c r="AT3319" s="249" t="s">
        <v>446</v>
      </c>
      <c r="AU3319" s="249" t="s">
        <v>83</v>
      </c>
      <c r="AV3319" s="13" t="s">
        <v>83</v>
      </c>
      <c r="AW3319" s="13" t="s">
        <v>35</v>
      </c>
      <c r="AX3319" s="13" t="s">
        <v>74</v>
      </c>
      <c r="AY3319" s="249" t="s">
        <v>426</v>
      </c>
    </row>
    <row r="3320" s="13" customFormat="1">
      <c r="A3320" s="13"/>
      <c r="B3320" s="238"/>
      <c r="C3320" s="239"/>
      <c r="D3320" s="240" t="s">
        <v>446</v>
      </c>
      <c r="E3320" s="241" t="s">
        <v>28</v>
      </c>
      <c r="F3320" s="242" t="s">
        <v>4116</v>
      </c>
      <c r="G3320" s="239"/>
      <c r="H3320" s="243">
        <v>-1.1399999999999999</v>
      </c>
      <c r="I3320" s="244"/>
      <c r="J3320" s="239"/>
      <c r="K3320" s="239"/>
      <c r="L3320" s="245"/>
      <c r="M3320" s="246"/>
      <c r="N3320" s="247"/>
      <c r="O3320" s="247"/>
      <c r="P3320" s="247"/>
      <c r="Q3320" s="247"/>
      <c r="R3320" s="247"/>
      <c r="S3320" s="247"/>
      <c r="T3320" s="248"/>
      <c r="U3320" s="13"/>
      <c r="V3320" s="13"/>
      <c r="W3320" s="13"/>
      <c r="X3320" s="13"/>
      <c r="Y3320" s="13"/>
      <c r="Z3320" s="13"/>
      <c r="AA3320" s="13"/>
      <c r="AB3320" s="13"/>
      <c r="AC3320" s="13"/>
      <c r="AD3320" s="13"/>
      <c r="AE3320" s="13"/>
      <c r="AT3320" s="249" t="s">
        <v>446</v>
      </c>
      <c r="AU3320" s="249" t="s">
        <v>83</v>
      </c>
      <c r="AV3320" s="13" t="s">
        <v>83</v>
      </c>
      <c r="AW3320" s="13" t="s">
        <v>35</v>
      </c>
      <c r="AX3320" s="13" t="s">
        <v>74</v>
      </c>
      <c r="AY3320" s="249" t="s">
        <v>426</v>
      </c>
    </row>
    <row r="3321" s="13" customFormat="1">
      <c r="A3321" s="13"/>
      <c r="B3321" s="238"/>
      <c r="C3321" s="239"/>
      <c r="D3321" s="240" t="s">
        <v>446</v>
      </c>
      <c r="E3321" s="241" t="s">
        <v>28</v>
      </c>
      <c r="F3321" s="242" t="s">
        <v>4117</v>
      </c>
      <c r="G3321" s="239"/>
      <c r="H3321" s="243">
        <v>1.8680000000000001</v>
      </c>
      <c r="I3321" s="244"/>
      <c r="J3321" s="239"/>
      <c r="K3321" s="239"/>
      <c r="L3321" s="245"/>
      <c r="M3321" s="246"/>
      <c r="N3321" s="247"/>
      <c r="O3321" s="247"/>
      <c r="P3321" s="247"/>
      <c r="Q3321" s="247"/>
      <c r="R3321" s="247"/>
      <c r="S3321" s="247"/>
      <c r="T3321" s="248"/>
      <c r="U3321" s="13"/>
      <c r="V3321" s="13"/>
      <c r="W3321" s="13"/>
      <c r="X3321" s="13"/>
      <c r="Y3321" s="13"/>
      <c r="Z3321" s="13"/>
      <c r="AA3321" s="13"/>
      <c r="AB3321" s="13"/>
      <c r="AC3321" s="13"/>
      <c r="AD3321" s="13"/>
      <c r="AE3321" s="13"/>
      <c r="AT3321" s="249" t="s">
        <v>446</v>
      </c>
      <c r="AU3321" s="249" t="s">
        <v>83</v>
      </c>
      <c r="AV3321" s="13" t="s">
        <v>83</v>
      </c>
      <c r="AW3321" s="13" t="s">
        <v>35</v>
      </c>
      <c r="AX3321" s="13" t="s">
        <v>74</v>
      </c>
      <c r="AY3321" s="249" t="s">
        <v>426</v>
      </c>
    </row>
    <row r="3322" s="15" customFormat="1">
      <c r="A3322" s="15"/>
      <c r="B3322" s="260"/>
      <c r="C3322" s="261"/>
      <c r="D3322" s="240" t="s">
        <v>446</v>
      </c>
      <c r="E3322" s="262" t="s">
        <v>28</v>
      </c>
      <c r="F3322" s="263" t="s">
        <v>466</v>
      </c>
      <c r="G3322" s="261"/>
      <c r="H3322" s="264">
        <v>43.744999999999997</v>
      </c>
      <c r="I3322" s="265"/>
      <c r="J3322" s="261"/>
      <c r="K3322" s="261"/>
      <c r="L3322" s="266"/>
      <c r="M3322" s="267"/>
      <c r="N3322" s="268"/>
      <c r="O3322" s="268"/>
      <c r="P3322" s="268"/>
      <c r="Q3322" s="268"/>
      <c r="R3322" s="268"/>
      <c r="S3322" s="268"/>
      <c r="T3322" s="269"/>
      <c r="U3322" s="15"/>
      <c r="V3322" s="15"/>
      <c r="W3322" s="15"/>
      <c r="X3322" s="15"/>
      <c r="Y3322" s="15"/>
      <c r="Z3322" s="15"/>
      <c r="AA3322" s="15"/>
      <c r="AB3322" s="15"/>
      <c r="AC3322" s="15"/>
      <c r="AD3322" s="15"/>
      <c r="AE3322" s="15"/>
      <c r="AT3322" s="270" t="s">
        <v>446</v>
      </c>
      <c r="AU3322" s="270" t="s">
        <v>83</v>
      </c>
      <c r="AV3322" s="15" t="s">
        <v>438</v>
      </c>
      <c r="AW3322" s="15" t="s">
        <v>35</v>
      </c>
      <c r="AX3322" s="15" t="s">
        <v>81</v>
      </c>
      <c r="AY3322" s="270" t="s">
        <v>426</v>
      </c>
    </row>
    <row r="3323" s="2" customFormat="1" ht="24.15" customHeight="1">
      <c r="A3323" s="42"/>
      <c r="B3323" s="43"/>
      <c r="C3323" s="220" t="s">
        <v>4118</v>
      </c>
      <c r="D3323" s="220" t="s">
        <v>433</v>
      </c>
      <c r="E3323" s="221" t="s">
        <v>4119</v>
      </c>
      <c r="F3323" s="222" t="s">
        <v>4120</v>
      </c>
      <c r="G3323" s="223" t="s">
        <v>859</v>
      </c>
      <c r="H3323" s="224">
        <v>31</v>
      </c>
      <c r="I3323" s="225"/>
      <c r="J3323" s="226">
        <f>ROUND(I3323*H3323,2)</f>
        <v>0</v>
      </c>
      <c r="K3323" s="222" t="s">
        <v>437</v>
      </c>
      <c r="L3323" s="48"/>
      <c r="M3323" s="227" t="s">
        <v>28</v>
      </c>
      <c r="N3323" s="228" t="s">
        <v>45</v>
      </c>
      <c r="O3323" s="88"/>
      <c r="P3323" s="229">
        <f>O3323*H3323</f>
        <v>0</v>
      </c>
      <c r="Q3323" s="229">
        <v>0.00021000000000000001</v>
      </c>
      <c r="R3323" s="229">
        <f>Q3323*H3323</f>
        <v>0.0065100000000000002</v>
      </c>
      <c r="S3323" s="229">
        <v>0</v>
      </c>
      <c r="T3323" s="230">
        <f>S3323*H3323</f>
        <v>0</v>
      </c>
      <c r="U3323" s="42"/>
      <c r="V3323" s="42"/>
      <c r="W3323" s="42"/>
      <c r="X3323" s="42"/>
      <c r="Y3323" s="42"/>
      <c r="Z3323" s="42"/>
      <c r="AA3323" s="42"/>
      <c r="AB3323" s="42"/>
      <c r="AC3323" s="42"/>
      <c r="AD3323" s="42"/>
      <c r="AE3323" s="42"/>
      <c r="AR3323" s="231" t="s">
        <v>645</v>
      </c>
      <c r="AT3323" s="231" t="s">
        <v>433</v>
      </c>
      <c r="AU3323" s="231" t="s">
        <v>83</v>
      </c>
      <c r="AY3323" s="21" t="s">
        <v>426</v>
      </c>
      <c r="BE3323" s="232">
        <f>IF(N3323="základní",J3323,0)</f>
        <v>0</v>
      </c>
      <c r="BF3323" s="232">
        <f>IF(N3323="snížená",J3323,0)</f>
        <v>0</v>
      </c>
      <c r="BG3323" s="232">
        <f>IF(N3323="zákl. přenesená",J3323,0)</f>
        <v>0</v>
      </c>
      <c r="BH3323" s="232">
        <f>IF(N3323="sníž. přenesená",J3323,0)</f>
        <v>0</v>
      </c>
      <c r="BI3323" s="232">
        <f>IF(N3323="nulová",J3323,0)</f>
        <v>0</v>
      </c>
      <c r="BJ3323" s="21" t="s">
        <v>81</v>
      </c>
      <c r="BK3323" s="232">
        <f>ROUND(I3323*H3323,2)</f>
        <v>0</v>
      </c>
      <c r="BL3323" s="21" t="s">
        <v>645</v>
      </c>
      <c r="BM3323" s="231" t="s">
        <v>4121</v>
      </c>
    </row>
    <row r="3324" s="2" customFormat="1">
      <c r="A3324" s="42"/>
      <c r="B3324" s="43"/>
      <c r="C3324" s="44"/>
      <c r="D3324" s="233" t="s">
        <v>442</v>
      </c>
      <c r="E3324" s="44"/>
      <c r="F3324" s="234" t="s">
        <v>4122</v>
      </c>
      <c r="G3324" s="44"/>
      <c r="H3324" s="44"/>
      <c r="I3324" s="235"/>
      <c r="J3324" s="44"/>
      <c r="K3324" s="44"/>
      <c r="L3324" s="48"/>
      <c r="M3324" s="236"/>
      <c r="N3324" s="237"/>
      <c r="O3324" s="88"/>
      <c r="P3324" s="88"/>
      <c r="Q3324" s="88"/>
      <c r="R3324" s="88"/>
      <c r="S3324" s="88"/>
      <c r="T3324" s="89"/>
      <c r="U3324" s="42"/>
      <c r="V3324" s="42"/>
      <c r="W3324" s="42"/>
      <c r="X3324" s="42"/>
      <c r="Y3324" s="42"/>
      <c r="Z3324" s="42"/>
      <c r="AA3324" s="42"/>
      <c r="AB3324" s="42"/>
      <c r="AC3324" s="42"/>
      <c r="AD3324" s="42"/>
      <c r="AE3324" s="42"/>
      <c r="AT3324" s="21" t="s">
        <v>442</v>
      </c>
      <c r="AU3324" s="21" t="s">
        <v>83</v>
      </c>
    </row>
    <row r="3325" s="14" customFormat="1">
      <c r="A3325" s="14"/>
      <c r="B3325" s="250"/>
      <c r="C3325" s="251"/>
      <c r="D3325" s="240" t="s">
        <v>446</v>
      </c>
      <c r="E3325" s="252" t="s">
        <v>28</v>
      </c>
      <c r="F3325" s="253" t="s">
        <v>460</v>
      </c>
      <c r="G3325" s="251"/>
      <c r="H3325" s="252" t="s">
        <v>28</v>
      </c>
      <c r="I3325" s="254"/>
      <c r="J3325" s="251"/>
      <c r="K3325" s="251"/>
      <c r="L3325" s="255"/>
      <c r="M3325" s="256"/>
      <c r="N3325" s="257"/>
      <c r="O3325" s="257"/>
      <c r="P3325" s="257"/>
      <c r="Q3325" s="257"/>
      <c r="R3325" s="257"/>
      <c r="S3325" s="257"/>
      <c r="T3325" s="258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T3325" s="259" t="s">
        <v>446</v>
      </c>
      <c r="AU3325" s="259" t="s">
        <v>83</v>
      </c>
      <c r="AV3325" s="14" t="s">
        <v>81</v>
      </c>
      <c r="AW3325" s="14" t="s">
        <v>35</v>
      </c>
      <c r="AX3325" s="14" t="s">
        <v>74</v>
      </c>
      <c r="AY3325" s="259" t="s">
        <v>426</v>
      </c>
    </row>
    <row r="3326" s="13" customFormat="1">
      <c r="A3326" s="13"/>
      <c r="B3326" s="238"/>
      <c r="C3326" s="239"/>
      <c r="D3326" s="240" t="s">
        <v>446</v>
      </c>
      <c r="E3326" s="241" t="s">
        <v>28</v>
      </c>
      <c r="F3326" s="242" t="s">
        <v>4123</v>
      </c>
      <c r="G3326" s="239"/>
      <c r="H3326" s="243">
        <v>9</v>
      </c>
      <c r="I3326" s="244"/>
      <c r="J3326" s="239"/>
      <c r="K3326" s="239"/>
      <c r="L3326" s="245"/>
      <c r="M3326" s="246"/>
      <c r="N3326" s="247"/>
      <c r="O3326" s="247"/>
      <c r="P3326" s="247"/>
      <c r="Q3326" s="247"/>
      <c r="R3326" s="247"/>
      <c r="S3326" s="247"/>
      <c r="T3326" s="248"/>
      <c r="U3326" s="13"/>
      <c r="V3326" s="13"/>
      <c r="W3326" s="13"/>
      <c r="X3326" s="13"/>
      <c r="Y3326" s="13"/>
      <c r="Z3326" s="13"/>
      <c r="AA3326" s="13"/>
      <c r="AB3326" s="13"/>
      <c r="AC3326" s="13"/>
      <c r="AD3326" s="13"/>
      <c r="AE3326" s="13"/>
      <c r="AT3326" s="249" t="s">
        <v>446</v>
      </c>
      <c r="AU3326" s="249" t="s">
        <v>83</v>
      </c>
      <c r="AV3326" s="13" t="s">
        <v>83</v>
      </c>
      <c r="AW3326" s="13" t="s">
        <v>35</v>
      </c>
      <c r="AX3326" s="13" t="s">
        <v>74</v>
      </c>
      <c r="AY3326" s="249" t="s">
        <v>426</v>
      </c>
    </row>
    <row r="3327" s="14" customFormat="1">
      <c r="A3327" s="14"/>
      <c r="B3327" s="250"/>
      <c r="C3327" s="251"/>
      <c r="D3327" s="240" t="s">
        <v>446</v>
      </c>
      <c r="E3327" s="252" t="s">
        <v>28</v>
      </c>
      <c r="F3327" s="253" t="s">
        <v>863</v>
      </c>
      <c r="G3327" s="251"/>
      <c r="H3327" s="252" t="s">
        <v>28</v>
      </c>
      <c r="I3327" s="254"/>
      <c r="J3327" s="251"/>
      <c r="K3327" s="251"/>
      <c r="L3327" s="255"/>
      <c r="M3327" s="256"/>
      <c r="N3327" s="257"/>
      <c r="O3327" s="257"/>
      <c r="P3327" s="257"/>
      <c r="Q3327" s="257"/>
      <c r="R3327" s="257"/>
      <c r="S3327" s="257"/>
      <c r="T3327" s="258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T3327" s="259" t="s">
        <v>446</v>
      </c>
      <c r="AU3327" s="259" t="s">
        <v>83</v>
      </c>
      <c r="AV3327" s="14" t="s">
        <v>81</v>
      </c>
      <c r="AW3327" s="14" t="s">
        <v>35</v>
      </c>
      <c r="AX3327" s="14" t="s">
        <v>74</v>
      </c>
      <c r="AY3327" s="259" t="s">
        <v>426</v>
      </c>
    </row>
    <row r="3328" s="13" customFormat="1">
      <c r="A3328" s="13"/>
      <c r="B3328" s="238"/>
      <c r="C3328" s="239"/>
      <c r="D3328" s="240" t="s">
        <v>446</v>
      </c>
      <c r="E3328" s="241" t="s">
        <v>28</v>
      </c>
      <c r="F3328" s="242" t="s">
        <v>4124</v>
      </c>
      <c r="G3328" s="239"/>
      <c r="H3328" s="243">
        <v>22</v>
      </c>
      <c r="I3328" s="244"/>
      <c r="J3328" s="239"/>
      <c r="K3328" s="239"/>
      <c r="L3328" s="245"/>
      <c r="M3328" s="246"/>
      <c r="N3328" s="247"/>
      <c r="O3328" s="247"/>
      <c r="P3328" s="247"/>
      <c r="Q3328" s="247"/>
      <c r="R3328" s="247"/>
      <c r="S3328" s="247"/>
      <c r="T3328" s="248"/>
      <c r="U3328" s="13"/>
      <c r="V3328" s="13"/>
      <c r="W3328" s="13"/>
      <c r="X3328" s="13"/>
      <c r="Y3328" s="13"/>
      <c r="Z3328" s="13"/>
      <c r="AA3328" s="13"/>
      <c r="AB3328" s="13"/>
      <c r="AC3328" s="13"/>
      <c r="AD3328" s="13"/>
      <c r="AE3328" s="13"/>
      <c r="AT3328" s="249" t="s">
        <v>446</v>
      </c>
      <c r="AU3328" s="249" t="s">
        <v>83</v>
      </c>
      <c r="AV3328" s="13" t="s">
        <v>83</v>
      </c>
      <c r="AW3328" s="13" t="s">
        <v>35</v>
      </c>
      <c r="AX3328" s="13" t="s">
        <v>74</v>
      </c>
      <c r="AY3328" s="249" t="s">
        <v>426</v>
      </c>
    </row>
    <row r="3329" s="15" customFormat="1">
      <c r="A3329" s="15"/>
      <c r="B3329" s="260"/>
      <c r="C3329" s="261"/>
      <c r="D3329" s="240" t="s">
        <v>446</v>
      </c>
      <c r="E3329" s="262" t="s">
        <v>28</v>
      </c>
      <c r="F3329" s="263" t="s">
        <v>466</v>
      </c>
      <c r="G3329" s="261"/>
      <c r="H3329" s="264">
        <v>31</v>
      </c>
      <c r="I3329" s="265"/>
      <c r="J3329" s="261"/>
      <c r="K3329" s="261"/>
      <c r="L3329" s="266"/>
      <c r="M3329" s="267"/>
      <c r="N3329" s="268"/>
      <c r="O3329" s="268"/>
      <c r="P3329" s="268"/>
      <c r="Q3329" s="268"/>
      <c r="R3329" s="268"/>
      <c r="S3329" s="268"/>
      <c r="T3329" s="269"/>
      <c r="U3329" s="15"/>
      <c r="V3329" s="15"/>
      <c r="W3329" s="15"/>
      <c r="X3329" s="15"/>
      <c r="Y3329" s="15"/>
      <c r="Z3329" s="15"/>
      <c r="AA3329" s="15"/>
      <c r="AB3329" s="15"/>
      <c r="AC3329" s="15"/>
      <c r="AD3329" s="15"/>
      <c r="AE3329" s="15"/>
      <c r="AT3329" s="270" t="s">
        <v>446</v>
      </c>
      <c r="AU3329" s="270" t="s">
        <v>83</v>
      </c>
      <c r="AV3329" s="15" t="s">
        <v>438</v>
      </c>
      <c r="AW3329" s="15" t="s">
        <v>35</v>
      </c>
      <c r="AX3329" s="15" t="s">
        <v>81</v>
      </c>
      <c r="AY3329" s="270" t="s">
        <v>426</v>
      </c>
    </row>
    <row r="3330" s="2" customFormat="1" ht="24.15" customHeight="1">
      <c r="A3330" s="42"/>
      <c r="B3330" s="43"/>
      <c r="C3330" s="220" t="s">
        <v>4125</v>
      </c>
      <c r="D3330" s="220" t="s">
        <v>433</v>
      </c>
      <c r="E3330" s="221" t="s">
        <v>4126</v>
      </c>
      <c r="F3330" s="222" t="s">
        <v>4127</v>
      </c>
      <c r="G3330" s="223" t="s">
        <v>859</v>
      </c>
      <c r="H3330" s="224">
        <v>7</v>
      </c>
      <c r="I3330" s="225"/>
      <c r="J3330" s="226">
        <f>ROUND(I3330*H3330,2)</f>
        <v>0</v>
      </c>
      <c r="K3330" s="222" t="s">
        <v>437</v>
      </c>
      <c r="L3330" s="48"/>
      <c r="M3330" s="227" t="s">
        <v>28</v>
      </c>
      <c r="N3330" s="228" t="s">
        <v>45</v>
      </c>
      <c r="O3330" s="88"/>
      <c r="P3330" s="229">
        <f>O3330*H3330</f>
        <v>0</v>
      </c>
      <c r="Q3330" s="229">
        <v>0.00020000000000000001</v>
      </c>
      <c r="R3330" s="229">
        <f>Q3330*H3330</f>
        <v>0.0014</v>
      </c>
      <c r="S3330" s="229">
        <v>0</v>
      </c>
      <c r="T3330" s="230">
        <f>S3330*H3330</f>
        <v>0</v>
      </c>
      <c r="U3330" s="42"/>
      <c r="V3330" s="42"/>
      <c r="W3330" s="42"/>
      <c r="X3330" s="42"/>
      <c r="Y3330" s="42"/>
      <c r="Z3330" s="42"/>
      <c r="AA3330" s="42"/>
      <c r="AB3330" s="42"/>
      <c r="AC3330" s="42"/>
      <c r="AD3330" s="42"/>
      <c r="AE3330" s="42"/>
      <c r="AR3330" s="231" t="s">
        <v>645</v>
      </c>
      <c r="AT3330" s="231" t="s">
        <v>433</v>
      </c>
      <c r="AU3330" s="231" t="s">
        <v>83</v>
      </c>
      <c r="AY3330" s="21" t="s">
        <v>426</v>
      </c>
      <c r="BE3330" s="232">
        <f>IF(N3330="základní",J3330,0)</f>
        <v>0</v>
      </c>
      <c r="BF3330" s="232">
        <f>IF(N3330="snížená",J3330,0)</f>
        <v>0</v>
      </c>
      <c r="BG3330" s="232">
        <f>IF(N3330="zákl. přenesená",J3330,0)</f>
        <v>0</v>
      </c>
      <c r="BH3330" s="232">
        <f>IF(N3330="sníž. přenesená",J3330,0)</f>
        <v>0</v>
      </c>
      <c r="BI3330" s="232">
        <f>IF(N3330="nulová",J3330,0)</f>
        <v>0</v>
      </c>
      <c r="BJ3330" s="21" t="s">
        <v>81</v>
      </c>
      <c r="BK3330" s="232">
        <f>ROUND(I3330*H3330,2)</f>
        <v>0</v>
      </c>
      <c r="BL3330" s="21" t="s">
        <v>645</v>
      </c>
      <c r="BM3330" s="231" t="s">
        <v>4128</v>
      </c>
    </row>
    <row r="3331" s="2" customFormat="1">
      <c r="A3331" s="42"/>
      <c r="B3331" s="43"/>
      <c r="C3331" s="44"/>
      <c r="D3331" s="233" t="s">
        <v>442</v>
      </c>
      <c r="E3331" s="44"/>
      <c r="F3331" s="234" t="s">
        <v>4129</v>
      </c>
      <c r="G3331" s="44"/>
      <c r="H3331" s="44"/>
      <c r="I3331" s="235"/>
      <c r="J3331" s="44"/>
      <c r="K3331" s="44"/>
      <c r="L3331" s="48"/>
      <c r="M3331" s="236"/>
      <c r="N3331" s="237"/>
      <c r="O3331" s="88"/>
      <c r="P3331" s="88"/>
      <c r="Q3331" s="88"/>
      <c r="R3331" s="88"/>
      <c r="S3331" s="88"/>
      <c r="T3331" s="89"/>
      <c r="U3331" s="42"/>
      <c r="V3331" s="42"/>
      <c r="W3331" s="42"/>
      <c r="X3331" s="42"/>
      <c r="Y3331" s="42"/>
      <c r="Z3331" s="42"/>
      <c r="AA3331" s="42"/>
      <c r="AB3331" s="42"/>
      <c r="AC3331" s="42"/>
      <c r="AD3331" s="42"/>
      <c r="AE3331" s="42"/>
      <c r="AT3331" s="21" t="s">
        <v>442</v>
      </c>
      <c r="AU3331" s="21" t="s">
        <v>83</v>
      </c>
    </row>
    <row r="3332" s="14" customFormat="1">
      <c r="A3332" s="14"/>
      <c r="B3332" s="250"/>
      <c r="C3332" s="251"/>
      <c r="D3332" s="240" t="s">
        <v>446</v>
      </c>
      <c r="E3332" s="252" t="s">
        <v>28</v>
      </c>
      <c r="F3332" s="253" t="s">
        <v>460</v>
      </c>
      <c r="G3332" s="251"/>
      <c r="H3332" s="252" t="s">
        <v>28</v>
      </c>
      <c r="I3332" s="254"/>
      <c r="J3332" s="251"/>
      <c r="K3332" s="251"/>
      <c r="L3332" s="255"/>
      <c r="M3332" s="256"/>
      <c r="N3332" s="257"/>
      <c r="O3332" s="257"/>
      <c r="P3332" s="257"/>
      <c r="Q3332" s="257"/>
      <c r="R3332" s="257"/>
      <c r="S3332" s="257"/>
      <c r="T3332" s="258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T3332" s="259" t="s">
        <v>446</v>
      </c>
      <c r="AU3332" s="259" t="s">
        <v>83</v>
      </c>
      <c r="AV3332" s="14" t="s">
        <v>81</v>
      </c>
      <c r="AW3332" s="14" t="s">
        <v>35</v>
      </c>
      <c r="AX3332" s="14" t="s">
        <v>74</v>
      </c>
      <c r="AY3332" s="259" t="s">
        <v>426</v>
      </c>
    </row>
    <row r="3333" s="13" customFormat="1">
      <c r="A3333" s="13"/>
      <c r="B3333" s="238"/>
      <c r="C3333" s="239"/>
      <c r="D3333" s="240" t="s">
        <v>446</v>
      </c>
      <c r="E3333" s="241" t="s">
        <v>28</v>
      </c>
      <c r="F3333" s="242" t="s">
        <v>4130</v>
      </c>
      <c r="G3333" s="239"/>
      <c r="H3333" s="243">
        <v>7</v>
      </c>
      <c r="I3333" s="244"/>
      <c r="J3333" s="239"/>
      <c r="K3333" s="239"/>
      <c r="L3333" s="245"/>
      <c r="M3333" s="246"/>
      <c r="N3333" s="247"/>
      <c r="O3333" s="247"/>
      <c r="P3333" s="247"/>
      <c r="Q3333" s="247"/>
      <c r="R3333" s="247"/>
      <c r="S3333" s="247"/>
      <c r="T3333" s="248"/>
      <c r="U3333" s="13"/>
      <c r="V3333" s="13"/>
      <c r="W3333" s="13"/>
      <c r="X3333" s="13"/>
      <c r="Y3333" s="13"/>
      <c r="Z3333" s="13"/>
      <c r="AA3333" s="13"/>
      <c r="AB3333" s="13"/>
      <c r="AC3333" s="13"/>
      <c r="AD3333" s="13"/>
      <c r="AE3333" s="13"/>
      <c r="AT3333" s="249" t="s">
        <v>446</v>
      </c>
      <c r="AU3333" s="249" t="s">
        <v>83</v>
      </c>
      <c r="AV3333" s="13" t="s">
        <v>83</v>
      </c>
      <c r="AW3333" s="13" t="s">
        <v>35</v>
      </c>
      <c r="AX3333" s="13" t="s">
        <v>81</v>
      </c>
      <c r="AY3333" s="249" t="s">
        <v>426</v>
      </c>
    </row>
    <row r="3334" s="2" customFormat="1" ht="24.15" customHeight="1">
      <c r="A3334" s="42"/>
      <c r="B3334" s="43"/>
      <c r="C3334" s="220" t="s">
        <v>4131</v>
      </c>
      <c r="D3334" s="220" t="s">
        <v>433</v>
      </c>
      <c r="E3334" s="221" t="s">
        <v>4132</v>
      </c>
      <c r="F3334" s="222" t="s">
        <v>4133</v>
      </c>
      <c r="G3334" s="223" t="s">
        <v>949</v>
      </c>
      <c r="H3334" s="224">
        <v>81.471999999999994</v>
      </c>
      <c r="I3334" s="225"/>
      <c r="J3334" s="226">
        <f>ROUND(I3334*H3334,2)</f>
        <v>0</v>
      </c>
      <c r="K3334" s="222" t="s">
        <v>437</v>
      </c>
      <c r="L3334" s="48"/>
      <c r="M3334" s="227" t="s">
        <v>28</v>
      </c>
      <c r="N3334" s="228" t="s">
        <v>45</v>
      </c>
      <c r="O3334" s="88"/>
      <c r="P3334" s="229">
        <f>O3334*H3334</f>
        <v>0</v>
      </c>
      <c r="Q3334" s="229">
        <v>0.00032000000000000003</v>
      </c>
      <c r="R3334" s="229">
        <f>Q3334*H3334</f>
        <v>0.02607104</v>
      </c>
      <c r="S3334" s="229">
        <v>0</v>
      </c>
      <c r="T3334" s="230">
        <f>S3334*H3334</f>
        <v>0</v>
      </c>
      <c r="U3334" s="42"/>
      <c r="V3334" s="42"/>
      <c r="W3334" s="42"/>
      <c r="X3334" s="42"/>
      <c r="Y3334" s="42"/>
      <c r="Z3334" s="42"/>
      <c r="AA3334" s="42"/>
      <c r="AB3334" s="42"/>
      <c r="AC3334" s="42"/>
      <c r="AD3334" s="42"/>
      <c r="AE3334" s="42"/>
      <c r="AR3334" s="231" t="s">
        <v>645</v>
      </c>
      <c r="AT3334" s="231" t="s">
        <v>433</v>
      </c>
      <c r="AU3334" s="231" t="s">
        <v>83</v>
      </c>
      <c r="AY3334" s="21" t="s">
        <v>426</v>
      </c>
      <c r="BE3334" s="232">
        <f>IF(N3334="základní",J3334,0)</f>
        <v>0</v>
      </c>
      <c r="BF3334" s="232">
        <f>IF(N3334="snížená",J3334,0)</f>
        <v>0</v>
      </c>
      <c r="BG3334" s="232">
        <f>IF(N3334="zákl. přenesená",J3334,0)</f>
        <v>0</v>
      </c>
      <c r="BH3334" s="232">
        <f>IF(N3334="sníž. přenesená",J3334,0)</f>
        <v>0</v>
      </c>
      <c r="BI3334" s="232">
        <f>IF(N3334="nulová",J3334,0)</f>
        <v>0</v>
      </c>
      <c r="BJ3334" s="21" t="s">
        <v>81</v>
      </c>
      <c r="BK3334" s="232">
        <f>ROUND(I3334*H3334,2)</f>
        <v>0</v>
      </c>
      <c r="BL3334" s="21" t="s">
        <v>645</v>
      </c>
      <c r="BM3334" s="231" t="s">
        <v>4134</v>
      </c>
    </row>
    <row r="3335" s="2" customFormat="1">
      <c r="A3335" s="42"/>
      <c r="B3335" s="43"/>
      <c r="C3335" s="44"/>
      <c r="D3335" s="233" t="s">
        <v>442</v>
      </c>
      <c r="E3335" s="44"/>
      <c r="F3335" s="234" t="s">
        <v>4135</v>
      </c>
      <c r="G3335" s="44"/>
      <c r="H3335" s="44"/>
      <c r="I3335" s="235"/>
      <c r="J3335" s="44"/>
      <c r="K3335" s="44"/>
      <c r="L3335" s="48"/>
      <c r="M3335" s="236"/>
      <c r="N3335" s="237"/>
      <c r="O3335" s="88"/>
      <c r="P3335" s="88"/>
      <c r="Q3335" s="88"/>
      <c r="R3335" s="88"/>
      <c r="S3335" s="88"/>
      <c r="T3335" s="89"/>
      <c r="U3335" s="42"/>
      <c r="V3335" s="42"/>
      <c r="W3335" s="42"/>
      <c r="X3335" s="42"/>
      <c r="Y3335" s="42"/>
      <c r="Z3335" s="42"/>
      <c r="AA3335" s="42"/>
      <c r="AB3335" s="42"/>
      <c r="AC3335" s="42"/>
      <c r="AD3335" s="42"/>
      <c r="AE3335" s="42"/>
      <c r="AT3335" s="21" t="s">
        <v>442</v>
      </c>
      <c r="AU3335" s="21" t="s">
        <v>83</v>
      </c>
    </row>
    <row r="3336" s="14" customFormat="1">
      <c r="A3336" s="14"/>
      <c r="B3336" s="250"/>
      <c r="C3336" s="251"/>
      <c r="D3336" s="240" t="s">
        <v>446</v>
      </c>
      <c r="E3336" s="252" t="s">
        <v>28</v>
      </c>
      <c r="F3336" s="253" t="s">
        <v>460</v>
      </c>
      <c r="G3336" s="251"/>
      <c r="H3336" s="252" t="s">
        <v>28</v>
      </c>
      <c r="I3336" s="254"/>
      <c r="J3336" s="251"/>
      <c r="K3336" s="251"/>
      <c r="L3336" s="255"/>
      <c r="M3336" s="256"/>
      <c r="N3336" s="257"/>
      <c r="O3336" s="257"/>
      <c r="P3336" s="257"/>
      <c r="Q3336" s="257"/>
      <c r="R3336" s="257"/>
      <c r="S3336" s="257"/>
      <c r="T3336" s="258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T3336" s="259" t="s">
        <v>446</v>
      </c>
      <c r="AU3336" s="259" t="s">
        <v>83</v>
      </c>
      <c r="AV3336" s="14" t="s">
        <v>81</v>
      </c>
      <c r="AW3336" s="14" t="s">
        <v>35</v>
      </c>
      <c r="AX3336" s="14" t="s">
        <v>74</v>
      </c>
      <c r="AY3336" s="259" t="s">
        <v>426</v>
      </c>
    </row>
    <row r="3337" s="13" customFormat="1">
      <c r="A3337" s="13"/>
      <c r="B3337" s="238"/>
      <c r="C3337" s="239"/>
      <c r="D3337" s="240" t="s">
        <v>446</v>
      </c>
      <c r="E3337" s="241" t="s">
        <v>28</v>
      </c>
      <c r="F3337" s="242" t="s">
        <v>4136</v>
      </c>
      <c r="G3337" s="239"/>
      <c r="H3337" s="243">
        <v>32.832000000000001</v>
      </c>
      <c r="I3337" s="244"/>
      <c r="J3337" s="239"/>
      <c r="K3337" s="239"/>
      <c r="L3337" s="245"/>
      <c r="M3337" s="246"/>
      <c r="N3337" s="247"/>
      <c r="O3337" s="247"/>
      <c r="P3337" s="247"/>
      <c r="Q3337" s="247"/>
      <c r="R3337" s="247"/>
      <c r="S3337" s="247"/>
      <c r="T3337" s="248"/>
      <c r="U3337" s="13"/>
      <c r="V3337" s="13"/>
      <c r="W3337" s="13"/>
      <c r="X3337" s="13"/>
      <c r="Y3337" s="13"/>
      <c r="Z3337" s="13"/>
      <c r="AA3337" s="13"/>
      <c r="AB3337" s="13"/>
      <c r="AC3337" s="13"/>
      <c r="AD3337" s="13"/>
      <c r="AE3337" s="13"/>
      <c r="AT3337" s="249" t="s">
        <v>446</v>
      </c>
      <c r="AU3337" s="249" t="s">
        <v>83</v>
      </c>
      <c r="AV3337" s="13" t="s">
        <v>83</v>
      </c>
      <c r="AW3337" s="13" t="s">
        <v>35</v>
      </c>
      <c r="AX3337" s="13" t="s">
        <v>74</v>
      </c>
      <c r="AY3337" s="249" t="s">
        <v>426</v>
      </c>
    </row>
    <row r="3338" s="14" customFormat="1">
      <c r="A3338" s="14"/>
      <c r="B3338" s="250"/>
      <c r="C3338" s="251"/>
      <c r="D3338" s="240" t="s">
        <v>446</v>
      </c>
      <c r="E3338" s="252" t="s">
        <v>28</v>
      </c>
      <c r="F3338" s="253" t="s">
        <v>863</v>
      </c>
      <c r="G3338" s="251"/>
      <c r="H3338" s="252" t="s">
        <v>28</v>
      </c>
      <c r="I3338" s="254"/>
      <c r="J3338" s="251"/>
      <c r="K3338" s="251"/>
      <c r="L3338" s="255"/>
      <c r="M3338" s="256"/>
      <c r="N3338" s="257"/>
      <c r="O3338" s="257"/>
      <c r="P3338" s="257"/>
      <c r="Q3338" s="257"/>
      <c r="R3338" s="257"/>
      <c r="S3338" s="257"/>
      <c r="T3338" s="258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T3338" s="259" t="s">
        <v>446</v>
      </c>
      <c r="AU3338" s="259" t="s">
        <v>83</v>
      </c>
      <c r="AV3338" s="14" t="s">
        <v>81</v>
      </c>
      <c r="AW3338" s="14" t="s">
        <v>35</v>
      </c>
      <c r="AX3338" s="14" t="s">
        <v>74</v>
      </c>
      <c r="AY3338" s="259" t="s">
        <v>426</v>
      </c>
    </row>
    <row r="3339" s="13" customFormat="1">
      <c r="A3339" s="13"/>
      <c r="B3339" s="238"/>
      <c r="C3339" s="239"/>
      <c r="D3339" s="240" t="s">
        <v>446</v>
      </c>
      <c r="E3339" s="241" t="s">
        <v>28</v>
      </c>
      <c r="F3339" s="242" t="s">
        <v>4137</v>
      </c>
      <c r="G3339" s="239"/>
      <c r="H3339" s="243">
        <v>39.299999999999997</v>
      </c>
      <c r="I3339" s="244"/>
      <c r="J3339" s="239"/>
      <c r="K3339" s="239"/>
      <c r="L3339" s="245"/>
      <c r="M3339" s="246"/>
      <c r="N3339" s="247"/>
      <c r="O3339" s="247"/>
      <c r="P3339" s="247"/>
      <c r="Q3339" s="247"/>
      <c r="R3339" s="247"/>
      <c r="S3339" s="247"/>
      <c r="T3339" s="248"/>
      <c r="U3339" s="13"/>
      <c r="V3339" s="13"/>
      <c r="W3339" s="13"/>
      <c r="X3339" s="13"/>
      <c r="Y3339" s="13"/>
      <c r="Z3339" s="13"/>
      <c r="AA3339" s="13"/>
      <c r="AB3339" s="13"/>
      <c r="AC3339" s="13"/>
      <c r="AD3339" s="13"/>
      <c r="AE3339" s="13"/>
      <c r="AT3339" s="249" t="s">
        <v>446</v>
      </c>
      <c r="AU3339" s="249" t="s">
        <v>83</v>
      </c>
      <c r="AV3339" s="13" t="s">
        <v>83</v>
      </c>
      <c r="AW3339" s="13" t="s">
        <v>35</v>
      </c>
      <c r="AX3339" s="13" t="s">
        <v>74</v>
      </c>
      <c r="AY3339" s="249" t="s">
        <v>426</v>
      </c>
    </row>
    <row r="3340" s="13" customFormat="1">
      <c r="A3340" s="13"/>
      <c r="B3340" s="238"/>
      <c r="C3340" s="239"/>
      <c r="D3340" s="240" t="s">
        <v>446</v>
      </c>
      <c r="E3340" s="241" t="s">
        <v>28</v>
      </c>
      <c r="F3340" s="242" t="s">
        <v>4138</v>
      </c>
      <c r="G3340" s="239"/>
      <c r="H3340" s="243">
        <v>9.3399999999999999</v>
      </c>
      <c r="I3340" s="244"/>
      <c r="J3340" s="239"/>
      <c r="K3340" s="239"/>
      <c r="L3340" s="245"/>
      <c r="M3340" s="246"/>
      <c r="N3340" s="247"/>
      <c r="O3340" s="247"/>
      <c r="P3340" s="247"/>
      <c r="Q3340" s="247"/>
      <c r="R3340" s="247"/>
      <c r="S3340" s="247"/>
      <c r="T3340" s="248"/>
      <c r="U3340" s="13"/>
      <c r="V3340" s="13"/>
      <c r="W3340" s="13"/>
      <c r="X3340" s="13"/>
      <c r="Y3340" s="13"/>
      <c r="Z3340" s="13"/>
      <c r="AA3340" s="13"/>
      <c r="AB3340" s="13"/>
      <c r="AC3340" s="13"/>
      <c r="AD3340" s="13"/>
      <c r="AE3340" s="13"/>
      <c r="AT3340" s="249" t="s">
        <v>446</v>
      </c>
      <c r="AU3340" s="249" t="s">
        <v>83</v>
      </c>
      <c r="AV3340" s="13" t="s">
        <v>83</v>
      </c>
      <c r="AW3340" s="13" t="s">
        <v>35</v>
      </c>
      <c r="AX3340" s="13" t="s">
        <v>74</v>
      </c>
      <c r="AY3340" s="249" t="s">
        <v>426</v>
      </c>
    </row>
    <row r="3341" s="15" customFormat="1">
      <c r="A3341" s="15"/>
      <c r="B3341" s="260"/>
      <c r="C3341" s="261"/>
      <c r="D3341" s="240" t="s">
        <v>446</v>
      </c>
      <c r="E3341" s="262" t="s">
        <v>28</v>
      </c>
      <c r="F3341" s="263" t="s">
        <v>466</v>
      </c>
      <c r="G3341" s="261"/>
      <c r="H3341" s="264">
        <v>81.471999999999994</v>
      </c>
      <c r="I3341" s="265"/>
      <c r="J3341" s="261"/>
      <c r="K3341" s="261"/>
      <c r="L3341" s="266"/>
      <c r="M3341" s="267"/>
      <c r="N3341" s="268"/>
      <c r="O3341" s="268"/>
      <c r="P3341" s="268"/>
      <c r="Q3341" s="268"/>
      <c r="R3341" s="268"/>
      <c r="S3341" s="268"/>
      <c r="T3341" s="269"/>
      <c r="U3341" s="15"/>
      <c r="V3341" s="15"/>
      <c r="W3341" s="15"/>
      <c r="X3341" s="15"/>
      <c r="Y3341" s="15"/>
      <c r="Z3341" s="15"/>
      <c r="AA3341" s="15"/>
      <c r="AB3341" s="15"/>
      <c r="AC3341" s="15"/>
      <c r="AD3341" s="15"/>
      <c r="AE3341" s="15"/>
      <c r="AT3341" s="270" t="s">
        <v>446</v>
      </c>
      <c r="AU3341" s="270" t="s">
        <v>83</v>
      </c>
      <c r="AV3341" s="15" t="s">
        <v>438</v>
      </c>
      <c r="AW3341" s="15" t="s">
        <v>35</v>
      </c>
      <c r="AX3341" s="15" t="s">
        <v>81</v>
      </c>
      <c r="AY3341" s="270" t="s">
        <v>426</v>
      </c>
    </row>
    <row r="3342" s="2" customFormat="1" ht="37.8" customHeight="1">
      <c r="A3342" s="42"/>
      <c r="B3342" s="43"/>
      <c r="C3342" s="220" t="s">
        <v>4139</v>
      </c>
      <c r="D3342" s="220" t="s">
        <v>433</v>
      </c>
      <c r="E3342" s="221" t="s">
        <v>4140</v>
      </c>
      <c r="F3342" s="222" t="s">
        <v>4141</v>
      </c>
      <c r="G3342" s="223" t="s">
        <v>436</v>
      </c>
      <c r="H3342" s="224">
        <v>141</v>
      </c>
      <c r="I3342" s="225"/>
      <c r="J3342" s="226">
        <f>ROUND(I3342*H3342,2)</f>
        <v>0</v>
      </c>
      <c r="K3342" s="222" t="s">
        <v>437</v>
      </c>
      <c r="L3342" s="48"/>
      <c r="M3342" s="227" t="s">
        <v>28</v>
      </c>
      <c r="N3342" s="228" t="s">
        <v>45</v>
      </c>
      <c r="O3342" s="88"/>
      <c r="P3342" s="229">
        <f>O3342*H3342</f>
        <v>0</v>
      </c>
      <c r="Q3342" s="229">
        <v>0.0089999999999999993</v>
      </c>
      <c r="R3342" s="229">
        <f>Q3342*H3342</f>
        <v>1.2689999999999999</v>
      </c>
      <c r="S3342" s="229">
        <v>0</v>
      </c>
      <c r="T3342" s="230">
        <f>S3342*H3342</f>
        <v>0</v>
      </c>
      <c r="U3342" s="42"/>
      <c r="V3342" s="42"/>
      <c r="W3342" s="42"/>
      <c r="X3342" s="42"/>
      <c r="Y3342" s="42"/>
      <c r="Z3342" s="42"/>
      <c r="AA3342" s="42"/>
      <c r="AB3342" s="42"/>
      <c r="AC3342" s="42"/>
      <c r="AD3342" s="42"/>
      <c r="AE3342" s="42"/>
      <c r="AR3342" s="231" t="s">
        <v>645</v>
      </c>
      <c r="AT3342" s="231" t="s">
        <v>433</v>
      </c>
      <c r="AU3342" s="231" t="s">
        <v>83</v>
      </c>
      <c r="AY3342" s="21" t="s">
        <v>426</v>
      </c>
      <c r="BE3342" s="232">
        <f>IF(N3342="základní",J3342,0)</f>
        <v>0</v>
      </c>
      <c r="BF3342" s="232">
        <f>IF(N3342="snížená",J3342,0)</f>
        <v>0</v>
      </c>
      <c r="BG3342" s="232">
        <f>IF(N3342="zákl. přenesená",J3342,0)</f>
        <v>0</v>
      </c>
      <c r="BH3342" s="232">
        <f>IF(N3342="sníž. přenesená",J3342,0)</f>
        <v>0</v>
      </c>
      <c r="BI3342" s="232">
        <f>IF(N3342="nulová",J3342,0)</f>
        <v>0</v>
      </c>
      <c r="BJ3342" s="21" t="s">
        <v>81</v>
      </c>
      <c r="BK3342" s="232">
        <f>ROUND(I3342*H3342,2)</f>
        <v>0</v>
      </c>
      <c r="BL3342" s="21" t="s">
        <v>645</v>
      </c>
      <c r="BM3342" s="231" t="s">
        <v>4142</v>
      </c>
    </row>
    <row r="3343" s="2" customFormat="1">
      <c r="A3343" s="42"/>
      <c r="B3343" s="43"/>
      <c r="C3343" s="44"/>
      <c r="D3343" s="233" t="s">
        <v>442</v>
      </c>
      <c r="E3343" s="44"/>
      <c r="F3343" s="234" t="s">
        <v>4143</v>
      </c>
      <c r="G3343" s="44"/>
      <c r="H3343" s="44"/>
      <c r="I3343" s="235"/>
      <c r="J3343" s="44"/>
      <c r="K3343" s="44"/>
      <c r="L3343" s="48"/>
      <c r="M3343" s="236"/>
      <c r="N3343" s="237"/>
      <c r="O3343" s="88"/>
      <c r="P3343" s="88"/>
      <c r="Q3343" s="88"/>
      <c r="R3343" s="88"/>
      <c r="S3343" s="88"/>
      <c r="T3343" s="89"/>
      <c r="U3343" s="42"/>
      <c r="V3343" s="42"/>
      <c r="W3343" s="42"/>
      <c r="X3343" s="42"/>
      <c r="Y3343" s="42"/>
      <c r="Z3343" s="42"/>
      <c r="AA3343" s="42"/>
      <c r="AB3343" s="42"/>
      <c r="AC3343" s="42"/>
      <c r="AD3343" s="42"/>
      <c r="AE3343" s="42"/>
      <c r="AT3343" s="21" t="s">
        <v>442</v>
      </c>
      <c r="AU3343" s="21" t="s">
        <v>83</v>
      </c>
    </row>
    <row r="3344" s="14" customFormat="1">
      <c r="A3344" s="14"/>
      <c r="B3344" s="250"/>
      <c r="C3344" s="251"/>
      <c r="D3344" s="240" t="s">
        <v>446</v>
      </c>
      <c r="E3344" s="252" t="s">
        <v>28</v>
      </c>
      <c r="F3344" s="253" t="s">
        <v>1267</v>
      </c>
      <c r="G3344" s="251"/>
      <c r="H3344" s="252" t="s">
        <v>28</v>
      </c>
      <c r="I3344" s="254"/>
      <c r="J3344" s="251"/>
      <c r="K3344" s="251"/>
      <c r="L3344" s="255"/>
      <c r="M3344" s="256"/>
      <c r="N3344" s="257"/>
      <c r="O3344" s="257"/>
      <c r="P3344" s="257"/>
      <c r="Q3344" s="257"/>
      <c r="R3344" s="257"/>
      <c r="S3344" s="257"/>
      <c r="T3344" s="258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T3344" s="259" t="s">
        <v>446</v>
      </c>
      <c r="AU3344" s="259" t="s">
        <v>83</v>
      </c>
      <c r="AV3344" s="14" t="s">
        <v>81</v>
      </c>
      <c r="AW3344" s="14" t="s">
        <v>35</v>
      </c>
      <c r="AX3344" s="14" t="s">
        <v>74</v>
      </c>
      <c r="AY3344" s="259" t="s">
        <v>426</v>
      </c>
    </row>
    <row r="3345" s="14" customFormat="1">
      <c r="A3345" s="14"/>
      <c r="B3345" s="250"/>
      <c r="C3345" s="251"/>
      <c r="D3345" s="240" t="s">
        <v>446</v>
      </c>
      <c r="E3345" s="252" t="s">
        <v>28</v>
      </c>
      <c r="F3345" s="253" t="s">
        <v>1268</v>
      </c>
      <c r="G3345" s="251"/>
      <c r="H3345" s="252" t="s">
        <v>28</v>
      </c>
      <c r="I3345" s="254"/>
      <c r="J3345" s="251"/>
      <c r="K3345" s="251"/>
      <c r="L3345" s="255"/>
      <c r="M3345" s="256"/>
      <c r="N3345" s="257"/>
      <c r="O3345" s="257"/>
      <c r="P3345" s="257"/>
      <c r="Q3345" s="257"/>
      <c r="R3345" s="257"/>
      <c r="S3345" s="257"/>
      <c r="T3345" s="258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T3345" s="259" t="s">
        <v>446</v>
      </c>
      <c r="AU3345" s="259" t="s">
        <v>83</v>
      </c>
      <c r="AV3345" s="14" t="s">
        <v>81</v>
      </c>
      <c r="AW3345" s="14" t="s">
        <v>35</v>
      </c>
      <c r="AX3345" s="14" t="s">
        <v>74</v>
      </c>
      <c r="AY3345" s="259" t="s">
        <v>426</v>
      </c>
    </row>
    <row r="3346" s="13" customFormat="1">
      <c r="A3346" s="13"/>
      <c r="B3346" s="238"/>
      <c r="C3346" s="239"/>
      <c r="D3346" s="240" t="s">
        <v>446</v>
      </c>
      <c r="E3346" s="241" t="s">
        <v>304</v>
      </c>
      <c r="F3346" s="242" t="s">
        <v>305</v>
      </c>
      <c r="G3346" s="239"/>
      <c r="H3346" s="243">
        <v>34</v>
      </c>
      <c r="I3346" s="244"/>
      <c r="J3346" s="239"/>
      <c r="K3346" s="239"/>
      <c r="L3346" s="245"/>
      <c r="M3346" s="246"/>
      <c r="N3346" s="247"/>
      <c r="O3346" s="247"/>
      <c r="P3346" s="247"/>
      <c r="Q3346" s="247"/>
      <c r="R3346" s="247"/>
      <c r="S3346" s="247"/>
      <c r="T3346" s="248"/>
      <c r="U3346" s="13"/>
      <c r="V3346" s="13"/>
      <c r="W3346" s="13"/>
      <c r="X3346" s="13"/>
      <c r="Y3346" s="13"/>
      <c r="Z3346" s="13"/>
      <c r="AA3346" s="13"/>
      <c r="AB3346" s="13"/>
      <c r="AC3346" s="13"/>
      <c r="AD3346" s="13"/>
      <c r="AE3346" s="13"/>
      <c r="AT3346" s="249" t="s">
        <v>446</v>
      </c>
      <c r="AU3346" s="249" t="s">
        <v>83</v>
      </c>
      <c r="AV3346" s="13" t="s">
        <v>83</v>
      </c>
      <c r="AW3346" s="13" t="s">
        <v>35</v>
      </c>
      <c r="AX3346" s="13" t="s">
        <v>74</v>
      </c>
      <c r="AY3346" s="249" t="s">
        <v>426</v>
      </c>
    </row>
    <row r="3347" s="13" customFormat="1">
      <c r="A3347" s="13"/>
      <c r="B3347" s="238"/>
      <c r="C3347" s="239"/>
      <c r="D3347" s="240" t="s">
        <v>446</v>
      </c>
      <c r="E3347" s="241" t="s">
        <v>307</v>
      </c>
      <c r="F3347" s="242" t="s">
        <v>308</v>
      </c>
      <c r="G3347" s="239"/>
      <c r="H3347" s="243">
        <v>107</v>
      </c>
      <c r="I3347" s="244"/>
      <c r="J3347" s="239"/>
      <c r="K3347" s="239"/>
      <c r="L3347" s="245"/>
      <c r="M3347" s="246"/>
      <c r="N3347" s="247"/>
      <c r="O3347" s="247"/>
      <c r="P3347" s="247"/>
      <c r="Q3347" s="247"/>
      <c r="R3347" s="247"/>
      <c r="S3347" s="247"/>
      <c r="T3347" s="248"/>
      <c r="U3347" s="13"/>
      <c r="V3347" s="13"/>
      <c r="W3347" s="13"/>
      <c r="X3347" s="13"/>
      <c r="Y3347" s="13"/>
      <c r="Z3347" s="13"/>
      <c r="AA3347" s="13"/>
      <c r="AB3347" s="13"/>
      <c r="AC3347" s="13"/>
      <c r="AD3347" s="13"/>
      <c r="AE3347" s="13"/>
      <c r="AT3347" s="249" t="s">
        <v>446</v>
      </c>
      <c r="AU3347" s="249" t="s">
        <v>83</v>
      </c>
      <c r="AV3347" s="13" t="s">
        <v>83</v>
      </c>
      <c r="AW3347" s="13" t="s">
        <v>35</v>
      </c>
      <c r="AX3347" s="13" t="s">
        <v>74</v>
      </c>
      <c r="AY3347" s="249" t="s">
        <v>426</v>
      </c>
    </row>
    <row r="3348" s="15" customFormat="1">
      <c r="A3348" s="15"/>
      <c r="B3348" s="260"/>
      <c r="C3348" s="261"/>
      <c r="D3348" s="240" t="s">
        <v>446</v>
      </c>
      <c r="E3348" s="262" t="s">
        <v>301</v>
      </c>
      <c r="F3348" s="263" t="s">
        <v>466</v>
      </c>
      <c r="G3348" s="261"/>
      <c r="H3348" s="264">
        <v>141</v>
      </c>
      <c r="I3348" s="265"/>
      <c r="J3348" s="261"/>
      <c r="K3348" s="261"/>
      <c r="L3348" s="266"/>
      <c r="M3348" s="267"/>
      <c r="N3348" s="268"/>
      <c r="O3348" s="268"/>
      <c r="P3348" s="268"/>
      <c r="Q3348" s="268"/>
      <c r="R3348" s="268"/>
      <c r="S3348" s="268"/>
      <c r="T3348" s="269"/>
      <c r="U3348" s="15"/>
      <c r="V3348" s="15"/>
      <c r="W3348" s="15"/>
      <c r="X3348" s="15"/>
      <c r="Y3348" s="15"/>
      <c r="Z3348" s="15"/>
      <c r="AA3348" s="15"/>
      <c r="AB3348" s="15"/>
      <c r="AC3348" s="15"/>
      <c r="AD3348" s="15"/>
      <c r="AE3348" s="15"/>
      <c r="AT3348" s="270" t="s">
        <v>446</v>
      </c>
      <c r="AU3348" s="270" t="s">
        <v>83</v>
      </c>
      <c r="AV3348" s="15" t="s">
        <v>438</v>
      </c>
      <c r="AW3348" s="15" t="s">
        <v>35</v>
      </c>
      <c r="AX3348" s="15" t="s">
        <v>81</v>
      </c>
      <c r="AY3348" s="270" t="s">
        <v>426</v>
      </c>
    </row>
    <row r="3349" s="2" customFormat="1" ht="24.15" customHeight="1">
      <c r="A3349" s="42"/>
      <c r="B3349" s="43"/>
      <c r="C3349" s="271" t="s">
        <v>4144</v>
      </c>
      <c r="D3349" s="271" t="s">
        <v>776</v>
      </c>
      <c r="E3349" s="272" t="s">
        <v>4145</v>
      </c>
      <c r="F3349" s="273" t="s">
        <v>4146</v>
      </c>
      <c r="G3349" s="274" t="s">
        <v>436</v>
      </c>
      <c r="H3349" s="275">
        <v>39.100000000000001</v>
      </c>
      <c r="I3349" s="276"/>
      <c r="J3349" s="277">
        <f>ROUND(I3349*H3349,2)</f>
        <v>0</v>
      </c>
      <c r="K3349" s="273" t="s">
        <v>28</v>
      </c>
      <c r="L3349" s="278"/>
      <c r="M3349" s="279" t="s">
        <v>28</v>
      </c>
      <c r="N3349" s="280" t="s">
        <v>45</v>
      </c>
      <c r="O3349" s="88"/>
      <c r="P3349" s="229">
        <f>O3349*H3349</f>
        <v>0</v>
      </c>
      <c r="Q3349" s="229">
        <v>0.02</v>
      </c>
      <c r="R3349" s="229">
        <f>Q3349*H3349</f>
        <v>0.78200000000000003</v>
      </c>
      <c r="S3349" s="229">
        <v>0</v>
      </c>
      <c r="T3349" s="230">
        <f>S3349*H3349</f>
        <v>0</v>
      </c>
      <c r="U3349" s="42"/>
      <c r="V3349" s="42"/>
      <c r="W3349" s="42"/>
      <c r="X3349" s="42"/>
      <c r="Y3349" s="42"/>
      <c r="Z3349" s="42"/>
      <c r="AA3349" s="42"/>
      <c r="AB3349" s="42"/>
      <c r="AC3349" s="42"/>
      <c r="AD3349" s="42"/>
      <c r="AE3349" s="42"/>
      <c r="AR3349" s="231" t="s">
        <v>732</v>
      </c>
      <c r="AT3349" s="231" t="s">
        <v>776</v>
      </c>
      <c r="AU3349" s="231" t="s">
        <v>83</v>
      </c>
      <c r="AY3349" s="21" t="s">
        <v>426</v>
      </c>
      <c r="BE3349" s="232">
        <f>IF(N3349="základní",J3349,0)</f>
        <v>0</v>
      </c>
      <c r="BF3349" s="232">
        <f>IF(N3349="snížená",J3349,0)</f>
        <v>0</v>
      </c>
      <c r="BG3349" s="232">
        <f>IF(N3349="zákl. přenesená",J3349,0)</f>
        <v>0</v>
      </c>
      <c r="BH3349" s="232">
        <f>IF(N3349="sníž. přenesená",J3349,0)</f>
        <v>0</v>
      </c>
      <c r="BI3349" s="232">
        <f>IF(N3349="nulová",J3349,0)</f>
        <v>0</v>
      </c>
      <c r="BJ3349" s="21" t="s">
        <v>81</v>
      </c>
      <c r="BK3349" s="232">
        <f>ROUND(I3349*H3349,2)</f>
        <v>0</v>
      </c>
      <c r="BL3349" s="21" t="s">
        <v>645</v>
      </c>
      <c r="BM3349" s="231" t="s">
        <v>4147</v>
      </c>
    </row>
    <row r="3350" s="14" customFormat="1">
      <c r="A3350" s="14"/>
      <c r="B3350" s="250"/>
      <c r="C3350" s="251"/>
      <c r="D3350" s="240" t="s">
        <v>446</v>
      </c>
      <c r="E3350" s="252" t="s">
        <v>28</v>
      </c>
      <c r="F3350" s="253" t="s">
        <v>899</v>
      </c>
      <c r="G3350" s="251"/>
      <c r="H3350" s="252" t="s">
        <v>28</v>
      </c>
      <c r="I3350" s="254"/>
      <c r="J3350" s="251"/>
      <c r="K3350" s="251"/>
      <c r="L3350" s="255"/>
      <c r="M3350" s="256"/>
      <c r="N3350" s="257"/>
      <c r="O3350" s="257"/>
      <c r="P3350" s="257"/>
      <c r="Q3350" s="257"/>
      <c r="R3350" s="257"/>
      <c r="S3350" s="257"/>
      <c r="T3350" s="258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T3350" s="259" t="s">
        <v>446</v>
      </c>
      <c r="AU3350" s="259" t="s">
        <v>83</v>
      </c>
      <c r="AV3350" s="14" t="s">
        <v>81</v>
      </c>
      <c r="AW3350" s="14" t="s">
        <v>35</v>
      </c>
      <c r="AX3350" s="14" t="s">
        <v>74</v>
      </c>
      <c r="AY3350" s="259" t="s">
        <v>426</v>
      </c>
    </row>
    <row r="3351" s="13" customFormat="1">
      <c r="A3351" s="13"/>
      <c r="B3351" s="238"/>
      <c r="C3351" s="239"/>
      <c r="D3351" s="240" t="s">
        <v>446</v>
      </c>
      <c r="E3351" s="241" t="s">
        <v>28</v>
      </c>
      <c r="F3351" s="242" t="s">
        <v>4148</v>
      </c>
      <c r="G3351" s="239"/>
      <c r="H3351" s="243">
        <v>39.100000000000001</v>
      </c>
      <c r="I3351" s="244"/>
      <c r="J3351" s="239"/>
      <c r="K3351" s="239"/>
      <c r="L3351" s="245"/>
      <c r="M3351" s="246"/>
      <c r="N3351" s="247"/>
      <c r="O3351" s="247"/>
      <c r="P3351" s="247"/>
      <c r="Q3351" s="247"/>
      <c r="R3351" s="247"/>
      <c r="S3351" s="247"/>
      <c r="T3351" s="248"/>
      <c r="U3351" s="13"/>
      <c r="V3351" s="13"/>
      <c r="W3351" s="13"/>
      <c r="X3351" s="13"/>
      <c r="Y3351" s="13"/>
      <c r="Z3351" s="13"/>
      <c r="AA3351" s="13"/>
      <c r="AB3351" s="13"/>
      <c r="AC3351" s="13"/>
      <c r="AD3351" s="13"/>
      <c r="AE3351" s="13"/>
      <c r="AT3351" s="249" t="s">
        <v>446</v>
      </c>
      <c r="AU3351" s="249" t="s">
        <v>83</v>
      </c>
      <c r="AV3351" s="13" t="s">
        <v>83</v>
      </c>
      <c r="AW3351" s="13" t="s">
        <v>35</v>
      </c>
      <c r="AX3351" s="13" t="s">
        <v>81</v>
      </c>
      <c r="AY3351" s="249" t="s">
        <v>426</v>
      </c>
    </row>
    <row r="3352" s="2" customFormat="1" ht="24.15" customHeight="1">
      <c r="A3352" s="42"/>
      <c r="B3352" s="43"/>
      <c r="C3352" s="271" t="s">
        <v>4149</v>
      </c>
      <c r="D3352" s="271" t="s">
        <v>776</v>
      </c>
      <c r="E3352" s="272" t="s">
        <v>4150</v>
      </c>
      <c r="F3352" s="273" t="s">
        <v>4151</v>
      </c>
      <c r="G3352" s="274" t="s">
        <v>436</v>
      </c>
      <c r="H3352" s="275">
        <v>123.05</v>
      </c>
      <c r="I3352" s="276"/>
      <c r="J3352" s="277">
        <f>ROUND(I3352*H3352,2)</f>
        <v>0</v>
      </c>
      <c r="K3352" s="273" t="s">
        <v>28</v>
      </c>
      <c r="L3352" s="278"/>
      <c r="M3352" s="279" t="s">
        <v>28</v>
      </c>
      <c r="N3352" s="280" t="s">
        <v>45</v>
      </c>
      <c r="O3352" s="88"/>
      <c r="P3352" s="229">
        <f>O3352*H3352</f>
        <v>0</v>
      </c>
      <c r="Q3352" s="229">
        <v>0.02</v>
      </c>
      <c r="R3352" s="229">
        <f>Q3352*H3352</f>
        <v>2.4609999999999999</v>
      </c>
      <c r="S3352" s="229">
        <v>0</v>
      </c>
      <c r="T3352" s="230">
        <f>S3352*H3352</f>
        <v>0</v>
      </c>
      <c r="U3352" s="42"/>
      <c r="V3352" s="42"/>
      <c r="W3352" s="42"/>
      <c r="X3352" s="42"/>
      <c r="Y3352" s="42"/>
      <c r="Z3352" s="42"/>
      <c r="AA3352" s="42"/>
      <c r="AB3352" s="42"/>
      <c r="AC3352" s="42"/>
      <c r="AD3352" s="42"/>
      <c r="AE3352" s="42"/>
      <c r="AR3352" s="231" t="s">
        <v>732</v>
      </c>
      <c r="AT3352" s="231" t="s">
        <v>776</v>
      </c>
      <c r="AU3352" s="231" t="s">
        <v>83</v>
      </c>
      <c r="AY3352" s="21" t="s">
        <v>426</v>
      </c>
      <c r="BE3352" s="232">
        <f>IF(N3352="základní",J3352,0)</f>
        <v>0</v>
      </c>
      <c r="BF3352" s="232">
        <f>IF(N3352="snížená",J3352,0)</f>
        <v>0</v>
      </c>
      <c r="BG3352" s="232">
        <f>IF(N3352="zákl. přenesená",J3352,0)</f>
        <v>0</v>
      </c>
      <c r="BH3352" s="232">
        <f>IF(N3352="sníž. přenesená",J3352,0)</f>
        <v>0</v>
      </c>
      <c r="BI3352" s="232">
        <f>IF(N3352="nulová",J3352,0)</f>
        <v>0</v>
      </c>
      <c r="BJ3352" s="21" t="s">
        <v>81</v>
      </c>
      <c r="BK3352" s="232">
        <f>ROUND(I3352*H3352,2)</f>
        <v>0</v>
      </c>
      <c r="BL3352" s="21" t="s">
        <v>645</v>
      </c>
      <c r="BM3352" s="231" t="s">
        <v>4152</v>
      </c>
    </row>
    <row r="3353" s="14" customFormat="1">
      <c r="A3353" s="14"/>
      <c r="B3353" s="250"/>
      <c r="C3353" s="251"/>
      <c r="D3353" s="240" t="s">
        <v>446</v>
      </c>
      <c r="E3353" s="252" t="s">
        <v>28</v>
      </c>
      <c r="F3353" s="253" t="s">
        <v>899</v>
      </c>
      <c r="G3353" s="251"/>
      <c r="H3353" s="252" t="s">
        <v>28</v>
      </c>
      <c r="I3353" s="254"/>
      <c r="J3353" s="251"/>
      <c r="K3353" s="251"/>
      <c r="L3353" s="255"/>
      <c r="M3353" s="256"/>
      <c r="N3353" s="257"/>
      <c r="O3353" s="257"/>
      <c r="P3353" s="257"/>
      <c r="Q3353" s="257"/>
      <c r="R3353" s="257"/>
      <c r="S3353" s="257"/>
      <c r="T3353" s="258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T3353" s="259" t="s">
        <v>446</v>
      </c>
      <c r="AU3353" s="259" t="s">
        <v>83</v>
      </c>
      <c r="AV3353" s="14" t="s">
        <v>81</v>
      </c>
      <c r="AW3353" s="14" t="s">
        <v>35</v>
      </c>
      <c r="AX3353" s="14" t="s">
        <v>74</v>
      </c>
      <c r="AY3353" s="259" t="s">
        <v>426</v>
      </c>
    </row>
    <row r="3354" s="13" customFormat="1">
      <c r="A3354" s="13"/>
      <c r="B3354" s="238"/>
      <c r="C3354" s="239"/>
      <c r="D3354" s="240" t="s">
        <v>446</v>
      </c>
      <c r="E3354" s="241" t="s">
        <v>28</v>
      </c>
      <c r="F3354" s="242" t="s">
        <v>4153</v>
      </c>
      <c r="G3354" s="239"/>
      <c r="H3354" s="243">
        <v>123.05</v>
      </c>
      <c r="I3354" s="244"/>
      <c r="J3354" s="239"/>
      <c r="K3354" s="239"/>
      <c r="L3354" s="245"/>
      <c r="M3354" s="246"/>
      <c r="N3354" s="247"/>
      <c r="O3354" s="247"/>
      <c r="P3354" s="247"/>
      <c r="Q3354" s="247"/>
      <c r="R3354" s="247"/>
      <c r="S3354" s="247"/>
      <c r="T3354" s="248"/>
      <c r="U3354" s="13"/>
      <c r="V3354" s="13"/>
      <c r="W3354" s="13"/>
      <c r="X3354" s="13"/>
      <c r="Y3354" s="13"/>
      <c r="Z3354" s="13"/>
      <c r="AA3354" s="13"/>
      <c r="AB3354" s="13"/>
      <c r="AC3354" s="13"/>
      <c r="AD3354" s="13"/>
      <c r="AE3354" s="13"/>
      <c r="AT3354" s="249" t="s">
        <v>446</v>
      </c>
      <c r="AU3354" s="249" t="s">
        <v>83</v>
      </c>
      <c r="AV3354" s="13" t="s">
        <v>83</v>
      </c>
      <c r="AW3354" s="13" t="s">
        <v>35</v>
      </c>
      <c r="AX3354" s="13" t="s">
        <v>81</v>
      </c>
      <c r="AY3354" s="249" t="s">
        <v>426</v>
      </c>
    </row>
    <row r="3355" s="2" customFormat="1" ht="44.25" customHeight="1">
      <c r="A3355" s="42"/>
      <c r="B3355" s="43"/>
      <c r="C3355" s="220" t="s">
        <v>4154</v>
      </c>
      <c r="D3355" s="220" t="s">
        <v>433</v>
      </c>
      <c r="E3355" s="221" t="s">
        <v>4155</v>
      </c>
      <c r="F3355" s="222" t="s">
        <v>4156</v>
      </c>
      <c r="G3355" s="223" t="s">
        <v>436</v>
      </c>
      <c r="H3355" s="224">
        <v>75.015000000000001</v>
      </c>
      <c r="I3355" s="225"/>
      <c r="J3355" s="226">
        <f>ROUND(I3355*H3355,2)</f>
        <v>0</v>
      </c>
      <c r="K3355" s="222" t="s">
        <v>437</v>
      </c>
      <c r="L3355" s="48"/>
      <c r="M3355" s="227" t="s">
        <v>28</v>
      </c>
      <c r="N3355" s="228" t="s">
        <v>45</v>
      </c>
      <c r="O3355" s="88"/>
      <c r="P3355" s="229">
        <f>O3355*H3355</f>
        <v>0</v>
      </c>
      <c r="Q3355" s="229">
        <v>0.0089999999999999993</v>
      </c>
      <c r="R3355" s="229">
        <f>Q3355*H3355</f>
        <v>0.67513499999999993</v>
      </c>
      <c r="S3355" s="229">
        <v>0</v>
      </c>
      <c r="T3355" s="230">
        <f>S3355*H3355</f>
        <v>0</v>
      </c>
      <c r="U3355" s="42"/>
      <c r="V3355" s="42"/>
      <c r="W3355" s="42"/>
      <c r="X3355" s="42"/>
      <c r="Y3355" s="42"/>
      <c r="Z3355" s="42"/>
      <c r="AA3355" s="42"/>
      <c r="AB3355" s="42"/>
      <c r="AC3355" s="42"/>
      <c r="AD3355" s="42"/>
      <c r="AE3355" s="42"/>
      <c r="AR3355" s="231" t="s">
        <v>645</v>
      </c>
      <c r="AT3355" s="231" t="s">
        <v>433</v>
      </c>
      <c r="AU3355" s="231" t="s">
        <v>83</v>
      </c>
      <c r="AY3355" s="21" t="s">
        <v>426</v>
      </c>
      <c r="BE3355" s="232">
        <f>IF(N3355="základní",J3355,0)</f>
        <v>0</v>
      </c>
      <c r="BF3355" s="232">
        <f>IF(N3355="snížená",J3355,0)</f>
        <v>0</v>
      </c>
      <c r="BG3355" s="232">
        <f>IF(N3355="zákl. přenesená",J3355,0)</f>
        <v>0</v>
      </c>
      <c r="BH3355" s="232">
        <f>IF(N3355="sníž. přenesená",J3355,0)</f>
        <v>0</v>
      </c>
      <c r="BI3355" s="232">
        <f>IF(N3355="nulová",J3355,0)</f>
        <v>0</v>
      </c>
      <c r="BJ3355" s="21" t="s">
        <v>81</v>
      </c>
      <c r="BK3355" s="232">
        <f>ROUND(I3355*H3355,2)</f>
        <v>0</v>
      </c>
      <c r="BL3355" s="21" t="s">
        <v>645</v>
      </c>
      <c r="BM3355" s="231" t="s">
        <v>4157</v>
      </c>
    </row>
    <row r="3356" s="2" customFormat="1">
      <c r="A3356" s="42"/>
      <c r="B3356" s="43"/>
      <c r="C3356" s="44"/>
      <c r="D3356" s="233" t="s">
        <v>442</v>
      </c>
      <c r="E3356" s="44"/>
      <c r="F3356" s="234" t="s">
        <v>4158</v>
      </c>
      <c r="G3356" s="44"/>
      <c r="H3356" s="44"/>
      <c r="I3356" s="235"/>
      <c r="J3356" s="44"/>
      <c r="K3356" s="44"/>
      <c r="L3356" s="48"/>
      <c r="M3356" s="236"/>
      <c r="N3356" s="237"/>
      <c r="O3356" s="88"/>
      <c r="P3356" s="88"/>
      <c r="Q3356" s="88"/>
      <c r="R3356" s="88"/>
      <c r="S3356" s="88"/>
      <c r="T3356" s="89"/>
      <c r="U3356" s="42"/>
      <c r="V3356" s="42"/>
      <c r="W3356" s="42"/>
      <c r="X3356" s="42"/>
      <c r="Y3356" s="42"/>
      <c r="Z3356" s="42"/>
      <c r="AA3356" s="42"/>
      <c r="AB3356" s="42"/>
      <c r="AC3356" s="42"/>
      <c r="AD3356" s="42"/>
      <c r="AE3356" s="42"/>
      <c r="AT3356" s="21" t="s">
        <v>442</v>
      </c>
      <c r="AU3356" s="21" t="s">
        <v>83</v>
      </c>
    </row>
    <row r="3357" s="14" customFormat="1">
      <c r="A3357" s="14"/>
      <c r="B3357" s="250"/>
      <c r="C3357" s="251"/>
      <c r="D3357" s="240" t="s">
        <v>446</v>
      </c>
      <c r="E3357" s="252" t="s">
        <v>28</v>
      </c>
      <c r="F3357" s="253" t="s">
        <v>863</v>
      </c>
      <c r="G3357" s="251"/>
      <c r="H3357" s="252" t="s">
        <v>28</v>
      </c>
      <c r="I3357" s="254"/>
      <c r="J3357" s="251"/>
      <c r="K3357" s="251"/>
      <c r="L3357" s="255"/>
      <c r="M3357" s="256"/>
      <c r="N3357" s="257"/>
      <c r="O3357" s="257"/>
      <c r="P3357" s="257"/>
      <c r="Q3357" s="257"/>
      <c r="R3357" s="257"/>
      <c r="S3357" s="257"/>
      <c r="T3357" s="258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T3357" s="259" t="s">
        <v>446</v>
      </c>
      <c r="AU3357" s="259" t="s">
        <v>83</v>
      </c>
      <c r="AV3357" s="14" t="s">
        <v>81</v>
      </c>
      <c r="AW3357" s="14" t="s">
        <v>35</v>
      </c>
      <c r="AX3357" s="14" t="s">
        <v>74</v>
      </c>
      <c r="AY3357" s="259" t="s">
        <v>426</v>
      </c>
    </row>
    <row r="3358" s="13" customFormat="1">
      <c r="A3358" s="13"/>
      <c r="B3358" s="238"/>
      <c r="C3358" s="239"/>
      <c r="D3358" s="240" t="s">
        <v>446</v>
      </c>
      <c r="E3358" s="241" t="s">
        <v>28</v>
      </c>
      <c r="F3358" s="242" t="s">
        <v>4159</v>
      </c>
      <c r="G3358" s="239"/>
      <c r="H3358" s="243">
        <v>82.530000000000001</v>
      </c>
      <c r="I3358" s="244"/>
      <c r="J3358" s="239"/>
      <c r="K3358" s="239"/>
      <c r="L3358" s="245"/>
      <c r="M3358" s="246"/>
      <c r="N3358" s="247"/>
      <c r="O3358" s="247"/>
      <c r="P3358" s="247"/>
      <c r="Q3358" s="247"/>
      <c r="R3358" s="247"/>
      <c r="S3358" s="247"/>
      <c r="T3358" s="248"/>
      <c r="U3358" s="13"/>
      <c r="V3358" s="13"/>
      <c r="W3358" s="13"/>
      <c r="X3358" s="13"/>
      <c r="Y3358" s="13"/>
      <c r="Z3358" s="13"/>
      <c r="AA3358" s="13"/>
      <c r="AB3358" s="13"/>
      <c r="AC3358" s="13"/>
      <c r="AD3358" s="13"/>
      <c r="AE3358" s="13"/>
      <c r="AT3358" s="249" t="s">
        <v>446</v>
      </c>
      <c r="AU3358" s="249" t="s">
        <v>83</v>
      </c>
      <c r="AV3358" s="13" t="s">
        <v>83</v>
      </c>
      <c r="AW3358" s="13" t="s">
        <v>35</v>
      </c>
      <c r="AX3358" s="13" t="s">
        <v>74</v>
      </c>
      <c r="AY3358" s="249" t="s">
        <v>426</v>
      </c>
    </row>
    <row r="3359" s="13" customFormat="1">
      <c r="A3359" s="13"/>
      <c r="B3359" s="238"/>
      <c r="C3359" s="239"/>
      <c r="D3359" s="240" t="s">
        <v>446</v>
      </c>
      <c r="E3359" s="241" t="s">
        <v>28</v>
      </c>
      <c r="F3359" s="242" t="s">
        <v>4160</v>
      </c>
      <c r="G3359" s="239"/>
      <c r="H3359" s="243">
        <v>-18.420000000000002</v>
      </c>
      <c r="I3359" s="244"/>
      <c r="J3359" s="239"/>
      <c r="K3359" s="239"/>
      <c r="L3359" s="245"/>
      <c r="M3359" s="246"/>
      <c r="N3359" s="247"/>
      <c r="O3359" s="247"/>
      <c r="P3359" s="247"/>
      <c r="Q3359" s="247"/>
      <c r="R3359" s="247"/>
      <c r="S3359" s="247"/>
      <c r="T3359" s="248"/>
      <c r="U3359" s="13"/>
      <c r="V3359" s="13"/>
      <c r="W3359" s="13"/>
      <c r="X3359" s="13"/>
      <c r="Y3359" s="13"/>
      <c r="Z3359" s="13"/>
      <c r="AA3359" s="13"/>
      <c r="AB3359" s="13"/>
      <c r="AC3359" s="13"/>
      <c r="AD3359" s="13"/>
      <c r="AE3359" s="13"/>
      <c r="AT3359" s="249" t="s">
        <v>446</v>
      </c>
      <c r="AU3359" s="249" t="s">
        <v>83</v>
      </c>
      <c r="AV3359" s="13" t="s">
        <v>83</v>
      </c>
      <c r="AW3359" s="13" t="s">
        <v>35</v>
      </c>
      <c r="AX3359" s="13" t="s">
        <v>74</v>
      </c>
      <c r="AY3359" s="249" t="s">
        <v>426</v>
      </c>
    </row>
    <row r="3360" s="13" customFormat="1">
      <c r="A3360" s="13"/>
      <c r="B3360" s="238"/>
      <c r="C3360" s="239"/>
      <c r="D3360" s="240" t="s">
        <v>446</v>
      </c>
      <c r="E3360" s="241" t="s">
        <v>28</v>
      </c>
      <c r="F3360" s="242" t="s">
        <v>4161</v>
      </c>
      <c r="G3360" s="239"/>
      <c r="H3360" s="243">
        <v>10.904999999999999</v>
      </c>
      <c r="I3360" s="244"/>
      <c r="J3360" s="239"/>
      <c r="K3360" s="239"/>
      <c r="L3360" s="245"/>
      <c r="M3360" s="246"/>
      <c r="N3360" s="247"/>
      <c r="O3360" s="247"/>
      <c r="P3360" s="247"/>
      <c r="Q3360" s="247"/>
      <c r="R3360" s="247"/>
      <c r="S3360" s="247"/>
      <c r="T3360" s="248"/>
      <c r="U3360" s="13"/>
      <c r="V3360" s="13"/>
      <c r="W3360" s="13"/>
      <c r="X3360" s="13"/>
      <c r="Y3360" s="13"/>
      <c r="Z3360" s="13"/>
      <c r="AA3360" s="13"/>
      <c r="AB3360" s="13"/>
      <c r="AC3360" s="13"/>
      <c r="AD3360" s="13"/>
      <c r="AE3360" s="13"/>
      <c r="AT3360" s="249" t="s">
        <v>446</v>
      </c>
      <c r="AU3360" s="249" t="s">
        <v>83</v>
      </c>
      <c r="AV3360" s="13" t="s">
        <v>83</v>
      </c>
      <c r="AW3360" s="13" t="s">
        <v>35</v>
      </c>
      <c r="AX3360" s="13" t="s">
        <v>74</v>
      </c>
      <c r="AY3360" s="249" t="s">
        <v>426</v>
      </c>
    </row>
    <row r="3361" s="15" customFormat="1">
      <c r="A3361" s="15"/>
      <c r="B3361" s="260"/>
      <c r="C3361" s="261"/>
      <c r="D3361" s="240" t="s">
        <v>446</v>
      </c>
      <c r="E3361" s="262" t="s">
        <v>310</v>
      </c>
      <c r="F3361" s="263" t="s">
        <v>466</v>
      </c>
      <c r="G3361" s="261"/>
      <c r="H3361" s="264">
        <v>75.015000000000001</v>
      </c>
      <c r="I3361" s="265"/>
      <c r="J3361" s="261"/>
      <c r="K3361" s="261"/>
      <c r="L3361" s="266"/>
      <c r="M3361" s="267"/>
      <c r="N3361" s="268"/>
      <c r="O3361" s="268"/>
      <c r="P3361" s="268"/>
      <c r="Q3361" s="268"/>
      <c r="R3361" s="268"/>
      <c r="S3361" s="268"/>
      <c r="T3361" s="269"/>
      <c r="U3361" s="15"/>
      <c r="V3361" s="15"/>
      <c r="W3361" s="15"/>
      <c r="X3361" s="15"/>
      <c r="Y3361" s="15"/>
      <c r="Z3361" s="15"/>
      <c r="AA3361" s="15"/>
      <c r="AB3361" s="15"/>
      <c r="AC3361" s="15"/>
      <c r="AD3361" s="15"/>
      <c r="AE3361" s="15"/>
      <c r="AT3361" s="270" t="s">
        <v>446</v>
      </c>
      <c r="AU3361" s="270" t="s">
        <v>83</v>
      </c>
      <c r="AV3361" s="15" t="s">
        <v>438</v>
      </c>
      <c r="AW3361" s="15" t="s">
        <v>35</v>
      </c>
      <c r="AX3361" s="15" t="s">
        <v>81</v>
      </c>
      <c r="AY3361" s="270" t="s">
        <v>426</v>
      </c>
    </row>
    <row r="3362" s="2" customFormat="1" ht="21.75" customHeight="1">
      <c r="A3362" s="42"/>
      <c r="B3362" s="43"/>
      <c r="C3362" s="271" t="s">
        <v>4162</v>
      </c>
      <c r="D3362" s="271" t="s">
        <v>776</v>
      </c>
      <c r="E3362" s="272" t="s">
        <v>4163</v>
      </c>
      <c r="F3362" s="273" t="s">
        <v>4164</v>
      </c>
      <c r="G3362" s="274" t="s">
        <v>436</v>
      </c>
      <c r="H3362" s="275">
        <v>10.638</v>
      </c>
      <c r="I3362" s="276"/>
      <c r="J3362" s="277">
        <f>ROUND(I3362*H3362,2)</f>
        <v>0</v>
      </c>
      <c r="K3362" s="273" t="s">
        <v>28</v>
      </c>
      <c r="L3362" s="278"/>
      <c r="M3362" s="279" t="s">
        <v>28</v>
      </c>
      <c r="N3362" s="280" t="s">
        <v>45</v>
      </c>
      <c r="O3362" s="88"/>
      <c r="P3362" s="229">
        <f>O3362*H3362</f>
        <v>0</v>
      </c>
      <c r="Q3362" s="229">
        <v>0.0040000000000000001</v>
      </c>
      <c r="R3362" s="229">
        <f>Q3362*H3362</f>
        <v>0.042552</v>
      </c>
      <c r="S3362" s="229">
        <v>0</v>
      </c>
      <c r="T3362" s="230">
        <f>S3362*H3362</f>
        <v>0</v>
      </c>
      <c r="U3362" s="42"/>
      <c r="V3362" s="42"/>
      <c r="W3362" s="42"/>
      <c r="X3362" s="42"/>
      <c r="Y3362" s="42"/>
      <c r="Z3362" s="42"/>
      <c r="AA3362" s="42"/>
      <c r="AB3362" s="42"/>
      <c r="AC3362" s="42"/>
      <c r="AD3362" s="42"/>
      <c r="AE3362" s="42"/>
      <c r="AR3362" s="231" t="s">
        <v>732</v>
      </c>
      <c r="AT3362" s="231" t="s">
        <v>776</v>
      </c>
      <c r="AU3362" s="231" t="s">
        <v>83</v>
      </c>
      <c r="AY3362" s="21" t="s">
        <v>426</v>
      </c>
      <c r="BE3362" s="232">
        <f>IF(N3362="základní",J3362,0)</f>
        <v>0</v>
      </c>
      <c r="BF3362" s="232">
        <f>IF(N3362="snížená",J3362,0)</f>
        <v>0</v>
      </c>
      <c r="BG3362" s="232">
        <f>IF(N3362="zákl. přenesená",J3362,0)</f>
        <v>0</v>
      </c>
      <c r="BH3362" s="232">
        <f>IF(N3362="sníž. přenesená",J3362,0)</f>
        <v>0</v>
      </c>
      <c r="BI3362" s="232">
        <f>IF(N3362="nulová",J3362,0)</f>
        <v>0</v>
      </c>
      <c r="BJ3362" s="21" t="s">
        <v>81</v>
      </c>
      <c r="BK3362" s="232">
        <f>ROUND(I3362*H3362,2)</f>
        <v>0</v>
      </c>
      <c r="BL3362" s="21" t="s">
        <v>645</v>
      </c>
      <c r="BM3362" s="231" t="s">
        <v>4165</v>
      </c>
    </row>
    <row r="3363" s="14" customFormat="1">
      <c r="A3363" s="14"/>
      <c r="B3363" s="250"/>
      <c r="C3363" s="251"/>
      <c r="D3363" s="240" t="s">
        <v>446</v>
      </c>
      <c r="E3363" s="252" t="s">
        <v>28</v>
      </c>
      <c r="F3363" s="253" t="s">
        <v>899</v>
      </c>
      <c r="G3363" s="251"/>
      <c r="H3363" s="252" t="s">
        <v>28</v>
      </c>
      <c r="I3363" s="254"/>
      <c r="J3363" s="251"/>
      <c r="K3363" s="251"/>
      <c r="L3363" s="255"/>
      <c r="M3363" s="256"/>
      <c r="N3363" s="257"/>
      <c r="O3363" s="257"/>
      <c r="P3363" s="257"/>
      <c r="Q3363" s="257"/>
      <c r="R3363" s="257"/>
      <c r="S3363" s="257"/>
      <c r="T3363" s="258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T3363" s="259" t="s">
        <v>446</v>
      </c>
      <c r="AU3363" s="259" t="s">
        <v>83</v>
      </c>
      <c r="AV3363" s="14" t="s">
        <v>81</v>
      </c>
      <c r="AW3363" s="14" t="s">
        <v>35</v>
      </c>
      <c r="AX3363" s="14" t="s">
        <v>74</v>
      </c>
      <c r="AY3363" s="259" t="s">
        <v>426</v>
      </c>
    </row>
    <row r="3364" s="14" customFormat="1">
      <c r="A3364" s="14"/>
      <c r="B3364" s="250"/>
      <c r="C3364" s="251"/>
      <c r="D3364" s="240" t="s">
        <v>446</v>
      </c>
      <c r="E3364" s="252" t="s">
        <v>28</v>
      </c>
      <c r="F3364" s="253" t="s">
        <v>863</v>
      </c>
      <c r="G3364" s="251"/>
      <c r="H3364" s="252" t="s">
        <v>28</v>
      </c>
      <c r="I3364" s="254"/>
      <c r="J3364" s="251"/>
      <c r="K3364" s="251"/>
      <c r="L3364" s="255"/>
      <c r="M3364" s="256"/>
      <c r="N3364" s="257"/>
      <c r="O3364" s="257"/>
      <c r="P3364" s="257"/>
      <c r="Q3364" s="257"/>
      <c r="R3364" s="257"/>
      <c r="S3364" s="257"/>
      <c r="T3364" s="258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T3364" s="259" t="s">
        <v>446</v>
      </c>
      <c r="AU3364" s="259" t="s">
        <v>83</v>
      </c>
      <c r="AV3364" s="14" t="s">
        <v>81</v>
      </c>
      <c r="AW3364" s="14" t="s">
        <v>35</v>
      </c>
      <c r="AX3364" s="14" t="s">
        <v>74</v>
      </c>
      <c r="AY3364" s="259" t="s">
        <v>426</v>
      </c>
    </row>
    <row r="3365" s="13" customFormat="1">
      <c r="A3365" s="13"/>
      <c r="B3365" s="238"/>
      <c r="C3365" s="239"/>
      <c r="D3365" s="240" t="s">
        <v>446</v>
      </c>
      <c r="E3365" s="241" t="s">
        <v>28</v>
      </c>
      <c r="F3365" s="242" t="s">
        <v>4166</v>
      </c>
      <c r="G3365" s="239"/>
      <c r="H3365" s="243">
        <v>10.638</v>
      </c>
      <c r="I3365" s="244"/>
      <c r="J3365" s="239"/>
      <c r="K3365" s="239"/>
      <c r="L3365" s="245"/>
      <c r="M3365" s="246"/>
      <c r="N3365" s="247"/>
      <c r="O3365" s="247"/>
      <c r="P3365" s="247"/>
      <c r="Q3365" s="247"/>
      <c r="R3365" s="247"/>
      <c r="S3365" s="247"/>
      <c r="T3365" s="248"/>
      <c r="U3365" s="13"/>
      <c r="V3365" s="13"/>
      <c r="W3365" s="13"/>
      <c r="X3365" s="13"/>
      <c r="Y3365" s="13"/>
      <c r="Z3365" s="13"/>
      <c r="AA3365" s="13"/>
      <c r="AB3365" s="13"/>
      <c r="AC3365" s="13"/>
      <c r="AD3365" s="13"/>
      <c r="AE3365" s="13"/>
      <c r="AT3365" s="249" t="s">
        <v>446</v>
      </c>
      <c r="AU3365" s="249" t="s">
        <v>83</v>
      </c>
      <c r="AV3365" s="13" t="s">
        <v>83</v>
      </c>
      <c r="AW3365" s="13" t="s">
        <v>35</v>
      </c>
      <c r="AX3365" s="13" t="s">
        <v>74</v>
      </c>
      <c r="AY3365" s="249" t="s">
        <v>426</v>
      </c>
    </row>
    <row r="3366" s="15" customFormat="1">
      <c r="A3366" s="15"/>
      <c r="B3366" s="260"/>
      <c r="C3366" s="261"/>
      <c r="D3366" s="240" t="s">
        <v>446</v>
      </c>
      <c r="E3366" s="262" t="s">
        <v>313</v>
      </c>
      <c r="F3366" s="263" t="s">
        <v>466</v>
      </c>
      <c r="G3366" s="261"/>
      <c r="H3366" s="264">
        <v>10.638</v>
      </c>
      <c r="I3366" s="265"/>
      <c r="J3366" s="261"/>
      <c r="K3366" s="261"/>
      <c r="L3366" s="266"/>
      <c r="M3366" s="267"/>
      <c r="N3366" s="268"/>
      <c r="O3366" s="268"/>
      <c r="P3366" s="268"/>
      <c r="Q3366" s="268"/>
      <c r="R3366" s="268"/>
      <c r="S3366" s="268"/>
      <c r="T3366" s="269"/>
      <c r="U3366" s="15"/>
      <c r="V3366" s="15"/>
      <c r="W3366" s="15"/>
      <c r="X3366" s="15"/>
      <c r="Y3366" s="15"/>
      <c r="Z3366" s="15"/>
      <c r="AA3366" s="15"/>
      <c r="AB3366" s="15"/>
      <c r="AC3366" s="15"/>
      <c r="AD3366" s="15"/>
      <c r="AE3366" s="15"/>
      <c r="AT3366" s="270" t="s">
        <v>446</v>
      </c>
      <c r="AU3366" s="270" t="s">
        <v>83</v>
      </c>
      <c r="AV3366" s="15" t="s">
        <v>438</v>
      </c>
      <c r="AW3366" s="15" t="s">
        <v>35</v>
      </c>
      <c r="AX3366" s="15" t="s">
        <v>81</v>
      </c>
      <c r="AY3366" s="270" t="s">
        <v>426</v>
      </c>
    </row>
    <row r="3367" s="2" customFormat="1" ht="16.5" customHeight="1">
      <c r="A3367" s="42"/>
      <c r="B3367" s="43"/>
      <c r="C3367" s="271" t="s">
        <v>4167</v>
      </c>
      <c r="D3367" s="271" t="s">
        <v>776</v>
      </c>
      <c r="E3367" s="272" t="s">
        <v>4168</v>
      </c>
      <c r="F3367" s="273" t="s">
        <v>4169</v>
      </c>
      <c r="G3367" s="274" t="s">
        <v>436</v>
      </c>
      <c r="H3367" s="275">
        <v>75.629000000000005</v>
      </c>
      <c r="I3367" s="276"/>
      <c r="J3367" s="277">
        <f>ROUND(I3367*H3367,2)</f>
        <v>0</v>
      </c>
      <c r="K3367" s="273" t="s">
        <v>28</v>
      </c>
      <c r="L3367" s="278"/>
      <c r="M3367" s="279" t="s">
        <v>28</v>
      </c>
      <c r="N3367" s="280" t="s">
        <v>45</v>
      </c>
      <c r="O3367" s="88"/>
      <c r="P3367" s="229">
        <f>O3367*H3367</f>
        <v>0</v>
      </c>
      <c r="Q3367" s="229">
        <v>0.0040000000000000001</v>
      </c>
      <c r="R3367" s="229">
        <f>Q3367*H3367</f>
        <v>0.30251600000000001</v>
      </c>
      <c r="S3367" s="229">
        <v>0</v>
      </c>
      <c r="T3367" s="230">
        <f>S3367*H3367</f>
        <v>0</v>
      </c>
      <c r="U3367" s="42"/>
      <c r="V3367" s="42"/>
      <c r="W3367" s="42"/>
      <c r="X3367" s="42"/>
      <c r="Y3367" s="42"/>
      <c r="Z3367" s="42"/>
      <c r="AA3367" s="42"/>
      <c r="AB3367" s="42"/>
      <c r="AC3367" s="42"/>
      <c r="AD3367" s="42"/>
      <c r="AE3367" s="42"/>
      <c r="AR3367" s="231" t="s">
        <v>732</v>
      </c>
      <c r="AT3367" s="231" t="s">
        <v>776</v>
      </c>
      <c r="AU3367" s="231" t="s">
        <v>83</v>
      </c>
      <c r="AY3367" s="21" t="s">
        <v>426</v>
      </c>
      <c r="BE3367" s="232">
        <f>IF(N3367="základní",J3367,0)</f>
        <v>0</v>
      </c>
      <c r="BF3367" s="232">
        <f>IF(N3367="snížená",J3367,0)</f>
        <v>0</v>
      </c>
      <c r="BG3367" s="232">
        <f>IF(N3367="zákl. přenesená",J3367,0)</f>
        <v>0</v>
      </c>
      <c r="BH3367" s="232">
        <f>IF(N3367="sníž. přenesená",J3367,0)</f>
        <v>0</v>
      </c>
      <c r="BI3367" s="232">
        <f>IF(N3367="nulová",J3367,0)</f>
        <v>0</v>
      </c>
      <c r="BJ3367" s="21" t="s">
        <v>81</v>
      </c>
      <c r="BK3367" s="232">
        <f>ROUND(I3367*H3367,2)</f>
        <v>0</v>
      </c>
      <c r="BL3367" s="21" t="s">
        <v>645</v>
      </c>
      <c r="BM3367" s="231" t="s">
        <v>4170</v>
      </c>
    </row>
    <row r="3368" s="14" customFormat="1">
      <c r="A3368" s="14"/>
      <c r="B3368" s="250"/>
      <c r="C3368" s="251"/>
      <c r="D3368" s="240" t="s">
        <v>446</v>
      </c>
      <c r="E3368" s="252" t="s">
        <v>28</v>
      </c>
      <c r="F3368" s="253" t="s">
        <v>899</v>
      </c>
      <c r="G3368" s="251"/>
      <c r="H3368" s="252" t="s">
        <v>28</v>
      </c>
      <c r="I3368" s="254"/>
      <c r="J3368" s="251"/>
      <c r="K3368" s="251"/>
      <c r="L3368" s="255"/>
      <c r="M3368" s="256"/>
      <c r="N3368" s="257"/>
      <c r="O3368" s="257"/>
      <c r="P3368" s="257"/>
      <c r="Q3368" s="257"/>
      <c r="R3368" s="257"/>
      <c r="S3368" s="257"/>
      <c r="T3368" s="258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T3368" s="259" t="s">
        <v>446</v>
      </c>
      <c r="AU3368" s="259" t="s">
        <v>83</v>
      </c>
      <c r="AV3368" s="14" t="s">
        <v>81</v>
      </c>
      <c r="AW3368" s="14" t="s">
        <v>35</v>
      </c>
      <c r="AX3368" s="14" t="s">
        <v>74</v>
      </c>
      <c r="AY3368" s="259" t="s">
        <v>426</v>
      </c>
    </row>
    <row r="3369" s="13" customFormat="1">
      <c r="A3369" s="13"/>
      <c r="B3369" s="238"/>
      <c r="C3369" s="239"/>
      <c r="D3369" s="240" t="s">
        <v>446</v>
      </c>
      <c r="E3369" s="241" t="s">
        <v>28</v>
      </c>
      <c r="F3369" s="242" t="s">
        <v>4171</v>
      </c>
      <c r="G3369" s="239"/>
      <c r="H3369" s="243">
        <v>86.266999999999996</v>
      </c>
      <c r="I3369" s="244"/>
      <c r="J3369" s="239"/>
      <c r="K3369" s="239"/>
      <c r="L3369" s="245"/>
      <c r="M3369" s="246"/>
      <c r="N3369" s="247"/>
      <c r="O3369" s="247"/>
      <c r="P3369" s="247"/>
      <c r="Q3369" s="247"/>
      <c r="R3369" s="247"/>
      <c r="S3369" s="247"/>
      <c r="T3369" s="248"/>
      <c r="U3369" s="13"/>
      <c r="V3369" s="13"/>
      <c r="W3369" s="13"/>
      <c r="X3369" s="13"/>
      <c r="Y3369" s="13"/>
      <c r="Z3369" s="13"/>
      <c r="AA3369" s="13"/>
      <c r="AB3369" s="13"/>
      <c r="AC3369" s="13"/>
      <c r="AD3369" s="13"/>
      <c r="AE3369" s="13"/>
      <c r="AT3369" s="249" t="s">
        <v>446</v>
      </c>
      <c r="AU3369" s="249" t="s">
        <v>83</v>
      </c>
      <c r="AV3369" s="13" t="s">
        <v>83</v>
      </c>
      <c r="AW3369" s="13" t="s">
        <v>35</v>
      </c>
      <c r="AX3369" s="13" t="s">
        <v>74</v>
      </c>
      <c r="AY3369" s="249" t="s">
        <v>426</v>
      </c>
    </row>
    <row r="3370" s="13" customFormat="1">
      <c r="A3370" s="13"/>
      <c r="B3370" s="238"/>
      <c r="C3370" s="239"/>
      <c r="D3370" s="240" t="s">
        <v>446</v>
      </c>
      <c r="E3370" s="241" t="s">
        <v>28</v>
      </c>
      <c r="F3370" s="242" t="s">
        <v>4172</v>
      </c>
      <c r="G3370" s="239"/>
      <c r="H3370" s="243">
        <v>-10.638</v>
      </c>
      <c r="I3370" s="244"/>
      <c r="J3370" s="239"/>
      <c r="K3370" s="239"/>
      <c r="L3370" s="245"/>
      <c r="M3370" s="246"/>
      <c r="N3370" s="247"/>
      <c r="O3370" s="247"/>
      <c r="P3370" s="247"/>
      <c r="Q3370" s="247"/>
      <c r="R3370" s="247"/>
      <c r="S3370" s="247"/>
      <c r="T3370" s="248"/>
      <c r="U3370" s="13"/>
      <c r="V3370" s="13"/>
      <c r="W3370" s="13"/>
      <c r="X3370" s="13"/>
      <c r="Y3370" s="13"/>
      <c r="Z3370" s="13"/>
      <c r="AA3370" s="13"/>
      <c r="AB3370" s="13"/>
      <c r="AC3370" s="13"/>
      <c r="AD3370" s="13"/>
      <c r="AE3370" s="13"/>
      <c r="AT3370" s="249" t="s">
        <v>446</v>
      </c>
      <c r="AU3370" s="249" t="s">
        <v>83</v>
      </c>
      <c r="AV3370" s="13" t="s">
        <v>83</v>
      </c>
      <c r="AW3370" s="13" t="s">
        <v>35</v>
      </c>
      <c r="AX3370" s="13" t="s">
        <v>74</v>
      </c>
      <c r="AY3370" s="249" t="s">
        <v>426</v>
      </c>
    </row>
    <row r="3371" s="15" customFormat="1">
      <c r="A3371" s="15"/>
      <c r="B3371" s="260"/>
      <c r="C3371" s="261"/>
      <c r="D3371" s="240" t="s">
        <v>446</v>
      </c>
      <c r="E3371" s="262" t="s">
        <v>28</v>
      </c>
      <c r="F3371" s="263" t="s">
        <v>466</v>
      </c>
      <c r="G3371" s="261"/>
      <c r="H3371" s="264">
        <v>75.629000000000005</v>
      </c>
      <c r="I3371" s="265"/>
      <c r="J3371" s="261"/>
      <c r="K3371" s="261"/>
      <c r="L3371" s="266"/>
      <c r="M3371" s="267"/>
      <c r="N3371" s="268"/>
      <c r="O3371" s="268"/>
      <c r="P3371" s="268"/>
      <c r="Q3371" s="268"/>
      <c r="R3371" s="268"/>
      <c r="S3371" s="268"/>
      <c r="T3371" s="269"/>
      <c r="U3371" s="15"/>
      <c r="V3371" s="15"/>
      <c r="W3371" s="15"/>
      <c r="X3371" s="15"/>
      <c r="Y3371" s="15"/>
      <c r="Z3371" s="15"/>
      <c r="AA3371" s="15"/>
      <c r="AB3371" s="15"/>
      <c r="AC3371" s="15"/>
      <c r="AD3371" s="15"/>
      <c r="AE3371" s="15"/>
      <c r="AT3371" s="270" t="s">
        <v>446</v>
      </c>
      <c r="AU3371" s="270" t="s">
        <v>83</v>
      </c>
      <c r="AV3371" s="15" t="s">
        <v>438</v>
      </c>
      <c r="AW3371" s="15" t="s">
        <v>35</v>
      </c>
      <c r="AX3371" s="15" t="s">
        <v>81</v>
      </c>
      <c r="AY3371" s="270" t="s">
        <v>426</v>
      </c>
    </row>
    <row r="3372" s="2" customFormat="1" ht="33" customHeight="1">
      <c r="A3372" s="42"/>
      <c r="B3372" s="43"/>
      <c r="C3372" s="220" t="s">
        <v>4173</v>
      </c>
      <c r="D3372" s="220" t="s">
        <v>433</v>
      </c>
      <c r="E3372" s="221" t="s">
        <v>4174</v>
      </c>
      <c r="F3372" s="222" t="s">
        <v>4175</v>
      </c>
      <c r="G3372" s="223" t="s">
        <v>436</v>
      </c>
      <c r="H3372" s="224">
        <v>216.01499999999999</v>
      </c>
      <c r="I3372" s="225"/>
      <c r="J3372" s="226">
        <f>ROUND(I3372*H3372,2)</f>
        <v>0</v>
      </c>
      <c r="K3372" s="222" t="s">
        <v>437</v>
      </c>
      <c r="L3372" s="48"/>
      <c r="M3372" s="227" t="s">
        <v>28</v>
      </c>
      <c r="N3372" s="228" t="s">
        <v>45</v>
      </c>
      <c r="O3372" s="88"/>
      <c r="P3372" s="229">
        <f>O3372*H3372</f>
        <v>0</v>
      </c>
      <c r="Q3372" s="229">
        <v>0</v>
      </c>
      <c r="R3372" s="229">
        <f>Q3372*H3372</f>
        <v>0</v>
      </c>
      <c r="S3372" s="229">
        <v>0</v>
      </c>
      <c r="T3372" s="230">
        <f>S3372*H3372</f>
        <v>0</v>
      </c>
      <c r="U3372" s="42"/>
      <c r="V3372" s="42"/>
      <c r="W3372" s="42"/>
      <c r="X3372" s="42"/>
      <c r="Y3372" s="42"/>
      <c r="Z3372" s="42"/>
      <c r="AA3372" s="42"/>
      <c r="AB3372" s="42"/>
      <c r="AC3372" s="42"/>
      <c r="AD3372" s="42"/>
      <c r="AE3372" s="42"/>
      <c r="AR3372" s="231" t="s">
        <v>645</v>
      </c>
      <c r="AT3372" s="231" t="s">
        <v>433</v>
      </c>
      <c r="AU3372" s="231" t="s">
        <v>83</v>
      </c>
      <c r="AY3372" s="21" t="s">
        <v>426</v>
      </c>
      <c r="BE3372" s="232">
        <f>IF(N3372="základní",J3372,0)</f>
        <v>0</v>
      </c>
      <c r="BF3372" s="232">
        <f>IF(N3372="snížená",J3372,0)</f>
        <v>0</v>
      </c>
      <c r="BG3372" s="232">
        <f>IF(N3372="zákl. přenesená",J3372,0)</f>
        <v>0</v>
      </c>
      <c r="BH3372" s="232">
        <f>IF(N3372="sníž. přenesená",J3372,0)</f>
        <v>0</v>
      </c>
      <c r="BI3372" s="232">
        <f>IF(N3372="nulová",J3372,0)</f>
        <v>0</v>
      </c>
      <c r="BJ3372" s="21" t="s">
        <v>81</v>
      </c>
      <c r="BK3372" s="232">
        <f>ROUND(I3372*H3372,2)</f>
        <v>0</v>
      </c>
      <c r="BL3372" s="21" t="s">
        <v>645</v>
      </c>
      <c r="BM3372" s="231" t="s">
        <v>4176</v>
      </c>
    </row>
    <row r="3373" s="2" customFormat="1">
      <c r="A3373" s="42"/>
      <c r="B3373" s="43"/>
      <c r="C3373" s="44"/>
      <c r="D3373" s="233" t="s">
        <v>442</v>
      </c>
      <c r="E3373" s="44"/>
      <c r="F3373" s="234" t="s">
        <v>4177</v>
      </c>
      <c r="G3373" s="44"/>
      <c r="H3373" s="44"/>
      <c r="I3373" s="235"/>
      <c r="J3373" s="44"/>
      <c r="K3373" s="44"/>
      <c r="L3373" s="48"/>
      <c r="M3373" s="236"/>
      <c r="N3373" s="237"/>
      <c r="O3373" s="88"/>
      <c r="P3373" s="88"/>
      <c r="Q3373" s="88"/>
      <c r="R3373" s="88"/>
      <c r="S3373" s="88"/>
      <c r="T3373" s="89"/>
      <c r="U3373" s="42"/>
      <c r="V3373" s="42"/>
      <c r="W3373" s="42"/>
      <c r="X3373" s="42"/>
      <c r="Y3373" s="42"/>
      <c r="Z3373" s="42"/>
      <c r="AA3373" s="42"/>
      <c r="AB3373" s="42"/>
      <c r="AC3373" s="42"/>
      <c r="AD3373" s="42"/>
      <c r="AE3373" s="42"/>
      <c r="AT3373" s="21" t="s">
        <v>442</v>
      </c>
      <c r="AU3373" s="21" t="s">
        <v>83</v>
      </c>
    </row>
    <row r="3374" s="13" customFormat="1">
      <c r="A3374" s="13"/>
      <c r="B3374" s="238"/>
      <c r="C3374" s="239"/>
      <c r="D3374" s="240" t="s">
        <v>446</v>
      </c>
      <c r="E3374" s="241" t="s">
        <v>28</v>
      </c>
      <c r="F3374" s="242" t="s">
        <v>301</v>
      </c>
      <c r="G3374" s="239"/>
      <c r="H3374" s="243">
        <v>141</v>
      </c>
      <c r="I3374" s="244"/>
      <c r="J3374" s="239"/>
      <c r="K3374" s="239"/>
      <c r="L3374" s="245"/>
      <c r="M3374" s="246"/>
      <c r="N3374" s="247"/>
      <c r="O3374" s="247"/>
      <c r="P3374" s="247"/>
      <c r="Q3374" s="247"/>
      <c r="R3374" s="247"/>
      <c r="S3374" s="247"/>
      <c r="T3374" s="248"/>
      <c r="U3374" s="13"/>
      <c r="V3374" s="13"/>
      <c r="W3374" s="13"/>
      <c r="X3374" s="13"/>
      <c r="Y3374" s="13"/>
      <c r="Z3374" s="13"/>
      <c r="AA3374" s="13"/>
      <c r="AB3374" s="13"/>
      <c r="AC3374" s="13"/>
      <c r="AD3374" s="13"/>
      <c r="AE3374" s="13"/>
      <c r="AT3374" s="249" t="s">
        <v>446</v>
      </c>
      <c r="AU3374" s="249" t="s">
        <v>83</v>
      </c>
      <c r="AV3374" s="13" t="s">
        <v>83</v>
      </c>
      <c r="AW3374" s="13" t="s">
        <v>35</v>
      </c>
      <c r="AX3374" s="13" t="s">
        <v>74</v>
      </c>
      <c r="AY3374" s="249" t="s">
        <v>426</v>
      </c>
    </row>
    <row r="3375" s="13" customFormat="1">
      <c r="A3375" s="13"/>
      <c r="B3375" s="238"/>
      <c r="C3375" s="239"/>
      <c r="D3375" s="240" t="s">
        <v>446</v>
      </c>
      <c r="E3375" s="241" t="s">
        <v>28</v>
      </c>
      <c r="F3375" s="242" t="s">
        <v>310</v>
      </c>
      <c r="G3375" s="239"/>
      <c r="H3375" s="243">
        <v>75.015000000000001</v>
      </c>
      <c r="I3375" s="244"/>
      <c r="J3375" s="239"/>
      <c r="K3375" s="239"/>
      <c r="L3375" s="245"/>
      <c r="M3375" s="246"/>
      <c r="N3375" s="247"/>
      <c r="O3375" s="247"/>
      <c r="P3375" s="247"/>
      <c r="Q3375" s="247"/>
      <c r="R3375" s="247"/>
      <c r="S3375" s="247"/>
      <c r="T3375" s="248"/>
      <c r="U3375" s="13"/>
      <c r="V3375" s="13"/>
      <c r="W3375" s="13"/>
      <c r="X3375" s="13"/>
      <c r="Y3375" s="13"/>
      <c r="Z3375" s="13"/>
      <c r="AA3375" s="13"/>
      <c r="AB3375" s="13"/>
      <c r="AC3375" s="13"/>
      <c r="AD3375" s="13"/>
      <c r="AE3375" s="13"/>
      <c r="AT3375" s="249" t="s">
        <v>446</v>
      </c>
      <c r="AU3375" s="249" t="s">
        <v>83</v>
      </c>
      <c r="AV3375" s="13" t="s">
        <v>83</v>
      </c>
      <c r="AW3375" s="13" t="s">
        <v>35</v>
      </c>
      <c r="AX3375" s="13" t="s">
        <v>74</v>
      </c>
      <c r="AY3375" s="249" t="s">
        <v>426</v>
      </c>
    </row>
    <row r="3376" s="15" customFormat="1">
      <c r="A3376" s="15"/>
      <c r="B3376" s="260"/>
      <c r="C3376" s="261"/>
      <c r="D3376" s="240" t="s">
        <v>446</v>
      </c>
      <c r="E3376" s="262" t="s">
        <v>28</v>
      </c>
      <c r="F3376" s="263" t="s">
        <v>466</v>
      </c>
      <c r="G3376" s="261"/>
      <c r="H3376" s="264">
        <v>216.01499999999999</v>
      </c>
      <c r="I3376" s="265"/>
      <c r="J3376" s="261"/>
      <c r="K3376" s="261"/>
      <c r="L3376" s="266"/>
      <c r="M3376" s="267"/>
      <c r="N3376" s="268"/>
      <c r="O3376" s="268"/>
      <c r="P3376" s="268"/>
      <c r="Q3376" s="268"/>
      <c r="R3376" s="268"/>
      <c r="S3376" s="268"/>
      <c r="T3376" s="269"/>
      <c r="U3376" s="15"/>
      <c r="V3376" s="15"/>
      <c r="W3376" s="15"/>
      <c r="X3376" s="15"/>
      <c r="Y3376" s="15"/>
      <c r="Z3376" s="15"/>
      <c r="AA3376" s="15"/>
      <c r="AB3376" s="15"/>
      <c r="AC3376" s="15"/>
      <c r="AD3376" s="15"/>
      <c r="AE3376" s="15"/>
      <c r="AT3376" s="270" t="s">
        <v>446</v>
      </c>
      <c r="AU3376" s="270" t="s">
        <v>83</v>
      </c>
      <c r="AV3376" s="15" t="s">
        <v>438</v>
      </c>
      <c r="AW3376" s="15" t="s">
        <v>35</v>
      </c>
      <c r="AX3376" s="15" t="s">
        <v>81</v>
      </c>
      <c r="AY3376" s="270" t="s">
        <v>426</v>
      </c>
    </row>
    <row r="3377" s="2" customFormat="1" ht="33" customHeight="1">
      <c r="A3377" s="42"/>
      <c r="B3377" s="43"/>
      <c r="C3377" s="220" t="s">
        <v>4178</v>
      </c>
      <c r="D3377" s="220" t="s">
        <v>433</v>
      </c>
      <c r="E3377" s="221" t="s">
        <v>4179</v>
      </c>
      <c r="F3377" s="222" t="s">
        <v>4180</v>
      </c>
      <c r="G3377" s="223" t="s">
        <v>436</v>
      </c>
      <c r="H3377" s="224">
        <v>216.01499999999999</v>
      </c>
      <c r="I3377" s="225"/>
      <c r="J3377" s="226">
        <f>ROUND(I3377*H3377,2)</f>
        <v>0</v>
      </c>
      <c r="K3377" s="222" t="s">
        <v>437</v>
      </c>
      <c r="L3377" s="48"/>
      <c r="M3377" s="227" t="s">
        <v>28</v>
      </c>
      <c r="N3377" s="228" t="s">
        <v>45</v>
      </c>
      <c r="O3377" s="88"/>
      <c r="P3377" s="229">
        <f>O3377*H3377</f>
        <v>0</v>
      </c>
      <c r="Q3377" s="229">
        <v>0</v>
      </c>
      <c r="R3377" s="229">
        <f>Q3377*H3377</f>
        <v>0</v>
      </c>
      <c r="S3377" s="229">
        <v>0</v>
      </c>
      <c r="T3377" s="230">
        <f>S3377*H3377</f>
        <v>0</v>
      </c>
      <c r="U3377" s="42"/>
      <c r="V3377" s="42"/>
      <c r="W3377" s="42"/>
      <c r="X3377" s="42"/>
      <c r="Y3377" s="42"/>
      <c r="Z3377" s="42"/>
      <c r="AA3377" s="42"/>
      <c r="AB3377" s="42"/>
      <c r="AC3377" s="42"/>
      <c r="AD3377" s="42"/>
      <c r="AE3377" s="42"/>
      <c r="AR3377" s="231" t="s">
        <v>645</v>
      </c>
      <c r="AT3377" s="231" t="s">
        <v>433</v>
      </c>
      <c r="AU3377" s="231" t="s">
        <v>83</v>
      </c>
      <c r="AY3377" s="21" t="s">
        <v>426</v>
      </c>
      <c r="BE3377" s="232">
        <f>IF(N3377="základní",J3377,0)</f>
        <v>0</v>
      </c>
      <c r="BF3377" s="232">
        <f>IF(N3377="snížená",J3377,0)</f>
        <v>0</v>
      </c>
      <c r="BG3377" s="232">
        <f>IF(N3377="zákl. přenesená",J3377,0)</f>
        <v>0</v>
      </c>
      <c r="BH3377" s="232">
        <f>IF(N3377="sníž. přenesená",J3377,0)</f>
        <v>0</v>
      </c>
      <c r="BI3377" s="232">
        <f>IF(N3377="nulová",J3377,0)</f>
        <v>0</v>
      </c>
      <c r="BJ3377" s="21" t="s">
        <v>81</v>
      </c>
      <c r="BK3377" s="232">
        <f>ROUND(I3377*H3377,2)</f>
        <v>0</v>
      </c>
      <c r="BL3377" s="21" t="s">
        <v>645</v>
      </c>
      <c r="BM3377" s="231" t="s">
        <v>4181</v>
      </c>
    </row>
    <row r="3378" s="2" customFormat="1">
      <c r="A3378" s="42"/>
      <c r="B3378" s="43"/>
      <c r="C3378" s="44"/>
      <c r="D3378" s="233" t="s">
        <v>442</v>
      </c>
      <c r="E3378" s="44"/>
      <c r="F3378" s="234" t="s">
        <v>4182</v>
      </c>
      <c r="G3378" s="44"/>
      <c r="H3378" s="44"/>
      <c r="I3378" s="235"/>
      <c r="J3378" s="44"/>
      <c r="K3378" s="44"/>
      <c r="L3378" s="48"/>
      <c r="M3378" s="236"/>
      <c r="N3378" s="237"/>
      <c r="O3378" s="88"/>
      <c r="P3378" s="88"/>
      <c r="Q3378" s="88"/>
      <c r="R3378" s="88"/>
      <c r="S3378" s="88"/>
      <c r="T3378" s="89"/>
      <c r="U3378" s="42"/>
      <c r="V3378" s="42"/>
      <c r="W3378" s="42"/>
      <c r="X3378" s="42"/>
      <c r="Y3378" s="42"/>
      <c r="Z3378" s="42"/>
      <c r="AA3378" s="42"/>
      <c r="AB3378" s="42"/>
      <c r="AC3378" s="42"/>
      <c r="AD3378" s="42"/>
      <c r="AE3378" s="42"/>
      <c r="AT3378" s="21" t="s">
        <v>442</v>
      </c>
      <c r="AU3378" s="21" t="s">
        <v>83</v>
      </c>
    </row>
    <row r="3379" s="13" customFormat="1">
      <c r="A3379" s="13"/>
      <c r="B3379" s="238"/>
      <c r="C3379" s="239"/>
      <c r="D3379" s="240" t="s">
        <v>446</v>
      </c>
      <c r="E3379" s="241" t="s">
        <v>28</v>
      </c>
      <c r="F3379" s="242" t="s">
        <v>301</v>
      </c>
      <c r="G3379" s="239"/>
      <c r="H3379" s="243">
        <v>141</v>
      </c>
      <c r="I3379" s="244"/>
      <c r="J3379" s="239"/>
      <c r="K3379" s="239"/>
      <c r="L3379" s="245"/>
      <c r="M3379" s="246"/>
      <c r="N3379" s="247"/>
      <c r="O3379" s="247"/>
      <c r="P3379" s="247"/>
      <c r="Q3379" s="247"/>
      <c r="R3379" s="247"/>
      <c r="S3379" s="247"/>
      <c r="T3379" s="248"/>
      <c r="U3379" s="13"/>
      <c r="V3379" s="13"/>
      <c r="W3379" s="13"/>
      <c r="X3379" s="13"/>
      <c r="Y3379" s="13"/>
      <c r="Z3379" s="13"/>
      <c r="AA3379" s="13"/>
      <c r="AB3379" s="13"/>
      <c r="AC3379" s="13"/>
      <c r="AD3379" s="13"/>
      <c r="AE3379" s="13"/>
      <c r="AT3379" s="249" t="s">
        <v>446</v>
      </c>
      <c r="AU3379" s="249" t="s">
        <v>83</v>
      </c>
      <c r="AV3379" s="13" t="s">
        <v>83</v>
      </c>
      <c r="AW3379" s="13" t="s">
        <v>35</v>
      </c>
      <c r="AX3379" s="13" t="s">
        <v>74</v>
      </c>
      <c r="AY3379" s="249" t="s">
        <v>426</v>
      </c>
    </row>
    <row r="3380" s="13" customFormat="1">
      <c r="A3380" s="13"/>
      <c r="B3380" s="238"/>
      <c r="C3380" s="239"/>
      <c r="D3380" s="240" t="s">
        <v>446</v>
      </c>
      <c r="E3380" s="241" t="s">
        <v>28</v>
      </c>
      <c r="F3380" s="242" t="s">
        <v>310</v>
      </c>
      <c r="G3380" s="239"/>
      <c r="H3380" s="243">
        <v>75.015000000000001</v>
      </c>
      <c r="I3380" s="244"/>
      <c r="J3380" s="239"/>
      <c r="K3380" s="239"/>
      <c r="L3380" s="245"/>
      <c r="M3380" s="246"/>
      <c r="N3380" s="247"/>
      <c r="O3380" s="247"/>
      <c r="P3380" s="247"/>
      <c r="Q3380" s="247"/>
      <c r="R3380" s="247"/>
      <c r="S3380" s="247"/>
      <c r="T3380" s="248"/>
      <c r="U3380" s="13"/>
      <c r="V3380" s="13"/>
      <c r="W3380" s="13"/>
      <c r="X3380" s="13"/>
      <c r="Y3380" s="13"/>
      <c r="Z3380" s="13"/>
      <c r="AA3380" s="13"/>
      <c r="AB3380" s="13"/>
      <c r="AC3380" s="13"/>
      <c r="AD3380" s="13"/>
      <c r="AE3380" s="13"/>
      <c r="AT3380" s="249" t="s">
        <v>446</v>
      </c>
      <c r="AU3380" s="249" t="s">
        <v>83</v>
      </c>
      <c r="AV3380" s="13" t="s">
        <v>83</v>
      </c>
      <c r="AW3380" s="13" t="s">
        <v>35</v>
      </c>
      <c r="AX3380" s="13" t="s">
        <v>74</v>
      </c>
      <c r="AY3380" s="249" t="s">
        <v>426</v>
      </c>
    </row>
    <row r="3381" s="15" customFormat="1">
      <c r="A3381" s="15"/>
      <c r="B3381" s="260"/>
      <c r="C3381" s="261"/>
      <c r="D3381" s="240" t="s">
        <v>446</v>
      </c>
      <c r="E3381" s="262" t="s">
        <v>28</v>
      </c>
      <c r="F3381" s="263" t="s">
        <v>466</v>
      </c>
      <c r="G3381" s="261"/>
      <c r="H3381" s="264">
        <v>216.01499999999999</v>
      </c>
      <c r="I3381" s="265"/>
      <c r="J3381" s="261"/>
      <c r="K3381" s="261"/>
      <c r="L3381" s="266"/>
      <c r="M3381" s="267"/>
      <c r="N3381" s="268"/>
      <c r="O3381" s="268"/>
      <c r="P3381" s="268"/>
      <c r="Q3381" s="268"/>
      <c r="R3381" s="268"/>
      <c r="S3381" s="268"/>
      <c r="T3381" s="269"/>
      <c r="U3381" s="15"/>
      <c r="V3381" s="15"/>
      <c r="W3381" s="15"/>
      <c r="X3381" s="15"/>
      <c r="Y3381" s="15"/>
      <c r="Z3381" s="15"/>
      <c r="AA3381" s="15"/>
      <c r="AB3381" s="15"/>
      <c r="AC3381" s="15"/>
      <c r="AD3381" s="15"/>
      <c r="AE3381" s="15"/>
      <c r="AT3381" s="270" t="s">
        <v>446</v>
      </c>
      <c r="AU3381" s="270" t="s">
        <v>83</v>
      </c>
      <c r="AV3381" s="15" t="s">
        <v>438</v>
      </c>
      <c r="AW3381" s="15" t="s">
        <v>35</v>
      </c>
      <c r="AX3381" s="15" t="s">
        <v>81</v>
      </c>
      <c r="AY3381" s="270" t="s">
        <v>426</v>
      </c>
    </row>
    <row r="3382" s="2" customFormat="1" ht="33" customHeight="1">
      <c r="A3382" s="42"/>
      <c r="B3382" s="43"/>
      <c r="C3382" s="220" t="s">
        <v>4183</v>
      </c>
      <c r="D3382" s="220" t="s">
        <v>433</v>
      </c>
      <c r="E3382" s="221" t="s">
        <v>4184</v>
      </c>
      <c r="F3382" s="222" t="s">
        <v>4185</v>
      </c>
      <c r="G3382" s="223" t="s">
        <v>436</v>
      </c>
      <c r="H3382" s="224">
        <v>34</v>
      </c>
      <c r="I3382" s="225"/>
      <c r="J3382" s="226">
        <f>ROUND(I3382*H3382,2)</f>
        <v>0</v>
      </c>
      <c r="K3382" s="222" t="s">
        <v>28</v>
      </c>
      <c r="L3382" s="48"/>
      <c r="M3382" s="227" t="s">
        <v>28</v>
      </c>
      <c r="N3382" s="228" t="s">
        <v>45</v>
      </c>
      <c r="O3382" s="88"/>
      <c r="P3382" s="229">
        <f>O3382*H3382</f>
        <v>0</v>
      </c>
      <c r="Q3382" s="229">
        <v>0</v>
      </c>
      <c r="R3382" s="229">
        <f>Q3382*H3382</f>
        <v>0</v>
      </c>
      <c r="S3382" s="229">
        <v>0</v>
      </c>
      <c r="T3382" s="230">
        <f>S3382*H3382</f>
        <v>0</v>
      </c>
      <c r="U3382" s="42"/>
      <c r="V3382" s="42"/>
      <c r="W3382" s="42"/>
      <c r="X3382" s="42"/>
      <c r="Y3382" s="42"/>
      <c r="Z3382" s="42"/>
      <c r="AA3382" s="42"/>
      <c r="AB3382" s="42"/>
      <c r="AC3382" s="42"/>
      <c r="AD3382" s="42"/>
      <c r="AE3382" s="42"/>
      <c r="AR3382" s="231" t="s">
        <v>645</v>
      </c>
      <c r="AT3382" s="231" t="s">
        <v>433</v>
      </c>
      <c r="AU3382" s="231" t="s">
        <v>83</v>
      </c>
      <c r="AY3382" s="21" t="s">
        <v>426</v>
      </c>
      <c r="BE3382" s="232">
        <f>IF(N3382="základní",J3382,0)</f>
        <v>0</v>
      </c>
      <c r="BF3382" s="232">
        <f>IF(N3382="snížená",J3382,0)</f>
        <v>0</v>
      </c>
      <c r="BG3382" s="232">
        <f>IF(N3382="zákl. přenesená",J3382,0)</f>
        <v>0</v>
      </c>
      <c r="BH3382" s="232">
        <f>IF(N3382="sníž. přenesená",J3382,0)</f>
        <v>0</v>
      </c>
      <c r="BI3382" s="232">
        <f>IF(N3382="nulová",J3382,0)</f>
        <v>0</v>
      </c>
      <c r="BJ3382" s="21" t="s">
        <v>81</v>
      </c>
      <c r="BK3382" s="232">
        <f>ROUND(I3382*H3382,2)</f>
        <v>0</v>
      </c>
      <c r="BL3382" s="21" t="s">
        <v>645</v>
      </c>
      <c r="BM3382" s="231" t="s">
        <v>4186</v>
      </c>
    </row>
    <row r="3383" s="13" customFormat="1">
      <c r="A3383" s="13"/>
      <c r="B3383" s="238"/>
      <c r="C3383" s="239"/>
      <c r="D3383" s="240" t="s">
        <v>446</v>
      </c>
      <c r="E3383" s="241" t="s">
        <v>28</v>
      </c>
      <c r="F3383" s="242" t="s">
        <v>304</v>
      </c>
      <c r="G3383" s="239"/>
      <c r="H3383" s="243">
        <v>34</v>
      </c>
      <c r="I3383" s="244"/>
      <c r="J3383" s="239"/>
      <c r="K3383" s="239"/>
      <c r="L3383" s="245"/>
      <c r="M3383" s="246"/>
      <c r="N3383" s="247"/>
      <c r="O3383" s="247"/>
      <c r="P3383" s="247"/>
      <c r="Q3383" s="247"/>
      <c r="R3383" s="247"/>
      <c r="S3383" s="247"/>
      <c r="T3383" s="248"/>
      <c r="U3383" s="13"/>
      <c r="V3383" s="13"/>
      <c r="W3383" s="13"/>
      <c r="X3383" s="13"/>
      <c r="Y3383" s="13"/>
      <c r="Z3383" s="13"/>
      <c r="AA3383" s="13"/>
      <c r="AB3383" s="13"/>
      <c r="AC3383" s="13"/>
      <c r="AD3383" s="13"/>
      <c r="AE3383" s="13"/>
      <c r="AT3383" s="249" t="s">
        <v>446</v>
      </c>
      <c r="AU3383" s="249" t="s">
        <v>83</v>
      </c>
      <c r="AV3383" s="13" t="s">
        <v>83</v>
      </c>
      <c r="AW3383" s="13" t="s">
        <v>35</v>
      </c>
      <c r="AX3383" s="13" t="s">
        <v>81</v>
      </c>
      <c r="AY3383" s="249" t="s">
        <v>426</v>
      </c>
    </row>
    <row r="3384" s="2" customFormat="1" ht="24.15" customHeight="1">
      <c r="A3384" s="42"/>
      <c r="B3384" s="43"/>
      <c r="C3384" s="220" t="s">
        <v>4187</v>
      </c>
      <c r="D3384" s="220" t="s">
        <v>433</v>
      </c>
      <c r="E3384" s="221" t="s">
        <v>4188</v>
      </c>
      <c r="F3384" s="222" t="s">
        <v>4189</v>
      </c>
      <c r="G3384" s="223" t="s">
        <v>436</v>
      </c>
      <c r="H3384" s="224">
        <v>3.2400000000000002</v>
      </c>
      <c r="I3384" s="225"/>
      <c r="J3384" s="226">
        <f>ROUND(I3384*H3384,2)</f>
        <v>0</v>
      </c>
      <c r="K3384" s="222" t="s">
        <v>437</v>
      </c>
      <c r="L3384" s="48"/>
      <c r="M3384" s="227" t="s">
        <v>28</v>
      </c>
      <c r="N3384" s="228" t="s">
        <v>45</v>
      </c>
      <c r="O3384" s="88"/>
      <c r="P3384" s="229">
        <f>O3384*H3384</f>
        <v>0</v>
      </c>
      <c r="Q3384" s="229">
        <v>0.00051999999999999995</v>
      </c>
      <c r="R3384" s="229">
        <f>Q3384*H3384</f>
        <v>0.0016848</v>
      </c>
      <c r="S3384" s="229">
        <v>0</v>
      </c>
      <c r="T3384" s="230">
        <f>S3384*H3384</f>
        <v>0</v>
      </c>
      <c r="U3384" s="42"/>
      <c r="V3384" s="42"/>
      <c r="W3384" s="42"/>
      <c r="X3384" s="42"/>
      <c r="Y3384" s="42"/>
      <c r="Z3384" s="42"/>
      <c r="AA3384" s="42"/>
      <c r="AB3384" s="42"/>
      <c r="AC3384" s="42"/>
      <c r="AD3384" s="42"/>
      <c r="AE3384" s="42"/>
      <c r="AR3384" s="231" t="s">
        <v>645</v>
      </c>
      <c r="AT3384" s="231" t="s">
        <v>433</v>
      </c>
      <c r="AU3384" s="231" t="s">
        <v>83</v>
      </c>
      <c r="AY3384" s="21" t="s">
        <v>426</v>
      </c>
      <c r="BE3384" s="232">
        <f>IF(N3384="základní",J3384,0)</f>
        <v>0</v>
      </c>
      <c r="BF3384" s="232">
        <f>IF(N3384="snížená",J3384,0)</f>
        <v>0</v>
      </c>
      <c r="BG3384" s="232">
        <f>IF(N3384="zákl. přenesená",J3384,0)</f>
        <v>0</v>
      </c>
      <c r="BH3384" s="232">
        <f>IF(N3384="sníž. přenesená",J3384,0)</f>
        <v>0</v>
      </c>
      <c r="BI3384" s="232">
        <f>IF(N3384="nulová",J3384,0)</f>
        <v>0</v>
      </c>
      <c r="BJ3384" s="21" t="s">
        <v>81</v>
      </c>
      <c r="BK3384" s="232">
        <f>ROUND(I3384*H3384,2)</f>
        <v>0</v>
      </c>
      <c r="BL3384" s="21" t="s">
        <v>645</v>
      </c>
      <c r="BM3384" s="231" t="s">
        <v>4190</v>
      </c>
    </row>
    <row r="3385" s="2" customFormat="1">
      <c r="A3385" s="42"/>
      <c r="B3385" s="43"/>
      <c r="C3385" s="44"/>
      <c r="D3385" s="233" t="s">
        <v>442</v>
      </c>
      <c r="E3385" s="44"/>
      <c r="F3385" s="234" t="s">
        <v>4191</v>
      </c>
      <c r="G3385" s="44"/>
      <c r="H3385" s="44"/>
      <c r="I3385" s="235"/>
      <c r="J3385" s="44"/>
      <c r="K3385" s="44"/>
      <c r="L3385" s="48"/>
      <c r="M3385" s="236"/>
      <c r="N3385" s="237"/>
      <c r="O3385" s="88"/>
      <c r="P3385" s="88"/>
      <c r="Q3385" s="88"/>
      <c r="R3385" s="88"/>
      <c r="S3385" s="88"/>
      <c r="T3385" s="89"/>
      <c r="U3385" s="42"/>
      <c r="V3385" s="42"/>
      <c r="W3385" s="42"/>
      <c r="X3385" s="42"/>
      <c r="Y3385" s="42"/>
      <c r="Z3385" s="42"/>
      <c r="AA3385" s="42"/>
      <c r="AB3385" s="42"/>
      <c r="AC3385" s="42"/>
      <c r="AD3385" s="42"/>
      <c r="AE3385" s="42"/>
      <c r="AT3385" s="21" t="s">
        <v>442</v>
      </c>
      <c r="AU3385" s="21" t="s">
        <v>83</v>
      </c>
    </row>
    <row r="3386" s="14" customFormat="1">
      <c r="A3386" s="14"/>
      <c r="B3386" s="250"/>
      <c r="C3386" s="251"/>
      <c r="D3386" s="240" t="s">
        <v>446</v>
      </c>
      <c r="E3386" s="252" t="s">
        <v>28</v>
      </c>
      <c r="F3386" s="253" t="s">
        <v>899</v>
      </c>
      <c r="G3386" s="251"/>
      <c r="H3386" s="252" t="s">
        <v>28</v>
      </c>
      <c r="I3386" s="254"/>
      <c r="J3386" s="251"/>
      <c r="K3386" s="251"/>
      <c r="L3386" s="255"/>
      <c r="M3386" s="256"/>
      <c r="N3386" s="257"/>
      <c r="O3386" s="257"/>
      <c r="P3386" s="257"/>
      <c r="Q3386" s="257"/>
      <c r="R3386" s="257"/>
      <c r="S3386" s="257"/>
      <c r="T3386" s="258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T3386" s="259" t="s">
        <v>446</v>
      </c>
      <c r="AU3386" s="259" t="s">
        <v>83</v>
      </c>
      <c r="AV3386" s="14" t="s">
        <v>81</v>
      </c>
      <c r="AW3386" s="14" t="s">
        <v>35</v>
      </c>
      <c r="AX3386" s="14" t="s">
        <v>74</v>
      </c>
      <c r="AY3386" s="259" t="s">
        <v>426</v>
      </c>
    </row>
    <row r="3387" s="14" customFormat="1">
      <c r="A3387" s="14"/>
      <c r="B3387" s="250"/>
      <c r="C3387" s="251"/>
      <c r="D3387" s="240" t="s">
        <v>446</v>
      </c>
      <c r="E3387" s="252" t="s">
        <v>28</v>
      </c>
      <c r="F3387" s="253" t="s">
        <v>1691</v>
      </c>
      <c r="G3387" s="251"/>
      <c r="H3387" s="252" t="s">
        <v>28</v>
      </c>
      <c r="I3387" s="254"/>
      <c r="J3387" s="251"/>
      <c r="K3387" s="251"/>
      <c r="L3387" s="255"/>
      <c r="M3387" s="256"/>
      <c r="N3387" s="257"/>
      <c r="O3387" s="257"/>
      <c r="P3387" s="257"/>
      <c r="Q3387" s="257"/>
      <c r="R3387" s="257"/>
      <c r="S3387" s="257"/>
      <c r="T3387" s="258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T3387" s="259" t="s">
        <v>446</v>
      </c>
      <c r="AU3387" s="259" t="s">
        <v>83</v>
      </c>
      <c r="AV3387" s="14" t="s">
        <v>81</v>
      </c>
      <c r="AW3387" s="14" t="s">
        <v>35</v>
      </c>
      <c r="AX3387" s="14" t="s">
        <v>74</v>
      </c>
      <c r="AY3387" s="259" t="s">
        <v>426</v>
      </c>
    </row>
    <row r="3388" s="13" customFormat="1">
      <c r="A3388" s="13"/>
      <c r="B3388" s="238"/>
      <c r="C3388" s="239"/>
      <c r="D3388" s="240" t="s">
        <v>446</v>
      </c>
      <c r="E3388" s="241" t="s">
        <v>28</v>
      </c>
      <c r="F3388" s="242" t="s">
        <v>4192</v>
      </c>
      <c r="G3388" s="239"/>
      <c r="H3388" s="243">
        <v>3.2400000000000002</v>
      </c>
      <c r="I3388" s="244"/>
      <c r="J3388" s="239"/>
      <c r="K3388" s="239"/>
      <c r="L3388" s="245"/>
      <c r="M3388" s="246"/>
      <c r="N3388" s="247"/>
      <c r="O3388" s="247"/>
      <c r="P3388" s="247"/>
      <c r="Q3388" s="247"/>
      <c r="R3388" s="247"/>
      <c r="S3388" s="247"/>
      <c r="T3388" s="248"/>
      <c r="U3388" s="13"/>
      <c r="V3388" s="13"/>
      <c r="W3388" s="13"/>
      <c r="X3388" s="13"/>
      <c r="Y3388" s="13"/>
      <c r="Z3388" s="13"/>
      <c r="AA3388" s="13"/>
      <c r="AB3388" s="13"/>
      <c r="AC3388" s="13"/>
      <c r="AD3388" s="13"/>
      <c r="AE3388" s="13"/>
      <c r="AT3388" s="249" t="s">
        <v>446</v>
      </c>
      <c r="AU3388" s="249" t="s">
        <v>83</v>
      </c>
      <c r="AV3388" s="13" t="s">
        <v>83</v>
      </c>
      <c r="AW3388" s="13" t="s">
        <v>35</v>
      </c>
      <c r="AX3388" s="13" t="s">
        <v>81</v>
      </c>
      <c r="AY3388" s="249" t="s">
        <v>426</v>
      </c>
    </row>
    <row r="3389" s="2" customFormat="1" ht="24.15" customHeight="1">
      <c r="A3389" s="42"/>
      <c r="B3389" s="43"/>
      <c r="C3389" s="220" t="s">
        <v>4193</v>
      </c>
      <c r="D3389" s="220" t="s">
        <v>433</v>
      </c>
      <c r="E3389" s="221" t="s">
        <v>4194</v>
      </c>
      <c r="F3389" s="222" t="s">
        <v>4195</v>
      </c>
      <c r="G3389" s="223" t="s">
        <v>949</v>
      </c>
      <c r="H3389" s="224">
        <v>38.100000000000001</v>
      </c>
      <c r="I3389" s="225"/>
      <c r="J3389" s="226">
        <f>ROUND(I3389*H3389,2)</f>
        <v>0</v>
      </c>
      <c r="K3389" s="222" t="s">
        <v>28</v>
      </c>
      <c r="L3389" s="48"/>
      <c r="M3389" s="227" t="s">
        <v>28</v>
      </c>
      <c r="N3389" s="228" t="s">
        <v>45</v>
      </c>
      <c r="O3389" s="88"/>
      <c r="P3389" s="229">
        <f>O3389*H3389</f>
        <v>0</v>
      </c>
      <c r="Q3389" s="229">
        <v>0.00055000000000000003</v>
      </c>
      <c r="R3389" s="229">
        <f>Q3389*H3389</f>
        <v>0.020955000000000001</v>
      </c>
      <c r="S3389" s="229">
        <v>0</v>
      </c>
      <c r="T3389" s="230">
        <f>S3389*H3389</f>
        <v>0</v>
      </c>
      <c r="U3389" s="42"/>
      <c r="V3389" s="42"/>
      <c r="W3389" s="42"/>
      <c r="X3389" s="42"/>
      <c r="Y3389" s="42"/>
      <c r="Z3389" s="42"/>
      <c r="AA3389" s="42"/>
      <c r="AB3389" s="42"/>
      <c r="AC3389" s="42"/>
      <c r="AD3389" s="42"/>
      <c r="AE3389" s="42"/>
      <c r="AR3389" s="231" t="s">
        <v>645</v>
      </c>
      <c r="AT3389" s="231" t="s">
        <v>433</v>
      </c>
      <c r="AU3389" s="231" t="s">
        <v>83</v>
      </c>
      <c r="AY3389" s="21" t="s">
        <v>426</v>
      </c>
      <c r="BE3389" s="232">
        <f>IF(N3389="základní",J3389,0)</f>
        <v>0</v>
      </c>
      <c r="BF3389" s="232">
        <f>IF(N3389="snížená",J3389,0)</f>
        <v>0</v>
      </c>
      <c r="BG3389" s="232">
        <f>IF(N3389="zákl. přenesená",J3389,0)</f>
        <v>0</v>
      </c>
      <c r="BH3389" s="232">
        <f>IF(N3389="sníž. přenesená",J3389,0)</f>
        <v>0</v>
      </c>
      <c r="BI3389" s="232">
        <f>IF(N3389="nulová",J3389,0)</f>
        <v>0</v>
      </c>
      <c r="BJ3389" s="21" t="s">
        <v>81</v>
      </c>
      <c r="BK3389" s="232">
        <f>ROUND(I3389*H3389,2)</f>
        <v>0</v>
      </c>
      <c r="BL3389" s="21" t="s">
        <v>645</v>
      </c>
      <c r="BM3389" s="231" t="s">
        <v>4196</v>
      </c>
    </row>
    <row r="3390" s="14" customFormat="1">
      <c r="A3390" s="14"/>
      <c r="B3390" s="250"/>
      <c r="C3390" s="251"/>
      <c r="D3390" s="240" t="s">
        <v>446</v>
      </c>
      <c r="E3390" s="252" t="s">
        <v>28</v>
      </c>
      <c r="F3390" s="253" t="s">
        <v>1267</v>
      </c>
      <c r="G3390" s="251"/>
      <c r="H3390" s="252" t="s">
        <v>28</v>
      </c>
      <c r="I3390" s="254"/>
      <c r="J3390" s="251"/>
      <c r="K3390" s="251"/>
      <c r="L3390" s="255"/>
      <c r="M3390" s="256"/>
      <c r="N3390" s="257"/>
      <c r="O3390" s="257"/>
      <c r="P3390" s="257"/>
      <c r="Q3390" s="257"/>
      <c r="R3390" s="257"/>
      <c r="S3390" s="257"/>
      <c r="T3390" s="258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T3390" s="259" t="s">
        <v>446</v>
      </c>
      <c r="AU3390" s="259" t="s">
        <v>83</v>
      </c>
      <c r="AV3390" s="14" t="s">
        <v>81</v>
      </c>
      <c r="AW3390" s="14" t="s">
        <v>35</v>
      </c>
      <c r="AX3390" s="14" t="s">
        <v>74</v>
      </c>
      <c r="AY3390" s="259" t="s">
        <v>426</v>
      </c>
    </row>
    <row r="3391" s="14" customFormat="1">
      <c r="A3391" s="14"/>
      <c r="B3391" s="250"/>
      <c r="C3391" s="251"/>
      <c r="D3391" s="240" t="s">
        <v>446</v>
      </c>
      <c r="E3391" s="252" t="s">
        <v>28</v>
      </c>
      <c r="F3391" s="253" t="s">
        <v>1268</v>
      </c>
      <c r="G3391" s="251"/>
      <c r="H3391" s="252" t="s">
        <v>28</v>
      </c>
      <c r="I3391" s="254"/>
      <c r="J3391" s="251"/>
      <c r="K3391" s="251"/>
      <c r="L3391" s="255"/>
      <c r="M3391" s="256"/>
      <c r="N3391" s="257"/>
      <c r="O3391" s="257"/>
      <c r="P3391" s="257"/>
      <c r="Q3391" s="257"/>
      <c r="R3391" s="257"/>
      <c r="S3391" s="257"/>
      <c r="T3391" s="258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T3391" s="259" t="s">
        <v>446</v>
      </c>
      <c r="AU3391" s="259" t="s">
        <v>83</v>
      </c>
      <c r="AV3391" s="14" t="s">
        <v>81</v>
      </c>
      <c r="AW3391" s="14" t="s">
        <v>35</v>
      </c>
      <c r="AX3391" s="14" t="s">
        <v>74</v>
      </c>
      <c r="AY3391" s="259" t="s">
        <v>426</v>
      </c>
    </row>
    <row r="3392" s="13" customFormat="1">
      <c r="A3392" s="13"/>
      <c r="B3392" s="238"/>
      <c r="C3392" s="239"/>
      <c r="D3392" s="240" t="s">
        <v>446</v>
      </c>
      <c r="E3392" s="241" t="s">
        <v>28</v>
      </c>
      <c r="F3392" s="242" t="s">
        <v>4197</v>
      </c>
      <c r="G3392" s="239"/>
      <c r="H3392" s="243">
        <v>28.5</v>
      </c>
      <c r="I3392" s="244"/>
      <c r="J3392" s="239"/>
      <c r="K3392" s="239"/>
      <c r="L3392" s="245"/>
      <c r="M3392" s="246"/>
      <c r="N3392" s="247"/>
      <c r="O3392" s="247"/>
      <c r="P3392" s="247"/>
      <c r="Q3392" s="247"/>
      <c r="R3392" s="247"/>
      <c r="S3392" s="247"/>
      <c r="T3392" s="248"/>
      <c r="U3392" s="13"/>
      <c r="V3392" s="13"/>
      <c r="W3392" s="13"/>
      <c r="X3392" s="13"/>
      <c r="Y3392" s="13"/>
      <c r="Z3392" s="13"/>
      <c r="AA3392" s="13"/>
      <c r="AB3392" s="13"/>
      <c r="AC3392" s="13"/>
      <c r="AD3392" s="13"/>
      <c r="AE3392" s="13"/>
      <c r="AT3392" s="249" t="s">
        <v>446</v>
      </c>
      <c r="AU3392" s="249" t="s">
        <v>83</v>
      </c>
      <c r="AV3392" s="13" t="s">
        <v>83</v>
      </c>
      <c r="AW3392" s="13" t="s">
        <v>35</v>
      </c>
      <c r="AX3392" s="13" t="s">
        <v>74</v>
      </c>
      <c r="AY3392" s="249" t="s">
        <v>426</v>
      </c>
    </row>
    <row r="3393" s="13" customFormat="1">
      <c r="A3393" s="13"/>
      <c r="B3393" s="238"/>
      <c r="C3393" s="239"/>
      <c r="D3393" s="240" t="s">
        <v>446</v>
      </c>
      <c r="E3393" s="241" t="s">
        <v>28</v>
      </c>
      <c r="F3393" s="242" t="s">
        <v>4198</v>
      </c>
      <c r="G3393" s="239"/>
      <c r="H3393" s="243">
        <v>9.5999999999999996</v>
      </c>
      <c r="I3393" s="244"/>
      <c r="J3393" s="239"/>
      <c r="K3393" s="239"/>
      <c r="L3393" s="245"/>
      <c r="M3393" s="246"/>
      <c r="N3393" s="247"/>
      <c r="O3393" s="247"/>
      <c r="P3393" s="247"/>
      <c r="Q3393" s="247"/>
      <c r="R3393" s="247"/>
      <c r="S3393" s="247"/>
      <c r="T3393" s="248"/>
      <c r="U3393" s="13"/>
      <c r="V3393" s="13"/>
      <c r="W3393" s="13"/>
      <c r="X3393" s="13"/>
      <c r="Y3393" s="13"/>
      <c r="Z3393" s="13"/>
      <c r="AA3393" s="13"/>
      <c r="AB3393" s="13"/>
      <c r="AC3393" s="13"/>
      <c r="AD3393" s="13"/>
      <c r="AE3393" s="13"/>
      <c r="AT3393" s="249" t="s">
        <v>446</v>
      </c>
      <c r="AU3393" s="249" t="s">
        <v>83</v>
      </c>
      <c r="AV3393" s="13" t="s">
        <v>83</v>
      </c>
      <c r="AW3393" s="13" t="s">
        <v>35</v>
      </c>
      <c r="AX3393" s="13" t="s">
        <v>74</v>
      </c>
      <c r="AY3393" s="249" t="s">
        <v>426</v>
      </c>
    </row>
    <row r="3394" s="15" customFormat="1">
      <c r="A3394" s="15"/>
      <c r="B3394" s="260"/>
      <c r="C3394" s="261"/>
      <c r="D3394" s="240" t="s">
        <v>446</v>
      </c>
      <c r="E3394" s="262" t="s">
        <v>28</v>
      </c>
      <c r="F3394" s="263" t="s">
        <v>466</v>
      </c>
      <c r="G3394" s="261"/>
      <c r="H3394" s="264">
        <v>38.100000000000001</v>
      </c>
      <c r="I3394" s="265"/>
      <c r="J3394" s="261"/>
      <c r="K3394" s="261"/>
      <c r="L3394" s="266"/>
      <c r="M3394" s="267"/>
      <c r="N3394" s="268"/>
      <c r="O3394" s="268"/>
      <c r="P3394" s="268"/>
      <c r="Q3394" s="268"/>
      <c r="R3394" s="268"/>
      <c r="S3394" s="268"/>
      <c r="T3394" s="269"/>
      <c r="U3394" s="15"/>
      <c r="V3394" s="15"/>
      <c r="W3394" s="15"/>
      <c r="X3394" s="15"/>
      <c r="Y3394" s="15"/>
      <c r="Z3394" s="15"/>
      <c r="AA3394" s="15"/>
      <c r="AB3394" s="15"/>
      <c r="AC3394" s="15"/>
      <c r="AD3394" s="15"/>
      <c r="AE3394" s="15"/>
      <c r="AT3394" s="270" t="s">
        <v>446</v>
      </c>
      <c r="AU3394" s="270" t="s">
        <v>83</v>
      </c>
      <c r="AV3394" s="15" t="s">
        <v>438</v>
      </c>
      <c r="AW3394" s="15" t="s">
        <v>35</v>
      </c>
      <c r="AX3394" s="15" t="s">
        <v>81</v>
      </c>
      <c r="AY3394" s="270" t="s">
        <v>426</v>
      </c>
    </row>
    <row r="3395" s="2" customFormat="1" ht="24.15" customHeight="1">
      <c r="A3395" s="42"/>
      <c r="B3395" s="43"/>
      <c r="C3395" s="220" t="s">
        <v>4199</v>
      </c>
      <c r="D3395" s="220" t="s">
        <v>433</v>
      </c>
      <c r="E3395" s="221" t="s">
        <v>4200</v>
      </c>
      <c r="F3395" s="222" t="s">
        <v>4201</v>
      </c>
      <c r="G3395" s="223" t="s">
        <v>949</v>
      </c>
      <c r="H3395" s="224">
        <v>22.199999999999999</v>
      </c>
      <c r="I3395" s="225"/>
      <c r="J3395" s="226">
        <f>ROUND(I3395*H3395,2)</f>
        <v>0</v>
      </c>
      <c r="K3395" s="222" t="s">
        <v>28</v>
      </c>
      <c r="L3395" s="48"/>
      <c r="M3395" s="227" t="s">
        <v>28</v>
      </c>
      <c r="N3395" s="228" t="s">
        <v>45</v>
      </c>
      <c r="O3395" s="88"/>
      <c r="P3395" s="229">
        <f>O3395*H3395</f>
        <v>0</v>
      </c>
      <c r="Q3395" s="229">
        <v>0.00055000000000000003</v>
      </c>
      <c r="R3395" s="229">
        <f>Q3395*H3395</f>
        <v>0.01221</v>
      </c>
      <c r="S3395" s="229">
        <v>0</v>
      </c>
      <c r="T3395" s="230">
        <f>S3395*H3395</f>
        <v>0</v>
      </c>
      <c r="U3395" s="42"/>
      <c r="V3395" s="42"/>
      <c r="W3395" s="42"/>
      <c r="X3395" s="42"/>
      <c r="Y3395" s="42"/>
      <c r="Z3395" s="42"/>
      <c r="AA3395" s="42"/>
      <c r="AB3395" s="42"/>
      <c r="AC3395" s="42"/>
      <c r="AD3395" s="42"/>
      <c r="AE3395" s="42"/>
      <c r="AR3395" s="231" t="s">
        <v>645</v>
      </c>
      <c r="AT3395" s="231" t="s">
        <v>433</v>
      </c>
      <c r="AU3395" s="231" t="s">
        <v>83</v>
      </c>
      <c r="AY3395" s="21" t="s">
        <v>426</v>
      </c>
      <c r="BE3395" s="232">
        <f>IF(N3395="základní",J3395,0)</f>
        <v>0</v>
      </c>
      <c r="BF3395" s="232">
        <f>IF(N3395="snížená",J3395,0)</f>
        <v>0</v>
      </c>
      <c r="BG3395" s="232">
        <f>IF(N3395="zákl. přenesená",J3395,0)</f>
        <v>0</v>
      </c>
      <c r="BH3395" s="232">
        <f>IF(N3395="sníž. přenesená",J3395,0)</f>
        <v>0</v>
      </c>
      <c r="BI3395" s="232">
        <f>IF(N3395="nulová",J3395,0)</f>
        <v>0</v>
      </c>
      <c r="BJ3395" s="21" t="s">
        <v>81</v>
      </c>
      <c r="BK3395" s="232">
        <f>ROUND(I3395*H3395,2)</f>
        <v>0</v>
      </c>
      <c r="BL3395" s="21" t="s">
        <v>645</v>
      </c>
      <c r="BM3395" s="231" t="s">
        <v>4202</v>
      </c>
    </row>
    <row r="3396" s="14" customFormat="1">
      <c r="A3396" s="14"/>
      <c r="B3396" s="250"/>
      <c r="C3396" s="251"/>
      <c r="D3396" s="240" t="s">
        <v>446</v>
      </c>
      <c r="E3396" s="252" t="s">
        <v>28</v>
      </c>
      <c r="F3396" s="253" t="s">
        <v>892</v>
      </c>
      <c r="G3396" s="251"/>
      <c r="H3396" s="252" t="s">
        <v>28</v>
      </c>
      <c r="I3396" s="254"/>
      <c r="J3396" s="251"/>
      <c r="K3396" s="251"/>
      <c r="L3396" s="255"/>
      <c r="M3396" s="256"/>
      <c r="N3396" s="257"/>
      <c r="O3396" s="257"/>
      <c r="P3396" s="257"/>
      <c r="Q3396" s="257"/>
      <c r="R3396" s="257"/>
      <c r="S3396" s="257"/>
      <c r="T3396" s="258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T3396" s="259" t="s">
        <v>446</v>
      </c>
      <c r="AU3396" s="259" t="s">
        <v>83</v>
      </c>
      <c r="AV3396" s="14" t="s">
        <v>81</v>
      </c>
      <c r="AW3396" s="14" t="s">
        <v>35</v>
      </c>
      <c r="AX3396" s="14" t="s">
        <v>74</v>
      </c>
      <c r="AY3396" s="259" t="s">
        <v>426</v>
      </c>
    </row>
    <row r="3397" s="13" customFormat="1">
      <c r="A3397" s="13"/>
      <c r="B3397" s="238"/>
      <c r="C3397" s="239"/>
      <c r="D3397" s="240" t="s">
        <v>446</v>
      </c>
      <c r="E3397" s="241" t="s">
        <v>28</v>
      </c>
      <c r="F3397" s="242" t="s">
        <v>4203</v>
      </c>
      <c r="G3397" s="239"/>
      <c r="H3397" s="243">
        <v>8.6999999999999993</v>
      </c>
      <c r="I3397" s="244"/>
      <c r="J3397" s="239"/>
      <c r="K3397" s="239"/>
      <c r="L3397" s="245"/>
      <c r="M3397" s="246"/>
      <c r="N3397" s="247"/>
      <c r="O3397" s="247"/>
      <c r="P3397" s="247"/>
      <c r="Q3397" s="247"/>
      <c r="R3397" s="247"/>
      <c r="S3397" s="247"/>
      <c r="T3397" s="248"/>
      <c r="U3397" s="13"/>
      <c r="V3397" s="13"/>
      <c r="W3397" s="13"/>
      <c r="X3397" s="13"/>
      <c r="Y3397" s="13"/>
      <c r="Z3397" s="13"/>
      <c r="AA3397" s="13"/>
      <c r="AB3397" s="13"/>
      <c r="AC3397" s="13"/>
      <c r="AD3397" s="13"/>
      <c r="AE3397" s="13"/>
      <c r="AT3397" s="249" t="s">
        <v>446</v>
      </c>
      <c r="AU3397" s="249" t="s">
        <v>83</v>
      </c>
      <c r="AV3397" s="13" t="s">
        <v>83</v>
      </c>
      <c r="AW3397" s="13" t="s">
        <v>35</v>
      </c>
      <c r="AX3397" s="13" t="s">
        <v>74</v>
      </c>
      <c r="AY3397" s="249" t="s">
        <v>426</v>
      </c>
    </row>
    <row r="3398" s="13" customFormat="1">
      <c r="A3398" s="13"/>
      <c r="B3398" s="238"/>
      <c r="C3398" s="239"/>
      <c r="D3398" s="240" t="s">
        <v>446</v>
      </c>
      <c r="E3398" s="241" t="s">
        <v>28</v>
      </c>
      <c r="F3398" s="242" t="s">
        <v>4204</v>
      </c>
      <c r="G3398" s="239"/>
      <c r="H3398" s="243">
        <v>13.5</v>
      </c>
      <c r="I3398" s="244"/>
      <c r="J3398" s="239"/>
      <c r="K3398" s="239"/>
      <c r="L3398" s="245"/>
      <c r="M3398" s="246"/>
      <c r="N3398" s="247"/>
      <c r="O3398" s="247"/>
      <c r="P3398" s="247"/>
      <c r="Q3398" s="247"/>
      <c r="R3398" s="247"/>
      <c r="S3398" s="247"/>
      <c r="T3398" s="248"/>
      <c r="U3398" s="13"/>
      <c r="V3398" s="13"/>
      <c r="W3398" s="13"/>
      <c r="X3398" s="13"/>
      <c r="Y3398" s="13"/>
      <c r="Z3398" s="13"/>
      <c r="AA3398" s="13"/>
      <c r="AB3398" s="13"/>
      <c r="AC3398" s="13"/>
      <c r="AD3398" s="13"/>
      <c r="AE3398" s="13"/>
      <c r="AT3398" s="249" t="s">
        <v>446</v>
      </c>
      <c r="AU3398" s="249" t="s">
        <v>83</v>
      </c>
      <c r="AV3398" s="13" t="s">
        <v>83</v>
      </c>
      <c r="AW3398" s="13" t="s">
        <v>35</v>
      </c>
      <c r="AX3398" s="13" t="s">
        <v>74</v>
      </c>
      <c r="AY3398" s="249" t="s">
        <v>426</v>
      </c>
    </row>
    <row r="3399" s="15" customFormat="1">
      <c r="A3399" s="15"/>
      <c r="B3399" s="260"/>
      <c r="C3399" s="261"/>
      <c r="D3399" s="240" t="s">
        <v>446</v>
      </c>
      <c r="E3399" s="262" t="s">
        <v>28</v>
      </c>
      <c r="F3399" s="263" t="s">
        <v>466</v>
      </c>
      <c r="G3399" s="261"/>
      <c r="H3399" s="264">
        <v>22.199999999999999</v>
      </c>
      <c r="I3399" s="265"/>
      <c r="J3399" s="261"/>
      <c r="K3399" s="261"/>
      <c r="L3399" s="266"/>
      <c r="M3399" s="267"/>
      <c r="N3399" s="268"/>
      <c r="O3399" s="268"/>
      <c r="P3399" s="268"/>
      <c r="Q3399" s="268"/>
      <c r="R3399" s="268"/>
      <c r="S3399" s="268"/>
      <c r="T3399" s="269"/>
      <c r="U3399" s="15"/>
      <c r="V3399" s="15"/>
      <c r="W3399" s="15"/>
      <c r="X3399" s="15"/>
      <c r="Y3399" s="15"/>
      <c r="Z3399" s="15"/>
      <c r="AA3399" s="15"/>
      <c r="AB3399" s="15"/>
      <c r="AC3399" s="15"/>
      <c r="AD3399" s="15"/>
      <c r="AE3399" s="15"/>
      <c r="AT3399" s="270" t="s">
        <v>446</v>
      </c>
      <c r="AU3399" s="270" t="s">
        <v>83</v>
      </c>
      <c r="AV3399" s="15" t="s">
        <v>438</v>
      </c>
      <c r="AW3399" s="15" t="s">
        <v>35</v>
      </c>
      <c r="AX3399" s="15" t="s">
        <v>81</v>
      </c>
      <c r="AY3399" s="270" t="s">
        <v>426</v>
      </c>
    </row>
    <row r="3400" s="2" customFormat="1" ht="33" customHeight="1">
      <c r="A3400" s="42"/>
      <c r="B3400" s="43"/>
      <c r="C3400" s="220" t="s">
        <v>4205</v>
      </c>
      <c r="D3400" s="220" t="s">
        <v>433</v>
      </c>
      <c r="E3400" s="221" t="s">
        <v>4206</v>
      </c>
      <c r="F3400" s="222" t="s">
        <v>4207</v>
      </c>
      <c r="G3400" s="223" t="s">
        <v>949</v>
      </c>
      <c r="H3400" s="224">
        <v>125.8</v>
      </c>
      <c r="I3400" s="225"/>
      <c r="J3400" s="226">
        <f>ROUND(I3400*H3400,2)</f>
        <v>0</v>
      </c>
      <c r="K3400" s="222" t="s">
        <v>28</v>
      </c>
      <c r="L3400" s="48"/>
      <c r="M3400" s="227" t="s">
        <v>28</v>
      </c>
      <c r="N3400" s="228" t="s">
        <v>45</v>
      </c>
      <c r="O3400" s="88"/>
      <c r="P3400" s="229">
        <f>O3400*H3400</f>
        <v>0</v>
      </c>
      <c r="Q3400" s="229">
        <v>0.00050000000000000001</v>
      </c>
      <c r="R3400" s="229">
        <f>Q3400*H3400</f>
        <v>0.062899999999999998</v>
      </c>
      <c r="S3400" s="229">
        <v>0</v>
      </c>
      <c r="T3400" s="230">
        <f>S3400*H3400</f>
        <v>0</v>
      </c>
      <c r="U3400" s="42"/>
      <c r="V3400" s="42"/>
      <c r="W3400" s="42"/>
      <c r="X3400" s="42"/>
      <c r="Y3400" s="42"/>
      <c r="Z3400" s="42"/>
      <c r="AA3400" s="42"/>
      <c r="AB3400" s="42"/>
      <c r="AC3400" s="42"/>
      <c r="AD3400" s="42"/>
      <c r="AE3400" s="42"/>
      <c r="AR3400" s="231" t="s">
        <v>645</v>
      </c>
      <c r="AT3400" s="231" t="s">
        <v>433</v>
      </c>
      <c r="AU3400" s="231" t="s">
        <v>83</v>
      </c>
      <c r="AY3400" s="21" t="s">
        <v>426</v>
      </c>
      <c r="BE3400" s="232">
        <f>IF(N3400="základní",J3400,0)</f>
        <v>0</v>
      </c>
      <c r="BF3400" s="232">
        <f>IF(N3400="snížená",J3400,0)</f>
        <v>0</v>
      </c>
      <c r="BG3400" s="232">
        <f>IF(N3400="zákl. přenesená",J3400,0)</f>
        <v>0</v>
      </c>
      <c r="BH3400" s="232">
        <f>IF(N3400="sníž. přenesená",J3400,0)</f>
        <v>0</v>
      </c>
      <c r="BI3400" s="232">
        <f>IF(N3400="nulová",J3400,0)</f>
        <v>0</v>
      </c>
      <c r="BJ3400" s="21" t="s">
        <v>81</v>
      </c>
      <c r="BK3400" s="232">
        <f>ROUND(I3400*H3400,2)</f>
        <v>0</v>
      </c>
      <c r="BL3400" s="21" t="s">
        <v>645</v>
      </c>
      <c r="BM3400" s="231" t="s">
        <v>4208</v>
      </c>
    </row>
    <row r="3401" s="14" customFormat="1">
      <c r="A3401" s="14"/>
      <c r="B3401" s="250"/>
      <c r="C3401" s="251"/>
      <c r="D3401" s="240" t="s">
        <v>446</v>
      </c>
      <c r="E3401" s="252" t="s">
        <v>28</v>
      </c>
      <c r="F3401" s="253" t="s">
        <v>1267</v>
      </c>
      <c r="G3401" s="251"/>
      <c r="H3401" s="252" t="s">
        <v>28</v>
      </c>
      <c r="I3401" s="254"/>
      <c r="J3401" s="251"/>
      <c r="K3401" s="251"/>
      <c r="L3401" s="255"/>
      <c r="M3401" s="256"/>
      <c r="N3401" s="257"/>
      <c r="O3401" s="257"/>
      <c r="P3401" s="257"/>
      <c r="Q3401" s="257"/>
      <c r="R3401" s="257"/>
      <c r="S3401" s="257"/>
      <c r="T3401" s="258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T3401" s="259" t="s">
        <v>446</v>
      </c>
      <c r="AU3401" s="259" t="s">
        <v>83</v>
      </c>
      <c r="AV3401" s="14" t="s">
        <v>81</v>
      </c>
      <c r="AW3401" s="14" t="s">
        <v>35</v>
      </c>
      <c r="AX3401" s="14" t="s">
        <v>74</v>
      </c>
      <c r="AY3401" s="259" t="s">
        <v>426</v>
      </c>
    </row>
    <row r="3402" s="14" customFormat="1">
      <c r="A3402" s="14"/>
      <c r="B3402" s="250"/>
      <c r="C3402" s="251"/>
      <c r="D3402" s="240" t="s">
        <v>446</v>
      </c>
      <c r="E3402" s="252" t="s">
        <v>28</v>
      </c>
      <c r="F3402" s="253" t="s">
        <v>1268</v>
      </c>
      <c r="G3402" s="251"/>
      <c r="H3402" s="252" t="s">
        <v>28</v>
      </c>
      <c r="I3402" s="254"/>
      <c r="J3402" s="251"/>
      <c r="K3402" s="251"/>
      <c r="L3402" s="255"/>
      <c r="M3402" s="256"/>
      <c r="N3402" s="257"/>
      <c r="O3402" s="257"/>
      <c r="P3402" s="257"/>
      <c r="Q3402" s="257"/>
      <c r="R3402" s="257"/>
      <c r="S3402" s="257"/>
      <c r="T3402" s="258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T3402" s="259" t="s">
        <v>446</v>
      </c>
      <c r="AU3402" s="259" t="s">
        <v>83</v>
      </c>
      <c r="AV3402" s="14" t="s">
        <v>81</v>
      </c>
      <c r="AW3402" s="14" t="s">
        <v>35</v>
      </c>
      <c r="AX3402" s="14" t="s">
        <v>74</v>
      </c>
      <c r="AY3402" s="259" t="s">
        <v>426</v>
      </c>
    </row>
    <row r="3403" s="13" customFormat="1">
      <c r="A3403" s="13"/>
      <c r="B3403" s="238"/>
      <c r="C3403" s="239"/>
      <c r="D3403" s="240" t="s">
        <v>446</v>
      </c>
      <c r="E3403" s="241" t="s">
        <v>28</v>
      </c>
      <c r="F3403" s="242" t="s">
        <v>4209</v>
      </c>
      <c r="G3403" s="239"/>
      <c r="H3403" s="243">
        <v>25.539999999999999</v>
      </c>
      <c r="I3403" s="244"/>
      <c r="J3403" s="239"/>
      <c r="K3403" s="239"/>
      <c r="L3403" s="245"/>
      <c r="M3403" s="246"/>
      <c r="N3403" s="247"/>
      <c r="O3403" s="247"/>
      <c r="P3403" s="247"/>
      <c r="Q3403" s="247"/>
      <c r="R3403" s="247"/>
      <c r="S3403" s="247"/>
      <c r="T3403" s="248"/>
      <c r="U3403" s="13"/>
      <c r="V3403" s="13"/>
      <c r="W3403" s="13"/>
      <c r="X3403" s="13"/>
      <c r="Y3403" s="13"/>
      <c r="Z3403" s="13"/>
      <c r="AA3403" s="13"/>
      <c r="AB3403" s="13"/>
      <c r="AC3403" s="13"/>
      <c r="AD3403" s="13"/>
      <c r="AE3403" s="13"/>
      <c r="AT3403" s="249" t="s">
        <v>446</v>
      </c>
      <c r="AU3403" s="249" t="s">
        <v>83</v>
      </c>
      <c r="AV3403" s="13" t="s">
        <v>83</v>
      </c>
      <c r="AW3403" s="13" t="s">
        <v>35</v>
      </c>
      <c r="AX3403" s="13" t="s">
        <v>74</v>
      </c>
      <c r="AY3403" s="249" t="s">
        <v>426</v>
      </c>
    </row>
    <row r="3404" s="13" customFormat="1">
      <c r="A3404" s="13"/>
      <c r="B3404" s="238"/>
      <c r="C3404" s="239"/>
      <c r="D3404" s="240" t="s">
        <v>446</v>
      </c>
      <c r="E3404" s="241" t="s">
        <v>28</v>
      </c>
      <c r="F3404" s="242" t="s">
        <v>4210</v>
      </c>
      <c r="G3404" s="239"/>
      <c r="H3404" s="243">
        <v>26.23</v>
      </c>
      <c r="I3404" s="244"/>
      <c r="J3404" s="239"/>
      <c r="K3404" s="239"/>
      <c r="L3404" s="245"/>
      <c r="M3404" s="246"/>
      <c r="N3404" s="247"/>
      <c r="O3404" s="247"/>
      <c r="P3404" s="247"/>
      <c r="Q3404" s="247"/>
      <c r="R3404" s="247"/>
      <c r="S3404" s="247"/>
      <c r="T3404" s="248"/>
      <c r="U3404" s="13"/>
      <c r="V3404" s="13"/>
      <c r="W3404" s="13"/>
      <c r="X3404" s="13"/>
      <c r="Y3404" s="13"/>
      <c r="Z3404" s="13"/>
      <c r="AA3404" s="13"/>
      <c r="AB3404" s="13"/>
      <c r="AC3404" s="13"/>
      <c r="AD3404" s="13"/>
      <c r="AE3404" s="13"/>
      <c r="AT3404" s="249" t="s">
        <v>446</v>
      </c>
      <c r="AU3404" s="249" t="s">
        <v>83</v>
      </c>
      <c r="AV3404" s="13" t="s">
        <v>83</v>
      </c>
      <c r="AW3404" s="13" t="s">
        <v>35</v>
      </c>
      <c r="AX3404" s="13" t="s">
        <v>74</v>
      </c>
      <c r="AY3404" s="249" t="s">
        <v>426</v>
      </c>
    </row>
    <row r="3405" s="13" customFormat="1">
      <c r="A3405" s="13"/>
      <c r="B3405" s="238"/>
      <c r="C3405" s="239"/>
      <c r="D3405" s="240" t="s">
        <v>446</v>
      </c>
      <c r="E3405" s="241" t="s">
        <v>28</v>
      </c>
      <c r="F3405" s="242" t="s">
        <v>4211</v>
      </c>
      <c r="G3405" s="239"/>
      <c r="H3405" s="243">
        <v>22.73</v>
      </c>
      <c r="I3405" s="244"/>
      <c r="J3405" s="239"/>
      <c r="K3405" s="239"/>
      <c r="L3405" s="245"/>
      <c r="M3405" s="246"/>
      <c r="N3405" s="247"/>
      <c r="O3405" s="247"/>
      <c r="P3405" s="247"/>
      <c r="Q3405" s="247"/>
      <c r="R3405" s="247"/>
      <c r="S3405" s="247"/>
      <c r="T3405" s="248"/>
      <c r="U3405" s="13"/>
      <c r="V3405" s="13"/>
      <c r="W3405" s="13"/>
      <c r="X3405" s="13"/>
      <c r="Y3405" s="13"/>
      <c r="Z3405" s="13"/>
      <c r="AA3405" s="13"/>
      <c r="AB3405" s="13"/>
      <c r="AC3405" s="13"/>
      <c r="AD3405" s="13"/>
      <c r="AE3405" s="13"/>
      <c r="AT3405" s="249" t="s">
        <v>446</v>
      </c>
      <c r="AU3405" s="249" t="s">
        <v>83</v>
      </c>
      <c r="AV3405" s="13" t="s">
        <v>83</v>
      </c>
      <c r="AW3405" s="13" t="s">
        <v>35</v>
      </c>
      <c r="AX3405" s="13" t="s">
        <v>74</v>
      </c>
      <c r="AY3405" s="249" t="s">
        <v>426</v>
      </c>
    </row>
    <row r="3406" s="13" customFormat="1">
      <c r="A3406" s="13"/>
      <c r="B3406" s="238"/>
      <c r="C3406" s="239"/>
      <c r="D3406" s="240" t="s">
        <v>446</v>
      </c>
      <c r="E3406" s="241" t="s">
        <v>28</v>
      </c>
      <c r="F3406" s="242" t="s">
        <v>4212</v>
      </c>
      <c r="G3406" s="239"/>
      <c r="H3406" s="243">
        <v>14.699999999999999</v>
      </c>
      <c r="I3406" s="244"/>
      <c r="J3406" s="239"/>
      <c r="K3406" s="239"/>
      <c r="L3406" s="245"/>
      <c r="M3406" s="246"/>
      <c r="N3406" s="247"/>
      <c r="O3406" s="247"/>
      <c r="P3406" s="247"/>
      <c r="Q3406" s="247"/>
      <c r="R3406" s="247"/>
      <c r="S3406" s="247"/>
      <c r="T3406" s="248"/>
      <c r="U3406" s="13"/>
      <c r="V3406" s="13"/>
      <c r="W3406" s="13"/>
      <c r="X3406" s="13"/>
      <c r="Y3406" s="13"/>
      <c r="Z3406" s="13"/>
      <c r="AA3406" s="13"/>
      <c r="AB3406" s="13"/>
      <c r="AC3406" s="13"/>
      <c r="AD3406" s="13"/>
      <c r="AE3406" s="13"/>
      <c r="AT3406" s="249" t="s">
        <v>446</v>
      </c>
      <c r="AU3406" s="249" t="s">
        <v>83</v>
      </c>
      <c r="AV3406" s="13" t="s">
        <v>83</v>
      </c>
      <c r="AW3406" s="13" t="s">
        <v>35</v>
      </c>
      <c r="AX3406" s="13" t="s">
        <v>74</v>
      </c>
      <c r="AY3406" s="249" t="s">
        <v>426</v>
      </c>
    </row>
    <row r="3407" s="13" customFormat="1">
      <c r="A3407" s="13"/>
      <c r="B3407" s="238"/>
      <c r="C3407" s="239"/>
      <c r="D3407" s="240" t="s">
        <v>446</v>
      </c>
      <c r="E3407" s="241" t="s">
        <v>28</v>
      </c>
      <c r="F3407" s="242" t="s">
        <v>4213</v>
      </c>
      <c r="G3407" s="239"/>
      <c r="H3407" s="243">
        <v>36.600000000000001</v>
      </c>
      <c r="I3407" s="244"/>
      <c r="J3407" s="239"/>
      <c r="K3407" s="239"/>
      <c r="L3407" s="245"/>
      <c r="M3407" s="246"/>
      <c r="N3407" s="247"/>
      <c r="O3407" s="247"/>
      <c r="P3407" s="247"/>
      <c r="Q3407" s="247"/>
      <c r="R3407" s="247"/>
      <c r="S3407" s="247"/>
      <c r="T3407" s="248"/>
      <c r="U3407" s="13"/>
      <c r="V3407" s="13"/>
      <c r="W3407" s="13"/>
      <c r="X3407" s="13"/>
      <c r="Y3407" s="13"/>
      <c r="Z3407" s="13"/>
      <c r="AA3407" s="13"/>
      <c r="AB3407" s="13"/>
      <c r="AC3407" s="13"/>
      <c r="AD3407" s="13"/>
      <c r="AE3407" s="13"/>
      <c r="AT3407" s="249" t="s">
        <v>446</v>
      </c>
      <c r="AU3407" s="249" t="s">
        <v>83</v>
      </c>
      <c r="AV3407" s="13" t="s">
        <v>83</v>
      </c>
      <c r="AW3407" s="13" t="s">
        <v>35</v>
      </c>
      <c r="AX3407" s="13" t="s">
        <v>74</v>
      </c>
      <c r="AY3407" s="249" t="s">
        <v>426</v>
      </c>
    </row>
    <row r="3408" s="15" customFormat="1">
      <c r="A3408" s="15"/>
      <c r="B3408" s="260"/>
      <c r="C3408" s="261"/>
      <c r="D3408" s="240" t="s">
        <v>446</v>
      </c>
      <c r="E3408" s="262" t="s">
        <v>28</v>
      </c>
      <c r="F3408" s="263" t="s">
        <v>466</v>
      </c>
      <c r="G3408" s="261"/>
      <c r="H3408" s="264">
        <v>125.8</v>
      </c>
      <c r="I3408" s="265"/>
      <c r="J3408" s="261"/>
      <c r="K3408" s="261"/>
      <c r="L3408" s="266"/>
      <c r="M3408" s="267"/>
      <c r="N3408" s="268"/>
      <c r="O3408" s="268"/>
      <c r="P3408" s="268"/>
      <c r="Q3408" s="268"/>
      <c r="R3408" s="268"/>
      <c r="S3408" s="268"/>
      <c r="T3408" s="269"/>
      <c r="U3408" s="15"/>
      <c r="V3408" s="15"/>
      <c r="W3408" s="15"/>
      <c r="X3408" s="15"/>
      <c r="Y3408" s="15"/>
      <c r="Z3408" s="15"/>
      <c r="AA3408" s="15"/>
      <c r="AB3408" s="15"/>
      <c r="AC3408" s="15"/>
      <c r="AD3408" s="15"/>
      <c r="AE3408" s="15"/>
      <c r="AT3408" s="270" t="s">
        <v>446</v>
      </c>
      <c r="AU3408" s="270" t="s">
        <v>83</v>
      </c>
      <c r="AV3408" s="15" t="s">
        <v>438</v>
      </c>
      <c r="AW3408" s="15" t="s">
        <v>35</v>
      </c>
      <c r="AX3408" s="15" t="s">
        <v>81</v>
      </c>
      <c r="AY3408" s="270" t="s">
        <v>426</v>
      </c>
    </row>
    <row r="3409" s="2" customFormat="1" ht="24.15" customHeight="1">
      <c r="A3409" s="42"/>
      <c r="B3409" s="43"/>
      <c r="C3409" s="220" t="s">
        <v>4214</v>
      </c>
      <c r="D3409" s="220" t="s">
        <v>433</v>
      </c>
      <c r="E3409" s="221" t="s">
        <v>4215</v>
      </c>
      <c r="F3409" s="222" t="s">
        <v>4216</v>
      </c>
      <c r="G3409" s="223" t="s">
        <v>949</v>
      </c>
      <c r="H3409" s="224">
        <v>41</v>
      </c>
      <c r="I3409" s="225"/>
      <c r="J3409" s="226">
        <f>ROUND(I3409*H3409,2)</f>
        <v>0</v>
      </c>
      <c r="K3409" s="222" t="s">
        <v>28</v>
      </c>
      <c r="L3409" s="48"/>
      <c r="M3409" s="227" t="s">
        <v>28</v>
      </c>
      <c r="N3409" s="228" t="s">
        <v>45</v>
      </c>
      <c r="O3409" s="88"/>
      <c r="P3409" s="229">
        <f>O3409*H3409</f>
        <v>0</v>
      </c>
      <c r="Q3409" s="229">
        <v>0.00050000000000000001</v>
      </c>
      <c r="R3409" s="229">
        <f>Q3409*H3409</f>
        <v>0.020500000000000001</v>
      </c>
      <c r="S3409" s="229">
        <v>0</v>
      </c>
      <c r="T3409" s="230">
        <f>S3409*H3409</f>
        <v>0</v>
      </c>
      <c r="U3409" s="42"/>
      <c r="V3409" s="42"/>
      <c r="W3409" s="42"/>
      <c r="X3409" s="42"/>
      <c r="Y3409" s="42"/>
      <c r="Z3409" s="42"/>
      <c r="AA3409" s="42"/>
      <c r="AB3409" s="42"/>
      <c r="AC3409" s="42"/>
      <c r="AD3409" s="42"/>
      <c r="AE3409" s="42"/>
      <c r="AR3409" s="231" t="s">
        <v>645</v>
      </c>
      <c r="AT3409" s="231" t="s">
        <v>433</v>
      </c>
      <c r="AU3409" s="231" t="s">
        <v>83</v>
      </c>
      <c r="AY3409" s="21" t="s">
        <v>426</v>
      </c>
      <c r="BE3409" s="232">
        <f>IF(N3409="základní",J3409,0)</f>
        <v>0</v>
      </c>
      <c r="BF3409" s="232">
        <f>IF(N3409="snížená",J3409,0)</f>
        <v>0</v>
      </c>
      <c r="BG3409" s="232">
        <f>IF(N3409="zákl. přenesená",J3409,0)</f>
        <v>0</v>
      </c>
      <c r="BH3409" s="232">
        <f>IF(N3409="sníž. přenesená",J3409,0)</f>
        <v>0</v>
      </c>
      <c r="BI3409" s="232">
        <f>IF(N3409="nulová",J3409,0)</f>
        <v>0</v>
      </c>
      <c r="BJ3409" s="21" t="s">
        <v>81</v>
      </c>
      <c r="BK3409" s="232">
        <f>ROUND(I3409*H3409,2)</f>
        <v>0</v>
      </c>
      <c r="BL3409" s="21" t="s">
        <v>645</v>
      </c>
      <c r="BM3409" s="231" t="s">
        <v>4217</v>
      </c>
    </row>
    <row r="3410" s="14" customFormat="1">
      <c r="A3410" s="14"/>
      <c r="B3410" s="250"/>
      <c r="C3410" s="251"/>
      <c r="D3410" s="240" t="s">
        <v>446</v>
      </c>
      <c r="E3410" s="252" t="s">
        <v>28</v>
      </c>
      <c r="F3410" s="253" t="s">
        <v>892</v>
      </c>
      <c r="G3410" s="251"/>
      <c r="H3410" s="252" t="s">
        <v>28</v>
      </c>
      <c r="I3410" s="254"/>
      <c r="J3410" s="251"/>
      <c r="K3410" s="251"/>
      <c r="L3410" s="255"/>
      <c r="M3410" s="256"/>
      <c r="N3410" s="257"/>
      <c r="O3410" s="257"/>
      <c r="P3410" s="257"/>
      <c r="Q3410" s="257"/>
      <c r="R3410" s="257"/>
      <c r="S3410" s="257"/>
      <c r="T3410" s="258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T3410" s="259" t="s">
        <v>446</v>
      </c>
      <c r="AU3410" s="259" t="s">
        <v>83</v>
      </c>
      <c r="AV3410" s="14" t="s">
        <v>81</v>
      </c>
      <c r="AW3410" s="14" t="s">
        <v>35</v>
      </c>
      <c r="AX3410" s="14" t="s">
        <v>74</v>
      </c>
      <c r="AY3410" s="259" t="s">
        <v>426</v>
      </c>
    </row>
    <row r="3411" s="13" customFormat="1">
      <c r="A3411" s="13"/>
      <c r="B3411" s="238"/>
      <c r="C3411" s="239"/>
      <c r="D3411" s="240" t="s">
        <v>446</v>
      </c>
      <c r="E3411" s="241" t="s">
        <v>28</v>
      </c>
      <c r="F3411" s="242" t="s">
        <v>4137</v>
      </c>
      <c r="G3411" s="239"/>
      <c r="H3411" s="243">
        <v>39.299999999999997</v>
      </c>
      <c r="I3411" s="244"/>
      <c r="J3411" s="239"/>
      <c r="K3411" s="239"/>
      <c r="L3411" s="245"/>
      <c r="M3411" s="246"/>
      <c r="N3411" s="247"/>
      <c r="O3411" s="247"/>
      <c r="P3411" s="247"/>
      <c r="Q3411" s="247"/>
      <c r="R3411" s="247"/>
      <c r="S3411" s="247"/>
      <c r="T3411" s="248"/>
      <c r="U3411" s="13"/>
      <c r="V3411" s="13"/>
      <c r="W3411" s="13"/>
      <c r="X3411" s="13"/>
      <c r="Y3411" s="13"/>
      <c r="Z3411" s="13"/>
      <c r="AA3411" s="13"/>
      <c r="AB3411" s="13"/>
      <c r="AC3411" s="13"/>
      <c r="AD3411" s="13"/>
      <c r="AE3411" s="13"/>
      <c r="AT3411" s="249" t="s">
        <v>446</v>
      </c>
      <c r="AU3411" s="249" t="s">
        <v>83</v>
      </c>
      <c r="AV3411" s="13" t="s">
        <v>83</v>
      </c>
      <c r="AW3411" s="13" t="s">
        <v>35</v>
      </c>
      <c r="AX3411" s="13" t="s">
        <v>74</v>
      </c>
      <c r="AY3411" s="249" t="s">
        <v>426</v>
      </c>
    </row>
    <row r="3412" s="13" customFormat="1">
      <c r="A3412" s="13"/>
      <c r="B3412" s="238"/>
      <c r="C3412" s="239"/>
      <c r="D3412" s="240" t="s">
        <v>446</v>
      </c>
      <c r="E3412" s="241" t="s">
        <v>28</v>
      </c>
      <c r="F3412" s="242" t="s">
        <v>4218</v>
      </c>
      <c r="G3412" s="239"/>
      <c r="H3412" s="243">
        <v>1.7</v>
      </c>
      <c r="I3412" s="244"/>
      <c r="J3412" s="239"/>
      <c r="K3412" s="239"/>
      <c r="L3412" s="245"/>
      <c r="M3412" s="246"/>
      <c r="N3412" s="247"/>
      <c r="O3412" s="247"/>
      <c r="P3412" s="247"/>
      <c r="Q3412" s="247"/>
      <c r="R3412" s="247"/>
      <c r="S3412" s="247"/>
      <c r="T3412" s="248"/>
      <c r="U3412" s="13"/>
      <c r="V3412" s="13"/>
      <c r="W3412" s="13"/>
      <c r="X3412" s="13"/>
      <c r="Y3412" s="13"/>
      <c r="Z3412" s="13"/>
      <c r="AA3412" s="13"/>
      <c r="AB3412" s="13"/>
      <c r="AC3412" s="13"/>
      <c r="AD3412" s="13"/>
      <c r="AE3412" s="13"/>
      <c r="AT3412" s="249" t="s">
        <v>446</v>
      </c>
      <c r="AU3412" s="249" t="s">
        <v>83</v>
      </c>
      <c r="AV3412" s="13" t="s">
        <v>83</v>
      </c>
      <c r="AW3412" s="13" t="s">
        <v>35</v>
      </c>
      <c r="AX3412" s="13" t="s">
        <v>74</v>
      </c>
      <c r="AY3412" s="249" t="s">
        <v>426</v>
      </c>
    </row>
    <row r="3413" s="15" customFormat="1">
      <c r="A3413" s="15"/>
      <c r="B3413" s="260"/>
      <c r="C3413" s="261"/>
      <c r="D3413" s="240" t="s">
        <v>446</v>
      </c>
      <c r="E3413" s="262" t="s">
        <v>28</v>
      </c>
      <c r="F3413" s="263" t="s">
        <v>466</v>
      </c>
      <c r="G3413" s="261"/>
      <c r="H3413" s="264">
        <v>41</v>
      </c>
      <c r="I3413" s="265"/>
      <c r="J3413" s="261"/>
      <c r="K3413" s="261"/>
      <c r="L3413" s="266"/>
      <c r="M3413" s="267"/>
      <c r="N3413" s="268"/>
      <c r="O3413" s="268"/>
      <c r="P3413" s="268"/>
      <c r="Q3413" s="268"/>
      <c r="R3413" s="268"/>
      <c r="S3413" s="268"/>
      <c r="T3413" s="269"/>
      <c r="U3413" s="15"/>
      <c r="V3413" s="15"/>
      <c r="W3413" s="15"/>
      <c r="X3413" s="15"/>
      <c r="Y3413" s="15"/>
      <c r="Z3413" s="15"/>
      <c r="AA3413" s="15"/>
      <c r="AB3413" s="15"/>
      <c r="AC3413" s="15"/>
      <c r="AD3413" s="15"/>
      <c r="AE3413" s="15"/>
      <c r="AT3413" s="270" t="s">
        <v>446</v>
      </c>
      <c r="AU3413" s="270" t="s">
        <v>83</v>
      </c>
      <c r="AV3413" s="15" t="s">
        <v>438</v>
      </c>
      <c r="AW3413" s="15" t="s">
        <v>35</v>
      </c>
      <c r="AX3413" s="15" t="s">
        <v>81</v>
      </c>
      <c r="AY3413" s="270" t="s">
        <v>426</v>
      </c>
    </row>
    <row r="3414" s="2" customFormat="1" ht="49.05" customHeight="1">
      <c r="A3414" s="42"/>
      <c r="B3414" s="43"/>
      <c r="C3414" s="220" t="s">
        <v>1640</v>
      </c>
      <c r="D3414" s="220" t="s">
        <v>433</v>
      </c>
      <c r="E3414" s="221" t="s">
        <v>4219</v>
      </c>
      <c r="F3414" s="222" t="s">
        <v>4220</v>
      </c>
      <c r="G3414" s="223" t="s">
        <v>740</v>
      </c>
      <c r="H3414" s="224">
        <v>5.75</v>
      </c>
      <c r="I3414" s="225"/>
      <c r="J3414" s="226">
        <f>ROUND(I3414*H3414,2)</f>
        <v>0</v>
      </c>
      <c r="K3414" s="222" t="s">
        <v>437</v>
      </c>
      <c r="L3414" s="48"/>
      <c r="M3414" s="227" t="s">
        <v>28</v>
      </c>
      <c r="N3414" s="228" t="s">
        <v>45</v>
      </c>
      <c r="O3414" s="88"/>
      <c r="P3414" s="229">
        <f>O3414*H3414</f>
        <v>0</v>
      </c>
      <c r="Q3414" s="229">
        <v>0</v>
      </c>
      <c r="R3414" s="229">
        <f>Q3414*H3414</f>
        <v>0</v>
      </c>
      <c r="S3414" s="229">
        <v>0</v>
      </c>
      <c r="T3414" s="230">
        <f>S3414*H3414</f>
        <v>0</v>
      </c>
      <c r="U3414" s="42"/>
      <c r="V3414" s="42"/>
      <c r="W3414" s="42"/>
      <c r="X3414" s="42"/>
      <c r="Y3414" s="42"/>
      <c r="Z3414" s="42"/>
      <c r="AA3414" s="42"/>
      <c r="AB3414" s="42"/>
      <c r="AC3414" s="42"/>
      <c r="AD3414" s="42"/>
      <c r="AE3414" s="42"/>
      <c r="AR3414" s="231" t="s">
        <v>645</v>
      </c>
      <c r="AT3414" s="231" t="s">
        <v>433</v>
      </c>
      <c r="AU3414" s="231" t="s">
        <v>83</v>
      </c>
      <c r="AY3414" s="21" t="s">
        <v>426</v>
      </c>
      <c r="BE3414" s="232">
        <f>IF(N3414="základní",J3414,0)</f>
        <v>0</v>
      </c>
      <c r="BF3414" s="232">
        <f>IF(N3414="snížená",J3414,0)</f>
        <v>0</v>
      </c>
      <c r="BG3414" s="232">
        <f>IF(N3414="zákl. přenesená",J3414,0)</f>
        <v>0</v>
      </c>
      <c r="BH3414" s="232">
        <f>IF(N3414="sníž. přenesená",J3414,0)</f>
        <v>0</v>
      </c>
      <c r="BI3414" s="232">
        <f>IF(N3414="nulová",J3414,0)</f>
        <v>0</v>
      </c>
      <c r="BJ3414" s="21" t="s">
        <v>81</v>
      </c>
      <c r="BK3414" s="232">
        <f>ROUND(I3414*H3414,2)</f>
        <v>0</v>
      </c>
      <c r="BL3414" s="21" t="s">
        <v>645</v>
      </c>
      <c r="BM3414" s="231" t="s">
        <v>4221</v>
      </c>
    </row>
    <row r="3415" s="2" customFormat="1">
      <c r="A3415" s="42"/>
      <c r="B3415" s="43"/>
      <c r="C3415" s="44"/>
      <c r="D3415" s="233" t="s">
        <v>442</v>
      </c>
      <c r="E3415" s="44"/>
      <c r="F3415" s="234" t="s">
        <v>4222</v>
      </c>
      <c r="G3415" s="44"/>
      <c r="H3415" s="44"/>
      <c r="I3415" s="235"/>
      <c r="J3415" s="44"/>
      <c r="K3415" s="44"/>
      <c r="L3415" s="48"/>
      <c r="M3415" s="236"/>
      <c r="N3415" s="237"/>
      <c r="O3415" s="88"/>
      <c r="P3415" s="88"/>
      <c r="Q3415" s="88"/>
      <c r="R3415" s="88"/>
      <c r="S3415" s="88"/>
      <c r="T3415" s="89"/>
      <c r="U3415" s="42"/>
      <c r="V3415" s="42"/>
      <c r="W3415" s="42"/>
      <c r="X3415" s="42"/>
      <c r="Y3415" s="42"/>
      <c r="Z3415" s="42"/>
      <c r="AA3415" s="42"/>
      <c r="AB3415" s="42"/>
      <c r="AC3415" s="42"/>
      <c r="AD3415" s="42"/>
      <c r="AE3415" s="42"/>
      <c r="AT3415" s="21" t="s">
        <v>442</v>
      </c>
      <c r="AU3415" s="21" t="s">
        <v>83</v>
      </c>
    </row>
    <row r="3416" s="2" customFormat="1" ht="49.05" customHeight="1">
      <c r="A3416" s="42"/>
      <c r="B3416" s="43"/>
      <c r="C3416" s="220" t="s">
        <v>4223</v>
      </c>
      <c r="D3416" s="220" t="s">
        <v>433</v>
      </c>
      <c r="E3416" s="221" t="s">
        <v>4224</v>
      </c>
      <c r="F3416" s="222" t="s">
        <v>4225</v>
      </c>
      <c r="G3416" s="223" t="s">
        <v>740</v>
      </c>
      <c r="H3416" s="224">
        <v>5.75</v>
      </c>
      <c r="I3416" s="225"/>
      <c r="J3416" s="226">
        <f>ROUND(I3416*H3416,2)</f>
        <v>0</v>
      </c>
      <c r="K3416" s="222" t="s">
        <v>437</v>
      </c>
      <c r="L3416" s="48"/>
      <c r="M3416" s="227" t="s">
        <v>28</v>
      </c>
      <c r="N3416" s="228" t="s">
        <v>45</v>
      </c>
      <c r="O3416" s="88"/>
      <c r="P3416" s="229">
        <f>O3416*H3416</f>
        <v>0</v>
      </c>
      <c r="Q3416" s="229">
        <v>0</v>
      </c>
      <c r="R3416" s="229">
        <f>Q3416*H3416</f>
        <v>0</v>
      </c>
      <c r="S3416" s="229">
        <v>0</v>
      </c>
      <c r="T3416" s="230">
        <f>S3416*H3416</f>
        <v>0</v>
      </c>
      <c r="U3416" s="42"/>
      <c r="V3416" s="42"/>
      <c r="W3416" s="42"/>
      <c r="X3416" s="42"/>
      <c r="Y3416" s="42"/>
      <c r="Z3416" s="42"/>
      <c r="AA3416" s="42"/>
      <c r="AB3416" s="42"/>
      <c r="AC3416" s="42"/>
      <c r="AD3416" s="42"/>
      <c r="AE3416" s="42"/>
      <c r="AR3416" s="231" t="s">
        <v>645</v>
      </c>
      <c r="AT3416" s="231" t="s">
        <v>433</v>
      </c>
      <c r="AU3416" s="231" t="s">
        <v>83</v>
      </c>
      <c r="AY3416" s="21" t="s">
        <v>426</v>
      </c>
      <c r="BE3416" s="232">
        <f>IF(N3416="základní",J3416,0)</f>
        <v>0</v>
      </c>
      <c r="BF3416" s="232">
        <f>IF(N3416="snížená",J3416,0)</f>
        <v>0</v>
      </c>
      <c r="BG3416" s="232">
        <f>IF(N3416="zákl. přenesená",J3416,0)</f>
        <v>0</v>
      </c>
      <c r="BH3416" s="232">
        <f>IF(N3416="sníž. přenesená",J3416,0)</f>
        <v>0</v>
      </c>
      <c r="BI3416" s="232">
        <f>IF(N3416="nulová",J3416,0)</f>
        <v>0</v>
      </c>
      <c r="BJ3416" s="21" t="s">
        <v>81</v>
      </c>
      <c r="BK3416" s="232">
        <f>ROUND(I3416*H3416,2)</f>
        <v>0</v>
      </c>
      <c r="BL3416" s="21" t="s">
        <v>645</v>
      </c>
      <c r="BM3416" s="231" t="s">
        <v>4226</v>
      </c>
    </row>
    <row r="3417" s="2" customFormat="1">
      <c r="A3417" s="42"/>
      <c r="B3417" s="43"/>
      <c r="C3417" s="44"/>
      <c r="D3417" s="233" t="s">
        <v>442</v>
      </c>
      <c r="E3417" s="44"/>
      <c r="F3417" s="234" t="s">
        <v>4227</v>
      </c>
      <c r="G3417" s="44"/>
      <c r="H3417" s="44"/>
      <c r="I3417" s="235"/>
      <c r="J3417" s="44"/>
      <c r="K3417" s="44"/>
      <c r="L3417" s="48"/>
      <c r="M3417" s="236"/>
      <c r="N3417" s="237"/>
      <c r="O3417" s="88"/>
      <c r="P3417" s="88"/>
      <c r="Q3417" s="88"/>
      <c r="R3417" s="88"/>
      <c r="S3417" s="88"/>
      <c r="T3417" s="89"/>
      <c r="U3417" s="42"/>
      <c r="V3417" s="42"/>
      <c r="W3417" s="42"/>
      <c r="X3417" s="42"/>
      <c r="Y3417" s="42"/>
      <c r="Z3417" s="42"/>
      <c r="AA3417" s="42"/>
      <c r="AB3417" s="42"/>
      <c r="AC3417" s="42"/>
      <c r="AD3417" s="42"/>
      <c r="AE3417" s="42"/>
      <c r="AT3417" s="21" t="s">
        <v>442</v>
      </c>
      <c r="AU3417" s="21" t="s">
        <v>83</v>
      </c>
    </row>
    <row r="3418" s="12" customFormat="1" ht="22.8" customHeight="1">
      <c r="A3418" s="12"/>
      <c r="B3418" s="204"/>
      <c r="C3418" s="205"/>
      <c r="D3418" s="206" t="s">
        <v>73</v>
      </c>
      <c r="E3418" s="218" t="s">
        <v>4228</v>
      </c>
      <c r="F3418" s="218" t="s">
        <v>4229</v>
      </c>
      <c r="G3418" s="205"/>
      <c r="H3418" s="205"/>
      <c r="I3418" s="208"/>
      <c r="J3418" s="219">
        <f>BK3418</f>
        <v>0</v>
      </c>
      <c r="K3418" s="205"/>
      <c r="L3418" s="210"/>
      <c r="M3418" s="211"/>
      <c r="N3418" s="212"/>
      <c r="O3418" s="212"/>
      <c r="P3418" s="213">
        <f>SUM(P3419:P3535)</f>
        <v>0</v>
      </c>
      <c r="Q3418" s="212"/>
      <c r="R3418" s="213">
        <f>SUM(R3419:R3535)</f>
        <v>0.41174251000000001</v>
      </c>
      <c r="S3418" s="212"/>
      <c r="T3418" s="214">
        <f>SUM(T3419:T3535)</f>
        <v>0</v>
      </c>
      <c r="U3418" s="12"/>
      <c r="V3418" s="12"/>
      <c r="W3418" s="12"/>
      <c r="X3418" s="12"/>
      <c r="Y3418" s="12"/>
      <c r="Z3418" s="12"/>
      <c r="AA3418" s="12"/>
      <c r="AB3418" s="12"/>
      <c r="AC3418" s="12"/>
      <c r="AD3418" s="12"/>
      <c r="AE3418" s="12"/>
      <c r="AR3418" s="215" t="s">
        <v>83</v>
      </c>
      <c r="AT3418" s="216" t="s">
        <v>73</v>
      </c>
      <c r="AU3418" s="216" t="s">
        <v>81</v>
      </c>
      <c r="AY3418" s="215" t="s">
        <v>426</v>
      </c>
      <c r="BK3418" s="217">
        <f>SUM(BK3419:BK3535)</f>
        <v>0</v>
      </c>
    </row>
    <row r="3419" s="2" customFormat="1" ht="24.15" customHeight="1">
      <c r="A3419" s="42"/>
      <c r="B3419" s="43"/>
      <c r="C3419" s="220" t="s">
        <v>4230</v>
      </c>
      <c r="D3419" s="220" t="s">
        <v>433</v>
      </c>
      <c r="E3419" s="221" t="s">
        <v>4231</v>
      </c>
      <c r="F3419" s="222" t="s">
        <v>4232</v>
      </c>
      <c r="G3419" s="223" t="s">
        <v>436</v>
      </c>
      <c r="H3419" s="224">
        <v>140.965</v>
      </c>
      <c r="I3419" s="225"/>
      <c r="J3419" s="226">
        <f>ROUND(I3419*H3419,2)</f>
        <v>0</v>
      </c>
      <c r="K3419" s="222" t="s">
        <v>437</v>
      </c>
      <c r="L3419" s="48"/>
      <c r="M3419" s="227" t="s">
        <v>28</v>
      </c>
      <c r="N3419" s="228" t="s">
        <v>45</v>
      </c>
      <c r="O3419" s="88"/>
      <c r="P3419" s="229">
        <f>O3419*H3419</f>
        <v>0</v>
      </c>
      <c r="Q3419" s="229">
        <v>2.0000000000000002E-05</v>
      </c>
      <c r="R3419" s="229">
        <f>Q3419*H3419</f>
        <v>0.0028193000000000003</v>
      </c>
      <c r="S3419" s="229">
        <v>0</v>
      </c>
      <c r="T3419" s="230">
        <f>S3419*H3419</f>
        <v>0</v>
      </c>
      <c r="U3419" s="42"/>
      <c r="V3419" s="42"/>
      <c r="W3419" s="42"/>
      <c r="X3419" s="42"/>
      <c r="Y3419" s="42"/>
      <c r="Z3419" s="42"/>
      <c r="AA3419" s="42"/>
      <c r="AB3419" s="42"/>
      <c r="AC3419" s="42"/>
      <c r="AD3419" s="42"/>
      <c r="AE3419" s="42"/>
      <c r="AR3419" s="231" t="s">
        <v>645</v>
      </c>
      <c r="AT3419" s="231" t="s">
        <v>433</v>
      </c>
      <c r="AU3419" s="231" t="s">
        <v>83</v>
      </c>
      <c r="AY3419" s="21" t="s">
        <v>426</v>
      </c>
      <c r="BE3419" s="232">
        <f>IF(N3419="základní",J3419,0)</f>
        <v>0</v>
      </c>
      <c r="BF3419" s="232">
        <f>IF(N3419="snížená",J3419,0)</f>
        <v>0</v>
      </c>
      <c r="BG3419" s="232">
        <f>IF(N3419="zákl. přenesená",J3419,0)</f>
        <v>0</v>
      </c>
      <c r="BH3419" s="232">
        <f>IF(N3419="sníž. přenesená",J3419,0)</f>
        <v>0</v>
      </c>
      <c r="BI3419" s="232">
        <f>IF(N3419="nulová",J3419,0)</f>
        <v>0</v>
      </c>
      <c r="BJ3419" s="21" t="s">
        <v>81</v>
      </c>
      <c r="BK3419" s="232">
        <f>ROUND(I3419*H3419,2)</f>
        <v>0</v>
      </c>
      <c r="BL3419" s="21" t="s">
        <v>645</v>
      </c>
      <c r="BM3419" s="231" t="s">
        <v>4233</v>
      </c>
    </row>
    <row r="3420" s="2" customFormat="1">
      <c r="A3420" s="42"/>
      <c r="B3420" s="43"/>
      <c r="C3420" s="44"/>
      <c r="D3420" s="233" t="s">
        <v>442</v>
      </c>
      <c r="E3420" s="44"/>
      <c r="F3420" s="234" t="s">
        <v>4234</v>
      </c>
      <c r="G3420" s="44"/>
      <c r="H3420" s="44"/>
      <c r="I3420" s="235"/>
      <c r="J3420" s="44"/>
      <c r="K3420" s="44"/>
      <c r="L3420" s="48"/>
      <c r="M3420" s="236"/>
      <c r="N3420" s="237"/>
      <c r="O3420" s="88"/>
      <c r="P3420" s="88"/>
      <c r="Q3420" s="88"/>
      <c r="R3420" s="88"/>
      <c r="S3420" s="88"/>
      <c r="T3420" s="89"/>
      <c r="U3420" s="42"/>
      <c r="V3420" s="42"/>
      <c r="W3420" s="42"/>
      <c r="X3420" s="42"/>
      <c r="Y3420" s="42"/>
      <c r="Z3420" s="42"/>
      <c r="AA3420" s="42"/>
      <c r="AB3420" s="42"/>
      <c r="AC3420" s="42"/>
      <c r="AD3420" s="42"/>
      <c r="AE3420" s="42"/>
      <c r="AT3420" s="21" t="s">
        <v>442</v>
      </c>
      <c r="AU3420" s="21" t="s">
        <v>83</v>
      </c>
    </row>
    <row r="3421" s="13" customFormat="1">
      <c r="A3421" s="13"/>
      <c r="B3421" s="238"/>
      <c r="C3421" s="239"/>
      <c r="D3421" s="240" t="s">
        <v>446</v>
      </c>
      <c r="E3421" s="241" t="s">
        <v>28</v>
      </c>
      <c r="F3421" s="242" t="s">
        <v>298</v>
      </c>
      <c r="G3421" s="239"/>
      <c r="H3421" s="243">
        <v>140.965</v>
      </c>
      <c r="I3421" s="244"/>
      <c r="J3421" s="239"/>
      <c r="K3421" s="239"/>
      <c r="L3421" s="245"/>
      <c r="M3421" s="246"/>
      <c r="N3421" s="247"/>
      <c r="O3421" s="247"/>
      <c r="P3421" s="247"/>
      <c r="Q3421" s="247"/>
      <c r="R3421" s="247"/>
      <c r="S3421" s="247"/>
      <c r="T3421" s="248"/>
      <c r="U3421" s="13"/>
      <c r="V3421" s="13"/>
      <c r="W3421" s="13"/>
      <c r="X3421" s="13"/>
      <c r="Y3421" s="13"/>
      <c r="Z3421" s="13"/>
      <c r="AA3421" s="13"/>
      <c r="AB3421" s="13"/>
      <c r="AC3421" s="13"/>
      <c r="AD3421" s="13"/>
      <c r="AE3421" s="13"/>
      <c r="AT3421" s="249" t="s">
        <v>446</v>
      </c>
      <c r="AU3421" s="249" t="s">
        <v>83</v>
      </c>
      <c r="AV3421" s="13" t="s">
        <v>83</v>
      </c>
      <c r="AW3421" s="13" t="s">
        <v>35</v>
      </c>
      <c r="AX3421" s="13" t="s">
        <v>81</v>
      </c>
      <c r="AY3421" s="249" t="s">
        <v>426</v>
      </c>
    </row>
    <row r="3422" s="2" customFormat="1" ht="24.15" customHeight="1">
      <c r="A3422" s="42"/>
      <c r="B3422" s="43"/>
      <c r="C3422" s="220" t="s">
        <v>4235</v>
      </c>
      <c r="D3422" s="220" t="s">
        <v>433</v>
      </c>
      <c r="E3422" s="221" t="s">
        <v>4236</v>
      </c>
      <c r="F3422" s="222" t="s">
        <v>4237</v>
      </c>
      <c r="G3422" s="223" t="s">
        <v>436</v>
      </c>
      <c r="H3422" s="224">
        <v>140.965</v>
      </c>
      <c r="I3422" s="225"/>
      <c r="J3422" s="226">
        <f>ROUND(I3422*H3422,2)</f>
        <v>0</v>
      </c>
      <c r="K3422" s="222" t="s">
        <v>437</v>
      </c>
      <c r="L3422" s="48"/>
      <c r="M3422" s="227" t="s">
        <v>28</v>
      </c>
      <c r="N3422" s="228" t="s">
        <v>45</v>
      </c>
      <c r="O3422" s="88"/>
      <c r="P3422" s="229">
        <f>O3422*H3422</f>
        <v>0</v>
      </c>
      <c r="Q3422" s="229">
        <v>0</v>
      </c>
      <c r="R3422" s="229">
        <f>Q3422*H3422</f>
        <v>0</v>
      </c>
      <c r="S3422" s="229">
        <v>0</v>
      </c>
      <c r="T3422" s="230">
        <f>S3422*H3422</f>
        <v>0</v>
      </c>
      <c r="U3422" s="42"/>
      <c r="V3422" s="42"/>
      <c r="W3422" s="42"/>
      <c r="X3422" s="42"/>
      <c r="Y3422" s="42"/>
      <c r="Z3422" s="42"/>
      <c r="AA3422" s="42"/>
      <c r="AB3422" s="42"/>
      <c r="AC3422" s="42"/>
      <c r="AD3422" s="42"/>
      <c r="AE3422" s="42"/>
      <c r="AR3422" s="231" t="s">
        <v>645</v>
      </c>
      <c r="AT3422" s="231" t="s">
        <v>433</v>
      </c>
      <c r="AU3422" s="231" t="s">
        <v>83</v>
      </c>
      <c r="AY3422" s="21" t="s">
        <v>426</v>
      </c>
      <c r="BE3422" s="232">
        <f>IF(N3422="základní",J3422,0)</f>
        <v>0</v>
      </c>
      <c r="BF3422" s="232">
        <f>IF(N3422="snížená",J3422,0)</f>
        <v>0</v>
      </c>
      <c r="BG3422" s="232">
        <f>IF(N3422="zákl. přenesená",J3422,0)</f>
        <v>0</v>
      </c>
      <c r="BH3422" s="232">
        <f>IF(N3422="sníž. přenesená",J3422,0)</f>
        <v>0</v>
      </c>
      <c r="BI3422" s="232">
        <f>IF(N3422="nulová",J3422,0)</f>
        <v>0</v>
      </c>
      <c r="BJ3422" s="21" t="s">
        <v>81</v>
      </c>
      <c r="BK3422" s="232">
        <f>ROUND(I3422*H3422,2)</f>
        <v>0</v>
      </c>
      <c r="BL3422" s="21" t="s">
        <v>645</v>
      </c>
      <c r="BM3422" s="231" t="s">
        <v>4238</v>
      </c>
    </row>
    <row r="3423" s="2" customFormat="1">
      <c r="A3423" s="42"/>
      <c r="B3423" s="43"/>
      <c r="C3423" s="44"/>
      <c r="D3423" s="233" t="s">
        <v>442</v>
      </c>
      <c r="E3423" s="44"/>
      <c r="F3423" s="234" t="s">
        <v>4239</v>
      </c>
      <c r="G3423" s="44"/>
      <c r="H3423" s="44"/>
      <c r="I3423" s="235"/>
      <c r="J3423" s="44"/>
      <c r="K3423" s="44"/>
      <c r="L3423" s="48"/>
      <c r="M3423" s="236"/>
      <c r="N3423" s="237"/>
      <c r="O3423" s="88"/>
      <c r="P3423" s="88"/>
      <c r="Q3423" s="88"/>
      <c r="R3423" s="88"/>
      <c r="S3423" s="88"/>
      <c r="T3423" s="89"/>
      <c r="U3423" s="42"/>
      <c r="V3423" s="42"/>
      <c r="W3423" s="42"/>
      <c r="X3423" s="42"/>
      <c r="Y3423" s="42"/>
      <c r="Z3423" s="42"/>
      <c r="AA3423" s="42"/>
      <c r="AB3423" s="42"/>
      <c r="AC3423" s="42"/>
      <c r="AD3423" s="42"/>
      <c r="AE3423" s="42"/>
      <c r="AT3423" s="21" t="s">
        <v>442</v>
      </c>
      <c r="AU3423" s="21" t="s">
        <v>83</v>
      </c>
    </row>
    <row r="3424" s="13" customFormat="1">
      <c r="A3424" s="13"/>
      <c r="B3424" s="238"/>
      <c r="C3424" s="239"/>
      <c r="D3424" s="240" t="s">
        <v>446</v>
      </c>
      <c r="E3424" s="241" t="s">
        <v>28</v>
      </c>
      <c r="F3424" s="242" t="s">
        <v>298</v>
      </c>
      <c r="G3424" s="239"/>
      <c r="H3424" s="243">
        <v>140.965</v>
      </c>
      <c r="I3424" s="244"/>
      <c r="J3424" s="239"/>
      <c r="K3424" s="239"/>
      <c r="L3424" s="245"/>
      <c r="M3424" s="246"/>
      <c r="N3424" s="247"/>
      <c r="O3424" s="247"/>
      <c r="P3424" s="247"/>
      <c r="Q3424" s="247"/>
      <c r="R3424" s="247"/>
      <c r="S3424" s="247"/>
      <c r="T3424" s="248"/>
      <c r="U3424" s="13"/>
      <c r="V3424" s="13"/>
      <c r="W3424" s="13"/>
      <c r="X3424" s="13"/>
      <c r="Y3424" s="13"/>
      <c r="Z3424" s="13"/>
      <c r="AA3424" s="13"/>
      <c r="AB3424" s="13"/>
      <c r="AC3424" s="13"/>
      <c r="AD3424" s="13"/>
      <c r="AE3424" s="13"/>
      <c r="AT3424" s="249" t="s">
        <v>446</v>
      </c>
      <c r="AU3424" s="249" t="s">
        <v>83</v>
      </c>
      <c r="AV3424" s="13" t="s">
        <v>83</v>
      </c>
      <c r="AW3424" s="13" t="s">
        <v>35</v>
      </c>
      <c r="AX3424" s="13" t="s">
        <v>81</v>
      </c>
      <c r="AY3424" s="249" t="s">
        <v>426</v>
      </c>
    </row>
    <row r="3425" s="2" customFormat="1" ht="24.15" customHeight="1">
      <c r="A3425" s="42"/>
      <c r="B3425" s="43"/>
      <c r="C3425" s="220" t="s">
        <v>4240</v>
      </c>
      <c r="D3425" s="220" t="s">
        <v>433</v>
      </c>
      <c r="E3425" s="221" t="s">
        <v>4241</v>
      </c>
      <c r="F3425" s="222" t="s">
        <v>4242</v>
      </c>
      <c r="G3425" s="223" t="s">
        <v>436</v>
      </c>
      <c r="H3425" s="224">
        <v>28.132999999999999</v>
      </c>
      <c r="I3425" s="225"/>
      <c r="J3425" s="226">
        <f>ROUND(I3425*H3425,2)</f>
        <v>0</v>
      </c>
      <c r="K3425" s="222" t="s">
        <v>437</v>
      </c>
      <c r="L3425" s="48"/>
      <c r="M3425" s="227" t="s">
        <v>28</v>
      </c>
      <c r="N3425" s="228" t="s">
        <v>45</v>
      </c>
      <c r="O3425" s="88"/>
      <c r="P3425" s="229">
        <f>O3425*H3425</f>
        <v>0</v>
      </c>
      <c r="Q3425" s="229">
        <v>0.00012</v>
      </c>
      <c r="R3425" s="229">
        <f>Q3425*H3425</f>
        <v>0.0033759599999999999</v>
      </c>
      <c r="S3425" s="229">
        <v>0</v>
      </c>
      <c r="T3425" s="230">
        <f>S3425*H3425</f>
        <v>0</v>
      </c>
      <c r="U3425" s="42"/>
      <c r="V3425" s="42"/>
      <c r="W3425" s="42"/>
      <c r="X3425" s="42"/>
      <c r="Y3425" s="42"/>
      <c r="Z3425" s="42"/>
      <c r="AA3425" s="42"/>
      <c r="AB3425" s="42"/>
      <c r="AC3425" s="42"/>
      <c r="AD3425" s="42"/>
      <c r="AE3425" s="42"/>
      <c r="AR3425" s="231" t="s">
        <v>645</v>
      </c>
      <c r="AT3425" s="231" t="s">
        <v>433</v>
      </c>
      <c r="AU3425" s="231" t="s">
        <v>83</v>
      </c>
      <c r="AY3425" s="21" t="s">
        <v>426</v>
      </c>
      <c r="BE3425" s="232">
        <f>IF(N3425="základní",J3425,0)</f>
        <v>0</v>
      </c>
      <c r="BF3425" s="232">
        <f>IF(N3425="snížená",J3425,0)</f>
        <v>0</v>
      </c>
      <c r="BG3425" s="232">
        <f>IF(N3425="zákl. přenesená",J3425,0)</f>
        <v>0</v>
      </c>
      <c r="BH3425" s="232">
        <f>IF(N3425="sníž. přenesená",J3425,0)</f>
        <v>0</v>
      </c>
      <c r="BI3425" s="232">
        <f>IF(N3425="nulová",J3425,0)</f>
        <v>0</v>
      </c>
      <c r="BJ3425" s="21" t="s">
        <v>81</v>
      </c>
      <c r="BK3425" s="232">
        <f>ROUND(I3425*H3425,2)</f>
        <v>0</v>
      </c>
      <c r="BL3425" s="21" t="s">
        <v>645</v>
      </c>
      <c r="BM3425" s="231" t="s">
        <v>4243</v>
      </c>
    </row>
    <row r="3426" s="2" customFormat="1">
      <c r="A3426" s="42"/>
      <c r="B3426" s="43"/>
      <c r="C3426" s="44"/>
      <c r="D3426" s="233" t="s">
        <v>442</v>
      </c>
      <c r="E3426" s="44"/>
      <c r="F3426" s="234" t="s">
        <v>4244</v>
      </c>
      <c r="G3426" s="44"/>
      <c r="H3426" s="44"/>
      <c r="I3426" s="235"/>
      <c r="J3426" s="44"/>
      <c r="K3426" s="44"/>
      <c r="L3426" s="48"/>
      <c r="M3426" s="236"/>
      <c r="N3426" s="237"/>
      <c r="O3426" s="88"/>
      <c r="P3426" s="88"/>
      <c r="Q3426" s="88"/>
      <c r="R3426" s="88"/>
      <c r="S3426" s="88"/>
      <c r="T3426" s="89"/>
      <c r="U3426" s="42"/>
      <c r="V3426" s="42"/>
      <c r="W3426" s="42"/>
      <c r="X3426" s="42"/>
      <c r="Y3426" s="42"/>
      <c r="Z3426" s="42"/>
      <c r="AA3426" s="42"/>
      <c r="AB3426" s="42"/>
      <c r="AC3426" s="42"/>
      <c r="AD3426" s="42"/>
      <c r="AE3426" s="42"/>
      <c r="AT3426" s="21" t="s">
        <v>442</v>
      </c>
      <c r="AU3426" s="21" t="s">
        <v>83</v>
      </c>
    </row>
    <row r="3427" s="13" customFormat="1">
      <c r="A3427" s="13"/>
      <c r="B3427" s="238"/>
      <c r="C3427" s="239"/>
      <c r="D3427" s="240" t="s">
        <v>446</v>
      </c>
      <c r="E3427" s="241" t="s">
        <v>28</v>
      </c>
      <c r="F3427" s="242" t="s">
        <v>230</v>
      </c>
      <c r="G3427" s="239"/>
      <c r="H3427" s="243">
        <v>28.132999999999999</v>
      </c>
      <c r="I3427" s="244"/>
      <c r="J3427" s="239"/>
      <c r="K3427" s="239"/>
      <c r="L3427" s="245"/>
      <c r="M3427" s="246"/>
      <c r="N3427" s="247"/>
      <c r="O3427" s="247"/>
      <c r="P3427" s="247"/>
      <c r="Q3427" s="247"/>
      <c r="R3427" s="247"/>
      <c r="S3427" s="247"/>
      <c r="T3427" s="248"/>
      <c r="U3427" s="13"/>
      <c r="V3427" s="13"/>
      <c r="W3427" s="13"/>
      <c r="X3427" s="13"/>
      <c r="Y3427" s="13"/>
      <c r="Z3427" s="13"/>
      <c r="AA3427" s="13"/>
      <c r="AB3427" s="13"/>
      <c r="AC3427" s="13"/>
      <c r="AD3427" s="13"/>
      <c r="AE3427" s="13"/>
      <c r="AT3427" s="249" t="s">
        <v>446</v>
      </c>
      <c r="AU3427" s="249" t="s">
        <v>83</v>
      </c>
      <c r="AV3427" s="13" t="s">
        <v>83</v>
      </c>
      <c r="AW3427" s="13" t="s">
        <v>35</v>
      </c>
      <c r="AX3427" s="13" t="s">
        <v>81</v>
      </c>
      <c r="AY3427" s="249" t="s">
        <v>426</v>
      </c>
    </row>
    <row r="3428" s="2" customFormat="1" ht="24.15" customHeight="1">
      <c r="A3428" s="42"/>
      <c r="B3428" s="43"/>
      <c r="C3428" s="220" t="s">
        <v>4245</v>
      </c>
      <c r="D3428" s="220" t="s">
        <v>433</v>
      </c>
      <c r="E3428" s="221" t="s">
        <v>4246</v>
      </c>
      <c r="F3428" s="222" t="s">
        <v>4247</v>
      </c>
      <c r="G3428" s="223" t="s">
        <v>436</v>
      </c>
      <c r="H3428" s="224">
        <v>28.132999999999999</v>
      </c>
      <c r="I3428" s="225"/>
      <c r="J3428" s="226">
        <f>ROUND(I3428*H3428,2)</f>
        <v>0</v>
      </c>
      <c r="K3428" s="222" t="s">
        <v>437</v>
      </c>
      <c r="L3428" s="48"/>
      <c r="M3428" s="227" t="s">
        <v>28</v>
      </c>
      <c r="N3428" s="228" t="s">
        <v>45</v>
      </c>
      <c r="O3428" s="88"/>
      <c r="P3428" s="229">
        <f>O3428*H3428</f>
        <v>0</v>
      </c>
      <c r="Q3428" s="229">
        <v>0.00025000000000000001</v>
      </c>
      <c r="R3428" s="229">
        <f>Q3428*H3428</f>
        <v>0.0070332499999999996</v>
      </c>
      <c r="S3428" s="229">
        <v>0</v>
      </c>
      <c r="T3428" s="230">
        <f>S3428*H3428</f>
        <v>0</v>
      </c>
      <c r="U3428" s="42"/>
      <c r="V3428" s="42"/>
      <c r="W3428" s="42"/>
      <c r="X3428" s="42"/>
      <c r="Y3428" s="42"/>
      <c r="Z3428" s="42"/>
      <c r="AA3428" s="42"/>
      <c r="AB3428" s="42"/>
      <c r="AC3428" s="42"/>
      <c r="AD3428" s="42"/>
      <c r="AE3428" s="42"/>
      <c r="AR3428" s="231" t="s">
        <v>645</v>
      </c>
      <c r="AT3428" s="231" t="s">
        <v>433</v>
      </c>
      <c r="AU3428" s="231" t="s">
        <v>83</v>
      </c>
      <c r="AY3428" s="21" t="s">
        <v>426</v>
      </c>
      <c r="BE3428" s="232">
        <f>IF(N3428="základní",J3428,0)</f>
        <v>0</v>
      </c>
      <c r="BF3428" s="232">
        <f>IF(N3428="snížená",J3428,0)</f>
        <v>0</v>
      </c>
      <c r="BG3428" s="232">
        <f>IF(N3428="zákl. přenesená",J3428,0)</f>
        <v>0</v>
      </c>
      <c r="BH3428" s="232">
        <f>IF(N3428="sníž. přenesená",J3428,0)</f>
        <v>0</v>
      </c>
      <c r="BI3428" s="232">
        <f>IF(N3428="nulová",J3428,0)</f>
        <v>0</v>
      </c>
      <c r="BJ3428" s="21" t="s">
        <v>81</v>
      </c>
      <c r="BK3428" s="232">
        <f>ROUND(I3428*H3428,2)</f>
        <v>0</v>
      </c>
      <c r="BL3428" s="21" t="s">
        <v>645</v>
      </c>
      <c r="BM3428" s="231" t="s">
        <v>4248</v>
      </c>
    </row>
    <row r="3429" s="2" customFormat="1">
      <c r="A3429" s="42"/>
      <c r="B3429" s="43"/>
      <c r="C3429" s="44"/>
      <c r="D3429" s="233" t="s">
        <v>442</v>
      </c>
      <c r="E3429" s="44"/>
      <c r="F3429" s="234" t="s">
        <v>4249</v>
      </c>
      <c r="G3429" s="44"/>
      <c r="H3429" s="44"/>
      <c r="I3429" s="235"/>
      <c r="J3429" s="44"/>
      <c r="K3429" s="44"/>
      <c r="L3429" s="48"/>
      <c r="M3429" s="236"/>
      <c r="N3429" s="237"/>
      <c r="O3429" s="88"/>
      <c r="P3429" s="88"/>
      <c r="Q3429" s="88"/>
      <c r="R3429" s="88"/>
      <c r="S3429" s="88"/>
      <c r="T3429" s="89"/>
      <c r="U3429" s="42"/>
      <c r="V3429" s="42"/>
      <c r="W3429" s="42"/>
      <c r="X3429" s="42"/>
      <c r="Y3429" s="42"/>
      <c r="Z3429" s="42"/>
      <c r="AA3429" s="42"/>
      <c r="AB3429" s="42"/>
      <c r="AC3429" s="42"/>
      <c r="AD3429" s="42"/>
      <c r="AE3429" s="42"/>
      <c r="AT3429" s="21" t="s">
        <v>442</v>
      </c>
      <c r="AU3429" s="21" t="s">
        <v>83</v>
      </c>
    </row>
    <row r="3430" s="13" customFormat="1">
      <c r="A3430" s="13"/>
      <c r="B3430" s="238"/>
      <c r="C3430" s="239"/>
      <c r="D3430" s="240" t="s">
        <v>446</v>
      </c>
      <c r="E3430" s="241" t="s">
        <v>28</v>
      </c>
      <c r="F3430" s="242" t="s">
        <v>230</v>
      </c>
      <c r="G3430" s="239"/>
      <c r="H3430" s="243">
        <v>28.132999999999999</v>
      </c>
      <c r="I3430" s="244"/>
      <c r="J3430" s="239"/>
      <c r="K3430" s="239"/>
      <c r="L3430" s="245"/>
      <c r="M3430" s="246"/>
      <c r="N3430" s="247"/>
      <c r="O3430" s="247"/>
      <c r="P3430" s="247"/>
      <c r="Q3430" s="247"/>
      <c r="R3430" s="247"/>
      <c r="S3430" s="247"/>
      <c r="T3430" s="248"/>
      <c r="U3430" s="13"/>
      <c r="V3430" s="13"/>
      <c r="W3430" s="13"/>
      <c r="X3430" s="13"/>
      <c r="Y3430" s="13"/>
      <c r="Z3430" s="13"/>
      <c r="AA3430" s="13"/>
      <c r="AB3430" s="13"/>
      <c r="AC3430" s="13"/>
      <c r="AD3430" s="13"/>
      <c r="AE3430" s="13"/>
      <c r="AT3430" s="249" t="s">
        <v>446</v>
      </c>
      <c r="AU3430" s="249" t="s">
        <v>83</v>
      </c>
      <c r="AV3430" s="13" t="s">
        <v>83</v>
      </c>
      <c r="AW3430" s="13" t="s">
        <v>35</v>
      </c>
      <c r="AX3430" s="13" t="s">
        <v>81</v>
      </c>
      <c r="AY3430" s="249" t="s">
        <v>426</v>
      </c>
    </row>
    <row r="3431" s="2" customFormat="1" ht="24.15" customHeight="1">
      <c r="A3431" s="42"/>
      <c r="B3431" s="43"/>
      <c r="C3431" s="220" t="s">
        <v>4250</v>
      </c>
      <c r="D3431" s="220" t="s">
        <v>433</v>
      </c>
      <c r="E3431" s="221" t="s">
        <v>4251</v>
      </c>
      <c r="F3431" s="222" t="s">
        <v>4252</v>
      </c>
      <c r="G3431" s="223" t="s">
        <v>436</v>
      </c>
      <c r="H3431" s="224">
        <v>140.965</v>
      </c>
      <c r="I3431" s="225"/>
      <c r="J3431" s="226">
        <f>ROUND(I3431*H3431,2)</f>
        <v>0</v>
      </c>
      <c r="K3431" s="222" t="s">
        <v>28</v>
      </c>
      <c r="L3431" s="48"/>
      <c r="M3431" s="227" t="s">
        <v>28</v>
      </c>
      <c r="N3431" s="228" t="s">
        <v>45</v>
      </c>
      <c r="O3431" s="88"/>
      <c r="P3431" s="229">
        <f>O3431*H3431</f>
        <v>0</v>
      </c>
      <c r="Q3431" s="229">
        <v>0.00058</v>
      </c>
      <c r="R3431" s="229">
        <f>Q3431*H3431</f>
        <v>0.081759700000000005</v>
      </c>
      <c r="S3431" s="229">
        <v>0</v>
      </c>
      <c r="T3431" s="230">
        <f>S3431*H3431</f>
        <v>0</v>
      </c>
      <c r="U3431" s="42"/>
      <c r="V3431" s="42"/>
      <c r="W3431" s="42"/>
      <c r="X3431" s="42"/>
      <c r="Y3431" s="42"/>
      <c r="Z3431" s="42"/>
      <c r="AA3431" s="42"/>
      <c r="AB3431" s="42"/>
      <c r="AC3431" s="42"/>
      <c r="AD3431" s="42"/>
      <c r="AE3431" s="42"/>
      <c r="AR3431" s="231" t="s">
        <v>645</v>
      </c>
      <c r="AT3431" s="231" t="s">
        <v>433</v>
      </c>
      <c r="AU3431" s="231" t="s">
        <v>83</v>
      </c>
      <c r="AY3431" s="21" t="s">
        <v>426</v>
      </c>
      <c r="BE3431" s="232">
        <f>IF(N3431="základní",J3431,0)</f>
        <v>0</v>
      </c>
      <c r="BF3431" s="232">
        <f>IF(N3431="snížená",J3431,0)</f>
        <v>0</v>
      </c>
      <c r="BG3431" s="232">
        <f>IF(N3431="zákl. přenesená",J3431,0)</f>
        <v>0</v>
      </c>
      <c r="BH3431" s="232">
        <f>IF(N3431="sníž. přenesená",J3431,0)</f>
        <v>0</v>
      </c>
      <c r="BI3431" s="232">
        <f>IF(N3431="nulová",J3431,0)</f>
        <v>0</v>
      </c>
      <c r="BJ3431" s="21" t="s">
        <v>81</v>
      </c>
      <c r="BK3431" s="232">
        <f>ROUND(I3431*H3431,2)</f>
        <v>0</v>
      </c>
      <c r="BL3431" s="21" t="s">
        <v>645</v>
      </c>
      <c r="BM3431" s="231" t="s">
        <v>4253</v>
      </c>
    </row>
    <row r="3432" s="14" customFormat="1">
      <c r="A3432" s="14"/>
      <c r="B3432" s="250"/>
      <c r="C3432" s="251"/>
      <c r="D3432" s="240" t="s">
        <v>446</v>
      </c>
      <c r="E3432" s="252" t="s">
        <v>28</v>
      </c>
      <c r="F3432" s="253" t="s">
        <v>1398</v>
      </c>
      <c r="G3432" s="251"/>
      <c r="H3432" s="252" t="s">
        <v>28</v>
      </c>
      <c r="I3432" s="254"/>
      <c r="J3432" s="251"/>
      <c r="K3432" s="251"/>
      <c r="L3432" s="255"/>
      <c r="M3432" s="256"/>
      <c r="N3432" s="257"/>
      <c r="O3432" s="257"/>
      <c r="P3432" s="257"/>
      <c r="Q3432" s="257"/>
      <c r="R3432" s="257"/>
      <c r="S3432" s="257"/>
      <c r="T3432" s="258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T3432" s="259" t="s">
        <v>446</v>
      </c>
      <c r="AU3432" s="259" t="s">
        <v>83</v>
      </c>
      <c r="AV3432" s="14" t="s">
        <v>81</v>
      </c>
      <c r="AW3432" s="14" t="s">
        <v>35</v>
      </c>
      <c r="AX3432" s="14" t="s">
        <v>74</v>
      </c>
      <c r="AY3432" s="259" t="s">
        <v>426</v>
      </c>
    </row>
    <row r="3433" s="13" customFormat="1">
      <c r="A3433" s="13"/>
      <c r="B3433" s="238"/>
      <c r="C3433" s="239"/>
      <c r="D3433" s="240" t="s">
        <v>446</v>
      </c>
      <c r="E3433" s="241" t="s">
        <v>28</v>
      </c>
      <c r="F3433" s="242" t="s">
        <v>4254</v>
      </c>
      <c r="G3433" s="239"/>
      <c r="H3433" s="243">
        <v>74.152000000000001</v>
      </c>
      <c r="I3433" s="244"/>
      <c r="J3433" s="239"/>
      <c r="K3433" s="239"/>
      <c r="L3433" s="245"/>
      <c r="M3433" s="246"/>
      <c r="N3433" s="247"/>
      <c r="O3433" s="247"/>
      <c r="P3433" s="247"/>
      <c r="Q3433" s="247"/>
      <c r="R3433" s="247"/>
      <c r="S3433" s="247"/>
      <c r="T3433" s="248"/>
      <c r="U3433" s="13"/>
      <c r="V3433" s="13"/>
      <c r="W3433" s="13"/>
      <c r="X3433" s="13"/>
      <c r="Y3433" s="13"/>
      <c r="Z3433" s="13"/>
      <c r="AA3433" s="13"/>
      <c r="AB3433" s="13"/>
      <c r="AC3433" s="13"/>
      <c r="AD3433" s="13"/>
      <c r="AE3433" s="13"/>
      <c r="AT3433" s="249" t="s">
        <v>446</v>
      </c>
      <c r="AU3433" s="249" t="s">
        <v>83</v>
      </c>
      <c r="AV3433" s="13" t="s">
        <v>83</v>
      </c>
      <c r="AW3433" s="13" t="s">
        <v>35</v>
      </c>
      <c r="AX3433" s="13" t="s">
        <v>74</v>
      </c>
      <c r="AY3433" s="249" t="s">
        <v>426</v>
      </c>
    </row>
    <row r="3434" s="13" customFormat="1">
      <c r="A3434" s="13"/>
      <c r="B3434" s="238"/>
      <c r="C3434" s="239"/>
      <c r="D3434" s="240" t="s">
        <v>446</v>
      </c>
      <c r="E3434" s="241" t="s">
        <v>28</v>
      </c>
      <c r="F3434" s="242" t="s">
        <v>4255</v>
      </c>
      <c r="G3434" s="239"/>
      <c r="H3434" s="243">
        <v>1.373</v>
      </c>
      <c r="I3434" s="244"/>
      <c r="J3434" s="239"/>
      <c r="K3434" s="239"/>
      <c r="L3434" s="245"/>
      <c r="M3434" s="246"/>
      <c r="N3434" s="247"/>
      <c r="O3434" s="247"/>
      <c r="P3434" s="247"/>
      <c r="Q3434" s="247"/>
      <c r="R3434" s="247"/>
      <c r="S3434" s="247"/>
      <c r="T3434" s="248"/>
      <c r="U3434" s="13"/>
      <c r="V3434" s="13"/>
      <c r="W3434" s="13"/>
      <c r="X3434" s="13"/>
      <c r="Y3434" s="13"/>
      <c r="Z3434" s="13"/>
      <c r="AA3434" s="13"/>
      <c r="AB3434" s="13"/>
      <c r="AC3434" s="13"/>
      <c r="AD3434" s="13"/>
      <c r="AE3434" s="13"/>
      <c r="AT3434" s="249" t="s">
        <v>446</v>
      </c>
      <c r="AU3434" s="249" t="s">
        <v>83</v>
      </c>
      <c r="AV3434" s="13" t="s">
        <v>83</v>
      </c>
      <c r="AW3434" s="13" t="s">
        <v>35</v>
      </c>
      <c r="AX3434" s="13" t="s">
        <v>74</v>
      </c>
      <c r="AY3434" s="249" t="s">
        <v>426</v>
      </c>
    </row>
    <row r="3435" s="13" customFormat="1">
      <c r="A3435" s="13"/>
      <c r="B3435" s="238"/>
      <c r="C3435" s="239"/>
      <c r="D3435" s="240" t="s">
        <v>446</v>
      </c>
      <c r="E3435" s="241" t="s">
        <v>28</v>
      </c>
      <c r="F3435" s="242" t="s">
        <v>4256</v>
      </c>
      <c r="G3435" s="239"/>
      <c r="H3435" s="243">
        <v>47.840000000000003</v>
      </c>
      <c r="I3435" s="244"/>
      <c r="J3435" s="239"/>
      <c r="K3435" s="239"/>
      <c r="L3435" s="245"/>
      <c r="M3435" s="246"/>
      <c r="N3435" s="247"/>
      <c r="O3435" s="247"/>
      <c r="P3435" s="247"/>
      <c r="Q3435" s="247"/>
      <c r="R3435" s="247"/>
      <c r="S3435" s="247"/>
      <c r="T3435" s="248"/>
      <c r="U3435" s="13"/>
      <c r="V3435" s="13"/>
      <c r="W3435" s="13"/>
      <c r="X3435" s="13"/>
      <c r="Y3435" s="13"/>
      <c r="Z3435" s="13"/>
      <c r="AA3435" s="13"/>
      <c r="AB3435" s="13"/>
      <c r="AC3435" s="13"/>
      <c r="AD3435" s="13"/>
      <c r="AE3435" s="13"/>
      <c r="AT3435" s="249" t="s">
        <v>446</v>
      </c>
      <c r="AU3435" s="249" t="s">
        <v>83</v>
      </c>
      <c r="AV3435" s="13" t="s">
        <v>83</v>
      </c>
      <c r="AW3435" s="13" t="s">
        <v>35</v>
      </c>
      <c r="AX3435" s="13" t="s">
        <v>74</v>
      </c>
      <c r="AY3435" s="249" t="s">
        <v>426</v>
      </c>
    </row>
    <row r="3436" s="13" customFormat="1">
      <c r="A3436" s="13"/>
      <c r="B3436" s="238"/>
      <c r="C3436" s="239"/>
      <c r="D3436" s="240" t="s">
        <v>446</v>
      </c>
      <c r="E3436" s="241" t="s">
        <v>28</v>
      </c>
      <c r="F3436" s="242" t="s">
        <v>4257</v>
      </c>
      <c r="G3436" s="239"/>
      <c r="H3436" s="243">
        <v>17.600000000000001</v>
      </c>
      <c r="I3436" s="244"/>
      <c r="J3436" s="239"/>
      <c r="K3436" s="239"/>
      <c r="L3436" s="245"/>
      <c r="M3436" s="246"/>
      <c r="N3436" s="247"/>
      <c r="O3436" s="247"/>
      <c r="P3436" s="247"/>
      <c r="Q3436" s="247"/>
      <c r="R3436" s="247"/>
      <c r="S3436" s="247"/>
      <c r="T3436" s="248"/>
      <c r="U3436" s="13"/>
      <c r="V3436" s="13"/>
      <c r="W3436" s="13"/>
      <c r="X3436" s="13"/>
      <c r="Y3436" s="13"/>
      <c r="Z3436" s="13"/>
      <c r="AA3436" s="13"/>
      <c r="AB3436" s="13"/>
      <c r="AC3436" s="13"/>
      <c r="AD3436" s="13"/>
      <c r="AE3436" s="13"/>
      <c r="AT3436" s="249" t="s">
        <v>446</v>
      </c>
      <c r="AU3436" s="249" t="s">
        <v>83</v>
      </c>
      <c r="AV3436" s="13" t="s">
        <v>83</v>
      </c>
      <c r="AW3436" s="13" t="s">
        <v>35</v>
      </c>
      <c r="AX3436" s="13" t="s">
        <v>74</v>
      </c>
      <c r="AY3436" s="249" t="s">
        <v>426</v>
      </c>
    </row>
    <row r="3437" s="15" customFormat="1">
      <c r="A3437" s="15"/>
      <c r="B3437" s="260"/>
      <c r="C3437" s="261"/>
      <c r="D3437" s="240" t="s">
        <v>446</v>
      </c>
      <c r="E3437" s="262" t="s">
        <v>298</v>
      </c>
      <c r="F3437" s="263" t="s">
        <v>466</v>
      </c>
      <c r="G3437" s="261"/>
      <c r="H3437" s="264">
        <v>140.965</v>
      </c>
      <c r="I3437" s="265"/>
      <c r="J3437" s="261"/>
      <c r="K3437" s="261"/>
      <c r="L3437" s="266"/>
      <c r="M3437" s="267"/>
      <c r="N3437" s="268"/>
      <c r="O3437" s="268"/>
      <c r="P3437" s="268"/>
      <c r="Q3437" s="268"/>
      <c r="R3437" s="268"/>
      <c r="S3437" s="268"/>
      <c r="T3437" s="269"/>
      <c r="U3437" s="15"/>
      <c r="V3437" s="15"/>
      <c r="W3437" s="15"/>
      <c r="X3437" s="15"/>
      <c r="Y3437" s="15"/>
      <c r="Z3437" s="15"/>
      <c r="AA3437" s="15"/>
      <c r="AB3437" s="15"/>
      <c r="AC3437" s="15"/>
      <c r="AD3437" s="15"/>
      <c r="AE3437" s="15"/>
      <c r="AT3437" s="270" t="s">
        <v>446</v>
      </c>
      <c r="AU3437" s="270" t="s">
        <v>83</v>
      </c>
      <c r="AV3437" s="15" t="s">
        <v>438</v>
      </c>
      <c r="AW3437" s="15" t="s">
        <v>35</v>
      </c>
      <c r="AX3437" s="15" t="s">
        <v>81</v>
      </c>
      <c r="AY3437" s="270" t="s">
        <v>426</v>
      </c>
    </row>
    <row r="3438" s="2" customFormat="1" ht="37.8" customHeight="1">
      <c r="A3438" s="42"/>
      <c r="B3438" s="43"/>
      <c r="C3438" s="220" t="s">
        <v>4258</v>
      </c>
      <c r="D3438" s="220" t="s">
        <v>433</v>
      </c>
      <c r="E3438" s="221" t="s">
        <v>4259</v>
      </c>
      <c r="F3438" s="222" t="s">
        <v>4260</v>
      </c>
      <c r="G3438" s="223" t="s">
        <v>436</v>
      </c>
      <c r="H3438" s="224">
        <v>531.39999999999998</v>
      </c>
      <c r="I3438" s="225"/>
      <c r="J3438" s="226">
        <f>ROUND(I3438*H3438,2)</f>
        <v>0</v>
      </c>
      <c r="K3438" s="222" t="s">
        <v>437</v>
      </c>
      <c r="L3438" s="48"/>
      <c r="M3438" s="227" t="s">
        <v>28</v>
      </c>
      <c r="N3438" s="228" t="s">
        <v>45</v>
      </c>
      <c r="O3438" s="88"/>
      <c r="P3438" s="229">
        <f>O3438*H3438</f>
        <v>0</v>
      </c>
      <c r="Q3438" s="229">
        <v>0.00014999999999999999</v>
      </c>
      <c r="R3438" s="229">
        <f>Q3438*H3438</f>
        <v>0.079709999999999989</v>
      </c>
      <c r="S3438" s="229">
        <v>0</v>
      </c>
      <c r="T3438" s="230">
        <f>S3438*H3438</f>
        <v>0</v>
      </c>
      <c r="U3438" s="42"/>
      <c r="V3438" s="42"/>
      <c r="W3438" s="42"/>
      <c r="X3438" s="42"/>
      <c r="Y3438" s="42"/>
      <c r="Z3438" s="42"/>
      <c r="AA3438" s="42"/>
      <c r="AB3438" s="42"/>
      <c r="AC3438" s="42"/>
      <c r="AD3438" s="42"/>
      <c r="AE3438" s="42"/>
      <c r="AR3438" s="231" t="s">
        <v>645</v>
      </c>
      <c r="AT3438" s="231" t="s">
        <v>433</v>
      </c>
      <c r="AU3438" s="231" t="s">
        <v>83</v>
      </c>
      <c r="AY3438" s="21" t="s">
        <v>426</v>
      </c>
      <c r="BE3438" s="232">
        <f>IF(N3438="základní",J3438,0)</f>
        <v>0</v>
      </c>
      <c r="BF3438" s="232">
        <f>IF(N3438="snížená",J3438,0)</f>
        <v>0</v>
      </c>
      <c r="BG3438" s="232">
        <f>IF(N3438="zákl. přenesená",J3438,0)</f>
        <v>0</v>
      </c>
      <c r="BH3438" s="232">
        <f>IF(N3438="sníž. přenesená",J3438,0)</f>
        <v>0</v>
      </c>
      <c r="BI3438" s="232">
        <f>IF(N3438="nulová",J3438,0)</f>
        <v>0</v>
      </c>
      <c r="BJ3438" s="21" t="s">
        <v>81</v>
      </c>
      <c r="BK3438" s="232">
        <f>ROUND(I3438*H3438,2)</f>
        <v>0</v>
      </c>
      <c r="BL3438" s="21" t="s">
        <v>645</v>
      </c>
      <c r="BM3438" s="231" t="s">
        <v>4261</v>
      </c>
    </row>
    <row r="3439" s="2" customFormat="1">
      <c r="A3439" s="42"/>
      <c r="B3439" s="43"/>
      <c r="C3439" s="44"/>
      <c r="D3439" s="233" t="s">
        <v>442</v>
      </c>
      <c r="E3439" s="44"/>
      <c r="F3439" s="234" t="s">
        <v>4262</v>
      </c>
      <c r="G3439" s="44"/>
      <c r="H3439" s="44"/>
      <c r="I3439" s="235"/>
      <c r="J3439" s="44"/>
      <c r="K3439" s="44"/>
      <c r="L3439" s="48"/>
      <c r="M3439" s="236"/>
      <c r="N3439" s="237"/>
      <c r="O3439" s="88"/>
      <c r="P3439" s="88"/>
      <c r="Q3439" s="88"/>
      <c r="R3439" s="88"/>
      <c r="S3439" s="88"/>
      <c r="T3439" s="89"/>
      <c r="U3439" s="42"/>
      <c r="V3439" s="42"/>
      <c r="W3439" s="42"/>
      <c r="X3439" s="42"/>
      <c r="Y3439" s="42"/>
      <c r="Z3439" s="42"/>
      <c r="AA3439" s="42"/>
      <c r="AB3439" s="42"/>
      <c r="AC3439" s="42"/>
      <c r="AD3439" s="42"/>
      <c r="AE3439" s="42"/>
      <c r="AT3439" s="21" t="s">
        <v>442</v>
      </c>
      <c r="AU3439" s="21" t="s">
        <v>83</v>
      </c>
    </row>
    <row r="3440" s="13" customFormat="1">
      <c r="A3440" s="13"/>
      <c r="B3440" s="238"/>
      <c r="C3440" s="239"/>
      <c r="D3440" s="240" t="s">
        <v>446</v>
      </c>
      <c r="E3440" s="241" t="s">
        <v>28</v>
      </c>
      <c r="F3440" s="242" t="s">
        <v>4263</v>
      </c>
      <c r="G3440" s="239"/>
      <c r="H3440" s="243">
        <v>6.734</v>
      </c>
      <c r="I3440" s="244"/>
      <c r="J3440" s="239"/>
      <c r="K3440" s="239"/>
      <c r="L3440" s="245"/>
      <c r="M3440" s="246"/>
      <c r="N3440" s="247"/>
      <c r="O3440" s="247"/>
      <c r="P3440" s="247"/>
      <c r="Q3440" s="247"/>
      <c r="R3440" s="247"/>
      <c r="S3440" s="247"/>
      <c r="T3440" s="248"/>
      <c r="U3440" s="13"/>
      <c r="V3440" s="13"/>
      <c r="W3440" s="13"/>
      <c r="X3440" s="13"/>
      <c r="Y3440" s="13"/>
      <c r="Z3440" s="13"/>
      <c r="AA3440" s="13"/>
      <c r="AB3440" s="13"/>
      <c r="AC3440" s="13"/>
      <c r="AD3440" s="13"/>
      <c r="AE3440" s="13"/>
      <c r="AT3440" s="249" t="s">
        <v>446</v>
      </c>
      <c r="AU3440" s="249" t="s">
        <v>83</v>
      </c>
      <c r="AV3440" s="13" t="s">
        <v>83</v>
      </c>
      <c r="AW3440" s="13" t="s">
        <v>35</v>
      </c>
      <c r="AX3440" s="13" t="s">
        <v>74</v>
      </c>
      <c r="AY3440" s="249" t="s">
        <v>426</v>
      </c>
    </row>
    <row r="3441" s="13" customFormat="1">
      <c r="A3441" s="13"/>
      <c r="B3441" s="238"/>
      <c r="C3441" s="239"/>
      <c r="D3441" s="240" t="s">
        <v>446</v>
      </c>
      <c r="E3441" s="241" t="s">
        <v>28</v>
      </c>
      <c r="F3441" s="242" t="s">
        <v>509</v>
      </c>
      <c r="G3441" s="239"/>
      <c r="H3441" s="243">
        <v>524.66600000000005</v>
      </c>
      <c r="I3441" s="244"/>
      <c r="J3441" s="239"/>
      <c r="K3441" s="239"/>
      <c r="L3441" s="245"/>
      <c r="M3441" s="246"/>
      <c r="N3441" s="247"/>
      <c r="O3441" s="247"/>
      <c r="P3441" s="247"/>
      <c r="Q3441" s="247"/>
      <c r="R3441" s="247"/>
      <c r="S3441" s="247"/>
      <c r="T3441" s="248"/>
      <c r="U3441" s="13"/>
      <c r="V3441" s="13"/>
      <c r="W3441" s="13"/>
      <c r="X3441" s="13"/>
      <c r="Y3441" s="13"/>
      <c r="Z3441" s="13"/>
      <c r="AA3441" s="13"/>
      <c r="AB3441" s="13"/>
      <c r="AC3441" s="13"/>
      <c r="AD3441" s="13"/>
      <c r="AE3441" s="13"/>
      <c r="AT3441" s="249" t="s">
        <v>446</v>
      </c>
      <c r="AU3441" s="249" t="s">
        <v>83</v>
      </c>
      <c r="AV3441" s="13" t="s">
        <v>83</v>
      </c>
      <c r="AW3441" s="13" t="s">
        <v>35</v>
      </c>
      <c r="AX3441" s="13" t="s">
        <v>74</v>
      </c>
      <c r="AY3441" s="249" t="s">
        <v>426</v>
      </c>
    </row>
    <row r="3442" s="15" customFormat="1">
      <c r="A3442" s="15"/>
      <c r="B3442" s="260"/>
      <c r="C3442" s="261"/>
      <c r="D3442" s="240" t="s">
        <v>446</v>
      </c>
      <c r="E3442" s="262" t="s">
        <v>28</v>
      </c>
      <c r="F3442" s="263" t="s">
        <v>466</v>
      </c>
      <c r="G3442" s="261"/>
      <c r="H3442" s="264">
        <v>531.39999999999998</v>
      </c>
      <c r="I3442" s="265"/>
      <c r="J3442" s="261"/>
      <c r="K3442" s="261"/>
      <c r="L3442" s="266"/>
      <c r="M3442" s="267"/>
      <c r="N3442" s="268"/>
      <c r="O3442" s="268"/>
      <c r="P3442" s="268"/>
      <c r="Q3442" s="268"/>
      <c r="R3442" s="268"/>
      <c r="S3442" s="268"/>
      <c r="T3442" s="269"/>
      <c r="U3442" s="15"/>
      <c r="V3442" s="15"/>
      <c r="W3442" s="15"/>
      <c r="X3442" s="15"/>
      <c r="Y3442" s="15"/>
      <c r="Z3442" s="15"/>
      <c r="AA3442" s="15"/>
      <c r="AB3442" s="15"/>
      <c r="AC3442" s="15"/>
      <c r="AD3442" s="15"/>
      <c r="AE3442" s="15"/>
      <c r="AT3442" s="270" t="s">
        <v>446</v>
      </c>
      <c r="AU3442" s="270" t="s">
        <v>83</v>
      </c>
      <c r="AV3442" s="15" t="s">
        <v>438</v>
      </c>
      <c r="AW3442" s="15" t="s">
        <v>35</v>
      </c>
      <c r="AX3442" s="15" t="s">
        <v>81</v>
      </c>
      <c r="AY3442" s="270" t="s">
        <v>426</v>
      </c>
    </row>
    <row r="3443" s="2" customFormat="1" ht="37.8" customHeight="1">
      <c r="A3443" s="42"/>
      <c r="B3443" s="43"/>
      <c r="C3443" s="220" t="s">
        <v>4264</v>
      </c>
      <c r="D3443" s="220" t="s">
        <v>433</v>
      </c>
      <c r="E3443" s="221" t="s">
        <v>4265</v>
      </c>
      <c r="F3443" s="222" t="s">
        <v>4266</v>
      </c>
      <c r="G3443" s="223" t="s">
        <v>436</v>
      </c>
      <c r="H3443" s="224">
        <v>33.737000000000002</v>
      </c>
      <c r="I3443" s="225"/>
      <c r="J3443" s="226">
        <f>ROUND(I3443*H3443,2)</f>
        <v>0</v>
      </c>
      <c r="K3443" s="222" t="s">
        <v>437</v>
      </c>
      <c r="L3443" s="48"/>
      <c r="M3443" s="227" t="s">
        <v>28</v>
      </c>
      <c r="N3443" s="228" t="s">
        <v>45</v>
      </c>
      <c r="O3443" s="88"/>
      <c r="P3443" s="229">
        <f>O3443*H3443</f>
        <v>0</v>
      </c>
      <c r="Q3443" s="229">
        <v>6.9999999999999994E-05</v>
      </c>
      <c r="R3443" s="229">
        <f>Q3443*H3443</f>
        <v>0.0023615899999999998</v>
      </c>
      <c r="S3443" s="229">
        <v>0</v>
      </c>
      <c r="T3443" s="230">
        <f>S3443*H3443</f>
        <v>0</v>
      </c>
      <c r="U3443" s="42"/>
      <c r="V3443" s="42"/>
      <c r="W3443" s="42"/>
      <c r="X3443" s="42"/>
      <c r="Y3443" s="42"/>
      <c r="Z3443" s="42"/>
      <c r="AA3443" s="42"/>
      <c r="AB3443" s="42"/>
      <c r="AC3443" s="42"/>
      <c r="AD3443" s="42"/>
      <c r="AE3443" s="42"/>
      <c r="AR3443" s="231" t="s">
        <v>645</v>
      </c>
      <c r="AT3443" s="231" t="s">
        <v>433</v>
      </c>
      <c r="AU3443" s="231" t="s">
        <v>83</v>
      </c>
      <c r="AY3443" s="21" t="s">
        <v>426</v>
      </c>
      <c r="BE3443" s="232">
        <f>IF(N3443="základní",J3443,0)</f>
        <v>0</v>
      </c>
      <c r="BF3443" s="232">
        <f>IF(N3443="snížená",J3443,0)</f>
        <v>0</v>
      </c>
      <c r="BG3443" s="232">
        <f>IF(N3443="zákl. přenesená",J3443,0)</f>
        <v>0</v>
      </c>
      <c r="BH3443" s="232">
        <f>IF(N3443="sníž. přenesená",J3443,0)</f>
        <v>0</v>
      </c>
      <c r="BI3443" s="232">
        <f>IF(N3443="nulová",J3443,0)</f>
        <v>0</v>
      </c>
      <c r="BJ3443" s="21" t="s">
        <v>81</v>
      </c>
      <c r="BK3443" s="232">
        <f>ROUND(I3443*H3443,2)</f>
        <v>0</v>
      </c>
      <c r="BL3443" s="21" t="s">
        <v>645</v>
      </c>
      <c r="BM3443" s="231" t="s">
        <v>4267</v>
      </c>
    </row>
    <row r="3444" s="2" customFormat="1">
      <c r="A3444" s="42"/>
      <c r="B3444" s="43"/>
      <c r="C3444" s="44"/>
      <c r="D3444" s="233" t="s">
        <v>442</v>
      </c>
      <c r="E3444" s="44"/>
      <c r="F3444" s="234" t="s">
        <v>4268</v>
      </c>
      <c r="G3444" s="44"/>
      <c r="H3444" s="44"/>
      <c r="I3444" s="235"/>
      <c r="J3444" s="44"/>
      <c r="K3444" s="44"/>
      <c r="L3444" s="48"/>
      <c r="M3444" s="236"/>
      <c r="N3444" s="237"/>
      <c r="O3444" s="88"/>
      <c r="P3444" s="88"/>
      <c r="Q3444" s="88"/>
      <c r="R3444" s="88"/>
      <c r="S3444" s="88"/>
      <c r="T3444" s="89"/>
      <c r="U3444" s="42"/>
      <c r="V3444" s="42"/>
      <c r="W3444" s="42"/>
      <c r="X3444" s="42"/>
      <c r="Y3444" s="42"/>
      <c r="Z3444" s="42"/>
      <c r="AA3444" s="42"/>
      <c r="AB3444" s="42"/>
      <c r="AC3444" s="42"/>
      <c r="AD3444" s="42"/>
      <c r="AE3444" s="42"/>
      <c r="AT3444" s="21" t="s">
        <v>442</v>
      </c>
      <c r="AU3444" s="21" t="s">
        <v>83</v>
      </c>
    </row>
    <row r="3445" s="13" customFormat="1">
      <c r="A3445" s="13"/>
      <c r="B3445" s="238"/>
      <c r="C3445" s="239"/>
      <c r="D3445" s="240" t="s">
        <v>446</v>
      </c>
      <c r="E3445" s="241" t="s">
        <v>28</v>
      </c>
      <c r="F3445" s="242" t="s">
        <v>292</v>
      </c>
      <c r="G3445" s="239"/>
      <c r="H3445" s="243">
        <v>33.737000000000002</v>
      </c>
      <c r="I3445" s="244"/>
      <c r="J3445" s="239"/>
      <c r="K3445" s="239"/>
      <c r="L3445" s="245"/>
      <c r="M3445" s="246"/>
      <c r="N3445" s="247"/>
      <c r="O3445" s="247"/>
      <c r="P3445" s="247"/>
      <c r="Q3445" s="247"/>
      <c r="R3445" s="247"/>
      <c r="S3445" s="247"/>
      <c r="T3445" s="248"/>
      <c r="U3445" s="13"/>
      <c r="V3445" s="13"/>
      <c r="W3445" s="13"/>
      <c r="X3445" s="13"/>
      <c r="Y3445" s="13"/>
      <c r="Z3445" s="13"/>
      <c r="AA3445" s="13"/>
      <c r="AB3445" s="13"/>
      <c r="AC3445" s="13"/>
      <c r="AD3445" s="13"/>
      <c r="AE3445" s="13"/>
      <c r="AT3445" s="249" t="s">
        <v>446</v>
      </c>
      <c r="AU3445" s="249" t="s">
        <v>83</v>
      </c>
      <c r="AV3445" s="13" t="s">
        <v>83</v>
      </c>
      <c r="AW3445" s="13" t="s">
        <v>35</v>
      </c>
      <c r="AX3445" s="13" t="s">
        <v>81</v>
      </c>
      <c r="AY3445" s="249" t="s">
        <v>426</v>
      </c>
    </row>
    <row r="3446" s="2" customFormat="1" ht="24.15" customHeight="1">
      <c r="A3446" s="42"/>
      <c r="B3446" s="43"/>
      <c r="C3446" s="220" t="s">
        <v>4269</v>
      </c>
      <c r="D3446" s="220" t="s">
        <v>433</v>
      </c>
      <c r="E3446" s="221" t="s">
        <v>4270</v>
      </c>
      <c r="F3446" s="222" t="s">
        <v>4271</v>
      </c>
      <c r="G3446" s="223" t="s">
        <v>436</v>
      </c>
      <c r="H3446" s="224">
        <v>33.737000000000002</v>
      </c>
      <c r="I3446" s="225"/>
      <c r="J3446" s="226">
        <f>ROUND(I3446*H3446,2)</f>
        <v>0</v>
      </c>
      <c r="K3446" s="222" t="s">
        <v>437</v>
      </c>
      <c r="L3446" s="48"/>
      <c r="M3446" s="227" t="s">
        <v>28</v>
      </c>
      <c r="N3446" s="228" t="s">
        <v>45</v>
      </c>
      <c r="O3446" s="88"/>
      <c r="P3446" s="229">
        <f>O3446*H3446</f>
        <v>0</v>
      </c>
      <c r="Q3446" s="229">
        <v>6.0000000000000002E-05</v>
      </c>
      <c r="R3446" s="229">
        <f>Q3446*H3446</f>
        <v>0.0020242200000000002</v>
      </c>
      <c r="S3446" s="229">
        <v>0</v>
      </c>
      <c r="T3446" s="230">
        <f>S3446*H3446</f>
        <v>0</v>
      </c>
      <c r="U3446" s="42"/>
      <c r="V3446" s="42"/>
      <c r="W3446" s="42"/>
      <c r="X3446" s="42"/>
      <c r="Y3446" s="42"/>
      <c r="Z3446" s="42"/>
      <c r="AA3446" s="42"/>
      <c r="AB3446" s="42"/>
      <c r="AC3446" s="42"/>
      <c r="AD3446" s="42"/>
      <c r="AE3446" s="42"/>
      <c r="AR3446" s="231" t="s">
        <v>645</v>
      </c>
      <c r="AT3446" s="231" t="s">
        <v>433</v>
      </c>
      <c r="AU3446" s="231" t="s">
        <v>83</v>
      </c>
      <c r="AY3446" s="21" t="s">
        <v>426</v>
      </c>
      <c r="BE3446" s="232">
        <f>IF(N3446="základní",J3446,0)</f>
        <v>0</v>
      </c>
      <c r="BF3446" s="232">
        <f>IF(N3446="snížená",J3446,0)</f>
        <v>0</v>
      </c>
      <c r="BG3446" s="232">
        <f>IF(N3446="zákl. přenesená",J3446,0)</f>
        <v>0</v>
      </c>
      <c r="BH3446" s="232">
        <f>IF(N3446="sníž. přenesená",J3446,0)</f>
        <v>0</v>
      </c>
      <c r="BI3446" s="232">
        <f>IF(N3446="nulová",J3446,0)</f>
        <v>0</v>
      </c>
      <c r="BJ3446" s="21" t="s">
        <v>81</v>
      </c>
      <c r="BK3446" s="232">
        <f>ROUND(I3446*H3446,2)</f>
        <v>0</v>
      </c>
      <c r="BL3446" s="21" t="s">
        <v>645</v>
      </c>
      <c r="BM3446" s="231" t="s">
        <v>4272</v>
      </c>
    </row>
    <row r="3447" s="2" customFormat="1">
      <c r="A3447" s="42"/>
      <c r="B3447" s="43"/>
      <c r="C3447" s="44"/>
      <c r="D3447" s="233" t="s">
        <v>442</v>
      </c>
      <c r="E3447" s="44"/>
      <c r="F3447" s="234" t="s">
        <v>4273</v>
      </c>
      <c r="G3447" s="44"/>
      <c r="H3447" s="44"/>
      <c r="I3447" s="235"/>
      <c r="J3447" s="44"/>
      <c r="K3447" s="44"/>
      <c r="L3447" s="48"/>
      <c r="M3447" s="236"/>
      <c r="N3447" s="237"/>
      <c r="O3447" s="88"/>
      <c r="P3447" s="88"/>
      <c r="Q3447" s="88"/>
      <c r="R3447" s="88"/>
      <c r="S3447" s="88"/>
      <c r="T3447" s="89"/>
      <c r="U3447" s="42"/>
      <c r="V3447" s="42"/>
      <c r="W3447" s="42"/>
      <c r="X3447" s="42"/>
      <c r="Y3447" s="42"/>
      <c r="Z3447" s="42"/>
      <c r="AA3447" s="42"/>
      <c r="AB3447" s="42"/>
      <c r="AC3447" s="42"/>
      <c r="AD3447" s="42"/>
      <c r="AE3447" s="42"/>
      <c r="AT3447" s="21" t="s">
        <v>442</v>
      </c>
      <c r="AU3447" s="21" t="s">
        <v>83</v>
      </c>
    </row>
    <row r="3448" s="13" customFormat="1">
      <c r="A3448" s="13"/>
      <c r="B3448" s="238"/>
      <c r="C3448" s="239"/>
      <c r="D3448" s="240" t="s">
        <v>446</v>
      </c>
      <c r="E3448" s="241" t="s">
        <v>28</v>
      </c>
      <c r="F3448" s="242" t="s">
        <v>4274</v>
      </c>
      <c r="G3448" s="239"/>
      <c r="H3448" s="243">
        <v>20.262</v>
      </c>
      <c r="I3448" s="244"/>
      <c r="J3448" s="239"/>
      <c r="K3448" s="239"/>
      <c r="L3448" s="245"/>
      <c r="M3448" s="246"/>
      <c r="N3448" s="247"/>
      <c r="O3448" s="247"/>
      <c r="P3448" s="247"/>
      <c r="Q3448" s="247"/>
      <c r="R3448" s="247"/>
      <c r="S3448" s="247"/>
      <c r="T3448" s="248"/>
      <c r="U3448" s="13"/>
      <c r="V3448" s="13"/>
      <c r="W3448" s="13"/>
      <c r="X3448" s="13"/>
      <c r="Y3448" s="13"/>
      <c r="Z3448" s="13"/>
      <c r="AA3448" s="13"/>
      <c r="AB3448" s="13"/>
      <c r="AC3448" s="13"/>
      <c r="AD3448" s="13"/>
      <c r="AE3448" s="13"/>
      <c r="AT3448" s="249" t="s">
        <v>446</v>
      </c>
      <c r="AU3448" s="249" t="s">
        <v>83</v>
      </c>
      <c r="AV3448" s="13" t="s">
        <v>83</v>
      </c>
      <c r="AW3448" s="13" t="s">
        <v>35</v>
      </c>
      <c r="AX3448" s="13" t="s">
        <v>74</v>
      </c>
      <c r="AY3448" s="249" t="s">
        <v>426</v>
      </c>
    </row>
    <row r="3449" s="14" customFormat="1">
      <c r="A3449" s="14"/>
      <c r="B3449" s="250"/>
      <c r="C3449" s="251"/>
      <c r="D3449" s="240" t="s">
        <v>446</v>
      </c>
      <c r="E3449" s="252" t="s">
        <v>28</v>
      </c>
      <c r="F3449" s="253" t="s">
        <v>460</v>
      </c>
      <c r="G3449" s="251"/>
      <c r="H3449" s="252" t="s">
        <v>28</v>
      </c>
      <c r="I3449" s="254"/>
      <c r="J3449" s="251"/>
      <c r="K3449" s="251"/>
      <c r="L3449" s="255"/>
      <c r="M3449" s="256"/>
      <c r="N3449" s="257"/>
      <c r="O3449" s="257"/>
      <c r="P3449" s="257"/>
      <c r="Q3449" s="257"/>
      <c r="R3449" s="257"/>
      <c r="S3449" s="257"/>
      <c r="T3449" s="258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T3449" s="259" t="s">
        <v>446</v>
      </c>
      <c r="AU3449" s="259" t="s">
        <v>83</v>
      </c>
      <c r="AV3449" s="14" t="s">
        <v>81</v>
      </c>
      <c r="AW3449" s="14" t="s">
        <v>35</v>
      </c>
      <c r="AX3449" s="14" t="s">
        <v>74</v>
      </c>
      <c r="AY3449" s="259" t="s">
        <v>426</v>
      </c>
    </row>
    <row r="3450" s="13" customFormat="1">
      <c r="A3450" s="13"/>
      <c r="B3450" s="238"/>
      <c r="C3450" s="239"/>
      <c r="D3450" s="240" t="s">
        <v>446</v>
      </c>
      <c r="E3450" s="241" t="s">
        <v>28</v>
      </c>
      <c r="F3450" s="242" t="s">
        <v>4275</v>
      </c>
      <c r="G3450" s="239"/>
      <c r="H3450" s="243">
        <v>1.2250000000000001</v>
      </c>
      <c r="I3450" s="244"/>
      <c r="J3450" s="239"/>
      <c r="K3450" s="239"/>
      <c r="L3450" s="245"/>
      <c r="M3450" s="246"/>
      <c r="N3450" s="247"/>
      <c r="O3450" s="247"/>
      <c r="P3450" s="247"/>
      <c r="Q3450" s="247"/>
      <c r="R3450" s="247"/>
      <c r="S3450" s="247"/>
      <c r="T3450" s="248"/>
      <c r="U3450" s="13"/>
      <c r="V3450" s="13"/>
      <c r="W3450" s="13"/>
      <c r="X3450" s="13"/>
      <c r="Y3450" s="13"/>
      <c r="Z3450" s="13"/>
      <c r="AA3450" s="13"/>
      <c r="AB3450" s="13"/>
      <c r="AC3450" s="13"/>
      <c r="AD3450" s="13"/>
      <c r="AE3450" s="13"/>
      <c r="AT3450" s="249" t="s">
        <v>446</v>
      </c>
      <c r="AU3450" s="249" t="s">
        <v>83</v>
      </c>
      <c r="AV3450" s="13" t="s">
        <v>83</v>
      </c>
      <c r="AW3450" s="13" t="s">
        <v>35</v>
      </c>
      <c r="AX3450" s="13" t="s">
        <v>74</v>
      </c>
      <c r="AY3450" s="249" t="s">
        <v>426</v>
      </c>
    </row>
    <row r="3451" s="14" customFormat="1">
      <c r="A3451" s="14"/>
      <c r="B3451" s="250"/>
      <c r="C3451" s="251"/>
      <c r="D3451" s="240" t="s">
        <v>446</v>
      </c>
      <c r="E3451" s="252" t="s">
        <v>28</v>
      </c>
      <c r="F3451" s="253" t="s">
        <v>862</v>
      </c>
      <c r="G3451" s="251"/>
      <c r="H3451" s="252" t="s">
        <v>28</v>
      </c>
      <c r="I3451" s="254"/>
      <c r="J3451" s="251"/>
      <c r="K3451" s="251"/>
      <c r="L3451" s="255"/>
      <c r="M3451" s="256"/>
      <c r="N3451" s="257"/>
      <c r="O3451" s="257"/>
      <c r="P3451" s="257"/>
      <c r="Q3451" s="257"/>
      <c r="R3451" s="257"/>
      <c r="S3451" s="257"/>
      <c r="T3451" s="258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T3451" s="259" t="s">
        <v>446</v>
      </c>
      <c r="AU3451" s="259" t="s">
        <v>83</v>
      </c>
      <c r="AV3451" s="14" t="s">
        <v>81</v>
      </c>
      <c r="AW3451" s="14" t="s">
        <v>35</v>
      </c>
      <c r="AX3451" s="14" t="s">
        <v>74</v>
      </c>
      <c r="AY3451" s="259" t="s">
        <v>426</v>
      </c>
    </row>
    <row r="3452" s="13" customFormat="1">
      <c r="A3452" s="13"/>
      <c r="B3452" s="238"/>
      <c r="C3452" s="239"/>
      <c r="D3452" s="240" t="s">
        <v>446</v>
      </c>
      <c r="E3452" s="241" t="s">
        <v>28</v>
      </c>
      <c r="F3452" s="242" t="s">
        <v>4276</v>
      </c>
      <c r="G3452" s="239"/>
      <c r="H3452" s="243">
        <v>7.3499999999999996</v>
      </c>
      <c r="I3452" s="244"/>
      <c r="J3452" s="239"/>
      <c r="K3452" s="239"/>
      <c r="L3452" s="245"/>
      <c r="M3452" s="246"/>
      <c r="N3452" s="247"/>
      <c r="O3452" s="247"/>
      <c r="P3452" s="247"/>
      <c r="Q3452" s="247"/>
      <c r="R3452" s="247"/>
      <c r="S3452" s="247"/>
      <c r="T3452" s="248"/>
      <c r="U3452" s="13"/>
      <c r="V3452" s="13"/>
      <c r="W3452" s="13"/>
      <c r="X3452" s="13"/>
      <c r="Y3452" s="13"/>
      <c r="Z3452" s="13"/>
      <c r="AA3452" s="13"/>
      <c r="AB3452" s="13"/>
      <c r="AC3452" s="13"/>
      <c r="AD3452" s="13"/>
      <c r="AE3452" s="13"/>
      <c r="AT3452" s="249" t="s">
        <v>446</v>
      </c>
      <c r="AU3452" s="249" t="s">
        <v>83</v>
      </c>
      <c r="AV3452" s="13" t="s">
        <v>83</v>
      </c>
      <c r="AW3452" s="13" t="s">
        <v>35</v>
      </c>
      <c r="AX3452" s="13" t="s">
        <v>74</v>
      </c>
      <c r="AY3452" s="249" t="s">
        <v>426</v>
      </c>
    </row>
    <row r="3453" s="14" customFormat="1">
      <c r="A3453" s="14"/>
      <c r="B3453" s="250"/>
      <c r="C3453" s="251"/>
      <c r="D3453" s="240" t="s">
        <v>446</v>
      </c>
      <c r="E3453" s="252" t="s">
        <v>28</v>
      </c>
      <c r="F3453" s="253" t="s">
        <v>871</v>
      </c>
      <c r="G3453" s="251"/>
      <c r="H3453" s="252" t="s">
        <v>28</v>
      </c>
      <c r="I3453" s="254"/>
      <c r="J3453" s="251"/>
      <c r="K3453" s="251"/>
      <c r="L3453" s="255"/>
      <c r="M3453" s="256"/>
      <c r="N3453" s="257"/>
      <c r="O3453" s="257"/>
      <c r="P3453" s="257"/>
      <c r="Q3453" s="257"/>
      <c r="R3453" s="257"/>
      <c r="S3453" s="257"/>
      <c r="T3453" s="258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T3453" s="259" t="s">
        <v>446</v>
      </c>
      <c r="AU3453" s="259" t="s">
        <v>83</v>
      </c>
      <c r="AV3453" s="14" t="s">
        <v>81</v>
      </c>
      <c r="AW3453" s="14" t="s">
        <v>35</v>
      </c>
      <c r="AX3453" s="14" t="s">
        <v>74</v>
      </c>
      <c r="AY3453" s="259" t="s">
        <v>426</v>
      </c>
    </row>
    <row r="3454" s="13" customFormat="1">
      <c r="A3454" s="13"/>
      <c r="B3454" s="238"/>
      <c r="C3454" s="239"/>
      <c r="D3454" s="240" t="s">
        <v>446</v>
      </c>
      <c r="E3454" s="241" t="s">
        <v>28</v>
      </c>
      <c r="F3454" s="242" t="s">
        <v>4277</v>
      </c>
      <c r="G3454" s="239"/>
      <c r="H3454" s="243">
        <v>2.4500000000000002</v>
      </c>
      <c r="I3454" s="244"/>
      <c r="J3454" s="239"/>
      <c r="K3454" s="239"/>
      <c r="L3454" s="245"/>
      <c r="M3454" s="246"/>
      <c r="N3454" s="247"/>
      <c r="O3454" s="247"/>
      <c r="P3454" s="247"/>
      <c r="Q3454" s="247"/>
      <c r="R3454" s="247"/>
      <c r="S3454" s="247"/>
      <c r="T3454" s="248"/>
      <c r="U3454" s="13"/>
      <c r="V3454" s="13"/>
      <c r="W3454" s="13"/>
      <c r="X3454" s="13"/>
      <c r="Y3454" s="13"/>
      <c r="Z3454" s="13"/>
      <c r="AA3454" s="13"/>
      <c r="AB3454" s="13"/>
      <c r="AC3454" s="13"/>
      <c r="AD3454" s="13"/>
      <c r="AE3454" s="13"/>
      <c r="AT3454" s="249" t="s">
        <v>446</v>
      </c>
      <c r="AU3454" s="249" t="s">
        <v>83</v>
      </c>
      <c r="AV3454" s="13" t="s">
        <v>83</v>
      </c>
      <c r="AW3454" s="13" t="s">
        <v>35</v>
      </c>
      <c r="AX3454" s="13" t="s">
        <v>74</v>
      </c>
      <c r="AY3454" s="249" t="s">
        <v>426</v>
      </c>
    </row>
    <row r="3455" s="14" customFormat="1">
      <c r="A3455" s="14"/>
      <c r="B3455" s="250"/>
      <c r="C3455" s="251"/>
      <c r="D3455" s="240" t="s">
        <v>446</v>
      </c>
      <c r="E3455" s="252" t="s">
        <v>28</v>
      </c>
      <c r="F3455" s="253" t="s">
        <v>872</v>
      </c>
      <c r="G3455" s="251"/>
      <c r="H3455" s="252" t="s">
        <v>28</v>
      </c>
      <c r="I3455" s="254"/>
      <c r="J3455" s="251"/>
      <c r="K3455" s="251"/>
      <c r="L3455" s="255"/>
      <c r="M3455" s="256"/>
      <c r="N3455" s="257"/>
      <c r="O3455" s="257"/>
      <c r="P3455" s="257"/>
      <c r="Q3455" s="257"/>
      <c r="R3455" s="257"/>
      <c r="S3455" s="257"/>
      <c r="T3455" s="258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T3455" s="259" t="s">
        <v>446</v>
      </c>
      <c r="AU3455" s="259" t="s">
        <v>83</v>
      </c>
      <c r="AV3455" s="14" t="s">
        <v>81</v>
      </c>
      <c r="AW3455" s="14" t="s">
        <v>35</v>
      </c>
      <c r="AX3455" s="14" t="s">
        <v>74</v>
      </c>
      <c r="AY3455" s="259" t="s">
        <v>426</v>
      </c>
    </row>
    <row r="3456" s="13" customFormat="1">
      <c r="A3456" s="13"/>
      <c r="B3456" s="238"/>
      <c r="C3456" s="239"/>
      <c r="D3456" s="240" t="s">
        <v>446</v>
      </c>
      <c r="E3456" s="241" t="s">
        <v>28</v>
      </c>
      <c r="F3456" s="242" t="s">
        <v>4277</v>
      </c>
      <c r="G3456" s="239"/>
      <c r="H3456" s="243">
        <v>2.4500000000000002</v>
      </c>
      <c r="I3456" s="244"/>
      <c r="J3456" s="239"/>
      <c r="K3456" s="239"/>
      <c r="L3456" s="245"/>
      <c r="M3456" s="246"/>
      <c r="N3456" s="247"/>
      <c r="O3456" s="247"/>
      <c r="P3456" s="247"/>
      <c r="Q3456" s="247"/>
      <c r="R3456" s="247"/>
      <c r="S3456" s="247"/>
      <c r="T3456" s="248"/>
      <c r="U3456" s="13"/>
      <c r="V3456" s="13"/>
      <c r="W3456" s="13"/>
      <c r="X3456" s="13"/>
      <c r="Y3456" s="13"/>
      <c r="Z3456" s="13"/>
      <c r="AA3456" s="13"/>
      <c r="AB3456" s="13"/>
      <c r="AC3456" s="13"/>
      <c r="AD3456" s="13"/>
      <c r="AE3456" s="13"/>
      <c r="AT3456" s="249" t="s">
        <v>446</v>
      </c>
      <c r="AU3456" s="249" t="s">
        <v>83</v>
      </c>
      <c r="AV3456" s="13" t="s">
        <v>83</v>
      </c>
      <c r="AW3456" s="13" t="s">
        <v>35</v>
      </c>
      <c r="AX3456" s="13" t="s">
        <v>74</v>
      </c>
      <c r="AY3456" s="249" t="s">
        <v>426</v>
      </c>
    </row>
    <row r="3457" s="15" customFormat="1">
      <c r="A3457" s="15"/>
      <c r="B3457" s="260"/>
      <c r="C3457" s="261"/>
      <c r="D3457" s="240" t="s">
        <v>446</v>
      </c>
      <c r="E3457" s="262" t="s">
        <v>292</v>
      </c>
      <c r="F3457" s="263" t="s">
        <v>466</v>
      </c>
      <c r="G3457" s="261"/>
      <c r="H3457" s="264">
        <v>33.737000000000002</v>
      </c>
      <c r="I3457" s="265"/>
      <c r="J3457" s="261"/>
      <c r="K3457" s="261"/>
      <c r="L3457" s="266"/>
      <c r="M3457" s="267"/>
      <c r="N3457" s="268"/>
      <c r="O3457" s="268"/>
      <c r="P3457" s="268"/>
      <c r="Q3457" s="268"/>
      <c r="R3457" s="268"/>
      <c r="S3457" s="268"/>
      <c r="T3457" s="269"/>
      <c r="U3457" s="15"/>
      <c r="V3457" s="15"/>
      <c r="W3457" s="15"/>
      <c r="X3457" s="15"/>
      <c r="Y3457" s="15"/>
      <c r="Z3457" s="15"/>
      <c r="AA3457" s="15"/>
      <c r="AB3457" s="15"/>
      <c r="AC3457" s="15"/>
      <c r="AD3457" s="15"/>
      <c r="AE3457" s="15"/>
      <c r="AT3457" s="270" t="s">
        <v>446</v>
      </c>
      <c r="AU3457" s="270" t="s">
        <v>83</v>
      </c>
      <c r="AV3457" s="15" t="s">
        <v>438</v>
      </c>
      <c r="AW3457" s="15" t="s">
        <v>35</v>
      </c>
      <c r="AX3457" s="15" t="s">
        <v>81</v>
      </c>
      <c r="AY3457" s="270" t="s">
        <v>426</v>
      </c>
    </row>
    <row r="3458" s="2" customFormat="1" ht="24.15" customHeight="1">
      <c r="A3458" s="42"/>
      <c r="B3458" s="43"/>
      <c r="C3458" s="220" t="s">
        <v>4278</v>
      </c>
      <c r="D3458" s="220" t="s">
        <v>433</v>
      </c>
      <c r="E3458" s="221" t="s">
        <v>4279</v>
      </c>
      <c r="F3458" s="222" t="s">
        <v>4280</v>
      </c>
      <c r="G3458" s="223" t="s">
        <v>436</v>
      </c>
      <c r="H3458" s="224">
        <v>53.323</v>
      </c>
      <c r="I3458" s="225"/>
      <c r="J3458" s="226">
        <f>ROUND(I3458*H3458,2)</f>
        <v>0</v>
      </c>
      <c r="K3458" s="222" t="s">
        <v>437</v>
      </c>
      <c r="L3458" s="48"/>
      <c r="M3458" s="227" t="s">
        <v>28</v>
      </c>
      <c r="N3458" s="228" t="s">
        <v>45</v>
      </c>
      <c r="O3458" s="88"/>
      <c r="P3458" s="229">
        <f>O3458*H3458</f>
        <v>0</v>
      </c>
      <c r="Q3458" s="229">
        <v>0.00013999999999999999</v>
      </c>
      <c r="R3458" s="229">
        <f>Q3458*H3458</f>
        <v>0.007465219999999999</v>
      </c>
      <c r="S3458" s="229">
        <v>0</v>
      </c>
      <c r="T3458" s="230">
        <f>S3458*H3458</f>
        <v>0</v>
      </c>
      <c r="U3458" s="42"/>
      <c r="V3458" s="42"/>
      <c r="W3458" s="42"/>
      <c r="X3458" s="42"/>
      <c r="Y3458" s="42"/>
      <c r="Z3458" s="42"/>
      <c r="AA3458" s="42"/>
      <c r="AB3458" s="42"/>
      <c r="AC3458" s="42"/>
      <c r="AD3458" s="42"/>
      <c r="AE3458" s="42"/>
      <c r="AR3458" s="231" t="s">
        <v>645</v>
      </c>
      <c r="AT3458" s="231" t="s">
        <v>433</v>
      </c>
      <c r="AU3458" s="231" t="s">
        <v>83</v>
      </c>
      <c r="AY3458" s="21" t="s">
        <v>426</v>
      </c>
      <c r="BE3458" s="232">
        <f>IF(N3458="základní",J3458,0)</f>
        <v>0</v>
      </c>
      <c r="BF3458" s="232">
        <f>IF(N3458="snížená",J3458,0)</f>
        <v>0</v>
      </c>
      <c r="BG3458" s="232">
        <f>IF(N3458="zákl. přenesená",J3458,0)</f>
        <v>0</v>
      </c>
      <c r="BH3458" s="232">
        <f>IF(N3458="sníž. přenesená",J3458,0)</f>
        <v>0</v>
      </c>
      <c r="BI3458" s="232">
        <f>IF(N3458="nulová",J3458,0)</f>
        <v>0</v>
      </c>
      <c r="BJ3458" s="21" t="s">
        <v>81</v>
      </c>
      <c r="BK3458" s="232">
        <f>ROUND(I3458*H3458,2)</f>
        <v>0</v>
      </c>
      <c r="BL3458" s="21" t="s">
        <v>645</v>
      </c>
      <c r="BM3458" s="231" t="s">
        <v>4281</v>
      </c>
    </row>
    <row r="3459" s="2" customFormat="1">
      <c r="A3459" s="42"/>
      <c r="B3459" s="43"/>
      <c r="C3459" s="44"/>
      <c r="D3459" s="233" t="s">
        <v>442</v>
      </c>
      <c r="E3459" s="44"/>
      <c r="F3459" s="234" t="s">
        <v>4282</v>
      </c>
      <c r="G3459" s="44"/>
      <c r="H3459" s="44"/>
      <c r="I3459" s="235"/>
      <c r="J3459" s="44"/>
      <c r="K3459" s="44"/>
      <c r="L3459" s="48"/>
      <c r="M3459" s="236"/>
      <c r="N3459" s="237"/>
      <c r="O3459" s="88"/>
      <c r="P3459" s="88"/>
      <c r="Q3459" s="88"/>
      <c r="R3459" s="88"/>
      <c r="S3459" s="88"/>
      <c r="T3459" s="89"/>
      <c r="U3459" s="42"/>
      <c r="V3459" s="42"/>
      <c r="W3459" s="42"/>
      <c r="X3459" s="42"/>
      <c r="Y3459" s="42"/>
      <c r="Z3459" s="42"/>
      <c r="AA3459" s="42"/>
      <c r="AB3459" s="42"/>
      <c r="AC3459" s="42"/>
      <c r="AD3459" s="42"/>
      <c r="AE3459" s="42"/>
      <c r="AT3459" s="21" t="s">
        <v>442</v>
      </c>
      <c r="AU3459" s="21" t="s">
        <v>83</v>
      </c>
    </row>
    <row r="3460" s="13" customFormat="1">
      <c r="A3460" s="13"/>
      <c r="B3460" s="238"/>
      <c r="C3460" s="239"/>
      <c r="D3460" s="240" t="s">
        <v>446</v>
      </c>
      <c r="E3460" s="241" t="s">
        <v>28</v>
      </c>
      <c r="F3460" s="242" t="s">
        <v>292</v>
      </c>
      <c r="G3460" s="239"/>
      <c r="H3460" s="243">
        <v>33.737000000000002</v>
      </c>
      <c r="I3460" s="244"/>
      <c r="J3460" s="239"/>
      <c r="K3460" s="239"/>
      <c r="L3460" s="245"/>
      <c r="M3460" s="246"/>
      <c r="N3460" s="247"/>
      <c r="O3460" s="247"/>
      <c r="P3460" s="247"/>
      <c r="Q3460" s="247"/>
      <c r="R3460" s="247"/>
      <c r="S3460" s="247"/>
      <c r="T3460" s="248"/>
      <c r="U3460" s="13"/>
      <c r="V3460" s="13"/>
      <c r="W3460" s="13"/>
      <c r="X3460" s="13"/>
      <c r="Y3460" s="13"/>
      <c r="Z3460" s="13"/>
      <c r="AA3460" s="13"/>
      <c r="AB3460" s="13"/>
      <c r="AC3460" s="13"/>
      <c r="AD3460" s="13"/>
      <c r="AE3460" s="13"/>
      <c r="AT3460" s="249" t="s">
        <v>446</v>
      </c>
      <c r="AU3460" s="249" t="s">
        <v>83</v>
      </c>
      <c r="AV3460" s="13" t="s">
        <v>83</v>
      </c>
      <c r="AW3460" s="13" t="s">
        <v>35</v>
      </c>
      <c r="AX3460" s="13" t="s">
        <v>74</v>
      </c>
      <c r="AY3460" s="249" t="s">
        <v>426</v>
      </c>
    </row>
    <row r="3461" s="14" customFormat="1">
      <c r="A3461" s="14"/>
      <c r="B3461" s="250"/>
      <c r="C3461" s="251"/>
      <c r="D3461" s="240" t="s">
        <v>446</v>
      </c>
      <c r="E3461" s="252" t="s">
        <v>28</v>
      </c>
      <c r="F3461" s="253" t="s">
        <v>863</v>
      </c>
      <c r="G3461" s="251"/>
      <c r="H3461" s="252" t="s">
        <v>28</v>
      </c>
      <c r="I3461" s="254"/>
      <c r="J3461" s="251"/>
      <c r="K3461" s="251"/>
      <c r="L3461" s="255"/>
      <c r="M3461" s="256"/>
      <c r="N3461" s="257"/>
      <c r="O3461" s="257"/>
      <c r="P3461" s="257"/>
      <c r="Q3461" s="257"/>
      <c r="R3461" s="257"/>
      <c r="S3461" s="257"/>
      <c r="T3461" s="258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T3461" s="259" t="s">
        <v>446</v>
      </c>
      <c r="AU3461" s="259" t="s">
        <v>83</v>
      </c>
      <c r="AV3461" s="14" t="s">
        <v>81</v>
      </c>
      <c r="AW3461" s="14" t="s">
        <v>35</v>
      </c>
      <c r="AX3461" s="14" t="s">
        <v>74</v>
      </c>
      <c r="AY3461" s="259" t="s">
        <v>426</v>
      </c>
    </row>
    <row r="3462" s="13" customFormat="1">
      <c r="A3462" s="13"/>
      <c r="B3462" s="238"/>
      <c r="C3462" s="239"/>
      <c r="D3462" s="240" t="s">
        <v>446</v>
      </c>
      <c r="E3462" s="241" t="s">
        <v>28</v>
      </c>
      <c r="F3462" s="242" t="s">
        <v>4283</v>
      </c>
      <c r="G3462" s="239"/>
      <c r="H3462" s="243">
        <v>6</v>
      </c>
      <c r="I3462" s="244"/>
      <c r="J3462" s="239"/>
      <c r="K3462" s="239"/>
      <c r="L3462" s="245"/>
      <c r="M3462" s="246"/>
      <c r="N3462" s="247"/>
      <c r="O3462" s="247"/>
      <c r="P3462" s="247"/>
      <c r="Q3462" s="247"/>
      <c r="R3462" s="247"/>
      <c r="S3462" s="247"/>
      <c r="T3462" s="248"/>
      <c r="U3462" s="13"/>
      <c r="V3462" s="13"/>
      <c r="W3462" s="13"/>
      <c r="X3462" s="13"/>
      <c r="Y3462" s="13"/>
      <c r="Z3462" s="13"/>
      <c r="AA3462" s="13"/>
      <c r="AB3462" s="13"/>
      <c r="AC3462" s="13"/>
      <c r="AD3462" s="13"/>
      <c r="AE3462" s="13"/>
      <c r="AT3462" s="249" t="s">
        <v>446</v>
      </c>
      <c r="AU3462" s="249" t="s">
        <v>83</v>
      </c>
      <c r="AV3462" s="13" t="s">
        <v>83</v>
      </c>
      <c r="AW3462" s="13" t="s">
        <v>35</v>
      </c>
      <c r="AX3462" s="13" t="s">
        <v>74</v>
      </c>
      <c r="AY3462" s="249" t="s">
        <v>426</v>
      </c>
    </row>
    <row r="3463" s="13" customFormat="1">
      <c r="A3463" s="13"/>
      <c r="B3463" s="238"/>
      <c r="C3463" s="239"/>
      <c r="D3463" s="240" t="s">
        <v>446</v>
      </c>
      <c r="E3463" s="241" t="s">
        <v>28</v>
      </c>
      <c r="F3463" s="242" t="s">
        <v>4284</v>
      </c>
      <c r="G3463" s="239"/>
      <c r="H3463" s="243">
        <v>9.1140000000000008</v>
      </c>
      <c r="I3463" s="244"/>
      <c r="J3463" s="239"/>
      <c r="K3463" s="239"/>
      <c r="L3463" s="245"/>
      <c r="M3463" s="246"/>
      <c r="N3463" s="247"/>
      <c r="O3463" s="247"/>
      <c r="P3463" s="247"/>
      <c r="Q3463" s="247"/>
      <c r="R3463" s="247"/>
      <c r="S3463" s="247"/>
      <c r="T3463" s="248"/>
      <c r="U3463" s="13"/>
      <c r="V3463" s="13"/>
      <c r="W3463" s="13"/>
      <c r="X3463" s="13"/>
      <c r="Y3463" s="13"/>
      <c r="Z3463" s="13"/>
      <c r="AA3463" s="13"/>
      <c r="AB3463" s="13"/>
      <c r="AC3463" s="13"/>
      <c r="AD3463" s="13"/>
      <c r="AE3463" s="13"/>
      <c r="AT3463" s="249" t="s">
        <v>446</v>
      </c>
      <c r="AU3463" s="249" t="s">
        <v>83</v>
      </c>
      <c r="AV3463" s="13" t="s">
        <v>83</v>
      </c>
      <c r="AW3463" s="13" t="s">
        <v>35</v>
      </c>
      <c r="AX3463" s="13" t="s">
        <v>74</v>
      </c>
      <c r="AY3463" s="249" t="s">
        <v>426</v>
      </c>
    </row>
    <row r="3464" s="13" customFormat="1">
      <c r="A3464" s="13"/>
      <c r="B3464" s="238"/>
      <c r="C3464" s="239"/>
      <c r="D3464" s="240" t="s">
        <v>446</v>
      </c>
      <c r="E3464" s="241" t="s">
        <v>28</v>
      </c>
      <c r="F3464" s="242" t="s">
        <v>4285</v>
      </c>
      <c r="G3464" s="239"/>
      <c r="H3464" s="243">
        <v>4.4720000000000004</v>
      </c>
      <c r="I3464" s="244"/>
      <c r="J3464" s="239"/>
      <c r="K3464" s="239"/>
      <c r="L3464" s="245"/>
      <c r="M3464" s="246"/>
      <c r="N3464" s="247"/>
      <c r="O3464" s="247"/>
      <c r="P3464" s="247"/>
      <c r="Q3464" s="247"/>
      <c r="R3464" s="247"/>
      <c r="S3464" s="247"/>
      <c r="T3464" s="248"/>
      <c r="U3464" s="13"/>
      <c r="V3464" s="13"/>
      <c r="W3464" s="13"/>
      <c r="X3464" s="13"/>
      <c r="Y3464" s="13"/>
      <c r="Z3464" s="13"/>
      <c r="AA3464" s="13"/>
      <c r="AB3464" s="13"/>
      <c r="AC3464" s="13"/>
      <c r="AD3464" s="13"/>
      <c r="AE3464" s="13"/>
      <c r="AT3464" s="249" t="s">
        <v>446</v>
      </c>
      <c r="AU3464" s="249" t="s">
        <v>83</v>
      </c>
      <c r="AV3464" s="13" t="s">
        <v>83</v>
      </c>
      <c r="AW3464" s="13" t="s">
        <v>35</v>
      </c>
      <c r="AX3464" s="13" t="s">
        <v>74</v>
      </c>
      <c r="AY3464" s="249" t="s">
        <v>426</v>
      </c>
    </row>
    <row r="3465" s="15" customFormat="1">
      <c r="A3465" s="15"/>
      <c r="B3465" s="260"/>
      <c r="C3465" s="261"/>
      <c r="D3465" s="240" t="s">
        <v>446</v>
      </c>
      <c r="E3465" s="262" t="s">
        <v>295</v>
      </c>
      <c r="F3465" s="263" t="s">
        <v>466</v>
      </c>
      <c r="G3465" s="261"/>
      <c r="H3465" s="264">
        <v>53.323</v>
      </c>
      <c r="I3465" s="265"/>
      <c r="J3465" s="261"/>
      <c r="K3465" s="261"/>
      <c r="L3465" s="266"/>
      <c r="M3465" s="267"/>
      <c r="N3465" s="268"/>
      <c r="O3465" s="268"/>
      <c r="P3465" s="268"/>
      <c r="Q3465" s="268"/>
      <c r="R3465" s="268"/>
      <c r="S3465" s="268"/>
      <c r="T3465" s="269"/>
      <c r="U3465" s="15"/>
      <c r="V3465" s="15"/>
      <c r="W3465" s="15"/>
      <c r="X3465" s="15"/>
      <c r="Y3465" s="15"/>
      <c r="Z3465" s="15"/>
      <c r="AA3465" s="15"/>
      <c r="AB3465" s="15"/>
      <c r="AC3465" s="15"/>
      <c r="AD3465" s="15"/>
      <c r="AE3465" s="15"/>
      <c r="AT3465" s="270" t="s">
        <v>446</v>
      </c>
      <c r="AU3465" s="270" t="s">
        <v>83</v>
      </c>
      <c r="AV3465" s="15" t="s">
        <v>438</v>
      </c>
      <c r="AW3465" s="15" t="s">
        <v>35</v>
      </c>
      <c r="AX3465" s="15" t="s">
        <v>81</v>
      </c>
      <c r="AY3465" s="270" t="s">
        <v>426</v>
      </c>
    </row>
    <row r="3466" s="2" customFormat="1" ht="24.15" customHeight="1">
      <c r="A3466" s="42"/>
      <c r="B3466" s="43"/>
      <c r="C3466" s="220" t="s">
        <v>4286</v>
      </c>
      <c r="D3466" s="220" t="s">
        <v>433</v>
      </c>
      <c r="E3466" s="221" t="s">
        <v>4287</v>
      </c>
      <c r="F3466" s="222" t="s">
        <v>4288</v>
      </c>
      <c r="G3466" s="223" t="s">
        <v>436</v>
      </c>
      <c r="H3466" s="224">
        <v>894.70500000000004</v>
      </c>
      <c r="I3466" s="225"/>
      <c r="J3466" s="226">
        <f>ROUND(I3466*H3466,2)</f>
        <v>0</v>
      </c>
      <c r="K3466" s="222" t="s">
        <v>437</v>
      </c>
      <c r="L3466" s="48"/>
      <c r="M3466" s="227" t="s">
        <v>28</v>
      </c>
      <c r="N3466" s="228" t="s">
        <v>45</v>
      </c>
      <c r="O3466" s="88"/>
      <c r="P3466" s="229">
        <f>O3466*H3466</f>
        <v>0</v>
      </c>
      <c r="Q3466" s="229">
        <v>0.00017000000000000001</v>
      </c>
      <c r="R3466" s="229">
        <f>Q3466*H3466</f>
        <v>0.15209985000000001</v>
      </c>
      <c r="S3466" s="229">
        <v>0</v>
      </c>
      <c r="T3466" s="230">
        <f>S3466*H3466</f>
        <v>0</v>
      </c>
      <c r="U3466" s="42"/>
      <c r="V3466" s="42"/>
      <c r="W3466" s="42"/>
      <c r="X3466" s="42"/>
      <c r="Y3466" s="42"/>
      <c r="Z3466" s="42"/>
      <c r="AA3466" s="42"/>
      <c r="AB3466" s="42"/>
      <c r="AC3466" s="42"/>
      <c r="AD3466" s="42"/>
      <c r="AE3466" s="42"/>
      <c r="AR3466" s="231" t="s">
        <v>645</v>
      </c>
      <c r="AT3466" s="231" t="s">
        <v>433</v>
      </c>
      <c r="AU3466" s="231" t="s">
        <v>83</v>
      </c>
      <c r="AY3466" s="21" t="s">
        <v>426</v>
      </c>
      <c r="BE3466" s="232">
        <f>IF(N3466="základní",J3466,0)</f>
        <v>0</v>
      </c>
      <c r="BF3466" s="232">
        <f>IF(N3466="snížená",J3466,0)</f>
        <v>0</v>
      </c>
      <c r="BG3466" s="232">
        <f>IF(N3466="zákl. přenesená",J3466,0)</f>
        <v>0</v>
      </c>
      <c r="BH3466" s="232">
        <f>IF(N3466="sníž. přenesená",J3466,0)</f>
        <v>0</v>
      </c>
      <c r="BI3466" s="232">
        <f>IF(N3466="nulová",J3466,0)</f>
        <v>0</v>
      </c>
      <c r="BJ3466" s="21" t="s">
        <v>81</v>
      </c>
      <c r="BK3466" s="232">
        <f>ROUND(I3466*H3466,2)</f>
        <v>0</v>
      </c>
      <c r="BL3466" s="21" t="s">
        <v>645</v>
      </c>
      <c r="BM3466" s="231" t="s">
        <v>4289</v>
      </c>
    </row>
    <row r="3467" s="2" customFormat="1">
      <c r="A3467" s="42"/>
      <c r="B3467" s="43"/>
      <c r="C3467" s="44"/>
      <c r="D3467" s="233" t="s">
        <v>442</v>
      </c>
      <c r="E3467" s="44"/>
      <c r="F3467" s="234" t="s">
        <v>4290</v>
      </c>
      <c r="G3467" s="44"/>
      <c r="H3467" s="44"/>
      <c r="I3467" s="235"/>
      <c r="J3467" s="44"/>
      <c r="K3467" s="44"/>
      <c r="L3467" s="48"/>
      <c r="M3467" s="236"/>
      <c r="N3467" s="237"/>
      <c r="O3467" s="88"/>
      <c r="P3467" s="88"/>
      <c r="Q3467" s="88"/>
      <c r="R3467" s="88"/>
      <c r="S3467" s="88"/>
      <c r="T3467" s="89"/>
      <c r="U3467" s="42"/>
      <c r="V3467" s="42"/>
      <c r="W3467" s="42"/>
      <c r="X3467" s="42"/>
      <c r="Y3467" s="42"/>
      <c r="Z3467" s="42"/>
      <c r="AA3467" s="42"/>
      <c r="AB3467" s="42"/>
      <c r="AC3467" s="42"/>
      <c r="AD3467" s="42"/>
      <c r="AE3467" s="42"/>
      <c r="AT3467" s="21" t="s">
        <v>442</v>
      </c>
      <c r="AU3467" s="21" t="s">
        <v>83</v>
      </c>
    </row>
    <row r="3468" s="14" customFormat="1">
      <c r="A3468" s="14"/>
      <c r="B3468" s="250"/>
      <c r="C3468" s="251"/>
      <c r="D3468" s="240" t="s">
        <v>446</v>
      </c>
      <c r="E3468" s="252" t="s">
        <v>28</v>
      </c>
      <c r="F3468" s="253" t="s">
        <v>460</v>
      </c>
      <c r="G3468" s="251"/>
      <c r="H3468" s="252" t="s">
        <v>28</v>
      </c>
      <c r="I3468" s="254"/>
      <c r="J3468" s="251"/>
      <c r="K3468" s="251"/>
      <c r="L3468" s="255"/>
      <c r="M3468" s="256"/>
      <c r="N3468" s="257"/>
      <c r="O3468" s="257"/>
      <c r="P3468" s="257"/>
      <c r="Q3468" s="257"/>
      <c r="R3468" s="257"/>
      <c r="S3468" s="257"/>
      <c r="T3468" s="258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T3468" s="259" t="s">
        <v>446</v>
      </c>
      <c r="AU3468" s="259" t="s">
        <v>83</v>
      </c>
      <c r="AV3468" s="14" t="s">
        <v>81</v>
      </c>
      <c r="AW3468" s="14" t="s">
        <v>35</v>
      </c>
      <c r="AX3468" s="14" t="s">
        <v>74</v>
      </c>
      <c r="AY3468" s="259" t="s">
        <v>426</v>
      </c>
    </row>
    <row r="3469" s="13" customFormat="1">
      <c r="A3469" s="13"/>
      <c r="B3469" s="238"/>
      <c r="C3469" s="239"/>
      <c r="D3469" s="240" t="s">
        <v>446</v>
      </c>
      <c r="E3469" s="241" t="s">
        <v>28</v>
      </c>
      <c r="F3469" s="242" t="s">
        <v>4291</v>
      </c>
      <c r="G3469" s="239"/>
      <c r="H3469" s="243">
        <v>9.7149999999999999</v>
      </c>
      <c r="I3469" s="244"/>
      <c r="J3469" s="239"/>
      <c r="K3469" s="239"/>
      <c r="L3469" s="245"/>
      <c r="M3469" s="246"/>
      <c r="N3469" s="247"/>
      <c r="O3469" s="247"/>
      <c r="P3469" s="247"/>
      <c r="Q3469" s="247"/>
      <c r="R3469" s="247"/>
      <c r="S3469" s="247"/>
      <c r="T3469" s="248"/>
      <c r="U3469" s="13"/>
      <c r="V3469" s="13"/>
      <c r="W3469" s="13"/>
      <c r="X3469" s="13"/>
      <c r="Y3469" s="13"/>
      <c r="Z3469" s="13"/>
      <c r="AA3469" s="13"/>
      <c r="AB3469" s="13"/>
      <c r="AC3469" s="13"/>
      <c r="AD3469" s="13"/>
      <c r="AE3469" s="13"/>
      <c r="AT3469" s="249" t="s">
        <v>446</v>
      </c>
      <c r="AU3469" s="249" t="s">
        <v>83</v>
      </c>
      <c r="AV3469" s="13" t="s">
        <v>83</v>
      </c>
      <c r="AW3469" s="13" t="s">
        <v>35</v>
      </c>
      <c r="AX3469" s="13" t="s">
        <v>74</v>
      </c>
      <c r="AY3469" s="249" t="s">
        <v>426</v>
      </c>
    </row>
    <row r="3470" s="14" customFormat="1">
      <c r="A3470" s="14"/>
      <c r="B3470" s="250"/>
      <c r="C3470" s="251"/>
      <c r="D3470" s="240" t="s">
        <v>446</v>
      </c>
      <c r="E3470" s="252" t="s">
        <v>28</v>
      </c>
      <c r="F3470" s="253" t="s">
        <v>862</v>
      </c>
      <c r="G3470" s="251"/>
      <c r="H3470" s="252" t="s">
        <v>28</v>
      </c>
      <c r="I3470" s="254"/>
      <c r="J3470" s="251"/>
      <c r="K3470" s="251"/>
      <c r="L3470" s="255"/>
      <c r="M3470" s="256"/>
      <c r="N3470" s="257"/>
      <c r="O3470" s="257"/>
      <c r="P3470" s="257"/>
      <c r="Q3470" s="257"/>
      <c r="R3470" s="257"/>
      <c r="S3470" s="257"/>
      <c r="T3470" s="258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T3470" s="259" t="s">
        <v>446</v>
      </c>
      <c r="AU3470" s="259" t="s">
        <v>83</v>
      </c>
      <c r="AV3470" s="14" t="s">
        <v>81</v>
      </c>
      <c r="AW3470" s="14" t="s">
        <v>35</v>
      </c>
      <c r="AX3470" s="14" t="s">
        <v>74</v>
      </c>
      <c r="AY3470" s="259" t="s">
        <v>426</v>
      </c>
    </row>
    <row r="3471" s="13" customFormat="1">
      <c r="A3471" s="13"/>
      <c r="B3471" s="238"/>
      <c r="C3471" s="239"/>
      <c r="D3471" s="240" t="s">
        <v>446</v>
      </c>
      <c r="E3471" s="241" t="s">
        <v>28</v>
      </c>
      <c r="F3471" s="242" t="s">
        <v>4292</v>
      </c>
      <c r="G3471" s="239"/>
      <c r="H3471" s="243">
        <v>2.3399999999999999</v>
      </c>
      <c r="I3471" s="244"/>
      <c r="J3471" s="239"/>
      <c r="K3471" s="239"/>
      <c r="L3471" s="245"/>
      <c r="M3471" s="246"/>
      <c r="N3471" s="247"/>
      <c r="O3471" s="247"/>
      <c r="P3471" s="247"/>
      <c r="Q3471" s="247"/>
      <c r="R3471" s="247"/>
      <c r="S3471" s="247"/>
      <c r="T3471" s="248"/>
      <c r="U3471" s="13"/>
      <c r="V3471" s="13"/>
      <c r="W3471" s="13"/>
      <c r="X3471" s="13"/>
      <c r="Y3471" s="13"/>
      <c r="Z3471" s="13"/>
      <c r="AA3471" s="13"/>
      <c r="AB3471" s="13"/>
      <c r="AC3471" s="13"/>
      <c r="AD3471" s="13"/>
      <c r="AE3471" s="13"/>
      <c r="AT3471" s="249" t="s">
        <v>446</v>
      </c>
      <c r="AU3471" s="249" t="s">
        <v>83</v>
      </c>
      <c r="AV3471" s="13" t="s">
        <v>83</v>
      </c>
      <c r="AW3471" s="13" t="s">
        <v>35</v>
      </c>
      <c r="AX3471" s="13" t="s">
        <v>74</v>
      </c>
      <c r="AY3471" s="249" t="s">
        <v>426</v>
      </c>
    </row>
    <row r="3472" s="14" customFormat="1">
      <c r="A3472" s="14"/>
      <c r="B3472" s="250"/>
      <c r="C3472" s="251"/>
      <c r="D3472" s="240" t="s">
        <v>446</v>
      </c>
      <c r="E3472" s="252" t="s">
        <v>28</v>
      </c>
      <c r="F3472" s="253" t="s">
        <v>871</v>
      </c>
      <c r="G3472" s="251"/>
      <c r="H3472" s="252" t="s">
        <v>28</v>
      </c>
      <c r="I3472" s="254"/>
      <c r="J3472" s="251"/>
      <c r="K3472" s="251"/>
      <c r="L3472" s="255"/>
      <c r="M3472" s="256"/>
      <c r="N3472" s="257"/>
      <c r="O3472" s="257"/>
      <c r="P3472" s="257"/>
      <c r="Q3472" s="257"/>
      <c r="R3472" s="257"/>
      <c r="S3472" s="257"/>
      <c r="T3472" s="258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T3472" s="259" t="s">
        <v>446</v>
      </c>
      <c r="AU3472" s="259" t="s">
        <v>83</v>
      </c>
      <c r="AV3472" s="14" t="s">
        <v>81</v>
      </c>
      <c r="AW3472" s="14" t="s">
        <v>35</v>
      </c>
      <c r="AX3472" s="14" t="s">
        <v>74</v>
      </c>
      <c r="AY3472" s="259" t="s">
        <v>426</v>
      </c>
    </row>
    <row r="3473" s="13" customFormat="1">
      <c r="A3473" s="13"/>
      <c r="B3473" s="238"/>
      <c r="C3473" s="239"/>
      <c r="D3473" s="240" t="s">
        <v>446</v>
      </c>
      <c r="E3473" s="241" t="s">
        <v>28</v>
      </c>
      <c r="F3473" s="242" t="s">
        <v>4293</v>
      </c>
      <c r="G3473" s="239"/>
      <c r="H3473" s="243">
        <v>4.6799999999999997</v>
      </c>
      <c r="I3473" s="244"/>
      <c r="J3473" s="239"/>
      <c r="K3473" s="239"/>
      <c r="L3473" s="245"/>
      <c r="M3473" s="246"/>
      <c r="N3473" s="247"/>
      <c r="O3473" s="247"/>
      <c r="P3473" s="247"/>
      <c r="Q3473" s="247"/>
      <c r="R3473" s="247"/>
      <c r="S3473" s="247"/>
      <c r="T3473" s="248"/>
      <c r="U3473" s="13"/>
      <c r="V3473" s="13"/>
      <c r="W3473" s="13"/>
      <c r="X3473" s="13"/>
      <c r="Y3473" s="13"/>
      <c r="Z3473" s="13"/>
      <c r="AA3473" s="13"/>
      <c r="AB3473" s="13"/>
      <c r="AC3473" s="13"/>
      <c r="AD3473" s="13"/>
      <c r="AE3473" s="13"/>
      <c r="AT3473" s="249" t="s">
        <v>446</v>
      </c>
      <c r="AU3473" s="249" t="s">
        <v>83</v>
      </c>
      <c r="AV3473" s="13" t="s">
        <v>83</v>
      </c>
      <c r="AW3473" s="13" t="s">
        <v>35</v>
      </c>
      <c r="AX3473" s="13" t="s">
        <v>74</v>
      </c>
      <c r="AY3473" s="249" t="s">
        <v>426</v>
      </c>
    </row>
    <row r="3474" s="14" customFormat="1">
      <c r="A3474" s="14"/>
      <c r="B3474" s="250"/>
      <c r="C3474" s="251"/>
      <c r="D3474" s="240" t="s">
        <v>446</v>
      </c>
      <c r="E3474" s="252" t="s">
        <v>28</v>
      </c>
      <c r="F3474" s="253" t="s">
        <v>872</v>
      </c>
      <c r="G3474" s="251"/>
      <c r="H3474" s="252" t="s">
        <v>28</v>
      </c>
      <c r="I3474" s="254"/>
      <c r="J3474" s="251"/>
      <c r="K3474" s="251"/>
      <c r="L3474" s="255"/>
      <c r="M3474" s="256"/>
      <c r="N3474" s="257"/>
      <c r="O3474" s="257"/>
      <c r="P3474" s="257"/>
      <c r="Q3474" s="257"/>
      <c r="R3474" s="257"/>
      <c r="S3474" s="257"/>
      <c r="T3474" s="258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T3474" s="259" t="s">
        <v>446</v>
      </c>
      <c r="AU3474" s="259" t="s">
        <v>83</v>
      </c>
      <c r="AV3474" s="14" t="s">
        <v>81</v>
      </c>
      <c r="AW3474" s="14" t="s">
        <v>35</v>
      </c>
      <c r="AX3474" s="14" t="s">
        <v>74</v>
      </c>
      <c r="AY3474" s="259" t="s">
        <v>426</v>
      </c>
    </row>
    <row r="3475" s="13" customFormat="1">
      <c r="A3475" s="13"/>
      <c r="B3475" s="238"/>
      <c r="C3475" s="239"/>
      <c r="D3475" s="240" t="s">
        <v>446</v>
      </c>
      <c r="E3475" s="241" t="s">
        <v>28</v>
      </c>
      <c r="F3475" s="242" t="s">
        <v>4293</v>
      </c>
      <c r="G3475" s="239"/>
      <c r="H3475" s="243">
        <v>4.6799999999999997</v>
      </c>
      <c r="I3475" s="244"/>
      <c r="J3475" s="239"/>
      <c r="K3475" s="239"/>
      <c r="L3475" s="245"/>
      <c r="M3475" s="246"/>
      <c r="N3475" s="247"/>
      <c r="O3475" s="247"/>
      <c r="P3475" s="247"/>
      <c r="Q3475" s="247"/>
      <c r="R3475" s="247"/>
      <c r="S3475" s="247"/>
      <c r="T3475" s="248"/>
      <c r="U3475" s="13"/>
      <c r="V3475" s="13"/>
      <c r="W3475" s="13"/>
      <c r="X3475" s="13"/>
      <c r="Y3475" s="13"/>
      <c r="Z3475" s="13"/>
      <c r="AA3475" s="13"/>
      <c r="AB3475" s="13"/>
      <c r="AC3475" s="13"/>
      <c r="AD3475" s="13"/>
      <c r="AE3475" s="13"/>
      <c r="AT3475" s="249" t="s">
        <v>446</v>
      </c>
      <c r="AU3475" s="249" t="s">
        <v>83</v>
      </c>
      <c r="AV3475" s="13" t="s">
        <v>83</v>
      </c>
      <c r="AW3475" s="13" t="s">
        <v>35</v>
      </c>
      <c r="AX3475" s="13" t="s">
        <v>74</v>
      </c>
      <c r="AY3475" s="249" t="s">
        <v>426</v>
      </c>
    </row>
    <row r="3476" s="14" customFormat="1">
      <c r="A3476" s="14"/>
      <c r="B3476" s="250"/>
      <c r="C3476" s="251"/>
      <c r="D3476" s="240" t="s">
        <v>446</v>
      </c>
      <c r="E3476" s="252" t="s">
        <v>28</v>
      </c>
      <c r="F3476" s="253" t="s">
        <v>885</v>
      </c>
      <c r="G3476" s="251"/>
      <c r="H3476" s="252" t="s">
        <v>28</v>
      </c>
      <c r="I3476" s="254"/>
      <c r="J3476" s="251"/>
      <c r="K3476" s="251"/>
      <c r="L3476" s="255"/>
      <c r="M3476" s="256"/>
      <c r="N3476" s="257"/>
      <c r="O3476" s="257"/>
      <c r="P3476" s="257"/>
      <c r="Q3476" s="257"/>
      <c r="R3476" s="257"/>
      <c r="S3476" s="257"/>
      <c r="T3476" s="258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T3476" s="259" t="s">
        <v>446</v>
      </c>
      <c r="AU3476" s="259" t="s">
        <v>83</v>
      </c>
      <c r="AV3476" s="14" t="s">
        <v>81</v>
      </c>
      <c r="AW3476" s="14" t="s">
        <v>35</v>
      </c>
      <c r="AX3476" s="14" t="s">
        <v>74</v>
      </c>
      <c r="AY3476" s="259" t="s">
        <v>426</v>
      </c>
    </row>
    <row r="3477" s="13" customFormat="1">
      <c r="A3477" s="13"/>
      <c r="B3477" s="238"/>
      <c r="C3477" s="239"/>
      <c r="D3477" s="240" t="s">
        <v>446</v>
      </c>
      <c r="E3477" s="241" t="s">
        <v>28</v>
      </c>
      <c r="F3477" s="242" t="s">
        <v>4294</v>
      </c>
      <c r="G3477" s="239"/>
      <c r="H3477" s="243">
        <v>206.46600000000001</v>
      </c>
      <c r="I3477" s="244"/>
      <c r="J3477" s="239"/>
      <c r="K3477" s="239"/>
      <c r="L3477" s="245"/>
      <c r="M3477" s="246"/>
      <c r="N3477" s="247"/>
      <c r="O3477" s="247"/>
      <c r="P3477" s="247"/>
      <c r="Q3477" s="247"/>
      <c r="R3477" s="247"/>
      <c r="S3477" s="247"/>
      <c r="T3477" s="248"/>
      <c r="U3477" s="13"/>
      <c r="V3477" s="13"/>
      <c r="W3477" s="13"/>
      <c r="X3477" s="13"/>
      <c r="Y3477" s="13"/>
      <c r="Z3477" s="13"/>
      <c r="AA3477" s="13"/>
      <c r="AB3477" s="13"/>
      <c r="AC3477" s="13"/>
      <c r="AD3477" s="13"/>
      <c r="AE3477" s="13"/>
      <c r="AT3477" s="249" t="s">
        <v>446</v>
      </c>
      <c r="AU3477" s="249" t="s">
        <v>83</v>
      </c>
      <c r="AV3477" s="13" t="s">
        <v>83</v>
      </c>
      <c r="AW3477" s="13" t="s">
        <v>35</v>
      </c>
      <c r="AX3477" s="13" t="s">
        <v>74</v>
      </c>
      <c r="AY3477" s="249" t="s">
        <v>426</v>
      </c>
    </row>
    <row r="3478" s="13" customFormat="1">
      <c r="A3478" s="13"/>
      <c r="B3478" s="238"/>
      <c r="C3478" s="239"/>
      <c r="D3478" s="240" t="s">
        <v>446</v>
      </c>
      <c r="E3478" s="241" t="s">
        <v>28</v>
      </c>
      <c r="F3478" s="242" t="s">
        <v>4295</v>
      </c>
      <c r="G3478" s="239"/>
      <c r="H3478" s="243">
        <v>103.346</v>
      </c>
      <c r="I3478" s="244"/>
      <c r="J3478" s="239"/>
      <c r="K3478" s="239"/>
      <c r="L3478" s="245"/>
      <c r="M3478" s="246"/>
      <c r="N3478" s="247"/>
      <c r="O3478" s="247"/>
      <c r="P3478" s="247"/>
      <c r="Q3478" s="247"/>
      <c r="R3478" s="247"/>
      <c r="S3478" s="247"/>
      <c r="T3478" s="248"/>
      <c r="U3478" s="13"/>
      <c r="V3478" s="13"/>
      <c r="W3478" s="13"/>
      <c r="X3478" s="13"/>
      <c r="Y3478" s="13"/>
      <c r="Z3478" s="13"/>
      <c r="AA3478" s="13"/>
      <c r="AB3478" s="13"/>
      <c r="AC3478" s="13"/>
      <c r="AD3478" s="13"/>
      <c r="AE3478" s="13"/>
      <c r="AT3478" s="249" t="s">
        <v>446</v>
      </c>
      <c r="AU3478" s="249" t="s">
        <v>83</v>
      </c>
      <c r="AV3478" s="13" t="s">
        <v>83</v>
      </c>
      <c r="AW3478" s="13" t="s">
        <v>35</v>
      </c>
      <c r="AX3478" s="13" t="s">
        <v>74</v>
      </c>
      <c r="AY3478" s="249" t="s">
        <v>426</v>
      </c>
    </row>
    <row r="3479" s="13" customFormat="1">
      <c r="A3479" s="13"/>
      <c r="B3479" s="238"/>
      <c r="C3479" s="239"/>
      <c r="D3479" s="240" t="s">
        <v>446</v>
      </c>
      <c r="E3479" s="241" t="s">
        <v>28</v>
      </c>
      <c r="F3479" s="242" t="s">
        <v>4296</v>
      </c>
      <c r="G3479" s="239"/>
      <c r="H3479" s="243">
        <v>76.738</v>
      </c>
      <c r="I3479" s="244"/>
      <c r="J3479" s="239"/>
      <c r="K3479" s="239"/>
      <c r="L3479" s="245"/>
      <c r="M3479" s="246"/>
      <c r="N3479" s="247"/>
      <c r="O3479" s="247"/>
      <c r="P3479" s="247"/>
      <c r="Q3479" s="247"/>
      <c r="R3479" s="247"/>
      <c r="S3479" s="247"/>
      <c r="T3479" s="248"/>
      <c r="U3479" s="13"/>
      <c r="V3479" s="13"/>
      <c r="W3479" s="13"/>
      <c r="X3479" s="13"/>
      <c r="Y3479" s="13"/>
      <c r="Z3479" s="13"/>
      <c r="AA3479" s="13"/>
      <c r="AB3479" s="13"/>
      <c r="AC3479" s="13"/>
      <c r="AD3479" s="13"/>
      <c r="AE3479" s="13"/>
      <c r="AT3479" s="249" t="s">
        <v>446</v>
      </c>
      <c r="AU3479" s="249" t="s">
        <v>83</v>
      </c>
      <c r="AV3479" s="13" t="s">
        <v>83</v>
      </c>
      <c r="AW3479" s="13" t="s">
        <v>35</v>
      </c>
      <c r="AX3479" s="13" t="s">
        <v>74</v>
      </c>
      <c r="AY3479" s="249" t="s">
        <v>426</v>
      </c>
    </row>
    <row r="3480" s="13" customFormat="1">
      <c r="A3480" s="13"/>
      <c r="B3480" s="238"/>
      <c r="C3480" s="239"/>
      <c r="D3480" s="240" t="s">
        <v>446</v>
      </c>
      <c r="E3480" s="241" t="s">
        <v>28</v>
      </c>
      <c r="F3480" s="242" t="s">
        <v>4297</v>
      </c>
      <c r="G3480" s="239"/>
      <c r="H3480" s="243">
        <v>73.522999999999996</v>
      </c>
      <c r="I3480" s="244"/>
      <c r="J3480" s="239"/>
      <c r="K3480" s="239"/>
      <c r="L3480" s="245"/>
      <c r="M3480" s="246"/>
      <c r="N3480" s="247"/>
      <c r="O3480" s="247"/>
      <c r="P3480" s="247"/>
      <c r="Q3480" s="247"/>
      <c r="R3480" s="247"/>
      <c r="S3480" s="247"/>
      <c r="T3480" s="248"/>
      <c r="U3480" s="13"/>
      <c r="V3480" s="13"/>
      <c r="W3480" s="13"/>
      <c r="X3480" s="13"/>
      <c r="Y3480" s="13"/>
      <c r="Z3480" s="13"/>
      <c r="AA3480" s="13"/>
      <c r="AB3480" s="13"/>
      <c r="AC3480" s="13"/>
      <c r="AD3480" s="13"/>
      <c r="AE3480" s="13"/>
      <c r="AT3480" s="249" t="s">
        <v>446</v>
      </c>
      <c r="AU3480" s="249" t="s">
        <v>83</v>
      </c>
      <c r="AV3480" s="13" t="s">
        <v>83</v>
      </c>
      <c r="AW3480" s="13" t="s">
        <v>35</v>
      </c>
      <c r="AX3480" s="13" t="s">
        <v>74</v>
      </c>
      <c r="AY3480" s="249" t="s">
        <v>426</v>
      </c>
    </row>
    <row r="3481" s="13" customFormat="1">
      <c r="A3481" s="13"/>
      <c r="B3481" s="238"/>
      <c r="C3481" s="239"/>
      <c r="D3481" s="240" t="s">
        <v>446</v>
      </c>
      <c r="E3481" s="241" t="s">
        <v>28</v>
      </c>
      <c r="F3481" s="242" t="s">
        <v>4298</v>
      </c>
      <c r="G3481" s="239"/>
      <c r="H3481" s="243">
        <v>43.969999999999999</v>
      </c>
      <c r="I3481" s="244"/>
      <c r="J3481" s="239"/>
      <c r="K3481" s="239"/>
      <c r="L3481" s="245"/>
      <c r="M3481" s="246"/>
      <c r="N3481" s="247"/>
      <c r="O3481" s="247"/>
      <c r="P3481" s="247"/>
      <c r="Q3481" s="247"/>
      <c r="R3481" s="247"/>
      <c r="S3481" s="247"/>
      <c r="T3481" s="248"/>
      <c r="U3481" s="13"/>
      <c r="V3481" s="13"/>
      <c r="W3481" s="13"/>
      <c r="X3481" s="13"/>
      <c r="Y3481" s="13"/>
      <c r="Z3481" s="13"/>
      <c r="AA3481" s="13"/>
      <c r="AB3481" s="13"/>
      <c r="AC3481" s="13"/>
      <c r="AD3481" s="13"/>
      <c r="AE3481" s="13"/>
      <c r="AT3481" s="249" t="s">
        <v>446</v>
      </c>
      <c r="AU3481" s="249" t="s">
        <v>83</v>
      </c>
      <c r="AV3481" s="13" t="s">
        <v>83</v>
      </c>
      <c r="AW3481" s="13" t="s">
        <v>35</v>
      </c>
      <c r="AX3481" s="13" t="s">
        <v>74</v>
      </c>
      <c r="AY3481" s="249" t="s">
        <v>426</v>
      </c>
    </row>
    <row r="3482" s="13" customFormat="1">
      <c r="A3482" s="13"/>
      <c r="B3482" s="238"/>
      <c r="C3482" s="239"/>
      <c r="D3482" s="240" t="s">
        <v>446</v>
      </c>
      <c r="E3482" s="241" t="s">
        <v>28</v>
      </c>
      <c r="F3482" s="242" t="s">
        <v>4299</v>
      </c>
      <c r="G3482" s="239"/>
      <c r="H3482" s="243">
        <v>27.239000000000001</v>
      </c>
      <c r="I3482" s="244"/>
      <c r="J3482" s="239"/>
      <c r="K3482" s="239"/>
      <c r="L3482" s="245"/>
      <c r="M3482" s="246"/>
      <c r="N3482" s="247"/>
      <c r="O3482" s="247"/>
      <c r="P3482" s="247"/>
      <c r="Q3482" s="247"/>
      <c r="R3482" s="247"/>
      <c r="S3482" s="247"/>
      <c r="T3482" s="248"/>
      <c r="U3482" s="13"/>
      <c r="V3482" s="13"/>
      <c r="W3482" s="13"/>
      <c r="X3482" s="13"/>
      <c r="Y3482" s="13"/>
      <c r="Z3482" s="13"/>
      <c r="AA3482" s="13"/>
      <c r="AB3482" s="13"/>
      <c r="AC3482" s="13"/>
      <c r="AD3482" s="13"/>
      <c r="AE3482" s="13"/>
      <c r="AT3482" s="249" t="s">
        <v>446</v>
      </c>
      <c r="AU3482" s="249" t="s">
        <v>83</v>
      </c>
      <c r="AV3482" s="13" t="s">
        <v>83</v>
      </c>
      <c r="AW3482" s="13" t="s">
        <v>35</v>
      </c>
      <c r="AX3482" s="13" t="s">
        <v>74</v>
      </c>
      <c r="AY3482" s="249" t="s">
        <v>426</v>
      </c>
    </row>
    <row r="3483" s="13" customFormat="1">
      <c r="A3483" s="13"/>
      <c r="B3483" s="238"/>
      <c r="C3483" s="239"/>
      <c r="D3483" s="240" t="s">
        <v>446</v>
      </c>
      <c r="E3483" s="241" t="s">
        <v>28</v>
      </c>
      <c r="F3483" s="242" t="s">
        <v>4300</v>
      </c>
      <c r="G3483" s="239"/>
      <c r="H3483" s="243">
        <v>20.440999999999999</v>
      </c>
      <c r="I3483" s="244"/>
      <c r="J3483" s="239"/>
      <c r="K3483" s="239"/>
      <c r="L3483" s="245"/>
      <c r="M3483" s="246"/>
      <c r="N3483" s="247"/>
      <c r="O3483" s="247"/>
      <c r="P3483" s="247"/>
      <c r="Q3483" s="247"/>
      <c r="R3483" s="247"/>
      <c r="S3483" s="247"/>
      <c r="T3483" s="248"/>
      <c r="U3483" s="13"/>
      <c r="V3483" s="13"/>
      <c r="W3483" s="13"/>
      <c r="X3483" s="13"/>
      <c r="Y3483" s="13"/>
      <c r="Z3483" s="13"/>
      <c r="AA3483" s="13"/>
      <c r="AB3483" s="13"/>
      <c r="AC3483" s="13"/>
      <c r="AD3483" s="13"/>
      <c r="AE3483" s="13"/>
      <c r="AT3483" s="249" t="s">
        <v>446</v>
      </c>
      <c r="AU3483" s="249" t="s">
        <v>83</v>
      </c>
      <c r="AV3483" s="13" t="s">
        <v>83</v>
      </c>
      <c r="AW3483" s="13" t="s">
        <v>35</v>
      </c>
      <c r="AX3483" s="13" t="s">
        <v>74</v>
      </c>
      <c r="AY3483" s="249" t="s">
        <v>426</v>
      </c>
    </row>
    <row r="3484" s="13" customFormat="1">
      <c r="A3484" s="13"/>
      <c r="B3484" s="238"/>
      <c r="C3484" s="239"/>
      <c r="D3484" s="240" t="s">
        <v>446</v>
      </c>
      <c r="E3484" s="241" t="s">
        <v>28</v>
      </c>
      <c r="F3484" s="242" t="s">
        <v>4301</v>
      </c>
      <c r="G3484" s="239"/>
      <c r="H3484" s="243">
        <v>33.122</v>
      </c>
      <c r="I3484" s="244"/>
      <c r="J3484" s="239"/>
      <c r="K3484" s="239"/>
      <c r="L3484" s="245"/>
      <c r="M3484" s="246"/>
      <c r="N3484" s="247"/>
      <c r="O3484" s="247"/>
      <c r="P3484" s="247"/>
      <c r="Q3484" s="247"/>
      <c r="R3484" s="247"/>
      <c r="S3484" s="247"/>
      <c r="T3484" s="248"/>
      <c r="U3484" s="13"/>
      <c r="V3484" s="13"/>
      <c r="W3484" s="13"/>
      <c r="X3484" s="13"/>
      <c r="Y3484" s="13"/>
      <c r="Z3484" s="13"/>
      <c r="AA3484" s="13"/>
      <c r="AB3484" s="13"/>
      <c r="AC3484" s="13"/>
      <c r="AD3484" s="13"/>
      <c r="AE3484" s="13"/>
      <c r="AT3484" s="249" t="s">
        <v>446</v>
      </c>
      <c r="AU3484" s="249" t="s">
        <v>83</v>
      </c>
      <c r="AV3484" s="13" t="s">
        <v>83</v>
      </c>
      <c r="AW3484" s="13" t="s">
        <v>35</v>
      </c>
      <c r="AX3484" s="13" t="s">
        <v>74</v>
      </c>
      <c r="AY3484" s="249" t="s">
        <v>426</v>
      </c>
    </row>
    <row r="3485" s="13" customFormat="1">
      <c r="A3485" s="13"/>
      <c r="B3485" s="238"/>
      <c r="C3485" s="239"/>
      <c r="D3485" s="240" t="s">
        <v>446</v>
      </c>
      <c r="E3485" s="241" t="s">
        <v>28</v>
      </c>
      <c r="F3485" s="242" t="s">
        <v>4302</v>
      </c>
      <c r="G3485" s="239"/>
      <c r="H3485" s="243">
        <v>10.23</v>
      </c>
      <c r="I3485" s="244"/>
      <c r="J3485" s="239"/>
      <c r="K3485" s="239"/>
      <c r="L3485" s="245"/>
      <c r="M3485" s="246"/>
      <c r="N3485" s="247"/>
      <c r="O3485" s="247"/>
      <c r="P3485" s="247"/>
      <c r="Q3485" s="247"/>
      <c r="R3485" s="247"/>
      <c r="S3485" s="247"/>
      <c r="T3485" s="248"/>
      <c r="U3485" s="13"/>
      <c r="V3485" s="13"/>
      <c r="W3485" s="13"/>
      <c r="X3485" s="13"/>
      <c r="Y3485" s="13"/>
      <c r="Z3485" s="13"/>
      <c r="AA3485" s="13"/>
      <c r="AB3485" s="13"/>
      <c r="AC3485" s="13"/>
      <c r="AD3485" s="13"/>
      <c r="AE3485" s="13"/>
      <c r="AT3485" s="249" t="s">
        <v>446</v>
      </c>
      <c r="AU3485" s="249" t="s">
        <v>83</v>
      </c>
      <c r="AV3485" s="13" t="s">
        <v>83</v>
      </c>
      <c r="AW3485" s="13" t="s">
        <v>35</v>
      </c>
      <c r="AX3485" s="13" t="s">
        <v>74</v>
      </c>
      <c r="AY3485" s="249" t="s">
        <v>426</v>
      </c>
    </row>
    <row r="3486" s="13" customFormat="1">
      <c r="A3486" s="13"/>
      <c r="B3486" s="238"/>
      <c r="C3486" s="239"/>
      <c r="D3486" s="240" t="s">
        <v>446</v>
      </c>
      <c r="E3486" s="241" t="s">
        <v>28</v>
      </c>
      <c r="F3486" s="242" t="s">
        <v>4303</v>
      </c>
      <c r="G3486" s="239"/>
      <c r="H3486" s="243">
        <v>27.960000000000001</v>
      </c>
      <c r="I3486" s="244"/>
      <c r="J3486" s="239"/>
      <c r="K3486" s="239"/>
      <c r="L3486" s="245"/>
      <c r="M3486" s="246"/>
      <c r="N3486" s="247"/>
      <c r="O3486" s="247"/>
      <c r="P3486" s="247"/>
      <c r="Q3486" s="247"/>
      <c r="R3486" s="247"/>
      <c r="S3486" s="247"/>
      <c r="T3486" s="248"/>
      <c r="U3486" s="13"/>
      <c r="V3486" s="13"/>
      <c r="W3486" s="13"/>
      <c r="X3486" s="13"/>
      <c r="Y3486" s="13"/>
      <c r="Z3486" s="13"/>
      <c r="AA3486" s="13"/>
      <c r="AB3486" s="13"/>
      <c r="AC3486" s="13"/>
      <c r="AD3486" s="13"/>
      <c r="AE3486" s="13"/>
      <c r="AT3486" s="249" t="s">
        <v>446</v>
      </c>
      <c r="AU3486" s="249" t="s">
        <v>83</v>
      </c>
      <c r="AV3486" s="13" t="s">
        <v>83</v>
      </c>
      <c r="AW3486" s="13" t="s">
        <v>35</v>
      </c>
      <c r="AX3486" s="13" t="s">
        <v>74</v>
      </c>
      <c r="AY3486" s="249" t="s">
        <v>426</v>
      </c>
    </row>
    <row r="3487" s="14" customFormat="1">
      <c r="A3487" s="14"/>
      <c r="B3487" s="250"/>
      <c r="C3487" s="251"/>
      <c r="D3487" s="240" t="s">
        <v>446</v>
      </c>
      <c r="E3487" s="252" t="s">
        <v>28</v>
      </c>
      <c r="F3487" s="253" t="s">
        <v>2437</v>
      </c>
      <c r="G3487" s="251"/>
      <c r="H3487" s="252" t="s">
        <v>28</v>
      </c>
      <c r="I3487" s="254"/>
      <c r="J3487" s="251"/>
      <c r="K3487" s="251"/>
      <c r="L3487" s="255"/>
      <c r="M3487" s="256"/>
      <c r="N3487" s="257"/>
      <c r="O3487" s="257"/>
      <c r="P3487" s="257"/>
      <c r="Q3487" s="257"/>
      <c r="R3487" s="257"/>
      <c r="S3487" s="257"/>
      <c r="T3487" s="258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T3487" s="259" t="s">
        <v>446</v>
      </c>
      <c r="AU3487" s="259" t="s">
        <v>83</v>
      </c>
      <c r="AV3487" s="14" t="s">
        <v>81</v>
      </c>
      <c r="AW3487" s="14" t="s">
        <v>35</v>
      </c>
      <c r="AX3487" s="14" t="s">
        <v>74</v>
      </c>
      <c r="AY3487" s="259" t="s">
        <v>426</v>
      </c>
    </row>
    <row r="3488" s="13" customFormat="1">
      <c r="A3488" s="13"/>
      <c r="B3488" s="238"/>
      <c r="C3488" s="239"/>
      <c r="D3488" s="240" t="s">
        <v>446</v>
      </c>
      <c r="E3488" s="241" t="s">
        <v>28</v>
      </c>
      <c r="F3488" s="242" t="s">
        <v>4304</v>
      </c>
      <c r="G3488" s="239"/>
      <c r="H3488" s="243">
        <v>77.715999999999994</v>
      </c>
      <c r="I3488" s="244"/>
      <c r="J3488" s="239"/>
      <c r="K3488" s="239"/>
      <c r="L3488" s="245"/>
      <c r="M3488" s="246"/>
      <c r="N3488" s="247"/>
      <c r="O3488" s="247"/>
      <c r="P3488" s="247"/>
      <c r="Q3488" s="247"/>
      <c r="R3488" s="247"/>
      <c r="S3488" s="247"/>
      <c r="T3488" s="248"/>
      <c r="U3488" s="13"/>
      <c r="V3488" s="13"/>
      <c r="W3488" s="13"/>
      <c r="X3488" s="13"/>
      <c r="Y3488" s="13"/>
      <c r="Z3488" s="13"/>
      <c r="AA3488" s="13"/>
      <c r="AB3488" s="13"/>
      <c r="AC3488" s="13"/>
      <c r="AD3488" s="13"/>
      <c r="AE3488" s="13"/>
      <c r="AT3488" s="249" t="s">
        <v>446</v>
      </c>
      <c r="AU3488" s="249" t="s">
        <v>83</v>
      </c>
      <c r="AV3488" s="13" t="s">
        <v>83</v>
      </c>
      <c r="AW3488" s="13" t="s">
        <v>35</v>
      </c>
      <c r="AX3488" s="13" t="s">
        <v>74</v>
      </c>
      <c r="AY3488" s="249" t="s">
        <v>426</v>
      </c>
    </row>
    <row r="3489" s="13" customFormat="1">
      <c r="A3489" s="13"/>
      <c r="B3489" s="238"/>
      <c r="C3489" s="239"/>
      <c r="D3489" s="240" t="s">
        <v>446</v>
      </c>
      <c r="E3489" s="241" t="s">
        <v>28</v>
      </c>
      <c r="F3489" s="242" t="s">
        <v>4305</v>
      </c>
      <c r="G3489" s="239"/>
      <c r="H3489" s="243">
        <v>2.7629999999999999</v>
      </c>
      <c r="I3489" s="244"/>
      <c r="J3489" s="239"/>
      <c r="K3489" s="239"/>
      <c r="L3489" s="245"/>
      <c r="M3489" s="246"/>
      <c r="N3489" s="247"/>
      <c r="O3489" s="247"/>
      <c r="P3489" s="247"/>
      <c r="Q3489" s="247"/>
      <c r="R3489" s="247"/>
      <c r="S3489" s="247"/>
      <c r="T3489" s="248"/>
      <c r="U3489" s="13"/>
      <c r="V3489" s="13"/>
      <c r="W3489" s="13"/>
      <c r="X3489" s="13"/>
      <c r="Y3489" s="13"/>
      <c r="Z3489" s="13"/>
      <c r="AA3489" s="13"/>
      <c r="AB3489" s="13"/>
      <c r="AC3489" s="13"/>
      <c r="AD3489" s="13"/>
      <c r="AE3489" s="13"/>
      <c r="AT3489" s="249" t="s">
        <v>446</v>
      </c>
      <c r="AU3489" s="249" t="s">
        <v>83</v>
      </c>
      <c r="AV3489" s="13" t="s">
        <v>83</v>
      </c>
      <c r="AW3489" s="13" t="s">
        <v>35</v>
      </c>
      <c r="AX3489" s="13" t="s">
        <v>74</v>
      </c>
      <c r="AY3489" s="249" t="s">
        <v>426</v>
      </c>
    </row>
    <row r="3490" s="13" customFormat="1">
      <c r="A3490" s="13"/>
      <c r="B3490" s="238"/>
      <c r="C3490" s="239"/>
      <c r="D3490" s="240" t="s">
        <v>446</v>
      </c>
      <c r="E3490" s="241" t="s">
        <v>28</v>
      </c>
      <c r="F3490" s="242" t="s">
        <v>4306</v>
      </c>
      <c r="G3490" s="239"/>
      <c r="H3490" s="243">
        <v>2.3399999999999999</v>
      </c>
      <c r="I3490" s="244"/>
      <c r="J3490" s="239"/>
      <c r="K3490" s="239"/>
      <c r="L3490" s="245"/>
      <c r="M3490" s="246"/>
      <c r="N3490" s="247"/>
      <c r="O3490" s="247"/>
      <c r="P3490" s="247"/>
      <c r="Q3490" s="247"/>
      <c r="R3490" s="247"/>
      <c r="S3490" s="247"/>
      <c r="T3490" s="248"/>
      <c r="U3490" s="13"/>
      <c r="V3490" s="13"/>
      <c r="W3490" s="13"/>
      <c r="X3490" s="13"/>
      <c r="Y3490" s="13"/>
      <c r="Z3490" s="13"/>
      <c r="AA3490" s="13"/>
      <c r="AB3490" s="13"/>
      <c r="AC3490" s="13"/>
      <c r="AD3490" s="13"/>
      <c r="AE3490" s="13"/>
      <c r="AT3490" s="249" t="s">
        <v>446</v>
      </c>
      <c r="AU3490" s="249" t="s">
        <v>83</v>
      </c>
      <c r="AV3490" s="13" t="s">
        <v>83</v>
      </c>
      <c r="AW3490" s="13" t="s">
        <v>35</v>
      </c>
      <c r="AX3490" s="13" t="s">
        <v>74</v>
      </c>
      <c r="AY3490" s="249" t="s">
        <v>426</v>
      </c>
    </row>
    <row r="3491" s="13" customFormat="1">
      <c r="A3491" s="13"/>
      <c r="B3491" s="238"/>
      <c r="C3491" s="239"/>
      <c r="D3491" s="240" t="s">
        <v>446</v>
      </c>
      <c r="E3491" s="241" t="s">
        <v>28</v>
      </c>
      <c r="F3491" s="242" t="s">
        <v>4307</v>
      </c>
      <c r="G3491" s="239"/>
      <c r="H3491" s="243">
        <v>19.209</v>
      </c>
      <c r="I3491" s="244"/>
      <c r="J3491" s="239"/>
      <c r="K3491" s="239"/>
      <c r="L3491" s="245"/>
      <c r="M3491" s="246"/>
      <c r="N3491" s="247"/>
      <c r="O3491" s="247"/>
      <c r="P3491" s="247"/>
      <c r="Q3491" s="247"/>
      <c r="R3491" s="247"/>
      <c r="S3491" s="247"/>
      <c r="T3491" s="248"/>
      <c r="U3491" s="13"/>
      <c r="V3491" s="13"/>
      <c r="W3491" s="13"/>
      <c r="X3491" s="13"/>
      <c r="Y3491" s="13"/>
      <c r="Z3491" s="13"/>
      <c r="AA3491" s="13"/>
      <c r="AB3491" s="13"/>
      <c r="AC3491" s="13"/>
      <c r="AD3491" s="13"/>
      <c r="AE3491" s="13"/>
      <c r="AT3491" s="249" t="s">
        <v>446</v>
      </c>
      <c r="AU3491" s="249" t="s">
        <v>83</v>
      </c>
      <c r="AV3491" s="13" t="s">
        <v>83</v>
      </c>
      <c r="AW3491" s="13" t="s">
        <v>35</v>
      </c>
      <c r="AX3491" s="13" t="s">
        <v>74</v>
      </c>
      <c r="AY3491" s="249" t="s">
        <v>426</v>
      </c>
    </row>
    <row r="3492" s="14" customFormat="1">
      <c r="A3492" s="14"/>
      <c r="B3492" s="250"/>
      <c r="C3492" s="251"/>
      <c r="D3492" s="240" t="s">
        <v>446</v>
      </c>
      <c r="E3492" s="252" t="s">
        <v>28</v>
      </c>
      <c r="F3492" s="253" t="s">
        <v>3615</v>
      </c>
      <c r="G3492" s="251"/>
      <c r="H3492" s="252" t="s">
        <v>28</v>
      </c>
      <c r="I3492" s="254"/>
      <c r="J3492" s="251"/>
      <c r="K3492" s="251"/>
      <c r="L3492" s="255"/>
      <c r="M3492" s="256"/>
      <c r="N3492" s="257"/>
      <c r="O3492" s="257"/>
      <c r="P3492" s="257"/>
      <c r="Q3492" s="257"/>
      <c r="R3492" s="257"/>
      <c r="S3492" s="257"/>
      <c r="T3492" s="258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T3492" s="259" t="s">
        <v>446</v>
      </c>
      <c r="AU3492" s="259" t="s">
        <v>83</v>
      </c>
      <c r="AV3492" s="14" t="s">
        <v>81</v>
      </c>
      <c r="AW3492" s="14" t="s">
        <v>35</v>
      </c>
      <c r="AX3492" s="14" t="s">
        <v>74</v>
      </c>
      <c r="AY3492" s="259" t="s">
        <v>426</v>
      </c>
    </row>
    <row r="3493" s="13" customFormat="1">
      <c r="A3493" s="13"/>
      <c r="B3493" s="238"/>
      <c r="C3493" s="239"/>
      <c r="D3493" s="240" t="s">
        <v>446</v>
      </c>
      <c r="E3493" s="241" t="s">
        <v>28</v>
      </c>
      <c r="F3493" s="242" t="s">
        <v>4308</v>
      </c>
      <c r="G3493" s="239"/>
      <c r="H3493" s="243">
        <v>48.918999999999997</v>
      </c>
      <c r="I3493" s="244"/>
      <c r="J3493" s="239"/>
      <c r="K3493" s="239"/>
      <c r="L3493" s="245"/>
      <c r="M3493" s="246"/>
      <c r="N3493" s="247"/>
      <c r="O3493" s="247"/>
      <c r="P3493" s="247"/>
      <c r="Q3493" s="247"/>
      <c r="R3493" s="247"/>
      <c r="S3493" s="247"/>
      <c r="T3493" s="248"/>
      <c r="U3493" s="13"/>
      <c r="V3493" s="13"/>
      <c r="W3493" s="13"/>
      <c r="X3493" s="13"/>
      <c r="Y3493" s="13"/>
      <c r="Z3493" s="13"/>
      <c r="AA3493" s="13"/>
      <c r="AB3493" s="13"/>
      <c r="AC3493" s="13"/>
      <c r="AD3493" s="13"/>
      <c r="AE3493" s="13"/>
      <c r="AT3493" s="249" t="s">
        <v>446</v>
      </c>
      <c r="AU3493" s="249" t="s">
        <v>83</v>
      </c>
      <c r="AV3493" s="13" t="s">
        <v>83</v>
      </c>
      <c r="AW3493" s="13" t="s">
        <v>35</v>
      </c>
      <c r="AX3493" s="13" t="s">
        <v>74</v>
      </c>
      <c r="AY3493" s="249" t="s">
        <v>426</v>
      </c>
    </row>
    <row r="3494" s="13" customFormat="1">
      <c r="A3494" s="13"/>
      <c r="B3494" s="238"/>
      <c r="C3494" s="239"/>
      <c r="D3494" s="240" t="s">
        <v>446</v>
      </c>
      <c r="E3494" s="241" t="s">
        <v>28</v>
      </c>
      <c r="F3494" s="242" t="s">
        <v>4309</v>
      </c>
      <c r="G3494" s="239"/>
      <c r="H3494" s="243">
        <v>35.125</v>
      </c>
      <c r="I3494" s="244"/>
      <c r="J3494" s="239"/>
      <c r="K3494" s="239"/>
      <c r="L3494" s="245"/>
      <c r="M3494" s="246"/>
      <c r="N3494" s="247"/>
      <c r="O3494" s="247"/>
      <c r="P3494" s="247"/>
      <c r="Q3494" s="247"/>
      <c r="R3494" s="247"/>
      <c r="S3494" s="247"/>
      <c r="T3494" s="248"/>
      <c r="U3494" s="13"/>
      <c r="V3494" s="13"/>
      <c r="W3494" s="13"/>
      <c r="X3494" s="13"/>
      <c r="Y3494" s="13"/>
      <c r="Z3494" s="13"/>
      <c r="AA3494" s="13"/>
      <c r="AB3494" s="13"/>
      <c r="AC3494" s="13"/>
      <c r="AD3494" s="13"/>
      <c r="AE3494" s="13"/>
      <c r="AT3494" s="249" t="s">
        <v>446</v>
      </c>
      <c r="AU3494" s="249" t="s">
        <v>83</v>
      </c>
      <c r="AV3494" s="13" t="s">
        <v>83</v>
      </c>
      <c r="AW3494" s="13" t="s">
        <v>35</v>
      </c>
      <c r="AX3494" s="13" t="s">
        <v>74</v>
      </c>
      <c r="AY3494" s="249" t="s">
        <v>426</v>
      </c>
    </row>
    <row r="3495" s="13" customFormat="1">
      <c r="A3495" s="13"/>
      <c r="B3495" s="238"/>
      <c r="C3495" s="239"/>
      <c r="D3495" s="240" t="s">
        <v>446</v>
      </c>
      <c r="E3495" s="241" t="s">
        <v>28</v>
      </c>
      <c r="F3495" s="242" t="s">
        <v>4310</v>
      </c>
      <c r="G3495" s="239"/>
      <c r="H3495" s="243">
        <v>64.183000000000007</v>
      </c>
      <c r="I3495" s="244"/>
      <c r="J3495" s="239"/>
      <c r="K3495" s="239"/>
      <c r="L3495" s="245"/>
      <c r="M3495" s="246"/>
      <c r="N3495" s="247"/>
      <c r="O3495" s="247"/>
      <c r="P3495" s="247"/>
      <c r="Q3495" s="247"/>
      <c r="R3495" s="247"/>
      <c r="S3495" s="247"/>
      <c r="T3495" s="248"/>
      <c r="U3495" s="13"/>
      <c r="V3495" s="13"/>
      <c r="W3495" s="13"/>
      <c r="X3495" s="13"/>
      <c r="Y3495" s="13"/>
      <c r="Z3495" s="13"/>
      <c r="AA3495" s="13"/>
      <c r="AB3495" s="13"/>
      <c r="AC3495" s="13"/>
      <c r="AD3495" s="13"/>
      <c r="AE3495" s="13"/>
      <c r="AT3495" s="249" t="s">
        <v>446</v>
      </c>
      <c r="AU3495" s="249" t="s">
        <v>83</v>
      </c>
      <c r="AV3495" s="13" t="s">
        <v>83</v>
      </c>
      <c r="AW3495" s="13" t="s">
        <v>35</v>
      </c>
      <c r="AX3495" s="13" t="s">
        <v>74</v>
      </c>
      <c r="AY3495" s="249" t="s">
        <v>426</v>
      </c>
    </row>
    <row r="3496" s="15" customFormat="1">
      <c r="A3496" s="15"/>
      <c r="B3496" s="260"/>
      <c r="C3496" s="261"/>
      <c r="D3496" s="240" t="s">
        <v>446</v>
      </c>
      <c r="E3496" s="262" t="s">
        <v>28</v>
      </c>
      <c r="F3496" s="263" t="s">
        <v>466</v>
      </c>
      <c r="G3496" s="261"/>
      <c r="H3496" s="264">
        <v>894.70500000000004</v>
      </c>
      <c r="I3496" s="265"/>
      <c r="J3496" s="261"/>
      <c r="K3496" s="261"/>
      <c r="L3496" s="266"/>
      <c r="M3496" s="267"/>
      <c r="N3496" s="268"/>
      <c r="O3496" s="268"/>
      <c r="P3496" s="268"/>
      <c r="Q3496" s="268"/>
      <c r="R3496" s="268"/>
      <c r="S3496" s="268"/>
      <c r="T3496" s="269"/>
      <c r="U3496" s="15"/>
      <c r="V3496" s="15"/>
      <c r="W3496" s="15"/>
      <c r="X3496" s="15"/>
      <c r="Y3496" s="15"/>
      <c r="Z3496" s="15"/>
      <c r="AA3496" s="15"/>
      <c r="AB3496" s="15"/>
      <c r="AC3496" s="15"/>
      <c r="AD3496" s="15"/>
      <c r="AE3496" s="15"/>
      <c r="AT3496" s="270" t="s">
        <v>446</v>
      </c>
      <c r="AU3496" s="270" t="s">
        <v>83</v>
      </c>
      <c r="AV3496" s="15" t="s">
        <v>438</v>
      </c>
      <c r="AW3496" s="15" t="s">
        <v>35</v>
      </c>
      <c r="AX3496" s="15" t="s">
        <v>81</v>
      </c>
      <c r="AY3496" s="270" t="s">
        <v>426</v>
      </c>
    </row>
    <row r="3497" s="2" customFormat="1" ht="24.15" customHeight="1">
      <c r="A3497" s="42"/>
      <c r="B3497" s="43"/>
      <c r="C3497" s="220" t="s">
        <v>4311</v>
      </c>
      <c r="D3497" s="220" t="s">
        <v>433</v>
      </c>
      <c r="E3497" s="221" t="s">
        <v>4312</v>
      </c>
      <c r="F3497" s="222" t="s">
        <v>4313</v>
      </c>
      <c r="G3497" s="223" t="s">
        <v>436</v>
      </c>
      <c r="H3497" s="224">
        <v>53.323</v>
      </c>
      <c r="I3497" s="225"/>
      <c r="J3497" s="226">
        <f>ROUND(I3497*H3497,2)</f>
        <v>0</v>
      </c>
      <c r="K3497" s="222" t="s">
        <v>437</v>
      </c>
      <c r="L3497" s="48"/>
      <c r="M3497" s="227" t="s">
        <v>28</v>
      </c>
      <c r="N3497" s="228" t="s">
        <v>45</v>
      </c>
      <c r="O3497" s="88"/>
      <c r="P3497" s="229">
        <f>O3497*H3497</f>
        <v>0</v>
      </c>
      <c r="Q3497" s="229">
        <v>0.00012</v>
      </c>
      <c r="R3497" s="229">
        <f>Q3497*H3497</f>
        <v>0.0063987599999999999</v>
      </c>
      <c r="S3497" s="229">
        <v>0</v>
      </c>
      <c r="T3497" s="230">
        <f>S3497*H3497</f>
        <v>0</v>
      </c>
      <c r="U3497" s="42"/>
      <c r="V3497" s="42"/>
      <c r="W3497" s="42"/>
      <c r="X3497" s="42"/>
      <c r="Y3497" s="42"/>
      <c r="Z3497" s="42"/>
      <c r="AA3497" s="42"/>
      <c r="AB3497" s="42"/>
      <c r="AC3497" s="42"/>
      <c r="AD3497" s="42"/>
      <c r="AE3497" s="42"/>
      <c r="AR3497" s="231" t="s">
        <v>645</v>
      </c>
      <c r="AT3497" s="231" t="s">
        <v>433</v>
      </c>
      <c r="AU3497" s="231" t="s">
        <v>83</v>
      </c>
      <c r="AY3497" s="21" t="s">
        <v>426</v>
      </c>
      <c r="BE3497" s="232">
        <f>IF(N3497="základní",J3497,0)</f>
        <v>0</v>
      </c>
      <c r="BF3497" s="232">
        <f>IF(N3497="snížená",J3497,0)</f>
        <v>0</v>
      </c>
      <c r="BG3497" s="232">
        <f>IF(N3497="zákl. přenesená",J3497,0)</f>
        <v>0</v>
      </c>
      <c r="BH3497" s="232">
        <f>IF(N3497="sníž. přenesená",J3497,0)</f>
        <v>0</v>
      </c>
      <c r="BI3497" s="232">
        <f>IF(N3497="nulová",J3497,0)</f>
        <v>0</v>
      </c>
      <c r="BJ3497" s="21" t="s">
        <v>81</v>
      </c>
      <c r="BK3497" s="232">
        <f>ROUND(I3497*H3497,2)</f>
        <v>0</v>
      </c>
      <c r="BL3497" s="21" t="s">
        <v>645</v>
      </c>
      <c r="BM3497" s="231" t="s">
        <v>4314</v>
      </c>
    </row>
    <row r="3498" s="2" customFormat="1">
      <c r="A3498" s="42"/>
      <c r="B3498" s="43"/>
      <c r="C3498" s="44"/>
      <c r="D3498" s="233" t="s">
        <v>442</v>
      </c>
      <c r="E3498" s="44"/>
      <c r="F3498" s="234" t="s">
        <v>4315</v>
      </c>
      <c r="G3498" s="44"/>
      <c r="H3498" s="44"/>
      <c r="I3498" s="235"/>
      <c r="J3498" s="44"/>
      <c r="K3498" s="44"/>
      <c r="L3498" s="48"/>
      <c r="M3498" s="236"/>
      <c r="N3498" s="237"/>
      <c r="O3498" s="88"/>
      <c r="P3498" s="88"/>
      <c r="Q3498" s="88"/>
      <c r="R3498" s="88"/>
      <c r="S3498" s="88"/>
      <c r="T3498" s="89"/>
      <c r="U3498" s="42"/>
      <c r="V3498" s="42"/>
      <c r="W3498" s="42"/>
      <c r="X3498" s="42"/>
      <c r="Y3498" s="42"/>
      <c r="Z3498" s="42"/>
      <c r="AA3498" s="42"/>
      <c r="AB3498" s="42"/>
      <c r="AC3498" s="42"/>
      <c r="AD3498" s="42"/>
      <c r="AE3498" s="42"/>
      <c r="AT3498" s="21" t="s">
        <v>442</v>
      </c>
      <c r="AU3498" s="21" t="s">
        <v>83</v>
      </c>
    </row>
    <row r="3499" s="13" customFormat="1">
      <c r="A3499" s="13"/>
      <c r="B3499" s="238"/>
      <c r="C3499" s="239"/>
      <c r="D3499" s="240" t="s">
        <v>446</v>
      </c>
      <c r="E3499" s="241" t="s">
        <v>28</v>
      </c>
      <c r="F3499" s="242" t="s">
        <v>295</v>
      </c>
      <c r="G3499" s="239"/>
      <c r="H3499" s="243">
        <v>53.323</v>
      </c>
      <c r="I3499" s="244"/>
      <c r="J3499" s="239"/>
      <c r="K3499" s="239"/>
      <c r="L3499" s="245"/>
      <c r="M3499" s="246"/>
      <c r="N3499" s="247"/>
      <c r="O3499" s="247"/>
      <c r="P3499" s="247"/>
      <c r="Q3499" s="247"/>
      <c r="R3499" s="247"/>
      <c r="S3499" s="247"/>
      <c r="T3499" s="248"/>
      <c r="U3499" s="13"/>
      <c r="V3499" s="13"/>
      <c r="W3499" s="13"/>
      <c r="X3499" s="13"/>
      <c r="Y3499" s="13"/>
      <c r="Z3499" s="13"/>
      <c r="AA3499" s="13"/>
      <c r="AB3499" s="13"/>
      <c r="AC3499" s="13"/>
      <c r="AD3499" s="13"/>
      <c r="AE3499" s="13"/>
      <c r="AT3499" s="249" t="s">
        <v>446</v>
      </c>
      <c r="AU3499" s="249" t="s">
        <v>83</v>
      </c>
      <c r="AV3499" s="13" t="s">
        <v>83</v>
      </c>
      <c r="AW3499" s="13" t="s">
        <v>35</v>
      </c>
      <c r="AX3499" s="13" t="s">
        <v>81</v>
      </c>
      <c r="AY3499" s="249" t="s">
        <v>426</v>
      </c>
    </row>
    <row r="3500" s="2" customFormat="1" ht="24.15" customHeight="1">
      <c r="A3500" s="42"/>
      <c r="B3500" s="43"/>
      <c r="C3500" s="220" t="s">
        <v>4316</v>
      </c>
      <c r="D3500" s="220" t="s">
        <v>433</v>
      </c>
      <c r="E3500" s="221" t="s">
        <v>4317</v>
      </c>
      <c r="F3500" s="222" t="s">
        <v>4318</v>
      </c>
      <c r="G3500" s="223" t="s">
        <v>436</v>
      </c>
      <c r="H3500" s="224">
        <v>53.323</v>
      </c>
      <c r="I3500" s="225"/>
      <c r="J3500" s="226">
        <f>ROUND(I3500*H3500,2)</f>
        <v>0</v>
      </c>
      <c r="K3500" s="222" t="s">
        <v>437</v>
      </c>
      <c r="L3500" s="48"/>
      <c r="M3500" s="227" t="s">
        <v>28</v>
      </c>
      <c r="N3500" s="228" t="s">
        <v>45</v>
      </c>
      <c r="O3500" s="88"/>
      <c r="P3500" s="229">
        <f>O3500*H3500</f>
        <v>0</v>
      </c>
      <c r="Q3500" s="229">
        <v>0.00012</v>
      </c>
      <c r="R3500" s="229">
        <f>Q3500*H3500</f>
        <v>0.0063987599999999999</v>
      </c>
      <c r="S3500" s="229">
        <v>0</v>
      </c>
      <c r="T3500" s="230">
        <f>S3500*H3500</f>
        <v>0</v>
      </c>
      <c r="U3500" s="42"/>
      <c r="V3500" s="42"/>
      <c r="W3500" s="42"/>
      <c r="X3500" s="42"/>
      <c r="Y3500" s="42"/>
      <c r="Z3500" s="42"/>
      <c r="AA3500" s="42"/>
      <c r="AB3500" s="42"/>
      <c r="AC3500" s="42"/>
      <c r="AD3500" s="42"/>
      <c r="AE3500" s="42"/>
      <c r="AR3500" s="231" t="s">
        <v>645</v>
      </c>
      <c r="AT3500" s="231" t="s">
        <v>433</v>
      </c>
      <c r="AU3500" s="231" t="s">
        <v>83</v>
      </c>
      <c r="AY3500" s="21" t="s">
        <v>426</v>
      </c>
      <c r="BE3500" s="232">
        <f>IF(N3500="základní",J3500,0)</f>
        <v>0</v>
      </c>
      <c r="BF3500" s="232">
        <f>IF(N3500="snížená",J3500,0)</f>
        <v>0</v>
      </c>
      <c r="BG3500" s="232">
        <f>IF(N3500="zákl. přenesená",J3500,0)</f>
        <v>0</v>
      </c>
      <c r="BH3500" s="232">
        <f>IF(N3500="sníž. přenesená",J3500,0)</f>
        <v>0</v>
      </c>
      <c r="BI3500" s="232">
        <f>IF(N3500="nulová",J3500,0)</f>
        <v>0</v>
      </c>
      <c r="BJ3500" s="21" t="s">
        <v>81</v>
      </c>
      <c r="BK3500" s="232">
        <f>ROUND(I3500*H3500,2)</f>
        <v>0</v>
      </c>
      <c r="BL3500" s="21" t="s">
        <v>645</v>
      </c>
      <c r="BM3500" s="231" t="s">
        <v>4319</v>
      </c>
    </row>
    <row r="3501" s="2" customFormat="1">
      <c r="A3501" s="42"/>
      <c r="B3501" s="43"/>
      <c r="C3501" s="44"/>
      <c r="D3501" s="233" t="s">
        <v>442</v>
      </c>
      <c r="E3501" s="44"/>
      <c r="F3501" s="234" t="s">
        <v>4320</v>
      </c>
      <c r="G3501" s="44"/>
      <c r="H3501" s="44"/>
      <c r="I3501" s="235"/>
      <c r="J3501" s="44"/>
      <c r="K3501" s="44"/>
      <c r="L3501" s="48"/>
      <c r="M3501" s="236"/>
      <c r="N3501" s="237"/>
      <c r="O3501" s="88"/>
      <c r="P3501" s="88"/>
      <c r="Q3501" s="88"/>
      <c r="R3501" s="88"/>
      <c r="S3501" s="88"/>
      <c r="T3501" s="89"/>
      <c r="U3501" s="42"/>
      <c r="V3501" s="42"/>
      <c r="W3501" s="42"/>
      <c r="X3501" s="42"/>
      <c r="Y3501" s="42"/>
      <c r="Z3501" s="42"/>
      <c r="AA3501" s="42"/>
      <c r="AB3501" s="42"/>
      <c r="AC3501" s="42"/>
      <c r="AD3501" s="42"/>
      <c r="AE3501" s="42"/>
      <c r="AT3501" s="21" t="s">
        <v>442</v>
      </c>
      <c r="AU3501" s="21" t="s">
        <v>83</v>
      </c>
    </row>
    <row r="3502" s="13" customFormat="1">
      <c r="A3502" s="13"/>
      <c r="B3502" s="238"/>
      <c r="C3502" s="239"/>
      <c r="D3502" s="240" t="s">
        <v>446</v>
      </c>
      <c r="E3502" s="241" t="s">
        <v>28</v>
      </c>
      <c r="F3502" s="242" t="s">
        <v>295</v>
      </c>
      <c r="G3502" s="239"/>
      <c r="H3502" s="243">
        <v>53.323</v>
      </c>
      <c r="I3502" s="244"/>
      <c r="J3502" s="239"/>
      <c r="K3502" s="239"/>
      <c r="L3502" s="245"/>
      <c r="M3502" s="246"/>
      <c r="N3502" s="247"/>
      <c r="O3502" s="247"/>
      <c r="P3502" s="247"/>
      <c r="Q3502" s="247"/>
      <c r="R3502" s="247"/>
      <c r="S3502" s="247"/>
      <c r="T3502" s="248"/>
      <c r="U3502" s="13"/>
      <c r="V3502" s="13"/>
      <c r="W3502" s="13"/>
      <c r="X3502" s="13"/>
      <c r="Y3502" s="13"/>
      <c r="Z3502" s="13"/>
      <c r="AA3502" s="13"/>
      <c r="AB3502" s="13"/>
      <c r="AC3502" s="13"/>
      <c r="AD3502" s="13"/>
      <c r="AE3502" s="13"/>
      <c r="AT3502" s="249" t="s">
        <v>446</v>
      </c>
      <c r="AU3502" s="249" t="s">
        <v>83</v>
      </c>
      <c r="AV3502" s="13" t="s">
        <v>83</v>
      </c>
      <c r="AW3502" s="13" t="s">
        <v>35</v>
      </c>
      <c r="AX3502" s="13" t="s">
        <v>81</v>
      </c>
      <c r="AY3502" s="249" t="s">
        <v>426</v>
      </c>
    </row>
    <row r="3503" s="2" customFormat="1" ht="24.15" customHeight="1">
      <c r="A3503" s="42"/>
      <c r="B3503" s="43"/>
      <c r="C3503" s="220" t="s">
        <v>4321</v>
      </c>
      <c r="D3503" s="220" t="s">
        <v>433</v>
      </c>
      <c r="E3503" s="221" t="s">
        <v>4322</v>
      </c>
      <c r="F3503" s="222" t="s">
        <v>4323</v>
      </c>
      <c r="G3503" s="223" t="s">
        <v>436</v>
      </c>
      <c r="H3503" s="224">
        <v>0.95999999999999996</v>
      </c>
      <c r="I3503" s="225"/>
      <c r="J3503" s="226">
        <f>ROUND(I3503*H3503,2)</f>
        <v>0</v>
      </c>
      <c r="K3503" s="222" t="s">
        <v>437</v>
      </c>
      <c r="L3503" s="48"/>
      <c r="M3503" s="227" t="s">
        <v>28</v>
      </c>
      <c r="N3503" s="228" t="s">
        <v>45</v>
      </c>
      <c r="O3503" s="88"/>
      <c r="P3503" s="229">
        <f>O3503*H3503</f>
        <v>0</v>
      </c>
      <c r="Q3503" s="229">
        <v>0.00013999999999999999</v>
      </c>
      <c r="R3503" s="229">
        <f>Q3503*H3503</f>
        <v>0.00013439999999999999</v>
      </c>
      <c r="S3503" s="229">
        <v>0</v>
      </c>
      <c r="T3503" s="230">
        <f>S3503*H3503</f>
        <v>0</v>
      </c>
      <c r="U3503" s="42"/>
      <c r="V3503" s="42"/>
      <c r="W3503" s="42"/>
      <c r="X3503" s="42"/>
      <c r="Y3503" s="42"/>
      <c r="Z3503" s="42"/>
      <c r="AA3503" s="42"/>
      <c r="AB3503" s="42"/>
      <c r="AC3503" s="42"/>
      <c r="AD3503" s="42"/>
      <c r="AE3503" s="42"/>
      <c r="AR3503" s="231" t="s">
        <v>645</v>
      </c>
      <c r="AT3503" s="231" t="s">
        <v>433</v>
      </c>
      <c r="AU3503" s="231" t="s">
        <v>83</v>
      </c>
      <c r="AY3503" s="21" t="s">
        <v>426</v>
      </c>
      <c r="BE3503" s="232">
        <f>IF(N3503="základní",J3503,0)</f>
        <v>0</v>
      </c>
      <c r="BF3503" s="232">
        <f>IF(N3503="snížená",J3503,0)</f>
        <v>0</v>
      </c>
      <c r="BG3503" s="232">
        <f>IF(N3503="zákl. přenesená",J3503,0)</f>
        <v>0</v>
      </c>
      <c r="BH3503" s="232">
        <f>IF(N3503="sníž. přenesená",J3503,0)</f>
        <v>0</v>
      </c>
      <c r="BI3503" s="232">
        <f>IF(N3503="nulová",J3503,0)</f>
        <v>0</v>
      </c>
      <c r="BJ3503" s="21" t="s">
        <v>81</v>
      </c>
      <c r="BK3503" s="232">
        <f>ROUND(I3503*H3503,2)</f>
        <v>0</v>
      </c>
      <c r="BL3503" s="21" t="s">
        <v>645</v>
      </c>
      <c r="BM3503" s="231" t="s">
        <v>4324</v>
      </c>
    </row>
    <row r="3504" s="2" customFormat="1">
      <c r="A3504" s="42"/>
      <c r="B3504" s="43"/>
      <c r="C3504" s="44"/>
      <c r="D3504" s="233" t="s">
        <v>442</v>
      </c>
      <c r="E3504" s="44"/>
      <c r="F3504" s="234" t="s">
        <v>4325</v>
      </c>
      <c r="G3504" s="44"/>
      <c r="H3504" s="44"/>
      <c r="I3504" s="235"/>
      <c r="J3504" s="44"/>
      <c r="K3504" s="44"/>
      <c r="L3504" s="48"/>
      <c r="M3504" s="236"/>
      <c r="N3504" s="237"/>
      <c r="O3504" s="88"/>
      <c r="P3504" s="88"/>
      <c r="Q3504" s="88"/>
      <c r="R3504" s="88"/>
      <c r="S3504" s="88"/>
      <c r="T3504" s="89"/>
      <c r="U3504" s="42"/>
      <c r="V3504" s="42"/>
      <c r="W3504" s="42"/>
      <c r="X3504" s="42"/>
      <c r="Y3504" s="42"/>
      <c r="Z3504" s="42"/>
      <c r="AA3504" s="42"/>
      <c r="AB3504" s="42"/>
      <c r="AC3504" s="42"/>
      <c r="AD3504" s="42"/>
      <c r="AE3504" s="42"/>
      <c r="AT3504" s="21" t="s">
        <v>442</v>
      </c>
      <c r="AU3504" s="21" t="s">
        <v>83</v>
      </c>
    </row>
    <row r="3505" s="14" customFormat="1">
      <c r="A3505" s="14"/>
      <c r="B3505" s="250"/>
      <c r="C3505" s="251"/>
      <c r="D3505" s="240" t="s">
        <v>446</v>
      </c>
      <c r="E3505" s="252" t="s">
        <v>28</v>
      </c>
      <c r="F3505" s="253" t="s">
        <v>899</v>
      </c>
      <c r="G3505" s="251"/>
      <c r="H3505" s="252" t="s">
        <v>28</v>
      </c>
      <c r="I3505" s="254"/>
      <c r="J3505" s="251"/>
      <c r="K3505" s="251"/>
      <c r="L3505" s="255"/>
      <c r="M3505" s="256"/>
      <c r="N3505" s="257"/>
      <c r="O3505" s="257"/>
      <c r="P3505" s="257"/>
      <c r="Q3505" s="257"/>
      <c r="R3505" s="257"/>
      <c r="S3505" s="257"/>
      <c r="T3505" s="258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T3505" s="259" t="s">
        <v>446</v>
      </c>
      <c r="AU3505" s="259" t="s">
        <v>83</v>
      </c>
      <c r="AV3505" s="14" t="s">
        <v>81</v>
      </c>
      <c r="AW3505" s="14" t="s">
        <v>35</v>
      </c>
      <c r="AX3505" s="14" t="s">
        <v>74</v>
      </c>
      <c r="AY3505" s="259" t="s">
        <v>426</v>
      </c>
    </row>
    <row r="3506" s="14" customFormat="1">
      <c r="A3506" s="14"/>
      <c r="B3506" s="250"/>
      <c r="C3506" s="251"/>
      <c r="D3506" s="240" t="s">
        <v>446</v>
      </c>
      <c r="E3506" s="252" t="s">
        <v>28</v>
      </c>
      <c r="F3506" s="253" t="s">
        <v>3170</v>
      </c>
      <c r="G3506" s="251"/>
      <c r="H3506" s="252" t="s">
        <v>28</v>
      </c>
      <c r="I3506" s="254"/>
      <c r="J3506" s="251"/>
      <c r="K3506" s="251"/>
      <c r="L3506" s="255"/>
      <c r="M3506" s="256"/>
      <c r="N3506" s="257"/>
      <c r="O3506" s="257"/>
      <c r="P3506" s="257"/>
      <c r="Q3506" s="257"/>
      <c r="R3506" s="257"/>
      <c r="S3506" s="257"/>
      <c r="T3506" s="258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T3506" s="259" t="s">
        <v>446</v>
      </c>
      <c r="AU3506" s="259" t="s">
        <v>83</v>
      </c>
      <c r="AV3506" s="14" t="s">
        <v>81</v>
      </c>
      <c r="AW3506" s="14" t="s">
        <v>35</v>
      </c>
      <c r="AX3506" s="14" t="s">
        <v>74</v>
      </c>
      <c r="AY3506" s="259" t="s">
        <v>426</v>
      </c>
    </row>
    <row r="3507" s="14" customFormat="1">
      <c r="A3507" s="14"/>
      <c r="B3507" s="250"/>
      <c r="C3507" s="251"/>
      <c r="D3507" s="240" t="s">
        <v>446</v>
      </c>
      <c r="E3507" s="252" t="s">
        <v>28</v>
      </c>
      <c r="F3507" s="253" t="s">
        <v>3225</v>
      </c>
      <c r="G3507" s="251"/>
      <c r="H3507" s="252" t="s">
        <v>28</v>
      </c>
      <c r="I3507" s="254"/>
      <c r="J3507" s="251"/>
      <c r="K3507" s="251"/>
      <c r="L3507" s="255"/>
      <c r="M3507" s="256"/>
      <c r="N3507" s="257"/>
      <c r="O3507" s="257"/>
      <c r="P3507" s="257"/>
      <c r="Q3507" s="257"/>
      <c r="R3507" s="257"/>
      <c r="S3507" s="257"/>
      <c r="T3507" s="258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T3507" s="259" t="s">
        <v>446</v>
      </c>
      <c r="AU3507" s="259" t="s">
        <v>83</v>
      </c>
      <c r="AV3507" s="14" t="s">
        <v>81</v>
      </c>
      <c r="AW3507" s="14" t="s">
        <v>35</v>
      </c>
      <c r="AX3507" s="14" t="s">
        <v>74</v>
      </c>
      <c r="AY3507" s="259" t="s">
        <v>426</v>
      </c>
    </row>
    <row r="3508" s="13" customFormat="1">
      <c r="A3508" s="13"/>
      <c r="B3508" s="238"/>
      <c r="C3508" s="239"/>
      <c r="D3508" s="240" t="s">
        <v>446</v>
      </c>
      <c r="E3508" s="241" t="s">
        <v>28</v>
      </c>
      <c r="F3508" s="242" t="s">
        <v>4326</v>
      </c>
      <c r="G3508" s="239"/>
      <c r="H3508" s="243">
        <v>0.95999999999999996</v>
      </c>
      <c r="I3508" s="244"/>
      <c r="J3508" s="239"/>
      <c r="K3508" s="239"/>
      <c r="L3508" s="245"/>
      <c r="M3508" s="246"/>
      <c r="N3508" s="247"/>
      <c r="O3508" s="247"/>
      <c r="P3508" s="247"/>
      <c r="Q3508" s="247"/>
      <c r="R3508" s="247"/>
      <c r="S3508" s="247"/>
      <c r="T3508" s="248"/>
      <c r="U3508" s="13"/>
      <c r="V3508" s="13"/>
      <c r="W3508" s="13"/>
      <c r="X3508" s="13"/>
      <c r="Y3508" s="13"/>
      <c r="Z3508" s="13"/>
      <c r="AA3508" s="13"/>
      <c r="AB3508" s="13"/>
      <c r="AC3508" s="13"/>
      <c r="AD3508" s="13"/>
      <c r="AE3508" s="13"/>
      <c r="AT3508" s="249" t="s">
        <v>446</v>
      </c>
      <c r="AU3508" s="249" t="s">
        <v>83</v>
      </c>
      <c r="AV3508" s="13" t="s">
        <v>83</v>
      </c>
      <c r="AW3508" s="13" t="s">
        <v>35</v>
      </c>
      <c r="AX3508" s="13" t="s">
        <v>81</v>
      </c>
      <c r="AY3508" s="249" t="s">
        <v>426</v>
      </c>
    </row>
    <row r="3509" s="2" customFormat="1" ht="24.15" customHeight="1">
      <c r="A3509" s="42"/>
      <c r="B3509" s="43"/>
      <c r="C3509" s="220" t="s">
        <v>4327</v>
      </c>
      <c r="D3509" s="220" t="s">
        <v>433</v>
      </c>
      <c r="E3509" s="221" t="s">
        <v>4328</v>
      </c>
      <c r="F3509" s="222" t="s">
        <v>4329</v>
      </c>
      <c r="G3509" s="223" t="s">
        <v>436</v>
      </c>
      <c r="H3509" s="224">
        <v>0.95999999999999996</v>
      </c>
      <c r="I3509" s="225"/>
      <c r="J3509" s="226">
        <f>ROUND(I3509*H3509,2)</f>
        <v>0</v>
      </c>
      <c r="K3509" s="222" t="s">
        <v>437</v>
      </c>
      <c r="L3509" s="48"/>
      <c r="M3509" s="227" t="s">
        <v>28</v>
      </c>
      <c r="N3509" s="228" t="s">
        <v>45</v>
      </c>
      <c r="O3509" s="88"/>
      <c r="P3509" s="229">
        <f>O3509*H3509</f>
        <v>0</v>
      </c>
      <c r="Q3509" s="229">
        <v>0.00012999999999999999</v>
      </c>
      <c r="R3509" s="229">
        <f>Q3509*H3509</f>
        <v>0.0001248</v>
      </c>
      <c r="S3509" s="229">
        <v>0</v>
      </c>
      <c r="T3509" s="230">
        <f>S3509*H3509</f>
        <v>0</v>
      </c>
      <c r="U3509" s="42"/>
      <c r="V3509" s="42"/>
      <c r="W3509" s="42"/>
      <c r="X3509" s="42"/>
      <c r="Y3509" s="42"/>
      <c r="Z3509" s="42"/>
      <c r="AA3509" s="42"/>
      <c r="AB3509" s="42"/>
      <c r="AC3509" s="42"/>
      <c r="AD3509" s="42"/>
      <c r="AE3509" s="42"/>
      <c r="AR3509" s="231" t="s">
        <v>645</v>
      </c>
      <c r="AT3509" s="231" t="s">
        <v>433</v>
      </c>
      <c r="AU3509" s="231" t="s">
        <v>83</v>
      </c>
      <c r="AY3509" s="21" t="s">
        <v>426</v>
      </c>
      <c r="BE3509" s="232">
        <f>IF(N3509="základní",J3509,0)</f>
        <v>0</v>
      </c>
      <c r="BF3509" s="232">
        <f>IF(N3509="snížená",J3509,0)</f>
        <v>0</v>
      </c>
      <c r="BG3509" s="232">
        <f>IF(N3509="zákl. přenesená",J3509,0)</f>
        <v>0</v>
      </c>
      <c r="BH3509" s="232">
        <f>IF(N3509="sníž. přenesená",J3509,0)</f>
        <v>0</v>
      </c>
      <c r="BI3509" s="232">
        <f>IF(N3509="nulová",J3509,0)</f>
        <v>0</v>
      </c>
      <c r="BJ3509" s="21" t="s">
        <v>81</v>
      </c>
      <c r="BK3509" s="232">
        <f>ROUND(I3509*H3509,2)</f>
        <v>0</v>
      </c>
      <c r="BL3509" s="21" t="s">
        <v>645</v>
      </c>
      <c r="BM3509" s="231" t="s">
        <v>4330</v>
      </c>
    </row>
    <row r="3510" s="2" customFormat="1">
      <c r="A3510" s="42"/>
      <c r="B3510" s="43"/>
      <c r="C3510" s="44"/>
      <c r="D3510" s="233" t="s">
        <v>442</v>
      </c>
      <c r="E3510" s="44"/>
      <c r="F3510" s="234" t="s">
        <v>4331</v>
      </c>
      <c r="G3510" s="44"/>
      <c r="H3510" s="44"/>
      <c r="I3510" s="235"/>
      <c r="J3510" s="44"/>
      <c r="K3510" s="44"/>
      <c r="L3510" s="48"/>
      <c r="M3510" s="236"/>
      <c r="N3510" s="237"/>
      <c r="O3510" s="88"/>
      <c r="P3510" s="88"/>
      <c r="Q3510" s="88"/>
      <c r="R3510" s="88"/>
      <c r="S3510" s="88"/>
      <c r="T3510" s="89"/>
      <c r="U3510" s="42"/>
      <c r="V3510" s="42"/>
      <c r="W3510" s="42"/>
      <c r="X3510" s="42"/>
      <c r="Y3510" s="42"/>
      <c r="Z3510" s="42"/>
      <c r="AA3510" s="42"/>
      <c r="AB3510" s="42"/>
      <c r="AC3510" s="42"/>
      <c r="AD3510" s="42"/>
      <c r="AE3510" s="42"/>
      <c r="AT3510" s="21" t="s">
        <v>442</v>
      </c>
      <c r="AU3510" s="21" t="s">
        <v>83</v>
      </c>
    </row>
    <row r="3511" s="14" customFormat="1">
      <c r="A3511" s="14"/>
      <c r="B3511" s="250"/>
      <c r="C3511" s="251"/>
      <c r="D3511" s="240" t="s">
        <v>446</v>
      </c>
      <c r="E3511" s="252" t="s">
        <v>28</v>
      </c>
      <c r="F3511" s="253" t="s">
        <v>899</v>
      </c>
      <c r="G3511" s="251"/>
      <c r="H3511" s="252" t="s">
        <v>28</v>
      </c>
      <c r="I3511" s="254"/>
      <c r="J3511" s="251"/>
      <c r="K3511" s="251"/>
      <c r="L3511" s="255"/>
      <c r="M3511" s="256"/>
      <c r="N3511" s="257"/>
      <c r="O3511" s="257"/>
      <c r="P3511" s="257"/>
      <c r="Q3511" s="257"/>
      <c r="R3511" s="257"/>
      <c r="S3511" s="257"/>
      <c r="T3511" s="258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T3511" s="259" t="s">
        <v>446</v>
      </c>
      <c r="AU3511" s="259" t="s">
        <v>83</v>
      </c>
      <c r="AV3511" s="14" t="s">
        <v>81</v>
      </c>
      <c r="AW3511" s="14" t="s">
        <v>35</v>
      </c>
      <c r="AX3511" s="14" t="s">
        <v>74</v>
      </c>
      <c r="AY3511" s="259" t="s">
        <v>426</v>
      </c>
    </row>
    <row r="3512" s="14" customFormat="1">
      <c r="A3512" s="14"/>
      <c r="B3512" s="250"/>
      <c r="C3512" s="251"/>
      <c r="D3512" s="240" t="s">
        <v>446</v>
      </c>
      <c r="E3512" s="252" t="s">
        <v>28</v>
      </c>
      <c r="F3512" s="253" t="s">
        <v>3170</v>
      </c>
      <c r="G3512" s="251"/>
      <c r="H3512" s="252" t="s">
        <v>28</v>
      </c>
      <c r="I3512" s="254"/>
      <c r="J3512" s="251"/>
      <c r="K3512" s="251"/>
      <c r="L3512" s="255"/>
      <c r="M3512" s="256"/>
      <c r="N3512" s="257"/>
      <c r="O3512" s="257"/>
      <c r="P3512" s="257"/>
      <c r="Q3512" s="257"/>
      <c r="R3512" s="257"/>
      <c r="S3512" s="257"/>
      <c r="T3512" s="258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T3512" s="259" t="s">
        <v>446</v>
      </c>
      <c r="AU3512" s="259" t="s">
        <v>83</v>
      </c>
      <c r="AV3512" s="14" t="s">
        <v>81</v>
      </c>
      <c r="AW3512" s="14" t="s">
        <v>35</v>
      </c>
      <c r="AX3512" s="14" t="s">
        <v>74</v>
      </c>
      <c r="AY3512" s="259" t="s">
        <v>426</v>
      </c>
    </row>
    <row r="3513" s="14" customFormat="1">
      <c r="A3513" s="14"/>
      <c r="B3513" s="250"/>
      <c r="C3513" s="251"/>
      <c r="D3513" s="240" t="s">
        <v>446</v>
      </c>
      <c r="E3513" s="252" t="s">
        <v>28</v>
      </c>
      <c r="F3513" s="253" t="s">
        <v>3225</v>
      </c>
      <c r="G3513" s="251"/>
      <c r="H3513" s="252" t="s">
        <v>28</v>
      </c>
      <c r="I3513" s="254"/>
      <c r="J3513" s="251"/>
      <c r="K3513" s="251"/>
      <c r="L3513" s="255"/>
      <c r="M3513" s="256"/>
      <c r="N3513" s="257"/>
      <c r="O3513" s="257"/>
      <c r="P3513" s="257"/>
      <c r="Q3513" s="257"/>
      <c r="R3513" s="257"/>
      <c r="S3513" s="257"/>
      <c r="T3513" s="258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T3513" s="259" t="s">
        <v>446</v>
      </c>
      <c r="AU3513" s="259" t="s">
        <v>83</v>
      </c>
      <c r="AV3513" s="14" t="s">
        <v>81</v>
      </c>
      <c r="AW3513" s="14" t="s">
        <v>35</v>
      </c>
      <c r="AX3513" s="14" t="s">
        <v>74</v>
      </c>
      <c r="AY3513" s="259" t="s">
        <v>426</v>
      </c>
    </row>
    <row r="3514" s="13" customFormat="1">
      <c r="A3514" s="13"/>
      <c r="B3514" s="238"/>
      <c r="C3514" s="239"/>
      <c r="D3514" s="240" t="s">
        <v>446</v>
      </c>
      <c r="E3514" s="241" t="s">
        <v>28</v>
      </c>
      <c r="F3514" s="242" t="s">
        <v>4326</v>
      </c>
      <c r="G3514" s="239"/>
      <c r="H3514" s="243">
        <v>0.95999999999999996</v>
      </c>
      <c r="I3514" s="244"/>
      <c r="J3514" s="239"/>
      <c r="K3514" s="239"/>
      <c r="L3514" s="245"/>
      <c r="M3514" s="246"/>
      <c r="N3514" s="247"/>
      <c r="O3514" s="247"/>
      <c r="P3514" s="247"/>
      <c r="Q3514" s="247"/>
      <c r="R3514" s="247"/>
      <c r="S3514" s="247"/>
      <c r="T3514" s="248"/>
      <c r="U3514" s="13"/>
      <c r="V3514" s="13"/>
      <c r="W3514" s="13"/>
      <c r="X3514" s="13"/>
      <c r="Y3514" s="13"/>
      <c r="Z3514" s="13"/>
      <c r="AA3514" s="13"/>
      <c r="AB3514" s="13"/>
      <c r="AC3514" s="13"/>
      <c r="AD3514" s="13"/>
      <c r="AE3514" s="13"/>
      <c r="AT3514" s="249" t="s">
        <v>446</v>
      </c>
      <c r="AU3514" s="249" t="s">
        <v>83</v>
      </c>
      <c r="AV3514" s="13" t="s">
        <v>83</v>
      </c>
      <c r="AW3514" s="13" t="s">
        <v>35</v>
      </c>
      <c r="AX3514" s="13" t="s">
        <v>81</v>
      </c>
      <c r="AY3514" s="249" t="s">
        <v>426</v>
      </c>
    </row>
    <row r="3515" s="2" customFormat="1" ht="24.15" customHeight="1">
      <c r="A3515" s="42"/>
      <c r="B3515" s="43"/>
      <c r="C3515" s="220" t="s">
        <v>4332</v>
      </c>
      <c r="D3515" s="220" t="s">
        <v>433</v>
      </c>
      <c r="E3515" s="221" t="s">
        <v>4333</v>
      </c>
      <c r="F3515" s="222" t="s">
        <v>4334</v>
      </c>
      <c r="G3515" s="223" t="s">
        <v>436</v>
      </c>
      <c r="H3515" s="224">
        <v>0.95999999999999996</v>
      </c>
      <c r="I3515" s="225"/>
      <c r="J3515" s="226">
        <f>ROUND(I3515*H3515,2)</f>
        <v>0</v>
      </c>
      <c r="K3515" s="222" t="s">
        <v>437</v>
      </c>
      <c r="L3515" s="48"/>
      <c r="M3515" s="227" t="s">
        <v>28</v>
      </c>
      <c r="N3515" s="228" t="s">
        <v>45</v>
      </c>
      <c r="O3515" s="88"/>
      <c r="P3515" s="229">
        <f>O3515*H3515</f>
        <v>0</v>
      </c>
      <c r="Q3515" s="229">
        <v>0.00012999999999999999</v>
      </c>
      <c r="R3515" s="229">
        <f>Q3515*H3515</f>
        <v>0.0001248</v>
      </c>
      <c r="S3515" s="229">
        <v>0</v>
      </c>
      <c r="T3515" s="230">
        <f>S3515*H3515</f>
        <v>0</v>
      </c>
      <c r="U3515" s="42"/>
      <c r="V3515" s="42"/>
      <c r="W3515" s="42"/>
      <c r="X3515" s="42"/>
      <c r="Y3515" s="42"/>
      <c r="Z3515" s="42"/>
      <c r="AA3515" s="42"/>
      <c r="AB3515" s="42"/>
      <c r="AC3515" s="42"/>
      <c r="AD3515" s="42"/>
      <c r="AE3515" s="42"/>
      <c r="AR3515" s="231" t="s">
        <v>645</v>
      </c>
      <c r="AT3515" s="231" t="s">
        <v>433</v>
      </c>
      <c r="AU3515" s="231" t="s">
        <v>83</v>
      </c>
      <c r="AY3515" s="21" t="s">
        <v>426</v>
      </c>
      <c r="BE3515" s="232">
        <f>IF(N3515="základní",J3515,0)</f>
        <v>0</v>
      </c>
      <c r="BF3515" s="232">
        <f>IF(N3515="snížená",J3515,0)</f>
        <v>0</v>
      </c>
      <c r="BG3515" s="232">
        <f>IF(N3515="zákl. přenesená",J3515,0)</f>
        <v>0</v>
      </c>
      <c r="BH3515" s="232">
        <f>IF(N3515="sníž. přenesená",J3515,0)</f>
        <v>0</v>
      </c>
      <c r="BI3515" s="232">
        <f>IF(N3515="nulová",J3515,0)</f>
        <v>0</v>
      </c>
      <c r="BJ3515" s="21" t="s">
        <v>81</v>
      </c>
      <c r="BK3515" s="232">
        <f>ROUND(I3515*H3515,2)</f>
        <v>0</v>
      </c>
      <c r="BL3515" s="21" t="s">
        <v>645</v>
      </c>
      <c r="BM3515" s="231" t="s">
        <v>4335</v>
      </c>
    </row>
    <row r="3516" s="2" customFormat="1">
      <c r="A3516" s="42"/>
      <c r="B3516" s="43"/>
      <c r="C3516" s="44"/>
      <c r="D3516" s="233" t="s">
        <v>442</v>
      </c>
      <c r="E3516" s="44"/>
      <c r="F3516" s="234" t="s">
        <v>4336</v>
      </c>
      <c r="G3516" s="44"/>
      <c r="H3516" s="44"/>
      <c r="I3516" s="235"/>
      <c r="J3516" s="44"/>
      <c r="K3516" s="44"/>
      <c r="L3516" s="48"/>
      <c r="M3516" s="236"/>
      <c r="N3516" s="237"/>
      <c r="O3516" s="88"/>
      <c r="P3516" s="88"/>
      <c r="Q3516" s="88"/>
      <c r="R3516" s="88"/>
      <c r="S3516" s="88"/>
      <c r="T3516" s="89"/>
      <c r="U3516" s="42"/>
      <c r="V3516" s="42"/>
      <c r="W3516" s="42"/>
      <c r="X3516" s="42"/>
      <c r="Y3516" s="42"/>
      <c r="Z3516" s="42"/>
      <c r="AA3516" s="42"/>
      <c r="AB3516" s="42"/>
      <c r="AC3516" s="42"/>
      <c r="AD3516" s="42"/>
      <c r="AE3516" s="42"/>
      <c r="AT3516" s="21" t="s">
        <v>442</v>
      </c>
      <c r="AU3516" s="21" t="s">
        <v>83</v>
      </c>
    </row>
    <row r="3517" s="14" customFormat="1">
      <c r="A3517" s="14"/>
      <c r="B3517" s="250"/>
      <c r="C3517" s="251"/>
      <c r="D3517" s="240" t="s">
        <v>446</v>
      </c>
      <c r="E3517" s="252" t="s">
        <v>28</v>
      </c>
      <c r="F3517" s="253" t="s">
        <v>899</v>
      </c>
      <c r="G3517" s="251"/>
      <c r="H3517" s="252" t="s">
        <v>28</v>
      </c>
      <c r="I3517" s="254"/>
      <c r="J3517" s="251"/>
      <c r="K3517" s="251"/>
      <c r="L3517" s="255"/>
      <c r="M3517" s="256"/>
      <c r="N3517" s="257"/>
      <c r="O3517" s="257"/>
      <c r="P3517" s="257"/>
      <c r="Q3517" s="257"/>
      <c r="R3517" s="257"/>
      <c r="S3517" s="257"/>
      <c r="T3517" s="258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T3517" s="259" t="s">
        <v>446</v>
      </c>
      <c r="AU3517" s="259" t="s">
        <v>83</v>
      </c>
      <c r="AV3517" s="14" t="s">
        <v>81</v>
      </c>
      <c r="AW3517" s="14" t="s">
        <v>35</v>
      </c>
      <c r="AX3517" s="14" t="s">
        <v>74</v>
      </c>
      <c r="AY3517" s="259" t="s">
        <v>426</v>
      </c>
    </row>
    <row r="3518" s="14" customFormat="1">
      <c r="A3518" s="14"/>
      <c r="B3518" s="250"/>
      <c r="C3518" s="251"/>
      <c r="D3518" s="240" t="s">
        <v>446</v>
      </c>
      <c r="E3518" s="252" t="s">
        <v>28</v>
      </c>
      <c r="F3518" s="253" t="s">
        <v>3170</v>
      </c>
      <c r="G3518" s="251"/>
      <c r="H3518" s="252" t="s">
        <v>28</v>
      </c>
      <c r="I3518" s="254"/>
      <c r="J3518" s="251"/>
      <c r="K3518" s="251"/>
      <c r="L3518" s="255"/>
      <c r="M3518" s="256"/>
      <c r="N3518" s="257"/>
      <c r="O3518" s="257"/>
      <c r="P3518" s="257"/>
      <c r="Q3518" s="257"/>
      <c r="R3518" s="257"/>
      <c r="S3518" s="257"/>
      <c r="T3518" s="258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T3518" s="259" t="s">
        <v>446</v>
      </c>
      <c r="AU3518" s="259" t="s">
        <v>83</v>
      </c>
      <c r="AV3518" s="14" t="s">
        <v>81</v>
      </c>
      <c r="AW3518" s="14" t="s">
        <v>35</v>
      </c>
      <c r="AX3518" s="14" t="s">
        <v>74</v>
      </c>
      <c r="AY3518" s="259" t="s">
        <v>426</v>
      </c>
    </row>
    <row r="3519" s="14" customFormat="1">
      <c r="A3519" s="14"/>
      <c r="B3519" s="250"/>
      <c r="C3519" s="251"/>
      <c r="D3519" s="240" t="s">
        <v>446</v>
      </c>
      <c r="E3519" s="252" t="s">
        <v>28</v>
      </c>
      <c r="F3519" s="253" t="s">
        <v>3225</v>
      </c>
      <c r="G3519" s="251"/>
      <c r="H3519" s="252" t="s">
        <v>28</v>
      </c>
      <c r="I3519" s="254"/>
      <c r="J3519" s="251"/>
      <c r="K3519" s="251"/>
      <c r="L3519" s="255"/>
      <c r="M3519" s="256"/>
      <c r="N3519" s="257"/>
      <c r="O3519" s="257"/>
      <c r="P3519" s="257"/>
      <c r="Q3519" s="257"/>
      <c r="R3519" s="257"/>
      <c r="S3519" s="257"/>
      <c r="T3519" s="258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T3519" s="259" t="s">
        <v>446</v>
      </c>
      <c r="AU3519" s="259" t="s">
        <v>83</v>
      </c>
      <c r="AV3519" s="14" t="s">
        <v>81</v>
      </c>
      <c r="AW3519" s="14" t="s">
        <v>35</v>
      </c>
      <c r="AX3519" s="14" t="s">
        <v>74</v>
      </c>
      <c r="AY3519" s="259" t="s">
        <v>426</v>
      </c>
    </row>
    <row r="3520" s="13" customFormat="1">
      <c r="A3520" s="13"/>
      <c r="B3520" s="238"/>
      <c r="C3520" s="239"/>
      <c r="D3520" s="240" t="s">
        <v>446</v>
      </c>
      <c r="E3520" s="241" t="s">
        <v>28</v>
      </c>
      <c r="F3520" s="242" t="s">
        <v>4326</v>
      </c>
      <c r="G3520" s="239"/>
      <c r="H3520" s="243">
        <v>0.95999999999999996</v>
      </c>
      <c r="I3520" s="244"/>
      <c r="J3520" s="239"/>
      <c r="K3520" s="239"/>
      <c r="L3520" s="245"/>
      <c r="M3520" s="246"/>
      <c r="N3520" s="247"/>
      <c r="O3520" s="247"/>
      <c r="P3520" s="247"/>
      <c r="Q3520" s="247"/>
      <c r="R3520" s="247"/>
      <c r="S3520" s="247"/>
      <c r="T3520" s="248"/>
      <c r="U3520" s="13"/>
      <c r="V3520" s="13"/>
      <c r="W3520" s="13"/>
      <c r="X3520" s="13"/>
      <c r="Y3520" s="13"/>
      <c r="Z3520" s="13"/>
      <c r="AA3520" s="13"/>
      <c r="AB3520" s="13"/>
      <c r="AC3520" s="13"/>
      <c r="AD3520" s="13"/>
      <c r="AE3520" s="13"/>
      <c r="AT3520" s="249" t="s">
        <v>446</v>
      </c>
      <c r="AU3520" s="249" t="s">
        <v>83</v>
      </c>
      <c r="AV3520" s="13" t="s">
        <v>83</v>
      </c>
      <c r="AW3520" s="13" t="s">
        <v>35</v>
      </c>
      <c r="AX3520" s="13" t="s">
        <v>81</v>
      </c>
      <c r="AY3520" s="249" t="s">
        <v>426</v>
      </c>
    </row>
    <row r="3521" s="2" customFormat="1" ht="24.15" customHeight="1">
      <c r="A3521" s="42"/>
      <c r="B3521" s="43"/>
      <c r="C3521" s="220" t="s">
        <v>4337</v>
      </c>
      <c r="D3521" s="220" t="s">
        <v>433</v>
      </c>
      <c r="E3521" s="221" t="s">
        <v>4338</v>
      </c>
      <c r="F3521" s="222" t="s">
        <v>4339</v>
      </c>
      <c r="G3521" s="223" t="s">
        <v>436</v>
      </c>
      <c r="H3521" s="224">
        <v>69.665000000000006</v>
      </c>
      <c r="I3521" s="225"/>
      <c r="J3521" s="226">
        <f>ROUND(I3521*H3521,2)</f>
        <v>0</v>
      </c>
      <c r="K3521" s="222" t="s">
        <v>437</v>
      </c>
      <c r="L3521" s="48"/>
      <c r="M3521" s="227" t="s">
        <v>28</v>
      </c>
      <c r="N3521" s="228" t="s">
        <v>45</v>
      </c>
      <c r="O3521" s="88"/>
      <c r="P3521" s="229">
        <f>O3521*H3521</f>
        <v>0</v>
      </c>
      <c r="Q3521" s="229">
        <v>0</v>
      </c>
      <c r="R3521" s="229">
        <f>Q3521*H3521</f>
        <v>0</v>
      </c>
      <c r="S3521" s="229">
        <v>0</v>
      </c>
      <c r="T3521" s="230">
        <f>S3521*H3521</f>
        <v>0</v>
      </c>
      <c r="U3521" s="42"/>
      <c r="V3521" s="42"/>
      <c r="W3521" s="42"/>
      <c r="X3521" s="42"/>
      <c r="Y3521" s="42"/>
      <c r="Z3521" s="42"/>
      <c r="AA3521" s="42"/>
      <c r="AB3521" s="42"/>
      <c r="AC3521" s="42"/>
      <c r="AD3521" s="42"/>
      <c r="AE3521" s="42"/>
      <c r="AR3521" s="231" t="s">
        <v>645</v>
      </c>
      <c r="AT3521" s="231" t="s">
        <v>433</v>
      </c>
      <c r="AU3521" s="231" t="s">
        <v>83</v>
      </c>
      <c r="AY3521" s="21" t="s">
        <v>426</v>
      </c>
      <c r="BE3521" s="232">
        <f>IF(N3521="základní",J3521,0)</f>
        <v>0</v>
      </c>
      <c r="BF3521" s="232">
        <f>IF(N3521="snížená",J3521,0)</f>
        <v>0</v>
      </c>
      <c r="BG3521" s="232">
        <f>IF(N3521="zákl. přenesená",J3521,0)</f>
        <v>0</v>
      </c>
      <c r="BH3521" s="232">
        <f>IF(N3521="sníž. přenesená",J3521,0)</f>
        <v>0</v>
      </c>
      <c r="BI3521" s="232">
        <f>IF(N3521="nulová",J3521,0)</f>
        <v>0</v>
      </c>
      <c r="BJ3521" s="21" t="s">
        <v>81</v>
      </c>
      <c r="BK3521" s="232">
        <f>ROUND(I3521*H3521,2)</f>
        <v>0</v>
      </c>
      <c r="BL3521" s="21" t="s">
        <v>645</v>
      </c>
      <c r="BM3521" s="231" t="s">
        <v>4340</v>
      </c>
    </row>
    <row r="3522" s="2" customFormat="1">
      <c r="A3522" s="42"/>
      <c r="B3522" s="43"/>
      <c r="C3522" s="44"/>
      <c r="D3522" s="233" t="s">
        <v>442</v>
      </c>
      <c r="E3522" s="44"/>
      <c r="F3522" s="234" t="s">
        <v>4341</v>
      </c>
      <c r="G3522" s="44"/>
      <c r="H3522" s="44"/>
      <c r="I3522" s="235"/>
      <c r="J3522" s="44"/>
      <c r="K3522" s="44"/>
      <c r="L3522" s="48"/>
      <c r="M3522" s="236"/>
      <c r="N3522" s="237"/>
      <c r="O3522" s="88"/>
      <c r="P3522" s="88"/>
      <c r="Q3522" s="88"/>
      <c r="R3522" s="88"/>
      <c r="S3522" s="88"/>
      <c r="T3522" s="89"/>
      <c r="U3522" s="42"/>
      <c r="V3522" s="42"/>
      <c r="W3522" s="42"/>
      <c r="X3522" s="42"/>
      <c r="Y3522" s="42"/>
      <c r="Z3522" s="42"/>
      <c r="AA3522" s="42"/>
      <c r="AB3522" s="42"/>
      <c r="AC3522" s="42"/>
      <c r="AD3522" s="42"/>
      <c r="AE3522" s="42"/>
      <c r="AT3522" s="21" t="s">
        <v>442</v>
      </c>
      <c r="AU3522" s="21" t="s">
        <v>83</v>
      </c>
    </row>
    <row r="3523" s="13" customFormat="1">
      <c r="A3523" s="13"/>
      <c r="B3523" s="238"/>
      <c r="C3523" s="239"/>
      <c r="D3523" s="240" t="s">
        <v>446</v>
      </c>
      <c r="E3523" s="241" t="s">
        <v>28</v>
      </c>
      <c r="F3523" s="242" t="s">
        <v>345</v>
      </c>
      <c r="G3523" s="239"/>
      <c r="H3523" s="243">
        <v>30.699999999999999</v>
      </c>
      <c r="I3523" s="244"/>
      <c r="J3523" s="239"/>
      <c r="K3523" s="239"/>
      <c r="L3523" s="245"/>
      <c r="M3523" s="246"/>
      <c r="N3523" s="247"/>
      <c r="O3523" s="247"/>
      <c r="P3523" s="247"/>
      <c r="Q3523" s="247"/>
      <c r="R3523" s="247"/>
      <c r="S3523" s="247"/>
      <c r="T3523" s="248"/>
      <c r="U3523" s="13"/>
      <c r="V3523" s="13"/>
      <c r="W3523" s="13"/>
      <c r="X3523" s="13"/>
      <c r="Y3523" s="13"/>
      <c r="Z3523" s="13"/>
      <c r="AA3523" s="13"/>
      <c r="AB3523" s="13"/>
      <c r="AC3523" s="13"/>
      <c r="AD3523" s="13"/>
      <c r="AE3523" s="13"/>
      <c r="AT3523" s="249" t="s">
        <v>446</v>
      </c>
      <c r="AU3523" s="249" t="s">
        <v>83</v>
      </c>
      <c r="AV3523" s="13" t="s">
        <v>83</v>
      </c>
      <c r="AW3523" s="13" t="s">
        <v>35</v>
      </c>
      <c r="AX3523" s="13" t="s">
        <v>74</v>
      </c>
      <c r="AY3523" s="249" t="s">
        <v>426</v>
      </c>
    </row>
    <row r="3524" s="13" customFormat="1">
      <c r="A3524" s="13"/>
      <c r="B3524" s="238"/>
      <c r="C3524" s="239"/>
      <c r="D3524" s="240" t="s">
        <v>446</v>
      </c>
      <c r="E3524" s="241" t="s">
        <v>28</v>
      </c>
      <c r="F3524" s="242" t="s">
        <v>348</v>
      </c>
      <c r="G3524" s="239"/>
      <c r="H3524" s="243">
        <v>38.965000000000003</v>
      </c>
      <c r="I3524" s="244"/>
      <c r="J3524" s="239"/>
      <c r="K3524" s="239"/>
      <c r="L3524" s="245"/>
      <c r="M3524" s="246"/>
      <c r="N3524" s="247"/>
      <c r="O3524" s="247"/>
      <c r="P3524" s="247"/>
      <c r="Q3524" s="247"/>
      <c r="R3524" s="247"/>
      <c r="S3524" s="247"/>
      <c r="T3524" s="248"/>
      <c r="U3524" s="13"/>
      <c r="V3524" s="13"/>
      <c r="W3524" s="13"/>
      <c r="X3524" s="13"/>
      <c r="Y3524" s="13"/>
      <c r="Z3524" s="13"/>
      <c r="AA3524" s="13"/>
      <c r="AB3524" s="13"/>
      <c r="AC3524" s="13"/>
      <c r="AD3524" s="13"/>
      <c r="AE3524" s="13"/>
      <c r="AT3524" s="249" t="s">
        <v>446</v>
      </c>
      <c r="AU3524" s="249" t="s">
        <v>83</v>
      </c>
      <c r="AV3524" s="13" t="s">
        <v>83</v>
      </c>
      <c r="AW3524" s="13" t="s">
        <v>35</v>
      </c>
      <c r="AX3524" s="13" t="s">
        <v>74</v>
      </c>
      <c r="AY3524" s="249" t="s">
        <v>426</v>
      </c>
    </row>
    <row r="3525" s="15" customFormat="1">
      <c r="A3525" s="15"/>
      <c r="B3525" s="260"/>
      <c r="C3525" s="261"/>
      <c r="D3525" s="240" t="s">
        <v>446</v>
      </c>
      <c r="E3525" s="262" t="s">
        <v>28</v>
      </c>
      <c r="F3525" s="263" t="s">
        <v>466</v>
      </c>
      <c r="G3525" s="261"/>
      <c r="H3525" s="264">
        <v>69.665000000000006</v>
      </c>
      <c r="I3525" s="265"/>
      <c r="J3525" s="261"/>
      <c r="K3525" s="261"/>
      <c r="L3525" s="266"/>
      <c r="M3525" s="267"/>
      <c r="N3525" s="268"/>
      <c r="O3525" s="268"/>
      <c r="P3525" s="268"/>
      <c r="Q3525" s="268"/>
      <c r="R3525" s="268"/>
      <c r="S3525" s="268"/>
      <c r="T3525" s="269"/>
      <c r="U3525" s="15"/>
      <c r="V3525" s="15"/>
      <c r="W3525" s="15"/>
      <c r="X3525" s="15"/>
      <c r="Y3525" s="15"/>
      <c r="Z3525" s="15"/>
      <c r="AA3525" s="15"/>
      <c r="AB3525" s="15"/>
      <c r="AC3525" s="15"/>
      <c r="AD3525" s="15"/>
      <c r="AE3525" s="15"/>
      <c r="AT3525" s="270" t="s">
        <v>446</v>
      </c>
      <c r="AU3525" s="270" t="s">
        <v>83</v>
      </c>
      <c r="AV3525" s="15" t="s">
        <v>438</v>
      </c>
      <c r="AW3525" s="15" t="s">
        <v>35</v>
      </c>
      <c r="AX3525" s="15" t="s">
        <v>81</v>
      </c>
      <c r="AY3525" s="270" t="s">
        <v>426</v>
      </c>
    </row>
    <row r="3526" s="2" customFormat="1" ht="37.8" customHeight="1">
      <c r="A3526" s="42"/>
      <c r="B3526" s="43"/>
      <c r="C3526" s="220" t="s">
        <v>4342</v>
      </c>
      <c r="D3526" s="220" t="s">
        <v>433</v>
      </c>
      <c r="E3526" s="221" t="s">
        <v>4343</v>
      </c>
      <c r="F3526" s="222" t="s">
        <v>4344</v>
      </c>
      <c r="G3526" s="223" t="s">
        <v>436</v>
      </c>
      <c r="H3526" s="224">
        <v>69.665000000000006</v>
      </c>
      <c r="I3526" s="225"/>
      <c r="J3526" s="226">
        <f>ROUND(I3526*H3526,2)</f>
        <v>0</v>
      </c>
      <c r="K3526" s="222" t="s">
        <v>437</v>
      </c>
      <c r="L3526" s="48"/>
      <c r="M3526" s="227" t="s">
        <v>28</v>
      </c>
      <c r="N3526" s="228" t="s">
        <v>45</v>
      </c>
      <c r="O3526" s="88"/>
      <c r="P3526" s="229">
        <f>O3526*H3526</f>
        <v>0</v>
      </c>
      <c r="Q3526" s="229">
        <v>0.00013999999999999999</v>
      </c>
      <c r="R3526" s="229">
        <f>Q3526*H3526</f>
        <v>0.0097531000000000007</v>
      </c>
      <c r="S3526" s="229">
        <v>0</v>
      </c>
      <c r="T3526" s="230">
        <f>S3526*H3526</f>
        <v>0</v>
      </c>
      <c r="U3526" s="42"/>
      <c r="V3526" s="42"/>
      <c r="W3526" s="42"/>
      <c r="X3526" s="42"/>
      <c r="Y3526" s="42"/>
      <c r="Z3526" s="42"/>
      <c r="AA3526" s="42"/>
      <c r="AB3526" s="42"/>
      <c r="AC3526" s="42"/>
      <c r="AD3526" s="42"/>
      <c r="AE3526" s="42"/>
      <c r="AR3526" s="231" t="s">
        <v>645</v>
      </c>
      <c r="AT3526" s="231" t="s">
        <v>433</v>
      </c>
      <c r="AU3526" s="231" t="s">
        <v>83</v>
      </c>
      <c r="AY3526" s="21" t="s">
        <v>426</v>
      </c>
      <c r="BE3526" s="232">
        <f>IF(N3526="základní",J3526,0)</f>
        <v>0</v>
      </c>
      <c r="BF3526" s="232">
        <f>IF(N3526="snížená",J3526,0)</f>
        <v>0</v>
      </c>
      <c r="BG3526" s="232">
        <f>IF(N3526="zákl. přenesená",J3526,0)</f>
        <v>0</v>
      </c>
      <c r="BH3526" s="232">
        <f>IF(N3526="sníž. přenesená",J3526,0)</f>
        <v>0</v>
      </c>
      <c r="BI3526" s="232">
        <f>IF(N3526="nulová",J3526,0)</f>
        <v>0</v>
      </c>
      <c r="BJ3526" s="21" t="s">
        <v>81</v>
      </c>
      <c r="BK3526" s="232">
        <f>ROUND(I3526*H3526,2)</f>
        <v>0</v>
      </c>
      <c r="BL3526" s="21" t="s">
        <v>645</v>
      </c>
      <c r="BM3526" s="231" t="s">
        <v>4345</v>
      </c>
    </row>
    <row r="3527" s="2" customFormat="1">
      <c r="A3527" s="42"/>
      <c r="B3527" s="43"/>
      <c r="C3527" s="44"/>
      <c r="D3527" s="233" t="s">
        <v>442</v>
      </c>
      <c r="E3527" s="44"/>
      <c r="F3527" s="234" t="s">
        <v>4346</v>
      </c>
      <c r="G3527" s="44"/>
      <c r="H3527" s="44"/>
      <c r="I3527" s="235"/>
      <c r="J3527" s="44"/>
      <c r="K3527" s="44"/>
      <c r="L3527" s="48"/>
      <c r="M3527" s="236"/>
      <c r="N3527" s="237"/>
      <c r="O3527" s="88"/>
      <c r="P3527" s="88"/>
      <c r="Q3527" s="88"/>
      <c r="R3527" s="88"/>
      <c r="S3527" s="88"/>
      <c r="T3527" s="89"/>
      <c r="U3527" s="42"/>
      <c r="V3527" s="42"/>
      <c r="W3527" s="42"/>
      <c r="X3527" s="42"/>
      <c r="Y3527" s="42"/>
      <c r="Z3527" s="42"/>
      <c r="AA3527" s="42"/>
      <c r="AB3527" s="42"/>
      <c r="AC3527" s="42"/>
      <c r="AD3527" s="42"/>
      <c r="AE3527" s="42"/>
      <c r="AT3527" s="21" t="s">
        <v>442</v>
      </c>
      <c r="AU3527" s="21" t="s">
        <v>83</v>
      </c>
    </row>
    <row r="3528" s="13" customFormat="1">
      <c r="A3528" s="13"/>
      <c r="B3528" s="238"/>
      <c r="C3528" s="239"/>
      <c r="D3528" s="240" t="s">
        <v>446</v>
      </c>
      <c r="E3528" s="241" t="s">
        <v>28</v>
      </c>
      <c r="F3528" s="242" t="s">
        <v>345</v>
      </c>
      <c r="G3528" s="239"/>
      <c r="H3528" s="243">
        <v>30.699999999999999</v>
      </c>
      <c r="I3528" s="244"/>
      <c r="J3528" s="239"/>
      <c r="K3528" s="239"/>
      <c r="L3528" s="245"/>
      <c r="M3528" s="246"/>
      <c r="N3528" s="247"/>
      <c r="O3528" s="247"/>
      <c r="P3528" s="247"/>
      <c r="Q3528" s="247"/>
      <c r="R3528" s="247"/>
      <c r="S3528" s="247"/>
      <c r="T3528" s="248"/>
      <c r="U3528" s="13"/>
      <c r="V3528" s="13"/>
      <c r="W3528" s="13"/>
      <c r="X3528" s="13"/>
      <c r="Y3528" s="13"/>
      <c r="Z3528" s="13"/>
      <c r="AA3528" s="13"/>
      <c r="AB3528" s="13"/>
      <c r="AC3528" s="13"/>
      <c r="AD3528" s="13"/>
      <c r="AE3528" s="13"/>
      <c r="AT3528" s="249" t="s">
        <v>446</v>
      </c>
      <c r="AU3528" s="249" t="s">
        <v>83</v>
      </c>
      <c r="AV3528" s="13" t="s">
        <v>83</v>
      </c>
      <c r="AW3528" s="13" t="s">
        <v>35</v>
      </c>
      <c r="AX3528" s="13" t="s">
        <v>74</v>
      </c>
      <c r="AY3528" s="249" t="s">
        <v>426</v>
      </c>
    </row>
    <row r="3529" s="13" customFormat="1">
      <c r="A3529" s="13"/>
      <c r="B3529" s="238"/>
      <c r="C3529" s="239"/>
      <c r="D3529" s="240" t="s">
        <v>446</v>
      </c>
      <c r="E3529" s="241" t="s">
        <v>28</v>
      </c>
      <c r="F3529" s="242" t="s">
        <v>348</v>
      </c>
      <c r="G3529" s="239"/>
      <c r="H3529" s="243">
        <v>38.965000000000003</v>
      </c>
      <c r="I3529" s="244"/>
      <c r="J3529" s="239"/>
      <c r="K3529" s="239"/>
      <c r="L3529" s="245"/>
      <c r="M3529" s="246"/>
      <c r="N3529" s="247"/>
      <c r="O3529" s="247"/>
      <c r="P3529" s="247"/>
      <c r="Q3529" s="247"/>
      <c r="R3529" s="247"/>
      <c r="S3529" s="247"/>
      <c r="T3529" s="248"/>
      <c r="U3529" s="13"/>
      <c r="V3529" s="13"/>
      <c r="W3529" s="13"/>
      <c r="X3529" s="13"/>
      <c r="Y3529" s="13"/>
      <c r="Z3529" s="13"/>
      <c r="AA3529" s="13"/>
      <c r="AB3529" s="13"/>
      <c r="AC3529" s="13"/>
      <c r="AD3529" s="13"/>
      <c r="AE3529" s="13"/>
      <c r="AT3529" s="249" t="s">
        <v>446</v>
      </c>
      <c r="AU3529" s="249" t="s">
        <v>83</v>
      </c>
      <c r="AV3529" s="13" t="s">
        <v>83</v>
      </c>
      <c r="AW3529" s="13" t="s">
        <v>35</v>
      </c>
      <c r="AX3529" s="13" t="s">
        <v>74</v>
      </c>
      <c r="AY3529" s="249" t="s">
        <v>426</v>
      </c>
    </row>
    <row r="3530" s="15" customFormat="1">
      <c r="A3530" s="15"/>
      <c r="B3530" s="260"/>
      <c r="C3530" s="261"/>
      <c r="D3530" s="240" t="s">
        <v>446</v>
      </c>
      <c r="E3530" s="262" t="s">
        <v>28</v>
      </c>
      <c r="F3530" s="263" t="s">
        <v>466</v>
      </c>
      <c r="G3530" s="261"/>
      <c r="H3530" s="264">
        <v>69.665000000000006</v>
      </c>
      <c r="I3530" s="265"/>
      <c r="J3530" s="261"/>
      <c r="K3530" s="261"/>
      <c r="L3530" s="266"/>
      <c r="M3530" s="267"/>
      <c r="N3530" s="268"/>
      <c r="O3530" s="268"/>
      <c r="P3530" s="268"/>
      <c r="Q3530" s="268"/>
      <c r="R3530" s="268"/>
      <c r="S3530" s="268"/>
      <c r="T3530" s="269"/>
      <c r="U3530" s="15"/>
      <c r="V3530" s="15"/>
      <c r="W3530" s="15"/>
      <c r="X3530" s="15"/>
      <c r="Y3530" s="15"/>
      <c r="Z3530" s="15"/>
      <c r="AA3530" s="15"/>
      <c r="AB3530" s="15"/>
      <c r="AC3530" s="15"/>
      <c r="AD3530" s="15"/>
      <c r="AE3530" s="15"/>
      <c r="AT3530" s="270" t="s">
        <v>446</v>
      </c>
      <c r="AU3530" s="270" t="s">
        <v>83</v>
      </c>
      <c r="AV3530" s="15" t="s">
        <v>438</v>
      </c>
      <c r="AW3530" s="15" t="s">
        <v>35</v>
      </c>
      <c r="AX3530" s="15" t="s">
        <v>81</v>
      </c>
      <c r="AY3530" s="270" t="s">
        <v>426</v>
      </c>
    </row>
    <row r="3531" s="2" customFormat="1" ht="44.25" customHeight="1">
      <c r="A3531" s="42"/>
      <c r="B3531" s="43"/>
      <c r="C3531" s="220" t="s">
        <v>4347</v>
      </c>
      <c r="D3531" s="220" t="s">
        <v>433</v>
      </c>
      <c r="E3531" s="221" t="s">
        <v>4348</v>
      </c>
      <c r="F3531" s="222" t="s">
        <v>4349</v>
      </c>
      <c r="G3531" s="223" t="s">
        <v>436</v>
      </c>
      <c r="H3531" s="224">
        <v>69.665000000000006</v>
      </c>
      <c r="I3531" s="225"/>
      <c r="J3531" s="226">
        <f>ROUND(I3531*H3531,2)</f>
        <v>0</v>
      </c>
      <c r="K3531" s="222" t="s">
        <v>437</v>
      </c>
      <c r="L3531" s="48"/>
      <c r="M3531" s="227" t="s">
        <v>28</v>
      </c>
      <c r="N3531" s="228" t="s">
        <v>45</v>
      </c>
      <c r="O3531" s="88"/>
      <c r="P3531" s="229">
        <f>O3531*H3531</f>
        <v>0</v>
      </c>
      <c r="Q3531" s="229">
        <v>0.00072000000000000005</v>
      </c>
      <c r="R3531" s="229">
        <f>Q3531*H3531</f>
        <v>0.05015880000000001</v>
      </c>
      <c r="S3531" s="229">
        <v>0</v>
      </c>
      <c r="T3531" s="230">
        <f>S3531*H3531</f>
        <v>0</v>
      </c>
      <c r="U3531" s="42"/>
      <c r="V3531" s="42"/>
      <c r="W3531" s="42"/>
      <c r="X3531" s="42"/>
      <c r="Y3531" s="42"/>
      <c r="Z3531" s="42"/>
      <c r="AA3531" s="42"/>
      <c r="AB3531" s="42"/>
      <c r="AC3531" s="42"/>
      <c r="AD3531" s="42"/>
      <c r="AE3531" s="42"/>
      <c r="AR3531" s="231" t="s">
        <v>645</v>
      </c>
      <c r="AT3531" s="231" t="s">
        <v>433</v>
      </c>
      <c r="AU3531" s="231" t="s">
        <v>83</v>
      </c>
      <c r="AY3531" s="21" t="s">
        <v>426</v>
      </c>
      <c r="BE3531" s="232">
        <f>IF(N3531="základní",J3531,0)</f>
        <v>0</v>
      </c>
      <c r="BF3531" s="232">
        <f>IF(N3531="snížená",J3531,0)</f>
        <v>0</v>
      </c>
      <c r="BG3531" s="232">
        <f>IF(N3531="zákl. přenesená",J3531,0)</f>
        <v>0</v>
      </c>
      <c r="BH3531" s="232">
        <f>IF(N3531="sníž. přenesená",J3531,0)</f>
        <v>0</v>
      </c>
      <c r="BI3531" s="232">
        <f>IF(N3531="nulová",J3531,0)</f>
        <v>0</v>
      </c>
      <c r="BJ3531" s="21" t="s">
        <v>81</v>
      </c>
      <c r="BK3531" s="232">
        <f>ROUND(I3531*H3531,2)</f>
        <v>0</v>
      </c>
      <c r="BL3531" s="21" t="s">
        <v>645</v>
      </c>
      <c r="BM3531" s="231" t="s">
        <v>4350</v>
      </c>
    </row>
    <row r="3532" s="2" customFormat="1">
      <c r="A3532" s="42"/>
      <c r="B3532" s="43"/>
      <c r="C3532" s="44"/>
      <c r="D3532" s="233" t="s">
        <v>442</v>
      </c>
      <c r="E3532" s="44"/>
      <c r="F3532" s="234" t="s">
        <v>4351</v>
      </c>
      <c r="G3532" s="44"/>
      <c r="H3532" s="44"/>
      <c r="I3532" s="235"/>
      <c r="J3532" s="44"/>
      <c r="K3532" s="44"/>
      <c r="L3532" s="48"/>
      <c r="M3532" s="236"/>
      <c r="N3532" s="237"/>
      <c r="O3532" s="88"/>
      <c r="P3532" s="88"/>
      <c r="Q3532" s="88"/>
      <c r="R3532" s="88"/>
      <c r="S3532" s="88"/>
      <c r="T3532" s="89"/>
      <c r="U3532" s="42"/>
      <c r="V3532" s="42"/>
      <c r="W3532" s="42"/>
      <c r="X3532" s="42"/>
      <c r="Y3532" s="42"/>
      <c r="Z3532" s="42"/>
      <c r="AA3532" s="42"/>
      <c r="AB3532" s="42"/>
      <c r="AC3532" s="42"/>
      <c r="AD3532" s="42"/>
      <c r="AE3532" s="42"/>
      <c r="AT3532" s="21" t="s">
        <v>442</v>
      </c>
      <c r="AU3532" s="21" t="s">
        <v>83</v>
      </c>
    </row>
    <row r="3533" s="13" customFormat="1">
      <c r="A3533" s="13"/>
      <c r="B3533" s="238"/>
      <c r="C3533" s="239"/>
      <c r="D3533" s="240" t="s">
        <v>446</v>
      </c>
      <c r="E3533" s="241" t="s">
        <v>28</v>
      </c>
      <c r="F3533" s="242" t="s">
        <v>345</v>
      </c>
      <c r="G3533" s="239"/>
      <c r="H3533" s="243">
        <v>30.699999999999999</v>
      </c>
      <c r="I3533" s="244"/>
      <c r="J3533" s="239"/>
      <c r="K3533" s="239"/>
      <c r="L3533" s="245"/>
      <c r="M3533" s="246"/>
      <c r="N3533" s="247"/>
      <c r="O3533" s="247"/>
      <c r="P3533" s="247"/>
      <c r="Q3533" s="247"/>
      <c r="R3533" s="247"/>
      <c r="S3533" s="247"/>
      <c r="T3533" s="248"/>
      <c r="U3533" s="13"/>
      <c r="V3533" s="13"/>
      <c r="W3533" s="13"/>
      <c r="X3533" s="13"/>
      <c r="Y3533" s="13"/>
      <c r="Z3533" s="13"/>
      <c r="AA3533" s="13"/>
      <c r="AB3533" s="13"/>
      <c r="AC3533" s="13"/>
      <c r="AD3533" s="13"/>
      <c r="AE3533" s="13"/>
      <c r="AT3533" s="249" t="s">
        <v>446</v>
      </c>
      <c r="AU3533" s="249" t="s">
        <v>83</v>
      </c>
      <c r="AV3533" s="13" t="s">
        <v>83</v>
      </c>
      <c r="AW3533" s="13" t="s">
        <v>35</v>
      </c>
      <c r="AX3533" s="13" t="s">
        <v>74</v>
      </c>
      <c r="AY3533" s="249" t="s">
        <v>426</v>
      </c>
    </row>
    <row r="3534" s="13" customFormat="1">
      <c r="A3534" s="13"/>
      <c r="B3534" s="238"/>
      <c r="C3534" s="239"/>
      <c r="D3534" s="240" t="s">
        <v>446</v>
      </c>
      <c r="E3534" s="241" t="s">
        <v>28</v>
      </c>
      <c r="F3534" s="242" t="s">
        <v>348</v>
      </c>
      <c r="G3534" s="239"/>
      <c r="H3534" s="243">
        <v>38.965000000000003</v>
      </c>
      <c r="I3534" s="244"/>
      <c r="J3534" s="239"/>
      <c r="K3534" s="239"/>
      <c r="L3534" s="245"/>
      <c r="M3534" s="246"/>
      <c r="N3534" s="247"/>
      <c r="O3534" s="247"/>
      <c r="P3534" s="247"/>
      <c r="Q3534" s="247"/>
      <c r="R3534" s="247"/>
      <c r="S3534" s="247"/>
      <c r="T3534" s="248"/>
      <c r="U3534" s="13"/>
      <c r="V3534" s="13"/>
      <c r="W3534" s="13"/>
      <c r="X3534" s="13"/>
      <c r="Y3534" s="13"/>
      <c r="Z3534" s="13"/>
      <c r="AA3534" s="13"/>
      <c r="AB3534" s="13"/>
      <c r="AC3534" s="13"/>
      <c r="AD3534" s="13"/>
      <c r="AE3534" s="13"/>
      <c r="AT3534" s="249" t="s">
        <v>446</v>
      </c>
      <c r="AU3534" s="249" t="s">
        <v>83</v>
      </c>
      <c r="AV3534" s="13" t="s">
        <v>83</v>
      </c>
      <c r="AW3534" s="13" t="s">
        <v>35</v>
      </c>
      <c r="AX3534" s="13" t="s">
        <v>74</v>
      </c>
      <c r="AY3534" s="249" t="s">
        <v>426</v>
      </c>
    </row>
    <row r="3535" s="15" customFormat="1">
      <c r="A3535" s="15"/>
      <c r="B3535" s="260"/>
      <c r="C3535" s="261"/>
      <c r="D3535" s="240" t="s">
        <v>446</v>
      </c>
      <c r="E3535" s="262" t="s">
        <v>28</v>
      </c>
      <c r="F3535" s="263" t="s">
        <v>466</v>
      </c>
      <c r="G3535" s="261"/>
      <c r="H3535" s="264">
        <v>69.665000000000006</v>
      </c>
      <c r="I3535" s="265"/>
      <c r="J3535" s="261"/>
      <c r="K3535" s="261"/>
      <c r="L3535" s="266"/>
      <c r="M3535" s="267"/>
      <c r="N3535" s="268"/>
      <c r="O3535" s="268"/>
      <c r="P3535" s="268"/>
      <c r="Q3535" s="268"/>
      <c r="R3535" s="268"/>
      <c r="S3535" s="268"/>
      <c r="T3535" s="269"/>
      <c r="U3535" s="15"/>
      <c r="V3535" s="15"/>
      <c r="W3535" s="15"/>
      <c r="X3535" s="15"/>
      <c r="Y3535" s="15"/>
      <c r="Z3535" s="15"/>
      <c r="AA3535" s="15"/>
      <c r="AB3535" s="15"/>
      <c r="AC3535" s="15"/>
      <c r="AD3535" s="15"/>
      <c r="AE3535" s="15"/>
      <c r="AT3535" s="270" t="s">
        <v>446</v>
      </c>
      <c r="AU3535" s="270" t="s">
        <v>83</v>
      </c>
      <c r="AV3535" s="15" t="s">
        <v>438</v>
      </c>
      <c r="AW3535" s="15" t="s">
        <v>35</v>
      </c>
      <c r="AX3535" s="15" t="s">
        <v>81</v>
      </c>
      <c r="AY3535" s="270" t="s">
        <v>426</v>
      </c>
    </row>
    <row r="3536" s="12" customFormat="1" ht="22.8" customHeight="1">
      <c r="A3536" s="12"/>
      <c r="B3536" s="204"/>
      <c r="C3536" s="205"/>
      <c r="D3536" s="206" t="s">
        <v>73</v>
      </c>
      <c r="E3536" s="218" t="s">
        <v>4352</v>
      </c>
      <c r="F3536" s="218" t="s">
        <v>4353</v>
      </c>
      <c r="G3536" s="205"/>
      <c r="H3536" s="205"/>
      <c r="I3536" s="208"/>
      <c r="J3536" s="219">
        <f>BK3536</f>
        <v>0</v>
      </c>
      <c r="K3536" s="205"/>
      <c r="L3536" s="210"/>
      <c r="M3536" s="211"/>
      <c r="N3536" s="212"/>
      <c r="O3536" s="212"/>
      <c r="P3536" s="213">
        <f>SUM(P3537:P3650)</f>
        <v>0</v>
      </c>
      <c r="Q3536" s="212"/>
      <c r="R3536" s="213">
        <f>SUM(R3537:R3650)</f>
        <v>5.0740262100000004</v>
      </c>
      <c r="S3536" s="212"/>
      <c r="T3536" s="214">
        <f>SUM(T3537:T3650)</f>
        <v>0.87096949000000001</v>
      </c>
      <c r="U3536" s="12"/>
      <c r="V3536" s="12"/>
      <c r="W3536" s="12"/>
      <c r="X3536" s="12"/>
      <c r="Y3536" s="12"/>
      <c r="Z3536" s="12"/>
      <c r="AA3536" s="12"/>
      <c r="AB3536" s="12"/>
      <c r="AC3536" s="12"/>
      <c r="AD3536" s="12"/>
      <c r="AE3536" s="12"/>
      <c r="AR3536" s="215" t="s">
        <v>83</v>
      </c>
      <c r="AT3536" s="216" t="s">
        <v>73</v>
      </c>
      <c r="AU3536" s="216" t="s">
        <v>81</v>
      </c>
      <c r="AY3536" s="215" t="s">
        <v>426</v>
      </c>
      <c r="BK3536" s="217">
        <f>SUM(BK3537:BK3650)</f>
        <v>0</v>
      </c>
    </row>
    <row r="3537" s="2" customFormat="1" ht="24.15" customHeight="1">
      <c r="A3537" s="42"/>
      <c r="B3537" s="43"/>
      <c r="C3537" s="220" t="s">
        <v>4354</v>
      </c>
      <c r="D3537" s="220" t="s">
        <v>433</v>
      </c>
      <c r="E3537" s="221" t="s">
        <v>4355</v>
      </c>
      <c r="F3537" s="222" t="s">
        <v>4356</v>
      </c>
      <c r="G3537" s="223" t="s">
        <v>436</v>
      </c>
      <c r="H3537" s="224">
        <v>2772.0070000000001</v>
      </c>
      <c r="I3537" s="225"/>
      <c r="J3537" s="226">
        <f>ROUND(I3537*H3537,2)</f>
        <v>0</v>
      </c>
      <c r="K3537" s="222" t="s">
        <v>437</v>
      </c>
      <c r="L3537" s="48"/>
      <c r="M3537" s="227" t="s">
        <v>28</v>
      </c>
      <c r="N3537" s="228" t="s">
        <v>45</v>
      </c>
      <c r="O3537" s="88"/>
      <c r="P3537" s="229">
        <f>O3537*H3537</f>
        <v>0</v>
      </c>
      <c r="Q3537" s="229">
        <v>0</v>
      </c>
      <c r="R3537" s="229">
        <f>Q3537*H3537</f>
        <v>0</v>
      </c>
      <c r="S3537" s="229">
        <v>0</v>
      </c>
      <c r="T3537" s="230">
        <f>S3537*H3537</f>
        <v>0</v>
      </c>
      <c r="U3537" s="42"/>
      <c r="V3537" s="42"/>
      <c r="W3537" s="42"/>
      <c r="X3537" s="42"/>
      <c r="Y3537" s="42"/>
      <c r="Z3537" s="42"/>
      <c r="AA3537" s="42"/>
      <c r="AB3537" s="42"/>
      <c r="AC3537" s="42"/>
      <c r="AD3537" s="42"/>
      <c r="AE3537" s="42"/>
      <c r="AR3537" s="231" t="s">
        <v>645</v>
      </c>
      <c r="AT3537" s="231" t="s">
        <v>433</v>
      </c>
      <c r="AU3537" s="231" t="s">
        <v>83</v>
      </c>
      <c r="AY3537" s="21" t="s">
        <v>426</v>
      </c>
      <c r="BE3537" s="232">
        <f>IF(N3537="základní",J3537,0)</f>
        <v>0</v>
      </c>
      <c r="BF3537" s="232">
        <f>IF(N3537="snížená",J3537,0)</f>
        <v>0</v>
      </c>
      <c r="BG3537" s="232">
        <f>IF(N3537="zákl. přenesená",J3537,0)</f>
        <v>0</v>
      </c>
      <c r="BH3537" s="232">
        <f>IF(N3537="sníž. přenesená",J3537,0)</f>
        <v>0</v>
      </c>
      <c r="BI3537" s="232">
        <f>IF(N3537="nulová",J3537,0)</f>
        <v>0</v>
      </c>
      <c r="BJ3537" s="21" t="s">
        <v>81</v>
      </c>
      <c r="BK3537" s="232">
        <f>ROUND(I3537*H3537,2)</f>
        <v>0</v>
      </c>
      <c r="BL3537" s="21" t="s">
        <v>645</v>
      </c>
      <c r="BM3537" s="231" t="s">
        <v>4357</v>
      </c>
    </row>
    <row r="3538" s="2" customFormat="1">
      <c r="A3538" s="42"/>
      <c r="B3538" s="43"/>
      <c r="C3538" s="44"/>
      <c r="D3538" s="233" t="s">
        <v>442</v>
      </c>
      <c r="E3538" s="44"/>
      <c r="F3538" s="234" t="s">
        <v>4358</v>
      </c>
      <c r="G3538" s="44"/>
      <c r="H3538" s="44"/>
      <c r="I3538" s="235"/>
      <c r="J3538" s="44"/>
      <c r="K3538" s="44"/>
      <c r="L3538" s="48"/>
      <c r="M3538" s="236"/>
      <c r="N3538" s="237"/>
      <c r="O3538" s="88"/>
      <c r="P3538" s="88"/>
      <c r="Q3538" s="88"/>
      <c r="R3538" s="88"/>
      <c r="S3538" s="88"/>
      <c r="T3538" s="89"/>
      <c r="U3538" s="42"/>
      <c r="V3538" s="42"/>
      <c r="W3538" s="42"/>
      <c r="X3538" s="42"/>
      <c r="Y3538" s="42"/>
      <c r="Z3538" s="42"/>
      <c r="AA3538" s="42"/>
      <c r="AB3538" s="42"/>
      <c r="AC3538" s="42"/>
      <c r="AD3538" s="42"/>
      <c r="AE3538" s="42"/>
      <c r="AT3538" s="21" t="s">
        <v>442</v>
      </c>
      <c r="AU3538" s="21" t="s">
        <v>83</v>
      </c>
    </row>
    <row r="3539" s="13" customFormat="1">
      <c r="A3539" s="13"/>
      <c r="B3539" s="238"/>
      <c r="C3539" s="239"/>
      <c r="D3539" s="240" t="s">
        <v>446</v>
      </c>
      <c r="E3539" s="241" t="s">
        <v>28</v>
      </c>
      <c r="F3539" s="242" t="s">
        <v>275</v>
      </c>
      <c r="G3539" s="239"/>
      <c r="H3539" s="243">
        <v>2772.0070000000001</v>
      </c>
      <c r="I3539" s="244"/>
      <c r="J3539" s="239"/>
      <c r="K3539" s="239"/>
      <c r="L3539" s="245"/>
      <c r="M3539" s="246"/>
      <c r="N3539" s="247"/>
      <c r="O3539" s="247"/>
      <c r="P3539" s="247"/>
      <c r="Q3539" s="247"/>
      <c r="R3539" s="247"/>
      <c r="S3539" s="247"/>
      <c r="T3539" s="248"/>
      <c r="U3539" s="13"/>
      <c r="V3539" s="13"/>
      <c r="W3539" s="13"/>
      <c r="X3539" s="13"/>
      <c r="Y3539" s="13"/>
      <c r="Z3539" s="13"/>
      <c r="AA3539" s="13"/>
      <c r="AB3539" s="13"/>
      <c r="AC3539" s="13"/>
      <c r="AD3539" s="13"/>
      <c r="AE3539" s="13"/>
      <c r="AT3539" s="249" t="s">
        <v>446</v>
      </c>
      <c r="AU3539" s="249" t="s">
        <v>83</v>
      </c>
      <c r="AV3539" s="13" t="s">
        <v>83</v>
      </c>
      <c r="AW3539" s="13" t="s">
        <v>35</v>
      </c>
      <c r="AX3539" s="13" t="s">
        <v>81</v>
      </c>
      <c r="AY3539" s="249" t="s">
        <v>426</v>
      </c>
    </row>
    <row r="3540" s="2" customFormat="1" ht="24.15" customHeight="1">
      <c r="A3540" s="42"/>
      <c r="B3540" s="43"/>
      <c r="C3540" s="220" t="s">
        <v>4359</v>
      </c>
      <c r="D3540" s="220" t="s">
        <v>433</v>
      </c>
      <c r="E3540" s="221" t="s">
        <v>4360</v>
      </c>
      <c r="F3540" s="222" t="s">
        <v>4361</v>
      </c>
      <c r="G3540" s="223" t="s">
        <v>436</v>
      </c>
      <c r="H3540" s="224">
        <v>613.77099999999996</v>
      </c>
      <c r="I3540" s="225"/>
      <c r="J3540" s="226">
        <f>ROUND(I3540*H3540,2)</f>
        <v>0</v>
      </c>
      <c r="K3540" s="222" t="s">
        <v>437</v>
      </c>
      <c r="L3540" s="48"/>
      <c r="M3540" s="227" t="s">
        <v>28</v>
      </c>
      <c r="N3540" s="228" t="s">
        <v>45</v>
      </c>
      <c r="O3540" s="88"/>
      <c r="P3540" s="229">
        <f>O3540*H3540</f>
        <v>0</v>
      </c>
      <c r="Q3540" s="229">
        <v>0</v>
      </c>
      <c r="R3540" s="229">
        <f>Q3540*H3540</f>
        <v>0</v>
      </c>
      <c r="S3540" s="229">
        <v>0</v>
      </c>
      <c r="T3540" s="230">
        <f>S3540*H3540</f>
        <v>0</v>
      </c>
      <c r="U3540" s="42"/>
      <c r="V3540" s="42"/>
      <c r="W3540" s="42"/>
      <c r="X3540" s="42"/>
      <c r="Y3540" s="42"/>
      <c r="Z3540" s="42"/>
      <c r="AA3540" s="42"/>
      <c r="AB3540" s="42"/>
      <c r="AC3540" s="42"/>
      <c r="AD3540" s="42"/>
      <c r="AE3540" s="42"/>
      <c r="AR3540" s="231" t="s">
        <v>645</v>
      </c>
      <c r="AT3540" s="231" t="s">
        <v>433</v>
      </c>
      <c r="AU3540" s="231" t="s">
        <v>83</v>
      </c>
      <c r="AY3540" s="21" t="s">
        <v>426</v>
      </c>
      <c r="BE3540" s="232">
        <f>IF(N3540="základní",J3540,0)</f>
        <v>0</v>
      </c>
      <c r="BF3540" s="232">
        <f>IF(N3540="snížená",J3540,0)</f>
        <v>0</v>
      </c>
      <c r="BG3540" s="232">
        <f>IF(N3540="zákl. přenesená",J3540,0)</f>
        <v>0</v>
      </c>
      <c r="BH3540" s="232">
        <f>IF(N3540="sníž. přenesená",J3540,0)</f>
        <v>0</v>
      </c>
      <c r="BI3540" s="232">
        <f>IF(N3540="nulová",J3540,0)</f>
        <v>0</v>
      </c>
      <c r="BJ3540" s="21" t="s">
        <v>81</v>
      </c>
      <c r="BK3540" s="232">
        <f>ROUND(I3540*H3540,2)</f>
        <v>0</v>
      </c>
      <c r="BL3540" s="21" t="s">
        <v>645</v>
      </c>
      <c r="BM3540" s="231" t="s">
        <v>4362</v>
      </c>
    </row>
    <row r="3541" s="2" customFormat="1">
      <c r="A3541" s="42"/>
      <c r="B3541" s="43"/>
      <c r="C3541" s="44"/>
      <c r="D3541" s="233" t="s">
        <v>442</v>
      </c>
      <c r="E3541" s="44"/>
      <c r="F3541" s="234" t="s">
        <v>4363</v>
      </c>
      <c r="G3541" s="44"/>
      <c r="H3541" s="44"/>
      <c r="I3541" s="235"/>
      <c r="J3541" s="44"/>
      <c r="K3541" s="44"/>
      <c r="L3541" s="48"/>
      <c r="M3541" s="236"/>
      <c r="N3541" s="237"/>
      <c r="O3541" s="88"/>
      <c r="P3541" s="88"/>
      <c r="Q3541" s="88"/>
      <c r="R3541" s="88"/>
      <c r="S3541" s="88"/>
      <c r="T3541" s="89"/>
      <c r="U3541" s="42"/>
      <c r="V3541" s="42"/>
      <c r="W3541" s="42"/>
      <c r="X3541" s="42"/>
      <c r="Y3541" s="42"/>
      <c r="Z3541" s="42"/>
      <c r="AA3541" s="42"/>
      <c r="AB3541" s="42"/>
      <c r="AC3541" s="42"/>
      <c r="AD3541" s="42"/>
      <c r="AE3541" s="42"/>
      <c r="AT3541" s="21" t="s">
        <v>442</v>
      </c>
      <c r="AU3541" s="21" t="s">
        <v>83</v>
      </c>
    </row>
    <row r="3542" s="13" customFormat="1">
      <c r="A3542" s="13"/>
      <c r="B3542" s="238"/>
      <c r="C3542" s="239"/>
      <c r="D3542" s="240" t="s">
        <v>446</v>
      </c>
      <c r="E3542" s="241" t="s">
        <v>28</v>
      </c>
      <c r="F3542" s="242" t="s">
        <v>269</v>
      </c>
      <c r="G3542" s="239"/>
      <c r="H3542" s="243">
        <v>253.487</v>
      </c>
      <c r="I3542" s="244"/>
      <c r="J3542" s="239"/>
      <c r="K3542" s="239"/>
      <c r="L3542" s="245"/>
      <c r="M3542" s="246"/>
      <c r="N3542" s="247"/>
      <c r="O3542" s="247"/>
      <c r="P3542" s="247"/>
      <c r="Q3542" s="247"/>
      <c r="R3542" s="247"/>
      <c r="S3542" s="247"/>
      <c r="T3542" s="248"/>
      <c r="U3542" s="13"/>
      <c r="V3542" s="13"/>
      <c r="W3542" s="13"/>
      <c r="X3542" s="13"/>
      <c r="Y3542" s="13"/>
      <c r="Z3542" s="13"/>
      <c r="AA3542" s="13"/>
      <c r="AB3542" s="13"/>
      <c r="AC3542" s="13"/>
      <c r="AD3542" s="13"/>
      <c r="AE3542" s="13"/>
      <c r="AT3542" s="249" t="s">
        <v>446</v>
      </c>
      <c r="AU3542" s="249" t="s">
        <v>83</v>
      </c>
      <c r="AV3542" s="13" t="s">
        <v>83</v>
      </c>
      <c r="AW3542" s="13" t="s">
        <v>35</v>
      </c>
      <c r="AX3542" s="13" t="s">
        <v>74</v>
      </c>
      <c r="AY3542" s="249" t="s">
        <v>426</v>
      </c>
    </row>
    <row r="3543" s="13" customFormat="1">
      <c r="A3543" s="13"/>
      <c r="B3543" s="238"/>
      <c r="C3543" s="239"/>
      <c r="D3543" s="240" t="s">
        <v>446</v>
      </c>
      <c r="E3543" s="241" t="s">
        <v>28</v>
      </c>
      <c r="F3543" s="242" t="s">
        <v>263</v>
      </c>
      <c r="G3543" s="239"/>
      <c r="H3543" s="243">
        <v>360.28399999999999</v>
      </c>
      <c r="I3543" s="244"/>
      <c r="J3543" s="239"/>
      <c r="K3543" s="239"/>
      <c r="L3543" s="245"/>
      <c r="M3543" s="246"/>
      <c r="N3543" s="247"/>
      <c r="O3543" s="247"/>
      <c r="P3543" s="247"/>
      <c r="Q3543" s="247"/>
      <c r="R3543" s="247"/>
      <c r="S3543" s="247"/>
      <c r="T3543" s="248"/>
      <c r="U3543" s="13"/>
      <c r="V3543" s="13"/>
      <c r="W3543" s="13"/>
      <c r="X3543" s="13"/>
      <c r="Y3543" s="13"/>
      <c r="Z3543" s="13"/>
      <c r="AA3543" s="13"/>
      <c r="AB3543" s="13"/>
      <c r="AC3543" s="13"/>
      <c r="AD3543" s="13"/>
      <c r="AE3543" s="13"/>
      <c r="AT3543" s="249" t="s">
        <v>446</v>
      </c>
      <c r="AU3543" s="249" t="s">
        <v>83</v>
      </c>
      <c r="AV3543" s="13" t="s">
        <v>83</v>
      </c>
      <c r="AW3543" s="13" t="s">
        <v>35</v>
      </c>
      <c r="AX3543" s="13" t="s">
        <v>74</v>
      </c>
      <c r="AY3543" s="249" t="s">
        <v>426</v>
      </c>
    </row>
    <row r="3544" s="15" customFormat="1">
      <c r="A3544" s="15"/>
      <c r="B3544" s="260"/>
      <c r="C3544" s="261"/>
      <c r="D3544" s="240" t="s">
        <v>446</v>
      </c>
      <c r="E3544" s="262" t="s">
        <v>28</v>
      </c>
      <c r="F3544" s="263" t="s">
        <v>466</v>
      </c>
      <c r="G3544" s="261"/>
      <c r="H3544" s="264">
        <v>613.77099999999996</v>
      </c>
      <c r="I3544" s="265"/>
      <c r="J3544" s="261"/>
      <c r="K3544" s="261"/>
      <c r="L3544" s="266"/>
      <c r="M3544" s="267"/>
      <c r="N3544" s="268"/>
      <c r="O3544" s="268"/>
      <c r="P3544" s="268"/>
      <c r="Q3544" s="268"/>
      <c r="R3544" s="268"/>
      <c r="S3544" s="268"/>
      <c r="T3544" s="269"/>
      <c r="U3544" s="15"/>
      <c r="V3544" s="15"/>
      <c r="W3544" s="15"/>
      <c r="X3544" s="15"/>
      <c r="Y3544" s="15"/>
      <c r="Z3544" s="15"/>
      <c r="AA3544" s="15"/>
      <c r="AB3544" s="15"/>
      <c r="AC3544" s="15"/>
      <c r="AD3544" s="15"/>
      <c r="AE3544" s="15"/>
      <c r="AT3544" s="270" t="s">
        <v>446</v>
      </c>
      <c r="AU3544" s="270" t="s">
        <v>83</v>
      </c>
      <c r="AV3544" s="15" t="s">
        <v>438</v>
      </c>
      <c r="AW3544" s="15" t="s">
        <v>35</v>
      </c>
      <c r="AX3544" s="15" t="s">
        <v>81</v>
      </c>
      <c r="AY3544" s="270" t="s">
        <v>426</v>
      </c>
    </row>
    <row r="3545" s="2" customFormat="1" ht="24.15" customHeight="1">
      <c r="A3545" s="42"/>
      <c r="B3545" s="43"/>
      <c r="C3545" s="220" t="s">
        <v>4364</v>
      </c>
      <c r="D3545" s="220" t="s">
        <v>433</v>
      </c>
      <c r="E3545" s="221" t="s">
        <v>4365</v>
      </c>
      <c r="F3545" s="222" t="s">
        <v>4366</v>
      </c>
      <c r="G3545" s="223" t="s">
        <v>436</v>
      </c>
      <c r="H3545" s="224">
        <v>174.06</v>
      </c>
      <c r="I3545" s="225"/>
      <c r="J3545" s="226">
        <f>ROUND(I3545*H3545,2)</f>
        <v>0</v>
      </c>
      <c r="K3545" s="222" t="s">
        <v>437</v>
      </c>
      <c r="L3545" s="48"/>
      <c r="M3545" s="227" t="s">
        <v>28</v>
      </c>
      <c r="N3545" s="228" t="s">
        <v>45</v>
      </c>
      <c r="O3545" s="88"/>
      <c r="P3545" s="229">
        <f>O3545*H3545</f>
        <v>0</v>
      </c>
      <c r="Q3545" s="229">
        <v>0</v>
      </c>
      <c r="R3545" s="229">
        <f>Q3545*H3545</f>
        <v>0</v>
      </c>
      <c r="S3545" s="229">
        <v>0</v>
      </c>
      <c r="T3545" s="230">
        <f>S3545*H3545</f>
        <v>0</v>
      </c>
      <c r="U3545" s="42"/>
      <c r="V3545" s="42"/>
      <c r="W3545" s="42"/>
      <c r="X3545" s="42"/>
      <c r="Y3545" s="42"/>
      <c r="Z3545" s="42"/>
      <c r="AA3545" s="42"/>
      <c r="AB3545" s="42"/>
      <c r="AC3545" s="42"/>
      <c r="AD3545" s="42"/>
      <c r="AE3545" s="42"/>
      <c r="AR3545" s="231" t="s">
        <v>645</v>
      </c>
      <c r="AT3545" s="231" t="s">
        <v>433</v>
      </c>
      <c r="AU3545" s="231" t="s">
        <v>83</v>
      </c>
      <c r="AY3545" s="21" t="s">
        <v>426</v>
      </c>
      <c r="BE3545" s="232">
        <f>IF(N3545="základní",J3545,0)</f>
        <v>0</v>
      </c>
      <c r="BF3545" s="232">
        <f>IF(N3545="snížená",J3545,0)</f>
        <v>0</v>
      </c>
      <c r="BG3545" s="232">
        <f>IF(N3545="zákl. přenesená",J3545,0)</f>
        <v>0</v>
      </c>
      <c r="BH3545" s="232">
        <f>IF(N3545="sníž. přenesená",J3545,0)</f>
        <v>0</v>
      </c>
      <c r="BI3545" s="232">
        <f>IF(N3545="nulová",J3545,0)</f>
        <v>0</v>
      </c>
      <c r="BJ3545" s="21" t="s">
        <v>81</v>
      </c>
      <c r="BK3545" s="232">
        <f>ROUND(I3545*H3545,2)</f>
        <v>0</v>
      </c>
      <c r="BL3545" s="21" t="s">
        <v>645</v>
      </c>
      <c r="BM3545" s="231" t="s">
        <v>4367</v>
      </c>
    </row>
    <row r="3546" s="2" customFormat="1">
      <c r="A3546" s="42"/>
      <c r="B3546" s="43"/>
      <c r="C3546" s="44"/>
      <c r="D3546" s="233" t="s">
        <v>442</v>
      </c>
      <c r="E3546" s="44"/>
      <c r="F3546" s="234" t="s">
        <v>4368</v>
      </c>
      <c r="G3546" s="44"/>
      <c r="H3546" s="44"/>
      <c r="I3546" s="235"/>
      <c r="J3546" s="44"/>
      <c r="K3546" s="44"/>
      <c r="L3546" s="48"/>
      <c r="M3546" s="236"/>
      <c r="N3546" s="237"/>
      <c r="O3546" s="88"/>
      <c r="P3546" s="88"/>
      <c r="Q3546" s="88"/>
      <c r="R3546" s="88"/>
      <c r="S3546" s="88"/>
      <c r="T3546" s="89"/>
      <c r="U3546" s="42"/>
      <c r="V3546" s="42"/>
      <c r="W3546" s="42"/>
      <c r="X3546" s="42"/>
      <c r="Y3546" s="42"/>
      <c r="Z3546" s="42"/>
      <c r="AA3546" s="42"/>
      <c r="AB3546" s="42"/>
      <c r="AC3546" s="42"/>
      <c r="AD3546" s="42"/>
      <c r="AE3546" s="42"/>
      <c r="AT3546" s="21" t="s">
        <v>442</v>
      </c>
      <c r="AU3546" s="21" t="s">
        <v>83</v>
      </c>
    </row>
    <row r="3547" s="13" customFormat="1">
      <c r="A3547" s="13"/>
      <c r="B3547" s="238"/>
      <c r="C3547" s="239"/>
      <c r="D3547" s="240" t="s">
        <v>446</v>
      </c>
      <c r="E3547" s="241" t="s">
        <v>28</v>
      </c>
      <c r="F3547" s="242" t="s">
        <v>272</v>
      </c>
      <c r="G3547" s="239"/>
      <c r="H3547" s="243">
        <v>174.06</v>
      </c>
      <c r="I3547" s="244"/>
      <c r="J3547" s="239"/>
      <c r="K3547" s="239"/>
      <c r="L3547" s="245"/>
      <c r="M3547" s="246"/>
      <c r="N3547" s="247"/>
      <c r="O3547" s="247"/>
      <c r="P3547" s="247"/>
      <c r="Q3547" s="247"/>
      <c r="R3547" s="247"/>
      <c r="S3547" s="247"/>
      <c r="T3547" s="248"/>
      <c r="U3547" s="13"/>
      <c r="V3547" s="13"/>
      <c r="W3547" s="13"/>
      <c r="X3547" s="13"/>
      <c r="Y3547" s="13"/>
      <c r="Z3547" s="13"/>
      <c r="AA3547" s="13"/>
      <c r="AB3547" s="13"/>
      <c r="AC3547" s="13"/>
      <c r="AD3547" s="13"/>
      <c r="AE3547" s="13"/>
      <c r="AT3547" s="249" t="s">
        <v>446</v>
      </c>
      <c r="AU3547" s="249" t="s">
        <v>83</v>
      </c>
      <c r="AV3547" s="13" t="s">
        <v>83</v>
      </c>
      <c r="AW3547" s="13" t="s">
        <v>35</v>
      </c>
      <c r="AX3547" s="13" t="s">
        <v>81</v>
      </c>
      <c r="AY3547" s="249" t="s">
        <v>426</v>
      </c>
    </row>
    <row r="3548" s="2" customFormat="1" ht="16.5" customHeight="1">
      <c r="A3548" s="42"/>
      <c r="B3548" s="43"/>
      <c r="C3548" s="220" t="s">
        <v>4369</v>
      </c>
      <c r="D3548" s="220" t="s">
        <v>433</v>
      </c>
      <c r="E3548" s="221" t="s">
        <v>4370</v>
      </c>
      <c r="F3548" s="222" t="s">
        <v>4371</v>
      </c>
      <c r="G3548" s="223" t="s">
        <v>436</v>
      </c>
      <c r="H3548" s="224">
        <v>2182.768</v>
      </c>
      <c r="I3548" s="225"/>
      <c r="J3548" s="226">
        <f>ROUND(I3548*H3548,2)</f>
        <v>0</v>
      </c>
      <c r="K3548" s="222" t="s">
        <v>437</v>
      </c>
      <c r="L3548" s="48"/>
      <c r="M3548" s="227" t="s">
        <v>28</v>
      </c>
      <c r="N3548" s="228" t="s">
        <v>45</v>
      </c>
      <c r="O3548" s="88"/>
      <c r="P3548" s="229">
        <f>O3548*H3548</f>
        <v>0</v>
      </c>
      <c r="Q3548" s="229">
        <v>0.001</v>
      </c>
      <c r="R3548" s="229">
        <f>Q3548*H3548</f>
        <v>2.1827680000000003</v>
      </c>
      <c r="S3548" s="229">
        <v>0.00031</v>
      </c>
      <c r="T3548" s="230">
        <f>S3548*H3548</f>
        <v>0.67665808000000005</v>
      </c>
      <c r="U3548" s="42"/>
      <c r="V3548" s="42"/>
      <c r="W3548" s="42"/>
      <c r="X3548" s="42"/>
      <c r="Y3548" s="42"/>
      <c r="Z3548" s="42"/>
      <c r="AA3548" s="42"/>
      <c r="AB3548" s="42"/>
      <c r="AC3548" s="42"/>
      <c r="AD3548" s="42"/>
      <c r="AE3548" s="42"/>
      <c r="AR3548" s="231" t="s">
        <v>645</v>
      </c>
      <c r="AT3548" s="231" t="s">
        <v>433</v>
      </c>
      <c r="AU3548" s="231" t="s">
        <v>83</v>
      </c>
      <c r="AY3548" s="21" t="s">
        <v>426</v>
      </c>
      <c r="BE3548" s="232">
        <f>IF(N3548="základní",J3548,0)</f>
        <v>0</v>
      </c>
      <c r="BF3548" s="232">
        <f>IF(N3548="snížená",J3548,0)</f>
        <v>0</v>
      </c>
      <c r="BG3548" s="232">
        <f>IF(N3548="zákl. přenesená",J3548,0)</f>
        <v>0</v>
      </c>
      <c r="BH3548" s="232">
        <f>IF(N3548="sníž. přenesená",J3548,0)</f>
        <v>0</v>
      </c>
      <c r="BI3548" s="232">
        <f>IF(N3548="nulová",J3548,0)</f>
        <v>0</v>
      </c>
      <c r="BJ3548" s="21" t="s">
        <v>81</v>
      </c>
      <c r="BK3548" s="232">
        <f>ROUND(I3548*H3548,2)</f>
        <v>0</v>
      </c>
      <c r="BL3548" s="21" t="s">
        <v>645</v>
      </c>
      <c r="BM3548" s="231" t="s">
        <v>4372</v>
      </c>
    </row>
    <row r="3549" s="2" customFormat="1">
      <c r="A3549" s="42"/>
      <c r="B3549" s="43"/>
      <c r="C3549" s="44"/>
      <c r="D3549" s="233" t="s">
        <v>442</v>
      </c>
      <c r="E3549" s="44"/>
      <c r="F3549" s="234" t="s">
        <v>4373</v>
      </c>
      <c r="G3549" s="44"/>
      <c r="H3549" s="44"/>
      <c r="I3549" s="235"/>
      <c r="J3549" s="44"/>
      <c r="K3549" s="44"/>
      <c r="L3549" s="48"/>
      <c r="M3549" s="236"/>
      <c r="N3549" s="237"/>
      <c r="O3549" s="88"/>
      <c r="P3549" s="88"/>
      <c r="Q3549" s="88"/>
      <c r="R3549" s="88"/>
      <c r="S3549" s="88"/>
      <c r="T3549" s="89"/>
      <c r="U3549" s="42"/>
      <c r="V3549" s="42"/>
      <c r="W3549" s="42"/>
      <c r="X3549" s="42"/>
      <c r="Y3549" s="42"/>
      <c r="Z3549" s="42"/>
      <c r="AA3549" s="42"/>
      <c r="AB3549" s="42"/>
      <c r="AC3549" s="42"/>
      <c r="AD3549" s="42"/>
      <c r="AE3549" s="42"/>
      <c r="AT3549" s="21" t="s">
        <v>442</v>
      </c>
      <c r="AU3549" s="21" t="s">
        <v>83</v>
      </c>
    </row>
    <row r="3550" s="13" customFormat="1">
      <c r="A3550" s="13"/>
      <c r="B3550" s="238"/>
      <c r="C3550" s="239"/>
      <c r="D3550" s="240" t="s">
        <v>446</v>
      </c>
      <c r="E3550" s="241" t="s">
        <v>28</v>
      </c>
      <c r="F3550" s="242" t="s">
        <v>4374</v>
      </c>
      <c r="G3550" s="239"/>
      <c r="H3550" s="243">
        <v>143.41</v>
      </c>
      <c r="I3550" s="244"/>
      <c r="J3550" s="239"/>
      <c r="K3550" s="239"/>
      <c r="L3550" s="245"/>
      <c r="M3550" s="246"/>
      <c r="N3550" s="247"/>
      <c r="O3550" s="247"/>
      <c r="P3550" s="247"/>
      <c r="Q3550" s="247"/>
      <c r="R3550" s="247"/>
      <c r="S3550" s="247"/>
      <c r="T3550" s="248"/>
      <c r="U3550" s="13"/>
      <c r="V3550" s="13"/>
      <c r="W3550" s="13"/>
      <c r="X3550" s="13"/>
      <c r="Y3550" s="13"/>
      <c r="Z3550" s="13"/>
      <c r="AA3550" s="13"/>
      <c r="AB3550" s="13"/>
      <c r="AC3550" s="13"/>
      <c r="AD3550" s="13"/>
      <c r="AE3550" s="13"/>
      <c r="AT3550" s="249" t="s">
        <v>446</v>
      </c>
      <c r="AU3550" s="249" t="s">
        <v>83</v>
      </c>
      <c r="AV3550" s="13" t="s">
        <v>83</v>
      </c>
      <c r="AW3550" s="13" t="s">
        <v>35</v>
      </c>
      <c r="AX3550" s="13" t="s">
        <v>74</v>
      </c>
      <c r="AY3550" s="249" t="s">
        <v>426</v>
      </c>
    </row>
    <row r="3551" s="14" customFormat="1">
      <c r="A3551" s="14"/>
      <c r="B3551" s="250"/>
      <c r="C3551" s="251"/>
      <c r="D3551" s="240" t="s">
        <v>446</v>
      </c>
      <c r="E3551" s="252" t="s">
        <v>28</v>
      </c>
      <c r="F3551" s="253" t="s">
        <v>460</v>
      </c>
      <c r="G3551" s="251"/>
      <c r="H3551" s="252" t="s">
        <v>28</v>
      </c>
      <c r="I3551" s="254"/>
      <c r="J3551" s="251"/>
      <c r="K3551" s="251"/>
      <c r="L3551" s="255"/>
      <c r="M3551" s="256"/>
      <c r="N3551" s="257"/>
      <c r="O3551" s="257"/>
      <c r="P3551" s="257"/>
      <c r="Q3551" s="257"/>
      <c r="R3551" s="257"/>
      <c r="S3551" s="257"/>
      <c r="T3551" s="258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T3551" s="259" t="s">
        <v>446</v>
      </c>
      <c r="AU3551" s="259" t="s">
        <v>83</v>
      </c>
      <c r="AV3551" s="14" t="s">
        <v>81</v>
      </c>
      <c r="AW3551" s="14" t="s">
        <v>35</v>
      </c>
      <c r="AX3551" s="14" t="s">
        <v>74</v>
      </c>
      <c r="AY3551" s="259" t="s">
        <v>426</v>
      </c>
    </row>
    <row r="3552" s="13" customFormat="1">
      <c r="A3552" s="13"/>
      <c r="B3552" s="238"/>
      <c r="C3552" s="239"/>
      <c r="D3552" s="240" t="s">
        <v>446</v>
      </c>
      <c r="E3552" s="241" t="s">
        <v>28</v>
      </c>
      <c r="F3552" s="242" t="s">
        <v>4375</v>
      </c>
      <c r="G3552" s="239"/>
      <c r="H3552" s="243">
        <v>180.90000000000001</v>
      </c>
      <c r="I3552" s="244"/>
      <c r="J3552" s="239"/>
      <c r="K3552" s="239"/>
      <c r="L3552" s="245"/>
      <c r="M3552" s="246"/>
      <c r="N3552" s="247"/>
      <c r="O3552" s="247"/>
      <c r="P3552" s="247"/>
      <c r="Q3552" s="247"/>
      <c r="R3552" s="247"/>
      <c r="S3552" s="247"/>
      <c r="T3552" s="248"/>
      <c r="U3552" s="13"/>
      <c r="V3552" s="13"/>
      <c r="W3552" s="13"/>
      <c r="X3552" s="13"/>
      <c r="Y3552" s="13"/>
      <c r="Z3552" s="13"/>
      <c r="AA3552" s="13"/>
      <c r="AB3552" s="13"/>
      <c r="AC3552" s="13"/>
      <c r="AD3552" s="13"/>
      <c r="AE3552" s="13"/>
      <c r="AT3552" s="249" t="s">
        <v>446</v>
      </c>
      <c r="AU3552" s="249" t="s">
        <v>83</v>
      </c>
      <c r="AV3552" s="13" t="s">
        <v>83</v>
      </c>
      <c r="AW3552" s="13" t="s">
        <v>35</v>
      </c>
      <c r="AX3552" s="13" t="s">
        <v>74</v>
      </c>
      <c r="AY3552" s="249" t="s">
        <v>426</v>
      </c>
    </row>
    <row r="3553" s="13" customFormat="1">
      <c r="A3553" s="13"/>
      <c r="B3553" s="238"/>
      <c r="C3553" s="239"/>
      <c r="D3553" s="240" t="s">
        <v>446</v>
      </c>
      <c r="E3553" s="241" t="s">
        <v>28</v>
      </c>
      <c r="F3553" s="242" t="s">
        <v>4376</v>
      </c>
      <c r="G3553" s="239"/>
      <c r="H3553" s="243">
        <v>-15</v>
      </c>
      <c r="I3553" s="244"/>
      <c r="J3553" s="239"/>
      <c r="K3553" s="239"/>
      <c r="L3553" s="245"/>
      <c r="M3553" s="246"/>
      <c r="N3553" s="247"/>
      <c r="O3553" s="247"/>
      <c r="P3553" s="247"/>
      <c r="Q3553" s="247"/>
      <c r="R3553" s="247"/>
      <c r="S3553" s="247"/>
      <c r="T3553" s="248"/>
      <c r="U3553" s="13"/>
      <c r="V3553" s="13"/>
      <c r="W3553" s="13"/>
      <c r="X3553" s="13"/>
      <c r="Y3553" s="13"/>
      <c r="Z3553" s="13"/>
      <c r="AA3553" s="13"/>
      <c r="AB3553" s="13"/>
      <c r="AC3553" s="13"/>
      <c r="AD3553" s="13"/>
      <c r="AE3553" s="13"/>
      <c r="AT3553" s="249" t="s">
        <v>446</v>
      </c>
      <c r="AU3553" s="249" t="s">
        <v>83</v>
      </c>
      <c r="AV3553" s="13" t="s">
        <v>83</v>
      </c>
      <c r="AW3553" s="13" t="s">
        <v>35</v>
      </c>
      <c r="AX3553" s="13" t="s">
        <v>74</v>
      </c>
      <c r="AY3553" s="249" t="s">
        <v>426</v>
      </c>
    </row>
    <row r="3554" s="13" customFormat="1">
      <c r="A3554" s="13"/>
      <c r="B3554" s="238"/>
      <c r="C3554" s="239"/>
      <c r="D3554" s="240" t="s">
        <v>446</v>
      </c>
      <c r="E3554" s="241" t="s">
        <v>28</v>
      </c>
      <c r="F3554" s="242" t="s">
        <v>4377</v>
      </c>
      <c r="G3554" s="239"/>
      <c r="H3554" s="243">
        <v>131.69999999999999</v>
      </c>
      <c r="I3554" s="244"/>
      <c r="J3554" s="239"/>
      <c r="K3554" s="239"/>
      <c r="L3554" s="245"/>
      <c r="M3554" s="246"/>
      <c r="N3554" s="247"/>
      <c r="O3554" s="247"/>
      <c r="P3554" s="247"/>
      <c r="Q3554" s="247"/>
      <c r="R3554" s="247"/>
      <c r="S3554" s="247"/>
      <c r="T3554" s="248"/>
      <c r="U3554" s="13"/>
      <c r="V3554" s="13"/>
      <c r="W3554" s="13"/>
      <c r="X3554" s="13"/>
      <c r="Y3554" s="13"/>
      <c r="Z3554" s="13"/>
      <c r="AA3554" s="13"/>
      <c r="AB3554" s="13"/>
      <c r="AC3554" s="13"/>
      <c r="AD3554" s="13"/>
      <c r="AE3554" s="13"/>
      <c r="AT3554" s="249" t="s">
        <v>446</v>
      </c>
      <c r="AU3554" s="249" t="s">
        <v>83</v>
      </c>
      <c r="AV3554" s="13" t="s">
        <v>83</v>
      </c>
      <c r="AW3554" s="13" t="s">
        <v>35</v>
      </c>
      <c r="AX3554" s="13" t="s">
        <v>74</v>
      </c>
      <c r="AY3554" s="249" t="s">
        <v>426</v>
      </c>
    </row>
    <row r="3555" s="14" customFormat="1">
      <c r="A3555" s="14"/>
      <c r="B3555" s="250"/>
      <c r="C3555" s="251"/>
      <c r="D3555" s="240" t="s">
        <v>446</v>
      </c>
      <c r="E3555" s="252" t="s">
        <v>28</v>
      </c>
      <c r="F3555" s="253" t="s">
        <v>862</v>
      </c>
      <c r="G3555" s="251"/>
      <c r="H3555" s="252" t="s">
        <v>28</v>
      </c>
      <c r="I3555" s="254"/>
      <c r="J3555" s="251"/>
      <c r="K3555" s="251"/>
      <c r="L3555" s="255"/>
      <c r="M3555" s="256"/>
      <c r="N3555" s="257"/>
      <c r="O3555" s="257"/>
      <c r="P3555" s="257"/>
      <c r="Q3555" s="257"/>
      <c r="R3555" s="257"/>
      <c r="S3555" s="257"/>
      <c r="T3555" s="258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T3555" s="259" t="s">
        <v>446</v>
      </c>
      <c r="AU3555" s="259" t="s">
        <v>83</v>
      </c>
      <c r="AV3555" s="14" t="s">
        <v>81</v>
      </c>
      <c r="AW3555" s="14" t="s">
        <v>35</v>
      </c>
      <c r="AX3555" s="14" t="s">
        <v>74</v>
      </c>
      <c r="AY3555" s="259" t="s">
        <v>426</v>
      </c>
    </row>
    <row r="3556" s="13" customFormat="1">
      <c r="A3556" s="13"/>
      <c r="B3556" s="238"/>
      <c r="C3556" s="239"/>
      <c r="D3556" s="240" t="s">
        <v>446</v>
      </c>
      <c r="E3556" s="241" t="s">
        <v>28</v>
      </c>
      <c r="F3556" s="242" t="s">
        <v>4378</v>
      </c>
      <c r="G3556" s="239"/>
      <c r="H3556" s="243">
        <v>308.85000000000002</v>
      </c>
      <c r="I3556" s="244"/>
      <c r="J3556" s="239"/>
      <c r="K3556" s="239"/>
      <c r="L3556" s="245"/>
      <c r="M3556" s="246"/>
      <c r="N3556" s="247"/>
      <c r="O3556" s="247"/>
      <c r="P3556" s="247"/>
      <c r="Q3556" s="247"/>
      <c r="R3556" s="247"/>
      <c r="S3556" s="247"/>
      <c r="T3556" s="248"/>
      <c r="U3556" s="13"/>
      <c r="V3556" s="13"/>
      <c r="W3556" s="13"/>
      <c r="X3556" s="13"/>
      <c r="Y3556" s="13"/>
      <c r="Z3556" s="13"/>
      <c r="AA3556" s="13"/>
      <c r="AB3556" s="13"/>
      <c r="AC3556" s="13"/>
      <c r="AD3556" s="13"/>
      <c r="AE3556" s="13"/>
      <c r="AT3556" s="249" t="s">
        <v>446</v>
      </c>
      <c r="AU3556" s="249" t="s">
        <v>83</v>
      </c>
      <c r="AV3556" s="13" t="s">
        <v>83</v>
      </c>
      <c r="AW3556" s="13" t="s">
        <v>35</v>
      </c>
      <c r="AX3556" s="13" t="s">
        <v>74</v>
      </c>
      <c r="AY3556" s="249" t="s">
        <v>426</v>
      </c>
    </row>
    <row r="3557" s="13" customFormat="1">
      <c r="A3557" s="13"/>
      <c r="B3557" s="238"/>
      <c r="C3557" s="239"/>
      <c r="D3557" s="240" t="s">
        <v>446</v>
      </c>
      <c r="E3557" s="241" t="s">
        <v>28</v>
      </c>
      <c r="F3557" s="242" t="s">
        <v>4379</v>
      </c>
      <c r="G3557" s="239"/>
      <c r="H3557" s="243">
        <v>71.25</v>
      </c>
      <c r="I3557" s="244"/>
      <c r="J3557" s="239"/>
      <c r="K3557" s="239"/>
      <c r="L3557" s="245"/>
      <c r="M3557" s="246"/>
      <c r="N3557" s="247"/>
      <c r="O3557" s="247"/>
      <c r="P3557" s="247"/>
      <c r="Q3557" s="247"/>
      <c r="R3557" s="247"/>
      <c r="S3557" s="247"/>
      <c r="T3557" s="248"/>
      <c r="U3557" s="13"/>
      <c r="V3557" s="13"/>
      <c r="W3557" s="13"/>
      <c r="X3557" s="13"/>
      <c r="Y3557" s="13"/>
      <c r="Z3557" s="13"/>
      <c r="AA3557" s="13"/>
      <c r="AB3557" s="13"/>
      <c r="AC3557" s="13"/>
      <c r="AD3557" s="13"/>
      <c r="AE3557" s="13"/>
      <c r="AT3557" s="249" t="s">
        <v>446</v>
      </c>
      <c r="AU3557" s="249" t="s">
        <v>83</v>
      </c>
      <c r="AV3557" s="13" t="s">
        <v>83</v>
      </c>
      <c r="AW3557" s="13" t="s">
        <v>35</v>
      </c>
      <c r="AX3557" s="13" t="s">
        <v>74</v>
      </c>
      <c r="AY3557" s="249" t="s">
        <v>426</v>
      </c>
    </row>
    <row r="3558" s="13" customFormat="1">
      <c r="A3558" s="13"/>
      <c r="B3558" s="238"/>
      <c r="C3558" s="239"/>
      <c r="D3558" s="240" t="s">
        <v>446</v>
      </c>
      <c r="E3558" s="241" t="s">
        <v>28</v>
      </c>
      <c r="F3558" s="242" t="s">
        <v>4380</v>
      </c>
      <c r="G3558" s="239"/>
      <c r="H3558" s="243">
        <v>176.19999999999999</v>
      </c>
      <c r="I3558" s="244"/>
      <c r="J3558" s="239"/>
      <c r="K3558" s="239"/>
      <c r="L3558" s="245"/>
      <c r="M3558" s="246"/>
      <c r="N3558" s="247"/>
      <c r="O3558" s="247"/>
      <c r="P3558" s="247"/>
      <c r="Q3558" s="247"/>
      <c r="R3558" s="247"/>
      <c r="S3558" s="247"/>
      <c r="T3558" s="248"/>
      <c r="U3558" s="13"/>
      <c r="V3558" s="13"/>
      <c r="W3558" s="13"/>
      <c r="X3558" s="13"/>
      <c r="Y3558" s="13"/>
      <c r="Z3558" s="13"/>
      <c r="AA3558" s="13"/>
      <c r="AB3558" s="13"/>
      <c r="AC3558" s="13"/>
      <c r="AD3558" s="13"/>
      <c r="AE3558" s="13"/>
      <c r="AT3558" s="249" t="s">
        <v>446</v>
      </c>
      <c r="AU3558" s="249" t="s">
        <v>83</v>
      </c>
      <c r="AV3558" s="13" t="s">
        <v>83</v>
      </c>
      <c r="AW3558" s="13" t="s">
        <v>35</v>
      </c>
      <c r="AX3558" s="13" t="s">
        <v>74</v>
      </c>
      <c r="AY3558" s="249" t="s">
        <v>426</v>
      </c>
    </row>
    <row r="3559" s="13" customFormat="1">
      <c r="A3559" s="13"/>
      <c r="B3559" s="238"/>
      <c r="C3559" s="239"/>
      <c r="D3559" s="240" t="s">
        <v>446</v>
      </c>
      <c r="E3559" s="241" t="s">
        <v>28</v>
      </c>
      <c r="F3559" s="242" t="s">
        <v>4381</v>
      </c>
      <c r="G3559" s="239"/>
      <c r="H3559" s="243">
        <v>118.84999999999999</v>
      </c>
      <c r="I3559" s="244"/>
      <c r="J3559" s="239"/>
      <c r="K3559" s="239"/>
      <c r="L3559" s="245"/>
      <c r="M3559" s="246"/>
      <c r="N3559" s="247"/>
      <c r="O3559" s="247"/>
      <c r="P3559" s="247"/>
      <c r="Q3559" s="247"/>
      <c r="R3559" s="247"/>
      <c r="S3559" s="247"/>
      <c r="T3559" s="248"/>
      <c r="U3559" s="13"/>
      <c r="V3559" s="13"/>
      <c r="W3559" s="13"/>
      <c r="X3559" s="13"/>
      <c r="Y3559" s="13"/>
      <c r="Z3559" s="13"/>
      <c r="AA3559" s="13"/>
      <c r="AB3559" s="13"/>
      <c r="AC3559" s="13"/>
      <c r="AD3559" s="13"/>
      <c r="AE3559" s="13"/>
      <c r="AT3559" s="249" t="s">
        <v>446</v>
      </c>
      <c r="AU3559" s="249" t="s">
        <v>83</v>
      </c>
      <c r="AV3559" s="13" t="s">
        <v>83</v>
      </c>
      <c r="AW3559" s="13" t="s">
        <v>35</v>
      </c>
      <c r="AX3559" s="13" t="s">
        <v>74</v>
      </c>
      <c r="AY3559" s="249" t="s">
        <v>426</v>
      </c>
    </row>
    <row r="3560" s="14" customFormat="1">
      <c r="A3560" s="14"/>
      <c r="B3560" s="250"/>
      <c r="C3560" s="251"/>
      <c r="D3560" s="240" t="s">
        <v>446</v>
      </c>
      <c r="E3560" s="252" t="s">
        <v>28</v>
      </c>
      <c r="F3560" s="253" t="s">
        <v>871</v>
      </c>
      <c r="G3560" s="251"/>
      <c r="H3560" s="252" t="s">
        <v>28</v>
      </c>
      <c r="I3560" s="254"/>
      <c r="J3560" s="251"/>
      <c r="K3560" s="251"/>
      <c r="L3560" s="255"/>
      <c r="M3560" s="256"/>
      <c r="N3560" s="257"/>
      <c r="O3560" s="257"/>
      <c r="P3560" s="257"/>
      <c r="Q3560" s="257"/>
      <c r="R3560" s="257"/>
      <c r="S3560" s="257"/>
      <c r="T3560" s="258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T3560" s="259" t="s">
        <v>446</v>
      </c>
      <c r="AU3560" s="259" t="s">
        <v>83</v>
      </c>
      <c r="AV3560" s="14" t="s">
        <v>81</v>
      </c>
      <c r="AW3560" s="14" t="s">
        <v>35</v>
      </c>
      <c r="AX3560" s="14" t="s">
        <v>74</v>
      </c>
      <c r="AY3560" s="259" t="s">
        <v>426</v>
      </c>
    </row>
    <row r="3561" s="13" customFormat="1">
      <c r="A3561" s="13"/>
      <c r="B3561" s="238"/>
      <c r="C3561" s="239"/>
      <c r="D3561" s="240" t="s">
        <v>446</v>
      </c>
      <c r="E3561" s="241" t="s">
        <v>28</v>
      </c>
      <c r="F3561" s="242" t="s">
        <v>4382</v>
      </c>
      <c r="G3561" s="239"/>
      <c r="H3561" s="243">
        <v>295.64999999999998</v>
      </c>
      <c r="I3561" s="244"/>
      <c r="J3561" s="239"/>
      <c r="K3561" s="239"/>
      <c r="L3561" s="245"/>
      <c r="M3561" s="246"/>
      <c r="N3561" s="247"/>
      <c r="O3561" s="247"/>
      <c r="P3561" s="247"/>
      <c r="Q3561" s="247"/>
      <c r="R3561" s="247"/>
      <c r="S3561" s="247"/>
      <c r="T3561" s="248"/>
      <c r="U3561" s="13"/>
      <c r="V3561" s="13"/>
      <c r="W3561" s="13"/>
      <c r="X3561" s="13"/>
      <c r="Y3561" s="13"/>
      <c r="Z3561" s="13"/>
      <c r="AA3561" s="13"/>
      <c r="AB3561" s="13"/>
      <c r="AC3561" s="13"/>
      <c r="AD3561" s="13"/>
      <c r="AE3561" s="13"/>
      <c r="AT3561" s="249" t="s">
        <v>446</v>
      </c>
      <c r="AU3561" s="249" t="s">
        <v>83</v>
      </c>
      <c r="AV3561" s="13" t="s">
        <v>83</v>
      </c>
      <c r="AW3561" s="13" t="s">
        <v>35</v>
      </c>
      <c r="AX3561" s="13" t="s">
        <v>74</v>
      </c>
      <c r="AY3561" s="249" t="s">
        <v>426</v>
      </c>
    </row>
    <row r="3562" s="13" customFormat="1">
      <c r="A3562" s="13"/>
      <c r="B3562" s="238"/>
      <c r="C3562" s="239"/>
      <c r="D3562" s="240" t="s">
        <v>446</v>
      </c>
      <c r="E3562" s="241" t="s">
        <v>28</v>
      </c>
      <c r="F3562" s="242" t="s">
        <v>4383</v>
      </c>
      <c r="G3562" s="239"/>
      <c r="H3562" s="243">
        <v>96.299999999999997</v>
      </c>
      <c r="I3562" s="244"/>
      <c r="J3562" s="239"/>
      <c r="K3562" s="239"/>
      <c r="L3562" s="245"/>
      <c r="M3562" s="246"/>
      <c r="N3562" s="247"/>
      <c r="O3562" s="247"/>
      <c r="P3562" s="247"/>
      <c r="Q3562" s="247"/>
      <c r="R3562" s="247"/>
      <c r="S3562" s="247"/>
      <c r="T3562" s="248"/>
      <c r="U3562" s="13"/>
      <c r="V3562" s="13"/>
      <c r="W3562" s="13"/>
      <c r="X3562" s="13"/>
      <c r="Y3562" s="13"/>
      <c r="Z3562" s="13"/>
      <c r="AA3562" s="13"/>
      <c r="AB3562" s="13"/>
      <c r="AC3562" s="13"/>
      <c r="AD3562" s="13"/>
      <c r="AE3562" s="13"/>
      <c r="AT3562" s="249" t="s">
        <v>446</v>
      </c>
      <c r="AU3562" s="249" t="s">
        <v>83</v>
      </c>
      <c r="AV3562" s="13" t="s">
        <v>83</v>
      </c>
      <c r="AW3562" s="13" t="s">
        <v>35</v>
      </c>
      <c r="AX3562" s="13" t="s">
        <v>74</v>
      </c>
      <c r="AY3562" s="249" t="s">
        <v>426</v>
      </c>
    </row>
    <row r="3563" s="13" customFormat="1">
      <c r="A3563" s="13"/>
      <c r="B3563" s="238"/>
      <c r="C3563" s="239"/>
      <c r="D3563" s="240" t="s">
        <v>446</v>
      </c>
      <c r="E3563" s="241" t="s">
        <v>28</v>
      </c>
      <c r="F3563" s="242" t="s">
        <v>4384</v>
      </c>
      <c r="G3563" s="239"/>
      <c r="H3563" s="243">
        <v>141.35400000000001</v>
      </c>
      <c r="I3563" s="244"/>
      <c r="J3563" s="239"/>
      <c r="K3563" s="239"/>
      <c r="L3563" s="245"/>
      <c r="M3563" s="246"/>
      <c r="N3563" s="247"/>
      <c r="O3563" s="247"/>
      <c r="P3563" s="247"/>
      <c r="Q3563" s="247"/>
      <c r="R3563" s="247"/>
      <c r="S3563" s="247"/>
      <c r="T3563" s="248"/>
      <c r="U3563" s="13"/>
      <c r="V3563" s="13"/>
      <c r="W3563" s="13"/>
      <c r="X3563" s="13"/>
      <c r="Y3563" s="13"/>
      <c r="Z3563" s="13"/>
      <c r="AA3563" s="13"/>
      <c r="AB3563" s="13"/>
      <c r="AC3563" s="13"/>
      <c r="AD3563" s="13"/>
      <c r="AE3563" s="13"/>
      <c r="AT3563" s="249" t="s">
        <v>446</v>
      </c>
      <c r="AU3563" s="249" t="s">
        <v>83</v>
      </c>
      <c r="AV3563" s="13" t="s">
        <v>83</v>
      </c>
      <c r="AW3563" s="13" t="s">
        <v>35</v>
      </c>
      <c r="AX3563" s="13" t="s">
        <v>74</v>
      </c>
      <c r="AY3563" s="249" t="s">
        <v>426</v>
      </c>
    </row>
    <row r="3564" s="14" customFormat="1">
      <c r="A3564" s="14"/>
      <c r="B3564" s="250"/>
      <c r="C3564" s="251"/>
      <c r="D3564" s="240" t="s">
        <v>446</v>
      </c>
      <c r="E3564" s="252" t="s">
        <v>28</v>
      </c>
      <c r="F3564" s="253" t="s">
        <v>872</v>
      </c>
      <c r="G3564" s="251"/>
      <c r="H3564" s="252" t="s">
        <v>28</v>
      </c>
      <c r="I3564" s="254"/>
      <c r="J3564" s="251"/>
      <c r="K3564" s="251"/>
      <c r="L3564" s="255"/>
      <c r="M3564" s="256"/>
      <c r="N3564" s="257"/>
      <c r="O3564" s="257"/>
      <c r="P3564" s="257"/>
      <c r="Q3564" s="257"/>
      <c r="R3564" s="257"/>
      <c r="S3564" s="257"/>
      <c r="T3564" s="258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T3564" s="259" t="s">
        <v>446</v>
      </c>
      <c r="AU3564" s="259" t="s">
        <v>83</v>
      </c>
      <c r="AV3564" s="14" t="s">
        <v>81</v>
      </c>
      <c r="AW3564" s="14" t="s">
        <v>35</v>
      </c>
      <c r="AX3564" s="14" t="s">
        <v>74</v>
      </c>
      <c r="AY3564" s="259" t="s">
        <v>426</v>
      </c>
    </row>
    <row r="3565" s="13" customFormat="1">
      <c r="A3565" s="13"/>
      <c r="B3565" s="238"/>
      <c r="C3565" s="239"/>
      <c r="D3565" s="240" t="s">
        <v>446</v>
      </c>
      <c r="E3565" s="241" t="s">
        <v>28</v>
      </c>
      <c r="F3565" s="242" t="s">
        <v>4382</v>
      </c>
      <c r="G3565" s="239"/>
      <c r="H3565" s="243">
        <v>295.64999999999998</v>
      </c>
      <c r="I3565" s="244"/>
      <c r="J3565" s="239"/>
      <c r="K3565" s="239"/>
      <c r="L3565" s="245"/>
      <c r="M3565" s="246"/>
      <c r="N3565" s="247"/>
      <c r="O3565" s="247"/>
      <c r="P3565" s="247"/>
      <c r="Q3565" s="247"/>
      <c r="R3565" s="247"/>
      <c r="S3565" s="247"/>
      <c r="T3565" s="248"/>
      <c r="U3565" s="13"/>
      <c r="V3565" s="13"/>
      <c r="W3565" s="13"/>
      <c r="X3565" s="13"/>
      <c r="Y3565" s="13"/>
      <c r="Z3565" s="13"/>
      <c r="AA3565" s="13"/>
      <c r="AB3565" s="13"/>
      <c r="AC3565" s="13"/>
      <c r="AD3565" s="13"/>
      <c r="AE3565" s="13"/>
      <c r="AT3565" s="249" t="s">
        <v>446</v>
      </c>
      <c r="AU3565" s="249" t="s">
        <v>83</v>
      </c>
      <c r="AV3565" s="13" t="s">
        <v>83</v>
      </c>
      <c r="AW3565" s="13" t="s">
        <v>35</v>
      </c>
      <c r="AX3565" s="13" t="s">
        <v>74</v>
      </c>
      <c r="AY3565" s="249" t="s">
        <v>426</v>
      </c>
    </row>
    <row r="3566" s="13" customFormat="1">
      <c r="A3566" s="13"/>
      <c r="B3566" s="238"/>
      <c r="C3566" s="239"/>
      <c r="D3566" s="240" t="s">
        <v>446</v>
      </c>
      <c r="E3566" s="241" t="s">
        <v>28</v>
      </c>
      <c r="F3566" s="242" t="s">
        <v>4383</v>
      </c>
      <c r="G3566" s="239"/>
      <c r="H3566" s="243">
        <v>96.299999999999997</v>
      </c>
      <c r="I3566" s="244"/>
      <c r="J3566" s="239"/>
      <c r="K3566" s="239"/>
      <c r="L3566" s="245"/>
      <c r="M3566" s="246"/>
      <c r="N3566" s="247"/>
      <c r="O3566" s="247"/>
      <c r="P3566" s="247"/>
      <c r="Q3566" s="247"/>
      <c r="R3566" s="247"/>
      <c r="S3566" s="247"/>
      <c r="T3566" s="248"/>
      <c r="U3566" s="13"/>
      <c r="V3566" s="13"/>
      <c r="W3566" s="13"/>
      <c r="X3566" s="13"/>
      <c r="Y3566" s="13"/>
      <c r="Z3566" s="13"/>
      <c r="AA3566" s="13"/>
      <c r="AB3566" s="13"/>
      <c r="AC3566" s="13"/>
      <c r="AD3566" s="13"/>
      <c r="AE3566" s="13"/>
      <c r="AT3566" s="249" t="s">
        <v>446</v>
      </c>
      <c r="AU3566" s="249" t="s">
        <v>83</v>
      </c>
      <c r="AV3566" s="13" t="s">
        <v>83</v>
      </c>
      <c r="AW3566" s="13" t="s">
        <v>35</v>
      </c>
      <c r="AX3566" s="13" t="s">
        <v>74</v>
      </c>
      <c r="AY3566" s="249" t="s">
        <v>426</v>
      </c>
    </row>
    <row r="3567" s="13" customFormat="1">
      <c r="A3567" s="13"/>
      <c r="B3567" s="238"/>
      <c r="C3567" s="239"/>
      <c r="D3567" s="240" t="s">
        <v>446</v>
      </c>
      <c r="E3567" s="241" t="s">
        <v>28</v>
      </c>
      <c r="F3567" s="242" t="s">
        <v>4384</v>
      </c>
      <c r="G3567" s="239"/>
      <c r="H3567" s="243">
        <v>141.35400000000001</v>
      </c>
      <c r="I3567" s="244"/>
      <c r="J3567" s="239"/>
      <c r="K3567" s="239"/>
      <c r="L3567" s="245"/>
      <c r="M3567" s="246"/>
      <c r="N3567" s="247"/>
      <c r="O3567" s="247"/>
      <c r="P3567" s="247"/>
      <c r="Q3567" s="247"/>
      <c r="R3567" s="247"/>
      <c r="S3567" s="247"/>
      <c r="T3567" s="248"/>
      <c r="U3567" s="13"/>
      <c r="V3567" s="13"/>
      <c r="W3567" s="13"/>
      <c r="X3567" s="13"/>
      <c r="Y3567" s="13"/>
      <c r="Z3567" s="13"/>
      <c r="AA3567" s="13"/>
      <c r="AB3567" s="13"/>
      <c r="AC3567" s="13"/>
      <c r="AD3567" s="13"/>
      <c r="AE3567" s="13"/>
      <c r="AT3567" s="249" t="s">
        <v>446</v>
      </c>
      <c r="AU3567" s="249" t="s">
        <v>83</v>
      </c>
      <c r="AV3567" s="13" t="s">
        <v>83</v>
      </c>
      <c r="AW3567" s="13" t="s">
        <v>35</v>
      </c>
      <c r="AX3567" s="13" t="s">
        <v>74</v>
      </c>
      <c r="AY3567" s="249" t="s">
        <v>426</v>
      </c>
    </row>
    <row r="3568" s="15" customFormat="1">
      <c r="A3568" s="15"/>
      <c r="B3568" s="260"/>
      <c r="C3568" s="261"/>
      <c r="D3568" s="240" t="s">
        <v>446</v>
      </c>
      <c r="E3568" s="262" t="s">
        <v>259</v>
      </c>
      <c r="F3568" s="263" t="s">
        <v>466</v>
      </c>
      <c r="G3568" s="261"/>
      <c r="H3568" s="264">
        <v>2182.768</v>
      </c>
      <c r="I3568" s="265"/>
      <c r="J3568" s="261"/>
      <c r="K3568" s="261"/>
      <c r="L3568" s="266"/>
      <c r="M3568" s="267"/>
      <c r="N3568" s="268"/>
      <c r="O3568" s="268"/>
      <c r="P3568" s="268"/>
      <c r="Q3568" s="268"/>
      <c r="R3568" s="268"/>
      <c r="S3568" s="268"/>
      <c r="T3568" s="269"/>
      <c r="U3568" s="15"/>
      <c r="V3568" s="15"/>
      <c r="W3568" s="15"/>
      <c r="X3568" s="15"/>
      <c r="Y3568" s="15"/>
      <c r="Z3568" s="15"/>
      <c r="AA3568" s="15"/>
      <c r="AB3568" s="15"/>
      <c r="AC3568" s="15"/>
      <c r="AD3568" s="15"/>
      <c r="AE3568" s="15"/>
      <c r="AT3568" s="270" t="s">
        <v>446</v>
      </c>
      <c r="AU3568" s="270" t="s">
        <v>83</v>
      </c>
      <c r="AV3568" s="15" t="s">
        <v>438</v>
      </c>
      <c r="AW3568" s="15" t="s">
        <v>35</v>
      </c>
      <c r="AX3568" s="15" t="s">
        <v>81</v>
      </c>
      <c r="AY3568" s="270" t="s">
        <v>426</v>
      </c>
    </row>
    <row r="3569" s="2" customFormat="1" ht="24.15" customHeight="1">
      <c r="A3569" s="42"/>
      <c r="B3569" s="43"/>
      <c r="C3569" s="220" t="s">
        <v>4385</v>
      </c>
      <c r="D3569" s="220" t="s">
        <v>433</v>
      </c>
      <c r="E3569" s="221" t="s">
        <v>4386</v>
      </c>
      <c r="F3569" s="222" t="s">
        <v>4387</v>
      </c>
      <c r="G3569" s="223" t="s">
        <v>436</v>
      </c>
      <c r="H3569" s="224">
        <v>134.227</v>
      </c>
      <c r="I3569" s="225"/>
      <c r="J3569" s="226">
        <f>ROUND(I3569*H3569,2)</f>
        <v>0</v>
      </c>
      <c r="K3569" s="222" t="s">
        <v>437</v>
      </c>
      <c r="L3569" s="48"/>
      <c r="M3569" s="227" t="s">
        <v>28</v>
      </c>
      <c r="N3569" s="228" t="s">
        <v>45</v>
      </c>
      <c r="O3569" s="88"/>
      <c r="P3569" s="229">
        <f>O3569*H3569</f>
        <v>0</v>
      </c>
      <c r="Q3569" s="229">
        <v>0.001</v>
      </c>
      <c r="R3569" s="229">
        <f>Q3569*H3569</f>
        <v>0.13422700000000001</v>
      </c>
      <c r="S3569" s="229">
        <v>0.00031</v>
      </c>
      <c r="T3569" s="230">
        <f>S3569*H3569</f>
        <v>0.041610370000000001</v>
      </c>
      <c r="U3569" s="42"/>
      <c r="V3569" s="42"/>
      <c r="W3569" s="42"/>
      <c r="X3569" s="42"/>
      <c r="Y3569" s="42"/>
      <c r="Z3569" s="42"/>
      <c r="AA3569" s="42"/>
      <c r="AB3569" s="42"/>
      <c r="AC3569" s="42"/>
      <c r="AD3569" s="42"/>
      <c r="AE3569" s="42"/>
      <c r="AR3569" s="231" t="s">
        <v>645</v>
      </c>
      <c r="AT3569" s="231" t="s">
        <v>433</v>
      </c>
      <c r="AU3569" s="231" t="s">
        <v>83</v>
      </c>
      <c r="AY3569" s="21" t="s">
        <v>426</v>
      </c>
      <c r="BE3569" s="232">
        <f>IF(N3569="základní",J3569,0)</f>
        <v>0</v>
      </c>
      <c r="BF3569" s="232">
        <f>IF(N3569="snížená",J3569,0)</f>
        <v>0</v>
      </c>
      <c r="BG3569" s="232">
        <f>IF(N3569="zákl. přenesená",J3569,0)</f>
        <v>0</v>
      </c>
      <c r="BH3569" s="232">
        <f>IF(N3569="sníž. přenesená",J3569,0)</f>
        <v>0</v>
      </c>
      <c r="BI3569" s="232">
        <f>IF(N3569="nulová",J3569,0)</f>
        <v>0</v>
      </c>
      <c r="BJ3569" s="21" t="s">
        <v>81</v>
      </c>
      <c r="BK3569" s="232">
        <f>ROUND(I3569*H3569,2)</f>
        <v>0</v>
      </c>
      <c r="BL3569" s="21" t="s">
        <v>645</v>
      </c>
      <c r="BM3569" s="231" t="s">
        <v>4388</v>
      </c>
    </row>
    <row r="3570" s="2" customFormat="1">
      <c r="A3570" s="42"/>
      <c r="B3570" s="43"/>
      <c r="C3570" s="44"/>
      <c r="D3570" s="233" t="s">
        <v>442</v>
      </c>
      <c r="E3570" s="44"/>
      <c r="F3570" s="234" t="s">
        <v>4389</v>
      </c>
      <c r="G3570" s="44"/>
      <c r="H3570" s="44"/>
      <c r="I3570" s="235"/>
      <c r="J3570" s="44"/>
      <c r="K3570" s="44"/>
      <c r="L3570" s="48"/>
      <c r="M3570" s="236"/>
      <c r="N3570" s="237"/>
      <c r="O3570" s="88"/>
      <c r="P3570" s="88"/>
      <c r="Q3570" s="88"/>
      <c r="R3570" s="88"/>
      <c r="S3570" s="88"/>
      <c r="T3570" s="89"/>
      <c r="U3570" s="42"/>
      <c r="V3570" s="42"/>
      <c r="W3570" s="42"/>
      <c r="X3570" s="42"/>
      <c r="Y3570" s="42"/>
      <c r="Z3570" s="42"/>
      <c r="AA3570" s="42"/>
      <c r="AB3570" s="42"/>
      <c r="AC3570" s="42"/>
      <c r="AD3570" s="42"/>
      <c r="AE3570" s="42"/>
      <c r="AT3570" s="21" t="s">
        <v>442</v>
      </c>
      <c r="AU3570" s="21" t="s">
        <v>83</v>
      </c>
    </row>
    <row r="3571" s="14" customFormat="1">
      <c r="A3571" s="14"/>
      <c r="B3571" s="250"/>
      <c r="C3571" s="251"/>
      <c r="D3571" s="240" t="s">
        <v>446</v>
      </c>
      <c r="E3571" s="252" t="s">
        <v>28</v>
      </c>
      <c r="F3571" s="253" t="s">
        <v>460</v>
      </c>
      <c r="G3571" s="251"/>
      <c r="H3571" s="252" t="s">
        <v>28</v>
      </c>
      <c r="I3571" s="254"/>
      <c r="J3571" s="251"/>
      <c r="K3571" s="251"/>
      <c r="L3571" s="255"/>
      <c r="M3571" s="256"/>
      <c r="N3571" s="257"/>
      <c r="O3571" s="257"/>
      <c r="P3571" s="257"/>
      <c r="Q3571" s="257"/>
      <c r="R3571" s="257"/>
      <c r="S3571" s="257"/>
      <c r="T3571" s="258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T3571" s="259" t="s">
        <v>446</v>
      </c>
      <c r="AU3571" s="259" t="s">
        <v>83</v>
      </c>
      <c r="AV3571" s="14" t="s">
        <v>81</v>
      </c>
      <c r="AW3571" s="14" t="s">
        <v>35</v>
      </c>
      <c r="AX3571" s="14" t="s">
        <v>74</v>
      </c>
      <c r="AY3571" s="259" t="s">
        <v>426</v>
      </c>
    </row>
    <row r="3572" s="13" customFormat="1">
      <c r="A3572" s="13"/>
      <c r="B3572" s="238"/>
      <c r="C3572" s="239"/>
      <c r="D3572" s="240" t="s">
        <v>446</v>
      </c>
      <c r="E3572" s="241" t="s">
        <v>28</v>
      </c>
      <c r="F3572" s="242" t="s">
        <v>4390</v>
      </c>
      <c r="G3572" s="239"/>
      <c r="H3572" s="243">
        <v>62.667000000000002</v>
      </c>
      <c r="I3572" s="244"/>
      <c r="J3572" s="239"/>
      <c r="K3572" s="239"/>
      <c r="L3572" s="245"/>
      <c r="M3572" s="246"/>
      <c r="N3572" s="247"/>
      <c r="O3572" s="247"/>
      <c r="P3572" s="247"/>
      <c r="Q3572" s="247"/>
      <c r="R3572" s="247"/>
      <c r="S3572" s="247"/>
      <c r="T3572" s="248"/>
      <c r="U3572" s="13"/>
      <c r="V3572" s="13"/>
      <c r="W3572" s="13"/>
      <c r="X3572" s="13"/>
      <c r="Y3572" s="13"/>
      <c r="Z3572" s="13"/>
      <c r="AA3572" s="13"/>
      <c r="AB3572" s="13"/>
      <c r="AC3572" s="13"/>
      <c r="AD3572" s="13"/>
      <c r="AE3572" s="13"/>
      <c r="AT3572" s="249" t="s">
        <v>446</v>
      </c>
      <c r="AU3572" s="249" t="s">
        <v>83</v>
      </c>
      <c r="AV3572" s="13" t="s">
        <v>83</v>
      </c>
      <c r="AW3572" s="13" t="s">
        <v>35</v>
      </c>
      <c r="AX3572" s="13" t="s">
        <v>74</v>
      </c>
      <c r="AY3572" s="249" t="s">
        <v>426</v>
      </c>
    </row>
    <row r="3573" s="13" customFormat="1">
      <c r="A3573" s="13"/>
      <c r="B3573" s="238"/>
      <c r="C3573" s="239"/>
      <c r="D3573" s="240" t="s">
        <v>446</v>
      </c>
      <c r="E3573" s="241" t="s">
        <v>28</v>
      </c>
      <c r="F3573" s="242" t="s">
        <v>4391</v>
      </c>
      <c r="G3573" s="239"/>
      <c r="H3573" s="243">
        <v>40.259999999999998</v>
      </c>
      <c r="I3573" s="244"/>
      <c r="J3573" s="239"/>
      <c r="K3573" s="239"/>
      <c r="L3573" s="245"/>
      <c r="M3573" s="246"/>
      <c r="N3573" s="247"/>
      <c r="O3573" s="247"/>
      <c r="P3573" s="247"/>
      <c r="Q3573" s="247"/>
      <c r="R3573" s="247"/>
      <c r="S3573" s="247"/>
      <c r="T3573" s="248"/>
      <c r="U3573" s="13"/>
      <c r="V3573" s="13"/>
      <c r="W3573" s="13"/>
      <c r="X3573" s="13"/>
      <c r="Y3573" s="13"/>
      <c r="Z3573" s="13"/>
      <c r="AA3573" s="13"/>
      <c r="AB3573" s="13"/>
      <c r="AC3573" s="13"/>
      <c r="AD3573" s="13"/>
      <c r="AE3573" s="13"/>
      <c r="AT3573" s="249" t="s">
        <v>446</v>
      </c>
      <c r="AU3573" s="249" t="s">
        <v>83</v>
      </c>
      <c r="AV3573" s="13" t="s">
        <v>83</v>
      </c>
      <c r="AW3573" s="13" t="s">
        <v>35</v>
      </c>
      <c r="AX3573" s="13" t="s">
        <v>74</v>
      </c>
      <c r="AY3573" s="249" t="s">
        <v>426</v>
      </c>
    </row>
    <row r="3574" s="13" customFormat="1">
      <c r="A3574" s="13"/>
      <c r="B3574" s="238"/>
      <c r="C3574" s="239"/>
      <c r="D3574" s="240" t="s">
        <v>446</v>
      </c>
      <c r="E3574" s="241" t="s">
        <v>28</v>
      </c>
      <c r="F3574" s="242" t="s">
        <v>4392</v>
      </c>
      <c r="G3574" s="239"/>
      <c r="H3574" s="243">
        <v>31.300000000000001</v>
      </c>
      <c r="I3574" s="244"/>
      <c r="J3574" s="239"/>
      <c r="K3574" s="239"/>
      <c r="L3574" s="245"/>
      <c r="M3574" s="246"/>
      <c r="N3574" s="247"/>
      <c r="O3574" s="247"/>
      <c r="P3574" s="247"/>
      <c r="Q3574" s="247"/>
      <c r="R3574" s="247"/>
      <c r="S3574" s="247"/>
      <c r="T3574" s="248"/>
      <c r="U3574" s="13"/>
      <c r="V3574" s="13"/>
      <c r="W3574" s="13"/>
      <c r="X3574" s="13"/>
      <c r="Y3574" s="13"/>
      <c r="Z3574" s="13"/>
      <c r="AA3574" s="13"/>
      <c r="AB3574" s="13"/>
      <c r="AC3574" s="13"/>
      <c r="AD3574" s="13"/>
      <c r="AE3574" s="13"/>
      <c r="AT3574" s="249" t="s">
        <v>446</v>
      </c>
      <c r="AU3574" s="249" t="s">
        <v>83</v>
      </c>
      <c r="AV3574" s="13" t="s">
        <v>83</v>
      </c>
      <c r="AW3574" s="13" t="s">
        <v>35</v>
      </c>
      <c r="AX3574" s="13" t="s">
        <v>74</v>
      </c>
      <c r="AY3574" s="249" t="s">
        <v>426</v>
      </c>
    </row>
    <row r="3575" s="15" customFormat="1">
      <c r="A3575" s="15"/>
      <c r="B3575" s="260"/>
      <c r="C3575" s="261"/>
      <c r="D3575" s="240" t="s">
        <v>446</v>
      </c>
      <c r="E3575" s="262" t="s">
        <v>261</v>
      </c>
      <c r="F3575" s="263" t="s">
        <v>466</v>
      </c>
      <c r="G3575" s="261"/>
      <c r="H3575" s="264">
        <v>134.227</v>
      </c>
      <c r="I3575" s="265"/>
      <c r="J3575" s="261"/>
      <c r="K3575" s="261"/>
      <c r="L3575" s="266"/>
      <c r="M3575" s="267"/>
      <c r="N3575" s="268"/>
      <c r="O3575" s="268"/>
      <c r="P3575" s="268"/>
      <c r="Q3575" s="268"/>
      <c r="R3575" s="268"/>
      <c r="S3575" s="268"/>
      <c r="T3575" s="269"/>
      <c r="U3575" s="15"/>
      <c r="V3575" s="15"/>
      <c r="W3575" s="15"/>
      <c r="X3575" s="15"/>
      <c r="Y3575" s="15"/>
      <c r="Z3575" s="15"/>
      <c r="AA3575" s="15"/>
      <c r="AB3575" s="15"/>
      <c r="AC3575" s="15"/>
      <c r="AD3575" s="15"/>
      <c r="AE3575" s="15"/>
      <c r="AT3575" s="270" t="s">
        <v>446</v>
      </c>
      <c r="AU3575" s="270" t="s">
        <v>83</v>
      </c>
      <c r="AV3575" s="15" t="s">
        <v>438</v>
      </c>
      <c r="AW3575" s="15" t="s">
        <v>35</v>
      </c>
      <c r="AX3575" s="15" t="s">
        <v>81</v>
      </c>
      <c r="AY3575" s="270" t="s">
        <v>426</v>
      </c>
    </row>
    <row r="3576" s="2" customFormat="1" ht="24.15" customHeight="1">
      <c r="A3576" s="42"/>
      <c r="B3576" s="43"/>
      <c r="C3576" s="220" t="s">
        <v>4393</v>
      </c>
      <c r="D3576" s="220" t="s">
        <v>433</v>
      </c>
      <c r="E3576" s="221" t="s">
        <v>4394</v>
      </c>
      <c r="F3576" s="222" t="s">
        <v>4395</v>
      </c>
      <c r="G3576" s="223" t="s">
        <v>436</v>
      </c>
      <c r="H3576" s="224">
        <v>360.28399999999999</v>
      </c>
      <c r="I3576" s="225"/>
      <c r="J3576" s="226">
        <f>ROUND(I3576*H3576,2)</f>
        <v>0</v>
      </c>
      <c r="K3576" s="222" t="s">
        <v>437</v>
      </c>
      <c r="L3576" s="48"/>
      <c r="M3576" s="227" t="s">
        <v>28</v>
      </c>
      <c r="N3576" s="228" t="s">
        <v>45</v>
      </c>
      <c r="O3576" s="88"/>
      <c r="P3576" s="229">
        <f>O3576*H3576</f>
        <v>0</v>
      </c>
      <c r="Q3576" s="229">
        <v>0.001</v>
      </c>
      <c r="R3576" s="229">
        <f>Q3576*H3576</f>
        <v>0.36028399999999999</v>
      </c>
      <c r="S3576" s="229">
        <v>0.00031</v>
      </c>
      <c r="T3576" s="230">
        <f>S3576*H3576</f>
        <v>0.11168804</v>
      </c>
      <c r="U3576" s="42"/>
      <c r="V3576" s="42"/>
      <c r="W3576" s="42"/>
      <c r="X3576" s="42"/>
      <c r="Y3576" s="42"/>
      <c r="Z3576" s="42"/>
      <c r="AA3576" s="42"/>
      <c r="AB3576" s="42"/>
      <c r="AC3576" s="42"/>
      <c r="AD3576" s="42"/>
      <c r="AE3576" s="42"/>
      <c r="AR3576" s="231" t="s">
        <v>645</v>
      </c>
      <c r="AT3576" s="231" t="s">
        <v>433</v>
      </c>
      <c r="AU3576" s="231" t="s">
        <v>83</v>
      </c>
      <c r="AY3576" s="21" t="s">
        <v>426</v>
      </c>
      <c r="BE3576" s="232">
        <f>IF(N3576="základní",J3576,0)</f>
        <v>0</v>
      </c>
      <c r="BF3576" s="232">
        <f>IF(N3576="snížená",J3576,0)</f>
        <v>0</v>
      </c>
      <c r="BG3576" s="232">
        <f>IF(N3576="zákl. přenesená",J3576,0)</f>
        <v>0</v>
      </c>
      <c r="BH3576" s="232">
        <f>IF(N3576="sníž. přenesená",J3576,0)</f>
        <v>0</v>
      </c>
      <c r="BI3576" s="232">
        <f>IF(N3576="nulová",J3576,0)</f>
        <v>0</v>
      </c>
      <c r="BJ3576" s="21" t="s">
        <v>81</v>
      </c>
      <c r="BK3576" s="232">
        <f>ROUND(I3576*H3576,2)</f>
        <v>0</v>
      </c>
      <c r="BL3576" s="21" t="s">
        <v>645</v>
      </c>
      <c r="BM3576" s="231" t="s">
        <v>4396</v>
      </c>
    </row>
    <row r="3577" s="2" customFormat="1">
      <c r="A3577" s="42"/>
      <c r="B3577" s="43"/>
      <c r="C3577" s="44"/>
      <c r="D3577" s="233" t="s">
        <v>442</v>
      </c>
      <c r="E3577" s="44"/>
      <c r="F3577" s="234" t="s">
        <v>4397</v>
      </c>
      <c r="G3577" s="44"/>
      <c r="H3577" s="44"/>
      <c r="I3577" s="235"/>
      <c r="J3577" s="44"/>
      <c r="K3577" s="44"/>
      <c r="L3577" s="48"/>
      <c r="M3577" s="236"/>
      <c r="N3577" s="237"/>
      <c r="O3577" s="88"/>
      <c r="P3577" s="88"/>
      <c r="Q3577" s="88"/>
      <c r="R3577" s="88"/>
      <c r="S3577" s="88"/>
      <c r="T3577" s="89"/>
      <c r="U3577" s="42"/>
      <c r="V3577" s="42"/>
      <c r="W3577" s="42"/>
      <c r="X3577" s="42"/>
      <c r="Y3577" s="42"/>
      <c r="Z3577" s="42"/>
      <c r="AA3577" s="42"/>
      <c r="AB3577" s="42"/>
      <c r="AC3577" s="42"/>
      <c r="AD3577" s="42"/>
      <c r="AE3577" s="42"/>
      <c r="AT3577" s="21" t="s">
        <v>442</v>
      </c>
      <c r="AU3577" s="21" t="s">
        <v>83</v>
      </c>
    </row>
    <row r="3578" s="14" customFormat="1">
      <c r="A3578" s="14"/>
      <c r="B3578" s="250"/>
      <c r="C3578" s="251"/>
      <c r="D3578" s="240" t="s">
        <v>446</v>
      </c>
      <c r="E3578" s="252" t="s">
        <v>28</v>
      </c>
      <c r="F3578" s="253" t="s">
        <v>862</v>
      </c>
      <c r="G3578" s="251"/>
      <c r="H3578" s="252" t="s">
        <v>28</v>
      </c>
      <c r="I3578" s="254"/>
      <c r="J3578" s="251"/>
      <c r="K3578" s="251"/>
      <c r="L3578" s="255"/>
      <c r="M3578" s="256"/>
      <c r="N3578" s="257"/>
      <c r="O3578" s="257"/>
      <c r="P3578" s="257"/>
      <c r="Q3578" s="257"/>
      <c r="R3578" s="257"/>
      <c r="S3578" s="257"/>
      <c r="T3578" s="258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T3578" s="259" t="s">
        <v>446</v>
      </c>
      <c r="AU3578" s="259" t="s">
        <v>83</v>
      </c>
      <c r="AV3578" s="14" t="s">
        <v>81</v>
      </c>
      <c r="AW3578" s="14" t="s">
        <v>35</v>
      </c>
      <c r="AX3578" s="14" t="s">
        <v>74</v>
      </c>
      <c r="AY3578" s="259" t="s">
        <v>426</v>
      </c>
    </row>
    <row r="3579" s="13" customFormat="1">
      <c r="A3579" s="13"/>
      <c r="B3579" s="238"/>
      <c r="C3579" s="239"/>
      <c r="D3579" s="240" t="s">
        <v>446</v>
      </c>
      <c r="E3579" s="241" t="s">
        <v>28</v>
      </c>
      <c r="F3579" s="242" t="s">
        <v>4398</v>
      </c>
      <c r="G3579" s="239"/>
      <c r="H3579" s="243">
        <v>82.259</v>
      </c>
      <c r="I3579" s="244"/>
      <c r="J3579" s="239"/>
      <c r="K3579" s="239"/>
      <c r="L3579" s="245"/>
      <c r="M3579" s="246"/>
      <c r="N3579" s="247"/>
      <c r="O3579" s="247"/>
      <c r="P3579" s="247"/>
      <c r="Q3579" s="247"/>
      <c r="R3579" s="247"/>
      <c r="S3579" s="247"/>
      <c r="T3579" s="248"/>
      <c r="U3579" s="13"/>
      <c r="V3579" s="13"/>
      <c r="W3579" s="13"/>
      <c r="X3579" s="13"/>
      <c r="Y3579" s="13"/>
      <c r="Z3579" s="13"/>
      <c r="AA3579" s="13"/>
      <c r="AB3579" s="13"/>
      <c r="AC3579" s="13"/>
      <c r="AD3579" s="13"/>
      <c r="AE3579" s="13"/>
      <c r="AT3579" s="249" t="s">
        <v>446</v>
      </c>
      <c r="AU3579" s="249" t="s">
        <v>83</v>
      </c>
      <c r="AV3579" s="13" t="s">
        <v>83</v>
      </c>
      <c r="AW3579" s="13" t="s">
        <v>35</v>
      </c>
      <c r="AX3579" s="13" t="s">
        <v>74</v>
      </c>
      <c r="AY3579" s="249" t="s">
        <v>426</v>
      </c>
    </row>
    <row r="3580" s="13" customFormat="1">
      <c r="A3580" s="13"/>
      <c r="B3580" s="238"/>
      <c r="C3580" s="239"/>
      <c r="D3580" s="240" t="s">
        <v>446</v>
      </c>
      <c r="E3580" s="241" t="s">
        <v>28</v>
      </c>
      <c r="F3580" s="242" t="s">
        <v>4399</v>
      </c>
      <c r="G3580" s="239"/>
      <c r="H3580" s="243">
        <v>52.460000000000001</v>
      </c>
      <c r="I3580" s="244"/>
      <c r="J3580" s="239"/>
      <c r="K3580" s="239"/>
      <c r="L3580" s="245"/>
      <c r="M3580" s="246"/>
      <c r="N3580" s="247"/>
      <c r="O3580" s="247"/>
      <c r="P3580" s="247"/>
      <c r="Q3580" s="247"/>
      <c r="R3580" s="247"/>
      <c r="S3580" s="247"/>
      <c r="T3580" s="248"/>
      <c r="U3580" s="13"/>
      <c r="V3580" s="13"/>
      <c r="W3580" s="13"/>
      <c r="X3580" s="13"/>
      <c r="Y3580" s="13"/>
      <c r="Z3580" s="13"/>
      <c r="AA3580" s="13"/>
      <c r="AB3580" s="13"/>
      <c r="AC3580" s="13"/>
      <c r="AD3580" s="13"/>
      <c r="AE3580" s="13"/>
      <c r="AT3580" s="249" t="s">
        <v>446</v>
      </c>
      <c r="AU3580" s="249" t="s">
        <v>83</v>
      </c>
      <c r="AV3580" s="13" t="s">
        <v>83</v>
      </c>
      <c r="AW3580" s="13" t="s">
        <v>35</v>
      </c>
      <c r="AX3580" s="13" t="s">
        <v>74</v>
      </c>
      <c r="AY3580" s="249" t="s">
        <v>426</v>
      </c>
    </row>
    <row r="3581" s="13" customFormat="1">
      <c r="A3581" s="13"/>
      <c r="B3581" s="238"/>
      <c r="C3581" s="239"/>
      <c r="D3581" s="240" t="s">
        <v>446</v>
      </c>
      <c r="E3581" s="241" t="s">
        <v>28</v>
      </c>
      <c r="F3581" s="242" t="s">
        <v>4400</v>
      </c>
      <c r="G3581" s="239"/>
      <c r="H3581" s="243">
        <v>52.100000000000001</v>
      </c>
      <c r="I3581" s="244"/>
      <c r="J3581" s="239"/>
      <c r="K3581" s="239"/>
      <c r="L3581" s="245"/>
      <c r="M3581" s="246"/>
      <c r="N3581" s="247"/>
      <c r="O3581" s="247"/>
      <c r="P3581" s="247"/>
      <c r="Q3581" s="247"/>
      <c r="R3581" s="247"/>
      <c r="S3581" s="247"/>
      <c r="T3581" s="248"/>
      <c r="U3581" s="13"/>
      <c r="V3581" s="13"/>
      <c r="W3581" s="13"/>
      <c r="X3581" s="13"/>
      <c r="Y3581" s="13"/>
      <c r="Z3581" s="13"/>
      <c r="AA3581" s="13"/>
      <c r="AB3581" s="13"/>
      <c r="AC3581" s="13"/>
      <c r="AD3581" s="13"/>
      <c r="AE3581" s="13"/>
      <c r="AT3581" s="249" t="s">
        <v>446</v>
      </c>
      <c r="AU3581" s="249" t="s">
        <v>83</v>
      </c>
      <c r="AV3581" s="13" t="s">
        <v>83</v>
      </c>
      <c r="AW3581" s="13" t="s">
        <v>35</v>
      </c>
      <c r="AX3581" s="13" t="s">
        <v>74</v>
      </c>
      <c r="AY3581" s="249" t="s">
        <v>426</v>
      </c>
    </row>
    <row r="3582" s="14" customFormat="1">
      <c r="A3582" s="14"/>
      <c r="B3582" s="250"/>
      <c r="C3582" s="251"/>
      <c r="D3582" s="240" t="s">
        <v>446</v>
      </c>
      <c r="E3582" s="252" t="s">
        <v>28</v>
      </c>
      <c r="F3582" s="253" t="s">
        <v>871</v>
      </c>
      <c r="G3582" s="251"/>
      <c r="H3582" s="252" t="s">
        <v>28</v>
      </c>
      <c r="I3582" s="254"/>
      <c r="J3582" s="251"/>
      <c r="K3582" s="251"/>
      <c r="L3582" s="255"/>
      <c r="M3582" s="256"/>
      <c r="N3582" s="257"/>
      <c r="O3582" s="257"/>
      <c r="P3582" s="257"/>
      <c r="Q3582" s="257"/>
      <c r="R3582" s="257"/>
      <c r="S3582" s="257"/>
      <c r="T3582" s="258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T3582" s="259" t="s">
        <v>446</v>
      </c>
      <c r="AU3582" s="259" t="s">
        <v>83</v>
      </c>
      <c r="AV3582" s="14" t="s">
        <v>81</v>
      </c>
      <c r="AW3582" s="14" t="s">
        <v>35</v>
      </c>
      <c r="AX3582" s="14" t="s">
        <v>74</v>
      </c>
      <c r="AY3582" s="259" t="s">
        <v>426</v>
      </c>
    </row>
    <row r="3583" s="13" customFormat="1">
      <c r="A3583" s="13"/>
      <c r="B3583" s="238"/>
      <c r="C3583" s="239"/>
      <c r="D3583" s="240" t="s">
        <v>446</v>
      </c>
      <c r="E3583" s="241" t="s">
        <v>28</v>
      </c>
      <c r="F3583" s="242" t="s">
        <v>4398</v>
      </c>
      <c r="G3583" s="239"/>
      <c r="H3583" s="243">
        <v>82.259</v>
      </c>
      <c r="I3583" s="244"/>
      <c r="J3583" s="239"/>
      <c r="K3583" s="239"/>
      <c r="L3583" s="245"/>
      <c r="M3583" s="246"/>
      <c r="N3583" s="247"/>
      <c r="O3583" s="247"/>
      <c r="P3583" s="247"/>
      <c r="Q3583" s="247"/>
      <c r="R3583" s="247"/>
      <c r="S3583" s="247"/>
      <c r="T3583" s="248"/>
      <c r="U3583" s="13"/>
      <c r="V3583" s="13"/>
      <c r="W3583" s="13"/>
      <c r="X3583" s="13"/>
      <c r="Y3583" s="13"/>
      <c r="Z3583" s="13"/>
      <c r="AA3583" s="13"/>
      <c r="AB3583" s="13"/>
      <c r="AC3583" s="13"/>
      <c r="AD3583" s="13"/>
      <c r="AE3583" s="13"/>
      <c r="AT3583" s="249" t="s">
        <v>446</v>
      </c>
      <c r="AU3583" s="249" t="s">
        <v>83</v>
      </c>
      <c r="AV3583" s="13" t="s">
        <v>83</v>
      </c>
      <c r="AW3583" s="13" t="s">
        <v>35</v>
      </c>
      <c r="AX3583" s="13" t="s">
        <v>74</v>
      </c>
      <c r="AY3583" s="249" t="s">
        <v>426</v>
      </c>
    </row>
    <row r="3584" s="13" customFormat="1">
      <c r="A3584" s="13"/>
      <c r="B3584" s="238"/>
      <c r="C3584" s="239"/>
      <c r="D3584" s="240" t="s">
        <v>446</v>
      </c>
      <c r="E3584" s="241" t="s">
        <v>28</v>
      </c>
      <c r="F3584" s="242" t="s">
        <v>4399</v>
      </c>
      <c r="G3584" s="239"/>
      <c r="H3584" s="243">
        <v>52.460000000000001</v>
      </c>
      <c r="I3584" s="244"/>
      <c r="J3584" s="239"/>
      <c r="K3584" s="239"/>
      <c r="L3584" s="245"/>
      <c r="M3584" s="246"/>
      <c r="N3584" s="247"/>
      <c r="O3584" s="247"/>
      <c r="P3584" s="247"/>
      <c r="Q3584" s="247"/>
      <c r="R3584" s="247"/>
      <c r="S3584" s="247"/>
      <c r="T3584" s="248"/>
      <c r="U3584" s="13"/>
      <c r="V3584" s="13"/>
      <c r="W3584" s="13"/>
      <c r="X3584" s="13"/>
      <c r="Y3584" s="13"/>
      <c r="Z3584" s="13"/>
      <c r="AA3584" s="13"/>
      <c r="AB3584" s="13"/>
      <c r="AC3584" s="13"/>
      <c r="AD3584" s="13"/>
      <c r="AE3584" s="13"/>
      <c r="AT3584" s="249" t="s">
        <v>446</v>
      </c>
      <c r="AU3584" s="249" t="s">
        <v>83</v>
      </c>
      <c r="AV3584" s="13" t="s">
        <v>83</v>
      </c>
      <c r="AW3584" s="13" t="s">
        <v>35</v>
      </c>
      <c r="AX3584" s="13" t="s">
        <v>74</v>
      </c>
      <c r="AY3584" s="249" t="s">
        <v>426</v>
      </c>
    </row>
    <row r="3585" s="13" customFormat="1">
      <c r="A3585" s="13"/>
      <c r="B3585" s="238"/>
      <c r="C3585" s="239"/>
      <c r="D3585" s="240" t="s">
        <v>446</v>
      </c>
      <c r="E3585" s="241" t="s">
        <v>28</v>
      </c>
      <c r="F3585" s="242" t="s">
        <v>4401</v>
      </c>
      <c r="G3585" s="239"/>
      <c r="H3585" s="243">
        <v>38.746000000000002</v>
      </c>
      <c r="I3585" s="244"/>
      <c r="J3585" s="239"/>
      <c r="K3585" s="239"/>
      <c r="L3585" s="245"/>
      <c r="M3585" s="246"/>
      <c r="N3585" s="247"/>
      <c r="O3585" s="247"/>
      <c r="P3585" s="247"/>
      <c r="Q3585" s="247"/>
      <c r="R3585" s="247"/>
      <c r="S3585" s="247"/>
      <c r="T3585" s="248"/>
      <c r="U3585" s="13"/>
      <c r="V3585" s="13"/>
      <c r="W3585" s="13"/>
      <c r="X3585" s="13"/>
      <c r="Y3585" s="13"/>
      <c r="Z3585" s="13"/>
      <c r="AA3585" s="13"/>
      <c r="AB3585" s="13"/>
      <c r="AC3585" s="13"/>
      <c r="AD3585" s="13"/>
      <c r="AE3585" s="13"/>
      <c r="AT3585" s="249" t="s">
        <v>446</v>
      </c>
      <c r="AU3585" s="249" t="s">
        <v>83</v>
      </c>
      <c r="AV3585" s="13" t="s">
        <v>83</v>
      </c>
      <c r="AW3585" s="13" t="s">
        <v>35</v>
      </c>
      <c r="AX3585" s="13" t="s">
        <v>74</v>
      </c>
      <c r="AY3585" s="249" t="s">
        <v>426</v>
      </c>
    </row>
    <row r="3586" s="15" customFormat="1">
      <c r="A3586" s="15"/>
      <c r="B3586" s="260"/>
      <c r="C3586" s="261"/>
      <c r="D3586" s="240" t="s">
        <v>446</v>
      </c>
      <c r="E3586" s="262" t="s">
        <v>263</v>
      </c>
      <c r="F3586" s="263" t="s">
        <v>466</v>
      </c>
      <c r="G3586" s="261"/>
      <c r="H3586" s="264">
        <v>360.28399999999999</v>
      </c>
      <c r="I3586" s="265"/>
      <c r="J3586" s="261"/>
      <c r="K3586" s="261"/>
      <c r="L3586" s="266"/>
      <c r="M3586" s="267"/>
      <c r="N3586" s="268"/>
      <c r="O3586" s="268"/>
      <c r="P3586" s="268"/>
      <c r="Q3586" s="268"/>
      <c r="R3586" s="268"/>
      <c r="S3586" s="268"/>
      <c r="T3586" s="269"/>
      <c r="U3586" s="15"/>
      <c r="V3586" s="15"/>
      <c r="W3586" s="15"/>
      <c r="X3586" s="15"/>
      <c r="Y3586" s="15"/>
      <c r="Z3586" s="15"/>
      <c r="AA3586" s="15"/>
      <c r="AB3586" s="15"/>
      <c r="AC3586" s="15"/>
      <c r="AD3586" s="15"/>
      <c r="AE3586" s="15"/>
      <c r="AT3586" s="270" t="s">
        <v>446</v>
      </c>
      <c r="AU3586" s="270" t="s">
        <v>83</v>
      </c>
      <c r="AV3586" s="15" t="s">
        <v>438</v>
      </c>
      <c r="AW3586" s="15" t="s">
        <v>35</v>
      </c>
      <c r="AX3586" s="15" t="s">
        <v>81</v>
      </c>
      <c r="AY3586" s="270" t="s">
        <v>426</v>
      </c>
    </row>
    <row r="3587" s="2" customFormat="1" ht="24.15" customHeight="1">
      <c r="A3587" s="42"/>
      <c r="B3587" s="43"/>
      <c r="C3587" s="220" t="s">
        <v>4402</v>
      </c>
      <c r="D3587" s="220" t="s">
        <v>433</v>
      </c>
      <c r="E3587" s="221" t="s">
        <v>4403</v>
      </c>
      <c r="F3587" s="222" t="s">
        <v>4404</v>
      </c>
      <c r="G3587" s="223" t="s">
        <v>436</v>
      </c>
      <c r="H3587" s="224">
        <v>2182.768</v>
      </c>
      <c r="I3587" s="225"/>
      <c r="J3587" s="226">
        <f>ROUND(I3587*H3587,2)</f>
        <v>0</v>
      </c>
      <c r="K3587" s="222" t="s">
        <v>437</v>
      </c>
      <c r="L3587" s="48"/>
      <c r="M3587" s="227" t="s">
        <v>28</v>
      </c>
      <c r="N3587" s="228" t="s">
        <v>45</v>
      </c>
      <c r="O3587" s="88"/>
      <c r="P3587" s="229">
        <f>O3587*H3587</f>
        <v>0</v>
      </c>
      <c r="Q3587" s="229">
        <v>0</v>
      </c>
      <c r="R3587" s="229">
        <f>Q3587*H3587</f>
        <v>0</v>
      </c>
      <c r="S3587" s="229">
        <v>0</v>
      </c>
      <c r="T3587" s="230">
        <f>S3587*H3587</f>
        <v>0</v>
      </c>
      <c r="U3587" s="42"/>
      <c r="V3587" s="42"/>
      <c r="W3587" s="42"/>
      <c r="X3587" s="42"/>
      <c r="Y3587" s="42"/>
      <c r="Z3587" s="42"/>
      <c r="AA3587" s="42"/>
      <c r="AB3587" s="42"/>
      <c r="AC3587" s="42"/>
      <c r="AD3587" s="42"/>
      <c r="AE3587" s="42"/>
      <c r="AR3587" s="231" t="s">
        <v>645</v>
      </c>
      <c r="AT3587" s="231" t="s">
        <v>433</v>
      </c>
      <c r="AU3587" s="231" t="s">
        <v>83</v>
      </c>
      <c r="AY3587" s="21" t="s">
        <v>426</v>
      </c>
      <c r="BE3587" s="232">
        <f>IF(N3587="základní",J3587,0)</f>
        <v>0</v>
      </c>
      <c r="BF3587" s="232">
        <f>IF(N3587="snížená",J3587,0)</f>
        <v>0</v>
      </c>
      <c r="BG3587" s="232">
        <f>IF(N3587="zákl. přenesená",J3587,0)</f>
        <v>0</v>
      </c>
      <c r="BH3587" s="232">
        <f>IF(N3587="sníž. přenesená",J3587,0)</f>
        <v>0</v>
      </c>
      <c r="BI3587" s="232">
        <f>IF(N3587="nulová",J3587,0)</f>
        <v>0</v>
      </c>
      <c r="BJ3587" s="21" t="s">
        <v>81</v>
      </c>
      <c r="BK3587" s="232">
        <f>ROUND(I3587*H3587,2)</f>
        <v>0</v>
      </c>
      <c r="BL3587" s="21" t="s">
        <v>645</v>
      </c>
      <c r="BM3587" s="231" t="s">
        <v>4405</v>
      </c>
    </row>
    <row r="3588" s="2" customFormat="1">
      <c r="A3588" s="42"/>
      <c r="B3588" s="43"/>
      <c r="C3588" s="44"/>
      <c r="D3588" s="233" t="s">
        <v>442</v>
      </c>
      <c r="E3588" s="44"/>
      <c r="F3588" s="234" t="s">
        <v>4406</v>
      </c>
      <c r="G3588" s="44"/>
      <c r="H3588" s="44"/>
      <c r="I3588" s="235"/>
      <c r="J3588" s="44"/>
      <c r="K3588" s="44"/>
      <c r="L3588" s="48"/>
      <c r="M3588" s="236"/>
      <c r="N3588" s="237"/>
      <c r="O3588" s="88"/>
      <c r="P3588" s="88"/>
      <c r="Q3588" s="88"/>
      <c r="R3588" s="88"/>
      <c r="S3588" s="88"/>
      <c r="T3588" s="89"/>
      <c r="U3588" s="42"/>
      <c r="V3588" s="42"/>
      <c r="W3588" s="42"/>
      <c r="X3588" s="42"/>
      <c r="Y3588" s="42"/>
      <c r="Z3588" s="42"/>
      <c r="AA3588" s="42"/>
      <c r="AB3588" s="42"/>
      <c r="AC3588" s="42"/>
      <c r="AD3588" s="42"/>
      <c r="AE3588" s="42"/>
      <c r="AT3588" s="21" t="s">
        <v>442</v>
      </c>
      <c r="AU3588" s="21" t="s">
        <v>83</v>
      </c>
    </row>
    <row r="3589" s="13" customFormat="1">
      <c r="A3589" s="13"/>
      <c r="B3589" s="238"/>
      <c r="C3589" s="239"/>
      <c r="D3589" s="240" t="s">
        <v>446</v>
      </c>
      <c r="E3589" s="241" t="s">
        <v>28</v>
      </c>
      <c r="F3589" s="242" t="s">
        <v>259</v>
      </c>
      <c r="G3589" s="239"/>
      <c r="H3589" s="243">
        <v>2182.768</v>
      </c>
      <c r="I3589" s="244"/>
      <c r="J3589" s="239"/>
      <c r="K3589" s="239"/>
      <c r="L3589" s="245"/>
      <c r="M3589" s="246"/>
      <c r="N3589" s="247"/>
      <c r="O3589" s="247"/>
      <c r="P3589" s="247"/>
      <c r="Q3589" s="247"/>
      <c r="R3589" s="247"/>
      <c r="S3589" s="247"/>
      <c r="T3589" s="248"/>
      <c r="U3589" s="13"/>
      <c r="V3589" s="13"/>
      <c r="W3589" s="13"/>
      <c r="X3589" s="13"/>
      <c r="Y3589" s="13"/>
      <c r="Z3589" s="13"/>
      <c r="AA3589" s="13"/>
      <c r="AB3589" s="13"/>
      <c r="AC3589" s="13"/>
      <c r="AD3589" s="13"/>
      <c r="AE3589" s="13"/>
      <c r="AT3589" s="249" t="s">
        <v>446</v>
      </c>
      <c r="AU3589" s="249" t="s">
        <v>83</v>
      </c>
      <c r="AV3589" s="13" t="s">
        <v>83</v>
      </c>
      <c r="AW3589" s="13" t="s">
        <v>35</v>
      </c>
      <c r="AX3589" s="13" t="s">
        <v>81</v>
      </c>
      <c r="AY3589" s="249" t="s">
        <v>426</v>
      </c>
    </row>
    <row r="3590" s="2" customFormat="1" ht="24.15" customHeight="1">
      <c r="A3590" s="42"/>
      <c r="B3590" s="43"/>
      <c r="C3590" s="220" t="s">
        <v>4407</v>
      </c>
      <c r="D3590" s="220" t="s">
        <v>433</v>
      </c>
      <c r="E3590" s="221" t="s">
        <v>4408</v>
      </c>
      <c r="F3590" s="222" t="s">
        <v>4409</v>
      </c>
      <c r="G3590" s="223" t="s">
        <v>436</v>
      </c>
      <c r="H3590" s="224">
        <v>134.227</v>
      </c>
      <c r="I3590" s="225"/>
      <c r="J3590" s="226">
        <f>ROUND(I3590*H3590,2)</f>
        <v>0</v>
      </c>
      <c r="K3590" s="222" t="s">
        <v>437</v>
      </c>
      <c r="L3590" s="48"/>
      <c r="M3590" s="227" t="s">
        <v>28</v>
      </c>
      <c r="N3590" s="228" t="s">
        <v>45</v>
      </c>
      <c r="O3590" s="88"/>
      <c r="P3590" s="229">
        <f>O3590*H3590</f>
        <v>0</v>
      </c>
      <c r="Q3590" s="229">
        <v>0</v>
      </c>
      <c r="R3590" s="229">
        <f>Q3590*H3590</f>
        <v>0</v>
      </c>
      <c r="S3590" s="229">
        <v>0</v>
      </c>
      <c r="T3590" s="230">
        <f>S3590*H3590</f>
        <v>0</v>
      </c>
      <c r="U3590" s="42"/>
      <c r="V3590" s="42"/>
      <c r="W3590" s="42"/>
      <c r="X3590" s="42"/>
      <c r="Y3590" s="42"/>
      <c r="Z3590" s="42"/>
      <c r="AA3590" s="42"/>
      <c r="AB3590" s="42"/>
      <c r="AC3590" s="42"/>
      <c r="AD3590" s="42"/>
      <c r="AE3590" s="42"/>
      <c r="AR3590" s="231" t="s">
        <v>645</v>
      </c>
      <c r="AT3590" s="231" t="s">
        <v>433</v>
      </c>
      <c r="AU3590" s="231" t="s">
        <v>83</v>
      </c>
      <c r="AY3590" s="21" t="s">
        <v>426</v>
      </c>
      <c r="BE3590" s="232">
        <f>IF(N3590="základní",J3590,0)</f>
        <v>0</v>
      </c>
      <c r="BF3590" s="232">
        <f>IF(N3590="snížená",J3590,0)</f>
        <v>0</v>
      </c>
      <c r="BG3590" s="232">
        <f>IF(N3590="zákl. přenesená",J3590,0)</f>
        <v>0</v>
      </c>
      <c r="BH3590" s="232">
        <f>IF(N3590="sníž. přenesená",J3590,0)</f>
        <v>0</v>
      </c>
      <c r="BI3590" s="232">
        <f>IF(N3590="nulová",J3590,0)</f>
        <v>0</v>
      </c>
      <c r="BJ3590" s="21" t="s">
        <v>81</v>
      </c>
      <c r="BK3590" s="232">
        <f>ROUND(I3590*H3590,2)</f>
        <v>0</v>
      </c>
      <c r="BL3590" s="21" t="s">
        <v>645</v>
      </c>
      <c r="BM3590" s="231" t="s">
        <v>4410</v>
      </c>
    </row>
    <row r="3591" s="2" customFormat="1">
      <c r="A3591" s="42"/>
      <c r="B3591" s="43"/>
      <c r="C3591" s="44"/>
      <c r="D3591" s="233" t="s">
        <v>442</v>
      </c>
      <c r="E3591" s="44"/>
      <c r="F3591" s="234" t="s">
        <v>4411</v>
      </c>
      <c r="G3591" s="44"/>
      <c r="H3591" s="44"/>
      <c r="I3591" s="235"/>
      <c r="J3591" s="44"/>
      <c r="K3591" s="44"/>
      <c r="L3591" s="48"/>
      <c r="M3591" s="236"/>
      <c r="N3591" s="237"/>
      <c r="O3591" s="88"/>
      <c r="P3591" s="88"/>
      <c r="Q3591" s="88"/>
      <c r="R3591" s="88"/>
      <c r="S3591" s="88"/>
      <c r="T3591" s="89"/>
      <c r="U3591" s="42"/>
      <c r="V3591" s="42"/>
      <c r="W3591" s="42"/>
      <c r="X3591" s="42"/>
      <c r="Y3591" s="42"/>
      <c r="Z3591" s="42"/>
      <c r="AA3591" s="42"/>
      <c r="AB3591" s="42"/>
      <c r="AC3591" s="42"/>
      <c r="AD3591" s="42"/>
      <c r="AE3591" s="42"/>
      <c r="AT3591" s="21" t="s">
        <v>442</v>
      </c>
      <c r="AU3591" s="21" t="s">
        <v>83</v>
      </c>
    </row>
    <row r="3592" s="13" customFormat="1">
      <c r="A3592" s="13"/>
      <c r="B3592" s="238"/>
      <c r="C3592" s="239"/>
      <c r="D3592" s="240" t="s">
        <v>446</v>
      </c>
      <c r="E3592" s="241" t="s">
        <v>28</v>
      </c>
      <c r="F3592" s="242" t="s">
        <v>261</v>
      </c>
      <c r="G3592" s="239"/>
      <c r="H3592" s="243">
        <v>134.227</v>
      </c>
      <c r="I3592" s="244"/>
      <c r="J3592" s="239"/>
      <c r="K3592" s="239"/>
      <c r="L3592" s="245"/>
      <c r="M3592" s="246"/>
      <c r="N3592" s="247"/>
      <c r="O3592" s="247"/>
      <c r="P3592" s="247"/>
      <c r="Q3592" s="247"/>
      <c r="R3592" s="247"/>
      <c r="S3592" s="247"/>
      <c r="T3592" s="248"/>
      <c r="U3592" s="13"/>
      <c r="V3592" s="13"/>
      <c r="W3592" s="13"/>
      <c r="X3592" s="13"/>
      <c r="Y3592" s="13"/>
      <c r="Z3592" s="13"/>
      <c r="AA3592" s="13"/>
      <c r="AB3592" s="13"/>
      <c r="AC3592" s="13"/>
      <c r="AD3592" s="13"/>
      <c r="AE3592" s="13"/>
      <c r="AT3592" s="249" t="s">
        <v>446</v>
      </c>
      <c r="AU3592" s="249" t="s">
        <v>83</v>
      </c>
      <c r="AV3592" s="13" t="s">
        <v>83</v>
      </c>
      <c r="AW3592" s="13" t="s">
        <v>35</v>
      </c>
      <c r="AX3592" s="13" t="s">
        <v>81</v>
      </c>
      <c r="AY3592" s="249" t="s">
        <v>426</v>
      </c>
    </row>
    <row r="3593" s="2" customFormat="1" ht="24.15" customHeight="1">
      <c r="A3593" s="42"/>
      <c r="B3593" s="43"/>
      <c r="C3593" s="220" t="s">
        <v>4412</v>
      </c>
      <c r="D3593" s="220" t="s">
        <v>433</v>
      </c>
      <c r="E3593" s="221" t="s">
        <v>4413</v>
      </c>
      <c r="F3593" s="222" t="s">
        <v>4414</v>
      </c>
      <c r="G3593" s="223" t="s">
        <v>436</v>
      </c>
      <c r="H3593" s="224">
        <v>360.28399999999999</v>
      </c>
      <c r="I3593" s="225"/>
      <c r="J3593" s="226">
        <f>ROUND(I3593*H3593,2)</f>
        <v>0</v>
      </c>
      <c r="K3593" s="222" t="s">
        <v>437</v>
      </c>
      <c r="L3593" s="48"/>
      <c r="M3593" s="227" t="s">
        <v>28</v>
      </c>
      <c r="N3593" s="228" t="s">
        <v>45</v>
      </c>
      <c r="O3593" s="88"/>
      <c r="P3593" s="229">
        <f>O3593*H3593</f>
        <v>0</v>
      </c>
      <c r="Q3593" s="229">
        <v>0</v>
      </c>
      <c r="R3593" s="229">
        <f>Q3593*H3593</f>
        <v>0</v>
      </c>
      <c r="S3593" s="229">
        <v>0</v>
      </c>
      <c r="T3593" s="230">
        <f>S3593*H3593</f>
        <v>0</v>
      </c>
      <c r="U3593" s="42"/>
      <c r="V3593" s="42"/>
      <c r="W3593" s="42"/>
      <c r="X3593" s="42"/>
      <c r="Y3593" s="42"/>
      <c r="Z3593" s="42"/>
      <c r="AA3593" s="42"/>
      <c r="AB3593" s="42"/>
      <c r="AC3593" s="42"/>
      <c r="AD3593" s="42"/>
      <c r="AE3593" s="42"/>
      <c r="AR3593" s="231" t="s">
        <v>645</v>
      </c>
      <c r="AT3593" s="231" t="s">
        <v>433</v>
      </c>
      <c r="AU3593" s="231" t="s">
        <v>83</v>
      </c>
      <c r="AY3593" s="21" t="s">
        <v>426</v>
      </c>
      <c r="BE3593" s="232">
        <f>IF(N3593="základní",J3593,0)</f>
        <v>0</v>
      </c>
      <c r="BF3593" s="232">
        <f>IF(N3593="snížená",J3593,0)</f>
        <v>0</v>
      </c>
      <c r="BG3593" s="232">
        <f>IF(N3593="zákl. přenesená",J3593,0)</f>
        <v>0</v>
      </c>
      <c r="BH3593" s="232">
        <f>IF(N3593="sníž. přenesená",J3593,0)</f>
        <v>0</v>
      </c>
      <c r="BI3593" s="232">
        <f>IF(N3593="nulová",J3593,0)</f>
        <v>0</v>
      </c>
      <c r="BJ3593" s="21" t="s">
        <v>81</v>
      </c>
      <c r="BK3593" s="232">
        <f>ROUND(I3593*H3593,2)</f>
        <v>0</v>
      </c>
      <c r="BL3593" s="21" t="s">
        <v>645</v>
      </c>
      <c r="BM3593" s="231" t="s">
        <v>4415</v>
      </c>
    </row>
    <row r="3594" s="2" customFormat="1">
      <c r="A3594" s="42"/>
      <c r="B3594" s="43"/>
      <c r="C3594" s="44"/>
      <c r="D3594" s="233" t="s">
        <v>442</v>
      </c>
      <c r="E3594" s="44"/>
      <c r="F3594" s="234" t="s">
        <v>4416</v>
      </c>
      <c r="G3594" s="44"/>
      <c r="H3594" s="44"/>
      <c r="I3594" s="235"/>
      <c r="J3594" s="44"/>
      <c r="K3594" s="44"/>
      <c r="L3594" s="48"/>
      <c r="M3594" s="236"/>
      <c r="N3594" s="237"/>
      <c r="O3594" s="88"/>
      <c r="P3594" s="88"/>
      <c r="Q3594" s="88"/>
      <c r="R3594" s="88"/>
      <c r="S3594" s="88"/>
      <c r="T3594" s="89"/>
      <c r="U3594" s="42"/>
      <c r="V3594" s="42"/>
      <c r="W3594" s="42"/>
      <c r="X3594" s="42"/>
      <c r="Y3594" s="42"/>
      <c r="Z3594" s="42"/>
      <c r="AA3594" s="42"/>
      <c r="AB3594" s="42"/>
      <c r="AC3594" s="42"/>
      <c r="AD3594" s="42"/>
      <c r="AE3594" s="42"/>
      <c r="AT3594" s="21" t="s">
        <v>442</v>
      </c>
      <c r="AU3594" s="21" t="s">
        <v>83</v>
      </c>
    </row>
    <row r="3595" s="13" customFormat="1">
      <c r="A3595" s="13"/>
      <c r="B3595" s="238"/>
      <c r="C3595" s="239"/>
      <c r="D3595" s="240" t="s">
        <v>446</v>
      </c>
      <c r="E3595" s="241" t="s">
        <v>28</v>
      </c>
      <c r="F3595" s="242" t="s">
        <v>263</v>
      </c>
      <c r="G3595" s="239"/>
      <c r="H3595" s="243">
        <v>360.28399999999999</v>
      </c>
      <c r="I3595" s="244"/>
      <c r="J3595" s="239"/>
      <c r="K3595" s="239"/>
      <c r="L3595" s="245"/>
      <c r="M3595" s="246"/>
      <c r="N3595" s="247"/>
      <c r="O3595" s="247"/>
      <c r="P3595" s="247"/>
      <c r="Q3595" s="247"/>
      <c r="R3595" s="247"/>
      <c r="S3595" s="247"/>
      <c r="T3595" s="248"/>
      <c r="U3595" s="13"/>
      <c r="V3595" s="13"/>
      <c r="W3595" s="13"/>
      <c r="X3595" s="13"/>
      <c r="Y3595" s="13"/>
      <c r="Z3595" s="13"/>
      <c r="AA3595" s="13"/>
      <c r="AB3595" s="13"/>
      <c r="AC3595" s="13"/>
      <c r="AD3595" s="13"/>
      <c r="AE3595" s="13"/>
      <c r="AT3595" s="249" t="s">
        <v>446</v>
      </c>
      <c r="AU3595" s="249" t="s">
        <v>83</v>
      </c>
      <c r="AV3595" s="13" t="s">
        <v>83</v>
      </c>
      <c r="AW3595" s="13" t="s">
        <v>35</v>
      </c>
      <c r="AX3595" s="13" t="s">
        <v>81</v>
      </c>
      <c r="AY3595" s="249" t="s">
        <v>426</v>
      </c>
    </row>
    <row r="3596" s="2" customFormat="1" ht="24.15" customHeight="1">
      <c r="A3596" s="42"/>
      <c r="B3596" s="43"/>
      <c r="C3596" s="220" t="s">
        <v>4417</v>
      </c>
      <c r="D3596" s="220" t="s">
        <v>433</v>
      </c>
      <c r="E3596" s="221" t="s">
        <v>4418</v>
      </c>
      <c r="F3596" s="222" t="s">
        <v>4419</v>
      </c>
      <c r="G3596" s="223" t="s">
        <v>436</v>
      </c>
      <c r="H3596" s="224">
        <v>132.30000000000001</v>
      </c>
      <c r="I3596" s="225"/>
      <c r="J3596" s="226">
        <f>ROUND(I3596*H3596,2)</f>
        <v>0</v>
      </c>
      <c r="K3596" s="222" t="s">
        <v>28</v>
      </c>
      <c r="L3596" s="48"/>
      <c r="M3596" s="227" t="s">
        <v>28</v>
      </c>
      <c r="N3596" s="228" t="s">
        <v>45</v>
      </c>
      <c r="O3596" s="88"/>
      <c r="P3596" s="229">
        <f>O3596*H3596</f>
        <v>0</v>
      </c>
      <c r="Q3596" s="229">
        <v>0.001</v>
      </c>
      <c r="R3596" s="229">
        <f>Q3596*H3596</f>
        <v>0.1323</v>
      </c>
      <c r="S3596" s="229">
        <v>0.00031</v>
      </c>
      <c r="T3596" s="230">
        <f>S3596*H3596</f>
        <v>0.041013000000000001</v>
      </c>
      <c r="U3596" s="42"/>
      <c r="V3596" s="42"/>
      <c r="W3596" s="42"/>
      <c r="X3596" s="42"/>
      <c r="Y3596" s="42"/>
      <c r="Z3596" s="42"/>
      <c r="AA3596" s="42"/>
      <c r="AB3596" s="42"/>
      <c r="AC3596" s="42"/>
      <c r="AD3596" s="42"/>
      <c r="AE3596" s="42"/>
      <c r="AR3596" s="231" t="s">
        <v>645</v>
      </c>
      <c r="AT3596" s="231" t="s">
        <v>433</v>
      </c>
      <c r="AU3596" s="231" t="s">
        <v>83</v>
      </c>
      <c r="AY3596" s="21" t="s">
        <v>426</v>
      </c>
      <c r="BE3596" s="232">
        <f>IF(N3596="základní",J3596,0)</f>
        <v>0</v>
      </c>
      <c r="BF3596" s="232">
        <f>IF(N3596="snížená",J3596,0)</f>
        <v>0</v>
      </c>
      <c r="BG3596" s="232">
        <f>IF(N3596="zákl. přenesená",J3596,0)</f>
        <v>0</v>
      </c>
      <c r="BH3596" s="232">
        <f>IF(N3596="sníž. přenesená",J3596,0)</f>
        <v>0</v>
      </c>
      <c r="BI3596" s="232">
        <f>IF(N3596="nulová",J3596,0)</f>
        <v>0</v>
      </c>
      <c r="BJ3596" s="21" t="s">
        <v>81</v>
      </c>
      <c r="BK3596" s="232">
        <f>ROUND(I3596*H3596,2)</f>
        <v>0</v>
      </c>
      <c r="BL3596" s="21" t="s">
        <v>645</v>
      </c>
      <c r="BM3596" s="231" t="s">
        <v>4420</v>
      </c>
    </row>
    <row r="3597" s="14" customFormat="1">
      <c r="A3597" s="14"/>
      <c r="B3597" s="250"/>
      <c r="C3597" s="251"/>
      <c r="D3597" s="240" t="s">
        <v>446</v>
      </c>
      <c r="E3597" s="252" t="s">
        <v>28</v>
      </c>
      <c r="F3597" s="253" t="s">
        <v>862</v>
      </c>
      <c r="G3597" s="251"/>
      <c r="H3597" s="252" t="s">
        <v>28</v>
      </c>
      <c r="I3597" s="254"/>
      <c r="J3597" s="251"/>
      <c r="K3597" s="251"/>
      <c r="L3597" s="255"/>
      <c r="M3597" s="256"/>
      <c r="N3597" s="257"/>
      <c r="O3597" s="257"/>
      <c r="P3597" s="257"/>
      <c r="Q3597" s="257"/>
      <c r="R3597" s="257"/>
      <c r="S3597" s="257"/>
      <c r="T3597" s="258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T3597" s="259" t="s">
        <v>446</v>
      </c>
      <c r="AU3597" s="259" t="s">
        <v>83</v>
      </c>
      <c r="AV3597" s="14" t="s">
        <v>81</v>
      </c>
      <c r="AW3597" s="14" t="s">
        <v>35</v>
      </c>
      <c r="AX3597" s="14" t="s">
        <v>74</v>
      </c>
      <c r="AY3597" s="259" t="s">
        <v>426</v>
      </c>
    </row>
    <row r="3598" s="13" customFormat="1">
      <c r="A3598" s="13"/>
      <c r="B3598" s="238"/>
      <c r="C3598" s="239"/>
      <c r="D3598" s="240" t="s">
        <v>446</v>
      </c>
      <c r="E3598" s="241" t="s">
        <v>28</v>
      </c>
      <c r="F3598" s="242" t="s">
        <v>4421</v>
      </c>
      <c r="G3598" s="239"/>
      <c r="H3598" s="243">
        <v>112.8</v>
      </c>
      <c r="I3598" s="244"/>
      <c r="J3598" s="239"/>
      <c r="K3598" s="239"/>
      <c r="L3598" s="245"/>
      <c r="M3598" s="246"/>
      <c r="N3598" s="247"/>
      <c r="O3598" s="247"/>
      <c r="P3598" s="247"/>
      <c r="Q3598" s="247"/>
      <c r="R3598" s="247"/>
      <c r="S3598" s="247"/>
      <c r="T3598" s="248"/>
      <c r="U3598" s="13"/>
      <c r="V3598" s="13"/>
      <c r="W3598" s="13"/>
      <c r="X3598" s="13"/>
      <c r="Y3598" s="13"/>
      <c r="Z3598" s="13"/>
      <c r="AA3598" s="13"/>
      <c r="AB3598" s="13"/>
      <c r="AC3598" s="13"/>
      <c r="AD3598" s="13"/>
      <c r="AE3598" s="13"/>
      <c r="AT3598" s="249" t="s">
        <v>446</v>
      </c>
      <c r="AU3598" s="249" t="s">
        <v>83</v>
      </c>
      <c r="AV3598" s="13" t="s">
        <v>83</v>
      </c>
      <c r="AW3598" s="13" t="s">
        <v>35</v>
      </c>
      <c r="AX3598" s="13" t="s">
        <v>74</v>
      </c>
      <c r="AY3598" s="249" t="s">
        <v>426</v>
      </c>
    </row>
    <row r="3599" s="13" customFormat="1">
      <c r="A3599" s="13"/>
      <c r="B3599" s="238"/>
      <c r="C3599" s="239"/>
      <c r="D3599" s="240" t="s">
        <v>446</v>
      </c>
      <c r="E3599" s="241" t="s">
        <v>28</v>
      </c>
      <c r="F3599" s="242" t="s">
        <v>4422</v>
      </c>
      <c r="G3599" s="239"/>
      <c r="H3599" s="243">
        <v>19.5</v>
      </c>
      <c r="I3599" s="244"/>
      <c r="J3599" s="239"/>
      <c r="K3599" s="239"/>
      <c r="L3599" s="245"/>
      <c r="M3599" s="246"/>
      <c r="N3599" s="247"/>
      <c r="O3599" s="247"/>
      <c r="P3599" s="247"/>
      <c r="Q3599" s="247"/>
      <c r="R3599" s="247"/>
      <c r="S3599" s="247"/>
      <c r="T3599" s="248"/>
      <c r="U3599" s="13"/>
      <c r="V3599" s="13"/>
      <c r="W3599" s="13"/>
      <c r="X3599" s="13"/>
      <c r="Y3599" s="13"/>
      <c r="Z3599" s="13"/>
      <c r="AA3599" s="13"/>
      <c r="AB3599" s="13"/>
      <c r="AC3599" s="13"/>
      <c r="AD3599" s="13"/>
      <c r="AE3599" s="13"/>
      <c r="AT3599" s="249" t="s">
        <v>446</v>
      </c>
      <c r="AU3599" s="249" t="s">
        <v>83</v>
      </c>
      <c r="AV3599" s="13" t="s">
        <v>83</v>
      </c>
      <c r="AW3599" s="13" t="s">
        <v>35</v>
      </c>
      <c r="AX3599" s="13" t="s">
        <v>74</v>
      </c>
      <c r="AY3599" s="249" t="s">
        <v>426</v>
      </c>
    </row>
    <row r="3600" s="15" customFormat="1">
      <c r="A3600" s="15"/>
      <c r="B3600" s="260"/>
      <c r="C3600" s="261"/>
      <c r="D3600" s="240" t="s">
        <v>446</v>
      </c>
      <c r="E3600" s="262" t="s">
        <v>267</v>
      </c>
      <c r="F3600" s="263" t="s">
        <v>466</v>
      </c>
      <c r="G3600" s="261"/>
      <c r="H3600" s="264">
        <v>132.30000000000001</v>
      </c>
      <c r="I3600" s="265"/>
      <c r="J3600" s="261"/>
      <c r="K3600" s="261"/>
      <c r="L3600" s="266"/>
      <c r="M3600" s="267"/>
      <c r="N3600" s="268"/>
      <c r="O3600" s="268"/>
      <c r="P3600" s="268"/>
      <c r="Q3600" s="268"/>
      <c r="R3600" s="268"/>
      <c r="S3600" s="268"/>
      <c r="T3600" s="269"/>
      <c r="U3600" s="15"/>
      <c r="V3600" s="15"/>
      <c r="W3600" s="15"/>
      <c r="X3600" s="15"/>
      <c r="Y3600" s="15"/>
      <c r="Z3600" s="15"/>
      <c r="AA3600" s="15"/>
      <c r="AB3600" s="15"/>
      <c r="AC3600" s="15"/>
      <c r="AD3600" s="15"/>
      <c r="AE3600" s="15"/>
      <c r="AT3600" s="270" t="s">
        <v>446</v>
      </c>
      <c r="AU3600" s="270" t="s">
        <v>83</v>
      </c>
      <c r="AV3600" s="15" t="s">
        <v>438</v>
      </c>
      <c r="AW3600" s="15" t="s">
        <v>35</v>
      </c>
      <c r="AX3600" s="15" t="s">
        <v>81</v>
      </c>
      <c r="AY3600" s="270" t="s">
        <v>426</v>
      </c>
    </row>
    <row r="3601" s="2" customFormat="1" ht="24.15" customHeight="1">
      <c r="A3601" s="42"/>
      <c r="B3601" s="43"/>
      <c r="C3601" s="220" t="s">
        <v>4423</v>
      </c>
      <c r="D3601" s="220" t="s">
        <v>433</v>
      </c>
      <c r="E3601" s="221" t="s">
        <v>4424</v>
      </c>
      <c r="F3601" s="222" t="s">
        <v>4425</v>
      </c>
      <c r="G3601" s="223" t="s">
        <v>436</v>
      </c>
      <c r="H3601" s="224">
        <v>132.30000000000001</v>
      </c>
      <c r="I3601" s="225"/>
      <c r="J3601" s="226">
        <f>ROUND(I3601*H3601,2)</f>
        <v>0</v>
      </c>
      <c r="K3601" s="222" t="s">
        <v>28</v>
      </c>
      <c r="L3601" s="48"/>
      <c r="M3601" s="227" t="s">
        <v>28</v>
      </c>
      <c r="N3601" s="228" t="s">
        <v>45</v>
      </c>
      <c r="O3601" s="88"/>
      <c r="P3601" s="229">
        <f>O3601*H3601</f>
        <v>0</v>
      </c>
      <c r="Q3601" s="229">
        <v>0</v>
      </c>
      <c r="R3601" s="229">
        <f>Q3601*H3601</f>
        <v>0</v>
      </c>
      <c r="S3601" s="229">
        <v>0</v>
      </c>
      <c r="T3601" s="230">
        <f>S3601*H3601</f>
        <v>0</v>
      </c>
      <c r="U3601" s="42"/>
      <c r="V3601" s="42"/>
      <c r="W3601" s="42"/>
      <c r="X3601" s="42"/>
      <c r="Y3601" s="42"/>
      <c r="Z3601" s="42"/>
      <c r="AA3601" s="42"/>
      <c r="AB3601" s="42"/>
      <c r="AC3601" s="42"/>
      <c r="AD3601" s="42"/>
      <c r="AE3601" s="42"/>
      <c r="AR3601" s="231" t="s">
        <v>645</v>
      </c>
      <c r="AT3601" s="231" t="s">
        <v>433</v>
      </c>
      <c r="AU3601" s="231" t="s">
        <v>83</v>
      </c>
      <c r="AY3601" s="21" t="s">
        <v>426</v>
      </c>
      <c r="BE3601" s="232">
        <f>IF(N3601="základní",J3601,0)</f>
        <v>0</v>
      </c>
      <c r="BF3601" s="232">
        <f>IF(N3601="snížená",J3601,0)</f>
        <v>0</v>
      </c>
      <c r="BG3601" s="232">
        <f>IF(N3601="zákl. přenesená",J3601,0)</f>
        <v>0</v>
      </c>
      <c r="BH3601" s="232">
        <f>IF(N3601="sníž. přenesená",J3601,0)</f>
        <v>0</v>
      </c>
      <c r="BI3601" s="232">
        <f>IF(N3601="nulová",J3601,0)</f>
        <v>0</v>
      </c>
      <c r="BJ3601" s="21" t="s">
        <v>81</v>
      </c>
      <c r="BK3601" s="232">
        <f>ROUND(I3601*H3601,2)</f>
        <v>0</v>
      </c>
      <c r="BL3601" s="21" t="s">
        <v>645</v>
      </c>
      <c r="BM3601" s="231" t="s">
        <v>4426</v>
      </c>
    </row>
    <row r="3602" s="13" customFormat="1">
      <c r="A3602" s="13"/>
      <c r="B3602" s="238"/>
      <c r="C3602" s="239"/>
      <c r="D3602" s="240" t="s">
        <v>446</v>
      </c>
      <c r="E3602" s="241" t="s">
        <v>28</v>
      </c>
      <c r="F3602" s="242" t="s">
        <v>267</v>
      </c>
      <c r="G3602" s="239"/>
      <c r="H3602" s="243">
        <v>132.30000000000001</v>
      </c>
      <c r="I3602" s="244"/>
      <c r="J3602" s="239"/>
      <c r="K3602" s="239"/>
      <c r="L3602" s="245"/>
      <c r="M3602" s="246"/>
      <c r="N3602" s="247"/>
      <c r="O3602" s="247"/>
      <c r="P3602" s="247"/>
      <c r="Q3602" s="247"/>
      <c r="R3602" s="247"/>
      <c r="S3602" s="247"/>
      <c r="T3602" s="248"/>
      <c r="U3602" s="13"/>
      <c r="V3602" s="13"/>
      <c r="W3602" s="13"/>
      <c r="X3602" s="13"/>
      <c r="Y3602" s="13"/>
      <c r="Z3602" s="13"/>
      <c r="AA3602" s="13"/>
      <c r="AB3602" s="13"/>
      <c r="AC3602" s="13"/>
      <c r="AD3602" s="13"/>
      <c r="AE3602" s="13"/>
      <c r="AT3602" s="249" t="s">
        <v>446</v>
      </c>
      <c r="AU3602" s="249" t="s">
        <v>83</v>
      </c>
      <c r="AV3602" s="13" t="s">
        <v>83</v>
      </c>
      <c r="AW3602" s="13" t="s">
        <v>35</v>
      </c>
      <c r="AX3602" s="13" t="s">
        <v>81</v>
      </c>
      <c r="AY3602" s="249" t="s">
        <v>426</v>
      </c>
    </row>
    <row r="3603" s="2" customFormat="1" ht="33" customHeight="1">
      <c r="A3603" s="42"/>
      <c r="B3603" s="43"/>
      <c r="C3603" s="220" t="s">
        <v>4427</v>
      </c>
      <c r="D3603" s="220" t="s">
        <v>433</v>
      </c>
      <c r="E3603" s="221" t="s">
        <v>4428</v>
      </c>
      <c r="F3603" s="222" t="s">
        <v>4429</v>
      </c>
      <c r="G3603" s="223" t="s">
        <v>436</v>
      </c>
      <c r="H3603" s="224">
        <v>2772.0070000000001</v>
      </c>
      <c r="I3603" s="225"/>
      <c r="J3603" s="226">
        <f>ROUND(I3603*H3603,2)</f>
        <v>0</v>
      </c>
      <c r="K3603" s="222" t="s">
        <v>437</v>
      </c>
      <c r="L3603" s="48"/>
      <c r="M3603" s="227" t="s">
        <v>28</v>
      </c>
      <c r="N3603" s="228" t="s">
        <v>45</v>
      </c>
      <c r="O3603" s="88"/>
      <c r="P3603" s="229">
        <f>O3603*H3603</f>
        <v>0</v>
      </c>
      <c r="Q3603" s="229">
        <v>0.00021000000000000001</v>
      </c>
      <c r="R3603" s="229">
        <f>Q3603*H3603</f>
        <v>0.58212147000000003</v>
      </c>
      <c r="S3603" s="229">
        <v>0</v>
      </c>
      <c r="T3603" s="230">
        <f>S3603*H3603</f>
        <v>0</v>
      </c>
      <c r="U3603" s="42"/>
      <c r="V3603" s="42"/>
      <c r="W3603" s="42"/>
      <c r="X3603" s="42"/>
      <c r="Y3603" s="42"/>
      <c r="Z3603" s="42"/>
      <c r="AA3603" s="42"/>
      <c r="AB3603" s="42"/>
      <c r="AC3603" s="42"/>
      <c r="AD3603" s="42"/>
      <c r="AE3603" s="42"/>
      <c r="AR3603" s="231" t="s">
        <v>645</v>
      </c>
      <c r="AT3603" s="231" t="s">
        <v>433</v>
      </c>
      <c r="AU3603" s="231" t="s">
        <v>83</v>
      </c>
      <c r="AY3603" s="21" t="s">
        <v>426</v>
      </c>
      <c r="BE3603" s="232">
        <f>IF(N3603="základní",J3603,0)</f>
        <v>0</v>
      </c>
      <c r="BF3603" s="232">
        <f>IF(N3603="snížená",J3603,0)</f>
        <v>0</v>
      </c>
      <c r="BG3603" s="232">
        <f>IF(N3603="zákl. přenesená",J3603,0)</f>
        <v>0</v>
      </c>
      <c r="BH3603" s="232">
        <f>IF(N3603="sníž. přenesená",J3603,0)</f>
        <v>0</v>
      </c>
      <c r="BI3603" s="232">
        <f>IF(N3603="nulová",J3603,0)</f>
        <v>0</v>
      </c>
      <c r="BJ3603" s="21" t="s">
        <v>81</v>
      </c>
      <c r="BK3603" s="232">
        <f>ROUND(I3603*H3603,2)</f>
        <v>0</v>
      </c>
      <c r="BL3603" s="21" t="s">
        <v>645</v>
      </c>
      <c r="BM3603" s="231" t="s">
        <v>4430</v>
      </c>
    </row>
    <row r="3604" s="2" customFormat="1">
      <c r="A3604" s="42"/>
      <c r="B3604" s="43"/>
      <c r="C3604" s="44"/>
      <c r="D3604" s="233" t="s">
        <v>442</v>
      </c>
      <c r="E3604" s="44"/>
      <c r="F3604" s="234" t="s">
        <v>4431</v>
      </c>
      <c r="G3604" s="44"/>
      <c r="H3604" s="44"/>
      <c r="I3604" s="235"/>
      <c r="J3604" s="44"/>
      <c r="K3604" s="44"/>
      <c r="L3604" s="48"/>
      <c r="M3604" s="236"/>
      <c r="N3604" s="237"/>
      <c r="O3604" s="88"/>
      <c r="P3604" s="88"/>
      <c r="Q3604" s="88"/>
      <c r="R3604" s="88"/>
      <c r="S3604" s="88"/>
      <c r="T3604" s="89"/>
      <c r="U3604" s="42"/>
      <c r="V3604" s="42"/>
      <c r="W3604" s="42"/>
      <c r="X3604" s="42"/>
      <c r="Y3604" s="42"/>
      <c r="Z3604" s="42"/>
      <c r="AA3604" s="42"/>
      <c r="AB3604" s="42"/>
      <c r="AC3604" s="42"/>
      <c r="AD3604" s="42"/>
      <c r="AE3604" s="42"/>
      <c r="AT3604" s="21" t="s">
        <v>442</v>
      </c>
      <c r="AU3604" s="21" t="s">
        <v>83</v>
      </c>
    </row>
    <row r="3605" s="13" customFormat="1">
      <c r="A3605" s="13"/>
      <c r="B3605" s="238"/>
      <c r="C3605" s="239"/>
      <c r="D3605" s="240" t="s">
        <v>446</v>
      </c>
      <c r="E3605" s="241" t="s">
        <v>28</v>
      </c>
      <c r="F3605" s="242" t="s">
        <v>167</v>
      </c>
      <c r="G3605" s="239"/>
      <c r="H3605" s="243">
        <v>204.87100000000001</v>
      </c>
      <c r="I3605" s="244"/>
      <c r="J3605" s="239"/>
      <c r="K3605" s="239"/>
      <c r="L3605" s="245"/>
      <c r="M3605" s="246"/>
      <c r="N3605" s="247"/>
      <c r="O3605" s="247"/>
      <c r="P3605" s="247"/>
      <c r="Q3605" s="247"/>
      <c r="R3605" s="247"/>
      <c r="S3605" s="247"/>
      <c r="T3605" s="248"/>
      <c r="U3605" s="13"/>
      <c r="V3605" s="13"/>
      <c r="W3605" s="13"/>
      <c r="X3605" s="13"/>
      <c r="Y3605" s="13"/>
      <c r="Z3605" s="13"/>
      <c r="AA3605" s="13"/>
      <c r="AB3605" s="13"/>
      <c r="AC3605" s="13"/>
      <c r="AD3605" s="13"/>
      <c r="AE3605" s="13"/>
      <c r="AT3605" s="249" t="s">
        <v>446</v>
      </c>
      <c r="AU3605" s="249" t="s">
        <v>83</v>
      </c>
      <c r="AV3605" s="13" t="s">
        <v>83</v>
      </c>
      <c r="AW3605" s="13" t="s">
        <v>35</v>
      </c>
      <c r="AX3605" s="13" t="s">
        <v>74</v>
      </c>
      <c r="AY3605" s="249" t="s">
        <v>426</v>
      </c>
    </row>
    <row r="3606" s="13" customFormat="1">
      <c r="A3606" s="13"/>
      <c r="B3606" s="238"/>
      <c r="C3606" s="239"/>
      <c r="D3606" s="240" t="s">
        <v>446</v>
      </c>
      <c r="E3606" s="241" t="s">
        <v>28</v>
      </c>
      <c r="F3606" s="242" t="s">
        <v>342</v>
      </c>
      <c r="G3606" s="239"/>
      <c r="H3606" s="243">
        <v>347.56799999999998</v>
      </c>
      <c r="I3606" s="244"/>
      <c r="J3606" s="239"/>
      <c r="K3606" s="239"/>
      <c r="L3606" s="245"/>
      <c r="M3606" s="246"/>
      <c r="N3606" s="247"/>
      <c r="O3606" s="247"/>
      <c r="P3606" s="247"/>
      <c r="Q3606" s="247"/>
      <c r="R3606" s="247"/>
      <c r="S3606" s="247"/>
      <c r="T3606" s="248"/>
      <c r="U3606" s="13"/>
      <c r="V3606" s="13"/>
      <c r="W3606" s="13"/>
      <c r="X3606" s="13"/>
      <c r="Y3606" s="13"/>
      <c r="Z3606" s="13"/>
      <c r="AA3606" s="13"/>
      <c r="AB3606" s="13"/>
      <c r="AC3606" s="13"/>
      <c r="AD3606" s="13"/>
      <c r="AE3606" s="13"/>
      <c r="AT3606" s="249" t="s">
        <v>446</v>
      </c>
      <c r="AU3606" s="249" t="s">
        <v>83</v>
      </c>
      <c r="AV3606" s="13" t="s">
        <v>83</v>
      </c>
      <c r="AW3606" s="13" t="s">
        <v>35</v>
      </c>
      <c r="AX3606" s="13" t="s">
        <v>74</v>
      </c>
      <c r="AY3606" s="249" t="s">
        <v>426</v>
      </c>
    </row>
    <row r="3607" s="13" customFormat="1">
      <c r="A3607" s="13"/>
      <c r="B3607" s="238"/>
      <c r="C3607" s="239"/>
      <c r="D3607" s="240" t="s">
        <v>446</v>
      </c>
      <c r="E3607" s="241" t="s">
        <v>28</v>
      </c>
      <c r="F3607" s="242" t="s">
        <v>259</v>
      </c>
      <c r="G3607" s="239"/>
      <c r="H3607" s="243">
        <v>2182.768</v>
      </c>
      <c r="I3607" s="244"/>
      <c r="J3607" s="239"/>
      <c r="K3607" s="239"/>
      <c r="L3607" s="245"/>
      <c r="M3607" s="246"/>
      <c r="N3607" s="247"/>
      <c r="O3607" s="247"/>
      <c r="P3607" s="247"/>
      <c r="Q3607" s="247"/>
      <c r="R3607" s="247"/>
      <c r="S3607" s="247"/>
      <c r="T3607" s="248"/>
      <c r="U3607" s="13"/>
      <c r="V3607" s="13"/>
      <c r="W3607" s="13"/>
      <c r="X3607" s="13"/>
      <c r="Y3607" s="13"/>
      <c r="Z3607" s="13"/>
      <c r="AA3607" s="13"/>
      <c r="AB3607" s="13"/>
      <c r="AC3607" s="13"/>
      <c r="AD3607" s="13"/>
      <c r="AE3607" s="13"/>
      <c r="AT3607" s="249" t="s">
        <v>446</v>
      </c>
      <c r="AU3607" s="249" t="s">
        <v>83</v>
      </c>
      <c r="AV3607" s="13" t="s">
        <v>83</v>
      </c>
      <c r="AW3607" s="13" t="s">
        <v>35</v>
      </c>
      <c r="AX3607" s="13" t="s">
        <v>74</v>
      </c>
      <c r="AY3607" s="249" t="s">
        <v>426</v>
      </c>
    </row>
    <row r="3608" s="13" customFormat="1">
      <c r="A3608" s="13"/>
      <c r="B3608" s="238"/>
      <c r="C3608" s="239"/>
      <c r="D3608" s="240" t="s">
        <v>446</v>
      </c>
      <c r="E3608" s="241" t="s">
        <v>28</v>
      </c>
      <c r="F3608" s="242" t="s">
        <v>366</v>
      </c>
      <c r="G3608" s="239"/>
      <c r="H3608" s="243">
        <v>36.799999999999997</v>
      </c>
      <c r="I3608" s="244"/>
      <c r="J3608" s="239"/>
      <c r="K3608" s="239"/>
      <c r="L3608" s="245"/>
      <c r="M3608" s="246"/>
      <c r="N3608" s="247"/>
      <c r="O3608" s="247"/>
      <c r="P3608" s="247"/>
      <c r="Q3608" s="247"/>
      <c r="R3608" s="247"/>
      <c r="S3608" s="247"/>
      <c r="T3608" s="248"/>
      <c r="U3608" s="13"/>
      <c r="V3608" s="13"/>
      <c r="W3608" s="13"/>
      <c r="X3608" s="13"/>
      <c r="Y3608" s="13"/>
      <c r="Z3608" s="13"/>
      <c r="AA3608" s="13"/>
      <c r="AB3608" s="13"/>
      <c r="AC3608" s="13"/>
      <c r="AD3608" s="13"/>
      <c r="AE3608" s="13"/>
      <c r="AT3608" s="249" t="s">
        <v>446</v>
      </c>
      <c r="AU3608" s="249" t="s">
        <v>83</v>
      </c>
      <c r="AV3608" s="13" t="s">
        <v>83</v>
      </c>
      <c r="AW3608" s="13" t="s">
        <v>35</v>
      </c>
      <c r="AX3608" s="13" t="s">
        <v>74</v>
      </c>
      <c r="AY3608" s="249" t="s">
        <v>426</v>
      </c>
    </row>
    <row r="3609" s="15" customFormat="1">
      <c r="A3609" s="15"/>
      <c r="B3609" s="260"/>
      <c r="C3609" s="261"/>
      <c r="D3609" s="240" t="s">
        <v>446</v>
      </c>
      <c r="E3609" s="262" t="s">
        <v>275</v>
      </c>
      <c r="F3609" s="263" t="s">
        <v>466</v>
      </c>
      <c r="G3609" s="261"/>
      <c r="H3609" s="264">
        <v>2772.0070000000001</v>
      </c>
      <c r="I3609" s="265"/>
      <c r="J3609" s="261"/>
      <c r="K3609" s="261"/>
      <c r="L3609" s="266"/>
      <c r="M3609" s="267"/>
      <c r="N3609" s="268"/>
      <c r="O3609" s="268"/>
      <c r="P3609" s="268"/>
      <c r="Q3609" s="268"/>
      <c r="R3609" s="268"/>
      <c r="S3609" s="268"/>
      <c r="T3609" s="269"/>
      <c r="U3609" s="15"/>
      <c r="V3609" s="15"/>
      <c r="W3609" s="15"/>
      <c r="X3609" s="15"/>
      <c r="Y3609" s="15"/>
      <c r="Z3609" s="15"/>
      <c r="AA3609" s="15"/>
      <c r="AB3609" s="15"/>
      <c r="AC3609" s="15"/>
      <c r="AD3609" s="15"/>
      <c r="AE3609" s="15"/>
      <c r="AT3609" s="270" t="s">
        <v>446</v>
      </c>
      <c r="AU3609" s="270" t="s">
        <v>83</v>
      </c>
      <c r="AV3609" s="15" t="s">
        <v>438</v>
      </c>
      <c r="AW3609" s="15" t="s">
        <v>35</v>
      </c>
      <c r="AX3609" s="15" t="s">
        <v>81</v>
      </c>
      <c r="AY3609" s="270" t="s">
        <v>426</v>
      </c>
    </row>
    <row r="3610" s="2" customFormat="1" ht="33" customHeight="1">
      <c r="A3610" s="42"/>
      <c r="B3610" s="43"/>
      <c r="C3610" s="220" t="s">
        <v>4432</v>
      </c>
      <c r="D3610" s="220" t="s">
        <v>433</v>
      </c>
      <c r="E3610" s="221" t="s">
        <v>4433</v>
      </c>
      <c r="F3610" s="222" t="s">
        <v>4434</v>
      </c>
      <c r="G3610" s="223" t="s">
        <v>436</v>
      </c>
      <c r="H3610" s="224">
        <v>253.487</v>
      </c>
      <c r="I3610" s="225"/>
      <c r="J3610" s="226">
        <f>ROUND(I3610*H3610,2)</f>
        <v>0</v>
      </c>
      <c r="K3610" s="222" t="s">
        <v>437</v>
      </c>
      <c r="L3610" s="48"/>
      <c r="M3610" s="227" t="s">
        <v>28</v>
      </c>
      <c r="N3610" s="228" t="s">
        <v>45</v>
      </c>
      <c r="O3610" s="88"/>
      <c r="P3610" s="229">
        <f>O3610*H3610</f>
        <v>0</v>
      </c>
      <c r="Q3610" s="229">
        <v>0.00021000000000000001</v>
      </c>
      <c r="R3610" s="229">
        <f>Q3610*H3610</f>
        <v>0.053232269999999998</v>
      </c>
      <c r="S3610" s="229">
        <v>0</v>
      </c>
      <c r="T3610" s="230">
        <f>S3610*H3610</f>
        <v>0</v>
      </c>
      <c r="U3610" s="42"/>
      <c r="V3610" s="42"/>
      <c r="W3610" s="42"/>
      <c r="X3610" s="42"/>
      <c r="Y3610" s="42"/>
      <c r="Z3610" s="42"/>
      <c r="AA3610" s="42"/>
      <c r="AB3610" s="42"/>
      <c r="AC3610" s="42"/>
      <c r="AD3610" s="42"/>
      <c r="AE3610" s="42"/>
      <c r="AR3610" s="231" t="s">
        <v>645</v>
      </c>
      <c r="AT3610" s="231" t="s">
        <v>433</v>
      </c>
      <c r="AU3610" s="231" t="s">
        <v>83</v>
      </c>
      <c r="AY3610" s="21" t="s">
        <v>426</v>
      </c>
      <c r="BE3610" s="232">
        <f>IF(N3610="základní",J3610,0)</f>
        <v>0</v>
      </c>
      <c r="BF3610" s="232">
        <f>IF(N3610="snížená",J3610,0)</f>
        <v>0</v>
      </c>
      <c r="BG3610" s="232">
        <f>IF(N3610="zákl. přenesená",J3610,0)</f>
        <v>0</v>
      </c>
      <c r="BH3610" s="232">
        <f>IF(N3610="sníž. přenesená",J3610,0)</f>
        <v>0</v>
      </c>
      <c r="BI3610" s="232">
        <f>IF(N3610="nulová",J3610,0)</f>
        <v>0</v>
      </c>
      <c r="BJ3610" s="21" t="s">
        <v>81</v>
      </c>
      <c r="BK3610" s="232">
        <f>ROUND(I3610*H3610,2)</f>
        <v>0</v>
      </c>
      <c r="BL3610" s="21" t="s">
        <v>645</v>
      </c>
      <c r="BM3610" s="231" t="s">
        <v>4435</v>
      </c>
    </row>
    <row r="3611" s="2" customFormat="1">
      <c r="A3611" s="42"/>
      <c r="B3611" s="43"/>
      <c r="C3611" s="44"/>
      <c r="D3611" s="233" t="s">
        <v>442</v>
      </c>
      <c r="E3611" s="44"/>
      <c r="F3611" s="234" t="s">
        <v>4436</v>
      </c>
      <c r="G3611" s="44"/>
      <c r="H3611" s="44"/>
      <c r="I3611" s="235"/>
      <c r="J3611" s="44"/>
      <c r="K3611" s="44"/>
      <c r="L3611" s="48"/>
      <c r="M3611" s="236"/>
      <c r="N3611" s="237"/>
      <c r="O3611" s="88"/>
      <c r="P3611" s="88"/>
      <c r="Q3611" s="88"/>
      <c r="R3611" s="88"/>
      <c r="S3611" s="88"/>
      <c r="T3611" s="89"/>
      <c r="U3611" s="42"/>
      <c r="V3611" s="42"/>
      <c r="W3611" s="42"/>
      <c r="X3611" s="42"/>
      <c r="Y3611" s="42"/>
      <c r="Z3611" s="42"/>
      <c r="AA3611" s="42"/>
      <c r="AB3611" s="42"/>
      <c r="AC3611" s="42"/>
      <c r="AD3611" s="42"/>
      <c r="AE3611" s="42"/>
      <c r="AT3611" s="21" t="s">
        <v>442</v>
      </c>
      <c r="AU3611" s="21" t="s">
        <v>83</v>
      </c>
    </row>
    <row r="3612" s="13" customFormat="1">
      <c r="A3612" s="13"/>
      <c r="B3612" s="238"/>
      <c r="C3612" s="239"/>
      <c r="D3612" s="240" t="s">
        <v>446</v>
      </c>
      <c r="E3612" s="241" t="s">
        <v>28</v>
      </c>
      <c r="F3612" s="242" t="s">
        <v>261</v>
      </c>
      <c r="G3612" s="239"/>
      <c r="H3612" s="243">
        <v>134.227</v>
      </c>
      <c r="I3612" s="244"/>
      <c r="J3612" s="239"/>
      <c r="K3612" s="239"/>
      <c r="L3612" s="245"/>
      <c r="M3612" s="246"/>
      <c r="N3612" s="247"/>
      <c r="O3612" s="247"/>
      <c r="P3612" s="247"/>
      <c r="Q3612" s="247"/>
      <c r="R3612" s="247"/>
      <c r="S3612" s="247"/>
      <c r="T3612" s="248"/>
      <c r="U3612" s="13"/>
      <c r="V3612" s="13"/>
      <c r="W3612" s="13"/>
      <c r="X3612" s="13"/>
      <c r="Y3612" s="13"/>
      <c r="Z3612" s="13"/>
      <c r="AA3612" s="13"/>
      <c r="AB3612" s="13"/>
      <c r="AC3612" s="13"/>
      <c r="AD3612" s="13"/>
      <c r="AE3612" s="13"/>
      <c r="AT3612" s="249" t="s">
        <v>446</v>
      </c>
      <c r="AU3612" s="249" t="s">
        <v>83</v>
      </c>
      <c r="AV3612" s="13" t="s">
        <v>83</v>
      </c>
      <c r="AW3612" s="13" t="s">
        <v>35</v>
      </c>
      <c r="AX3612" s="13" t="s">
        <v>74</v>
      </c>
      <c r="AY3612" s="249" t="s">
        <v>426</v>
      </c>
    </row>
    <row r="3613" s="13" customFormat="1">
      <c r="A3613" s="13"/>
      <c r="B3613" s="238"/>
      <c r="C3613" s="239"/>
      <c r="D3613" s="240" t="s">
        <v>446</v>
      </c>
      <c r="E3613" s="241" t="s">
        <v>28</v>
      </c>
      <c r="F3613" s="242" t="s">
        <v>331</v>
      </c>
      <c r="G3613" s="239"/>
      <c r="H3613" s="243">
        <v>85.988</v>
      </c>
      <c r="I3613" s="244"/>
      <c r="J3613" s="239"/>
      <c r="K3613" s="239"/>
      <c r="L3613" s="245"/>
      <c r="M3613" s="246"/>
      <c r="N3613" s="247"/>
      <c r="O3613" s="247"/>
      <c r="P3613" s="247"/>
      <c r="Q3613" s="247"/>
      <c r="R3613" s="247"/>
      <c r="S3613" s="247"/>
      <c r="T3613" s="248"/>
      <c r="U3613" s="13"/>
      <c r="V3613" s="13"/>
      <c r="W3613" s="13"/>
      <c r="X3613" s="13"/>
      <c r="Y3613" s="13"/>
      <c r="Z3613" s="13"/>
      <c r="AA3613" s="13"/>
      <c r="AB3613" s="13"/>
      <c r="AC3613" s="13"/>
      <c r="AD3613" s="13"/>
      <c r="AE3613" s="13"/>
      <c r="AT3613" s="249" t="s">
        <v>446</v>
      </c>
      <c r="AU3613" s="249" t="s">
        <v>83</v>
      </c>
      <c r="AV3613" s="13" t="s">
        <v>83</v>
      </c>
      <c r="AW3613" s="13" t="s">
        <v>35</v>
      </c>
      <c r="AX3613" s="13" t="s">
        <v>74</v>
      </c>
      <c r="AY3613" s="249" t="s">
        <v>426</v>
      </c>
    </row>
    <row r="3614" s="13" customFormat="1">
      <c r="A3614" s="13"/>
      <c r="B3614" s="238"/>
      <c r="C3614" s="239"/>
      <c r="D3614" s="240" t="s">
        <v>446</v>
      </c>
      <c r="E3614" s="241" t="s">
        <v>28</v>
      </c>
      <c r="F3614" s="242" t="s">
        <v>337</v>
      </c>
      <c r="G3614" s="239"/>
      <c r="H3614" s="243">
        <v>33.271999999999998</v>
      </c>
      <c r="I3614" s="244"/>
      <c r="J3614" s="239"/>
      <c r="K3614" s="239"/>
      <c r="L3614" s="245"/>
      <c r="M3614" s="246"/>
      <c r="N3614" s="247"/>
      <c r="O3614" s="247"/>
      <c r="P3614" s="247"/>
      <c r="Q3614" s="247"/>
      <c r="R3614" s="247"/>
      <c r="S3614" s="247"/>
      <c r="T3614" s="248"/>
      <c r="U3614" s="13"/>
      <c r="V3614" s="13"/>
      <c r="W3614" s="13"/>
      <c r="X3614" s="13"/>
      <c r="Y3614" s="13"/>
      <c r="Z3614" s="13"/>
      <c r="AA3614" s="13"/>
      <c r="AB3614" s="13"/>
      <c r="AC3614" s="13"/>
      <c r="AD3614" s="13"/>
      <c r="AE3614" s="13"/>
      <c r="AT3614" s="249" t="s">
        <v>446</v>
      </c>
      <c r="AU3614" s="249" t="s">
        <v>83</v>
      </c>
      <c r="AV3614" s="13" t="s">
        <v>83</v>
      </c>
      <c r="AW3614" s="13" t="s">
        <v>35</v>
      </c>
      <c r="AX3614" s="13" t="s">
        <v>74</v>
      </c>
      <c r="AY3614" s="249" t="s">
        <v>426</v>
      </c>
    </row>
    <row r="3615" s="15" customFormat="1">
      <c r="A3615" s="15"/>
      <c r="B3615" s="260"/>
      <c r="C3615" s="261"/>
      <c r="D3615" s="240" t="s">
        <v>446</v>
      </c>
      <c r="E3615" s="262" t="s">
        <v>269</v>
      </c>
      <c r="F3615" s="263" t="s">
        <v>466</v>
      </c>
      <c r="G3615" s="261"/>
      <c r="H3615" s="264">
        <v>253.487</v>
      </c>
      <c r="I3615" s="265"/>
      <c r="J3615" s="261"/>
      <c r="K3615" s="261"/>
      <c r="L3615" s="266"/>
      <c r="M3615" s="267"/>
      <c r="N3615" s="268"/>
      <c r="O3615" s="268"/>
      <c r="P3615" s="268"/>
      <c r="Q3615" s="268"/>
      <c r="R3615" s="268"/>
      <c r="S3615" s="268"/>
      <c r="T3615" s="269"/>
      <c r="U3615" s="15"/>
      <c r="V3615" s="15"/>
      <c r="W3615" s="15"/>
      <c r="X3615" s="15"/>
      <c r="Y3615" s="15"/>
      <c r="Z3615" s="15"/>
      <c r="AA3615" s="15"/>
      <c r="AB3615" s="15"/>
      <c r="AC3615" s="15"/>
      <c r="AD3615" s="15"/>
      <c r="AE3615" s="15"/>
      <c r="AT3615" s="270" t="s">
        <v>446</v>
      </c>
      <c r="AU3615" s="270" t="s">
        <v>83</v>
      </c>
      <c r="AV3615" s="15" t="s">
        <v>438</v>
      </c>
      <c r="AW3615" s="15" t="s">
        <v>35</v>
      </c>
      <c r="AX3615" s="15" t="s">
        <v>81</v>
      </c>
      <c r="AY3615" s="270" t="s">
        <v>426</v>
      </c>
    </row>
    <row r="3616" s="2" customFormat="1" ht="37.8" customHeight="1">
      <c r="A3616" s="42"/>
      <c r="B3616" s="43"/>
      <c r="C3616" s="220" t="s">
        <v>4437</v>
      </c>
      <c r="D3616" s="220" t="s">
        <v>433</v>
      </c>
      <c r="E3616" s="221" t="s">
        <v>4438</v>
      </c>
      <c r="F3616" s="222" t="s">
        <v>4439</v>
      </c>
      <c r="G3616" s="223" t="s">
        <v>436</v>
      </c>
      <c r="H3616" s="224">
        <v>360.28399999999999</v>
      </c>
      <c r="I3616" s="225"/>
      <c r="J3616" s="226">
        <f>ROUND(I3616*H3616,2)</f>
        <v>0</v>
      </c>
      <c r="K3616" s="222" t="s">
        <v>437</v>
      </c>
      <c r="L3616" s="48"/>
      <c r="M3616" s="227" t="s">
        <v>28</v>
      </c>
      <c r="N3616" s="228" t="s">
        <v>45</v>
      </c>
      <c r="O3616" s="88"/>
      <c r="P3616" s="229">
        <f>O3616*H3616</f>
        <v>0</v>
      </c>
      <c r="Q3616" s="229">
        <v>0.00021000000000000001</v>
      </c>
      <c r="R3616" s="229">
        <f>Q3616*H3616</f>
        <v>0.07565964</v>
      </c>
      <c r="S3616" s="229">
        <v>0</v>
      </c>
      <c r="T3616" s="230">
        <f>S3616*H3616</f>
        <v>0</v>
      </c>
      <c r="U3616" s="42"/>
      <c r="V3616" s="42"/>
      <c r="W3616" s="42"/>
      <c r="X3616" s="42"/>
      <c r="Y3616" s="42"/>
      <c r="Z3616" s="42"/>
      <c r="AA3616" s="42"/>
      <c r="AB3616" s="42"/>
      <c r="AC3616" s="42"/>
      <c r="AD3616" s="42"/>
      <c r="AE3616" s="42"/>
      <c r="AR3616" s="231" t="s">
        <v>645</v>
      </c>
      <c r="AT3616" s="231" t="s">
        <v>433</v>
      </c>
      <c r="AU3616" s="231" t="s">
        <v>83</v>
      </c>
      <c r="AY3616" s="21" t="s">
        <v>426</v>
      </c>
      <c r="BE3616" s="232">
        <f>IF(N3616="základní",J3616,0)</f>
        <v>0</v>
      </c>
      <c r="BF3616" s="232">
        <f>IF(N3616="snížená",J3616,0)</f>
        <v>0</v>
      </c>
      <c r="BG3616" s="232">
        <f>IF(N3616="zákl. přenesená",J3616,0)</f>
        <v>0</v>
      </c>
      <c r="BH3616" s="232">
        <f>IF(N3616="sníž. přenesená",J3616,0)</f>
        <v>0</v>
      </c>
      <c r="BI3616" s="232">
        <f>IF(N3616="nulová",J3616,0)</f>
        <v>0</v>
      </c>
      <c r="BJ3616" s="21" t="s">
        <v>81</v>
      </c>
      <c r="BK3616" s="232">
        <f>ROUND(I3616*H3616,2)</f>
        <v>0</v>
      </c>
      <c r="BL3616" s="21" t="s">
        <v>645</v>
      </c>
      <c r="BM3616" s="231" t="s">
        <v>4440</v>
      </c>
    </row>
    <row r="3617" s="2" customFormat="1">
      <c r="A3617" s="42"/>
      <c r="B3617" s="43"/>
      <c r="C3617" s="44"/>
      <c r="D3617" s="233" t="s">
        <v>442</v>
      </c>
      <c r="E3617" s="44"/>
      <c r="F3617" s="234" t="s">
        <v>4441</v>
      </c>
      <c r="G3617" s="44"/>
      <c r="H3617" s="44"/>
      <c r="I3617" s="235"/>
      <c r="J3617" s="44"/>
      <c r="K3617" s="44"/>
      <c r="L3617" s="48"/>
      <c r="M3617" s="236"/>
      <c r="N3617" s="237"/>
      <c r="O3617" s="88"/>
      <c r="P3617" s="88"/>
      <c r="Q3617" s="88"/>
      <c r="R3617" s="88"/>
      <c r="S3617" s="88"/>
      <c r="T3617" s="89"/>
      <c r="U3617" s="42"/>
      <c r="V3617" s="42"/>
      <c r="W3617" s="42"/>
      <c r="X3617" s="42"/>
      <c r="Y3617" s="42"/>
      <c r="Z3617" s="42"/>
      <c r="AA3617" s="42"/>
      <c r="AB3617" s="42"/>
      <c r="AC3617" s="42"/>
      <c r="AD3617" s="42"/>
      <c r="AE3617" s="42"/>
      <c r="AT3617" s="21" t="s">
        <v>442</v>
      </c>
      <c r="AU3617" s="21" t="s">
        <v>83</v>
      </c>
    </row>
    <row r="3618" s="13" customFormat="1">
      <c r="A3618" s="13"/>
      <c r="B3618" s="238"/>
      <c r="C3618" s="239"/>
      <c r="D3618" s="240" t="s">
        <v>446</v>
      </c>
      <c r="E3618" s="241" t="s">
        <v>28</v>
      </c>
      <c r="F3618" s="242" t="s">
        <v>263</v>
      </c>
      <c r="G3618" s="239"/>
      <c r="H3618" s="243">
        <v>360.28399999999999</v>
      </c>
      <c r="I3618" s="244"/>
      <c r="J3618" s="239"/>
      <c r="K3618" s="239"/>
      <c r="L3618" s="245"/>
      <c r="M3618" s="246"/>
      <c r="N3618" s="247"/>
      <c r="O3618" s="247"/>
      <c r="P3618" s="247"/>
      <c r="Q3618" s="247"/>
      <c r="R3618" s="247"/>
      <c r="S3618" s="247"/>
      <c r="T3618" s="248"/>
      <c r="U3618" s="13"/>
      <c r="V3618" s="13"/>
      <c r="W3618" s="13"/>
      <c r="X3618" s="13"/>
      <c r="Y3618" s="13"/>
      <c r="Z3618" s="13"/>
      <c r="AA3618" s="13"/>
      <c r="AB3618" s="13"/>
      <c r="AC3618" s="13"/>
      <c r="AD3618" s="13"/>
      <c r="AE3618" s="13"/>
      <c r="AT3618" s="249" t="s">
        <v>446</v>
      </c>
      <c r="AU3618" s="249" t="s">
        <v>83</v>
      </c>
      <c r="AV3618" s="13" t="s">
        <v>83</v>
      </c>
      <c r="AW3618" s="13" t="s">
        <v>35</v>
      </c>
      <c r="AX3618" s="13" t="s">
        <v>81</v>
      </c>
      <c r="AY3618" s="249" t="s">
        <v>426</v>
      </c>
    </row>
    <row r="3619" s="2" customFormat="1" ht="33" customHeight="1">
      <c r="A3619" s="42"/>
      <c r="B3619" s="43"/>
      <c r="C3619" s="220" t="s">
        <v>4442</v>
      </c>
      <c r="D3619" s="220" t="s">
        <v>433</v>
      </c>
      <c r="E3619" s="221" t="s">
        <v>4443</v>
      </c>
      <c r="F3619" s="222" t="s">
        <v>4444</v>
      </c>
      <c r="G3619" s="223" t="s">
        <v>436</v>
      </c>
      <c r="H3619" s="224">
        <v>174.06</v>
      </c>
      <c r="I3619" s="225"/>
      <c r="J3619" s="226">
        <f>ROUND(I3619*H3619,2)</f>
        <v>0</v>
      </c>
      <c r="K3619" s="222" t="s">
        <v>28</v>
      </c>
      <c r="L3619" s="48"/>
      <c r="M3619" s="227" t="s">
        <v>28</v>
      </c>
      <c r="N3619" s="228" t="s">
        <v>45</v>
      </c>
      <c r="O3619" s="88"/>
      <c r="P3619" s="229">
        <f>O3619*H3619</f>
        <v>0</v>
      </c>
      <c r="Q3619" s="229">
        <v>0.00021000000000000001</v>
      </c>
      <c r="R3619" s="229">
        <f>Q3619*H3619</f>
        <v>0.036552600000000005</v>
      </c>
      <c r="S3619" s="229">
        <v>0</v>
      </c>
      <c r="T3619" s="230">
        <f>S3619*H3619</f>
        <v>0</v>
      </c>
      <c r="U3619" s="42"/>
      <c r="V3619" s="42"/>
      <c r="W3619" s="42"/>
      <c r="X3619" s="42"/>
      <c r="Y3619" s="42"/>
      <c r="Z3619" s="42"/>
      <c r="AA3619" s="42"/>
      <c r="AB3619" s="42"/>
      <c r="AC3619" s="42"/>
      <c r="AD3619" s="42"/>
      <c r="AE3619" s="42"/>
      <c r="AR3619" s="231" t="s">
        <v>645</v>
      </c>
      <c r="AT3619" s="231" t="s">
        <v>433</v>
      </c>
      <c r="AU3619" s="231" t="s">
        <v>83</v>
      </c>
      <c r="AY3619" s="21" t="s">
        <v>426</v>
      </c>
      <c r="BE3619" s="232">
        <f>IF(N3619="základní",J3619,0)</f>
        <v>0</v>
      </c>
      <c r="BF3619" s="232">
        <f>IF(N3619="snížená",J3619,0)</f>
        <v>0</v>
      </c>
      <c r="BG3619" s="232">
        <f>IF(N3619="zákl. přenesená",J3619,0)</f>
        <v>0</v>
      </c>
      <c r="BH3619" s="232">
        <f>IF(N3619="sníž. přenesená",J3619,0)</f>
        <v>0</v>
      </c>
      <c r="BI3619" s="232">
        <f>IF(N3619="nulová",J3619,0)</f>
        <v>0</v>
      </c>
      <c r="BJ3619" s="21" t="s">
        <v>81</v>
      </c>
      <c r="BK3619" s="232">
        <f>ROUND(I3619*H3619,2)</f>
        <v>0</v>
      </c>
      <c r="BL3619" s="21" t="s">
        <v>645</v>
      </c>
      <c r="BM3619" s="231" t="s">
        <v>4445</v>
      </c>
    </row>
    <row r="3620" s="13" customFormat="1">
      <c r="A3620" s="13"/>
      <c r="B3620" s="238"/>
      <c r="C3620" s="239"/>
      <c r="D3620" s="240" t="s">
        <v>446</v>
      </c>
      <c r="E3620" s="241" t="s">
        <v>28</v>
      </c>
      <c r="F3620" s="242" t="s">
        <v>267</v>
      </c>
      <c r="G3620" s="239"/>
      <c r="H3620" s="243">
        <v>132.30000000000001</v>
      </c>
      <c r="I3620" s="244"/>
      <c r="J3620" s="239"/>
      <c r="K3620" s="239"/>
      <c r="L3620" s="245"/>
      <c r="M3620" s="246"/>
      <c r="N3620" s="247"/>
      <c r="O3620" s="247"/>
      <c r="P3620" s="247"/>
      <c r="Q3620" s="247"/>
      <c r="R3620" s="247"/>
      <c r="S3620" s="247"/>
      <c r="T3620" s="248"/>
      <c r="U3620" s="13"/>
      <c r="V3620" s="13"/>
      <c r="W3620" s="13"/>
      <c r="X3620" s="13"/>
      <c r="Y3620" s="13"/>
      <c r="Z3620" s="13"/>
      <c r="AA3620" s="13"/>
      <c r="AB3620" s="13"/>
      <c r="AC3620" s="13"/>
      <c r="AD3620" s="13"/>
      <c r="AE3620" s="13"/>
      <c r="AT3620" s="249" t="s">
        <v>446</v>
      </c>
      <c r="AU3620" s="249" t="s">
        <v>83</v>
      </c>
      <c r="AV3620" s="13" t="s">
        <v>83</v>
      </c>
      <c r="AW3620" s="13" t="s">
        <v>35</v>
      </c>
      <c r="AX3620" s="13" t="s">
        <v>74</v>
      </c>
      <c r="AY3620" s="249" t="s">
        <v>426</v>
      </c>
    </row>
    <row r="3621" s="13" customFormat="1">
      <c r="A3621" s="13"/>
      <c r="B3621" s="238"/>
      <c r="C3621" s="239"/>
      <c r="D3621" s="240" t="s">
        <v>446</v>
      </c>
      <c r="E3621" s="241" t="s">
        <v>28</v>
      </c>
      <c r="F3621" s="242" t="s">
        <v>4446</v>
      </c>
      <c r="G3621" s="239"/>
      <c r="H3621" s="243">
        <v>41.759999999999998</v>
      </c>
      <c r="I3621" s="244"/>
      <c r="J3621" s="239"/>
      <c r="K3621" s="239"/>
      <c r="L3621" s="245"/>
      <c r="M3621" s="246"/>
      <c r="N3621" s="247"/>
      <c r="O3621" s="247"/>
      <c r="P3621" s="247"/>
      <c r="Q3621" s="247"/>
      <c r="R3621" s="247"/>
      <c r="S3621" s="247"/>
      <c r="T3621" s="248"/>
      <c r="U3621" s="13"/>
      <c r="V3621" s="13"/>
      <c r="W3621" s="13"/>
      <c r="X3621" s="13"/>
      <c r="Y3621" s="13"/>
      <c r="Z3621" s="13"/>
      <c r="AA3621" s="13"/>
      <c r="AB3621" s="13"/>
      <c r="AC3621" s="13"/>
      <c r="AD3621" s="13"/>
      <c r="AE3621" s="13"/>
      <c r="AT3621" s="249" t="s">
        <v>446</v>
      </c>
      <c r="AU3621" s="249" t="s">
        <v>83</v>
      </c>
      <c r="AV3621" s="13" t="s">
        <v>83</v>
      </c>
      <c r="AW3621" s="13" t="s">
        <v>35</v>
      </c>
      <c r="AX3621" s="13" t="s">
        <v>74</v>
      </c>
      <c r="AY3621" s="249" t="s">
        <v>426</v>
      </c>
    </row>
    <row r="3622" s="15" customFormat="1">
      <c r="A3622" s="15"/>
      <c r="B3622" s="260"/>
      <c r="C3622" s="261"/>
      <c r="D3622" s="240" t="s">
        <v>446</v>
      </c>
      <c r="E3622" s="262" t="s">
        <v>272</v>
      </c>
      <c r="F3622" s="263" t="s">
        <v>466</v>
      </c>
      <c r="G3622" s="261"/>
      <c r="H3622" s="264">
        <v>174.06</v>
      </c>
      <c r="I3622" s="265"/>
      <c r="J3622" s="261"/>
      <c r="K3622" s="261"/>
      <c r="L3622" s="266"/>
      <c r="M3622" s="267"/>
      <c r="N3622" s="268"/>
      <c r="O3622" s="268"/>
      <c r="P3622" s="268"/>
      <c r="Q3622" s="268"/>
      <c r="R3622" s="268"/>
      <c r="S3622" s="268"/>
      <c r="T3622" s="269"/>
      <c r="U3622" s="15"/>
      <c r="V3622" s="15"/>
      <c r="W3622" s="15"/>
      <c r="X3622" s="15"/>
      <c r="Y3622" s="15"/>
      <c r="Z3622" s="15"/>
      <c r="AA3622" s="15"/>
      <c r="AB3622" s="15"/>
      <c r="AC3622" s="15"/>
      <c r="AD3622" s="15"/>
      <c r="AE3622" s="15"/>
      <c r="AT3622" s="270" t="s">
        <v>446</v>
      </c>
      <c r="AU3622" s="270" t="s">
        <v>83</v>
      </c>
      <c r="AV3622" s="15" t="s">
        <v>438</v>
      </c>
      <c r="AW3622" s="15" t="s">
        <v>35</v>
      </c>
      <c r="AX3622" s="15" t="s">
        <v>81</v>
      </c>
      <c r="AY3622" s="270" t="s">
        <v>426</v>
      </c>
    </row>
    <row r="3623" s="2" customFormat="1" ht="37.8" customHeight="1">
      <c r="A3623" s="42"/>
      <c r="B3623" s="43"/>
      <c r="C3623" s="220" t="s">
        <v>4447</v>
      </c>
      <c r="D3623" s="220" t="s">
        <v>433</v>
      </c>
      <c r="E3623" s="221" t="s">
        <v>4448</v>
      </c>
      <c r="F3623" s="222" t="s">
        <v>4449</v>
      </c>
      <c r="G3623" s="223" t="s">
        <v>436</v>
      </c>
      <c r="H3623" s="224">
        <v>2772.0070000000001</v>
      </c>
      <c r="I3623" s="225"/>
      <c r="J3623" s="226">
        <f>ROUND(I3623*H3623,2)</f>
        <v>0</v>
      </c>
      <c r="K3623" s="222" t="s">
        <v>437</v>
      </c>
      <c r="L3623" s="48"/>
      <c r="M3623" s="227" t="s">
        <v>28</v>
      </c>
      <c r="N3623" s="228" t="s">
        <v>45</v>
      </c>
      <c r="O3623" s="88"/>
      <c r="P3623" s="229">
        <f>O3623*H3623</f>
        <v>0</v>
      </c>
      <c r="Q3623" s="229">
        <v>0.00027999999999999998</v>
      </c>
      <c r="R3623" s="229">
        <f>Q3623*H3623</f>
        <v>0.77616195999999993</v>
      </c>
      <c r="S3623" s="229">
        <v>0</v>
      </c>
      <c r="T3623" s="230">
        <f>S3623*H3623</f>
        <v>0</v>
      </c>
      <c r="U3623" s="42"/>
      <c r="V3623" s="42"/>
      <c r="W3623" s="42"/>
      <c r="X3623" s="42"/>
      <c r="Y3623" s="42"/>
      <c r="Z3623" s="42"/>
      <c r="AA3623" s="42"/>
      <c r="AB3623" s="42"/>
      <c r="AC3623" s="42"/>
      <c r="AD3623" s="42"/>
      <c r="AE3623" s="42"/>
      <c r="AR3623" s="231" t="s">
        <v>645</v>
      </c>
      <c r="AT3623" s="231" t="s">
        <v>433</v>
      </c>
      <c r="AU3623" s="231" t="s">
        <v>83</v>
      </c>
      <c r="AY3623" s="21" t="s">
        <v>426</v>
      </c>
      <c r="BE3623" s="232">
        <f>IF(N3623="základní",J3623,0)</f>
        <v>0</v>
      </c>
      <c r="BF3623" s="232">
        <f>IF(N3623="snížená",J3623,0)</f>
        <v>0</v>
      </c>
      <c r="BG3623" s="232">
        <f>IF(N3623="zákl. přenesená",J3623,0)</f>
        <v>0</v>
      </c>
      <c r="BH3623" s="232">
        <f>IF(N3623="sníž. přenesená",J3623,0)</f>
        <v>0</v>
      </c>
      <c r="BI3623" s="232">
        <f>IF(N3623="nulová",J3623,0)</f>
        <v>0</v>
      </c>
      <c r="BJ3623" s="21" t="s">
        <v>81</v>
      </c>
      <c r="BK3623" s="232">
        <f>ROUND(I3623*H3623,2)</f>
        <v>0</v>
      </c>
      <c r="BL3623" s="21" t="s">
        <v>645</v>
      </c>
      <c r="BM3623" s="231" t="s">
        <v>4450</v>
      </c>
    </row>
    <row r="3624" s="2" customFormat="1">
      <c r="A3624" s="42"/>
      <c r="B3624" s="43"/>
      <c r="C3624" s="44"/>
      <c r="D3624" s="233" t="s">
        <v>442</v>
      </c>
      <c r="E3624" s="44"/>
      <c r="F3624" s="234" t="s">
        <v>4451</v>
      </c>
      <c r="G3624" s="44"/>
      <c r="H3624" s="44"/>
      <c r="I3624" s="235"/>
      <c r="J3624" s="44"/>
      <c r="K3624" s="44"/>
      <c r="L3624" s="48"/>
      <c r="M3624" s="236"/>
      <c r="N3624" s="237"/>
      <c r="O3624" s="88"/>
      <c r="P3624" s="88"/>
      <c r="Q3624" s="88"/>
      <c r="R3624" s="88"/>
      <c r="S3624" s="88"/>
      <c r="T3624" s="89"/>
      <c r="U3624" s="42"/>
      <c r="V3624" s="42"/>
      <c r="W3624" s="42"/>
      <c r="X3624" s="42"/>
      <c r="Y3624" s="42"/>
      <c r="Z3624" s="42"/>
      <c r="AA3624" s="42"/>
      <c r="AB3624" s="42"/>
      <c r="AC3624" s="42"/>
      <c r="AD3624" s="42"/>
      <c r="AE3624" s="42"/>
      <c r="AT3624" s="21" t="s">
        <v>442</v>
      </c>
      <c r="AU3624" s="21" t="s">
        <v>83</v>
      </c>
    </row>
    <row r="3625" s="14" customFormat="1">
      <c r="A3625" s="14"/>
      <c r="B3625" s="250"/>
      <c r="C3625" s="251"/>
      <c r="D3625" s="240" t="s">
        <v>446</v>
      </c>
      <c r="E3625" s="252" t="s">
        <v>28</v>
      </c>
      <c r="F3625" s="253" t="s">
        <v>899</v>
      </c>
      <c r="G3625" s="251"/>
      <c r="H3625" s="252" t="s">
        <v>28</v>
      </c>
      <c r="I3625" s="254"/>
      <c r="J3625" s="251"/>
      <c r="K3625" s="251"/>
      <c r="L3625" s="255"/>
      <c r="M3625" s="256"/>
      <c r="N3625" s="257"/>
      <c r="O3625" s="257"/>
      <c r="P3625" s="257"/>
      <c r="Q3625" s="257"/>
      <c r="R3625" s="257"/>
      <c r="S3625" s="257"/>
      <c r="T3625" s="258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T3625" s="259" t="s">
        <v>446</v>
      </c>
      <c r="AU3625" s="259" t="s">
        <v>83</v>
      </c>
      <c r="AV3625" s="14" t="s">
        <v>81</v>
      </c>
      <c r="AW3625" s="14" t="s">
        <v>35</v>
      </c>
      <c r="AX3625" s="14" t="s">
        <v>74</v>
      </c>
      <c r="AY3625" s="259" t="s">
        <v>426</v>
      </c>
    </row>
    <row r="3626" s="13" customFormat="1">
      <c r="A3626" s="13"/>
      <c r="B3626" s="238"/>
      <c r="C3626" s="239"/>
      <c r="D3626" s="240" t="s">
        <v>446</v>
      </c>
      <c r="E3626" s="241" t="s">
        <v>28</v>
      </c>
      <c r="F3626" s="242" t="s">
        <v>275</v>
      </c>
      <c r="G3626" s="239"/>
      <c r="H3626" s="243">
        <v>2772.0070000000001</v>
      </c>
      <c r="I3626" s="244"/>
      <c r="J3626" s="239"/>
      <c r="K3626" s="239"/>
      <c r="L3626" s="245"/>
      <c r="M3626" s="246"/>
      <c r="N3626" s="247"/>
      <c r="O3626" s="247"/>
      <c r="P3626" s="247"/>
      <c r="Q3626" s="247"/>
      <c r="R3626" s="247"/>
      <c r="S3626" s="247"/>
      <c r="T3626" s="248"/>
      <c r="U3626" s="13"/>
      <c r="V3626" s="13"/>
      <c r="W3626" s="13"/>
      <c r="X3626" s="13"/>
      <c r="Y3626" s="13"/>
      <c r="Z3626" s="13"/>
      <c r="AA3626" s="13"/>
      <c r="AB3626" s="13"/>
      <c r="AC3626" s="13"/>
      <c r="AD3626" s="13"/>
      <c r="AE3626" s="13"/>
      <c r="AT3626" s="249" t="s">
        <v>446</v>
      </c>
      <c r="AU3626" s="249" t="s">
        <v>83</v>
      </c>
      <c r="AV3626" s="13" t="s">
        <v>83</v>
      </c>
      <c r="AW3626" s="13" t="s">
        <v>35</v>
      </c>
      <c r="AX3626" s="13" t="s">
        <v>81</v>
      </c>
      <c r="AY3626" s="249" t="s">
        <v>426</v>
      </c>
    </row>
    <row r="3627" s="2" customFormat="1" ht="44.25" customHeight="1">
      <c r="A3627" s="42"/>
      <c r="B3627" s="43"/>
      <c r="C3627" s="220" t="s">
        <v>4452</v>
      </c>
      <c r="D3627" s="220" t="s">
        <v>433</v>
      </c>
      <c r="E3627" s="221" t="s">
        <v>4453</v>
      </c>
      <c r="F3627" s="222" t="s">
        <v>4454</v>
      </c>
      <c r="G3627" s="223" t="s">
        <v>436</v>
      </c>
      <c r="H3627" s="224">
        <v>253.487</v>
      </c>
      <c r="I3627" s="225"/>
      <c r="J3627" s="226">
        <f>ROUND(I3627*H3627,2)</f>
        <v>0</v>
      </c>
      <c r="K3627" s="222" t="s">
        <v>437</v>
      </c>
      <c r="L3627" s="48"/>
      <c r="M3627" s="227" t="s">
        <v>28</v>
      </c>
      <c r="N3627" s="228" t="s">
        <v>45</v>
      </c>
      <c r="O3627" s="88"/>
      <c r="P3627" s="229">
        <f>O3627*H3627</f>
        <v>0</v>
      </c>
      <c r="Q3627" s="229">
        <v>0.00027999999999999998</v>
      </c>
      <c r="R3627" s="229">
        <f>Q3627*H3627</f>
        <v>0.070976359999999988</v>
      </c>
      <c r="S3627" s="229">
        <v>0</v>
      </c>
      <c r="T3627" s="230">
        <f>S3627*H3627</f>
        <v>0</v>
      </c>
      <c r="U3627" s="42"/>
      <c r="V3627" s="42"/>
      <c r="W3627" s="42"/>
      <c r="X3627" s="42"/>
      <c r="Y3627" s="42"/>
      <c r="Z3627" s="42"/>
      <c r="AA3627" s="42"/>
      <c r="AB3627" s="42"/>
      <c r="AC3627" s="42"/>
      <c r="AD3627" s="42"/>
      <c r="AE3627" s="42"/>
      <c r="AR3627" s="231" t="s">
        <v>645</v>
      </c>
      <c r="AT3627" s="231" t="s">
        <v>433</v>
      </c>
      <c r="AU3627" s="231" t="s">
        <v>83</v>
      </c>
      <c r="AY3627" s="21" t="s">
        <v>426</v>
      </c>
      <c r="BE3627" s="232">
        <f>IF(N3627="základní",J3627,0)</f>
        <v>0</v>
      </c>
      <c r="BF3627" s="232">
        <f>IF(N3627="snížená",J3627,0)</f>
        <v>0</v>
      </c>
      <c r="BG3627" s="232">
        <f>IF(N3627="zákl. přenesená",J3627,0)</f>
        <v>0</v>
      </c>
      <c r="BH3627" s="232">
        <f>IF(N3627="sníž. přenesená",J3627,0)</f>
        <v>0</v>
      </c>
      <c r="BI3627" s="232">
        <f>IF(N3627="nulová",J3627,0)</f>
        <v>0</v>
      </c>
      <c r="BJ3627" s="21" t="s">
        <v>81</v>
      </c>
      <c r="BK3627" s="232">
        <f>ROUND(I3627*H3627,2)</f>
        <v>0</v>
      </c>
      <c r="BL3627" s="21" t="s">
        <v>645</v>
      </c>
      <c r="BM3627" s="231" t="s">
        <v>4455</v>
      </c>
    </row>
    <row r="3628" s="2" customFormat="1">
      <c r="A3628" s="42"/>
      <c r="B3628" s="43"/>
      <c r="C3628" s="44"/>
      <c r="D3628" s="233" t="s">
        <v>442</v>
      </c>
      <c r="E3628" s="44"/>
      <c r="F3628" s="234" t="s">
        <v>4456</v>
      </c>
      <c r="G3628" s="44"/>
      <c r="H3628" s="44"/>
      <c r="I3628" s="235"/>
      <c r="J3628" s="44"/>
      <c r="K3628" s="44"/>
      <c r="L3628" s="48"/>
      <c r="M3628" s="236"/>
      <c r="N3628" s="237"/>
      <c r="O3628" s="88"/>
      <c r="P3628" s="88"/>
      <c r="Q3628" s="88"/>
      <c r="R3628" s="88"/>
      <c r="S3628" s="88"/>
      <c r="T3628" s="89"/>
      <c r="U3628" s="42"/>
      <c r="V3628" s="42"/>
      <c r="W3628" s="42"/>
      <c r="X3628" s="42"/>
      <c r="Y3628" s="42"/>
      <c r="Z3628" s="42"/>
      <c r="AA3628" s="42"/>
      <c r="AB3628" s="42"/>
      <c r="AC3628" s="42"/>
      <c r="AD3628" s="42"/>
      <c r="AE3628" s="42"/>
      <c r="AT3628" s="21" t="s">
        <v>442</v>
      </c>
      <c r="AU3628" s="21" t="s">
        <v>83</v>
      </c>
    </row>
    <row r="3629" s="13" customFormat="1">
      <c r="A3629" s="13"/>
      <c r="B3629" s="238"/>
      <c r="C3629" s="239"/>
      <c r="D3629" s="240" t="s">
        <v>446</v>
      </c>
      <c r="E3629" s="241" t="s">
        <v>28</v>
      </c>
      <c r="F3629" s="242" t="s">
        <v>269</v>
      </c>
      <c r="G3629" s="239"/>
      <c r="H3629" s="243">
        <v>253.487</v>
      </c>
      <c r="I3629" s="244"/>
      <c r="J3629" s="239"/>
      <c r="K3629" s="239"/>
      <c r="L3629" s="245"/>
      <c r="M3629" s="246"/>
      <c r="N3629" s="247"/>
      <c r="O3629" s="247"/>
      <c r="P3629" s="247"/>
      <c r="Q3629" s="247"/>
      <c r="R3629" s="247"/>
      <c r="S3629" s="247"/>
      <c r="T3629" s="248"/>
      <c r="U3629" s="13"/>
      <c r="V3629" s="13"/>
      <c r="W3629" s="13"/>
      <c r="X3629" s="13"/>
      <c r="Y3629" s="13"/>
      <c r="Z3629" s="13"/>
      <c r="AA3629" s="13"/>
      <c r="AB3629" s="13"/>
      <c r="AC3629" s="13"/>
      <c r="AD3629" s="13"/>
      <c r="AE3629" s="13"/>
      <c r="AT3629" s="249" t="s">
        <v>446</v>
      </c>
      <c r="AU3629" s="249" t="s">
        <v>83</v>
      </c>
      <c r="AV3629" s="13" t="s">
        <v>83</v>
      </c>
      <c r="AW3629" s="13" t="s">
        <v>35</v>
      </c>
      <c r="AX3629" s="13" t="s">
        <v>81</v>
      </c>
      <c r="AY3629" s="249" t="s">
        <v>426</v>
      </c>
    </row>
    <row r="3630" s="2" customFormat="1" ht="44.25" customHeight="1">
      <c r="A3630" s="42"/>
      <c r="B3630" s="43"/>
      <c r="C3630" s="220" t="s">
        <v>4457</v>
      </c>
      <c r="D3630" s="220" t="s">
        <v>433</v>
      </c>
      <c r="E3630" s="221" t="s">
        <v>4458</v>
      </c>
      <c r="F3630" s="222" t="s">
        <v>4459</v>
      </c>
      <c r="G3630" s="223" t="s">
        <v>436</v>
      </c>
      <c r="H3630" s="224">
        <v>360.28399999999999</v>
      </c>
      <c r="I3630" s="225"/>
      <c r="J3630" s="226">
        <f>ROUND(I3630*H3630,2)</f>
        <v>0</v>
      </c>
      <c r="K3630" s="222" t="s">
        <v>437</v>
      </c>
      <c r="L3630" s="48"/>
      <c r="M3630" s="227" t="s">
        <v>28</v>
      </c>
      <c r="N3630" s="228" t="s">
        <v>45</v>
      </c>
      <c r="O3630" s="88"/>
      <c r="P3630" s="229">
        <f>O3630*H3630</f>
        <v>0</v>
      </c>
      <c r="Q3630" s="229">
        <v>0.00027999999999999998</v>
      </c>
      <c r="R3630" s="229">
        <f>Q3630*H3630</f>
        <v>0.10087951999999999</v>
      </c>
      <c r="S3630" s="229">
        <v>0</v>
      </c>
      <c r="T3630" s="230">
        <f>S3630*H3630</f>
        <v>0</v>
      </c>
      <c r="U3630" s="42"/>
      <c r="V3630" s="42"/>
      <c r="W3630" s="42"/>
      <c r="X3630" s="42"/>
      <c r="Y3630" s="42"/>
      <c r="Z3630" s="42"/>
      <c r="AA3630" s="42"/>
      <c r="AB3630" s="42"/>
      <c r="AC3630" s="42"/>
      <c r="AD3630" s="42"/>
      <c r="AE3630" s="42"/>
      <c r="AR3630" s="231" t="s">
        <v>645</v>
      </c>
      <c r="AT3630" s="231" t="s">
        <v>433</v>
      </c>
      <c r="AU3630" s="231" t="s">
        <v>83</v>
      </c>
      <c r="AY3630" s="21" t="s">
        <v>426</v>
      </c>
      <c r="BE3630" s="232">
        <f>IF(N3630="základní",J3630,0)</f>
        <v>0</v>
      </c>
      <c r="BF3630" s="232">
        <f>IF(N3630="snížená",J3630,0)</f>
        <v>0</v>
      </c>
      <c r="BG3630" s="232">
        <f>IF(N3630="zákl. přenesená",J3630,0)</f>
        <v>0</v>
      </c>
      <c r="BH3630" s="232">
        <f>IF(N3630="sníž. přenesená",J3630,0)</f>
        <v>0</v>
      </c>
      <c r="BI3630" s="232">
        <f>IF(N3630="nulová",J3630,0)</f>
        <v>0</v>
      </c>
      <c r="BJ3630" s="21" t="s">
        <v>81</v>
      </c>
      <c r="BK3630" s="232">
        <f>ROUND(I3630*H3630,2)</f>
        <v>0</v>
      </c>
      <c r="BL3630" s="21" t="s">
        <v>645</v>
      </c>
      <c r="BM3630" s="231" t="s">
        <v>4460</v>
      </c>
    </row>
    <row r="3631" s="2" customFormat="1">
      <c r="A3631" s="42"/>
      <c r="B3631" s="43"/>
      <c r="C3631" s="44"/>
      <c r="D3631" s="233" t="s">
        <v>442</v>
      </c>
      <c r="E3631" s="44"/>
      <c r="F3631" s="234" t="s">
        <v>4461</v>
      </c>
      <c r="G3631" s="44"/>
      <c r="H3631" s="44"/>
      <c r="I3631" s="235"/>
      <c r="J3631" s="44"/>
      <c r="K3631" s="44"/>
      <c r="L3631" s="48"/>
      <c r="M3631" s="236"/>
      <c r="N3631" s="237"/>
      <c r="O3631" s="88"/>
      <c r="P3631" s="88"/>
      <c r="Q3631" s="88"/>
      <c r="R3631" s="88"/>
      <c r="S3631" s="88"/>
      <c r="T3631" s="89"/>
      <c r="U3631" s="42"/>
      <c r="V3631" s="42"/>
      <c r="W3631" s="42"/>
      <c r="X3631" s="42"/>
      <c r="Y3631" s="42"/>
      <c r="Z3631" s="42"/>
      <c r="AA3631" s="42"/>
      <c r="AB3631" s="42"/>
      <c r="AC3631" s="42"/>
      <c r="AD3631" s="42"/>
      <c r="AE3631" s="42"/>
      <c r="AT3631" s="21" t="s">
        <v>442</v>
      </c>
      <c r="AU3631" s="21" t="s">
        <v>83</v>
      </c>
    </row>
    <row r="3632" s="13" customFormat="1">
      <c r="A3632" s="13"/>
      <c r="B3632" s="238"/>
      <c r="C3632" s="239"/>
      <c r="D3632" s="240" t="s">
        <v>446</v>
      </c>
      <c r="E3632" s="241" t="s">
        <v>28</v>
      </c>
      <c r="F3632" s="242" t="s">
        <v>263</v>
      </c>
      <c r="G3632" s="239"/>
      <c r="H3632" s="243">
        <v>360.28399999999999</v>
      </c>
      <c r="I3632" s="244"/>
      <c r="J3632" s="239"/>
      <c r="K3632" s="239"/>
      <c r="L3632" s="245"/>
      <c r="M3632" s="246"/>
      <c r="N3632" s="247"/>
      <c r="O3632" s="247"/>
      <c r="P3632" s="247"/>
      <c r="Q3632" s="247"/>
      <c r="R3632" s="247"/>
      <c r="S3632" s="247"/>
      <c r="T3632" s="248"/>
      <c r="U3632" s="13"/>
      <c r="V3632" s="13"/>
      <c r="W3632" s="13"/>
      <c r="X3632" s="13"/>
      <c r="Y3632" s="13"/>
      <c r="Z3632" s="13"/>
      <c r="AA3632" s="13"/>
      <c r="AB3632" s="13"/>
      <c r="AC3632" s="13"/>
      <c r="AD3632" s="13"/>
      <c r="AE3632" s="13"/>
      <c r="AT3632" s="249" t="s">
        <v>446</v>
      </c>
      <c r="AU3632" s="249" t="s">
        <v>83</v>
      </c>
      <c r="AV3632" s="13" t="s">
        <v>83</v>
      </c>
      <c r="AW3632" s="13" t="s">
        <v>35</v>
      </c>
      <c r="AX3632" s="13" t="s">
        <v>81</v>
      </c>
      <c r="AY3632" s="249" t="s">
        <v>426</v>
      </c>
    </row>
    <row r="3633" s="2" customFormat="1" ht="49.05" customHeight="1">
      <c r="A3633" s="42"/>
      <c r="B3633" s="43"/>
      <c r="C3633" s="220" t="s">
        <v>4462</v>
      </c>
      <c r="D3633" s="220" t="s">
        <v>433</v>
      </c>
      <c r="E3633" s="221" t="s">
        <v>4463</v>
      </c>
      <c r="F3633" s="222" t="s">
        <v>4464</v>
      </c>
      <c r="G3633" s="223" t="s">
        <v>436</v>
      </c>
      <c r="H3633" s="224">
        <v>1883.8910000000001</v>
      </c>
      <c r="I3633" s="225"/>
      <c r="J3633" s="226">
        <f>ROUND(I3633*H3633,2)</f>
        <v>0</v>
      </c>
      <c r="K3633" s="222" t="s">
        <v>437</v>
      </c>
      <c r="L3633" s="48"/>
      <c r="M3633" s="227" t="s">
        <v>28</v>
      </c>
      <c r="N3633" s="228" t="s">
        <v>45</v>
      </c>
      <c r="O3633" s="88"/>
      <c r="P3633" s="229">
        <f>O3633*H3633</f>
        <v>0</v>
      </c>
      <c r="Q3633" s="229">
        <v>2.0000000000000002E-05</v>
      </c>
      <c r="R3633" s="229">
        <f>Q3633*H3633</f>
        <v>0.037677820000000008</v>
      </c>
      <c r="S3633" s="229">
        <v>0</v>
      </c>
      <c r="T3633" s="230">
        <f>S3633*H3633</f>
        <v>0</v>
      </c>
      <c r="U3633" s="42"/>
      <c r="V3633" s="42"/>
      <c r="W3633" s="42"/>
      <c r="X3633" s="42"/>
      <c r="Y3633" s="42"/>
      <c r="Z3633" s="42"/>
      <c r="AA3633" s="42"/>
      <c r="AB3633" s="42"/>
      <c r="AC3633" s="42"/>
      <c r="AD3633" s="42"/>
      <c r="AE3633" s="42"/>
      <c r="AR3633" s="231" t="s">
        <v>645</v>
      </c>
      <c r="AT3633" s="231" t="s">
        <v>433</v>
      </c>
      <c r="AU3633" s="231" t="s">
        <v>83</v>
      </c>
      <c r="AY3633" s="21" t="s">
        <v>426</v>
      </c>
      <c r="BE3633" s="232">
        <f>IF(N3633="základní",J3633,0)</f>
        <v>0</v>
      </c>
      <c r="BF3633" s="232">
        <f>IF(N3633="snížená",J3633,0)</f>
        <v>0</v>
      </c>
      <c r="BG3633" s="232">
        <f>IF(N3633="zákl. přenesená",J3633,0)</f>
        <v>0</v>
      </c>
      <c r="BH3633" s="232">
        <f>IF(N3633="sníž. přenesená",J3633,0)</f>
        <v>0</v>
      </c>
      <c r="BI3633" s="232">
        <f>IF(N3633="nulová",J3633,0)</f>
        <v>0</v>
      </c>
      <c r="BJ3633" s="21" t="s">
        <v>81</v>
      </c>
      <c r="BK3633" s="232">
        <f>ROUND(I3633*H3633,2)</f>
        <v>0</v>
      </c>
      <c r="BL3633" s="21" t="s">
        <v>645</v>
      </c>
      <c r="BM3633" s="231" t="s">
        <v>4465</v>
      </c>
    </row>
    <row r="3634" s="2" customFormat="1">
      <c r="A3634" s="42"/>
      <c r="B3634" s="43"/>
      <c r="C3634" s="44"/>
      <c r="D3634" s="233" t="s">
        <v>442</v>
      </c>
      <c r="E3634" s="44"/>
      <c r="F3634" s="234" t="s">
        <v>4466</v>
      </c>
      <c r="G3634" s="44"/>
      <c r="H3634" s="44"/>
      <c r="I3634" s="235"/>
      <c r="J3634" s="44"/>
      <c r="K3634" s="44"/>
      <c r="L3634" s="48"/>
      <c r="M3634" s="236"/>
      <c r="N3634" s="237"/>
      <c r="O3634" s="88"/>
      <c r="P3634" s="88"/>
      <c r="Q3634" s="88"/>
      <c r="R3634" s="88"/>
      <c r="S3634" s="88"/>
      <c r="T3634" s="89"/>
      <c r="U3634" s="42"/>
      <c r="V3634" s="42"/>
      <c r="W3634" s="42"/>
      <c r="X3634" s="42"/>
      <c r="Y3634" s="42"/>
      <c r="Z3634" s="42"/>
      <c r="AA3634" s="42"/>
      <c r="AB3634" s="42"/>
      <c r="AC3634" s="42"/>
      <c r="AD3634" s="42"/>
      <c r="AE3634" s="42"/>
      <c r="AT3634" s="21" t="s">
        <v>442</v>
      </c>
      <c r="AU3634" s="21" t="s">
        <v>83</v>
      </c>
    </row>
    <row r="3635" s="13" customFormat="1">
      <c r="A3635" s="13"/>
      <c r="B3635" s="238"/>
      <c r="C3635" s="239"/>
      <c r="D3635" s="240" t="s">
        <v>446</v>
      </c>
      <c r="E3635" s="241" t="s">
        <v>28</v>
      </c>
      <c r="F3635" s="242" t="s">
        <v>4467</v>
      </c>
      <c r="G3635" s="239"/>
      <c r="H3635" s="243">
        <v>1940.405</v>
      </c>
      <c r="I3635" s="244"/>
      <c r="J3635" s="239"/>
      <c r="K3635" s="239"/>
      <c r="L3635" s="245"/>
      <c r="M3635" s="246"/>
      <c r="N3635" s="247"/>
      <c r="O3635" s="247"/>
      <c r="P3635" s="247"/>
      <c r="Q3635" s="247"/>
      <c r="R3635" s="247"/>
      <c r="S3635" s="247"/>
      <c r="T3635" s="248"/>
      <c r="U3635" s="13"/>
      <c r="V3635" s="13"/>
      <c r="W3635" s="13"/>
      <c r="X3635" s="13"/>
      <c r="Y3635" s="13"/>
      <c r="Z3635" s="13"/>
      <c r="AA3635" s="13"/>
      <c r="AB3635" s="13"/>
      <c r="AC3635" s="13"/>
      <c r="AD3635" s="13"/>
      <c r="AE3635" s="13"/>
      <c r="AT3635" s="249" t="s">
        <v>446</v>
      </c>
      <c r="AU3635" s="249" t="s">
        <v>83</v>
      </c>
      <c r="AV3635" s="13" t="s">
        <v>83</v>
      </c>
      <c r="AW3635" s="13" t="s">
        <v>35</v>
      </c>
      <c r="AX3635" s="13" t="s">
        <v>74</v>
      </c>
      <c r="AY3635" s="249" t="s">
        <v>426</v>
      </c>
    </row>
    <row r="3636" s="13" customFormat="1">
      <c r="A3636" s="13"/>
      <c r="B3636" s="238"/>
      <c r="C3636" s="239"/>
      <c r="D3636" s="240" t="s">
        <v>446</v>
      </c>
      <c r="E3636" s="241" t="s">
        <v>28</v>
      </c>
      <c r="F3636" s="242" t="s">
        <v>4468</v>
      </c>
      <c r="G3636" s="239"/>
      <c r="H3636" s="243">
        <v>-85.988</v>
      </c>
      <c r="I3636" s="244"/>
      <c r="J3636" s="239"/>
      <c r="K3636" s="239"/>
      <c r="L3636" s="245"/>
      <c r="M3636" s="246"/>
      <c r="N3636" s="247"/>
      <c r="O3636" s="247"/>
      <c r="P3636" s="247"/>
      <c r="Q3636" s="247"/>
      <c r="R3636" s="247"/>
      <c r="S3636" s="247"/>
      <c r="T3636" s="248"/>
      <c r="U3636" s="13"/>
      <c r="V3636" s="13"/>
      <c r="W3636" s="13"/>
      <c r="X3636" s="13"/>
      <c r="Y3636" s="13"/>
      <c r="Z3636" s="13"/>
      <c r="AA3636" s="13"/>
      <c r="AB3636" s="13"/>
      <c r="AC3636" s="13"/>
      <c r="AD3636" s="13"/>
      <c r="AE3636" s="13"/>
      <c r="AT3636" s="249" t="s">
        <v>446</v>
      </c>
      <c r="AU3636" s="249" t="s">
        <v>83</v>
      </c>
      <c r="AV3636" s="13" t="s">
        <v>83</v>
      </c>
      <c r="AW3636" s="13" t="s">
        <v>35</v>
      </c>
      <c r="AX3636" s="13" t="s">
        <v>74</v>
      </c>
      <c r="AY3636" s="249" t="s">
        <v>426</v>
      </c>
    </row>
    <row r="3637" s="13" customFormat="1">
      <c r="A3637" s="13"/>
      <c r="B3637" s="238"/>
      <c r="C3637" s="239"/>
      <c r="D3637" s="240" t="s">
        <v>446</v>
      </c>
      <c r="E3637" s="241" t="s">
        <v>28</v>
      </c>
      <c r="F3637" s="242" t="s">
        <v>4469</v>
      </c>
      <c r="G3637" s="239"/>
      <c r="H3637" s="243">
        <v>29.474</v>
      </c>
      <c r="I3637" s="244"/>
      <c r="J3637" s="239"/>
      <c r="K3637" s="239"/>
      <c r="L3637" s="245"/>
      <c r="M3637" s="246"/>
      <c r="N3637" s="247"/>
      <c r="O3637" s="247"/>
      <c r="P3637" s="247"/>
      <c r="Q3637" s="247"/>
      <c r="R3637" s="247"/>
      <c r="S3637" s="247"/>
      <c r="T3637" s="248"/>
      <c r="U3637" s="13"/>
      <c r="V3637" s="13"/>
      <c r="W3637" s="13"/>
      <c r="X3637" s="13"/>
      <c r="Y3637" s="13"/>
      <c r="Z3637" s="13"/>
      <c r="AA3637" s="13"/>
      <c r="AB3637" s="13"/>
      <c r="AC3637" s="13"/>
      <c r="AD3637" s="13"/>
      <c r="AE3637" s="13"/>
      <c r="AT3637" s="249" t="s">
        <v>446</v>
      </c>
      <c r="AU3637" s="249" t="s">
        <v>83</v>
      </c>
      <c r="AV3637" s="13" t="s">
        <v>83</v>
      </c>
      <c r="AW3637" s="13" t="s">
        <v>35</v>
      </c>
      <c r="AX3637" s="13" t="s">
        <v>74</v>
      </c>
      <c r="AY3637" s="249" t="s">
        <v>426</v>
      </c>
    </row>
    <row r="3638" s="15" customFormat="1">
      <c r="A3638" s="15"/>
      <c r="B3638" s="260"/>
      <c r="C3638" s="261"/>
      <c r="D3638" s="240" t="s">
        <v>446</v>
      </c>
      <c r="E3638" s="262" t="s">
        <v>28</v>
      </c>
      <c r="F3638" s="263" t="s">
        <v>466</v>
      </c>
      <c r="G3638" s="261"/>
      <c r="H3638" s="264">
        <v>1883.8910000000001</v>
      </c>
      <c r="I3638" s="265"/>
      <c r="J3638" s="261"/>
      <c r="K3638" s="261"/>
      <c r="L3638" s="266"/>
      <c r="M3638" s="267"/>
      <c r="N3638" s="268"/>
      <c r="O3638" s="268"/>
      <c r="P3638" s="268"/>
      <c r="Q3638" s="268"/>
      <c r="R3638" s="268"/>
      <c r="S3638" s="268"/>
      <c r="T3638" s="269"/>
      <c r="U3638" s="15"/>
      <c r="V3638" s="15"/>
      <c r="W3638" s="15"/>
      <c r="X3638" s="15"/>
      <c r="Y3638" s="15"/>
      <c r="Z3638" s="15"/>
      <c r="AA3638" s="15"/>
      <c r="AB3638" s="15"/>
      <c r="AC3638" s="15"/>
      <c r="AD3638" s="15"/>
      <c r="AE3638" s="15"/>
      <c r="AT3638" s="270" t="s">
        <v>446</v>
      </c>
      <c r="AU3638" s="270" t="s">
        <v>83</v>
      </c>
      <c r="AV3638" s="15" t="s">
        <v>438</v>
      </c>
      <c r="AW3638" s="15" t="s">
        <v>35</v>
      </c>
      <c r="AX3638" s="15" t="s">
        <v>81</v>
      </c>
      <c r="AY3638" s="270" t="s">
        <v>426</v>
      </c>
    </row>
    <row r="3639" s="2" customFormat="1" ht="44.25" customHeight="1">
      <c r="A3639" s="42"/>
      <c r="B3639" s="43"/>
      <c r="C3639" s="220" t="s">
        <v>4470</v>
      </c>
      <c r="D3639" s="220" t="s">
        <v>433</v>
      </c>
      <c r="E3639" s="221" t="s">
        <v>4471</v>
      </c>
      <c r="F3639" s="222" t="s">
        <v>4472</v>
      </c>
      <c r="G3639" s="223" t="s">
        <v>436</v>
      </c>
      <c r="H3639" s="224">
        <v>174.06</v>
      </c>
      <c r="I3639" s="225"/>
      <c r="J3639" s="226">
        <f>ROUND(I3639*H3639,2)</f>
        <v>0</v>
      </c>
      <c r="K3639" s="222" t="s">
        <v>28</v>
      </c>
      <c r="L3639" s="48"/>
      <c r="M3639" s="227" t="s">
        <v>28</v>
      </c>
      <c r="N3639" s="228" t="s">
        <v>45</v>
      </c>
      <c r="O3639" s="88"/>
      <c r="P3639" s="229">
        <f>O3639*H3639</f>
        <v>0</v>
      </c>
      <c r="Q3639" s="229">
        <v>0.00027999999999999998</v>
      </c>
      <c r="R3639" s="229">
        <f>Q3639*H3639</f>
        <v>0.048736799999999997</v>
      </c>
      <c r="S3639" s="229">
        <v>0</v>
      </c>
      <c r="T3639" s="230">
        <f>S3639*H3639</f>
        <v>0</v>
      </c>
      <c r="U3639" s="42"/>
      <c r="V3639" s="42"/>
      <c r="W3639" s="42"/>
      <c r="X3639" s="42"/>
      <c r="Y3639" s="42"/>
      <c r="Z3639" s="42"/>
      <c r="AA3639" s="42"/>
      <c r="AB3639" s="42"/>
      <c r="AC3639" s="42"/>
      <c r="AD3639" s="42"/>
      <c r="AE3639" s="42"/>
      <c r="AR3639" s="231" t="s">
        <v>645</v>
      </c>
      <c r="AT3639" s="231" t="s">
        <v>433</v>
      </c>
      <c r="AU3639" s="231" t="s">
        <v>83</v>
      </c>
      <c r="AY3639" s="21" t="s">
        <v>426</v>
      </c>
      <c r="BE3639" s="232">
        <f>IF(N3639="základní",J3639,0)</f>
        <v>0</v>
      </c>
      <c r="BF3639" s="232">
        <f>IF(N3639="snížená",J3639,0)</f>
        <v>0</v>
      </c>
      <c r="BG3639" s="232">
        <f>IF(N3639="zákl. přenesená",J3639,0)</f>
        <v>0</v>
      </c>
      <c r="BH3639" s="232">
        <f>IF(N3639="sníž. přenesená",J3639,0)</f>
        <v>0</v>
      </c>
      <c r="BI3639" s="232">
        <f>IF(N3639="nulová",J3639,0)</f>
        <v>0</v>
      </c>
      <c r="BJ3639" s="21" t="s">
        <v>81</v>
      </c>
      <c r="BK3639" s="232">
        <f>ROUND(I3639*H3639,2)</f>
        <v>0</v>
      </c>
      <c r="BL3639" s="21" t="s">
        <v>645</v>
      </c>
      <c r="BM3639" s="231" t="s">
        <v>4473</v>
      </c>
    </row>
    <row r="3640" s="13" customFormat="1">
      <c r="A3640" s="13"/>
      <c r="B3640" s="238"/>
      <c r="C3640" s="239"/>
      <c r="D3640" s="240" t="s">
        <v>446</v>
      </c>
      <c r="E3640" s="241" t="s">
        <v>28</v>
      </c>
      <c r="F3640" s="242" t="s">
        <v>272</v>
      </c>
      <c r="G3640" s="239"/>
      <c r="H3640" s="243">
        <v>174.06</v>
      </c>
      <c r="I3640" s="244"/>
      <c r="J3640" s="239"/>
      <c r="K3640" s="239"/>
      <c r="L3640" s="245"/>
      <c r="M3640" s="246"/>
      <c r="N3640" s="247"/>
      <c r="O3640" s="247"/>
      <c r="P3640" s="247"/>
      <c r="Q3640" s="247"/>
      <c r="R3640" s="247"/>
      <c r="S3640" s="247"/>
      <c r="T3640" s="248"/>
      <c r="U3640" s="13"/>
      <c r="V3640" s="13"/>
      <c r="W3640" s="13"/>
      <c r="X3640" s="13"/>
      <c r="Y3640" s="13"/>
      <c r="Z3640" s="13"/>
      <c r="AA3640" s="13"/>
      <c r="AB3640" s="13"/>
      <c r="AC3640" s="13"/>
      <c r="AD3640" s="13"/>
      <c r="AE3640" s="13"/>
      <c r="AT3640" s="249" t="s">
        <v>446</v>
      </c>
      <c r="AU3640" s="249" t="s">
        <v>83</v>
      </c>
      <c r="AV3640" s="13" t="s">
        <v>83</v>
      </c>
      <c r="AW3640" s="13" t="s">
        <v>35</v>
      </c>
      <c r="AX3640" s="13" t="s">
        <v>81</v>
      </c>
      <c r="AY3640" s="249" t="s">
        <v>426</v>
      </c>
    </row>
    <row r="3641" s="2" customFormat="1" ht="37.8" customHeight="1">
      <c r="A3641" s="42"/>
      <c r="B3641" s="43"/>
      <c r="C3641" s="220" t="s">
        <v>4474</v>
      </c>
      <c r="D3641" s="220" t="s">
        <v>433</v>
      </c>
      <c r="E3641" s="221" t="s">
        <v>4475</v>
      </c>
      <c r="F3641" s="222" t="s">
        <v>4476</v>
      </c>
      <c r="G3641" s="223" t="s">
        <v>436</v>
      </c>
      <c r="H3641" s="224">
        <v>1684.481</v>
      </c>
      <c r="I3641" s="225"/>
      <c r="J3641" s="226">
        <f>ROUND(I3641*H3641,2)</f>
        <v>0</v>
      </c>
      <c r="K3641" s="222" t="s">
        <v>28</v>
      </c>
      <c r="L3641" s="48"/>
      <c r="M3641" s="227" t="s">
        <v>28</v>
      </c>
      <c r="N3641" s="228" t="s">
        <v>45</v>
      </c>
      <c r="O3641" s="88"/>
      <c r="P3641" s="229">
        <f>O3641*H3641</f>
        <v>0</v>
      </c>
      <c r="Q3641" s="229">
        <v>0.00027999999999999998</v>
      </c>
      <c r="R3641" s="229">
        <f>Q3641*H3641</f>
        <v>0.47165467999999994</v>
      </c>
      <c r="S3641" s="229">
        <v>0</v>
      </c>
      <c r="T3641" s="230">
        <f>S3641*H3641</f>
        <v>0</v>
      </c>
      <c r="U3641" s="42"/>
      <c r="V3641" s="42"/>
      <c r="W3641" s="42"/>
      <c r="X3641" s="42"/>
      <c r="Y3641" s="42"/>
      <c r="Z3641" s="42"/>
      <c r="AA3641" s="42"/>
      <c r="AB3641" s="42"/>
      <c r="AC3641" s="42"/>
      <c r="AD3641" s="42"/>
      <c r="AE3641" s="42"/>
      <c r="AR3641" s="231" t="s">
        <v>645</v>
      </c>
      <c r="AT3641" s="231" t="s">
        <v>433</v>
      </c>
      <c r="AU3641" s="231" t="s">
        <v>83</v>
      </c>
      <c r="AY3641" s="21" t="s">
        <v>426</v>
      </c>
      <c r="BE3641" s="232">
        <f>IF(N3641="základní",J3641,0)</f>
        <v>0</v>
      </c>
      <c r="BF3641" s="232">
        <f>IF(N3641="snížená",J3641,0)</f>
        <v>0</v>
      </c>
      <c r="BG3641" s="232">
        <f>IF(N3641="zákl. přenesená",J3641,0)</f>
        <v>0</v>
      </c>
      <c r="BH3641" s="232">
        <f>IF(N3641="sníž. přenesená",J3641,0)</f>
        <v>0</v>
      </c>
      <c r="BI3641" s="232">
        <f>IF(N3641="nulová",J3641,0)</f>
        <v>0</v>
      </c>
      <c r="BJ3641" s="21" t="s">
        <v>81</v>
      </c>
      <c r="BK3641" s="232">
        <f>ROUND(I3641*H3641,2)</f>
        <v>0</v>
      </c>
      <c r="BL3641" s="21" t="s">
        <v>645</v>
      </c>
      <c r="BM3641" s="231" t="s">
        <v>4477</v>
      </c>
    </row>
    <row r="3642" s="13" customFormat="1">
      <c r="A3642" s="13"/>
      <c r="B3642" s="238"/>
      <c r="C3642" s="239"/>
      <c r="D3642" s="240" t="s">
        <v>446</v>
      </c>
      <c r="E3642" s="241" t="s">
        <v>28</v>
      </c>
      <c r="F3642" s="242" t="s">
        <v>391</v>
      </c>
      <c r="G3642" s="239"/>
      <c r="H3642" s="243">
        <v>10.800000000000001</v>
      </c>
      <c r="I3642" s="244"/>
      <c r="J3642" s="239"/>
      <c r="K3642" s="239"/>
      <c r="L3642" s="245"/>
      <c r="M3642" s="246"/>
      <c r="N3642" s="247"/>
      <c r="O3642" s="247"/>
      <c r="P3642" s="247"/>
      <c r="Q3642" s="247"/>
      <c r="R3642" s="247"/>
      <c r="S3642" s="247"/>
      <c r="T3642" s="248"/>
      <c r="U3642" s="13"/>
      <c r="V3642" s="13"/>
      <c r="W3642" s="13"/>
      <c r="X3642" s="13"/>
      <c r="Y3642" s="13"/>
      <c r="Z3642" s="13"/>
      <c r="AA3642" s="13"/>
      <c r="AB3642" s="13"/>
      <c r="AC3642" s="13"/>
      <c r="AD3642" s="13"/>
      <c r="AE3642" s="13"/>
      <c r="AT3642" s="249" t="s">
        <v>446</v>
      </c>
      <c r="AU3642" s="249" t="s">
        <v>83</v>
      </c>
      <c r="AV3642" s="13" t="s">
        <v>83</v>
      </c>
      <c r="AW3642" s="13" t="s">
        <v>35</v>
      </c>
      <c r="AX3642" s="13" t="s">
        <v>74</v>
      </c>
      <c r="AY3642" s="249" t="s">
        <v>426</v>
      </c>
    </row>
    <row r="3643" s="13" customFormat="1">
      <c r="A3643" s="13"/>
      <c r="B3643" s="238"/>
      <c r="C3643" s="239"/>
      <c r="D3643" s="240" t="s">
        <v>446</v>
      </c>
      <c r="E3643" s="241" t="s">
        <v>28</v>
      </c>
      <c r="F3643" s="242" t="s">
        <v>2856</v>
      </c>
      <c r="G3643" s="239"/>
      <c r="H3643" s="243">
        <v>474.33999999999998</v>
      </c>
      <c r="I3643" s="244"/>
      <c r="J3643" s="239"/>
      <c r="K3643" s="239"/>
      <c r="L3643" s="245"/>
      <c r="M3643" s="246"/>
      <c r="N3643" s="247"/>
      <c r="O3643" s="247"/>
      <c r="P3643" s="247"/>
      <c r="Q3643" s="247"/>
      <c r="R3643" s="247"/>
      <c r="S3643" s="247"/>
      <c r="T3643" s="248"/>
      <c r="U3643" s="13"/>
      <c r="V3643" s="13"/>
      <c r="W3643" s="13"/>
      <c r="X3643" s="13"/>
      <c r="Y3643" s="13"/>
      <c r="Z3643" s="13"/>
      <c r="AA3643" s="13"/>
      <c r="AB3643" s="13"/>
      <c r="AC3643" s="13"/>
      <c r="AD3643" s="13"/>
      <c r="AE3643" s="13"/>
      <c r="AT3643" s="249" t="s">
        <v>446</v>
      </c>
      <c r="AU3643" s="249" t="s">
        <v>83</v>
      </c>
      <c r="AV3643" s="13" t="s">
        <v>83</v>
      </c>
      <c r="AW3643" s="13" t="s">
        <v>35</v>
      </c>
      <c r="AX3643" s="13" t="s">
        <v>74</v>
      </c>
      <c r="AY3643" s="249" t="s">
        <v>426</v>
      </c>
    </row>
    <row r="3644" s="13" customFormat="1">
      <c r="A3644" s="13"/>
      <c r="B3644" s="238"/>
      <c r="C3644" s="239"/>
      <c r="D3644" s="240" t="s">
        <v>446</v>
      </c>
      <c r="E3644" s="241" t="s">
        <v>28</v>
      </c>
      <c r="F3644" s="242" t="s">
        <v>458</v>
      </c>
      <c r="G3644" s="239"/>
      <c r="H3644" s="243">
        <v>687.11599999999999</v>
      </c>
      <c r="I3644" s="244"/>
      <c r="J3644" s="239"/>
      <c r="K3644" s="239"/>
      <c r="L3644" s="245"/>
      <c r="M3644" s="246"/>
      <c r="N3644" s="247"/>
      <c r="O3644" s="247"/>
      <c r="P3644" s="247"/>
      <c r="Q3644" s="247"/>
      <c r="R3644" s="247"/>
      <c r="S3644" s="247"/>
      <c r="T3644" s="248"/>
      <c r="U3644" s="13"/>
      <c r="V3644" s="13"/>
      <c r="W3644" s="13"/>
      <c r="X3644" s="13"/>
      <c r="Y3644" s="13"/>
      <c r="Z3644" s="13"/>
      <c r="AA3644" s="13"/>
      <c r="AB3644" s="13"/>
      <c r="AC3644" s="13"/>
      <c r="AD3644" s="13"/>
      <c r="AE3644" s="13"/>
      <c r="AT3644" s="249" t="s">
        <v>446</v>
      </c>
      <c r="AU3644" s="249" t="s">
        <v>83</v>
      </c>
      <c r="AV3644" s="13" t="s">
        <v>83</v>
      </c>
      <c r="AW3644" s="13" t="s">
        <v>35</v>
      </c>
      <c r="AX3644" s="13" t="s">
        <v>74</v>
      </c>
      <c r="AY3644" s="249" t="s">
        <v>426</v>
      </c>
    </row>
    <row r="3645" s="13" customFormat="1">
      <c r="A3645" s="13"/>
      <c r="B3645" s="238"/>
      <c r="C3645" s="239"/>
      <c r="D3645" s="240" t="s">
        <v>446</v>
      </c>
      <c r="E3645" s="241" t="s">
        <v>28</v>
      </c>
      <c r="F3645" s="242" t="s">
        <v>476</v>
      </c>
      <c r="G3645" s="239"/>
      <c r="H3645" s="243">
        <v>512.22500000000002</v>
      </c>
      <c r="I3645" s="244"/>
      <c r="J3645" s="239"/>
      <c r="K3645" s="239"/>
      <c r="L3645" s="245"/>
      <c r="M3645" s="246"/>
      <c r="N3645" s="247"/>
      <c r="O3645" s="247"/>
      <c r="P3645" s="247"/>
      <c r="Q3645" s="247"/>
      <c r="R3645" s="247"/>
      <c r="S3645" s="247"/>
      <c r="T3645" s="248"/>
      <c r="U3645" s="13"/>
      <c r="V3645" s="13"/>
      <c r="W3645" s="13"/>
      <c r="X3645" s="13"/>
      <c r="Y3645" s="13"/>
      <c r="Z3645" s="13"/>
      <c r="AA3645" s="13"/>
      <c r="AB3645" s="13"/>
      <c r="AC3645" s="13"/>
      <c r="AD3645" s="13"/>
      <c r="AE3645" s="13"/>
      <c r="AT3645" s="249" t="s">
        <v>446</v>
      </c>
      <c r="AU3645" s="249" t="s">
        <v>83</v>
      </c>
      <c r="AV3645" s="13" t="s">
        <v>83</v>
      </c>
      <c r="AW3645" s="13" t="s">
        <v>35</v>
      </c>
      <c r="AX3645" s="13" t="s">
        <v>74</v>
      </c>
      <c r="AY3645" s="249" t="s">
        <v>426</v>
      </c>
    </row>
    <row r="3646" s="15" customFormat="1">
      <c r="A3646" s="15"/>
      <c r="B3646" s="260"/>
      <c r="C3646" s="261"/>
      <c r="D3646" s="240" t="s">
        <v>446</v>
      </c>
      <c r="E3646" s="262" t="s">
        <v>28</v>
      </c>
      <c r="F3646" s="263" t="s">
        <v>466</v>
      </c>
      <c r="G3646" s="261"/>
      <c r="H3646" s="264">
        <v>1684.481</v>
      </c>
      <c r="I3646" s="265"/>
      <c r="J3646" s="261"/>
      <c r="K3646" s="261"/>
      <c r="L3646" s="266"/>
      <c r="M3646" s="267"/>
      <c r="N3646" s="268"/>
      <c r="O3646" s="268"/>
      <c r="P3646" s="268"/>
      <c r="Q3646" s="268"/>
      <c r="R3646" s="268"/>
      <c r="S3646" s="268"/>
      <c r="T3646" s="269"/>
      <c r="U3646" s="15"/>
      <c r="V3646" s="15"/>
      <c r="W3646" s="15"/>
      <c r="X3646" s="15"/>
      <c r="Y3646" s="15"/>
      <c r="Z3646" s="15"/>
      <c r="AA3646" s="15"/>
      <c r="AB3646" s="15"/>
      <c r="AC3646" s="15"/>
      <c r="AD3646" s="15"/>
      <c r="AE3646" s="15"/>
      <c r="AT3646" s="270" t="s">
        <v>446</v>
      </c>
      <c r="AU3646" s="270" t="s">
        <v>83</v>
      </c>
      <c r="AV3646" s="15" t="s">
        <v>438</v>
      </c>
      <c r="AW3646" s="15" t="s">
        <v>35</v>
      </c>
      <c r="AX3646" s="15" t="s">
        <v>81</v>
      </c>
      <c r="AY3646" s="270" t="s">
        <v>426</v>
      </c>
    </row>
    <row r="3647" s="2" customFormat="1" ht="49.05" customHeight="1">
      <c r="A3647" s="42"/>
      <c r="B3647" s="43"/>
      <c r="C3647" s="220" t="s">
        <v>4478</v>
      </c>
      <c r="D3647" s="220" t="s">
        <v>433</v>
      </c>
      <c r="E3647" s="221" t="s">
        <v>4479</v>
      </c>
      <c r="F3647" s="222" t="s">
        <v>4480</v>
      </c>
      <c r="G3647" s="223" t="s">
        <v>436</v>
      </c>
      <c r="H3647" s="224">
        <v>359.803</v>
      </c>
      <c r="I3647" s="225"/>
      <c r="J3647" s="226">
        <f>ROUND(I3647*H3647,2)</f>
        <v>0</v>
      </c>
      <c r="K3647" s="222" t="s">
        <v>28</v>
      </c>
      <c r="L3647" s="48"/>
      <c r="M3647" s="227" t="s">
        <v>28</v>
      </c>
      <c r="N3647" s="228" t="s">
        <v>45</v>
      </c>
      <c r="O3647" s="88"/>
      <c r="P3647" s="229">
        <f>O3647*H3647</f>
        <v>0</v>
      </c>
      <c r="Q3647" s="229">
        <v>3.0000000000000001E-05</v>
      </c>
      <c r="R3647" s="229">
        <f>Q3647*H3647</f>
        <v>0.010794090000000001</v>
      </c>
      <c r="S3647" s="229">
        <v>0</v>
      </c>
      <c r="T3647" s="230">
        <f>S3647*H3647</f>
        <v>0</v>
      </c>
      <c r="U3647" s="42"/>
      <c r="V3647" s="42"/>
      <c r="W3647" s="42"/>
      <c r="X3647" s="42"/>
      <c r="Y3647" s="42"/>
      <c r="Z3647" s="42"/>
      <c r="AA3647" s="42"/>
      <c r="AB3647" s="42"/>
      <c r="AC3647" s="42"/>
      <c r="AD3647" s="42"/>
      <c r="AE3647" s="42"/>
      <c r="AR3647" s="231" t="s">
        <v>645</v>
      </c>
      <c r="AT3647" s="231" t="s">
        <v>433</v>
      </c>
      <c r="AU3647" s="231" t="s">
        <v>83</v>
      </c>
      <c r="AY3647" s="21" t="s">
        <v>426</v>
      </c>
      <c r="BE3647" s="232">
        <f>IF(N3647="základní",J3647,0)</f>
        <v>0</v>
      </c>
      <c r="BF3647" s="232">
        <f>IF(N3647="snížená",J3647,0)</f>
        <v>0</v>
      </c>
      <c r="BG3647" s="232">
        <f>IF(N3647="zákl. přenesená",J3647,0)</f>
        <v>0</v>
      </c>
      <c r="BH3647" s="232">
        <f>IF(N3647="sníž. přenesená",J3647,0)</f>
        <v>0</v>
      </c>
      <c r="BI3647" s="232">
        <f>IF(N3647="nulová",J3647,0)</f>
        <v>0</v>
      </c>
      <c r="BJ3647" s="21" t="s">
        <v>81</v>
      </c>
      <c r="BK3647" s="232">
        <f>ROUND(I3647*H3647,2)</f>
        <v>0</v>
      </c>
      <c r="BL3647" s="21" t="s">
        <v>645</v>
      </c>
      <c r="BM3647" s="231" t="s">
        <v>4481</v>
      </c>
    </row>
    <row r="3648" s="13" customFormat="1">
      <c r="A3648" s="13"/>
      <c r="B3648" s="238"/>
      <c r="C3648" s="239"/>
      <c r="D3648" s="240" t="s">
        <v>446</v>
      </c>
      <c r="E3648" s="241" t="s">
        <v>28</v>
      </c>
      <c r="F3648" s="242" t="s">
        <v>4482</v>
      </c>
      <c r="G3648" s="239"/>
      <c r="H3648" s="243">
        <v>206.13499999999999</v>
      </c>
      <c r="I3648" s="244"/>
      <c r="J3648" s="239"/>
      <c r="K3648" s="239"/>
      <c r="L3648" s="245"/>
      <c r="M3648" s="246"/>
      <c r="N3648" s="247"/>
      <c r="O3648" s="247"/>
      <c r="P3648" s="247"/>
      <c r="Q3648" s="247"/>
      <c r="R3648" s="247"/>
      <c r="S3648" s="247"/>
      <c r="T3648" s="248"/>
      <c r="U3648" s="13"/>
      <c r="V3648" s="13"/>
      <c r="W3648" s="13"/>
      <c r="X3648" s="13"/>
      <c r="Y3648" s="13"/>
      <c r="Z3648" s="13"/>
      <c r="AA3648" s="13"/>
      <c r="AB3648" s="13"/>
      <c r="AC3648" s="13"/>
      <c r="AD3648" s="13"/>
      <c r="AE3648" s="13"/>
      <c r="AT3648" s="249" t="s">
        <v>446</v>
      </c>
      <c r="AU3648" s="249" t="s">
        <v>83</v>
      </c>
      <c r="AV3648" s="13" t="s">
        <v>83</v>
      </c>
      <c r="AW3648" s="13" t="s">
        <v>35</v>
      </c>
      <c r="AX3648" s="13" t="s">
        <v>74</v>
      </c>
      <c r="AY3648" s="249" t="s">
        <v>426</v>
      </c>
    </row>
    <row r="3649" s="13" customFormat="1">
      <c r="A3649" s="13"/>
      <c r="B3649" s="238"/>
      <c r="C3649" s="239"/>
      <c r="D3649" s="240" t="s">
        <v>446</v>
      </c>
      <c r="E3649" s="241" t="s">
        <v>28</v>
      </c>
      <c r="F3649" s="242" t="s">
        <v>4483</v>
      </c>
      <c r="G3649" s="239"/>
      <c r="H3649" s="243">
        <v>153.66800000000001</v>
      </c>
      <c r="I3649" s="244"/>
      <c r="J3649" s="239"/>
      <c r="K3649" s="239"/>
      <c r="L3649" s="245"/>
      <c r="M3649" s="246"/>
      <c r="N3649" s="247"/>
      <c r="O3649" s="247"/>
      <c r="P3649" s="247"/>
      <c r="Q3649" s="247"/>
      <c r="R3649" s="247"/>
      <c r="S3649" s="247"/>
      <c r="T3649" s="248"/>
      <c r="U3649" s="13"/>
      <c r="V3649" s="13"/>
      <c r="W3649" s="13"/>
      <c r="X3649" s="13"/>
      <c r="Y3649" s="13"/>
      <c r="Z3649" s="13"/>
      <c r="AA3649" s="13"/>
      <c r="AB3649" s="13"/>
      <c r="AC3649" s="13"/>
      <c r="AD3649" s="13"/>
      <c r="AE3649" s="13"/>
      <c r="AT3649" s="249" t="s">
        <v>446</v>
      </c>
      <c r="AU3649" s="249" t="s">
        <v>83</v>
      </c>
      <c r="AV3649" s="13" t="s">
        <v>83</v>
      </c>
      <c r="AW3649" s="13" t="s">
        <v>35</v>
      </c>
      <c r="AX3649" s="13" t="s">
        <v>74</v>
      </c>
      <c r="AY3649" s="249" t="s">
        <v>426</v>
      </c>
    </row>
    <row r="3650" s="15" customFormat="1">
      <c r="A3650" s="15"/>
      <c r="B3650" s="260"/>
      <c r="C3650" s="261"/>
      <c r="D3650" s="240" t="s">
        <v>446</v>
      </c>
      <c r="E3650" s="262" t="s">
        <v>28</v>
      </c>
      <c r="F3650" s="263" t="s">
        <v>466</v>
      </c>
      <c r="G3650" s="261"/>
      <c r="H3650" s="264">
        <v>359.803</v>
      </c>
      <c r="I3650" s="265"/>
      <c r="J3650" s="261"/>
      <c r="K3650" s="261"/>
      <c r="L3650" s="266"/>
      <c r="M3650" s="267"/>
      <c r="N3650" s="268"/>
      <c r="O3650" s="268"/>
      <c r="P3650" s="268"/>
      <c r="Q3650" s="268"/>
      <c r="R3650" s="268"/>
      <c r="S3650" s="268"/>
      <c r="T3650" s="269"/>
      <c r="U3650" s="15"/>
      <c r="V3650" s="15"/>
      <c r="W3650" s="15"/>
      <c r="X3650" s="15"/>
      <c r="Y3650" s="15"/>
      <c r="Z3650" s="15"/>
      <c r="AA3650" s="15"/>
      <c r="AB3650" s="15"/>
      <c r="AC3650" s="15"/>
      <c r="AD3650" s="15"/>
      <c r="AE3650" s="15"/>
      <c r="AT3650" s="270" t="s">
        <v>446</v>
      </c>
      <c r="AU3650" s="270" t="s">
        <v>83</v>
      </c>
      <c r="AV3650" s="15" t="s">
        <v>438</v>
      </c>
      <c r="AW3650" s="15" t="s">
        <v>35</v>
      </c>
      <c r="AX3650" s="15" t="s">
        <v>81</v>
      </c>
      <c r="AY3650" s="270" t="s">
        <v>426</v>
      </c>
    </row>
    <row r="3651" s="12" customFormat="1" ht="25.92" customHeight="1">
      <c r="A3651" s="12"/>
      <c r="B3651" s="204"/>
      <c r="C3651" s="205"/>
      <c r="D3651" s="206" t="s">
        <v>73</v>
      </c>
      <c r="E3651" s="207" t="s">
        <v>4484</v>
      </c>
      <c r="F3651" s="207" t="s">
        <v>4485</v>
      </c>
      <c r="G3651" s="205"/>
      <c r="H3651" s="205"/>
      <c r="I3651" s="208"/>
      <c r="J3651" s="209">
        <f>BK3651</f>
        <v>0</v>
      </c>
      <c r="K3651" s="205"/>
      <c r="L3651" s="210"/>
      <c r="M3651" s="211"/>
      <c r="N3651" s="212"/>
      <c r="O3651" s="212"/>
      <c r="P3651" s="213">
        <f>SUM(P3652:P3654)</f>
        <v>0</v>
      </c>
      <c r="Q3651" s="212"/>
      <c r="R3651" s="213">
        <f>SUM(R3652:R3654)</f>
        <v>0</v>
      </c>
      <c r="S3651" s="212"/>
      <c r="T3651" s="214">
        <f>SUM(T3652:T3654)</f>
        <v>0</v>
      </c>
      <c r="U3651" s="12"/>
      <c r="V3651" s="12"/>
      <c r="W3651" s="12"/>
      <c r="X3651" s="12"/>
      <c r="Y3651" s="12"/>
      <c r="Z3651" s="12"/>
      <c r="AA3651" s="12"/>
      <c r="AB3651" s="12"/>
      <c r="AC3651" s="12"/>
      <c r="AD3651" s="12"/>
      <c r="AE3651" s="12"/>
      <c r="AR3651" s="215" t="s">
        <v>438</v>
      </c>
      <c r="AT3651" s="216" t="s">
        <v>73</v>
      </c>
      <c r="AU3651" s="216" t="s">
        <v>74</v>
      </c>
      <c r="AY3651" s="215" t="s">
        <v>426</v>
      </c>
      <c r="BK3651" s="217">
        <f>SUM(BK3652:BK3654)</f>
        <v>0</v>
      </c>
    </row>
    <row r="3652" s="2" customFormat="1" ht="44.25" customHeight="1">
      <c r="A3652" s="42"/>
      <c r="B3652" s="43"/>
      <c r="C3652" s="220" t="s">
        <v>4486</v>
      </c>
      <c r="D3652" s="220" t="s">
        <v>433</v>
      </c>
      <c r="E3652" s="221" t="s">
        <v>4487</v>
      </c>
      <c r="F3652" s="222" t="s">
        <v>4488</v>
      </c>
      <c r="G3652" s="223" t="s">
        <v>1452</v>
      </c>
      <c r="H3652" s="224">
        <v>1</v>
      </c>
      <c r="I3652" s="225"/>
      <c r="J3652" s="226">
        <f>ROUND(I3652*H3652,2)</f>
        <v>0</v>
      </c>
      <c r="K3652" s="222" t="s">
        <v>28</v>
      </c>
      <c r="L3652" s="48"/>
      <c r="M3652" s="227" t="s">
        <v>28</v>
      </c>
      <c r="N3652" s="228" t="s">
        <v>45</v>
      </c>
      <c r="O3652" s="88"/>
      <c r="P3652" s="229">
        <f>O3652*H3652</f>
        <v>0</v>
      </c>
      <c r="Q3652" s="229">
        <v>0</v>
      </c>
      <c r="R3652" s="229">
        <f>Q3652*H3652</f>
        <v>0</v>
      </c>
      <c r="S3652" s="229">
        <v>0</v>
      </c>
      <c r="T3652" s="230">
        <f>S3652*H3652</f>
        <v>0</v>
      </c>
      <c r="U3652" s="42"/>
      <c r="V3652" s="42"/>
      <c r="W3652" s="42"/>
      <c r="X3652" s="42"/>
      <c r="Y3652" s="42"/>
      <c r="Z3652" s="42"/>
      <c r="AA3652" s="42"/>
      <c r="AB3652" s="42"/>
      <c r="AC3652" s="42"/>
      <c r="AD3652" s="42"/>
      <c r="AE3652" s="42"/>
      <c r="AR3652" s="231" t="s">
        <v>3476</v>
      </c>
      <c r="AT3652" s="231" t="s">
        <v>433</v>
      </c>
      <c r="AU3652" s="231" t="s">
        <v>81</v>
      </c>
      <c r="AY3652" s="21" t="s">
        <v>426</v>
      </c>
      <c r="BE3652" s="232">
        <f>IF(N3652="základní",J3652,0)</f>
        <v>0</v>
      </c>
      <c r="BF3652" s="232">
        <f>IF(N3652="snížená",J3652,0)</f>
        <v>0</v>
      </c>
      <c r="BG3652" s="232">
        <f>IF(N3652="zákl. přenesená",J3652,0)</f>
        <v>0</v>
      </c>
      <c r="BH3652" s="232">
        <f>IF(N3652="sníž. přenesená",J3652,0)</f>
        <v>0</v>
      </c>
      <c r="BI3652" s="232">
        <f>IF(N3652="nulová",J3652,0)</f>
        <v>0</v>
      </c>
      <c r="BJ3652" s="21" t="s">
        <v>81</v>
      </c>
      <c r="BK3652" s="232">
        <f>ROUND(I3652*H3652,2)</f>
        <v>0</v>
      </c>
      <c r="BL3652" s="21" t="s">
        <v>3476</v>
      </c>
      <c r="BM3652" s="231" t="s">
        <v>4489</v>
      </c>
    </row>
    <row r="3653" s="14" customFormat="1">
      <c r="A3653" s="14"/>
      <c r="B3653" s="250"/>
      <c r="C3653" s="251"/>
      <c r="D3653" s="240" t="s">
        <v>446</v>
      </c>
      <c r="E3653" s="252" t="s">
        <v>28</v>
      </c>
      <c r="F3653" s="253" t="s">
        <v>460</v>
      </c>
      <c r="G3653" s="251"/>
      <c r="H3653" s="252" t="s">
        <v>28</v>
      </c>
      <c r="I3653" s="254"/>
      <c r="J3653" s="251"/>
      <c r="K3653" s="251"/>
      <c r="L3653" s="255"/>
      <c r="M3653" s="256"/>
      <c r="N3653" s="257"/>
      <c r="O3653" s="257"/>
      <c r="P3653" s="257"/>
      <c r="Q3653" s="257"/>
      <c r="R3653" s="257"/>
      <c r="S3653" s="257"/>
      <c r="T3653" s="258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T3653" s="259" t="s">
        <v>446</v>
      </c>
      <c r="AU3653" s="259" t="s">
        <v>81</v>
      </c>
      <c r="AV3653" s="14" t="s">
        <v>81</v>
      </c>
      <c r="AW3653" s="14" t="s">
        <v>35</v>
      </c>
      <c r="AX3653" s="14" t="s">
        <v>74</v>
      </c>
      <c r="AY3653" s="259" t="s">
        <v>426</v>
      </c>
    </row>
    <row r="3654" s="13" customFormat="1">
      <c r="A3654" s="13"/>
      <c r="B3654" s="238"/>
      <c r="C3654" s="239"/>
      <c r="D3654" s="240" t="s">
        <v>446</v>
      </c>
      <c r="E3654" s="241" t="s">
        <v>28</v>
      </c>
      <c r="F3654" s="242" t="s">
        <v>81</v>
      </c>
      <c r="G3654" s="239"/>
      <c r="H3654" s="243">
        <v>1</v>
      </c>
      <c r="I3654" s="244"/>
      <c r="J3654" s="239"/>
      <c r="K3654" s="239"/>
      <c r="L3654" s="245"/>
      <c r="M3654" s="292"/>
      <c r="N3654" s="293"/>
      <c r="O3654" s="293"/>
      <c r="P3654" s="293"/>
      <c r="Q3654" s="293"/>
      <c r="R3654" s="293"/>
      <c r="S3654" s="293"/>
      <c r="T3654" s="294"/>
      <c r="U3654" s="13"/>
      <c r="V3654" s="13"/>
      <c r="W3654" s="13"/>
      <c r="X3654" s="13"/>
      <c r="Y3654" s="13"/>
      <c r="Z3654" s="13"/>
      <c r="AA3654" s="13"/>
      <c r="AB3654" s="13"/>
      <c r="AC3654" s="13"/>
      <c r="AD3654" s="13"/>
      <c r="AE3654" s="13"/>
      <c r="AT3654" s="249" t="s">
        <v>446</v>
      </c>
      <c r="AU3654" s="249" t="s">
        <v>81</v>
      </c>
      <c r="AV3654" s="13" t="s">
        <v>83</v>
      </c>
      <c r="AW3654" s="13" t="s">
        <v>35</v>
      </c>
      <c r="AX3654" s="13" t="s">
        <v>81</v>
      </c>
      <c r="AY3654" s="249" t="s">
        <v>426</v>
      </c>
    </row>
    <row r="3655" s="2" customFormat="1" ht="6.96" customHeight="1">
      <c r="A3655" s="42"/>
      <c r="B3655" s="63"/>
      <c r="C3655" s="64"/>
      <c r="D3655" s="64"/>
      <c r="E3655" s="64"/>
      <c r="F3655" s="64"/>
      <c r="G3655" s="64"/>
      <c r="H3655" s="64"/>
      <c r="I3655" s="64"/>
      <c r="J3655" s="64"/>
      <c r="K3655" s="64"/>
      <c r="L3655" s="48"/>
      <c r="M3655" s="42"/>
      <c r="O3655" s="42"/>
      <c r="P3655" s="42"/>
      <c r="Q3655" s="42"/>
      <c r="R3655" s="42"/>
      <c r="S3655" s="42"/>
      <c r="T3655" s="42"/>
      <c r="U3655" s="42"/>
      <c r="V3655" s="42"/>
      <c r="W3655" s="42"/>
      <c r="X3655" s="42"/>
      <c r="Y3655" s="42"/>
      <c r="Z3655" s="42"/>
      <c r="AA3655" s="42"/>
      <c r="AB3655" s="42"/>
      <c r="AC3655" s="42"/>
      <c r="AD3655" s="42"/>
      <c r="AE3655" s="42"/>
    </row>
  </sheetData>
  <sheetProtection sheet="1" autoFilter="0" formatColumns="0" formatRows="0" objects="1" scenarios="1" spinCount="100000" saltValue="79M9ibHgioTavuxWm8UcINoqnZbPDKiNRnKHErb1EHXXnp9JtoKhfVtAqBq3oLzYAhPBpbDK+58KFvdqhzFExw==" hashValue="AEoVRXokJJ71/uh2f1cAJoGq+4LDPU5zHbqEfKjn0MygFeWKawpL90jwoN1SKWZopPIue+0QjcbEDmTnSKzliA==" algorithmName="SHA-512" password="CC35"/>
  <autoFilter ref="C116:K365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105:H105"/>
    <mergeCell ref="E107:H107"/>
    <mergeCell ref="E109:H109"/>
    <mergeCell ref="L2:V2"/>
  </mergeCells>
  <hyperlinks>
    <hyperlink ref="F121" r:id="rId1" display="https://podminky.urs.cz/item/CS_URS_2022_01/113107024"/>
    <hyperlink ref="F124" r:id="rId2" display="https://podminky.urs.cz/item/CS_URS_2022_01/113107043"/>
    <hyperlink ref="F130" r:id="rId3" display="https://podminky.urs.cz/item/CS_URS_2022_01/113107524"/>
    <hyperlink ref="F133" r:id="rId4" display="https://podminky.urs.cz/item/CS_URS_2022_01/113107543"/>
    <hyperlink ref="F140" r:id="rId5" display="https://podminky.urs.cz/item/CS_URS_2022_01/131213711"/>
    <hyperlink ref="F144" r:id="rId6" display="https://podminky.urs.cz/item/CS_URS_2022_01/131253204"/>
    <hyperlink ref="F148" r:id="rId7" display="https://podminky.urs.cz/item/CS_URS_2022_01/131313711"/>
    <hyperlink ref="F152" r:id="rId8" display="https://podminky.urs.cz/item/CS_URS_2022_01/131353204"/>
    <hyperlink ref="F156" r:id="rId9" display="https://podminky.urs.cz/item/CS_URS_2022_01/131413711"/>
    <hyperlink ref="F161" r:id="rId10" display="https://podminky.urs.cz/item/CS_URS_2022_01/131453204"/>
    <hyperlink ref="F166" r:id="rId11" display="https://podminky.urs.cz/item/CS_URS_2022_01/132211401"/>
    <hyperlink ref="F170" r:id="rId12" display="https://podminky.urs.cz/item/CS_URS_2022_01/132311401"/>
    <hyperlink ref="F174" r:id="rId13" display="https://podminky.urs.cz/item/CS_URS_2022_01/132411401"/>
    <hyperlink ref="F179" r:id="rId14" display="https://podminky.urs.cz/item/CS_URS_2022_01/139751101"/>
    <hyperlink ref="F186" r:id="rId15" display="https://podminky.urs.cz/item/CS_URS_2022_01/139752101"/>
    <hyperlink ref="F193" r:id="rId16" display="https://podminky.urs.cz/item/CS_URS_2022_01/151101201"/>
    <hyperlink ref="F199" r:id="rId17" display="https://podminky.urs.cz/item/CS_URS_2022_01/151101211"/>
    <hyperlink ref="F202" r:id="rId18" display="https://podminky.urs.cz/item/CS_URS_2022_01/151101301"/>
    <hyperlink ref="F207" r:id="rId19" display="https://podminky.urs.cz/item/CS_URS_2022_01/151101311"/>
    <hyperlink ref="F210" r:id="rId20" display="https://podminky.urs.cz/item/CS_URS_2022_01/151101401"/>
    <hyperlink ref="F213" r:id="rId21" display="https://podminky.urs.cz/item/CS_URS_2022_01/151101411"/>
    <hyperlink ref="F216" r:id="rId22" display="https://podminky.urs.cz/item/CS_URS_2022_01/151401501"/>
    <hyperlink ref="F219" r:id="rId23" display="https://podminky.urs.cz/item/CS_URS_2022_01/151401601"/>
    <hyperlink ref="F222" r:id="rId24" display="https://podminky.urs.cz/item/CS_URS_2022_01/162211211"/>
    <hyperlink ref="F225" r:id="rId25" display="https://podminky.urs.cz/item/CS_URS_2022_01/162211219"/>
    <hyperlink ref="F228" r:id="rId26" display="https://podminky.urs.cz/item/CS_URS_2022_01/162211321"/>
    <hyperlink ref="F236" r:id="rId27" display="https://podminky.urs.cz/item/CS_URS_2022_01/162211329"/>
    <hyperlink ref="F239" r:id="rId28" display="https://podminky.urs.cz/item/CS_URS_2022_01/162751117"/>
    <hyperlink ref="F247" r:id="rId29" display="https://podminky.urs.cz/item/CS_URS_2022_01/162751119"/>
    <hyperlink ref="F250" r:id="rId30" display="https://podminky.urs.cz/item/CS_URS_2022_01/162751137"/>
    <hyperlink ref="F258" r:id="rId31" display="https://podminky.urs.cz/item/CS_URS_2022_01/162751139"/>
    <hyperlink ref="F261" r:id="rId32" display="https://podminky.urs.cz/item/CS_URS_2022_01/167111102"/>
    <hyperlink ref="F264" r:id="rId33" display="https://podminky.urs.cz/item/CS_URS_2022_01/171201231"/>
    <hyperlink ref="F269" r:id="rId34" display="https://podminky.urs.cz/item/CS_URS_2022_01/171251201"/>
    <hyperlink ref="F274" r:id="rId35" display="https://podminky.urs.cz/item/CS_URS_2022_01/174111101"/>
    <hyperlink ref="F279" r:id="rId36" display="https://podminky.urs.cz/item/CS_URS_2022_01/174111102"/>
    <hyperlink ref="F286" r:id="rId37" display="https://podminky.urs.cz/item/CS_URS_2022_01/174151101"/>
    <hyperlink ref="F292" r:id="rId38" display="https://podminky.urs.cz/item/CS_URS_2022_01/175111101"/>
    <hyperlink ref="F303" r:id="rId39" display="https://podminky.urs.cz/item/CS_URS_2022_01/273313511"/>
    <hyperlink ref="F308" r:id="rId40" display="https://podminky.urs.cz/item/CS_URS_2022_01/273321411"/>
    <hyperlink ref="F313" r:id="rId41" display="https://podminky.urs.cz/item/CS_URS_2022_01/273351121"/>
    <hyperlink ref="F320" r:id="rId42" display="https://podminky.urs.cz/item/CS_URS_2022_01/273351122"/>
    <hyperlink ref="F327" r:id="rId43" display="https://podminky.urs.cz/item/CS_URS_2022_01/273362021"/>
    <hyperlink ref="F332" r:id="rId44" display="https://podminky.urs.cz/item/CS_URS_2022_01/274351121"/>
    <hyperlink ref="F337" r:id="rId45" display="https://podminky.urs.cz/item/CS_URS_2022_01/274351122"/>
    <hyperlink ref="F342" r:id="rId46" display="https://podminky.urs.cz/item/CS_URS_2022_01/279113142"/>
    <hyperlink ref="F347" r:id="rId47" display="https://podminky.urs.cz/item/CS_URS_2022_01/279113144"/>
    <hyperlink ref="F352" r:id="rId48" display="https://podminky.urs.cz/item/CS_URS_2022_01/279311115"/>
    <hyperlink ref="F357" r:id="rId49" display="https://podminky.urs.cz/item/CS_URS_2022_01/279361821"/>
    <hyperlink ref="F365" r:id="rId50" display="https://podminky.urs.cz/item/CS_URS_2022_01/310236241"/>
    <hyperlink ref="F374" r:id="rId51" display="https://podminky.urs.cz/item/CS_URS_2022_01/310238211"/>
    <hyperlink ref="F385" r:id="rId52" display="https://podminky.urs.cz/item/CS_URS_2022_01/310239211"/>
    <hyperlink ref="F394" r:id="rId53" display="https://podminky.urs.cz/item/CS_URS_2022_01/311113142"/>
    <hyperlink ref="F398" r:id="rId54" display="https://podminky.urs.cz/item/CS_URS_2022_01/311231118"/>
    <hyperlink ref="F414" r:id="rId55" display="https://podminky.urs.cz/item/CS_URS_2022_01/311361821"/>
    <hyperlink ref="F418" r:id="rId56" display="https://podminky.urs.cz/item/CS_URS_2022_01/317121101"/>
    <hyperlink ref="F435" r:id="rId57" display="https://podminky.urs.cz/item/CS_URS_2022_01/317142438"/>
    <hyperlink ref="F439" r:id="rId58" display="https://podminky.urs.cz/item/CS_URS_2022_01/317234410"/>
    <hyperlink ref="F443" r:id="rId59" display="https://podminky.urs.cz/item/CS_URS_2022_01/317944323"/>
    <hyperlink ref="F447" r:id="rId60" display="https://podminky.urs.cz/item/CS_URS_2022_01/342272235"/>
    <hyperlink ref="F453" r:id="rId61" display="https://podminky.urs.cz/item/CS_URS_2022_01/342291112"/>
    <hyperlink ref="F457" r:id="rId62" display="https://podminky.urs.cz/item/CS_URS_2022_01/342291131"/>
    <hyperlink ref="F472" r:id="rId63" display="https://podminky.urs.cz/item/CS_URS_2022_01/346244381"/>
    <hyperlink ref="F476" r:id="rId64" display="https://podminky.urs.cz/item/CS_URS_2022_01/346244821"/>
    <hyperlink ref="F481" r:id="rId65" display="https://podminky.urs.cz/item/CS_URS_2022_01/346245999"/>
    <hyperlink ref="F484" r:id="rId66" display="https://podminky.urs.cz/item/CS_URS_2022_01/349231811"/>
    <hyperlink ref="F489" r:id="rId67" display="https://podminky.urs.cz/item/CS_URS_2022_01/411322525"/>
    <hyperlink ref="F493" r:id="rId68" display="https://podminky.urs.cz/item/CS_URS_2022_01/411354233"/>
    <hyperlink ref="F498" r:id="rId69" display="https://podminky.urs.cz/item/CS_URS_2022_01/411354311"/>
    <hyperlink ref="F501" r:id="rId70" display="https://podminky.urs.cz/item/CS_URS_2022_01/411354312"/>
    <hyperlink ref="F504" r:id="rId71" display="https://podminky.urs.cz/item/CS_URS_2022_01/411362021"/>
    <hyperlink ref="F507" r:id="rId72" display="https://podminky.urs.cz/item/CS_URS_2022_01/413351121"/>
    <hyperlink ref="F515" r:id="rId73" display="https://podminky.urs.cz/item/CS_URS_2022_01/413351122"/>
    <hyperlink ref="F523" r:id="rId74" display="https://podminky.urs.cz/item/CS_URS_2022_01/413352115"/>
    <hyperlink ref="F531" r:id="rId75" display="https://podminky.urs.cz/item/CS_URS_2022_01/413352116"/>
    <hyperlink ref="F539" r:id="rId76" display="https://podminky.urs.cz/item/CS_URS_2022_01/413941121"/>
    <hyperlink ref="F543" r:id="rId77" display="https://podminky.urs.cz/item/CS_URS_2022_01/413941123"/>
    <hyperlink ref="F550" r:id="rId78" display="https://podminky.urs.cz/item/CS_URS_2022_01/413941125"/>
    <hyperlink ref="F556" r:id="rId79" display="https://podminky.urs.cz/item/CS_URS_2022_01/413941133"/>
    <hyperlink ref="F560" r:id="rId80" display="https://podminky.urs.cz/item/CS_URS_2022_01/413941135"/>
    <hyperlink ref="F566" r:id="rId81" display="https://podminky.urs.cz/item/CS_URS_2022_01/417321414"/>
    <hyperlink ref="F581" r:id="rId82" display="https://podminky.urs.cz/item/CS_URS_2022_01/417351115"/>
    <hyperlink ref="F595" r:id="rId83" display="https://podminky.urs.cz/item/CS_URS_2022_01/417351116"/>
    <hyperlink ref="F609" r:id="rId84" display="https://podminky.urs.cz/item/CS_URS_2022_01/417361821"/>
    <hyperlink ref="F618" r:id="rId85" display="https://podminky.urs.cz/item/CS_URS_2022_01/430321515"/>
    <hyperlink ref="F624" r:id="rId86" display="https://podminky.urs.cz/item/CS_URS_2022_01/430362021"/>
    <hyperlink ref="F628" r:id="rId87" display="https://podminky.urs.cz/item/CS_URS_2022_01/431351121"/>
    <hyperlink ref="F632" r:id="rId88" display="https://podminky.urs.cz/item/CS_URS_2022_01/431351122"/>
    <hyperlink ref="F636" r:id="rId89" display="https://podminky.urs.cz/item/CS_URS_2022_01/434351141"/>
    <hyperlink ref="F640" r:id="rId90" display="https://podminky.urs.cz/item/CS_URS_2022_01/434351142"/>
    <hyperlink ref="F644" r:id="rId91" display="https://podminky.urs.cz/item/CS_URS_2022_01/451317777"/>
    <hyperlink ref="F666" r:id="rId92" display="https://podminky.urs.cz/item/CS_URS_2022_01/572331111"/>
    <hyperlink ref="F669" r:id="rId93" display="https://podminky.urs.cz/item/CS_URS_2022_01/572341111"/>
    <hyperlink ref="F672" r:id="rId94" display="https://podminky.urs.cz/item/CS_URS_2022_01/573111115"/>
    <hyperlink ref="F675" r:id="rId95" display="https://podminky.urs.cz/item/CS_URS_2022_01/573211112"/>
    <hyperlink ref="F678" r:id="rId96" display="https://podminky.urs.cz/item/CS_URS_2022_01/596841220"/>
    <hyperlink ref="F687" r:id="rId97" display="https://podminky.urs.cz/item/CS_URS_2022_01/611131125"/>
    <hyperlink ref="F690" r:id="rId98" display="https://podminky.urs.cz/item/CS_URS_2022_01/611142001"/>
    <hyperlink ref="F693" r:id="rId99" display="https://podminky.urs.cz/item/CS_URS_2022_01/611381019"/>
    <hyperlink ref="F698" r:id="rId100" display="https://podminky.urs.cz/item/CS_URS_2022_01/612131101"/>
    <hyperlink ref="F717" r:id="rId101" display="https://podminky.urs.cz/item/CS_URS_2022_01/612131121"/>
    <hyperlink ref="F722" r:id="rId102" display="https://podminky.urs.cz/item/CS_URS_2022_01/612135101"/>
    <hyperlink ref="F726" r:id="rId103" display="https://podminky.urs.cz/item/CS_URS_2022_01/612142001"/>
    <hyperlink ref="F732" r:id="rId104" display="https://podminky.urs.cz/item/CS_URS_2022_01/612142001"/>
    <hyperlink ref="F739" r:id="rId105" display="https://podminky.urs.cz/item/CS_URS_2022_01/612321311"/>
    <hyperlink ref="F745" r:id="rId106" display="https://podminky.urs.cz/item/CS_URS_2022_01/612321341"/>
    <hyperlink ref="F750" r:id="rId107" display="https://podminky.urs.cz/item/CS_URS_2022_01/612325123"/>
    <hyperlink ref="F761" r:id="rId108" display="https://podminky.urs.cz/item/CS_URS_2022_01/612325417"/>
    <hyperlink ref="F764" r:id="rId109" display="https://podminky.urs.cz/item/CS_URS_2022_01/612381016"/>
    <hyperlink ref="F769" r:id="rId110" display="https://podminky.urs.cz/item/CS_URS_2022_01/615142012"/>
    <hyperlink ref="F773" r:id="rId111" display="https://podminky.urs.cz/item/CS_URS_2022_01/619991001"/>
    <hyperlink ref="F784" r:id="rId112" display="https://podminky.urs.cz/item/CS_URS_2022_01/619991011"/>
    <hyperlink ref="F801" r:id="rId113" display="https://podminky.urs.cz/item/CS_URS_2022_01/622131101"/>
    <hyperlink ref="F810" r:id="rId114" display="https://podminky.urs.cz/item/CS_URS_2022_01/622143003"/>
    <hyperlink ref="F821" r:id="rId115" display="https://podminky.urs.cz/item/CS_URS_2022_01/622151001"/>
    <hyperlink ref="F824" r:id="rId116" display="https://podminky.urs.cz/item/CS_URS_2022_01/622151011"/>
    <hyperlink ref="F829" r:id="rId117" display="https://podminky.urs.cz/item/CS_URS_2022_01/622211001"/>
    <hyperlink ref="F836" r:id="rId118" display="https://podminky.urs.cz/item/CS_URS_2022_01/622211011"/>
    <hyperlink ref="F843" r:id="rId119" display="https://podminky.urs.cz/item/CS_URS_2022_01/622211033"/>
    <hyperlink ref="F850" r:id="rId120" display="https://podminky.urs.cz/item/CS_URS_2022_01/622252001"/>
    <hyperlink ref="F861" r:id="rId121" display="https://podminky.urs.cz/item/CS_URS_2022_01/622252002"/>
    <hyperlink ref="F874" r:id="rId122" display="https://podminky.urs.cz/item/CS_URS_2022_01/622321141"/>
    <hyperlink ref="F877" r:id="rId123" display="https://podminky.urs.cz/item/CS_URS_2022_01/622326252"/>
    <hyperlink ref="F881" r:id="rId124" display="https://podminky.urs.cz/item/CS_URS_2022_01/622511112"/>
    <hyperlink ref="F884" r:id="rId125" display="https://podminky.urs.cz/item/CS_URS_2022_01/622531012"/>
    <hyperlink ref="F890" r:id="rId126" display="https://podminky.urs.cz/item/CS_URS_2022_01/629135102"/>
    <hyperlink ref="F908" r:id="rId127" display="https://podminky.urs.cz/item/CS_URS_2022_01/629991011"/>
    <hyperlink ref="F915" r:id="rId128" display="https://podminky.urs.cz/item/CS_URS_2022_01/631311114"/>
    <hyperlink ref="F926" r:id="rId129" display="https://podminky.urs.cz/item/CS_URS_2022_01/631311124"/>
    <hyperlink ref="F932" r:id="rId130" display="https://podminky.urs.cz/item/CS_URS_2022_01/631311134"/>
    <hyperlink ref="F939" r:id="rId131" display="https://podminky.urs.cz/item/CS_URS_2022_01/631312141"/>
    <hyperlink ref="F946" r:id="rId132" display="https://podminky.urs.cz/item/CS_URS_2022_01/631319011"/>
    <hyperlink ref="F949" r:id="rId133" display="https://podminky.urs.cz/item/CS_URS_2022_01/631319012"/>
    <hyperlink ref="F952" r:id="rId134" display="https://podminky.urs.cz/item/CS_URS_2022_01/631319013"/>
    <hyperlink ref="F955" r:id="rId135" display="https://podminky.urs.cz/item/CS_URS_2022_01/631319022"/>
    <hyperlink ref="F959" r:id="rId136" display="https://podminky.urs.cz/item/CS_URS_2022_01/631319171"/>
    <hyperlink ref="F962" r:id="rId137" display="https://podminky.urs.cz/item/CS_URS_2022_01/631319173"/>
    <hyperlink ref="F966" r:id="rId138" display="https://podminky.urs.cz/item/CS_URS_2022_01/631319175"/>
    <hyperlink ref="F969" r:id="rId139" display="https://podminky.urs.cz/item/CS_URS_2022_01/631319195"/>
    <hyperlink ref="F978" r:id="rId140" display="https://podminky.urs.cz/item/CS_URS_2022_01/631319196"/>
    <hyperlink ref="F982" r:id="rId141" display="https://podminky.urs.cz/item/CS_URS_2022_01/631351101"/>
    <hyperlink ref="F988" r:id="rId142" display="https://podminky.urs.cz/item/CS_URS_2022_01/631351102"/>
    <hyperlink ref="F994" r:id="rId143" display="https://podminky.urs.cz/item/CS_URS_2022_01/631362021"/>
    <hyperlink ref="F1009" r:id="rId144" display="https://podminky.urs.cz/item/CS_URS_2022_01/632450122"/>
    <hyperlink ref="F1013" r:id="rId145" display="https://podminky.urs.cz/item/CS_URS_2022_01/632451101"/>
    <hyperlink ref="F1016" r:id="rId146" display="https://podminky.urs.cz/item/CS_URS_2022_01/633811111"/>
    <hyperlink ref="F1024" r:id="rId147" display="https://podminky.urs.cz/item/CS_URS_2022_01/916111113"/>
    <hyperlink ref="F1032" r:id="rId148" display="https://podminky.urs.cz/item/CS_URS_2022_01/916991121"/>
    <hyperlink ref="F1035" r:id="rId149" display="https://podminky.urs.cz/item/CS_URS_2022_01/919732221"/>
    <hyperlink ref="F1038" r:id="rId150" display="https://podminky.urs.cz/item/CS_URS_2022_01/919735113"/>
    <hyperlink ref="F1045" r:id="rId151" display="https://podminky.urs.cz/item/CS_URS_2022_01/949101111"/>
    <hyperlink ref="F1053" r:id="rId152" display="https://podminky.urs.cz/item/CS_URS_2022_01/949101112"/>
    <hyperlink ref="F1067" r:id="rId153" display="https://podminky.urs.cz/item/CS_URS_2022_01/952901111"/>
    <hyperlink ref="F1079" r:id="rId154" display="https://podminky.urs.cz/item/CS_URS_2022_01/952902021"/>
    <hyperlink ref="F1083" r:id="rId155" display="https://podminky.urs.cz/item/CS_URS_2022_01/953961112"/>
    <hyperlink ref="F1087" r:id="rId156" display="https://podminky.urs.cz/item/CS_URS_2022_01/953961113"/>
    <hyperlink ref="F1091" r:id="rId157" display="https://podminky.urs.cz/item/CS_URS_2022_01/953961114"/>
    <hyperlink ref="F1115" r:id="rId158" display="https://podminky.urs.cz/item/CS_URS_2022_01/985331113"/>
    <hyperlink ref="F1200" r:id="rId159" display="https://podminky.urs.cz/item/CS_URS_2022_01/962031133"/>
    <hyperlink ref="F1208" r:id="rId160" display="https://podminky.urs.cz/item/CS_URS_2022_01/962032231"/>
    <hyperlink ref="F1216" r:id="rId161" display="https://podminky.urs.cz/item/CS_URS_2022_01/962032314"/>
    <hyperlink ref="F1225" r:id="rId162" display="https://podminky.urs.cz/item/CS_URS_2022_01/963012510"/>
    <hyperlink ref="F1229" r:id="rId163" display="https://podminky.urs.cz/item/CS_URS_2022_01/963023712"/>
    <hyperlink ref="F1233" r:id="rId164" display="https://podminky.urs.cz/item/CS_URS_2022_01/963051213"/>
    <hyperlink ref="F1240" r:id="rId165" display="https://podminky.urs.cz/item/CS_URS_2022_01/963053935"/>
    <hyperlink ref="F1246" r:id="rId166" display="https://podminky.urs.cz/item/CS_URS_2022_01/964011221"/>
    <hyperlink ref="F1253" r:id="rId167" display="https://podminky.urs.cz/item/CS_URS_2022_01/964051111"/>
    <hyperlink ref="F1257" r:id="rId168" display="https://podminky.urs.cz/item/CS_URS_2022_01/965031131"/>
    <hyperlink ref="F1261" r:id="rId169" display="https://podminky.urs.cz/item/CS_URS_2022_01/965042121"/>
    <hyperlink ref="F1270" r:id="rId170" display="https://podminky.urs.cz/item/CS_URS_2022_01/965042241"/>
    <hyperlink ref="F1276" r:id="rId171" display="https://podminky.urs.cz/item/CS_URS_2022_01/965049111"/>
    <hyperlink ref="F1279" r:id="rId172" display="https://podminky.urs.cz/item/CS_URS_2022_01/965049112"/>
    <hyperlink ref="F1284" r:id="rId173" display="https://podminky.urs.cz/item/CS_URS_2022_01/965081212"/>
    <hyperlink ref="F1293" r:id="rId174" display="https://podminky.urs.cz/item/CS_URS_2022_01/965081213"/>
    <hyperlink ref="F1297" r:id="rId175" display="https://podminky.urs.cz/item/CS_URS_2022_01/965081313"/>
    <hyperlink ref="F1301" r:id="rId176" display="https://podminky.urs.cz/item/CS_URS_2022_01/965081611"/>
    <hyperlink ref="F1314" r:id="rId177" display="https://podminky.urs.cz/item/CS_URS_2022_01/965082933"/>
    <hyperlink ref="F1340" r:id="rId178" display="https://podminky.urs.cz/item/CS_URS_2022_01/967021112"/>
    <hyperlink ref="F1344" r:id="rId179" display="https://podminky.urs.cz/item/CS_URS_2022_01/967031132"/>
    <hyperlink ref="F1353" r:id="rId180" display="https://podminky.urs.cz/item/CS_URS_2022_01/967042713"/>
    <hyperlink ref="F1357" r:id="rId181" display="https://podminky.urs.cz/item/CS_URS_2022_01/968062354"/>
    <hyperlink ref="F1364" r:id="rId182" display="https://podminky.urs.cz/item/CS_URS_2022_01/968062356"/>
    <hyperlink ref="F1373" r:id="rId183" display="https://podminky.urs.cz/item/CS_URS_2022_01/968072455"/>
    <hyperlink ref="F1380" r:id="rId184" display="https://podminky.urs.cz/item/CS_URS_2022_01/971024681"/>
    <hyperlink ref="F1384" r:id="rId185" display="https://podminky.urs.cz/item/CS_URS_2022_01/971033341"/>
    <hyperlink ref="F1388" r:id="rId186" display="https://podminky.urs.cz/item/CS_URS_2022_01/971033651"/>
    <hyperlink ref="F1397" r:id="rId187" display="https://podminky.urs.cz/item/CS_URS_2022_01/974029185"/>
    <hyperlink ref="F1401" r:id="rId188" display="https://podminky.urs.cz/item/CS_URS_2022_01/974029187"/>
    <hyperlink ref="F1405" r:id="rId189" display="https://podminky.urs.cz/item/CS_URS_2022_01/974029189"/>
    <hyperlink ref="F1409" r:id="rId190" display="https://podminky.urs.cz/item/CS_URS_2022_01/974029664"/>
    <hyperlink ref="F1413" r:id="rId191" display="https://podminky.urs.cz/item/CS_URS_2022_01/974031165"/>
    <hyperlink ref="F1422" r:id="rId192" display="https://podminky.urs.cz/item/CS_URS_2022_01/974031167"/>
    <hyperlink ref="F1431" r:id="rId193" display="https://podminky.urs.cz/item/CS_URS_2022_01/974031169"/>
    <hyperlink ref="F1434" r:id="rId194" display="https://podminky.urs.cz/item/CS_URS_2022_01/975053141"/>
    <hyperlink ref="F1443" r:id="rId195" display="https://podminky.urs.cz/item/CS_URS_2022_01/975058141"/>
    <hyperlink ref="F1453" r:id="rId196" display="https://podminky.urs.cz/item/CS_URS_2022_01/977151123"/>
    <hyperlink ref="F1466" r:id="rId197" display="https://podminky.urs.cz/item/CS_URS_2022_01/977151125"/>
    <hyperlink ref="F1475" r:id="rId198" display="https://podminky.urs.cz/item/CS_URS_2022_01/978013141"/>
    <hyperlink ref="F1489" r:id="rId199" display="https://podminky.urs.cz/item/CS_URS_2022_01/978013191"/>
    <hyperlink ref="F1500" r:id="rId200" display="https://podminky.urs.cz/item/CS_URS_2022_01/978015341"/>
    <hyperlink ref="F1505" r:id="rId201" display="https://podminky.urs.cz/item/CS_URS_2022_01/985331112"/>
    <hyperlink ref="F1538" r:id="rId202" display="https://podminky.urs.cz/item/CS_URS_2022_01/997013156"/>
    <hyperlink ref="F1540" r:id="rId203" display="https://podminky.urs.cz/item/CS_URS_2022_01/997013501"/>
    <hyperlink ref="F1542" r:id="rId204" display="https://podminky.urs.cz/item/CS_URS_2022_01/997013509"/>
    <hyperlink ref="F1545" r:id="rId205" display="https://podminky.urs.cz/item/CS_URS_2022_01/997013871"/>
    <hyperlink ref="F1549" r:id="rId206" display="https://podminky.urs.cz/item/CS_URS_2022_01/998017003"/>
    <hyperlink ref="F1553" r:id="rId207" display="https://podminky.urs.cz/item/CS_URS_2022_01/711111001"/>
    <hyperlink ref="F1559" r:id="rId208" display="https://podminky.urs.cz/item/CS_URS_2022_01/711112001"/>
    <hyperlink ref="F1568" r:id="rId209" display="https://podminky.urs.cz/item/CS_URS_2022_01/711131811"/>
    <hyperlink ref="F1572" r:id="rId210" display="https://podminky.urs.cz/item/CS_URS_2022_01/711131821"/>
    <hyperlink ref="F1576" r:id="rId211" display="https://podminky.urs.cz/item/CS_URS_2022_01/711141559"/>
    <hyperlink ref="F1591" r:id="rId212" display="https://podminky.urs.cz/item/CS_URS_2022_01/711142559"/>
    <hyperlink ref="F1604" r:id="rId213" display="https://podminky.urs.cz/item/CS_URS_2022_01/998711103"/>
    <hyperlink ref="F1606" r:id="rId214" display="https://podminky.urs.cz/item/CS_URS_2022_01/998711181"/>
    <hyperlink ref="F1620" r:id="rId215" display="https://podminky.urs.cz/item/CS_URS_2022_01/998712103"/>
    <hyperlink ref="F1622" r:id="rId216" display="https://podminky.urs.cz/item/CS_URS_2022_01/998712181"/>
    <hyperlink ref="F1625" r:id="rId217" display="https://podminky.urs.cz/item/CS_URS_2022_01/713121111"/>
    <hyperlink ref="F1633" r:id="rId218" display="https://podminky.urs.cz/item/CS_URS_2022_01/713121112"/>
    <hyperlink ref="F1645" r:id="rId219" display="https://podminky.urs.cz/item/CS_URS_2022_01/713121121"/>
    <hyperlink ref="F1653" r:id="rId220" display="https://podminky.urs.cz/item/CS_URS_2022_01/713121211"/>
    <hyperlink ref="F1661" r:id="rId221" display="https://podminky.urs.cz/item/CS_URS_2022_01/713131121"/>
    <hyperlink ref="F1684" r:id="rId222" display="https://podminky.urs.cz/item/CS_URS_2022_01/713131141"/>
    <hyperlink ref="F1693" r:id="rId223" display="https://podminky.urs.cz/item/CS_URS_2022_01/713131141"/>
    <hyperlink ref="F1700" r:id="rId224" display="https://podminky.urs.cz/item/CS_URS_2022_01/713151111"/>
    <hyperlink ref="F1726" r:id="rId225" display="https://podminky.urs.cz/item/CS_URS_2022_01/713191114"/>
    <hyperlink ref="F1734" r:id="rId226" display="https://podminky.urs.cz/item/CS_URS_2022_01/713411111"/>
    <hyperlink ref="F1748" r:id="rId227" display="https://podminky.urs.cz/item/CS_URS_2022_01/998713103"/>
    <hyperlink ref="F1750" r:id="rId228" display="https://podminky.urs.cz/item/CS_URS_2022_01/998713181"/>
    <hyperlink ref="F1775" r:id="rId229" display="https://podminky.urs.cz/item/CS_URS_2022_01/762083122"/>
    <hyperlink ref="F1781" r:id="rId230" display="https://podminky.urs.cz/item/CS_URS_2022_01/762085103"/>
    <hyperlink ref="F1797" r:id="rId231" display="https://podminky.urs.cz/item/CS_URS_2022_01/762085112"/>
    <hyperlink ref="F1803" r:id="rId232" display="https://podminky.urs.cz/item/CS_URS_2022_01/762085113"/>
    <hyperlink ref="F1807" r:id="rId233" display="https://podminky.urs.cz/item/CS_URS_2022_01/762085114"/>
    <hyperlink ref="F1828" r:id="rId234" display="https://podminky.urs.cz/item/CS_URS_2022_01/762112110"/>
    <hyperlink ref="F1837" r:id="rId235" display="https://podminky.urs.cz/item/CS_URS_2022_01/762131124"/>
    <hyperlink ref="F1846" r:id="rId236" display="https://podminky.urs.cz/item/CS_URS_2022_01/762195000"/>
    <hyperlink ref="F1854" r:id="rId237" display="https://podminky.urs.cz/item/CS_URS_2022_01/762331911"/>
    <hyperlink ref="F1860" r:id="rId238" display="https://podminky.urs.cz/item/CS_URS_2022_01/762331921"/>
    <hyperlink ref="F1864" r:id="rId239" display="https://podminky.urs.cz/item/CS_URS_2022_01/762331922"/>
    <hyperlink ref="F1870" r:id="rId240" display="https://podminky.urs.cz/item/CS_URS_2022_01/762331923"/>
    <hyperlink ref="F1874" r:id="rId241" display="https://podminky.urs.cz/item/CS_URS_2022_01/762331931"/>
    <hyperlink ref="F1878" r:id="rId242" display="https://podminky.urs.cz/item/CS_URS_2022_01/762331932"/>
    <hyperlink ref="F1882" r:id="rId243" display="https://podminky.urs.cz/item/CS_URS_2022_01/762331953"/>
    <hyperlink ref="F1886" r:id="rId244" display="https://podminky.urs.cz/item/CS_URS_2022_01/762331954"/>
    <hyperlink ref="F1890" r:id="rId245" display="https://podminky.urs.cz/item/CS_URS_2022_01/762332921"/>
    <hyperlink ref="F1903" r:id="rId246" display="https://podminky.urs.cz/item/CS_URS_2022_01/762332922"/>
    <hyperlink ref="F1912" r:id="rId247" display="https://podminky.urs.cz/item/CS_URS_2022_01/762332923"/>
    <hyperlink ref="F1941" r:id="rId248" display="https://podminky.urs.cz/item/CS_URS_2022_01/762341210"/>
    <hyperlink ref="F1950" r:id="rId249" display="https://podminky.urs.cz/item/CS_URS_2022_01/762341660"/>
    <hyperlink ref="F1958" r:id="rId250" display="https://podminky.urs.cz/item/CS_URS_2022_01/762342511"/>
    <hyperlink ref="F1966" r:id="rId251" display="https://podminky.urs.cz/item/CS_URS_2022_01/762353210"/>
    <hyperlink ref="F1974" r:id="rId252" display="https://podminky.urs.cz/item/CS_URS_2022_01/762353230"/>
    <hyperlink ref="F1982" r:id="rId253" display="https://podminky.urs.cz/item/CS_URS_2022_01/762395000"/>
    <hyperlink ref="F1995" r:id="rId254" display="https://podminky.urs.cz/item/CS_URS_2022_01/762430035"/>
    <hyperlink ref="F1999" r:id="rId255" display="https://podminky.urs.cz/item/CS_URS_2022_01/762431036"/>
    <hyperlink ref="F2007" r:id="rId256" display="https://podminky.urs.cz/item/CS_URS_2022_01/762511277"/>
    <hyperlink ref="F2023" r:id="rId257" display="https://podminky.urs.cz/item/CS_URS_2022_01/762512261"/>
    <hyperlink ref="F2031" r:id="rId258" display="https://podminky.urs.cz/item/CS_URS_2022_01/762595001"/>
    <hyperlink ref="F2034" r:id="rId259" display="https://podminky.urs.cz/item/CS_URS_2022_01/762822110"/>
    <hyperlink ref="F2045" r:id="rId260" display="https://podminky.urs.cz/item/CS_URS_2022_01/762822120"/>
    <hyperlink ref="F2068" r:id="rId261" display="https://podminky.urs.cz/item/CS_URS_2022_01/762895000"/>
    <hyperlink ref="F2074" r:id="rId262" display="https://podminky.urs.cz/item/CS_URS_2022_01/998762103"/>
    <hyperlink ref="F2076" r:id="rId263" display="https://podminky.urs.cz/item/CS_URS_2022_01/998762181"/>
    <hyperlink ref="F2079" r:id="rId264" display="https://podminky.urs.cz/item/CS_URS_2022_01/763111718"/>
    <hyperlink ref="F2092" r:id="rId265" display="https://podminky.urs.cz/item/CS_URS_2022_01/763111722"/>
    <hyperlink ref="F2123" r:id="rId266" display="https://podminky.urs.cz/item/CS_URS_2022_01/763111717"/>
    <hyperlink ref="F2130" r:id="rId267" display="https://podminky.urs.cz/item/CS_URS_2022_01/763111741"/>
    <hyperlink ref="F2139" r:id="rId268" display="https://podminky.urs.cz/item/CS_URS_2022_01/763111742"/>
    <hyperlink ref="F2171" r:id="rId269" display="https://podminky.urs.cz/item/CS_URS_2022_01/763111772"/>
    <hyperlink ref="F2174" r:id="rId270" display="https://podminky.urs.cz/item/CS_URS_2022_01/763121715"/>
    <hyperlink ref="F2186" r:id="rId271" display="https://podminky.urs.cz/item/CS_URS_2022_01/763121811"/>
    <hyperlink ref="F2190" r:id="rId272" display="https://podminky.urs.cz/item/CS_URS_2022_01/763121921"/>
    <hyperlink ref="F2238" r:id="rId273" display="https://podminky.urs.cz/item/CS_URS_2022_01/763121590"/>
    <hyperlink ref="F2243" r:id="rId274" display="https://podminky.urs.cz/item/CS_URS_2022_01/763121714"/>
    <hyperlink ref="F2255" r:id="rId275" display="https://podminky.urs.cz/item/CS_URS_2022_01/763121762"/>
    <hyperlink ref="F2258" r:id="rId276" display="https://podminky.urs.cz/item/CS_URS_2022_01/763131751"/>
    <hyperlink ref="F2264" r:id="rId277" display="https://podminky.urs.cz/item/CS_URS_2022_01/763131752"/>
    <hyperlink ref="F2271" r:id="rId278" display="https://podminky.urs.cz/item/CS_URS_2022_01/763131913"/>
    <hyperlink ref="F2275" r:id="rId279" display="https://podminky.urs.cz/item/CS_URS_2022_01/763131914"/>
    <hyperlink ref="F2279" r:id="rId280" display="https://podminky.urs.cz/item/CS_URS_2022_01/763131915"/>
    <hyperlink ref="F2290" r:id="rId281" display="https://podminky.urs.cz/item/CS_URS_2022_01/763131714"/>
    <hyperlink ref="F2297" r:id="rId282" display="https://podminky.urs.cz/item/CS_URS_2022_01/763131721"/>
    <hyperlink ref="F2301" r:id="rId283" display="https://podminky.urs.cz/item/CS_URS_2022_01/763131772"/>
    <hyperlink ref="F2304" r:id="rId284" display="https://podminky.urs.cz/item/CS_URS_2022_01/763131911"/>
    <hyperlink ref="F2328" r:id="rId285" display="https://podminky.urs.cz/item/CS_URS_2022_01/763164537"/>
    <hyperlink ref="F2333" r:id="rId286" display="https://podminky.urs.cz/item/CS_URS_2022_01/763164617"/>
    <hyperlink ref="F2340" r:id="rId287" display="https://podminky.urs.cz/item/CS_URS_2022_01/763164657"/>
    <hyperlink ref="F2348" r:id="rId288" display="https://podminky.urs.cz/item/CS_URS_2022_01/763173111"/>
    <hyperlink ref="F2355" r:id="rId289" display="https://podminky.urs.cz/item/CS_URS_2022_01/763173112"/>
    <hyperlink ref="F2362" r:id="rId290" display="https://podminky.urs.cz/item/CS_URS_2022_01/763173113"/>
    <hyperlink ref="F2372" r:id="rId291" display="https://podminky.urs.cz/item/CS_URS_2022_01/763181311"/>
    <hyperlink ref="F2404" r:id="rId292" display="https://podminky.urs.cz/item/CS_URS_2022_01/763181421"/>
    <hyperlink ref="F2408" r:id="rId293" display="https://podminky.urs.cz/item/CS_URS_2022_01/763182411"/>
    <hyperlink ref="F2415" r:id="rId294" display="https://podminky.urs.cz/item/CS_URS_2022_01/763183111"/>
    <hyperlink ref="F2441" r:id="rId295" display="https://podminky.urs.cz/item/CS_URS_2022_01/998763304"/>
    <hyperlink ref="F2443" r:id="rId296" display="https://podminky.urs.cz/item/CS_URS_2022_01/998763381"/>
    <hyperlink ref="F2454" r:id="rId297" display="https://podminky.urs.cz/item/CS_URS_2022_01/764111641"/>
    <hyperlink ref="F2466" r:id="rId298" display="https://podminky.urs.cz/item/CS_URS_2022_01/764212635"/>
    <hyperlink ref="F2472" r:id="rId299" display="https://podminky.urs.cz/item/CS_URS_2022_01/764212664"/>
    <hyperlink ref="F2488" r:id="rId300" display="https://podminky.urs.cz/item/CS_URS_2022_01/764216603"/>
    <hyperlink ref="F2509" r:id="rId301" display="https://podminky.urs.cz/item/CS_URS_2022_01/764311614"/>
    <hyperlink ref="F2525" r:id="rId302" display="https://podminky.urs.cz/item/CS_URS_2022_01/764518621"/>
    <hyperlink ref="F2531" r:id="rId303" display="https://podminky.urs.cz/item/CS_URS_2022_01/998764103"/>
    <hyperlink ref="F2533" r:id="rId304" display="https://podminky.urs.cz/item/CS_URS_2022_01/998764181"/>
    <hyperlink ref="F2536" r:id="rId305" display="https://podminky.urs.cz/item/CS_URS_2022_01/765191001"/>
    <hyperlink ref="F2546" r:id="rId306" display="https://podminky.urs.cz/item/CS_URS_2022_01/765191031"/>
    <hyperlink ref="F2553" r:id="rId307" display="https://podminky.urs.cz/item/CS_URS_2022_01/998765103"/>
    <hyperlink ref="F2555" r:id="rId308" display="https://podminky.urs.cz/item/CS_URS_2022_01/998765181"/>
    <hyperlink ref="F2558" r:id="rId309" display="https://podminky.urs.cz/item/CS_URS_2022_01/766311811"/>
    <hyperlink ref="F2560" r:id="rId310" display="https://podminky.urs.cz/item/CS_URS_2022_01/766411811"/>
    <hyperlink ref="F2571" r:id="rId311" display="https://podminky.urs.cz/item/CS_URS_2022_01/766411822"/>
    <hyperlink ref="F2590" r:id="rId312" display="https://podminky.urs.cz/item/CS_URS_2022_01/766414232"/>
    <hyperlink ref="F2599" r:id="rId313" display="https://podminky.urs.cz/item/CS_URS_2022_01/766417211"/>
    <hyperlink ref="F2608" r:id="rId314" display="https://podminky.urs.cz/item/CS_URS_2022_01/766441812"/>
    <hyperlink ref="F2612" r:id="rId315" display="https://podminky.urs.cz/item/CS_URS_2022_01/766441822"/>
    <hyperlink ref="F2621" r:id="rId316" display="https://podminky.urs.cz/item/CS_URS_2022_01/766660001"/>
    <hyperlink ref="F2626" r:id="rId317" display="https://podminky.urs.cz/item/CS_URS_2022_01/766660002"/>
    <hyperlink ref="F2643" r:id="rId318" display="https://podminky.urs.cz/item/CS_URS_2022_01/766660021"/>
    <hyperlink ref="F2648" r:id="rId319" display="https://podminky.urs.cz/item/CS_URS_2022_01/766660022"/>
    <hyperlink ref="F2673" r:id="rId320" display="https://podminky.urs.cz/item/CS_URS_2022_01/766660311"/>
    <hyperlink ref="F2682" r:id="rId321" display="https://podminky.urs.cz/item/CS_URS_2022_01/766660717"/>
    <hyperlink ref="F2691" r:id="rId322" display="https://podminky.urs.cz/item/CS_URS_2022_01/766660720"/>
    <hyperlink ref="F2704" r:id="rId323" display="https://podminky.urs.cz/item/CS_URS_2022_01/766660728"/>
    <hyperlink ref="F2713" r:id="rId324" display="https://podminky.urs.cz/item/CS_URS_2022_01/766660729"/>
    <hyperlink ref="F2726" r:id="rId325" display="https://podminky.urs.cz/item/CS_URS_2022_01/766660731"/>
    <hyperlink ref="F2735" r:id="rId326" display="https://podminky.urs.cz/item/CS_URS_2022_01/766660733"/>
    <hyperlink ref="F2748" r:id="rId327" display="https://podminky.urs.cz/item/CS_URS_2022_01/766682111"/>
    <hyperlink ref="F2757" r:id="rId328" display="https://podminky.urs.cz/item/CS_URS_2022_01/766691914"/>
    <hyperlink ref="F2768" r:id="rId329" display="https://podminky.urs.cz/item/CS_URS_2022_01/766694112"/>
    <hyperlink ref="F2841" r:id="rId330" display="https://podminky.urs.cz/item/CS_URS_2022_01/998766103"/>
    <hyperlink ref="F2843" r:id="rId331" display="https://podminky.urs.cz/item/CS_URS_2022_01/998766181"/>
    <hyperlink ref="F2846" r:id="rId332" display="https://podminky.urs.cz/item/CS_URS_2022_01/767161871"/>
    <hyperlink ref="F2857" r:id="rId333" display="https://podminky.urs.cz/item/CS_URS_2022_01/767691822"/>
    <hyperlink ref="F2864" r:id="rId334" display="https://podminky.urs.cz/item/CS_URS_2022_01/767995111"/>
    <hyperlink ref="F2872" r:id="rId335" display="https://podminky.urs.cz/item/CS_URS_2022_01/767995112"/>
    <hyperlink ref="F2876" r:id="rId336" display="https://podminky.urs.cz/item/CS_URS_2022_01/767995113"/>
    <hyperlink ref="F2885" r:id="rId337" display="https://podminky.urs.cz/item/CS_URS_2022_01/767995114"/>
    <hyperlink ref="F2899" r:id="rId338" display="https://podminky.urs.cz/item/CS_URS_2022_01/767995115"/>
    <hyperlink ref="F2906" r:id="rId339" display="https://podminky.urs.cz/item/CS_URS_2022_01/767995116"/>
    <hyperlink ref="F2916" r:id="rId340" display="https://podminky.urs.cz/item/CS_URS_2022_01/767995117"/>
    <hyperlink ref="F3091" r:id="rId341" display="https://podminky.urs.cz/item/CS_URS_2022_01/998767103"/>
    <hyperlink ref="F3093" r:id="rId342" display="https://podminky.urs.cz/item/CS_URS_2022_01/998767181"/>
    <hyperlink ref="F3096" r:id="rId343" display="https://podminky.urs.cz/item/CS_URS_2022_01/771111011"/>
    <hyperlink ref="F3101" r:id="rId344" display="https://podminky.urs.cz/item/CS_URS_2022_01/771111012"/>
    <hyperlink ref="F3106" r:id="rId345" display="https://podminky.urs.cz/item/CS_URS_2022_01/771121011"/>
    <hyperlink ref="F3112" r:id="rId346" display="https://podminky.urs.cz/item/CS_URS_2022_01/771161021"/>
    <hyperlink ref="F3132" r:id="rId347" display="https://podminky.urs.cz/item/CS_URS_2022_01/771274123"/>
    <hyperlink ref="F3140" r:id="rId348" display="https://podminky.urs.cz/item/CS_URS_2022_01/771274242"/>
    <hyperlink ref="F3145" r:id="rId349" display="https://podminky.urs.cz/item/CS_URS_2022_01/771474125"/>
    <hyperlink ref="F3150" r:id="rId350" display="https://podminky.urs.cz/item/CS_URS_2022_01/771571912"/>
    <hyperlink ref="F3165" r:id="rId351" display="https://podminky.urs.cz/item/CS_URS_2022_01/771474113"/>
    <hyperlink ref="F3182" r:id="rId352" display="https://podminky.urs.cz/item/CS_URS_2022_01/771574112"/>
    <hyperlink ref="F3209" r:id="rId353" display="https://podminky.urs.cz/item/CS_URS_2022_01/771574262"/>
    <hyperlink ref="F3219" r:id="rId354" display="https://podminky.urs.cz/item/CS_URS_2022_01/771577111"/>
    <hyperlink ref="F3230" r:id="rId355" display="https://podminky.urs.cz/item/CS_URS_2022_01/771577114"/>
    <hyperlink ref="F3235" r:id="rId356" display="https://podminky.urs.cz/item/CS_URS_2022_01/771591112"/>
    <hyperlink ref="F3246" r:id="rId357" display="https://podminky.urs.cz/item/CS_URS_2022_01/771591115"/>
    <hyperlink ref="F3250" r:id="rId358" display="https://podminky.urs.cz/item/CS_URS_2022_01/998771103"/>
    <hyperlink ref="F3252" r:id="rId359" display="https://podminky.urs.cz/item/CS_URS_2022_01/998771181"/>
    <hyperlink ref="F3255" r:id="rId360" display="https://podminky.urs.cz/item/CS_URS_2022_01/776111311"/>
    <hyperlink ref="F3258" r:id="rId361" display="https://podminky.urs.cz/item/CS_URS_2022_01/776111323"/>
    <hyperlink ref="F3277" r:id="rId362" display="https://podminky.urs.cz/item/CS_URS_2022_01/776421111"/>
    <hyperlink ref="F3290" r:id="rId363" display="https://podminky.urs.cz/item/CS_URS_2022_01/776421312"/>
    <hyperlink ref="F3298" r:id="rId364" display="https://podminky.urs.cz/item/CS_URS_2022_01/776431211"/>
    <hyperlink ref="F3308" r:id="rId365" display="https://podminky.urs.cz/item/CS_URS_2022_01/998776103"/>
    <hyperlink ref="F3310" r:id="rId366" display="https://podminky.urs.cz/item/CS_URS_2022_01/998776181"/>
    <hyperlink ref="F3313" r:id="rId367" display="https://podminky.urs.cz/item/CS_URS_2022_01/781131112"/>
    <hyperlink ref="F3324" r:id="rId368" display="https://podminky.urs.cz/item/CS_URS_2022_01/781131241"/>
    <hyperlink ref="F3331" r:id="rId369" display="https://podminky.urs.cz/item/CS_URS_2022_01/781131242"/>
    <hyperlink ref="F3335" r:id="rId370" display="https://podminky.urs.cz/item/CS_URS_2022_01/781131264"/>
    <hyperlink ref="F3343" r:id="rId371" display="https://podminky.urs.cz/item/CS_URS_2022_01/781474153"/>
    <hyperlink ref="F3356" r:id="rId372" display="https://podminky.urs.cz/item/CS_URS_2022_01/781474164"/>
    <hyperlink ref="F3373" r:id="rId373" display="https://podminky.urs.cz/item/CS_URS_2022_01/781477111"/>
    <hyperlink ref="F3378" r:id="rId374" display="https://podminky.urs.cz/item/CS_URS_2022_01/781477114"/>
    <hyperlink ref="F3385" r:id="rId375" display="https://podminky.urs.cz/item/CS_URS_2022_01/781491012"/>
    <hyperlink ref="F3415" r:id="rId376" display="https://podminky.urs.cz/item/CS_URS_2022_01/998781103"/>
    <hyperlink ref="F3417" r:id="rId377" display="https://podminky.urs.cz/item/CS_URS_2022_01/998781181"/>
    <hyperlink ref="F3420" r:id="rId378" display="https://podminky.urs.cz/item/CS_URS_2022_01/783201201"/>
    <hyperlink ref="F3423" r:id="rId379" display="https://podminky.urs.cz/item/CS_URS_2022_01/783201403"/>
    <hyperlink ref="F3426" r:id="rId380" display="https://podminky.urs.cz/item/CS_URS_2022_01/783218101"/>
    <hyperlink ref="F3429" r:id="rId381" display="https://podminky.urs.cz/item/CS_URS_2022_01/783218111"/>
    <hyperlink ref="F3439" r:id="rId382" display="https://podminky.urs.cz/item/CS_URS_2022_01/783232111"/>
    <hyperlink ref="F3444" r:id="rId383" display="https://podminky.urs.cz/item/CS_URS_2022_01/783301313"/>
    <hyperlink ref="F3447" r:id="rId384" display="https://podminky.urs.cz/item/CS_URS_2022_01/783306801"/>
    <hyperlink ref="F3459" r:id="rId385" display="https://podminky.urs.cz/item/CS_URS_2022_01/783314101"/>
    <hyperlink ref="F3467" r:id="rId386" display="https://podminky.urs.cz/item/CS_URS_2022_01/783314201"/>
    <hyperlink ref="F3498" r:id="rId387" display="https://podminky.urs.cz/item/CS_URS_2022_01/783315101"/>
    <hyperlink ref="F3501" r:id="rId388" display="https://podminky.urs.cz/item/CS_URS_2022_01/783317101"/>
    <hyperlink ref="F3504" r:id="rId389" display="https://podminky.urs.cz/item/CS_URS_2022_01/783414201"/>
    <hyperlink ref="F3510" r:id="rId390" display="https://podminky.urs.cz/item/CS_URS_2022_01/783415101"/>
    <hyperlink ref="F3516" r:id="rId391" display="https://podminky.urs.cz/item/CS_URS_2022_01/783417101"/>
    <hyperlink ref="F3522" r:id="rId392" display="https://podminky.urs.cz/item/CS_URS_2022_01/783801401"/>
    <hyperlink ref="F3527" r:id="rId393" display="https://podminky.urs.cz/item/CS_URS_2022_01/783823135"/>
    <hyperlink ref="F3532" r:id="rId394" display="https://podminky.urs.cz/item/CS_URS_2022_01/783827425"/>
    <hyperlink ref="F3538" r:id="rId395" display="https://podminky.urs.cz/item/CS_URS_2022_01/784111001"/>
    <hyperlink ref="F3541" r:id="rId396" display="https://podminky.urs.cz/item/CS_URS_2022_01/784111007"/>
    <hyperlink ref="F3546" r:id="rId397" display="https://podminky.urs.cz/item/CS_URS_2022_01/784111009"/>
    <hyperlink ref="F3549" r:id="rId398" display="https://podminky.urs.cz/item/CS_URS_2022_01/784121001"/>
    <hyperlink ref="F3570" r:id="rId399" display="https://podminky.urs.cz/item/CS_URS_2022_01/784121007"/>
    <hyperlink ref="F3577" r:id="rId400" display="https://podminky.urs.cz/item/CS_URS_2022_01/784121009"/>
    <hyperlink ref="F3588" r:id="rId401" display="https://podminky.urs.cz/item/CS_URS_2022_01/784121011"/>
    <hyperlink ref="F3591" r:id="rId402" display="https://podminky.urs.cz/item/CS_URS_2022_01/784121017"/>
    <hyperlink ref="F3594" r:id="rId403" display="https://podminky.urs.cz/item/CS_URS_2022_01/784121019"/>
    <hyperlink ref="F3604" r:id="rId404" display="https://podminky.urs.cz/item/CS_URS_2022_01/784181111"/>
    <hyperlink ref="F3611" r:id="rId405" display="https://podminky.urs.cz/item/CS_URS_2022_01/784181117"/>
    <hyperlink ref="F3617" r:id="rId406" display="https://podminky.urs.cz/item/CS_URS_2022_01/784181119"/>
    <hyperlink ref="F3624" r:id="rId407" display="https://podminky.urs.cz/item/CS_URS_2022_01/784211111"/>
    <hyperlink ref="F3628" r:id="rId408" display="https://podminky.urs.cz/item/CS_URS_2022_01/784211117"/>
    <hyperlink ref="F3631" r:id="rId409" display="https://podminky.urs.cz/item/CS_URS_2022_01/784211119"/>
    <hyperlink ref="F3634" r:id="rId410" display="https://podminky.urs.cz/item/CS_URS_2022_01/784211163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41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142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83</v>
      </c>
    </row>
    <row r="4" s="1" customFormat="1" ht="24.96" customHeight="1">
      <c r="B4" s="24"/>
      <c r="D4" s="145" t="s">
        <v>147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26.25" customHeight="1">
      <c r="B7" s="24"/>
      <c r="E7" s="148" t="str">
        <f>'Rekapitulace stavby'!K6</f>
        <v>Rozvoj odbor. výukových prostor vč. vybavení na zákl. školách v Jihlavě - II. etapa - ZŠ Havlíčkova II.</v>
      </c>
      <c r="F7" s="147"/>
      <c r="G7" s="147"/>
      <c r="H7" s="147"/>
      <c r="L7" s="24"/>
    </row>
    <row r="8" s="2" customFormat="1" ht="12" customHeight="1">
      <c r="A8" s="42"/>
      <c r="B8" s="48"/>
      <c r="C8" s="42"/>
      <c r="D8" s="147" t="s">
        <v>156</v>
      </c>
      <c r="E8" s="42"/>
      <c r="F8" s="42"/>
      <c r="G8" s="42"/>
      <c r="H8" s="42"/>
      <c r="I8" s="42"/>
      <c r="J8" s="42"/>
      <c r="K8" s="42"/>
      <c r="L8" s="149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</row>
    <row r="9" s="2" customFormat="1" ht="16.5" customHeight="1">
      <c r="A9" s="42"/>
      <c r="B9" s="48"/>
      <c r="C9" s="42"/>
      <c r="D9" s="42"/>
      <c r="E9" s="150" t="s">
        <v>7314</v>
      </c>
      <c r="F9" s="42"/>
      <c r="G9" s="42"/>
      <c r="H9" s="42"/>
      <c r="I9" s="42"/>
      <c r="J9" s="42"/>
      <c r="K9" s="42"/>
      <c r="L9" s="149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</row>
    <row r="10" s="2" customFormat="1">
      <c r="A10" s="42"/>
      <c r="B10" s="48"/>
      <c r="C10" s="42"/>
      <c r="D10" s="42"/>
      <c r="E10" s="42"/>
      <c r="F10" s="42"/>
      <c r="G10" s="42"/>
      <c r="H10" s="42"/>
      <c r="I10" s="42"/>
      <c r="J10" s="42"/>
      <c r="K10" s="42"/>
      <c r="L10" s="149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</row>
    <row r="11" s="2" customFormat="1" ht="12" customHeight="1">
      <c r="A11" s="42"/>
      <c r="B11" s="48"/>
      <c r="C11" s="42"/>
      <c r="D11" s="147" t="s">
        <v>18</v>
      </c>
      <c r="E11" s="42"/>
      <c r="F11" s="137" t="s">
        <v>19</v>
      </c>
      <c r="G11" s="42"/>
      <c r="H11" s="42"/>
      <c r="I11" s="147" t="s">
        <v>20</v>
      </c>
      <c r="J11" s="137" t="s">
        <v>28</v>
      </c>
      <c r="K11" s="42"/>
      <c r="L11" s="149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 ht="12" customHeight="1">
      <c r="A12" s="42"/>
      <c r="B12" s="48"/>
      <c r="C12" s="42"/>
      <c r="D12" s="147" t="s">
        <v>22</v>
      </c>
      <c r="E12" s="42"/>
      <c r="F12" s="137" t="s">
        <v>23</v>
      </c>
      <c r="G12" s="42"/>
      <c r="H12" s="42"/>
      <c r="I12" s="147" t="s">
        <v>24</v>
      </c>
      <c r="J12" s="151" t="str">
        <f>'Rekapitulace stavby'!AN8</f>
        <v>11. 9. 2024</v>
      </c>
      <c r="K12" s="42"/>
      <c r="L12" s="149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0.8" customHeight="1">
      <c r="A13" s="42"/>
      <c r="B13" s="48"/>
      <c r="C13" s="42"/>
      <c r="D13" s="42"/>
      <c r="E13" s="42"/>
      <c r="F13" s="42"/>
      <c r="G13" s="42"/>
      <c r="H13" s="42"/>
      <c r="I13" s="42"/>
      <c r="J13" s="42"/>
      <c r="K13" s="42"/>
      <c r="L13" s="149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 ht="12" customHeight="1">
      <c r="A14" s="42"/>
      <c r="B14" s="48"/>
      <c r="C14" s="42"/>
      <c r="D14" s="147" t="s">
        <v>26</v>
      </c>
      <c r="E14" s="42"/>
      <c r="F14" s="42"/>
      <c r="G14" s="42"/>
      <c r="H14" s="42"/>
      <c r="I14" s="147" t="s">
        <v>27</v>
      </c>
      <c r="J14" s="137" t="s">
        <v>28</v>
      </c>
      <c r="K14" s="42"/>
      <c r="L14" s="149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8" customHeight="1">
      <c r="A15" s="42"/>
      <c r="B15" s="48"/>
      <c r="C15" s="42"/>
      <c r="D15" s="42"/>
      <c r="E15" s="137" t="s">
        <v>29</v>
      </c>
      <c r="F15" s="42"/>
      <c r="G15" s="42"/>
      <c r="H15" s="42"/>
      <c r="I15" s="147" t="s">
        <v>30</v>
      </c>
      <c r="J15" s="137" t="s">
        <v>28</v>
      </c>
      <c r="K15" s="42"/>
      <c r="L15" s="149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6.96" customHeight="1">
      <c r="A16" s="42"/>
      <c r="B16" s="48"/>
      <c r="C16" s="42"/>
      <c r="D16" s="42"/>
      <c r="E16" s="42"/>
      <c r="F16" s="42"/>
      <c r="G16" s="42"/>
      <c r="H16" s="42"/>
      <c r="I16" s="42"/>
      <c r="J16" s="42"/>
      <c r="K16" s="42"/>
      <c r="L16" s="149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2" customHeight="1">
      <c r="A17" s="42"/>
      <c r="B17" s="48"/>
      <c r="C17" s="42"/>
      <c r="D17" s="147" t="s">
        <v>31</v>
      </c>
      <c r="E17" s="42"/>
      <c r="F17" s="42"/>
      <c r="G17" s="42"/>
      <c r="H17" s="42"/>
      <c r="I17" s="147" t="s">
        <v>27</v>
      </c>
      <c r="J17" s="37" t="str">
        <f>'Rekapitulace stavby'!AN13</f>
        <v>Vyplň údaj</v>
      </c>
      <c r="K17" s="42"/>
      <c r="L17" s="149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18" customHeight="1">
      <c r="A18" s="42"/>
      <c r="B18" s="48"/>
      <c r="C18" s="42"/>
      <c r="D18" s="42"/>
      <c r="E18" s="37" t="str">
        <f>'Rekapitulace stavby'!E14</f>
        <v>Vyplň údaj</v>
      </c>
      <c r="F18" s="137"/>
      <c r="G18" s="137"/>
      <c r="H18" s="137"/>
      <c r="I18" s="147" t="s">
        <v>30</v>
      </c>
      <c r="J18" s="37" t="str">
        <f>'Rekapitulace stavby'!AN14</f>
        <v>Vyplň údaj</v>
      </c>
      <c r="K18" s="42"/>
      <c r="L18" s="149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6.96" customHeight="1">
      <c r="A19" s="42"/>
      <c r="B19" s="48"/>
      <c r="C19" s="42"/>
      <c r="D19" s="42"/>
      <c r="E19" s="42"/>
      <c r="F19" s="42"/>
      <c r="G19" s="42"/>
      <c r="H19" s="42"/>
      <c r="I19" s="42"/>
      <c r="J19" s="42"/>
      <c r="K19" s="42"/>
      <c r="L19" s="149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12" customHeight="1">
      <c r="A20" s="42"/>
      <c r="B20" s="48"/>
      <c r="C20" s="42"/>
      <c r="D20" s="147" t="s">
        <v>33</v>
      </c>
      <c r="E20" s="42"/>
      <c r="F20" s="42"/>
      <c r="G20" s="42"/>
      <c r="H20" s="42"/>
      <c r="I20" s="147" t="s">
        <v>27</v>
      </c>
      <c r="J20" s="137" t="s">
        <v>28</v>
      </c>
      <c r="K20" s="42"/>
      <c r="L20" s="149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18" customHeight="1">
      <c r="A21" s="42"/>
      <c r="B21" s="48"/>
      <c r="C21" s="42"/>
      <c r="D21" s="42"/>
      <c r="E21" s="137" t="s">
        <v>34</v>
      </c>
      <c r="F21" s="42"/>
      <c r="G21" s="42"/>
      <c r="H21" s="42"/>
      <c r="I21" s="147" t="s">
        <v>30</v>
      </c>
      <c r="J21" s="137" t="s">
        <v>28</v>
      </c>
      <c r="K21" s="42"/>
      <c r="L21" s="149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6.96" customHeight="1">
      <c r="A22" s="42"/>
      <c r="B22" s="48"/>
      <c r="C22" s="42"/>
      <c r="D22" s="42"/>
      <c r="E22" s="42"/>
      <c r="F22" s="42"/>
      <c r="G22" s="42"/>
      <c r="H22" s="42"/>
      <c r="I22" s="42"/>
      <c r="J22" s="42"/>
      <c r="K22" s="42"/>
      <c r="L22" s="149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12" customHeight="1">
      <c r="A23" s="42"/>
      <c r="B23" s="48"/>
      <c r="C23" s="42"/>
      <c r="D23" s="147" t="s">
        <v>36</v>
      </c>
      <c r="E23" s="42"/>
      <c r="F23" s="42"/>
      <c r="G23" s="42"/>
      <c r="H23" s="42"/>
      <c r="I23" s="147" t="s">
        <v>27</v>
      </c>
      <c r="J23" s="137" t="str">
        <f>IF('Rekapitulace stavby'!AN19="","",'Rekapitulace stavby'!AN19)</f>
        <v/>
      </c>
      <c r="K23" s="42"/>
      <c r="L23" s="149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18" customHeight="1">
      <c r="A24" s="42"/>
      <c r="B24" s="48"/>
      <c r="C24" s="42"/>
      <c r="D24" s="42"/>
      <c r="E24" s="137" t="str">
        <f>IF('Rekapitulace stavby'!E20="","",'Rekapitulace stavby'!E20)</f>
        <v xml:space="preserve"> </v>
      </c>
      <c r="F24" s="42"/>
      <c r="G24" s="42"/>
      <c r="H24" s="42"/>
      <c r="I24" s="147" t="s">
        <v>30</v>
      </c>
      <c r="J24" s="137" t="str">
        <f>IF('Rekapitulace stavby'!AN20="","",'Rekapitulace stavby'!AN20)</f>
        <v/>
      </c>
      <c r="K24" s="42"/>
      <c r="L24" s="149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6.96" customHeight="1">
      <c r="A25" s="42"/>
      <c r="B25" s="48"/>
      <c r="C25" s="42"/>
      <c r="D25" s="42"/>
      <c r="E25" s="42"/>
      <c r="F25" s="42"/>
      <c r="G25" s="42"/>
      <c r="H25" s="42"/>
      <c r="I25" s="42"/>
      <c r="J25" s="42"/>
      <c r="K25" s="42"/>
      <c r="L25" s="149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12" customHeight="1">
      <c r="A26" s="42"/>
      <c r="B26" s="48"/>
      <c r="C26" s="42"/>
      <c r="D26" s="147" t="s">
        <v>38</v>
      </c>
      <c r="E26" s="42"/>
      <c r="F26" s="42"/>
      <c r="G26" s="42"/>
      <c r="H26" s="42"/>
      <c r="I26" s="42"/>
      <c r="J26" s="42"/>
      <c r="K26" s="42"/>
      <c r="L26" s="149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8" customFormat="1" ht="16.5" customHeight="1">
      <c r="A27" s="152"/>
      <c r="B27" s="153"/>
      <c r="C27" s="152"/>
      <c r="D27" s="152"/>
      <c r="E27" s="154" t="s">
        <v>28</v>
      </c>
      <c r="F27" s="154"/>
      <c r="G27" s="154"/>
      <c r="H27" s="154"/>
      <c r="I27" s="152"/>
      <c r="J27" s="152"/>
      <c r="K27" s="152"/>
      <c r="L27" s="155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</row>
    <row r="28" s="2" customFormat="1" ht="6.96" customHeight="1">
      <c r="A28" s="42"/>
      <c r="B28" s="48"/>
      <c r="C28" s="42"/>
      <c r="D28" s="42"/>
      <c r="E28" s="42"/>
      <c r="F28" s="42"/>
      <c r="G28" s="42"/>
      <c r="H28" s="42"/>
      <c r="I28" s="42"/>
      <c r="J28" s="42"/>
      <c r="K28" s="42"/>
      <c r="L28" s="149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2" customFormat="1" ht="6.96" customHeight="1">
      <c r="A29" s="42"/>
      <c r="B29" s="48"/>
      <c r="C29" s="42"/>
      <c r="D29" s="157"/>
      <c r="E29" s="157"/>
      <c r="F29" s="157"/>
      <c r="G29" s="157"/>
      <c r="H29" s="157"/>
      <c r="I29" s="157"/>
      <c r="J29" s="157"/>
      <c r="K29" s="157"/>
      <c r="L29" s="149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</row>
    <row r="30" s="2" customFormat="1" ht="25.44" customHeight="1">
      <c r="A30" s="42"/>
      <c r="B30" s="48"/>
      <c r="C30" s="42"/>
      <c r="D30" s="158" t="s">
        <v>40</v>
      </c>
      <c r="E30" s="42"/>
      <c r="F30" s="42"/>
      <c r="G30" s="42"/>
      <c r="H30" s="42"/>
      <c r="I30" s="42"/>
      <c r="J30" s="159">
        <f>ROUND(J82, 2)</f>
        <v>0</v>
      </c>
      <c r="K30" s="42"/>
      <c r="L30" s="149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2" customFormat="1" ht="6.96" customHeight="1">
      <c r="A31" s="42"/>
      <c r="B31" s="48"/>
      <c r="C31" s="42"/>
      <c r="D31" s="157"/>
      <c r="E31" s="157"/>
      <c r="F31" s="157"/>
      <c r="G31" s="157"/>
      <c r="H31" s="157"/>
      <c r="I31" s="157"/>
      <c r="J31" s="157"/>
      <c r="K31" s="157"/>
      <c r="L31" s="149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</row>
    <row r="32" s="2" customFormat="1" ht="14.4" customHeight="1">
      <c r="A32" s="42"/>
      <c r="B32" s="48"/>
      <c r="C32" s="42"/>
      <c r="D32" s="42"/>
      <c r="E32" s="42"/>
      <c r="F32" s="160" t="s">
        <v>42</v>
      </c>
      <c r="G32" s="42"/>
      <c r="H32" s="42"/>
      <c r="I32" s="160" t="s">
        <v>41</v>
      </c>
      <c r="J32" s="160" t="s">
        <v>43</v>
      </c>
      <c r="K32" s="42"/>
      <c r="L32" s="149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14.4" customHeight="1">
      <c r="A33" s="42"/>
      <c r="B33" s="48"/>
      <c r="C33" s="42"/>
      <c r="D33" s="161" t="s">
        <v>44</v>
      </c>
      <c r="E33" s="147" t="s">
        <v>45</v>
      </c>
      <c r="F33" s="162">
        <f>ROUND((SUM(BE82:BE140)),  2)</f>
        <v>0</v>
      </c>
      <c r="G33" s="42"/>
      <c r="H33" s="42"/>
      <c r="I33" s="163">
        <v>0.20999999999999999</v>
      </c>
      <c r="J33" s="162">
        <f>ROUND(((SUM(BE82:BE140))*I33),  2)</f>
        <v>0</v>
      </c>
      <c r="K33" s="42"/>
      <c r="L33" s="149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14.4" customHeight="1">
      <c r="A34" s="42"/>
      <c r="B34" s="48"/>
      <c r="C34" s="42"/>
      <c r="D34" s="42"/>
      <c r="E34" s="147" t="s">
        <v>46</v>
      </c>
      <c r="F34" s="162">
        <f>ROUND((SUM(BF82:BF140)),  2)</f>
        <v>0</v>
      </c>
      <c r="G34" s="42"/>
      <c r="H34" s="42"/>
      <c r="I34" s="163">
        <v>0.14999999999999999</v>
      </c>
      <c r="J34" s="162">
        <f>ROUND(((SUM(BF82:BF140))*I34),  2)</f>
        <v>0</v>
      </c>
      <c r="K34" s="42"/>
      <c r="L34" s="149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hidden="1" s="2" customFormat="1" ht="14.4" customHeight="1">
      <c r="A35" s="42"/>
      <c r="B35" s="48"/>
      <c r="C35" s="42"/>
      <c r="D35" s="42"/>
      <c r="E35" s="147" t="s">
        <v>47</v>
      </c>
      <c r="F35" s="162">
        <f>ROUND((SUM(BG82:BG140)),  2)</f>
        <v>0</v>
      </c>
      <c r="G35" s="42"/>
      <c r="H35" s="42"/>
      <c r="I35" s="163">
        <v>0.20999999999999999</v>
      </c>
      <c r="J35" s="162">
        <f>0</f>
        <v>0</v>
      </c>
      <c r="K35" s="42"/>
      <c r="L35" s="149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hidden="1" s="2" customFormat="1" ht="14.4" customHeight="1">
      <c r="A36" s="42"/>
      <c r="B36" s="48"/>
      <c r="C36" s="42"/>
      <c r="D36" s="42"/>
      <c r="E36" s="147" t="s">
        <v>48</v>
      </c>
      <c r="F36" s="162">
        <f>ROUND((SUM(BH82:BH140)),  2)</f>
        <v>0</v>
      </c>
      <c r="G36" s="42"/>
      <c r="H36" s="42"/>
      <c r="I36" s="163">
        <v>0.14999999999999999</v>
      </c>
      <c r="J36" s="162">
        <f>0</f>
        <v>0</v>
      </c>
      <c r="K36" s="42"/>
      <c r="L36" s="149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hidden="1" s="2" customFormat="1" ht="14.4" customHeight="1">
      <c r="A37" s="42"/>
      <c r="B37" s="48"/>
      <c r="C37" s="42"/>
      <c r="D37" s="42"/>
      <c r="E37" s="147" t="s">
        <v>49</v>
      </c>
      <c r="F37" s="162">
        <f>ROUND((SUM(BI82:BI140)),  2)</f>
        <v>0</v>
      </c>
      <c r="G37" s="42"/>
      <c r="H37" s="42"/>
      <c r="I37" s="163">
        <v>0</v>
      </c>
      <c r="J37" s="162">
        <f>0</f>
        <v>0</v>
      </c>
      <c r="K37" s="42"/>
      <c r="L37" s="149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s="2" customFormat="1" ht="6.96" customHeight="1">
      <c r="A38" s="42"/>
      <c r="B38" s="48"/>
      <c r="C38" s="42"/>
      <c r="D38" s="42"/>
      <c r="E38" s="42"/>
      <c r="F38" s="42"/>
      <c r="G38" s="42"/>
      <c r="H38" s="42"/>
      <c r="I38" s="42"/>
      <c r="J38" s="42"/>
      <c r="K38" s="42"/>
      <c r="L38" s="149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s="2" customFormat="1" ht="25.44" customHeight="1">
      <c r="A39" s="42"/>
      <c r="B39" s="48"/>
      <c r="C39" s="164"/>
      <c r="D39" s="165" t="s">
        <v>50</v>
      </c>
      <c r="E39" s="166"/>
      <c r="F39" s="166"/>
      <c r="G39" s="167" t="s">
        <v>51</v>
      </c>
      <c r="H39" s="168" t="s">
        <v>52</v>
      </c>
      <c r="I39" s="166"/>
      <c r="J39" s="169">
        <f>SUM(J30:J37)</f>
        <v>0</v>
      </c>
      <c r="K39" s="170"/>
      <c r="L39" s="149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s="2" customFormat="1" ht="14.4" customHeight="1">
      <c r="A40" s="42"/>
      <c r="B40" s="171"/>
      <c r="C40" s="172"/>
      <c r="D40" s="172"/>
      <c r="E40" s="172"/>
      <c r="F40" s="172"/>
      <c r="G40" s="172"/>
      <c r="H40" s="172"/>
      <c r="I40" s="172"/>
      <c r="J40" s="172"/>
      <c r="K40" s="172"/>
      <c r="L40" s="149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4" s="2" customFormat="1" ht="6.96" customHeight="1">
      <c r="A44" s="42"/>
      <c r="B44" s="173"/>
      <c r="C44" s="174"/>
      <c r="D44" s="174"/>
      <c r="E44" s="174"/>
      <c r="F44" s="174"/>
      <c r="G44" s="174"/>
      <c r="H44" s="174"/>
      <c r="I44" s="174"/>
      <c r="J44" s="174"/>
      <c r="K44" s="174"/>
      <c r="L44" s="149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</row>
    <row r="45" s="2" customFormat="1" ht="24.96" customHeight="1">
      <c r="A45" s="42"/>
      <c r="B45" s="43"/>
      <c r="C45" s="27" t="s">
        <v>236</v>
      </c>
      <c r="D45" s="44"/>
      <c r="E45" s="44"/>
      <c r="F45" s="44"/>
      <c r="G45" s="44"/>
      <c r="H45" s="44"/>
      <c r="I45" s="44"/>
      <c r="J45" s="44"/>
      <c r="K45" s="44"/>
      <c r="L45" s="149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</row>
    <row r="46" s="2" customFormat="1" ht="6.96" customHeight="1">
      <c r="A46" s="42"/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149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</row>
    <row r="47" s="2" customFormat="1" ht="12" customHeight="1">
      <c r="A47" s="42"/>
      <c r="B47" s="43"/>
      <c r="C47" s="36" t="s">
        <v>16</v>
      </c>
      <c r="D47" s="44"/>
      <c r="E47" s="44"/>
      <c r="F47" s="44"/>
      <c r="G47" s="44"/>
      <c r="H47" s="44"/>
      <c r="I47" s="44"/>
      <c r="J47" s="44"/>
      <c r="K47" s="44"/>
      <c r="L47" s="149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</row>
    <row r="48" s="2" customFormat="1" ht="26.25" customHeight="1">
      <c r="A48" s="42"/>
      <c r="B48" s="43"/>
      <c r="C48" s="44"/>
      <c r="D48" s="44"/>
      <c r="E48" s="175" t="str">
        <f>E7</f>
        <v>Rozvoj odbor. výukových prostor vč. vybavení na zákl. školách v Jihlavě - II. etapa - ZŠ Havlíčkova II.</v>
      </c>
      <c r="F48" s="36"/>
      <c r="G48" s="36"/>
      <c r="H48" s="36"/>
      <c r="I48" s="44"/>
      <c r="J48" s="44"/>
      <c r="K48" s="44"/>
      <c r="L48" s="149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12" customHeight="1">
      <c r="A49" s="42"/>
      <c r="B49" s="43"/>
      <c r="C49" s="36" t="s">
        <v>156</v>
      </c>
      <c r="D49" s="44"/>
      <c r="E49" s="44"/>
      <c r="F49" s="44"/>
      <c r="G49" s="44"/>
      <c r="H49" s="44"/>
      <c r="I49" s="44"/>
      <c r="J49" s="44"/>
      <c r="K49" s="44"/>
      <c r="L49" s="149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16.5" customHeight="1">
      <c r="A50" s="42"/>
      <c r="B50" s="43"/>
      <c r="C50" s="44"/>
      <c r="D50" s="44"/>
      <c r="E50" s="73" t="str">
        <f>E9</f>
        <v>VON - Vedlejší a ostatní náklady</v>
      </c>
      <c r="F50" s="44"/>
      <c r="G50" s="44"/>
      <c r="H50" s="44"/>
      <c r="I50" s="44"/>
      <c r="J50" s="44"/>
      <c r="K50" s="44"/>
      <c r="L50" s="149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2" customFormat="1" ht="6.96" customHeight="1">
      <c r="A51" s="42"/>
      <c r="B51" s="43"/>
      <c r="C51" s="44"/>
      <c r="D51" s="44"/>
      <c r="E51" s="44"/>
      <c r="F51" s="44"/>
      <c r="G51" s="44"/>
      <c r="H51" s="44"/>
      <c r="I51" s="44"/>
      <c r="J51" s="44"/>
      <c r="K51" s="44"/>
      <c r="L51" s="149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</row>
    <row r="52" s="2" customFormat="1" ht="12" customHeight="1">
      <c r="A52" s="42"/>
      <c r="B52" s="43"/>
      <c r="C52" s="36" t="s">
        <v>22</v>
      </c>
      <c r="D52" s="44"/>
      <c r="E52" s="44"/>
      <c r="F52" s="31" t="str">
        <f>F12</f>
        <v>Jihlava</v>
      </c>
      <c r="G52" s="44"/>
      <c r="H52" s="44"/>
      <c r="I52" s="36" t="s">
        <v>24</v>
      </c>
      <c r="J52" s="76" t="str">
        <f>IF(J12="","",J12)</f>
        <v>11. 9. 2024</v>
      </c>
      <c r="K52" s="44"/>
      <c r="L52" s="149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2" customFormat="1" ht="6.96" customHeight="1">
      <c r="A53" s="42"/>
      <c r="B53" s="43"/>
      <c r="C53" s="44"/>
      <c r="D53" s="44"/>
      <c r="E53" s="44"/>
      <c r="F53" s="44"/>
      <c r="G53" s="44"/>
      <c r="H53" s="44"/>
      <c r="I53" s="44"/>
      <c r="J53" s="44"/>
      <c r="K53" s="44"/>
      <c r="L53" s="149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</row>
    <row r="54" s="2" customFormat="1" ht="40.05" customHeight="1">
      <c r="A54" s="42"/>
      <c r="B54" s="43"/>
      <c r="C54" s="36" t="s">
        <v>26</v>
      </c>
      <c r="D54" s="44"/>
      <c r="E54" s="44"/>
      <c r="F54" s="31" t="str">
        <f>E15</f>
        <v>Statutární město Jihlava</v>
      </c>
      <c r="G54" s="44"/>
      <c r="H54" s="44"/>
      <c r="I54" s="36" t="s">
        <v>33</v>
      </c>
      <c r="J54" s="40" t="str">
        <f>E21</f>
        <v>Ing. arch. Zuzana Hrubešová projektový atelier</v>
      </c>
      <c r="K54" s="44"/>
      <c r="L54" s="149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</row>
    <row r="55" s="2" customFormat="1" ht="15.15" customHeight="1">
      <c r="A55" s="42"/>
      <c r="B55" s="43"/>
      <c r="C55" s="36" t="s">
        <v>31</v>
      </c>
      <c r="D55" s="44"/>
      <c r="E55" s="44"/>
      <c r="F55" s="31" t="str">
        <f>IF(E18="","",E18)</f>
        <v>Vyplň údaj</v>
      </c>
      <c r="G55" s="44"/>
      <c r="H55" s="44"/>
      <c r="I55" s="36" t="s">
        <v>36</v>
      </c>
      <c r="J55" s="40" t="str">
        <f>E24</f>
        <v xml:space="preserve"> </v>
      </c>
      <c r="K55" s="44"/>
      <c r="L55" s="149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</row>
    <row r="56" s="2" customFormat="1" ht="10.32" customHeight="1">
      <c r="A56" s="42"/>
      <c r="B56" s="43"/>
      <c r="C56" s="44"/>
      <c r="D56" s="44"/>
      <c r="E56" s="44"/>
      <c r="F56" s="44"/>
      <c r="G56" s="44"/>
      <c r="H56" s="44"/>
      <c r="I56" s="44"/>
      <c r="J56" s="44"/>
      <c r="K56" s="44"/>
      <c r="L56" s="149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29.28" customHeight="1">
      <c r="A57" s="42"/>
      <c r="B57" s="43"/>
      <c r="C57" s="176" t="s">
        <v>265</v>
      </c>
      <c r="D57" s="177"/>
      <c r="E57" s="177"/>
      <c r="F57" s="177"/>
      <c r="G57" s="177"/>
      <c r="H57" s="177"/>
      <c r="I57" s="177"/>
      <c r="J57" s="178" t="s">
        <v>266</v>
      </c>
      <c r="K57" s="177"/>
      <c r="L57" s="149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10.32" customHeight="1">
      <c r="A58" s="42"/>
      <c r="B58" s="43"/>
      <c r="C58" s="44"/>
      <c r="D58" s="44"/>
      <c r="E58" s="44"/>
      <c r="F58" s="44"/>
      <c r="G58" s="44"/>
      <c r="H58" s="44"/>
      <c r="I58" s="44"/>
      <c r="J58" s="44"/>
      <c r="K58" s="44"/>
      <c r="L58" s="149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22.8" customHeight="1">
      <c r="A59" s="42"/>
      <c r="B59" s="43"/>
      <c r="C59" s="179" t="s">
        <v>72</v>
      </c>
      <c r="D59" s="44"/>
      <c r="E59" s="44"/>
      <c r="F59" s="44"/>
      <c r="G59" s="44"/>
      <c r="H59" s="44"/>
      <c r="I59" s="44"/>
      <c r="J59" s="106">
        <f>J82</f>
        <v>0</v>
      </c>
      <c r="K59" s="44"/>
      <c r="L59" s="149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U59" s="21" t="s">
        <v>271</v>
      </c>
    </row>
    <row r="60" s="9" customFormat="1" ht="24.96" customHeight="1">
      <c r="A60" s="9"/>
      <c r="B60" s="180"/>
      <c r="C60" s="181"/>
      <c r="D60" s="182" t="s">
        <v>365</v>
      </c>
      <c r="E60" s="183"/>
      <c r="F60" s="183"/>
      <c r="G60" s="183"/>
      <c r="H60" s="183"/>
      <c r="I60" s="183"/>
      <c r="J60" s="184">
        <f>J83</f>
        <v>0</v>
      </c>
      <c r="K60" s="181"/>
      <c r="L60" s="185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7"/>
      <c r="C61" s="129"/>
      <c r="D61" s="188" t="s">
        <v>7315</v>
      </c>
      <c r="E61" s="189"/>
      <c r="F61" s="189"/>
      <c r="G61" s="189"/>
      <c r="H61" s="189"/>
      <c r="I61" s="189"/>
      <c r="J61" s="190">
        <f>J84</f>
        <v>0</v>
      </c>
      <c r="K61" s="129"/>
      <c r="L61" s="191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7"/>
      <c r="C62" s="129"/>
      <c r="D62" s="188" t="s">
        <v>7316</v>
      </c>
      <c r="E62" s="189"/>
      <c r="F62" s="189"/>
      <c r="G62" s="189"/>
      <c r="H62" s="189"/>
      <c r="I62" s="189"/>
      <c r="J62" s="190">
        <f>J109</f>
        <v>0</v>
      </c>
      <c r="K62" s="129"/>
      <c r="L62" s="191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2" customFormat="1" ht="21.84" customHeight="1">
      <c r="A63" s="42"/>
      <c r="B63" s="43"/>
      <c r="C63" s="44"/>
      <c r="D63" s="44"/>
      <c r="E63" s="44"/>
      <c r="F63" s="44"/>
      <c r="G63" s="44"/>
      <c r="H63" s="44"/>
      <c r="I63" s="44"/>
      <c r="J63" s="44"/>
      <c r="K63" s="44"/>
      <c r="L63" s="149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</row>
    <row r="64" s="2" customFormat="1" ht="6.96" customHeight="1">
      <c r="A64" s="42"/>
      <c r="B64" s="63"/>
      <c r="C64" s="64"/>
      <c r="D64" s="64"/>
      <c r="E64" s="64"/>
      <c r="F64" s="64"/>
      <c r="G64" s="64"/>
      <c r="H64" s="64"/>
      <c r="I64" s="64"/>
      <c r="J64" s="64"/>
      <c r="K64" s="64"/>
      <c r="L64" s="149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</row>
    <row r="68" s="2" customFormat="1" ht="6.96" customHeight="1">
      <c r="A68" s="42"/>
      <c r="B68" s="65"/>
      <c r="C68" s="66"/>
      <c r="D68" s="66"/>
      <c r="E68" s="66"/>
      <c r="F68" s="66"/>
      <c r="G68" s="66"/>
      <c r="H68" s="66"/>
      <c r="I68" s="66"/>
      <c r="J68" s="66"/>
      <c r="K68" s="66"/>
      <c r="L68" s="149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</row>
    <row r="69" s="2" customFormat="1" ht="24.96" customHeight="1">
      <c r="A69" s="42"/>
      <c r="B69" s="43"/>
      <c r="C69" s="27" t="s">
        <v>380</v>
      </c>
      <c r="D69" s="44"/>
      <c r="E69" s="44"/>
      <c r="F69" s="44"/>
      <c r="G69" s="44"/>
      <c r="H69" s="44"/>
      <c r="I69" s="44"/>
      <c r="J69" s="44"/>
      <c r="K69" s="44"/>
      <c r="L69" s="149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</row>
    <row r="70" s="2" customFormat="1" ht="6.96" customHeight="1">
      <c r="A70" s="42"/>
      <c r="B70" s="43"/>
      <c r="C70" s="44"/>
      <c r="D70" s="44"/>
      <c r="E70" s="44"/>
      <c r="F70" s="44"/>
      <c r="G70" s="44"/>
      <c r="H70" s="44"/>
      <c r="I70" s="44"/>
      <c r="J70" s="44"/>
      <c r="K70" s="44"/>
      <c r="L70" s="149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</row>
    <row r="71" s="2" customFormat="1" ht="12" customHeight="1">
      <c r="A71" s="42"/>
      <c r="B71" s="43"/>
      <c r="C71" s="36" t="s">
        <v>16</v>
      </c>
      <c r="D71" s="44"/>
      <c r="E71" s="44"/>
      <c r="F71" s="44"/>
      <c r="G71" s="44"/>
      <c r="H71" s="44"/>
      <c r="I71" s="44"/>
      <c r="J71" s="44"/>
      <c r="K71" s="44"/>
      <c r="L71" s="149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</row>
    <row r="72" s="2" customFormat="1" ht="26.25" customHeight="1">
      <c r="A72" s="42"/>
      <c r="B72" s="43"/>
      <c r="C72" s="44"/>
      <c r="D72" s="44"/>
      <c r="E72" s="175" t="str">
        <f>E7</f>
        <v>Rozvoj odbor. výukových prostor vč. vybavení na zákl. školách v Jihlavě - II. etapa - ZŠ Havlíčkova II.</v>
      </c>
      <c r="F72" s="36"/>
      <c r="G72" s="36"/>
      <c r="H72" s="36"/>
      <c r="I72" s="44"/>
      <c r="J72" s="44"/>
      <c r="K72" s="44"/>
      <c r="L72" s="149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</row>
    <row r="73" s="2" customFormat="1" ht="12" customHeight="1">
      <c r="A73" s="42"/>
      <c r="B73" s="43"/>
      <c r="C73" s="36" t="s">
        <v>156</v>
      </c>
      <c r="D73" s="44"/>
      <c r="E73" s="44"/>
      <c r="F73" s="44"/>
      <c r="G73" s="44"/>
      <c r="H73" s="44"/>
      <c r="I73" s="44"/>
      <c r="J73" s="44"/>
      <c r="K73" s="44"/>
      <c r="L73" s="149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</row>
    <row r="74" s="2" customFormat="1" ht="16.5" customHeight="1">
      <c r="A74" s="42"/>
      <c r="B74" s="43"/>
      <c r="C74" s="44"/>
      <c r="D74" s="44"/>
      <c r="E74" s="73" t="str">
        <f>E9</f>
        <v>VON - Vedlejší a ostatní náklady</v>
      </c>
      <c r="F74" s="44"/>
      <c r="G74" s="44"/>
      <c r="H74" s="44"/>
      <c r="I74" s="44"/>
      <c r="J74" s="44"/>
      <c r="K74" s="44"/>
      <c r="L74" s="149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</row>
    <row r="75" s="2" customFormat="1" ht="6.96" customHeight="1">
      <c r="A75" s="42"/>
      <c r="B75" s="43"/>
      <c r="C75" s="44"/>
      <c r="D75" s="44"/>
      <c r="E75" s="44"/>
      <c r="F75" s="44"/>
      <c r="G75" s="44"/>
      <c r="H75" s="44"/>
      <c r="I75" s="44"/>
      <c r="J75" s="44"/>
      <c r="K75" s="44"/>
      <c r="L75" s="149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</row>
    <row r="76" s="2" customFormat="1" ht="12" customHeight="1">
      <c r="A76" s="42"/>
      <c r="B76" s="43"/>
      <c r="C76" s="36" t="s">
        <v>22</v>
      </c>
      <c r="D76" s="44"/>
      <c r="E76" s="44"/>
      <c r="F76" s="31" t="str">
        <f>F12</f>
        <v>Jihlava</v>
      </c>
      <c r="G76" s="44"/>
      <c r="H76" s="44"/>
      <c r="I76" s="36" t="s">
        <v>24</v>
      </c>
      <c r="J76" s="76" t="str">
        <f>IF(J12="","",J12)</f>
        <v>11. 9. 2024</v>
      </c>
      <c r="K76" s="44"/>
      <c r="L76" s="149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</row>
    <row r="77" s="2" customFormat="1" ht="6.96" customHeight="1">
      <c r="A77" s="42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149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</row>
    <row r="78" s="2" customFormat="1" ht="40.05" customHeight="1">
      <c r="A78" s="42"/>
      <c r="B78" s="43"/>
      <c r="C78" s="36" t="s">
        <v>26</v>
      </c>
      <c r="D78" s="44"/>
      <c r="E78" s="44"/>
      <c r="F78" s="31" t="str">
        <f>E15</f>
        <v>Statutární město Jihlava</v>
      </c>
      <c r="G78" s="44"/>
      <c r="H78" s="44"/>
      <c r="I78" s="36" t="s">
        <v>33</v>
      </c>
      <c r="J78" s="40" t="str">
        <f>E21</f>
        <v>Ing. arch. Zuzana Hrubešová projektový atelier</v>
      </c>
      <c r="K78" s="44"/>
      <c r="L78" s="149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</row>
    <row r="79" s="2" customFormat="1" ht="15.15" customHeight="1">
      <c r="A79" s="42"/>
      <c r="B79" s="43"/>
      <c r="C79" s="36" t="s">
        <v>31</v>
      </c>
      <c r="D79" s="44"/>
      <c r="E79" s="44"/>
      <c r="F79" s="31" t="str">
        <f>IF(E18="","",E18)</f>
        <v>Vyplň údaj</v>
      </c>
      <c r="G79" s="44"/>
      <c r="H79" s="44"/>
      <c r="I79" s="36" t="s">
        <v>36</v>
      </c>
      <c r="J79" s="40" t="str">
        <f>E24</f>
        <v xml:space="preserve"> </v>
      </c>
      <c r="K79" s="44"/>
      <c r="L79" s="149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</row>
    <row r="80" s="2" customFormat="1" ht="10.32" customHeight="1">
      <c r="A80" s="42"/>
      <c r="B80" s="43"/>
      <c r="C80" s="44"/>
      <c r="D80" s="44"/>
      <c r="E80" s="44"/>
      <c r="F80" s="44"/>
      <c r="G80" s="44"/>
      <c r="H80" s="44"/>
      <c r="I80" s="44"/>
      <c r="J80" s="44"/>
      <c r="K80" s="44"/>
      <c r="L80" s="149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</row>
    <row r="81" s="11" customFormat="1" ht="29.28" customHeight="1">
      <c r="A81" s="193"/>
      <c r="B81" s="194"/>
      <c r="C81" s="195" t="s">
        <v>408</v>
      </c>
      <c r="D81" s="196" t="s">
        <v>59</v>
      </c>
      <c r="E81" s="196" t="s">
        <v>55</v>
      </c>
      <c r="F81" s="196" t="s">
        <v>56</v>
      </c>
      <c r="G81" s="196" t="s">
        <v>409</v>
      </c>
      <c r="H81" s="196" t="s">
        <v>410</v>
      </c>
      <c r="I81" s="196" t="s">
        <v>411</v>
      </c>
      <c r="J81" s="196" t="s">
        <v>266</v>
      </c>
      <c r="K81" s="197" t="s">
        <v>412</v>
      </c>
      <c r="L81" s="198"/>
      <c r="M81" s="96" t="s">
        <v>28</v>
      </c>
      <c r="N81" s="97" t="s">
        <v>44</v>
      </c>
      <c r="O81" s="97" t="s">
        <v>413</v>
      </c>
      <c r="P81" s="97" t="s">
        <v>414</v>
      </c>
      <c r="Q81" s="97" t="s">
        <v>415</v>
      </c>
      <c r="R81" s="97" t="s">
        <v>416</v>
      </c>
      <c r="S81" s="97" t="s">
        <v>417</v>
      </c>
      <c r="T81" s="98" t="s">
        <v>418</v>
      </c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</row>
    <row r="82" s="2" customFormat="1" ht="22.8" customHeight="1">
      <c r="A82" s="42"/>
      <c r="B82" s="43"/>
      <c r="C82" s="103" t="s">
        <v>421</v>
      </c>
      <c r="D82" s="44"/>
      <c r="E82" s="44"/>
      <c r="F82" s="44"/>
      <c r="G82" s="44"/>
      <c r="H82" s="44"/>
      <c r="I82" s="44"/>
      <c r="J82" s="199">
        <f>BK82</f>
        <v>0</v>
      </c>
      <c r="K82" s="44"/>
      <c r="L82" s="48"/>
      <c r="M82" s="99"/>
      <c r="N82" s="200"/>
      <c r="O82" s="100"/>
      <c r="P82" s="201">
        <f>P83</f>
        <v>0</v>
      </c>
      <c r="Q82" s="100"/>
      <c r="R82" s="201">
        <f>R83</f>
        <v>0</v>
      </c>
      <c r="S82" s="100"/>
      <c r="T82" s="202">
        <f>T83</f>
        <v>0</v>
      </c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T82" s="21" t="s">
        <v>73</v>
      </c>
      <c r="AU82" s="21" t="s">
        <v>271</v>
      </c>
      <c r="BK82" s="203">
        <f>BK83</f>
        <v>0</v>
      </c>
    </row>
    <row r="83" s="12" customFormat="1" ht="25.92" customHeight="1">
      <c r="A83" s="12"/>
      <c r="B83" s="204"/>
      <c r="C83" s="205"/>
      <c r="D83" s="206" t="s">
        <v>73</v>
      </c>
      <c r="E83" s="207" t="s">
        <v>4484</v>
      </c>
      <c r="F83" s="207" t="s">
        <v>4485</v>
      </c>
      <c r="G83" s="205"/>
      <c r="H83" s="205"/>
      <c r="I83" s="208"/>
      <c r="J83" s="209">
        <f>BK83</f>
        <v>0</v>
      </c>
      <c r="K83" s="205"/>
      <c r="L83" s="210"/>
      <c r="M83" s="211"/>
      <c r="N83" s="212"/>
      <c r="O83" s="212"/>
      <c r="P83" s="213">
        <f>P84+P109</f>
        <v>0</v>
      </c>
      <c r="Q83" s="212"/>
      <c r="R83" s="213">
        <f>R84+R109</f>
        <v>0</v>
      </c>
      <c r="S83" s="212"/>
      <c r="T83" s="214">
        <f>T84+T109</f>
        <v>0</v>
      </c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R83" s="215" t="s">
        <v>438</v>
      </c>
      <c r="AT83" s="216" t="s">
        <v>73</v>
      </c>
      <c r="AU83" s="216" t="s">
        <v>74</v>
      </c>
      <c r="AY83" s="215" t="s">
        <v>426</v>
      </c>
      <c r="BK83" s="217">
        <f>BK84+BK109</f>
        <v>0</v>
      </c>
    </row>
    <row r="84" s="12" customFormat="1" ht="22.8" customHeight="1">
      <c r="A84" s="12"/>
      <c r="B84" s="204"/>
      <c r="C84" s="205"/>
      <c r="D84" s="206" t="s">
        <v>73</v>
      </c>
      <c r="E84" s="218" t="s">
        <v>7317</v>
      </c>
      <c r="F84" s="218" t="s">
        <v>4485</v>
      </c>
      <c r="G84" s="205"/>
      <c r="H84" s="205"/>
      <c r="I84" s="208"/>
      <c r="J84" s="219">
        <f>BK84</f>
        <v>0</v>
      </c>
      <c r="K84" s="205"/>
      <c r="L84" s="210"/>
      <c r="M84" s="211"/>
      <c r="N84" s="212"/>
      <c r="O84" s="212"/>
      <c r="P84" s="213">
        <f>SUM(P85:P108)</f>
        <v>0</v>
      </c>
      <c r="Q84" s="212"/>
      <c r="R84" s="213">
        <f>SUM(R85:R108)</f>
        <v>0</v>
      </c>
      <c r="S84" s="212"/>
      <c r="T84" s="214">
        <f>SUM(T85:T108)</f>
        <v>0</v>
      </c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R84" s="215" t="s">
        <v>438</v>
      </c>
      <c r="AT84" s="216" t="s">
        <v>73</v>
      </c>
      <c r="AU84" s="216" t="s">
        <v>81</v>
      </c>
      <c r="AY84" s="215" t="s">
        <v>426</v>
      </c>
      <c r="BK84" s="217">
        <f>SUM(BK85:BK108)</f>
        <v>0</v>
      </c>
    </row>
    <row r="85" s="2" customFormat="1" ht="16.5" customHeight="1">
      <c r="A85" s="42"/>
      <c r="B85" s="43"/>
      <c r="C85" s="220" t="s">
        <v>81</v>
      </c>
      <c r="D85" s="220" t="s">
        <v>433</v>
      </c>
      <c r="E85" s="221" t="s">
        <v>7318</v>
      </c>
      <c r="F85" s="222" t="s">
        <v>7319</v>
      </c>
      <c r="G85" s="223" t="s">
        <v>7320</v>
      </c>
      <c r="H85" s="224">
        <v>1</v>
      </c>
      <c r="I85" s="225"/>
      <c r="J85" s="226">
        <f>ROUND(I85*H85,2)</f>
        <v>0</v>
      </c>
      <c r="K85" s="222" t="s">
        <v>28</v>
      </c>
      <c r="L85" s="48"/>
      <c r="M85" s="227" t="s">
        <v>28</v>
      </c>
      <c r="N85" s="228" t="s">
        <v>45</v>
      </c>
      <c r="O85" s="88"/>
      <c r="P85" s="229">
        <f>O85*H85</f>
        <v>0</v>
      </c>
      <c r="Q85" s="229">
        <v>0</v>
      </c>
      <c r="R85" s="229">
        <f>Q85*H85</f>
        <v>0</v>
      </c>
      <c r="S85" s="229">
        <v>0</v>
      </c>
      <c r="T85" s="230">
        <f>S85*H85</f>
        <v>0</v>
      </c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R85" s="231" t="s">
        <v>3476</v>
      </c>
      <c r="AT85" s="231" t="s">
        <v>433</v>
      </c>
      <c r="AU85" s="231" t="s">
        <v>83</v>
      </c>
      <c r="AY85" s="21" t="s">
        <v>426</v>
      </c>
      <c r="BE85" s="232">
        <f>IF(N85="základní",J85,0)</f>
        <v>0</v>
      </c>
      <c r="BF85" s="232">
        <f>IF(N85="snížená",J85,0)</f>
        <v>0</v>
      </c>
      <c r="BG85" s="232">
        <f>IF(N85="zákl. přenesená",J85,0)</f>
        <v>0</v>
      </c>
      <c r="BH85" s="232">
        <f>IF(N85="sníž. přenesená",J85,0)</f>
        <v>0</v>
      </c>
      <c r="BI85" s="232">
        <f>IF(N85="nulová",J85,0)</f>
        <v>0</v>
      </c>
      <c r="BJ85" s="21" t="s">
        <v>81</v>
      </c>
      <c r="BK85" s="232">
        <f>ROUND(I85*H85,2)</f>
        <v>0</v>
      </c>
      <c r="BL85" s="21" t="s">
        <v>3476</v>
      </c>
      <c r="BM85" s="231" t="s">
        <v>7321</v>
      </c>
    </row>
    <row r="86" s="14" customFormat="1">
      <c r="A86" s="14"/>
      <c r="B86" s="250"/>
      <c r="C86" s="251"/>
      <c r="D86" s="240" t="s">
        <v>446</v>
      </c>
      <c r="E86" s="252" t="s">
        <v>28</v>
      </c>
      <c r="F86" s="253" t="s">
        <v>7322</v>
      </c>
      <c r="G86" s="251"/>
      <c r="H86" s="252" t="s">
        <v>28</v>
      </c>
      <c r="I86" s="254"/>
      <c r="J86" s="251"/>
      <c r="K86" s="251"/>
      <c r="L86" s="255"/>
      <c r="M86" s="256"/>
      <c r="N86" s="257"/>
      <c r="O86" s="257"/>
      <c r="P86" s="257"/>
      <c r="Q86" s="257"/>
      <c r="R86" s="257"/>
      <c r="S86" s="257"/>
      <c r="T86" s="258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T86" s="259" t="s">
        <v>446</v>
      </c>
      <c r="AU86" s="259" t="s">
        <v>83</v>
      </c>
      <c r="AV86" s="14" t="s">
        <v>81</v>
      </c>
      <c r="AW86" s="14" t="s">
        <v>35</v>
      </c>
      <c r="AX86" s="14" t="s">
        <v>74</v>
      </c>
      <c r="AY86" s="259" t="s">
        <v>426</v>
      </c>
    </row>
    <row r="87" s="13" customFormat="1">
      <c r="A87" s="13"/>
      <c r="B87" s="238"/>
      <c r="C87" s="239"/>
      <c r="D87" s="240" t="s">
        <v>446</v>
      </c>
      <c r="E87" s="241" t="s">
        <v>28</v>
      </c>
      <c r="F87" s="242" t="s">
        <v>81</v>
      </c>
      <c r="G87" s="239"/>
      <c r="H87" s="243">
        <v>1</v>
      </c>
      <c r="I87" s="244"/>
      <c r="J87" s="239"/>
      <c r="K87" s="239"/>
      <c r="L87" s="245"/>
      <c r="M87" s="246"/>
      <c r="N87" s="247"/>
      <c r="O87" s="247"/>
      <c r="P87" s="247"/>
      <c r="Q87" s="247"/>
      <c r="R87" s="247"/>
      <c r="S87" s="247"/>
      <c r="T87" s="248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T87" s="249" t="s">
        <v>446</v>
      </c>
      <c r="AU87" s="249" t="s">
        <v>83</v>
      </c>
      <c r="AV87" s="13" t="s">
        <v>83</v>
      </c>
      <c r="AW87" s="13" t="s">
        <v>35</v>
      </c>
      <c r="AX87" s="13" t="s">
        <v>81</v>
      </c>
      <c r="AY87" s="249" t="s">
        <v>426</v>
      </c>
    </row>
    <row r="88" s="2" customFormat="1" ht="16.5" customHeight="1">
      <c r="A88" s="42"/>
      <c r="B88" s="43"/>
      <c r="C88" s="220" t="s">
        <v>83</v>
      </c>
      <c r="D88" s="220" t="s">
        <v>433</v>
      </c>
      <c r="E88" s="221" t="s">
        <v>7323</v>
      </c>
      <c r="F88" s="222" t="s">
        <v>7324</v>
      </c>
      <c r="G88" s="223" t="s">
        <v>7320</v>
      </c>
      <c r="H88" s="224">
        <v>1</v>
      </c>
      <c r="I88" s="225"/>
      <c r="J88" s="226">
        <f>ROUND(I88*H88,2)</f>
        <v>0</v>
      </c>
      <c r="K88" s="222" t="s">
        <v>28</v>
      </c>
      <c r="L88" s="48"/>
      <c r="M88" s="227" t="s">
        <v>28</v>
      </c>
      <c r="N88" s="228" t="s">
        <v>45</v>
      </c>
      <c r="O88" s="88"/>
      <c r="P88" s="229">
        <f>O88*H88</f>
        <v>0</v>
      </c>
      <c r="Q88" s="229">
        <v>0</v>
      </c>
      <c r="R88" s="229">
        <f>Q88*H88</f>
        <v>0</v>
      </c>
      <c r="S88" s="229">
        <v>0</v>
      </c>
      <c r="T88" s="230">
        <f>S88*H88</f>
        <v>0</v>
      </c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R88" s="231" t="s">
        <v>3476</v>
      </c>
      <c r="AT88" s="231" t="s">
        <v>433</v>
      </c>
      <c r="AU88" s="231" t="s">
        <v>83</v>
      </c>
      <c r="AY88" s="21" t="s">
        <v>426</v>
      </c>
      <c r="BE88" s="232">
        <f>IF(N88="základní",J88,0)</f>
        <v>0</v>
      </c>
      <c r="BF88" s="232">
        <f>IF(N88="snížená",J88,0)</f>
        <v>0</v>
      </c>
      <c r="BG88" s="232">
        <f>IF(N88="zákl. přenesená",J88,0)</f>
        <v>0</v>
      </c>
      <c r="BH88" s="232">
        <f>IF(N88="sníž. přenesená",J88,0)</f>
        <v>0</v>
      </c>
      <c r="BI88" s="232">
        <f>IF(N88="nulová",J88,0)</f>
        <v>0</v>
      </c>
      <c r="BJ88" s="21" t="s">
        <v>81</v>
      </c>
      <c r="BK88" s="232">
        <f>ROUND(I88*H88,2)</f>
        <v>0</v>
      </c>
      <c r="BL88" s="21" t="s">
        <v>3476</v>
      </c>
      <c r="BM88" s="231" t="s">
        <v>7325</v>
      </c>
    </row>
    <row r="89" s="14" customFormat="1">
      <c r="A89" s="14"/>
      <c r="B89" s="250"/>
      <c r="C89" s="251"/>
      <c r="D89" s="240" t="s">
        <v>446</v>
      </c>
      <c r="E89" s="252" t="s">
        <v>28</v>
      </c>
      <c r="F89" s="253" t="s">
        <v>7326</v>
      </c>
      <c r="G89" s="251"/>
      <c r="H89" s="252" t="s">
        <v>28</v>
      </c>
      <c r="I89" s="254"/>
      <c r="J89" s="251"/>
      <c r="K89" s="251"/>
      <c r="L89" s="255"/>
      <c r="M89" s="256"/>
      <c r="N89" s="257"/>
      <c r="O89" s="257"/>
      <c r="P89" s="257"/>
      <c r="Q89" s="257"/>
      <c r="R89" s="257"/>
      <c r="S89" s="257"/>
      <c r="T89" s="258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T89" s="259" t="s">
        <v>446</v>
      </c>
      <c r="AU89" s="259" t="s">
        <v>83</v>
      </c>
      <c r="AV89" s="14" t="s">
        <v>81</v>
      </c>
      <c r="AW89" s="14" t="s">
        <v>35</v>
      </c>
      <c r="AX89" s="14" t="s">
        <v>74</v>
      </c>
      <c r="AY89" s="259" t="s">
        <v>426</v>
      </c>
    </row>
    <row r="90" s="14" customFormat="1">
      <c r="A90" s="14"/>
      <c r="B90" s="250"/>
      <c r="C90" s="251"/>
      <c r="D90" s="240" t="s">
        <v>446</v>
      </c>
      <c r="E90" s="252" t="s">
        <v>28</v>
      </c>
      <c r="F90" s="253" t="s">
        <v>7327</v>
      </c>
      <c r="G90" s="251"/>
      <c r="H90" s="252" t="s">
        <v>28</v>
      </c>
      <c r="I90" s="254"/>
      <c r="J90" s="251"/>
      <c r="K90" s="251"/>
      <c r="L90" s="255"/>
      <c r="M90" s="256"/>
      <c r="N90" s="257"/>
      <c r="O90" s="257"/>
      <c r="P90" s="257"/>
      <c r="Q90" s="257"/>
      <c r="R90" s="257"/>
      <c r="S90" s="257"/>
      <c r="T90" s="258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T90" s="259" t="s">
        <v>446</v>
      </c>
      <c r="AU90" s="259" t="s">
        <v>83</v>
      </c>
      <c r="AV90" s="14" t="s">
        <v>81</v>
      </c>
      <c r="AW90" s="14" t="s">
        <v>35</v>
      </c>
      <c r="AX90" s="14" t="s">
        <v>74</v>
      </c>
      <c r="AY90" s="259" t="s">
        <v>426</v>
      </c>
    </row>
    <row r="91" s="13" customFormat="1">
      <c r="A91" s="13"/>
      <c r="B91" s="238"/>
      <c r="C91" s="239"/>
      <c r="D91" s="240" t="s">
        <v>446</v>
      </c>
      <c r="E91" s="241" t="s">
        <v>28</v>
      </c>
      <c r="F91" s="242" t="s">
        <v>81</v>
      </c>
      <c r="G91" s="239"/>
      <c r="H91" s="243">
        <v>1</v>
      </c>
      <c r="I91" s="244"/>
      <c r="J91" s="239"/>
      <c r="K91" s="239"/>
      <c r="L91" s="245"/>
      <c r="M91" s="246"/>
      <c r="N91" s="247"/>
      <c r="O91" s="247"/>
      <c r="P91" s="247"/>
      <c r="Q91" s="247"/>
      <c r="R91" s="247"/>
      <c r="S91" s="247"/>
      <c r="T91" s="248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T91" s="249" t="s">
        <v>446</v>
      </c>
      <c r="AU91" s="249" t="s">
        <v>83</v>
      </c>
      <c r="AV91" s="13" t="s">
        <v>83</v>
      </c>
      <c r="AW91" s="13" t="s">
        <v>35</v>
      </c>
      <c r="AX91" s="13" t="s">
        <v>81</v>
      </c>
      <c r="AY91" s="249" t="s">
        <v>426</v>
      </c>
    </row>
    <row r="92" s="2" customFormat="1" ht="24.15" customHeight="1">
      <c r="A92" s="42"/>
      <c r="B92" s="43"/>
      <c r="C92" s="220" t="s">
        <v>469</v>
      </c>
      <c r="D92" s="220" t="s">
        <v>433</v>
      </c>
      <c r="E92" s="221" t="s">
        <v>7328</v>
      </c>
      <c r="F92" s="222" t="s">
        <v>7329</v>
      </c>
      <c r="G92" s="223" t="s">
        <v>7320</v>
      </c>
      <c r="H92" s="224">
        <v>1</v>
      </c>
      <c r="I92" s="225"/>
      <c r="J92" s="226">
        <f>ROUND(I92*H92,2)</f>
        <v>0</v>
      </c>
      <c r="K92" s="222" t="s">
        <v>28</v>
      </c>
      <c r="L92" s="48"/>
      <c r="M92" s="227" t="s">
        <v>28</v>
      </c>
      <c r="N92" s="228" t="s">
        <v>45</v>
      </c>
      <c r="O92" s="88"/>
      <c r="P92" s="229">
        <f>O92*H92</f>
        <v>0</v>
      </c>
      <c r="Q92" s="229">
        <v>0</v>
      </c>
      <c r="R92" s="229">
        <f>Q92*H92</f>
        <v>0</v>
      </c>
      <c r="S92" s="229">
        <v>0</v>
      </c>
      <c r="T92" s="230">
        <f>S92*H92</f>
        <v>0</v>
      </c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R92" s="231" t="s">
        <v>3476</v>
      </c>
      <c r="AT92" s="231" t="s">
        <v>433</v>
      </c>
      <c r="AU92" s="231" t="s">
        <v>83</v>
      </c>
      <c r="AY92" s="21" t="s">
        <v>426</v>
      </c>
      <c r="BE92" s="232">
        <f>IF(N92="základní",J92,0)</f>
        <v>0</v>
      </c>
      <c r="BF92" s="232">
        <f>IF(N92="snížená",J92,0)</f>
        <v>0</v>
      </c>
      <c r="BG92" s="232">
        <f>IF(N92="zákl. přenesená",J92,0)</f>
        <v>0</v>
      </c>
      <c r="BH92" s="232">
        <f>IF(N92="sníž. přenesená",J92,0)</f>
        <v>0</v>
      </c>
      <c r="BI92" s="232">
        <f>IF(N92="nulová",J92,0)</f>
        <v>0</v>
      </c>
      <c r="BJ92" s="21" t="s">
        <v>81</v>
      </c>
      <c r="BK92" s="232">
        <f>ROUND(I92*H92,2)</f>
        <v>0</v>
      </c>
      <c r="BL92" s="21" t="s">
        <v>3476</v>
      </c>
      <c r="BM92" s="231" t="s">
        <v>7330</v>
      </c>
    </row>
    <row r="93" s="14" customFormat="1">
      <c r="A93" s="14"/>
      <c r="B93" s="250"/>
      <c r="C93" s="251"/>
      <c r="D93" s="240" t="s">
        <v>446</v>
      </c>
      <c r="E93" s="252" t="s">
        <v>28</v>
      </c>
      <c r="F93" s="253" t="s">
        <v>7331</v>
      </c>
      <c r="G93" s="251"/>
      <c r="H93" s="252" t="s">
        <v>28</v>
      </c>
      <c r="I93" s="254"/>
      <c r="J93" s="251"/>
      <c r="K93" s="251"/>
      <c r="L93" s="255"/>
      <c r="M93" s="256"/>
      <c r="N93" s="257"/>
      <c r="O93" s="257"/>
      <c r="P93" s="257"/>
      <c r="Q93" s="257"/>
      <c r="R93" s="257"/>
      <c r="S93" s="257"/>
      <c r="T93" s="258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T93" s="259" t="s">
        <v>446</v>
      </c>
      <c r="AU93" s="259" t="s">
        <v>83</v>
      </c>
      <c r="AV93" s="14" t="s">
        <v>81</v>
      </c>
      <c r="AW93" s="14" t="s">
        <v>35</v>
      </c>
      <c r="AX93" s="14" t="s">
        <v>74</v>
      </c>
      <c r="AY93" s="259" t="s">
        <v>426</v>
      </c>
    </row>
    <row r="94" s="14" customFormat="1">
      <c r="A94" s="14"/>
      <c r="B94" s="250"/>
      <c r="C94" s="251"/>
      <c r="D94" s="240" t="s">
        <v>446</v>
      </c>
      <c r="E94" s="252" t="s">
        <v>28</v>
      </c>
      <c r="F94" s="253" t="s">
        <v>7332</v>
      </c>
      <c r="G94" s="251"/>
      <c r="H94" s="252" t="s">
        <v>28</v>
      </c>
      <c r="I94" s="254"/>
      <c r="J94" s="251"/>
      <c r="K94" s="251"/>
      <c r="L94" s="255"/>
      <c r="M94" s="256"/>
      <c r="N94" s="257"/>
      <c r="O94" s="257"/>
      <c r="P94" s="257"/>
      <c r="Q94" s="257"/>
      <c r="R94" s="257"/>
      <c r="S94" s="257"/>
      <c r="T94" s="258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T94" s="259" t="s">
        <v>446</v>
      </c>
      <c r="AU94" s="259" t="s">
        <v>83</v>
      </c>
      <c r="AV94" s="14" t="s">
        <v>81</v>
      </c>
      <c r="AW94" s="14" t="s">
        <v>35</v>
      </c>
      <c r="AX94" s="14" t="s">
        <v>74</v>
      </c>
      <c r="AY94" s="259" t="s">
        <v>426</v>
      </c>
    </row>
    <row r="95" s="14" customFormat="1">
      <c r="A95" s="14"/>
      <c r="B95" s="250"/>
      <c r="C95" s="251"/>
      <c r="D95" s="240" t="s">
        <v>446</v>
      </c>
      <c r="E95" s="252" t="s">
        <v>28</v>
      </c>
      <c r="F95" s="253" t="s">
        <v>7333</v>
      </c>
      <c r="G95" s="251"/>
      <c r="H95" s="252" t="s">
        <v>28</v>
      </c>
      <c r="I95" s="254"/>
      <c r="J95" s="251"/>
      <c r="K95" s="251"/>
      <c r="L95" s="255"/>
      <c r="M95" s="256"/>
      <c r="N95" s="257"/>
      <c r="O95" s="257"/>
      <c r="P95" s="257"/>
      <c r="Q95" s="257"/>
      <c r="R95" s="257"/>
      <c r="S95" s="257"/>
      <c r="T95" s="258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T95" s="259" t="s">
        <v>446</v>
      </c>
      <c r="AU95" s="259" t="s">
        <v>83</v>
      </c>
      <c r="AV95" s="14" t="s">
        <v>81</v>
      </c>
      <c r="AW95" s="14" t="s">
        <v>35</v>
      </c>
      <c r="AX95" s="14" t="s">
        <v>74</v>
      </c>
      <c r="AY95" s="259" t="s">
        <v>426</v>
      </c>
    </row>
    <row r="96" s="13" customFormat="1">
      <c r="A96" s="13"/>
      <c r="B96" s="238"/>
      <c r="C96" s="239"/>
      <c r="D96" s="240" t="s">
        <v>446</v>
      </c>
      <c r="E96" s="241" t="s">
        <v>28</v>
      </c>
      <c r="F96" s="242" t="s">
        <v>81</v>
      </c>
      <c r="G96" s="239"/>
      <c r="H96" s="243">
        <v>1</v>
      </c>
      <c r="I96" s="244"/>
      <c r="J96" s="239"/>
      <c r="K96" s="239"/>
      <c r="L96" s="245"/>
      <c r="M96" s="246"/>
      <c r="N96" s="247"/>
      <c r="O96" s="247"/>
      <c r="P96" s="247"/>
      <c r="Q96" s="247"/>
      <c r="R96" s="247"/>
      <c r="S96" s="247"/>
      <c r="T96" s="248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9" t="s">
        <v>446</v>
      </c>
      <c r="AU96" s="249" t="s">
        <v>83</v>
      </c>
      <c r="AV96" s="13" t="s">
        <v>83</v>
      </c>
      <c r="AW96" s="13" t="s">
        <v>35</v>
      </c>
      <c r="AX96" s="13" t="s">
        <v>81</v>
      </c>
      <c r="AY96" s="249" t="s">
        <v>426</v>
      </c>
    </row>
    <row r="97" s="2" customFormat="1" ht="24.15" customHeight="1">
      <c r="A97" s="42"/>
      <c r="B97" s="43"/>
      <c r="C97" s="220" t="s">
        <v>438</v>
      </c>
      <c r="D97" s="220" t="s">
        <v>433</v>
      </c>
      <c r="E97" s="221" t="s">
        <v>7334</v>
      </c>
      <c r="F97" s="222" t="s">
        <v>7335</v>
      </c>
      <c r="G97" s="223" t="s">
        <v>7320</v>
      </c>
      <c r="H97" s="224">
        <v>1</v>
      </c>
      <c r="I97" s="225"/>
      <c r="J97" s="226">
        <f>ROUND(I97*H97,2)</f>
        <v>0</v>
      </c>
      <c r="K97" s="222" t="s">
        <v>28</v>
      </c>
      <c r="L97" s="48"/>
      <c r="M97" s="227" t="s">
        <v>28</v>
      </c>
      <c r="N97" s="228" t="s">
        <v>45</v>
      </c>
      <c r="O97" s="88"/>
      <c r="P97" s="229">
        <f>O97*H97</f>
        <v>0</v>
      </c>
      <c r="Q97" s="229">
        <v>0</v>
      </c>
      <c r="R97" s="229">
        <f>Q97*H97</f>
        <v>0</v>
      </c>
      <c r="S97" s="229">
        <v>0</v>
      </c>
      <c r="T97" s="230">
        <f>S97*H97</f>
        <v>0</v>
      </c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R97" s="231" t="s">
        <v>3476</v>
      </c>
      <c r="AT97" s="231" t="s">
        <v>433</v>
      </c>
      <c r="AU97" s="231" t="s">
        <v>83</v>
      </c>
      <c r="AY97" s="21" t="s">
        <v>426</v>
      </c>
      <c r="BE97" s="232">
        <f>IF(N97="základní",J97,0)</f>
        <v>0</v>
      </c>
      <c r="BF97" s="232">
        <f>IF(N97="snížená",J97,0)</f>
        <v>0</v>
      </c>
      <c r="BG97" s="232">
        <f>IF(N97="zákl. přenesená",J97,0)</f>
        <v>0</v>
      </c>
      <c r="BH97" s="232">
        <f>IF(N97="sníž. přenesená",J97,0)</f>
        <v>0</v>
      </c>
      <c r="BI97" s="232">
        <f>IF(N97="nulová",J97,0)</f>
        <v>0</v>
      </c>
      <c r="BJ97" s="21" t="s">
        <v>81</v>
      </c>
      <c r="BK97" s="232">
        <f>ROUND(I97*H97,2)</f>
        <v>0</v>
      </c>
      <c r="BL97" s="21" t="s">
        <v>3476</v>
      </c>
      <c r="BM97" s="231" t="s">
        <v>7336</v>
      </c>
    </row>
    <row r="98" s="14" customFormat="1">
      <c r="A98" s="14"/>
      <c r="B98" s="250"/>
      <c r="C98" s="251"/>
      <c r="D98" s="240" t="s">
        <v>446</v>
      </c>
      <c r="E98" s="252" t="s">
        <v>28</v>
      </c>
      <c r="F98" s="253" t="s">
        <v>7337</v>
      </c>
      <c r="G98" s="251"/>
      <c r="H98" s="252" t="s">
        <v>28</v>
      </c>
      <c r="I98" s="254"/>
      <c r="J98" s="251"/>
      <c r="K98" s="251"/>
      <c r="L98" s="255"/>
      <c r="M98" s="256"/>
      <c r="N98" s="257"/>
      <c r="O98" s="257"/>
      <c r="P98" s="257"/>
      <c r="Q98" s="257"/>
      <c r="R98" s="257"/>
      <c r="S98" s="257"/>
      <c r="T98" s="258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59" t="s">
        <v>446</v>
      </c>
      <c r="AU98" s="259" t="s">
        <v>83</v>
      </c>
      <c r="AV98" s="14" t="s">
        <v>81</v>
      </c>
      <c r="AW98" s="14" t="s">
        <v>35</v>
      </c>
      <c r="AX98" s="14" t="s">
        <v>74</v>
      </c>
      <c r="AY98" s="259" t="s">
        <v>426</v>
      </c>
    </row>
    <row r="99" s="14" customFormat="1">
      <c r="A99" s="14"/>
      <c r="B99" s="250"/>
      <c r="C99" s="251"/>
      <c r="D99" s="240" t="s">
        <v>446</v>
      </c>
      <c r="E99" s="252" t="s">
        <v>28</v>
      </c>
      <c r="F99" s="253" t="s">
        <v>7338</v>
      </c>
      <c r="G99" s="251"/>
      <c r="H99" s="252" t="s">
        <v>28</v>
      </c>
      <c r="I99" s="254"/>
      <c r="J99" s="251"/>
      <c r="K99" s="251"/>
      <c r="L99" s="255"/>
      <c r="M99" s="256"/>
      <c r="N99" s="257"/>
      <c r="O99" s="257"/>
      <c r="P99" s="257"/>
      <c r="Q99" s="257"/>
      <c r="R99" s="257"/>
      <c r="S99" s="257"/>
      <c r="T99" s="258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9" t="s">
        <v>446</v>
      </c>
      <c r="AU99" s="259" t="s">
        <v>83</v>
      </c>
      <c r="AV99" s="14" t="s">
        <v>81</v>
      </c>
      <c r="AW99" s="14" t="s">
        <v>35</v>
      </c>
      <c r="AX99" s="14" t="s">
        <v>74</v>
      </c>
      <c r="AY99" s="259" t="s">
        <v>426</v>
      </c>
    </row>
    <row r="100" s="14" customFormat="1">
      <c r="A100" s="14"/>
      <c r="B100" s="250"/>
      <c r="C100" s="251"/>
      <c r="D100" s="240" t="s">
        <v>446</v>
      </c>
      <c r="E100" s="252" t="s">
        <v>28</v>
      </c>
      <c r="F100" s="253" t="s">
        <v>7339</v>
      </c>
      <c r="G100" s="251"/>
      <c r="H100" s="252" t="s">
        <v>28</v>
      </c>
      <c r="I100" s="254"/>
      <c r="J100" s="251"/>
      <c r="K100" s="251"/>
      <c r="L100" s="255"/>
      <c r="M100" s="256"/>
      <c r="N100" s="257"/>
      <c r="O100" s="257"/>
      <c r="P100" s="257"/>
      <c r="Q100" s="257"/>
      <c r="R100" s="257"/>
      <c r="S100" s="257"/>
      <c r="T100" s="258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9" t="s">
        <v>446</v>
      </c>
      <c r="AU100" s="259" t="s">
        <v>83</v>
      </c>
      <c r="AV100" s="14" t="s">
        <v>81</v>
      </c>
      <c r="AW100" s="14" t="s">
        <v>35</v>
      </c>
      <c r="AX100" s="14" t="s">
        <v>74</v>
      </c>
      <c r="AY100" s="259" t="s">
        <v>426</v>
      </c>
    </row>
    <row r="101" s="14" customFormat="1">
      <c r="A101" s="14"/>
      <c r="B101" s="250"/>
      <c r="C101" s="251"/>
      <c r="D101" s="240" t="s">
        <v>446</v>
      </c>
      <c r="E101" s="252" t="s">
        <v>28</v>
      </c>
      <c r="F101" s="253" t="s">
        <v>7340</v>
      </c>
      <c r="G101" s="251"/>
      <c r="H101" s="252" t="s">
        <v>28</v>
      </c>
      <c r="I101" s="254"/>
      <c r="J101" s="251"/>
      <c r="K101" s="251"/>
      <c r="L101" s="255"/>
      <c r="M101" s="256"/>
      <c r="N101" s="257"/>
      <c r="O101" s="257"/>
      <c r="P101" s="257"/>
      <c r="Q101" s="257"/>
      <c r="R101" s="257"/>
      <c r="S101" s="257"/>
      <c r="T101" s="258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9" t="s">
        <v>446</v>
      </c>
      <c r="AU101" s="259" t="s">
        <v>83</v>
      </c>
      <c r="AV101" s="14" t="s">
        <v>81</v>
      </c>
      <c r="AW101" s="14" t="s">
        <v>35</v>
      </c>
      <c r="AX101" s="14" t="s">
        <v>74</v>
      </c>
      <c r="AY101" s="259" t="s">
        <v>426</v>
      </c>
    </row>
    <row r="102" s="13" customFormat="1">
      <c r="A102" s="13"/>
      <c r="B102" s="238"/>
      <c r="C102" s="239"/>
      <c r="D102" s="240" t="s">
        <v>446</v>
      </c>
      <c r="E102" s="241" t="s">
        <v>28</v>
      </c>
      <c r="F102" s="242" t="s">
        <v>81</v>
      </c>
      <c r="G102" s="239"/>
      <c r="H102" s="243">
        <v>1</v>
      </c>
      <c r="I102" s="244"/>
      <c r="J102" s="239"/>
      <c r="K102" s="239"/>
      <c r="L102" s="245"/>
      <c r="M102" s="246"/>
      <c r="N102" s="247"/>
      <c r="O102" s="247"/>
      <c r="P102" s="247"/>
      <c r="Q102" s="247"/>
      <c r="R102" s="247"/>
      <c r="S102" s="247"/>
      <c r="T102" s="248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9" t="s">
        <v>446</v>
      </c>
      <c r="AU102" s="249" t="s">
        <v>83</v>
      </c>
      <c r="AV102" s="13" t="s">
        <v>83</v>
      </c>
      <c r="AW102" s="13" t="s">
        <v>35</v>
      </c>
      <c r="AX102" s="13" t="s">
        <v>81</v>
      </c>
      <c r="AY102" s="249" t="s">
        <v>426</v>
      </c>
    </row>
    <row r="103" s="2" customFormat="1" ht="16.5" customHeight="1">
      <c r="A103" s="42"/>
      <c r="B103" s="43"/>
      <c r="C103" s="220" t="s">
        <v>501</v>
      </c>
      <c r="D103" s="220" t="s">
        <v>433</v>
      </c>
      <c r="E103" s="221" t="s">
        <v>7341</v>
      </c>
      <c r="F103" s="222" t="s">
        <v>7342</v>
      </c>
      <c r="G103" s="223" t="s">
        <v>7320</v>
      </c>
      <c r="H103" s="224">
        <v>1</v>
      </c>
      <c r="I103" s="225"/>
      <c r="J103" s="226">
        <f>ROUND(I103*H103,2)</f>
        <v>0</v>
      </c>
      <c r="K103" s="222" t="s">
        <v>28</v>
      </c>
      <c r="L103" s="48"/>
      <c r="M103" s="227" t="s">
        <v>28</v>
      </c>
      <c r="N103" s="228" t="s">
        <v>45</v>
      </c>
      <c r="O103" s="88"/>
      <c r="P103" s="229">
        <f>O103*H103</f>
        <v>0</v>
      </c>
      <c r="Q103" s="229">
        <v>0</v>
      </c>
      <c r="R103" s="229">
        <f>Q103*H103</f>
        <v>0</v>
      </c>
      <c r="S103" s="229">
        <v>0</v>
      </c>
      <c r="T103" s="230">
        <f>S103*H103</f>
        <v>0</v>
      </c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R103" s="231" t="s">
        <v>3476</v>
      </c>
      <c r="AT103" s="231" t="s">
        <v>433</v>
      </c>
      <c r="AU103" s="231" t="s">
        <v>83</v>
      </c>
      <c r="AY103" s="21" t="s">
        <v>426</v>
      </c>
      <c r="BE103" s="232">
        <f>IF(N103="základní",J103,0)</f>
        <v>0</v>
      </c>
      <c r="BF103" s="232">
        <f>IF(N103="snížená",J103,0)</f>
        <v>0</v>
      </c>
      <c r="BG103" s="232">
        <f>IF(N103="zákl. přenesená",J103,0)</f>
        <v>0</v>
      </c>
      <c r="BH103" s="232">
        <f>IF(N103="sníž. přenesená",J103,0)</f>
        <v>0</v>
      </c>
      <c r="BI103" s="232">
        <f>IF(N103="nulová",J103,0)</f>
        <v>0</v>
      </c>
      <c r="BJ103" s="21" t="s">
        <v>81</v>
      </c>
      <c r="BK103" s="232">
        <f>ROUND(I103*H103,2)</f>
        <v>0</v>
      </c>
      <c r="BL103" s="21" t="s">
        <v>3476</v>
      </c>
      <c r="BM103" s="231" t="s">
        <v>7343</v>
      </c>
    </row>
    <row r="104" s="14" customFormat="1">
      <c r="A104" s="14"/>
      <c r="B104" s="250"/>
      <c r="C104" s="251"/>
      <c r="D104" s="240" t="s">
        <v>446</v>
      </c>
      <c r="E104" s="252" t="s">
        <v>28</v>
      </c>
      <c r="F104" s="253" t="s">
        <v>7344</v>
      </c>
      <c r="G104" s="251"/>
      <c r="H104" s="252" t="s">
        <v>28</v>
      </c>
      <c r="I104" s="254"/>
      <c r="J104" s="251"/>
      <c r="K104" s="251"/>
      <c r="L104" s="255"/>
      <c r="M104" s="256"/>
      <c r="N104" s="257"/>
      <c r="O104" s="257"/>
      <c r="P104" s="257"/>
      <c r="Q104" s="257"/>
      <c r="R104" s="257"/>
      <c r="S104" s="257"/>
      <c r="T104" s="258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9" t="s">
        <v>446</v>
      </c>
      <c r="AU104" s="259" t="s">
        <v>83</v>
      </c>
      <c r="AV104" s="14" t="s">
        <v>81</v>
      </c>
      <c r="AW104" s="14" t="s">
        <v>35</v>
      </c>
      <c r="AX104" s="14" t="s">
        <v>74</v>
      </c>
      <c r="AY104" s="259" t="s">
        <v>426</v>
      </c>
    </row>
    <row r="105" s="13" customFormat="1">
      <c r="A105" s="13"/>
      <c r="B105" s="238"/>
      <c r="C105" s="239"/>
      <c r="D105" s="240" t="s">
        <v>446</v>
      </c>
      <c r="E105" s="241" t="s">
        <v>28</v>
      </c>
      <c r="F105" s="242" t="s">
        <v>81</v>
      </c>
      <c r="G105" s="239"/>
      <c r="H105" s="243">
        <v>1</v>
      </c>
      <c r="I105" s="244"/>
      <c r="J105" s="239"/>
      <c r="K105" s="239"/>
      <c r="L105" s="245"/>
      <c r="M105" s="246"/>
      <c r="N105" s="247"/>
      <c r="O105" s="247"/>
      <c r="P105" s="247"/>
      <c r="Q105" s="247"/>
      <c r="R105" s="247"/>
      <c r="S105" s="247"/>
      <c r="T105" s="248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9" t="s">
        <v>446</v>
      </c>
      <c r="AU105" s="249" t="s">
        <v>83</v>
      </c>
      <c r="AV105" s="13" t="s">
        <v>83</v>
      </c>
      <c r="AW105" s="13" t="s">
        <v>35</v>
      </c>
      <c r="AX105" s="13" t="s">
        <v>81</v>
      </c>
      <c r="AY105" s="249" t="s">
        <v>426</v>
      </c>
    </row>
    <row r="106" s="2" customFormat="1" ht="16.5" customHeight="1">
      <c r="A106" s="42"/>
      <c r="B106" s="43"/>
      <c r="C106" s="220" t="s">
        <v>517</v>
      </c>
      <c r="D106" s="220" t="s">
        <v>433</v>
      </c>
      <c r="E106" s="221" t="s">
        <v>7345</v>
      </c>
      <c r="F106" s="222" t="s">
        <v>7346</v>
      </c>
      <c r="G106" s="223" t="s">
        <v>7320</v>
      </c>
      <c r="H106" s="224">
        <v>1</v>
      </c>
      <c r="I106" s="225"/>
      <c r="J106" s="226">
        <f>ROUND(I106*H106,2)</f>
        <v>0</v>
      </c>
      <c r="K106" s="222" t="s">
        <v>28</v>
      </c>
      <c r="L106" s="48"/>
      <c r="M106" s="227" t="s">
        <v>28</v>
      </c>
      <c r="N106" s="228" t="s">
        <v>45</v>
      </c>
      <c r="O106" s="88"/>
      <c r="P106" s="229">
        <f>O106*H106</f>
        <v>0</v>
      </c>
      <c r="Q106" s="229">
        <v>0</v>
      </c>
      <c r="R106" s="229">
        <f>Q106*H106</f>
        <v>0</v>
      </c>
      <c r="S106" s="229">
        <v>0</v>
      </c>
      <c r="T106" s="230">
        <f>S106*H106</f>
        <v>0</v>
      </c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R106" s="231" t="s">
        <v>3476</v>
      </c>
      <c r="AT106" s="231" t="s">
        <v>433</v>
      </c>
      <c r="AU106" s="231" t="s">
        <v>83</v>
      </c>
      <c r="AY106" s="21" t="s">
        <v>426</v>
      </c>
      <c r="BE106" s="232">
        <f>IF(N106="základní",J106,0)</f>
        <v>0</v>
      </c>
      <c r="BF106" s="232">
        <f>IF(N106="snížená",J106,0)</f>
        <v>0</v>
      </c>
      <c r="BG106" s="232">
        <f>IF(N106="zákl. přenesená",J106,0)</f>
        <v>0</v>
      </c>
      <c r="BH106" s="232">
        <f>IF(N106="sníž. přenesená",J106,0)</f>
        <v>0</v>
      </c>
      <c r="BI106" s="232">
        <f>IF(N106="nulová",J106,0)</f>
        <v>0</v>
      </c>
      <c r="BJ106" s="21" t="s">
        <v>81</v>
      </c>
      <c r="BK106" s="232">
        <f>ROUND(I106*H106,2)</f>
        <v>0</v>
      </c>
      <c r="BL106" s="21" t="s">
        <v>3476</v>
      </c>
      <c r="BM106" s="231" t="s">
        <v>7347</v>
      </c>
    </row>
    <row r="107" s="14" customFormat="1">
      <c r="A107" s="14"/>
      <c r="B107" s="250"/>
      <c r="C107" s="251"/>
      <c r="D107" s="240" t="s">
        <v>446</v>
      </c>
      <c r="E107" s="252" t="s">
        <v>28</v>
      </c>
      <c r="F107" s="253" t="s">
        <v>7348</v>
      </c>
      <c r="G107" s="251"/>
      <c r="H107" s="252" t="s">
        <v>28</v>
      </c>
      <c r="I107" s="254"/>
      <c r="J107" s="251"/>
      <c r="K107" s="251"/>
      <c r="L107" s="255"/>
      <c r="M107" s="256"/>
      <c r="N107" s="257"/>
      <c r="O107" s="257"/>
      <c r="P107" s="257"/>
      <c r="Q107" s="257"/>
      <c r="R107" s="257"/>
      <c r="S107" s="257"/>
      <c r="T107" s="258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9" t="s">
        <v>446</v>
      </c>
      <c r="AU107" s="259" t="s">
        <v>83</v>
      </c>
      <c r="AV107" s="14" t="s">
        <v>81</v>
      </c>
      <c r="AW107" s="14" t="s">
        <v>35</v>
      </c>
      <c r="AX107" s="14" t="s">
        <v>74</v>
      </c>
      <c r="AY107" s="259" t="s">
        <v>426</v>
      </c>
    </row>
    <row r="108" s="13" customFormat="1">
      <c r="A108" s="13"/>
      <c r="B108" s="238"/>
      <c r="C108" s="239"/>
      <c r="D108" s="240" t="s">
        <v>446</v>
      </c>
      <c r="E108" s="241" t="s">
        <v>28</v>
      </c>
      <c r="F108" s="242" t="s">
        <v>81</v>
      </c>
      <c r="G108" s="239"/>
      <c r="H108" s="243">
        <v>1</v>
      </c>
      <c r="I108" s="244"/>
      <c r="J108" s="239"/>
      <c r="K108" s="239"/>
      <c r="L108" s="245"/>
      <c r="M108" s="246"/>
      <c r="N108" s="247"/>
      <c r="O108" s="247"/>
      <c r="P108" s="247"/>
      <c r="Q108" s="247"/>
      <c r="R108" s="247"/>
      <c r="S108" s="247"/>
      <c r="T108" s="248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9" t="s">
        <v>446</v>
      </c>
      <c r="AU108" s="249" t="s">
        <v>83</v>
      </c>
      <c r="AV108" s="13" t="s">
        <v>83</v>
      </c>
      <c r="AW108" s="13" t="s">
        <v>35</v>
      </c>
      <c r="AX108" s="13" t="s">
        <v>81</v>
      </c>
      <c r="AY108" s="249" t="s">
        <v>426</v>
      </c>
    </row>
    <row r="109" s="12" customFormat="1" ht="22.8" customHeight="1">
      <c r="A109" s="12"/>
      <c r="B109" s="204"/>
      <c r="C109" s="205"/>
      <c r="D109" s="206" t="s">
        <v>73</v>
      </c>
      <c r="E109" s="218" t="s">
        <v>7349</v>
      </c>
      <c r="F109" s="218" t="s">
        <v>7350</v>
      </c>
      <c r="G109" s="205"/>
      <c r="H109" s="205"/>
      <c r="I109" s="208"/>
      <c r="J109" s="219">
        <f>BK109</f>
        <v>0</v>
      </c>
      <c r="K109" s="205"/>
      <c r="L109" s="210"/>
      <c r="M109" s="211"/>
      <c r="N109" s="212"/>
      <c r="O109" s="212"/>
      <c r="P109" s="213">
        <f>SUM(P110:P140)</f>
        <v>0</v>
      </c>
      <c r="Q109" s="212"/>
      <c r="R109" s="213">
        <f>SUM(R110:R140)</f>
        <v>0</v>
      </c>
      <c r="S109" s="212"/>
      <c r="T109" s="214">
        <f>SUM(T110:T140)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15" t="s">
        <v>438</v>
      </c>
      <c r="AT109" s="216" t="s">
        <v>73</v>
      </c>
      <c r="AU109" s="216" t="s">
        <v>81</v>
      </c>
      <c r="AY109" s="215" t="s">
        <v>426</v>
      </c>
      <c r="BK109" s="217">
        <f>SUM(BK110:BK140)</f>
        <v>0</v>
      </c>
    </row>
    <row r="110" s="2" customFormat="1" ht="16.5" customHeight="1">
      <c r="A110" s="42"/>
      <c r="B110" s="43"/>
      <c r="C110" s="220" t="s">
        <v>531</v>
      </c>
      <c r="D110" s="220" t="s">
        <v>433</v>
      </c>
      <c r="E110" s="221" t="s">
        <v>7351</v>
      </c>
      <c r="F110" s="222" t="s">
        <v>7352</v>
      </c>
      <c r="G110" s="223" t="s">
        <v>7320</v>
      </c>
      <c r="H110" s="224">
        <v>1</v>
      </c>
      <c r="I110" s="225"/>
      <c r="J110" s="226">
        <f>ROUND(I110*H110,2)</f>
        <v>0</v>
      </c>
      <c r="K110" s="222" t="s">
        <v>28</v>
      </c>
      <c r="L110" s="48"/>
      <c r="M110" s="227" t="s">
        <v>28</v>
      </c>
      <c r="N110" s="228" t="s">
        <v>45</v>
      </c>
      <c r="O110" s="88"/>
      <c r="P110" s="229">
        <f>O110*H110</f>
        <v>0</v>
      </c>
      <c r="Q110" s="229">
        <v>0</v>
      </c>
      <c r="R110" s="229">
        <f>Q110*H110</f>
        <v>0</v>
      </c>
      <c r="S110" s="229">
        <v>0</v>
      </c>
      <c r="T110" s="230">
        <f>S110*H110</f>
        <v>0</v>
      </c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R110" s="231" t="s">
        <v>3476</v>
      </c>
      <c r="AT110" s="231" t="s">
        <v>433</v>
      </c>
      <c r="AU110" s="231" t="s">
        <v>83</v>
      </c>
      <c r="AY110" s="21" t="s">
        <v>426</v>
      </c>
      <c r="BE110" s="232">
        <f>IF(N110="základní",J110,0)</f>
        <v>0</v>
      </c>
      <c r="BF110" s="232">
        <f>IF(N110="snížená",J110,0)</f>
        <v>0</v>
      </c>
      <c r="BG110" s="232">
        <f>IF(N110="zákl. přenesená",J110,0)</f>
        <v>0</v>
      </c>
      <c r="BH110" s="232">
        <f>IF(N110="sníž. přenesená",J110,0)</f>
        <v>0</v>
      </c>
      <c r="BI110" s="232">
        <f>IF(N110="nulová",J110,0)</f>
        <v>0</v>
      </c>
      <c r="BJ110" s="21" t="s">
        <v>81</v>
      </c>
      <c r="BK110" s="232">
        <f>ROUND(I110*H110,2)</f>
        <v>0</v>
      </c>
      <c r="BL110" s="21" t="s">
        <v>3476</v>
      </c>
      <c r="BM110" s="231" t="s">
        <v>7353</v>
      </c>
    </row>
    <row r="111" s="14" customFormat="1">
      <c r="A111" s="14"/>
      <c r="B111" s="250"/>
      <c r="C111" s="251"/>
      <c r="D111" s="240" t="s">
        <v>446</v>
      </c>
      <c r="E111" s="252" t="s">
        <v>28</v>
      </c>
      <c r="F111" s="253" t="s">
        <v>7354</v>
      </c>
      <c r="G111" s="251"/>
      <c r="H111" s="252" t="s">
        <v>28</v>
      </c>
      <c r="I111" s="254"/>
      <c r="J111" s="251"/>
      <c r="K111" s="251"/>
      <c r="L111" s="255"/>
      <c r="M111" s="256"/>
      <c r="N111" s="257"/>
      <c r="O111" s="257"/>
      <c r="P111" s="257"/>
      <c r="Q111" s="257"/>
      <c r="R111" s="257"/>
      <c r="S111" s="257"/>
      <c r="T111" s="258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9" t="s">
        <v>446</v>
      </c>
      <c r="AU111" s="259" t="s">
        <v>83</v>
      </c>
      <c r="AV111" s="14" t="s">
        <v>81</v>
      </c>
      <c r="AW111" s="14" t="s">
        <v>35</v>
      </c>
      <c r="AX111" s="14" t="s">
        <v>74</v>
      </c>
      <c r="AY111" s="259" t="s">
        <v>426</v>
      </c>
    </row>
    <row r="112" s="14" customFormat="1">
      <c r="A112" s="14"/>
      <c r="B112" s="250"/>
      <c r="C112" s="251"/>
      <c r="D112" s="240" t="s">
        <v>446</v>
      </c>
      <c r="E112" s="252" t="s">
        <v>28</v>
      </c>
      <c r="F112" s="253" t="s">
        <v>7355</v>
      </c>
      <c r="G112" s="251"/>
      <c r="H112" s="252" t="s">
        <v>28</v>
      </c>
      <c r="I112" s="254"/>
      <c r="J112" s="251"/>
      <c r="K112" s="251"/>
      <c r="L112" s="255"/>
      <c r="M112" s="256"/>
      <c r="N112" s="257"/>
      <c r="O112" s="257"/>
      <c r="P112" s="257"/>
      <c r="Q112" s="257"/>
      <c r="R112" s="257"/>
      <c r="S112" s="257"/>
      <c r="T112" s="258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9" t="s">
        <v>446</v>
      </c>
      <c r="AU112" s="259" t="s">
        <v>83</v>
      </c>
      <c r="AV112" s="14" t="s">
        <v>81</v>
      </c>
      <c r="AW112" s="14" t="s">
        <v>35</v>
      </c>
      <c r="AX112" s="14" t="s">
        <v>74</v>
      </c>
      <c r="AY112" s="259" t="s">
        <v>426</v>
      </c>
    </row>
    <row r="113" s="14" customFormat="1">
      <c r="A113" s="14"/>
      <c r="B113" s="250"/>
      <c r="C113" s="251"/>
      <c r="D113" s="240" t="s">
        <v>446</v>
      </c>
      <c r="E113" s="252" t="s">
        <v>28</v>
      </c>
      <c r="F113" s="253" t="s">
        <v>7356</v>
      </c>
      <c r="G113" s="251"/>
      <c r="H113" s="252" t="s">
        <v>28</v>
      </c>
      <c r="I113" s="254"/>
      <c r="J113" s="251"/>
      <c r="K113" s="251"/>
      <c r="L113" s="255"/>
      <c r="M113" s="256"/>
      <c r="N113" s="257"/>
      <c r="O113" s="257"/>
      <c r="P113" s="257"/>
      <c r="Q113" s="257"/>
      <c r="R113" s="257"/>
      <c r="S113" s="257"/>
      <c r="T113" s="258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9" t="s">
        <v>446</v>
      </c>
      <c r="AU113" s="259" t="s">
        <v>83</v>
      </c>
      <c r="AV113" s="14" t="s">
        <v>81</v>
      </c>
      <c r="AW113" s="14" t="s">
        <v>35</v>
      </c>
      <c r="AX113" s="14" t="s">
        <v>74</v>
      </c>
      <c r="AY113" s="259" t="s">
        <v>426</v>
      </c>
    </row>
    <row r="114" s="14" customFormat="1">
      <c r="A114" s="14"/>
      <c r="B114" s="250"/>
      <c r="C114" s="251"/>
      <c r="D114" s="240" t="s">
        <v>446</v>
      </c>
      <c r="E114" s="252" t="s">
        <v>28</v>
      </c>
      <c r="F114" s="253" t="s">
        <v>7357</v>
      </c>
      <c r="G114" s="251"/>
      <c r="H114" s="252" t="s">
        <v>28</v>
      </c>
      <c r="I114" s="254"/>
      <c r="J114" s="251"/>
      <c r="K114" s="251"/>
      <c r="L114" s="255"/>
      <c r="M114" s="256"/>
      <c r="N114" s="257"/>
      <c r="O114" s="257"/>
      <c r="P114" s="257"/>
      <c r="Q114" s="257"/>
      <c r="R114" s="257"/>
      <c r="S114" s="257"/>
      <c r="T114" s="258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9" t="s">
        <v>446</v>
      </c>
      <c r="AU114" s="259" t="s">
        <v>83</v>
      </c>
      <c r="AV114" s="14" t="s">
        <v>81</v>
      </c>
      <c r="AW114" s="14" t="s">
        <v>35</v>
      </c>
      <c r="AX114" s="14" t="s">
        <v>74</v>
      </c>
      <c r="AY114" s="259" t="s">
        <v>426</v>
      </c>
    </row>
    <row r="115" s="14" customFormat="1">
      <c r="A115" s="14"/>
      <c r="B115" s="250"/>
      <c r="C115" s="251"/>
      <c r="D115" s="240" t="s">
        <v>446</v>
      </c>
      <c r="E115" s="252" t="s">
        <v>28</v>
      </c>
      <c r="F115" s="253" t="s">
        <v>7358</v>
      </c>
      <c r="G115" s="251"/>
      <c r="H115" s="252" t="s">
        <v>28</v>
      </c>
      <c r="I115" s="254"/>
      <c r="J115" s="251"/>
      <c r="K115" s="251"/>
      <c r="L115" s="255"/>
      <c r="M115" s="256"/>
      <c r="N115" s="257"/>
      <c r="O115" s="257"/>
      <c r="P115" s="257"/>
      <c r="Q115" s="257"/>
      <c r="R115" s="257"/>
      <c r="S115" s="257"/>
      <c r="T115" s="258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9" t="s">
        <v>446</v>
      </c>
      <c r="AU115" s="259" t="s">
        <v>83</v>
      </c>
      <c r="AV115" s="14" t="s">
        <v>81</v>
      </c>
      <c r="AW115" s="14" t="s">
        <v>35</v>
      </c>
      <c r="AX115" s="14" t="s">
        <v>74</v>
      </c>
      <c r="AY115" s="259" t="s">
        <v>426</v>
      </c>
    </row>
    <row r="116" s="14" customFormat="1">
      <c r="A116" s="14"/>
      <c r="B116" s="250"/>
      <c r="C116" s="251"/>
      <c r="D116" s="240" t="s">
        <v>446</v>
      </c>
      <c r="E116" s="252" t="s">
        <v>28</v>
      </c>
      <c r="F116" s="253" t="s">
        <v>7359</v>
      </c>
      <c r="G116" s="251"/>
      <c r="H116" s="252" t="s">
        <v>28</v>
      </c>
      <c r="I116" s="254"/>
      <c r="J116" s="251"/>
      <c r="K116" s="251"/>
      <c r="L116" s="255"/>
      <c r="M116" s="256"/>
      <c r="N116" s="257"/>
      <c r="O116" s="257"/>
      <c r="P116" s="257"/>
      <c r="Q116" s="257"/>
      <c r="R116" s="257"/>
      <c r="S116" s="257"/>
      <c r="T116" s="258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9" t="s">
        <v>446</v>
      </c>
      <c r="AU116" s="259" t="s">
        <v>83</v>
      </c>
      <c r="AV116" s="14" t="s">
        <v>81</v>
      </c>
      <c r="AW116" s="14" t="s">
        <v>35</v>
      </c>
      <c r="AX116" s="14" t="s">
        <v>74</v>
      </c>
      <c r="AY116" s="259" t="s">
        <v>426</v>
      </c>
    </row>
    <row r="117" s="14" customFormat="1">
      <c r="A117" s="14"/>
      <c r="B117" s="250"/>
      <c r="C117" s="251"/>
      <c r="D117" s="240" t="s">
        <v>446</v>
      </c>
      <c r="E117" s="252" t="s">
        <v>28</v>
      </c>
      <c r="F117" s="253" t="s">
        <v>7360</v>
      </c>
      <c r="G117" s="251"/>
      <c r="H117" s="252" t="s">
        <v>28</v>
      </c>
      <c r="I117" s="254"/>
      <c r="J117" s="251"/>
      <c r="K117" s="251"/>
      <c r="L117" s="255"/>
      <c r="M117" s="256"/>
      <c r="N117" s="257"/>
      <c r="O117" s="257"/>
      <c r="P117" s="257"/>
      <c r="Q117" s="257"/>
      <c r="R117" s="257"/>
      <c r="S117" s="257"/>
      <c r="T117" s="258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9" t="s">
        <v>446</v>
      </c>
      <c r="AU117" s="259" t="s">
        <v>83</v>
      </c>
      <c r="AV117" s="14" t="s">
        <v>81</v>
      </c>
      <c r="AW117" s="14" t="s">
        <v>35</v>
      </c>
      <c r="AX117" s="14" t="s">
        <v>74</v>
      </c>
      <c r="AY117" s="259" t="s">
        <v>426</v>
      </c>
    </row>
    <row r="118" s="13" customFormat="1">
      <c r="A118" s="13"/>
      <c r="B118" s="238"/>
      <c r="C118" s="239"/>
      <c r="D118" s="240" t="s">
        <v>446</v>
      </c>
      <c r="E118" s="241" t="s">
        <v>28</v>
      </c>
      <c r="F118" s="242" t="s">
        <v>81</v>
      </c>
      <c r="G118" s="239"/>
      <c r="H118" s="243">
        <v>1</v>
      </c>
      <c r="I118" s="244"/>
      <c r="J118" s="239"/>
      <c r="K118" s="239"/>
      <c r="L118" s="245"/>
      <c r="M118" s="246"/>
      <c r="N118" s="247"/>
      <c r="O118" s="247"/>
      <c r="P118" s="247"/>
      <c r="Q118" s="247"/>
      <c r="R118" s="247"/>
      <c r="S118" s="247"/>
      <c r="T118" s="248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9" t="s">
        <v>446</v>
      </c>
      <c r="AU118" s="249" t="s">
        <v>83</v>
      </c>
      <c r="AV118" s="13" t="s">
        <v>83</v>
      </c>
      <c r="AW118" s="13" t="s">
        <v>35</v>
      </c>
      <c r="AX118" s="13" t="s">
        <v>81</v>
      </c>
      <c r="AY118" s="249" t="s">
        <v>426</v>
      </c>
    </row>
    <row r="119" s="2" customFormat="1" ht="16.5" customHeight="1">
      <c r="A119" s="42"/>
      <c r="B119" s="43"/>
      <c r="C119" s="220" t="s">
        <v>491</v>
      </c>
      <c r="D119" s="220" t="s">
        <v>433</v>
      </c>
      <c r="E119" s="221" t="s">
        <v>7361</v>
      </c>
      <c r="F119" s="222" t="s">
        <v>7362</v>
      </c>
      <c r="G119" s="223" t="s">
        <v>7320</v>
      </c>
      <c r="H119" s="224">
        <v>1</v>
      </c>
      <c r="I119" s="225"/>
      <c r="J119" s="226">
        <f>ROUND(I119*H119,2)</f>
        <v>0</v>
      </c>
      <c r="K119" s="222" t="s">
        <v>28</v>
      </c>
      <c r="L119" s="48"/>
      <c r="M119" s="227" t="s">
        <v>28</v>
      </c>
      <c r="N119" s="228" t="s">
        <v>45</v>
      </c>
      <c r="O119" s="88"/>
      <c r="P119" s="229">
        <f>O119*H119</f>
        <v>0</v>
      </c>
      <c r="Q119" s="229">
        <v>0</v>
      </c>
      <c r="R119" s="229">
        <f>Q119*H119</f>
        <v>0</v>
      </c>
      <c r="S119" s="229">
        <v>0</v>
      </c>
      <c r="T119" s="230">
        <f>S119*H119</f>
        <v>0</v>
      </c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R119" s="231" t="s">
        <v>3476</v>
      </c>
      <c r="AT119" s="231" t="s">
        <v>433</v>
      </c>
      <c r="AU119" s="231" t="s">
        <v>83</v>
      </c>
      <c r="AY119" s="21" t="s">
        <v>426</v>
      </c>
      <c r="BE119" s="232">
        <f>IF(N119="základní",J119,0)</f>
        <v>0</v>
      </c>
      <c r="BF119" s="232">
        <f>IF(N119="snížená",J119,0)</f>
        <v>0</v>
      </c>
      <c r="BG119" s="232">
        <f>IF(N119="zákl. přenesená",J119,0)</f>
        <v>0</v>
      </c>
      <c r="BH119" s="232">
        <f>IF(N119="sníž. přenesená",J119,0)</f>
        <v>0</v>
      </c>
      <c r="BI119" s="232">
        <f>IF(N119="nulová",J119,0)</f>
        <v>0</v>
      </c>
      <c r="BJ119" s="21" t="s">
        <v>81</v>
      </c>
      <c r="BK119" s="232">
        <f>ROUND(I119*H119,2)</f>
        <v>0</v>
      </c>
      <c r="BL119" s="21" t="s">
        <v>3476</v>
      </c>
      <c r="BM119" s="231" t="s">
        <v>7363</v>
      </c>
    </row>
    <row r="120" s="14" customFormat="1">
      <c r="A120" s="14"/>
      <c r="B120" s="250"/>
      <c r="C120" s="251"/>
      <c r="D120" s="240" t="s">
        <v>446</v>
      </c>
      <c r="E120" s="252" t="s">
        <v>28</v>
      </c>
      <c r="F120" s="253" t="s">
        <v>7364</v>
      </c>
      <c r="G120" s="251"/>
      <c r="H120" s="252" t="s">
        <v>28</v>
      </c>
      <c r="I120" s="254"/>
      <c r="J120" s="251"/>
      <c r="K120" s="251"/>
      <c r="L120" s="255"/>
      <c r="M120" s="256"/>
      <c r="N120" s="257"/>
      <c r="O120" s="257"/>
      <c r="P120" s="257"/>
      <c r="Q120" s="257"/>
      <c r="R120" s="257"/>
      <c r="S120" s="257"/>
      <c r="T120" s="258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9" t="s">
        <v>446</v>
      </c>
      <c r="AU120" s="259" t="s">
        <v>83</v>
      </c>
      <c r="AV120" s="14" t="s">
        <v>81</v>
      </c>
      <c r="AW120" s="14" t="s">
        <v>35</v>
      </c>
      <c r="AX120" s="14" t="s">
        <v>74</v>
      </c>
      <c r="AY120" s="259" t="s">
        <v>426</v>
      </c>
    </row>
    <row r="121" s="14" customFormat="1">
      <c r="A121" s="14"/>
      <c r="B121" s="250"/>
      <c r="C121" s="251"/>
      <c r="D121" s="240" t="s">
        <v>446</v>
      </c>
      <c r="E121" s="252" t="s">
        <v>28</v>
      </c>
      <c r="F121" s="253" t="s">
        <v>7365</v>
      </c>
      <c r="G121" s="251"/>
      <c r="H121" s="252" t="s">
        <v>28</v>
      </c>
      <c r="I121" s="254"/>
      <c r="J121" s="251"/>
      <c r="K121" s="251"/>
      <c r="L121" s="255"/>
      <c r="M121" s="256"/>
      <c r="N121" s="257"/>
      <c r="O121" s="257"/>
      <c r="P121" s="257"/>
      <c r="Q121" s="257"/>
      <c r="R121" s="257"/>
      <c r="S121" s="257"/>
      <c r="T121" s="258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9" t="s">
        <v>446</v>
      </c>
      <c r="AU121" s="259" t="s">
        <v>83</v>
      </c>
      <c r="AV121" s="14" t="s">
        <v>81</v>
      </c>
      <c r="AW121" s="14" t="s">
        <v>35</v>
      </c>
      <c r="AX121" s="14" t="s">
        <v>74</v>
      </c>
      <c r="AY121" s="259" t="s">
        <v>426</v>
      </c>
    </row>
    <row r="122" s="14" customFormat="1">
      <c r="A122" s="14"/>
      <c r="B122" s="250"/>
      <c r="C122" s="251"/>
      <c r="D122" s="240" t="s">
        <v>446</v>
      </c>
      <c r="E122" s="252" t="s">
        <v>28</v>
      </c>
      <c r="F122" s="253" t="s">
        <v>7366</v>
      </c>
      <c r="G122" s="251"/>
      <c r="H122" s="252" t="s">
        <v>28</v>
      </c>
      <c r="I122" s="254"/>
      <c r="J122" s="251"/>
      <c r="K122" s="251"/>
      <c r="L122" s="255"/>
      <c r="M122" s="256"/>
      <c r="N122" s="257"/>
      <c r="O122" s="257"/>
      <c r="P122" s="257"/>
      <c r="Q122" s="257"/>
      <c r="R122" s="257"/>
      <c r="S122" s="257"/>
      <c r="T122" s="258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9" t="s">
        <v>446</v>
      </c>
      <c r="AU122" s="259" t="s">
        <v>83</v>
      </c>
      <c r="AV122" s="14" t="s">
        <v>81</v>
      </c>
      <c r="AW122" s="14" t="s">
        <v>35</v>
      </c>
      <c r="AX122" s="14" t="s">
        <v>74</v>
      </c>
      <c r="AY122" s="259" t="s">
        <v>426</v>
      </c>
    </row>
    <row r="123" s="13" customFormat="1">
      <c r="A123" s="13"/>
      <c r="B123" s="238"/>
      <c r="C123" s="239"/>
      <c r="D123" s="240" t="s">
        <v>446</v>
      </c>
      <c r="E123" s="241" t="s">
        <v>28</v>
      </c>
      <c r="F123" s="242" t="s">
        <v>81</v>
      </c>
      <c r="G123" s="239"/>
      <c r="H123" s="243">
        <v>1</v>
      </c>
      <c r="I123" s="244"/>
      <c r="J123" s="239"/>
      <c r="K123" s="239"/>
      <c r="L123" s="245"/>
      <c r="M123" s="246"/>
      <c r="N123" s="247"/>
      <c r="O123" s="247"/>
      <c r="P123" s="247"/>
      <c r="Q123" s="247"/>
      <c r="R123" s="247"/>
      <c r="S123" s="247"/>
      <c r="T123" s="248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9" t="s">
        <v>446</v>
      </c>
      <c r="AU123" s="249" t="s">
        <v>83</v>
      </c>
      <c r="AV123" s="13" t="s">
        <v>83</v>
      </c>
      <c r="AW123" s="13" t="s">
        <v>35</v>
      </c>
      <c r="AX123" s="13" t="s">
        <v>81</v>
      </c>
      <c r="AY123" s="249" t="s">
        <v>426</v>
      </c>
    </row>
    <row r="124" s="2" customFormat="1" ht="21.75" customHeight="1">
      <c r="A124" s="42"/>
      <c r="B124" s="43"/>
      <c r="C124" s="220" t="s">
        <v>556</v>
      </c>
      <c r="D124" s="220" t="s">
        <v>433</v>
      </c>
      <c r="E124" s="221" t="s">
        <v>7367</v>
      </c>
      <c r="F124" s="222" t="s">
        <v>7368</v>
      </c>
      <c r="G124" s="223" t="s">
        <v>7320</v>
      </c>
      <c r="H124" s="224">
        <v>1</v>
      </c>
      <c r="I124" s="225"/>
      <c r="J124" s="226">
        <f>ROUND(I124*H124,2)</f>
        <v>0</v>
      </c>
      <c r="K124" s="222" t="s">
        <v>28</v>
      </c>
      <c r="L124" s="48"/>
      <c r="M124" s="227" t="s">
        <v>28</v>
      </c>
      <c r="N124" s="228" t="s">
        <v>45</v>
      </c>
      <c r="O124" s="88"/>
      <c r="P124" s="229">
        <f>O124*H124</f>
        <v>0</v>
      </c>
      <c r="Q124" s="229">
        <v>0</v>
      </c>
      <c r="R124" s="229">
        <f>Q124*H124</f>
        <v>0</v>
      </c>
      <c r="S124" s="229">
        <v>0</v>
      </c>
      <c r="T124" s="230">
        <f>S124*H124</f>
        <v>0</v>
      </c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R124" s="231" t="s">
        <v>3476</v>
      </c>
      <c r="AT124" s="231" t="s">
        <v>433</v>
      </c>
      <c r="AU124" s="231" t="s">
        <v>83</v>
      </c>
      <c r="AY124" s="21" t="s">
        <v>426</v>
      </c>
      <c r="BE124" s="232">
        <f>IF(N124="základní",J124,0)</f>
        <v>0</v>
      </c>
      <c r="BF124" s="232">
        <f>IF(N124="snížená",J124,0)</f>
        <v>0</v>
      </c>
      <c r="BG124" s="232">
        <f>IF(N124="zákl. přenesená",J124,0)</f>
        <v>0</v>
      </c>
      <c r="BH124" s="232">
        <f>IF(N124="sníž. přenesená",J124,0)</f>
        <v>0</v>
      </c>
      <c r="BI124" s="232">
        <f>IF(N124="nulová",J124,0)</f>
        <v>0</v>
      </c>
      <c r="BJ124" s="21" t="s">
        <v>81</v>
      </c>
      <c r="BK124" s="232">
        <f>ROUND(I124*H124,2)</f>
        <v>0</v>
      </c>
      <c r="BL124" s="21" t="s">
        <v>3476</v>
      </c>
      <c r="BM124" s="231" t="s">
        <v>7369</v>
      </c>
    </row>
    <row r="125" s="14" customFormat="1">
      <c r="A125" s="14"/>
      <c r="B125" s="250"/>
      <c r="C125" s="251"/>
      <c r="D125" s="240" t="s">
        <v>446</v>
      </c>
      <c r="E125" s="252" t="s">
        <v>28</v>
      </c>
      <c r="F125" s="253" t="s">
        <v>7370</v>
      </c>
      <c r="G125" s="251"/>
      <c r="H125" s="252" t="s">
        <v>28</v>
      </c>
      <c r="I125" s="254"/>
      <c r="J125" s="251"/>
      <c r="K125" s="251"/>
      <c r="L125" s="255"/>
      <c r="M125" s="256"/>
      <c r="N125" s="257"/>
      <c r="O125" s="257"/>
      <c r="P125" s="257"/>
      <c r="Q125" s="257"/>
      <c r="R125" s="257"/>
      <c r="S125" s="257"/>
      <c r="T125" s="258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9" t="s">
        <v>446</v>
      </c>
      <c r="AU125" s="259" t="s">
        <v>83</v>
      </c>
      <c r="AV125" s="14" t="s">
        <v>81</v>
      </c>
      <c r="AW125" s="14" t="s">
        <v>35</v>
      </c>
      <c r="AX125" s="14" t="s">
        <v>74</v>
      </c>
      <c r="AY125" s="259" t="s">
        <v>426</v>
      </c>
    </row>
    <row r="126" s="13" customFormat="1">
      <c r="A126" s="13"/>
      <c r="B126" s="238"/>
      <c r="C126" s="239"/>
      <c r="D126" s="240" t="s">
        <v>446</v>
      </c>
      <c r="E126" s="241" t="s">
        <v>28</v>
      </c>
      <c r="F126" s="242" t="s">
        <v>81</v>
      </c>
      <c r="G126" s="239"/>
      <c r="H126" s="243">
        <v>1</v>
      </c>
      <c r="I126" s="244"/>
      <c r="J126" s="239"/>
      <c r="K126" s="239"/>
      <c r="L126" s="245"/>
      <c r="M126" s="246"/>
      <c r="N126" s="247"/>
      <c r="O126" s="247"/>
      <c r="P126" s="247"/>
      <c r="Q126" s="247"/>
      <c r="R126" s="247"/>
      <c r="S126" s="247"/>
      <c r="T126" s="24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9" t="s">
        <v>446</v>
      </c>
      <c r="AU126" s="249" t="s">
        <v>83</v>
      </c>
      <c r="AV126" s="13" t="s">
        <v>83</v>
      </c>
      <c r="AW126" s="13" t="s">
        <v>35</v>
      </c>
      <c r="AX126" s="13" t="s">
        <v>81</v>
      </c>
      <c r="AY126" s="249" t="s">
        <v>426</v>
      </c>
    </row>
    <row r="127" s="2" customFormat="1" ht="24.15" customHeight="1">
      <c r="A127" s="42"/>
      <c r="B127" s="43"/>
      <c r="C127" s="220" t="s">
        <v>572</v>
      </c>
      <c r="D127" s="220" t="s">
        <v>433</v>
      </c>
      <c r="E127" s="221" t="s">
        <v>7371</v>
      </c>
      <c r="F127" s="222" t="s">
        <v>7372</v>
      </c>
      <c r="G127" s="223" t="s">
        <v>7320</v>
      </c>
      <c r="H127" s="224">
        <v>1</v>
      </c>
      <c r="I127" s="225"/>
      <c r="J127" s="226">
        <f>ROUND(I127*H127,2)</f>
        <v>0</v>
      </c>
      <c r="K127" s="222" t="s">
        <v>28</v>
      </c>
      <c r="L127" s="48"/>
      <c r="M127" s="227" t="s">
        <v>28</v>
      </c>
      <c r="N127" s="228" t="s">
        <v>45</v>
      </c>
      <c r="O127" s="88"/>
      <c r="P127" s="229">
        <f>O127*H127</f>
        <v>0</v>
      </c>
      <c r="Q127" s="229">
        <v>0</v>
      </c>
      <c r="R127" s="229">
        <f>Q127*H127</f>
        <v>0</v>
      </c>
      <c r="S127" s="229">
        <v>0</v>
      </c>
      <c r="T127" s="230">
        <f>S127*H127</f>
        <v>0</v>
      </c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R127" s="231" t="s">
        <v>438</v>
      </c>
      <c r="AT127" s="231" t="s">
        <v>433</v>
      </c>
      <c r="AU127" s="231" t="s">
        <v>83</v>
      </c>
      <c r="AY127" s="21" t="s">
        <v>426</v>
      </c>
      <c r="BE127" s="232">
        <f>IF(N127="základní",J127,0)</f>
        <v>0</v>
      </c>
      <c r="BF127" s="232">
        <f>IF(N127="snížená",J127,0)</f>
        <v>0</v>
      </c>
      <c r="BG127" s="232">
        <f>IF(N127="zákl. přenesená",J127,0)</f>
        <v>0</v>
      </c>
      <c r="BH127" s="232">
        <f>IF(N127="sníž. přenesená",J127,0)</f>
        <v>0</v>
      </c>
      <c r="BI127" s="232">
        <f>IF(N127="nulová",J127,0)</f>
        <v>0</v>
      </c>
      <c r="BJ127" s="21" t="s">
        <v>81</v>
      </c>
      <c r="BK127" s="232">
        <f>ROUND(I127*H127,2)</f>
        <v>0</v>
      </c>
      <c r="BL127" s="21" t="s">
        <v>438</v>
      </c>
      <c r="BM127" s="231" t="s">
        <v>7373</v>
      </c>
    </row>
    <row r="128" s="13" customFormat="1">
      <c r="A128" s="13"/>
      <c r="B128" s="238"/>
      <c r="C128" s="239"/>
      <c r="D128" s="240" t="s">
        <v>446</v>
      </c>
      <c r="E128" s="241" t="s">
        <v>28</v>
      </c>
      <c r="F128" s="242" t="s">
        <v>81</v>
      </c>
      <c r="G128" s="239"/>
      <c r="H128" s="243">
        <v>1</v>
      </c>
      <c r="I128" s="244"/>
      <c r="J128" s="239"/>
      <c r="K128" s="239"/>
      <c r="L128" s="245"/>
      <c r="M128" s="246"/>
      <c r="N128" s="247"/>
      <c r="O128" s="247"/>
      <c r="P128" s="247"/>
      <c r="Q128" s="247"/>
      <c r="R128" s="247"/>
      <c r="S128" s="247"/>
      <c r="T128" s="248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9" t="s">
        <v>446</v>
      </c>
      <c r="AU128" s="249" t="s">
        <v>83</v>
      </c>
      <c r="AV128" s="13" t="s">
        <v>83</v>
      </c>
      <c r="AW128" s="13" t="s">
        <v>35</v>
      </c>
      <c r="AX128" s="13" t="s">
        <v>81</v>
      </c>
      <c r="AY128" s="249" t="s">
        <v>426</v>
      </c>
    </row>
    <row r="129" s="2" customFormat="1" ht="24.15" customHeight="1">
      <c r="A129" s="42"/>
      <c r="B129" s="43"/>
      <c r="C129" s="220" t="s">
        <v>429</v>
      </c>
      <c r="D129" s="220" t="s">
        <v>433</v>
      </c>
      <c r="E129" s="221" t="s">
        <v>7374</v>
      </c>
      <c r="F129" s="222" t="s">
        <v>7375</v>
      </c>
      <c r="G129" s="223" t="s">
        <v>7320</v>
      </c>
      <c r="H129" s="224">
        <v>1</v>
      </c>
      <c r="I129" s="225"/>
      <c r="J129" s="226">
        <f>ROUND(I129*H129,2)</f>
        <v>0</v>
      </c>
      <c r="K129" s="222" t="s">
        <v>28</v>
      </c>
      <c r="L129" s="48"/>
      <c r="M129" s="227" t="s">
        <v>28</v>
      </c>
      <c r="N129" s="228" t="s">
        <v>45</v>
      </c>
      <c r="O129" s="88"/>
      <c r="P129" s="229">
        <f>O129*H129</f>
        <v>0</v>
      </c>
      <c r="Q129" s="229">
        <v>0</v>
      </c>
      <c r="R129" s="229">
        <f>Q129*H129</f>
        <v>0</v>
      </c>
      <c r="S129" s="229">
        <v>0</v>
      </c>
      <c r="T129" s="230">
        <f>S129*H129</f>
        <v>0</v>
      </c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R129" s="231" t="s">
        <v>438</v>
      </c>
      <c r="AT129" s="231" t="s">
        <v>433</v>
      </c>
      <c r="AU129" s="231" t="s">
        <v>83</v>
      </c>
      <c r="AY129" s="21" t="s">
        <v>426</v>
      </c>
      <c r="BE129" s="232">
        <f>IF(N129="základní",J129,0)</f>
        <v>0</v>
      </c>
      <c r="BF129" s="232">
        <f>IF(N129="snížená",J129,0)</f>
        <v>0</v>
      </c>
      <c r="BG129" s="232">
        <f>IF(N129="zákl. přenesená",J129,0)</f>
        <v>0</v>
      </c>
      <c r="BH129" s="232">
        <f>IF(N129="sníž. přenesená",J129,0)</f>
        <v>0</v>
      </c>
      <c r="BI129" s="232">
        <f>IF(N129="nulová",J129,0)</f>
        <v>0</v>
      </c>
      <c r="BJ129" s="21" t="s">
        <v>81</v>
      </c>
      <c r="BK129" s="232">
        <f>ROUND(I129*H129,2)</f>
        <v>0</v>
      </c>
      <c r="BL129" s="21" t="s">
        <v>438</v>
      </c>
      <c r="BM129" s="231" t="s">
        <v>7376</v>
      </c>
    </row>
    <row r="130" s="13" customFormat="1">
      <c r="A130" s="13"/>
      <c r="B130" s="238"/>
      <c r="C130" s="239"/>
      <c r="D130" s="240" t="s">
        <v>446</v>
      </c>
      <c r="E130" s="241" t="s">
        <v>28</v>
      </c>
      <c r="F130" s="242" t="s">
        <v>81</v>
      </c>
      <c r="G130" s="239"/>
      <c r="H130" s="243">
        <v>1</v>
      </c>
      <c r="I130" s="244"/>
      <c r="J130" s="239"/>
      <c r="K130" s="239"/>
      <c r="L130" s="245"/>
      <c r="M130" s="246"/>
      <c r="N130" s="247"/>
      <c r="O130" s="247"/>
      <c r="P130" s="247"/>
      <c r="Q130" s="247"/>
      <c r="R130" s="247"/>
      <c r="S130" s="247"/>
      <c r="T130" s="248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9" t="s">
        <v>446</v>
      </c>
      <c r="AU130" s="249" t="s">
        <v>83</v>
      </c>
      <c r="AV130" s="13" t="s">
        <v>83</v>
      </c>
      <c r="AW130" s="13" t="s">
        <v>35</v>
      </c>
      <c r="AX130" s="13" t="s">
        <v>81</v>
      </c>
      <c r="AY130" s="249" t="s">
        <v>426</v>
      </c>
    </row>
    <row r="131" s="2" customFormat="1" ht="24.15" customHeight="1">
      <c r="A131" s="42"/>
      <c r="B131" s="43"/>
      <c r="C131" s="220" t="s">
        <v>564</v>
      </c>
      <c r="D131" s="220" t="s">
        <v>433</v>
      </c>
      <c r="E131" s="221" t="s">
        <v>7377</v>
      </c>
      <c r="F131" s="222" t="s">
        <v>7378</v>
      </c>
      <c r="G131" s="223" t="s">
        <v>5481</v>
      </c>
      <c r="H131" s="224">
        <v>1</v>
      </c>
      <c r="I131" s="225"/>
      <c r="J131" s="226">
        <f>ROUND(I131*H131,2)</f>
        <v>0</v>
      </c>
      <c r="K131" s="222" t="s">
        <v>28</v>
      </c>
      <c r="L131" s="48"/>
      <c r="M131" s="227" t="s">
        <v>28</v>
      </c>
      <c r="N131" s="228" t="s">
        <v>45</v>
      </c>
      <c r="O131" s="88"/>
      <c r="P131" s="229">
        <f>O131*H131</f>
        <v>0</v>
      </c>
      <c r="Q131" s="229">
        <v>0</v>
      </c>
      <c r="R131" s="229">
        <f>Q131*H131</f>
        <v>0</v>
      </c>
      <c r="S131" s="229">
        <v>0</v>
      </c>
      <c r="T131" s="230">
        <f>S131*H131</f>
        <v>0</v>
      </c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R131" s="231" t="s">
        <v>438</v>
      </c>
      <c r="AT131" s="231" t="s">
        <v>433</v>
      </c>
      <c r="AU131" s="231" t="s">
        <v>83</v>
      </c>
      <c r="AY131" s="21" t="s">
        <v>426</v>
      </c>
      <c r="BE131" s="232">
        <f>IF(N131="základní",J131,0)</f>
        <v>0</v>
      </c>
      <c r="BF131" s="232">
        <f>IF(N131="snížená",J131,0)</f>
        <v>0</v>
      </c>
      <c r="BG131" s="232">
        <f>IF(N131="zákl. přenesená",J131,0)</f>
        <v>0</v>
      </c>
      <c r="BH131" s="232">
        <f>IF(N131="sníž. přenesená",J131,0)</f>
        <v>0</v>
      </c>
      <c r="BI131" s="232">
        <f>IF(N131="nulová",J131,0)</f>
        <v>0</v>
      </c>
      <c r="BJ131" s="21" t="s">
        <v>81</v>
      </c>
      <c r="BK131" s="232">
        <f>ROUND(I131*H131,2)</f>
        <v>0</v>
      </c>
      <c r="BL131" s="21" t="s">
        <v>438</v>
      </c>
      <c r="BM131" s="231" t="s">
        <v>7379</v>
      </c>
    </row>
    <row r="132" s="13" customFormat="1">
      <c r="A132" s="13"/>
      <c r="B132" s="238"/>
      <c r="C132" s="239"/>
      <c r="D132" s="240" t="s">
        <v>446</v>
      </c>
      <c r="E132" s="241" t="s">
        <v>28</v>
      </c>
      <c r="F132" s="242" t="s">
        <v>81</v>
      </c>
      <c r="G132" s="239"/>
      <c r="H132" s="243">
        <v>1</v>
      </c>
      <c r="I132" s="244"/>
      <c r="J132" s="239"/>
      <c r="K132" s="239"/>
      <c r="L132" s="245"/>
      <c r="M132" s="246"/>
      <c r="N132" s="247"/>
      <c r="O132" s="247"/>
      <c r="P132" s="247"/>
      <c r="Q132" s="247"/>
      <c r="R132" s="247"/>
      <c r="S132" s="247"/>
      <c r="T132" s="248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9" t="s">
        <v>446</v>
      </c>
      <c r="AU132" s="249" t="s">
        <v>83</v>
      </c>
      <c r="AV132" s="13" t="s">
        <v>83</v>
      </c>
      <c r="AW132" s="13" t="s">
        <v>35</v>
      </c>
      <c r="AX132" s="13" t="s">
        <v>81</v>
      </c>
      <c r="AY132" s="249" t="s">
        <v>426</v>
      </c>
    </row>
    <row r="133" s="2" customFormat="1" ht="37.8" customHeight="1">
      <c r="A133" s="42"/>
      <c r="B133" s="43"/>
      <c r="C133" s="220" t="s">
        <v>497</v>
      </c>
      <c r="D133" s="220" t="s">
        <v>433</v>
      </c>
      <c r="E133" s="221" t="s">
        <v>7380</v>
      </c>
      <c r="F133" s="222" t="s">
        <v>7381</v>
      </c>
      <c r="G133" s="223" t="s">
        <v>5481</v>
      </c>
      <c r="H133" s="224">
        <v>1</v>
      </c>
      <c r="I133" s="225"/>
      <c r="J133" s="226">
        <f>ROUND(I133*H133,2)</f>
        <v>0</v>
      </c>
      <c r="K133" s="222" t="s">
        <v>28</v>
      </c>
      <c r="L133" s="48"/>
      <c r="M133" s="227" t="s">
        <v>28</v>
      </c>
      <c r="N133" s="228" t="s">
        <v>45</v>
      </c>
      <c r="O133" s="88"/>
      <c r="P133" s="229">
        <f>O133*H133</f>
        <v>0</v>
      </c>
      <c r="Q133" s="229">
        <v>0</v>
      </c>
      <c r="R133" s="229">
        <f>Q133*H133</f>
        <v>0</v>
      </c>
      <c r="S133" s="229">
        <v>0</v>
      </c>
      <c r="T133" s="230">
        <f>S133*H133</f>
        <v>0</v>
      </c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R133" s="231" t="s">
        <v>438</v>
      </c>
      <c r="AT133" s="231" t="s">
        <v>433</v>
      </c>
      <c r="AU133" s="231" t="s">
        <v>83</v>
      </c>
      <c r="AY133" s="21" t="s">
        <v>426</v>
      </c>
      <c r="BE133" s="232">
        <f>IF(N133="základní",J133,0)</f>
        <v>0</v>
      </c>
      <c r="BF133" s="232">
        <f>IF(N133="snížená",J133,0)</f>
        <v>0</v>
      </c>
      <c r="BG133" s="232">
        <f>IF(N133="zákl. přenesená",J133,0)</f>
        <v>0</v>
      </c>
      <c r="BH133" s="232">
        <f>IF(N133="sníž. přenesená",J133,0)</f>
        <v>0</v>
      </c>
      <c r="BI133" s="232">
        <f>IF(N133="nulová",J133,0)</f>
        <v>0</v>
      </c>
      <c r="BJ133" s="21" t="s">
        <v>81</v>
      </c>
      <c r="BK133" s="232">
        <f>ROUND(I133*H133,2)</f>
        <v>0</v>
      </c>
      <c r="BL133" s="21" t="s">
        <v>438</v>
      </c>
      <c r="BM133" s="231" t="s">
        <v>7382</v>
      </c>
    </row>
    <row r="134" s="13" customFormat="1">
      <c r="A134" s="13"/>
      <c r="B134" s="238"/>
      <c r="C134" s="239"/>
      <c r="D134" s="240" t="s">
        <v>446</v>
      </c>
      <c r="E134" s="241" t="s">
        <v>28</v>
      </c>
      <c r="F134" s="242" t="s">
        <v>81</v>
      </c>
      <c r="G134" s="239"/>
      <c r="H134" s="243">
        <v>1</v>
      </c>
      <c r="I134" s="244"/>
      <c r="J134" s="239"/>
      <c r="K134" s="239"/>
      <c r="L134" s="245"/>
      <c r="M134" s="246"/>
      <c r="N134" s="247"/>
      <c r="O134" s="247"/>
      <c r="P134" s="247"/>
      <c r="Q134" s="247"/>
      <c r="R134" s="247"/>
      <c r="S134" s="247"/>
      <c r="T134" s="248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9" t="s">
        <v>446</v>
      </c>
      <c r="AU134" s="249" t="s">
        <v>83</v>
      </c>
      <c r="AV134" s="13" t="s">
        <v>83</v>
      </c>
      <c r="AW134" s="13" t="s">
        <v>35</v>
      </c>
      <c r="AX134" s="13" t="s">
        <v>81</v>
      </c>
      <c r="AY134" s="249" t="s">
        <v>426</v>
      </c>
    </row>
    <row r="135" s="2" customFormat="1" ht="24.15" customHeight="1">
      <c r="A135" s="42"/>
      <c r="B135" s="43"/>
      <c r="C135" s="220" t="s">
        <v>627</v>
      </c>
      <c r="D135" s="220" t="s">
        <v>433</v>
      </c>
      <c r="E135" s="221" t="s">
        <v>7383</v>
      </c>
      <c r="F135" s="222" t="s">
        <v>7384</v>
      </c>
      <c r="G135" s="223" t="s">
        <v>7320</v>
      </c>
      <c r="H135" s="224">
        <v>1</v>
      </c>
      <c r="I135" s="225"/>
      <c r="J135" s="226">
        <f>ROUND(I135*H135,2)</f>
        <v>0</v>
      </c>
      <c r="K135" s="222" t="s">
        <v>28</v>
      </c>
      <c r="L135" s="48"/>
      <c r="M135" s="227" t="s">
        <v>28</v>
      </c>
      <c r="N135" s="228" t="s">
        <v>45</v>
      </c>
      <c r="O135" s="88"/>
      <c r="P135" s="229">
        <f>O135*H135</f>
        <v>0</v>
      </c>
      <c r="Q135" s="229">
        <v>0</v>
      </c>
      <c r="R135" s="229">
        <f>Q135*H135</f>
        <v>0</v>
      </c>
      <c r="S135" s="229">
        <v>0</v>
      </c>
      <c r="T135" s="230">
        <f>S135*H135</f>
        <v>0</v>
      </c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R135" s="231" t="s">
        <v>438</v>
      </c>
      <c r="AT135" s="231" t="s">
        <v>433</v>
      </c>
      <c r="AU135" s="231" t="s">
        <v>83</v>
      </c>
      <c r="AY135" s="21" t="s">
        <v>426</v>
      </c>
      <c r="BE135" s="232">
        <f>IF(N135="základní",J135,0)</f>
        <v>0</v>
      </c>
      <c r="BF135" s="232">
        <f>IF(N135="snížená",J135,0)</f>
        <v>0</v>
      </c>
      <c r="BG135" s="232">
        <f>IF(N135="zákl. přenesená",J135,0)</f>
        <v>0</v>
      </c>
      <c r="BH135" s="232">
        <f>IF(N135="sníž. přenesená",J135,0)</f>
        <v>0</v>
      </c>
      <c r="BI135" s="232">
        <f>IF(N135="nulová",J135,0)</f>
        <v>0</v>
      </c>
      <c r="BJ135" s="21" t="s">
        <v>81</v>
      </c>
      <c r="BK135" s="232">
        <f>ROUND(I135*H135,2)</f>
        <v>0</v>
      </c>
      <c r="BL135" s="21" t="s">
        <v>438</v>
      </c>
      <c r="BM135" s="231" t="s">
        <v>7385</v>
      </c>
    </row>
    <row r="136" s="14" customFormat="1">
      <c r="A136" s="14"/>
      <c r="B136" s="250"/>
      <c r="C136" s="251"/>
      <c r="D136" s="240" t="s">
        <v>446</v>
      </c>
      <c r="E136" s="252" t="s">
        <v>28</v>
      </c>
      <c r="F136" s="253" t="s">
        <v>7386</v>
      </c>
      <c r="G136" s="251"/>
      <c r="H136" s="252" t="s">
        <v>28</v>
      </c>
      <c r="I136" s="254"/>
      <c r="J136" s="251"/>
      <c r="K136" s="251"/>
      <c r="L136" s="255"/>
      <c r="M136" s="256"/>
      <c r="N136" s="257"/>
      <c r="O136" s="257"/>
      <c r="P136" s="257"/>
      <c r="Q136" s="257"/>
      <c r="R136" s="257"/>
      <c r="S136" s="257"/>
      <c r="T136" s="258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9" t="s">
        <v>446</v>
      </c>
      <c r="AU136" s="259" t="s">
        <v>83</v>
      </c>
      <c r="AV136" s="14" t="s">
        <v>81</v>
      </c>
      <c r="AW136" s="14" t="s">
        <v>35</v>
      </c>
      <c r="AX136" s="14" t="s">
        <v>74</v>
      </c>
      <c r="AY136" s="259" t="s">
        <v>426</v>
      </c>
    </row>
    <row r="137" s="13" customFormat="1">
      <c r="A137" s="13"/>
      <c r="B137" s="238"/>
      <c r="C137" s="239"/>
      <c r="D137" s="240" t="s">
        <v>446</v>
      </c>
      <c r="E137" s="241" t="s">
        <v>28</v>
      </c>
      <c r="F137" s="242" t="s">
        <v>81</v>
      </c>
      <c r="G137" s="239"/>
      <c r="H137" s="243">
        <v>1</v>
      </c>
      <c r="I137" s="244"/>
      <c r="J137" s="239"/>
      <c r="K137" s="239"/>
      <c r="L137" s="245"/>
      <c r="M137" s="246"/>
      <c r="N137" s="247"/>
      <c r="O137" s="247"/>
      <c r="P137" s="247"/>
      <c r="Q137" s="247"/>
      <c r="R137" s="247"/>
      <c r="S137" s="247"/>
      <c r="T137" s="248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9" t="s">
        <v>446</v>
      </c>
      <c r="AU137" s="249" t="s">
        <v>83</v>
      </c>
      <c r="AV137" s="13" t="s">
        <v>83</v>
      </c>
      <c r="AW137" s="13" t="s">
        <v>35</v>
      </c>
      <c r="AX137" s="13" t="s">
        <v>81</v>
      </c>
      <c r="AY137" s="249" t="s">
        <v>426</v>
      </c>
    </row>
    <row r="138" s="2" customFormat="1" ht="37.8" customHeight="1">
      <c r="A138" s="42"/>
      <c r="B138" s="43"/>
      <c r="C138" s="220" t="s">
        <v>8</v>
      </c>
      <c r="D138" s="220" t="s">
        <v>433</v>
      </c>
      <c r="E138" s="221" t="s">
        <v>7387</v>
      </c>
      <c r="F138" s="222" t="s">
        <v>7388</v>
      </c>
      <c r="G138" s="223" t="s">
        <v>7320</v>
      </c>
      <c r="H138" s="224">
        <v>1</v>
      </c>
      <c r="I138" s="225"/>
      <c r="J138" s="226">
        <f>ROUND(I138*H138,2)</f>
        <v>0</v>
      </c>
      <c r="K138" s="222" t="s">
        <v>28</v>
      </c>
      <c r="L138" s="48"/>
      <c r="M138" s="227" t="s">
        <v>28</v>
      </c>
      <c r="N138" s="228" t="s">
        <v>45</v>
      </c>
      <c r="O138" s="88"/>
      <c r="P138" s="229">
        <f>O138*H138</f>
        <v>0</v>
      </c>
      <c r="Q138" s="229">
        <v>0</v>
      </c>
      <c r="R138" s="229">
        <f>Q138*H138</f>
        <v>0</v>
      </c>
      <c r="S138" s="229">
        <v>0</v>
      </c>
      <c r="T138" s="230">
        <f>S138*H138</f>
        <v>0</v>
      </c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R138" s="231" t="s">
        <v>438</v>
      </c>
      <c r="AT138" s="231" t="s">
        <v>433</v>
      </c>
      <c r="AU138" s="231" t="s">
        <v>83</v>
      </c>
      <c r="AY138" s="21" t="s">
        <v>426</v>
      </c>
      <c r="BE138" s="232">
        <f>IF(N138="základní",J138,0)</f>
        <v>0</v>
      </c>
      <c r="BF138" s="232">
        <f>IF(N138="snížená",J138,0)</f>
        <v>0</v>
      </c>
      <c r="BG138" s="232">
        <f>IF(N138="zákl. přenesená",J138,0)</f>
        <v>0</v>
      </c>
      <c r="BH138" s="232">
        <f>IF(N138="sníž. přenesená",J138,0)</f>
        <v>0</v>
      </c>
      <c r="BI138" s="232">
        <f>IF(N138="nulová",J138,0)</f>
        <v>0</v>
      </c>
      <c r="BJ138" s="21" t="s">
        <v>81</v>
      </c>
      <c r="BK138" s="232">
        <f>ROUND(I138*H138,2)</f>
        <v>0</v>
      </c>
      <c r="BL138" s="21" t="s">
        <v>438</v>
      </c>
      <c r="BM138" s="231" t="s">
        <v>7389</v>
      </c>
    </row>
    <row r="139" s="14" customFormat="1">
      <c r="A139" s="14"/>
      <c r="B139" s="250"/>
      <c r="C139" s="251"/>
      <c r="D139" s="240" t="s">
        <v>446</v>
      </c>
      <c r="E139" s="252" t="s">
        <v>28</v>
      </c>
      <c r="F139" s="253" t="s">
        <v>7386</v>
      </c>
      <c r="G139" s="251"/>
      <c r="H139" s="252" t="s">
        <v>28</v>
      </c>
      <c r="I139" s="254"/>
      <c r="J139" s="251"/>
      <c r="K139" s="251"/>
      <c r="L139" s="255"/>
      <c r="M139" s="256"/>
      <c r="N139" s="257"/>
      <c r="O139" s="257"/>
      <c r="P139" s="257"/>
      <c r="Q139" s="257"/>
      <c r="R139" s="257"/>
      <c r="S139" s="257"/>
      <c r="T139" s="258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9" t="s">
        <v>446</v>
      </c>
      <c r="AU139" s="259" t="s">
        <v>83</v>
      </c>
      <c r="AV139" s="14" t="s">
        <v>81</v>
      </c>
      <c r="AW139" s="14" t="s">
        <v>35</v>
      </c>
      <c r="AX139" s="14" t="s">
        <v>74</v>
      </c>
      <c r="AY139" s="259" t="s">
        <v>426</v>
      </c>
    </row>
    <row r="140" s="13" customFormat="1">
      <c r="A140" s="13"/>
      <c r="B140" s="238"/>
      <c r="C140" s="239"/>
      <c r="D140" s="240" t="s">
        <v>446</v>
      </c>
      <c r="E140" s="241" t="s">
        <v>28</v>
      </c>
      <c r="F140" s="242" t="s">
        <v>81</v>
      </c>
      <c r="G140" s="239"/>
      <c r="H140" s="243">
        <v>1</v>
      </c>
      <c r="I140" s="244"/>
      <c r="J140" s="239"/>
      <c r="K140" s="239"/>
      <c r="L140" s="245"/>
      <c r="M140" s="292"/>
      <c r="N140" s="293"/>
      <c r="O140" s="293"/>
      <c r="P140" s="293"/>
      <c r="Q140" s="293"/>
      <c r="R140" s="293"/>
      <c r="S140" s="293"/>
      <c r="T140" s="294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9" t="s">
        <v>446</v>
      </c>
      <c r="AU140" s="249" t="s">
        <v>83</v>
      </c>
      <c r="AV140" s="13" t="s">
        <v>83</v>
      </c>
      <c r="AW140" s="13" t="s">
        <v>35</v>
      </c>
      <c r="AX140" s="13" t="s">
        <v>81</v>
      </c>
      <c r="AY140" s="249" t="s">
        <v>426</v>
      </c>
    </row>
    <row r="141" s="2" customFormat="1" ht="6.96" customHeight="1">
      <c r="A141" s="42"/>
      <c r="B141" s="63"/>
      <c r="C141" s="64"/>
      <c r="D141" s="64"/>
      <c r="E141" s="64"/>
      <c r="F141" s="64"/>
      <c r="G141" s="64"/>
      <c r="H141" s="64"/>
      <c r="I141" s="64"/>
      <c r="J141" s="64"/>
      <c r="K141" s="64"/>
      <c r="L141" s="48"/>
      <c r="M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</row>
  </sheetData>
  <sheetProtection sheet="1" autoFilter="0" formatColumns="0" formatRows="0" objects="1" scenarios="1" spinCount="100000" saltValue="lWUDLttsEWPLJqJYCmr32uTbf5J6OWgjrDTq4p2RQyD6zf03ZwtnL7lJu74U6LFT7Zoo7ll9ZUG9Oha0UVwfVQ==" hashValue="7J8PYMIKBzif65g7q63xfmMMYrbi7RQONWSSfbTxR7CsLdYy0rqWlG6jEQ9BSEvPsXmq/B2x323ApAXVZ14kBA==" algorithmName="SHA-512" password="CC35"/>
  <autoFilter ref="C81:K140"/>
  <mergeCells count="9">
    <mergeCell ref="E7:H7"/>
    <mergeCell ref="E9:H9"/>
    <mergeCell ref="E18:H18"/>
    <mergeCell ref="E27:H27"/>
    <mergeCell ref="E48:H48"/>
    <mergeCell ref="E50:H50"/>
    <mergeCell ref="E72:H72"/>
    <mergeCell ref="E74:H7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25" style="1" customWidth="1"/>
    <col min="4" max="4" width="75.83203" style="1" customWidth="1"/>
    <col min="5" max="5" width="13.33203" style="1" customWidth="1"/>
    <col min="6" max="6" width="20" style="1" customWidth="1"/>
    <col min="7" max="7" width="1.667969" style="1" customWidth="1"/>
    <col min="8" max="8" width="8.332031" style="1" customWidth="1"/>
  </cols>
  <sheetData>
    <row r="1" s="1" customFormat="1" ht="11.28" customHeight="1"/>
    <row r="2" s="1" customFormat="1" ht="36.96" customHeight="1"/>
    <row r="3" s="1" customFormat="1" ht="6.96" customHeight="1">
      <c r="B3" s="143"/>
      <c r="C3" s="144"/>
      <c r="D3" s="144"/>
      <c r="E3" s="144"/>
      <c r="F3" s="144"/>
      <c r="G3" s="144"/>
      <c r="H3" s="24"/>
    </row>
    <row r="4" s="1" customFormat="1" ht="24.96" customHeight="1">
      <c r="B4" s="24"/>
      <c r="C4" s="145" t="s">
        <v>7390</v>
      </c>
      <c r="H4" s="24"/>
    </row>
    <row r="5" s="1" customFormat="1" ht="12" customHeight="1">
      <c r="B5" s="24"/>
      <c r="C5" s="320" t="s">
        <v>13</v>
      </c>
      <c r="D5" s="154" t="s">
        <v>14</v>
      </c>
      <c r="E5" s="1"/>
      <c r="F5" s="1"/>
      <c r="H5" s="24"/>
    </row>
    <row r="6" s="1" customFormat="1" ht="36.96" customHeight="1">
      <c r="B6" s="24"/>
      <c r="C6" s="321" t="s">
        <v>16</v>
      </c>
      <c r="D6" s="322" t="s">
        <v>17</v>
      </c>
      <c r="E6" s="1"/>
      <c r="F6" s="1"/>
      <c r="H6" s="24"/>
    </row>
    <row r="7" s="1" customFormat="1" ht="24.75" customHeight="1">
      <c r="B7" s="24"/>
      <c r="C7" s="147" t="s">
        <v>24</v>
      </c>
      <c r="D7" s="151" t="str">
        <f>'Rekapitulace stavby'!AN8</f>
        <v>11. 9. 2024</v>
      </c>
      <c r="H7" s="24"/>
    </row>
    <row r="8" s="2" customFormat="1" ht="10.8" customHeight="1">
      <c r="A8" s="42"/>
      <c r="B8" s="48"/>
      <c r="C8" s="42"/>
      <c r="D8" s="42"/>
      <c r="E8" s="42"/>
      <c r="F8" s="42"/>
      <c r="G8" s="42"/>
      <c r="H8" s="48"/>
    </row>
    <row r="9" s="11" customFormat="1" ht="29.28" customHeight="1">
      <c r="A9" s="193"/>
      <c r="B9" s="323"/>
      <c r="C9" s="324" t="s">
        <v>55</v>
      </c>
      <c r="D9" s="325" t="s">
        <v>56</v>
      </c>
      <c r="E9" s="325" t="s">
        <v>409</v>
      </c>
      <c r="F9" s="326" t="s">
        <v>7391</v>
      </c>
      <c r="G9" s="193"/>
      <c r="H9" s="323"/>
    </row>
    <row r="10" s="2" customFormat="1" ht="26.4" customHeight="1">
      <c r="A10" s="42"/>
      <c r="B10" s="48"/>
      <c r="C10" s="327" t="s">
        <v>78</v>
      </c>
      <c r="D10" s="327" t="s">
        <v>79</v>
      </c>
      <c r="E10" s="42"/>
      <c r="F10" s="42"/>
      <c r="G10" s="42"/>
      <c r="H10" s="48"/>
    </row>
    <row r="11" s="2" customFormat="1" ht="16.8" customHeight="1">
      <c r="A11" s="42"/>
      <c r="B11" s="48"/>
      <c r="C11" s="328" t="s">
        <v>143</v>
      </c>
      <c r="D11" s="329" t="s">
        <v>143</v>
      </c>
      <c r="E11" s="330" t="s">
        <v>28</v>
      </c>
      <c r="F11" s="331">
        <v>15.550000000000001</v>
      </c>
      <c r="G11" s="42"/>
      <c r="H11" s="48"/>
    </row>
    <row r="12" s="2" customFormat="1" ht="16.8" customHeight="1">
      <c r="A12" s="42"/>
      <c r="B12" s="48"/>
      <c r="C12" s="328" t="s">
        <v>145</v>
      </c>
      <c r="D12" s="329" t="s">
        <v>145</v>
      </c>
      <c r="E12" s="330" t="s">
        <v>28</v>
      </c>
      <c r="F12" s="331">
        <v>22.754999999999999</v>
      </c>
      <c r="G12" s="42"/>
      <c r="H12" s="48"/>
    </row>
    <row r="13" s="2" customFormat="1" ht="16.8" customHeight="1">
      <c r="A13" s="42"/>
      <c r="B13" s="48"/>
      <c r="C13" s="328" t="s">
        <v>148</v>
      </c>
      <c r="D13" s="329" t="s">
        <v>148</v>
      </c>
      <c r="E13" s="330" t="s">
        <v>28</v>
      </c>
      <c r="F13" s="331">
        <v>6.1500000000000004</v>
      </c>
      <c r="G13" s="42"/>
      <c r="H13" s="48"/>
    </row>
    <row r="14" s="2" customFormat="1" ht="16.8" customHeight="1">
      <c r="A14" s="42"/>
      <c r="B14" s="48"/>
      <c r="C14" s="328" t="s">
        <v>181</v>
      </c>
      <c r="D14" s="329" t="s">
        <v>181</v>
      </c>
      <c r="E14" s="330" t="s">
        <v>28</v>
      </c>
      <c r="F14" s="331">
        <v>4.4950000000000001</v>
      </c>
      <c r="G14" s="42"/>
      <c r="H14" s="48"/>
    </row>
    <row r="15" s="2" customFormat="1" ht="16.8" customHeight="1">
      <c r="A15" s="42"/>
      <c r="B15" s="48"/>
      <c r="C15" s="328" t="s">
        <v>205</v>
      </c>
      <c r="D15" s="329" t="s">
        <v>205</v>
      </c>
      <c r="E15" s="330" t="s">
        <v>28</v>
      </c>
      <c r="F15" s="331">
        <v>5.4119999999999999</v>
      </c>
      <c r="G15" s="42"/>
      <c r="H15" s="48"/>
    </row>
    <row r="16" s="2" customFormat="1" ht="16.8" customHeight="1">
      <c r="A16" s="42"/>
      <c r="B16" s="48"/>
      <c r="C16" s="328" t="s">
        <v>207</v>
      </c>
      <c r="D16" s="329" t="s">
        <v>207</v>
      </c>
      <c r="E16" s="330" t="s">
        <v>28</v>
      </c>
      <c r="F16" s="331">
        <v>10.824</v>
      </c>
      <c r="G16" s="42"/>
      <c r="H16" s="48"/>
    </row>
    <row r="17" s="2" customFormat="1" ht="16.8" customHeight="1">
      <c r="A17" s="42"/>
      <c r="B17" s="48"/>
      <c r="C17" s="328" t="s">
        <v>514</v>
      </c>
      <c r="D17" s="329" t="s">
        <v>514</v>
      </c>
      <c r="E17" s="330" t="s">
        <v>28</v>
      </c>
      <c r="F17" s="331">
        <v>10.824</v>
      </c>
      <c r="G17" s="42"/>
      <c r="H17" s="48"/>
    </row>
    <row r="18" s="2" customFormat="1" ht="16.8" customHeight="1">
      <c r="A18" s="42"/>
      <c r="B18" s="48"/>
      <c r="C18" s="328" t="s">
        <v>209</v>
      </c>
      <c r="D18" s="329" t="s">
        <v>209</v>
      </c>
      <c r="E18" s="330" t="s">
        <v>28</v>
      </c>
      <c r="F18" s="331">
        <v>18.431999999999999</v>
      </c>
      <c r="G18" s="42"/>
      <c r="H18" s="48"/>
    </row>
    <row r="19" s="2" customFormat="1" ht="16.8" customHeight="1">
      <c r="A19" s="42"/>
      <c r="B19" s="48"/>
      <c r="C19" s="328" t="s">
        <v>211</v>
      </c>
      <c r="D19" s="329" t="s">
        <v>211</v>
      </c>
      <c r="E19" s="330" t="s">
        <v>28</v>
      </c>
      <c r="F19" s="331">
        <v>36.863999999999997</v>
      </c>
      <c r="G19" s="42"/>
      <c r="H19" s="48"/>
    </row>
    <row r="20" s="2" customFormat="1" ht="16.8" customHeight="1">
      <c r="A20" s="42"/>
      <c r="B20" s="48"/>
      <c r="C20" s="328" t="s">
        <v>213</v>
      </c>
      <c r="D20" s="329" t="s">
        <v>213</v>
      </c>
      <c r="E20" s="330" t="s">
        <v>28</v>
      </c>
      <c r="F20" s="331">
        <v>36.863999999999997</v>
      </c>
      <c r="G20" s="42"/>
      <c r="H20" s="48"/>
    </row>
    <row r="21" s="2" customFormat="1" ht="16.8" customHeight="1">
      <c r="A21" s="42"/>
      <c r="B21" s="48"/>
      <c r="C21" s="328" t="s">
        <v>234</v>
      </c>
      <c r="D21" s="329" t="s">
        <v>234</v>
      </c>
      <c r="E21" s="330" t="s">
        <v>28</v>
      </c>
      <c r="F21" s="331">
        <v>5.8049999999999997</v>
      </c>
      <c r="G21" s="42"/>
      <c r="H21" s="48"/>
    </row>
    <row r="22" s="2" customFormat="1" ht="16.8" customHeight="1">
      <c r="A22" s="42"/>
      <c r="B22" s="48"/>
      <c r="C22" s="328" t="s">
        <v>237</v>
      </c>
      <c r="D22" s="329" t="s">
        <v>237</v>
      </c>
      <c r="E22" s="330" t="s">
        <v>28</v>
      </c>
      <c r="F22" s="331">
        <v>7.7400000000000002</v>
      </c>
      <c r="G22" s="42"/>
      <c r="H22" s="48"/>
    </row>
    <row r="23" s="2" customFormat="1" ht="16.8" customHeight="1">
      <c r="A23" s="42"/>
      <c r="B23" s="48"/>
      <c r="C23" s="328" t="s">
        <v>243</v>
      </c>
      <c r="D23" s="329" t="s">
        <v>243</v>
      </c>
      <c r="E23" s="330" t="s">
        <v>28</v>
      </c>
      <c r="F23" s="331">
        <v>9.9900000000000002</v>
      </c>
      <c r="G23" s="42"/>
      <c r="H23" s="48"/>
    </row>
    <row r="24" s="2" customFormat="1" ht="16.8" customHeight="1">
      <c r="A24" s="42"/>
      <c r="B24" s="48"/>
      <c r="C24" s="328" t="s">
        <v>257</v>
      </c>
      <c r="D24" s="329" t="s">
        <v>257</v>
      </c>
      <c r="E24" s="330" t="s">
        <v>28</v>
      </c>
      <c r="F24" s="331">
        <v>1.395</v>
      </c>
      <c r="G24" s="42"/>
      <c r="H24" s="48"/>
    </row>
    <row r="25" s="2" customFormat="1" ht="16.8" customHeight="1">
      <c r="A25" s="42"/>
      <c r="B25" s="48"/>
      <c r="C25" s="328" t="s">
        <v>319</v>
      </c>
      <c r="D25" s="329" t="s">
        <v>319</v>
      </c>
      <c r="E25" s="330" t="s">
        <v>28</v>
      </c>
      <c r="F25" s="331">
        <v>10.550000000000001</v>
      </c>
      <c r="G25" s="42"/>
      <c r="H25" s="48"/>
    </row>
    <row r="26" s="2" customFormat="1" ht="16.8" customHeight="1">
      <c r="A26" s="42"/>
      <c r="B26" s="48"/>
      <c r="C26" s="328" t="s">
        <v>322</v>
      </c>
      <c r="D26" s="329" t="s">
        <v>322</v>
      </c>
      <c r="E26" s="330" t="s">
        <v>28</v>
      </c>
      <c r="F26" s="331">
        <v>4.1849999999999996</v>
      </c>
      <c r="G26" s="42"/>
      <c r="H26" s="48"/>
    </row>
    <row r="27" s="2" customFormat="1" ht="16.8" customHeight="1">
      <c r="A27" s="42"/>
      <c r="B27" s="48"/>
      <c r="C27" s="328" t="s">
        <v>357</v>
      </c>
      <c r="D27" s="329" t="s">
        <v>357</v>
      </c>
      <c r="E27" s="330" t="s">
        <v>28</v>
      </c>
      <c r="F27" s="331">
        <v>100.04000000000001</v>
      </c>
      <c r="G27" s="42"/>
      <c r="H27" s="48"/>
    </row>
    <row r="28" s="2" customFormat="1" ht="16.8" customHeight="1">
      <c r="A28" s="42"/>
      <c r="B28" s="48"/>
      <c r="C28" s="328" t="s">
        <v>360</v>
      </c>
      <c r="D28" s="329" t="s">
        <v>360</v>
      </c>
      <c r="E28" s="330" t="s">
        <v>28</v>
      </c>
      <c r="F28" s="331">
        <v>68.420000000000002</v>
      </c>
      <c r="G28" s="42"/>
      <c r="H28" s="48"/>
    </row>
    <row r="29" s="2" customFormat="1" ht="16.8" customHeight="1">
      <c r="A29" s="42"/>
      <c r="B29" s="48"/>
      <c r="C29" s="328" t="s">
        <v>363</v>
      </c>
      <c r="D29" s="329" t="s">
        <v>363</v>
      </c>
      <c r="E29" s="330" t="s">
        <v>28</v>
      </c>
      <c r="F29" s="331">
        <v>15.810000000000001</v>
      </c>
      <c r="G29" s="42"/>
      <c r="H29" s="48"/>
    </row>
    <row r="30" s="2" customFormat="1" ht="16.8" customHeight="1">
      <c r="A30" s="42"/>
      <c r="B30" s="48"/>
      <c r="C30" s="328" t="s">
        <v>499</v>
      </c>
      <c r="D30" s="329" t="s">
        <v>499</v>
      </c>
      <c r="E30" s="330" t="s">
        <v>28</v>
      </c>
      <c r="F30" s="331">
        <v>19.968</v>
      </c>
      <c r="G30" s="42"/>
      <c r="H30" s="48"/>
    </row>
    <row r="31" s="2" customFormat="1" ht="16.8" customHeight="1">
      <c r="A31" s="42"/>
      <c r="B31" s="48"/>
      <c r="C31" s="328" t="s">
        <v>834</v>
      </c>
      <c r="D31" s="329" t="s">
        <v>834</v>
      </c>
      <c r="E31" s="330" t="s">
        <v>28</v>
      </c>
      <c r="F31" s="331">
        <v>5.3899999999999997</v>
      </c>
      <c r="G31" s="42"/>
      <c r="H31" s="48"/>
    </row>
    <row r="32" s="2" customFormat="1" ht="16.8" customHeight="1">
      <c r="A32" s="42"/>
      <c r="B32" s="48"/>
      <c r="C32" s="328" t="s">
        <v>7392</v>
      </c>
      <c r="D32" s="329" t="s">
        <v>7392</v>
      </c>
      <c r="E32" s="330" t="s">
        <v>28</v>
      </c>
      <c r="F32" s="331">
        <v>32.920000000000002</v>
      </c>
      <c r="G32" s="42"/>
      <c r="H32" s="48"/>
    </row>
    <row r="33" s="2" customFormat="1" ht="16.8" customHeight="1">
      <c r="A33" s="42"/>
      <c r="B33" s="48"/>
      <c r="C33" s="328" t="s">
        <v>840</v>
      </c>
      <c r="D33" s="329" t="s">
        <v>840</v>
      </c>
      <c r="E33" s="330" t="s">
        <v>28</v>
      </c>
      <c r="F33" s="331">
        <v>32.920000000000002</v>
      </c>
      <c r="G33" s="42"/>
      <c r="H33" s="48"/>
    </row>
    <row r="34" s="2" customFormat="1" ht="16.8" customHeight="1">
      <c r="A34" s="42"/>
      <c r="B34" s="48"/>
      <c r="C34" s="328" t="s">
        <v>594</v>
      </c>
      <c r="D34" s="329" t="s">
        <v>594</v>
      </c>
      <c r="E34" s="330" t="s">
        <v>28</v>
      </c>
      <c r="F34" s="331">
        <v>25.038</v>
      </c>
      <c r="G34" s="42"/>
      <c r="H34" s="48"/>
    </row>
    <row r="35" s="2" customFormat="1" ht="16.8" customHeight="1">
      <c r="A35" s="42"/>
      <c r="B35" s="48"/>
      <c r="C35" s="328" t="s">
        <v>597</v>
      </c>
      <c r="D35" s="329" t="s">
        <v>597</v>
      </c>
      <c r="E35" s="330" t="s">
        <v>28</v>
      </c>
      <c r="F35" s="331">
        <v>84.802000000000007</v>
      </c>
      <c r="G35" s="42"/>
      <c r="H35" s="48"/>
    </row>
    <row r="36" s="2" customFormat="1" ht="16.8" customHeight="1">
      <c r="A36" s="42"/>
      <c r="B36" s="48"/>
      <c r="C36" s="328" t="s">
        <v>600</v>
      </c>
      <c r="D36" s="329" t="s">
        <v>600</v>
      </c>
      <c r="E36" s="330" t="s">
        <v>28</v>
      </c>
      <c r="F36" s="331">
        <v>13.27</v>
      </c>
      <c r="G36" s="42"/>
      <c r="H36" s="48"/>
    </row>
    <row r="37" s="2" customFormat="1" ht="16.8" customHeight="1">
      <c r="A37" s="42"/>
      <c r="B37" s="48"/>
      <c r="C37" s="328" t="s">
        <v>604</v>
      </c>
      <c r="D37" s="329" t="s">
        <v>604</v>
      </c>
      <c r="E37" s="330" t="s">
        <v>28</v>
      </c>
      <c r="F37" s="331">
        <v>0.39000000000000001</v>
      </c>
      <c r="G37" s="42"/>
      <c r="H37" s="48"/>
    </row>
    <row r="38" s="2" customFormat="1" ht="16.8" customHeight="1">
      <c r="A38" s="42"/>
      <c r="B38" s="48"/>
      <c r="C38" s="328" t="s">
        <v>608</v>
      </c>
      <c r="D38" s="329" t="s">
        <v>608</v>
      </c>
      <c r="E38" s="330" t="s">
        <v>28</v>
      </c>
      <c r="F38" s="331">
        <v>0.78000000000000003</v>
      </c>
      <c r="G38" s="42"/>
      <c r="H38" s="48"/>
    </row>
    <row r="39" s="2" customFormat="1" ht="16.8" customHeight="1">
      <c r="A39" s="42"/>
      <c r="B39" s="48"/>
      <c r="C39" s="328" t="s">
        <v>599</v>
      </c>
      <c r="D39" s="329" t="s">
        <v>599</v>
      </c>
      <c r="E39" s="330" t="s">
        <v>28</v>
      </c>
      <c r="F39" s="331">
        <v>0.78000000000000003</v>
      </c>
      <c r="G39" s="42"/>
      <c r="H39" s="48"/>
    </row>
    <row r="40" s="2" customFormat="1" ht="16.8" customHeight="1">
      <c r="A40" s="42"/>
      <c r="B40" s="48"/>
      <c r="C40" s="328" t="s">
        <v>610</v>
      </c>
      <c r="D40" s="329" t="s">
        <v>610</v>
      </c>
      <c r="E40" s="330" t="s">
        <v>28</v>
      </c>
      <c r="F40" s="331">
        <v>12.93</v>
      </c>
      <c r="G40" s="42"/>
      <c r="H40" s="48"/>
    </row>
    <row r="41" s="2" customFormat="1" ht="16.8" customHeight="1">
      <c r="A41" s="42"/>
      <c r="B41" s="48"/>
      <c r="C41" s="328" t="s">
        <v>637</v>
      </c>
      <c r="D41" s="329" t="s">
        <v>637</v>
      </c>
      <c r="E41" s="330" t="s">
        <v>28</v>
      </c>
      <c r="F41" s="331">
        <v>8.6199999999999992</v>
      </c>
      <c r="G41" s="42"/>
      <c r="H41" s="48"/>
    </row>
    <row r="42" s="2" customFormat="1" ht="16.8" customHeight="1">
      <c r="A42" s="42"/>
      <c r="B42" s="48"/>
      <c r="C42" s="328" t="s">
        <v>614</v>
      </c>
      <c r="D42" s="329" t="s">
        <v>614</v>
      </c>
      <c r="E42" s="330" t="s">
        <v>28</v>
      </c>
      <c r="F42" s="331">
        <v>20.5</v>
      </c>
      <c r="G42" s="42"/>
      <c r="H42" s="48"/>
    </row>
    <row r="43" s="2" customFormat="1" ht="16.8" customHeight="1">
      <c r="A43" s="42"/>
      <c r="B43" s="48"/>
      <c r="C43" s="328" t="s">
        <v>623</v>
      </c>
      <c r="D43" s="329" t="s">
        <v>623</v>
      </c>
      <c r="E43" s="330" t="s">
        <v>28</v>
      </c>
      <c r="F43" s="331">
        <v>10.23</v>
      </c>
      <c r="G43" s="42"/>
      <c r="H43" s="48"/>
    </row>
    <row r="44" s="2" customFormat="1" ht="16.8" customHeight="1">
      <c r="A44" s="42"/>
      <c r="B44" s="48"/>
      <c r="C44" s="328" t="s">
        <v>625</v>
      </c>
      <c r="D44" s="329" t="s">
        <v>625</v>
      </c>
      <c r="E44" s="330" t="s">
        <v>28</v>
      </c>
      <c r="F44" s="331">
        <v>13.199999999999999</v>
      </c>
      <c r="G44" s="42"/>
      <c r="H44" s="48"/>
    </row>
    <row r="45" s="2" customFormat="1" ht="16.8" customHeight="1">
      <c r="A45" s="42"/>
      <c r="B45" s="48"/>
      <c r="C45" s="328" t="s">
        <v>768</v>
      </c>
      <c r="D45" s="329" t="s">
        <v>768</v>
      </c>
      <c r="E45" s="330" t="s">
        <v>28</v>
      </c>
      <c r="F45" s="331">
        <v>79.087999999999994</v>
      </c>
      <c r="G45" s="42"/>
      <c r="H45" s="48"/>
    </row>
    <row r="46" s="2" customFormat="1" ht="26.4" customHeight="1">
      <c r="A46" s="42"/>
      <c r="B46" s="48"/>
      <c r="C46" s="327" t="s">
        <v>7393</v>
      </c>
      <c r="D46" s="327" t="s">
        <v>86</v>
      </c>
      <c r="E46" s="42"/>
      <c r="F46" s="42"/>
      <c r="G46" s="42"/>
      <c r="H46" s="48"/>
    </row>
    <row r="47" s="2" customFormat="1" ht="16.8" customHeight="1">
      <c r="A47" s="42"/>
      <c r="B47" s="48"/>
      <c r="C47" s="328" t="s">
        <v>143</v>
      </c>
      <c r="D47" s="329" t="s">
        <v>143</v>
      </c>
      <c r="E47" s="330" t="s">
        <v>28</v>
      </c>
      <c r="F47" s="331">
        <v>15.550000000000001</v>
      </c>
      <c r="G47" s="42"/>
      <c r="H47" s="48"/>
    </row>
    <row r="48" s="2" customFormat="1" ht="16.8" customHeight="1">
      <c r="A48" s="42"/>
      <c r="B48" s="48"/>
      <c r="C48" s="332" t="s">
        <v>28</v>
      </c>
      <c r="D48" s="332" t="s">
        <v>457</v>
      </c>
      <c r="E48" s="21" t="s">
        <v>28</v>
      </c>
      <c r="F48" s="333">
        <v>0</v>
      </c>
      <c r="G48" s="42"/>
      <c r="H48" s="48"/>
    </row>
    <row r="49" s="2" customFormat="1" ht="16.8" customHeight="1">
      <c r="A49" s="42"/>
      <c r="B49" s="48"/>
      <c r="C49" s="332" t="s">
        <v>28</v>
      </c>
      <c r="D49" s="332" t="s">
        <v>460</v>
      </c>
      <c r="E49" s="21" t="s">
        <v>28</v>
      </c>
      <c r="F49" s="333">
        <v>0</v>
      </c>
      <c r="G49" s="42"/>
      <c r="H49" s="48"/>
    </row>
    <row r="50" s="2" customFormat="1" ht="16.8" customHeight="1">
      <c r="A50" s="42"/>
      <c r="B50" s="48"/>
      <c r="C50" s="332" t="s">
        <v>28</v>
      </c>
      <c r="D50" s="332" t="s">
        <v>1608</v>
      </c>
      <c r="E50" s="21" t="s">
        <v>28</v>
      </c>
      <c r="F50" s="333">
        <v>15.550000000000001</v>
      </c>
      <c r="G50" s="42"/>
      <c r="H50" s="48"/>
    </row>
    <row r="51" s="2" customFormat="1" ht="16.8" customHeight="1">
      <c r="A51" s="42"/>
      <c r="B51" s="48"/>
      <c r="C51" s="332" t="s">
        <v>143</v>
      </c>
      <c r="D51" s="332" t="s">
        <v>466</v>
      </c>
      <c r="E51" s="21" t="s">
        <v>28</v>
      </c>
      <c r="F51" s="333">
        <v>15.550000000000001</v>
      </c>
      <c r="G51" s="42"/>
      <c r="H51" s="48"/>
    </row>
    <row r="52" s="2" customFormat="1" ht="16.8" customHeight="1">
      <c r="A52" s="42"/>
      <c r="B52" s="48"/>
      <c r="C52" s="334" t="s">
        <v>7394</v>
      </c>
      <c r="D52" s="42"/>
      <c r="E52" s="42"/>
      <c r="F52" s="42"/>
      <c r="G52" s="42"/>
      <c r="H52" s="48"/>
    </row>
    <row r="53" s="2" customFormat="1" ht="16.8" customHeight="1">
      <c r="A53" s="42"/>
      <c r="B53" s="48"/>
      <c r="C53" s="332" t="s">
        <v>1604</v>
      </c>
      <c r="D53" s="332" t="s">
        <v>7395</v>
      </c>
      <c r="E53" s="21" t="s">
        <v>949</v>
      </c>
      <c r="F53" s="333">
        <v>15.550000000000001</v>
      </c>
      <c r="G53" s="42"/>
      <c r="H53" s="48"/>
    </row>
    <row r="54" s="2" customFormat="1">
      <c r="A54" s="42"/>
      <c r="B54" s="48"/>
      <c r="C54" s="332" t="s">
        <v>1599</v>
      </c>
      <c r="D54" s="332" t="s">
        <v>7396</v>
      </c>
      <c r="E54" s="21" t="s">
        <v>949</v>
      </c>
      <c r="F54" s="333">
        <v>15.550000000000001</v>
      </c>
      <c r="G54" s="42"/>
      <c r="H54" s="48"/>
    </row>
    <row r="55" s="2" customFormat="1" ht="16.8" customHeight="1">
      <c r="A55" s="42"/>
      <c r="B55" s="48"/>
      <c r="C55" s="328" t="s">
        <v>145</v>
      </c>
      <c r="D55" s="329" t="s">
        <v>145</v>
      </c>
      <c r="E55" s="330" t="s">
        <v>28</v>
      </c>
      <c r="F55" s="331">
        <v>22.754999999999999</v>
      </c>
      <c r="G55" s="42"/>
      <c r="H55" s="48"/>
    </row>
    <row r="56" s="2" customFormat="1" ht="16.8" customHeight="1">
      <c r="A56" s="42"/>
      <c r="B56" s="48"/>
      <c r="C56" s="332" t="s">
        <v>28</v>
      </c>
      <c r="D56" s="332" t="s">
        <v>457</v>
      </c>
      <c r="E56" s="21" t="s">
        <v>28</v>
      </c>
      <c r="F56" s="333">
        <v>0</v>
      </c>
      <c r="G56" s="42"/>
      <c r="H56" s="48"/>
    </row>
    <row r="57" s="2" customFormat="1" ht="16.8" customHeight="1">
      <c r="A57" s="42"/>
      <c r="B57" s="48"/>
      <c r="C57" s="332" t="s">
        <v>28</v>
      </c>
      <c r="D57" s="332" t="s">
        <v>460</v>
      </c>
      <c r="E57" s="21" t="s">
        <v>28</v>
      </c>
      <c r="F57" s="333">
        <v>0</v>
      </c>
      <c r="G57" s="42"/>
      <c r="H57" s="48"/>
    </row>
    <row r="58" s="2" customFormat="1" ht="16.8" customHeight="1">
      <c r="A58" s="42"/>
      <c r="B58" s="48"/>
      <c r="C58" s="332" t="s">
        <v>28</v>
      </c>
      <c r="D58" s="332" t="s">
        <v>492</v>
      </c>
      <c r="E58" s="21" t="s">
        <v>28</v>
      </c>
      <c r="F58" s="333">
        <v>22.754999999999999</v>
      </c>
      <c r="G58" s="42"/>
      <c r="H58" s="48"/>
    </row>
    <row r="59" s="2" customFormat="1" ht="16.8" customHeight="1">
      <c r="A59" s="42"/>
      <c r="B59" s="48"/>
      <c r="C59" s="332" t="s">
        <v>145</v>
      </c>
      <c r="D59" s="332" t="s">
        <v>466</v>
      </c>
      <c r="E59" s="21" t="s">
        <v>28</v>
      </c>
      <c r="F59" s="333">
        <v>22.754999999999999</v>
      </c>
      <c r="G59" s="42"/>
      <c r="H59" s="48"/>
    </row>
    <row r="60" s="2" customFormat="1" ht="16.8" customHeight="1">
      <c r="A60" s="42"/>
      <c r="B60" s="48"/>
      <c r="C60" s="334" t="s">
        <v>7394</v>
      </c>
      <c r="D60" s="42"/>
      <c r="E60" s="42"/>
      <c r="F60" s="42"/>
      <c r="G60" s="42"/>
      <c r="H60" s="48"/>
    </row>
    <row r="61" s="2" customFormat="1" ht="16.8" customHeight="1">
      <c r="A61" s="42"/>
      <c r="B61" s="48"/>
      <c r="C61" s="332" t="s">
        <v>480</v>
      </c>
      <c r="D61" s="332" t="s">
        <v>7397</v>
      </c>
      <c r="E61" s="21" t="s">
        <v>436</v>
      </c>
      <c r="F61" s="333">
        <v>22.754999999999999</v>
      </c>
      <c r="G61" s="42"/>
      <c r="H61" s="48"/>
    </row>
    <row r="62" s="2" customFormat="1">
      <c r="A62" s="42"/>
      <c r="B62" s="48"/>
      <c r="C62" s="332" t="s">
        <v>470</v>
      </c>
      <c r="D62" s="332" t="s">
        <v>7398</v>
      </c>
      <c r="E62" s="21" t="s">
        <v>436</v>
      </c>
      <c r="F62" s="333">
        <v>22.754999999999999</v>
      </c>
      <c r="G62" s="42"/>
      <c r="H62" s="48"/>
    </row>
    <row r="63" s="2" customFormat="1" ht="16.8" customHeight="1">
      <c r="A63" s="42"/>
      <c r="B63" s="48"/>
      <c r="C63" s="332" t="s">
        <v>1167</v>
      </c>
      <c r="D63" s="332" t="s">
        <v>7399</v>
      </c>
      <c r="E63" s="21" t="s">
        <v>436</v>
      </c>
      <c r="F63" s="333">
        <v>19.968</v>
      </c>
      <c r="G63" s="42"/>
      <c r="H63" s="48"/>
    </row>
    <row r="64" s="2" customFormat="1" ht="16.8" customHeight="1">
      <c r="A64" s="42"/>
      <c r="B64" s="48"/>
      <c r="C64" s="332" t="s">
        <v>1172</v>
      </c>
      <c r="D64" s="332" t="s">
        <v>7399</v>
      </c>
      <c r="E64" s="21" t="s">
        <v>436</v>
      </c>
      <c r="F64" s="333">
        <v>19.968</v>
      </c>
      <c r="G64" s="42"/>
      <c r="H64" s="48"/>
    </row>
    <row r="65" s="2" customFormat="1" ht="16.8" customHeight="1">
      <c r="A65" s="42"/>
      <c r="B65" s="48"/>
      <c r="C65" s="328" t="s">
        <v>148</v>
      </c>
      <c r="D65" s="329" t="s">
        <v>148</v>
      </c>
      <c r="E65" s="330" t="s">
        <v>28</v>
      </c>
      <c r="F65" s="331">
        <v>6.1500000000000004</v>
      </c>
      <c r="G65" s="42"/>
      <c r="H65" s="48"/>
    </row>
    <row r="66" s="2" customFormat="1" ht="16.8" customHeight="1">
      <c r="A66" s="42"/>
      <c r="B66" s="48"/>
      <c r="C66" s="332" t="s">
        <v>28</v>
      </c>
      <c r="D66" s="332" t="s">
        <v>457</v>
      </c>
      <c r="E66" s="21" t="s">
        <v>28</v>
      </c>
      <c r="F66" s="333">
        <v>0</v>
      </c>
      <c r="G66" s="42"/>
      <c r="H66" s="48"/>
    </row>
    <row r="67" s="2" customFormat="1" ht="16.8" customHeight="1">
      <c r="A67" s="42"/>
      <c r="B67" s="48"/>
      <c r="C67" s="332" t="s">
        <v>28</v>
      </c>
      <c r="D67" s="332" t="s">
        <v>460</v>
      </c>
      <c r="E67" s="21" t="s">
        <v>28</v>
      </c>
      <c r="F67" s="333">
        <v>0</v>
      </c>
      <c r="G67" s="42"/>
      <c r="H67" s="48"/>
    </row>
    <row r="68" s="2" customFormat="1" ht="16.8" customHeight="1">
      <c r="A68" s="42"/>
      <c r="B68" s="48"/>
      <c r="C68" s="332" t="s">
        <v>28</v>
      </c>
      <c r="D68" s="332" t="s">
        <v>463</v>
      </c>
      <c r="E68" s="21" t="s">
        <v>28</v>
      </c>
      <c r="F68" s="333">
        <v>6.1500000000000004</v>
      </c>
      <c r="G68" s="42"/>
      <c r="H68" s="48"/>
    </row>
    <row r="69" s="2" customFormat="1" ht="16.8" customHeight="1">
      <c r="A69" s="42"/>
      <c r="B69" s="48"/>
      <c r="C69" s="332" t="s">
        <v>148</v>
      </c>
      <c r="D69" s="332" t="s">
        <v>466</v>
      </c>
      <c r="E69" s="21" t="s">
        <v>28</v>
      </c>
      <c r="F69" s="333">
        <v>6.1500000000000004</v>
      </c>
      <c r="G69" s="42"/>
      <c r="H69" s="48"/>
    </row>
    <row r="70" s="2" customFormat="1" ht="16.8" customHeight="1">
      <c r="A70" s="42"/>
      <c r="B70" s="48"/>
      <c r="C70" s="334" t="s">
        <v>7394</v>
      </c>
      <c r="D70" s="42"/>
      <c r="E70" s="42"/>
      <c r="F70" s="42"/>
      <c r="G70" s="42"/>
      <c r="H70" s="48"/>
    </row>
    <row r="71" s="2" customFormat="1" ht="16.8" customHeight="1">
      <c r="A71" s="42"/>
      <c r="B71" s="48"/>
      <c r="C71" s="332" t="s">
        <v>449</v>
      </c>
      <c r="D71" s="332" t="s">
        <v>7400</v>
      </c>
      <c r="E71" s="21" t="s">
        <v>436</v>
      </c>
      <c r="F71" s="333">
        <v>6.1500000000000004</v>
      </c>
      <c r="G71" s="42"/>
      <c r="H71" s="48"/>
    </row>
    <row r="72" s="2" customFormat="1" ht="16.8" customHeight="1">
      <c r="A72" s="42"/>
      <c r="B72" s="48"/>
      <c r="C72" s="332" t="s">
        <v>434</v>
      </c>
      <c r="D72" s="332" t="s">
        <v>7401</v>
      </c>
      <c r="E72" s="21" t="s">
        <v>436</v>
      </c>
      <c r="F72" s="333">
        <v>6.1500000000000004</v>
      </c>
      <c r="G72" s="42"/>
      <c r="H72" s="48"/>
    </row>
    <row r="73" s="2" customFormat="1" ht="16.8" customHeight="1">
      <c r="A73" s="42"/>
      <c r="B73" s="48"/>
      <c r="C73" s="332" t="s">
        <v>1167</v>
      </c>
      <c r="D73" s="332" t="s">
        <v>7399</v>
      </c>
      <c r="E73" s="21" t="s">
        <v>436</v>
      </c>
      <c r="F73" s="333">
        <v>19.968</v>
      </c>
      <c r="G73" s="42"/>
      <c r="H73" s="48"/>
    </row>
    <row r="74" s="2" customFormat="1" ht="16.8" customHeight="1">
      <c r="A74" s="42"/>
      <c r="B74" s="48"/>
      <c r="C74" s="332" t="s">
        <v>1172</v>
      </c>
      <c r="D74" s="332" t="s">
        <v>7399</v>
      </c>
      <c r="E74" s="21" t="s">
        <v>436</v>
      </c>
      <c r="F74" s="333">
        <v>19.968</v>
      </c>
      <c r="G74" s="42"/>
      <c r="H74" s="48"/>
    </row>
    <row r="75" s="2" customFormat="1" ht="16.8" customHeight="1">
      <c r="A75" s="42"/>
      <c r="B75" s="48"/>
      <c r="C75" s="328" t="s">
        <v>150</v>
      </c>
      <c r="D75" s="329" t="s">
        <v>150</v>
      </c>
      <c r="E75" s="330" t="s">
        <v>28</v>
      </c>
      <c r="F75" s="331">
        <v>5.4000000000000004</v>
      </c>
      <c r="G75" s="42"/>
      <c r="H75" s="48"/>
    </row>
    <row r="76" s="2" customFormat="1" ht="16.8" customHeight="1">
      <c r="A76" s="42"/>
      <c r="B76" s="48"/>
      <c r="C76" s="332" t="s">
        <v>28</v>
      </c>
      <c r="D76" s="332" t="s">
        <v>885</v>
      </c>
      <c r="E76" s="21" t="s">
        <v>28</v>
      </c>
      <c r="F76" s="333">
        <v>0</v>
      </c>
      <c r="G76" s="42"/>
      <c r="H76" s="48"/>
    </row>
    <row r="77" s="2" customFormat="1" ht="16.8" customHeight="1">
      <c r="A77" s="42"/>
      <c r="B77" s="48"/>
      <c r="C77" s="332" t="s">
        <v>28</v>
      </c>
      <c r="D77" s="332" t="s">
        <v>1004</v>
      </c>
      <c r="E77" s="21" t="s">
        <v>28</v>
      </c>
      <c r="F77" s="333">
        <v>5.4000000000000004</v>
      </c>
      <c r="G77" s="42"/>
      <c r="H77" s="48"/>
    </row>
    <row r="78" s="2" customFormat="1" ht="16.8" customHeight="1">
      <c r="A78" s="42"/>
      <c r="B78" s="48"/>
      <c r="C78" s="332" t="s">
        <v>150</v>
      </c>
      <c r="D78" s="332" t="s">
        <v>466</v>
      </c>
      <c r="E78" s="21" t="s">
        <v>28</v>
      </c>
      <c r="F78" s="333">
        <v>5.4000000000000004</v>
      </c>
      <c r="G78" s="42"/>
      <c r="H78" s="48"/>
    </row>
    <row r="79" s="2" customFormat="1" ht="16.8" customHeight="1">
      <c r="A79" s="42"/>
      <c r="B79" s="48"/>
      <c r="C79" s="334" t="s">
        <v>7394</v>
      </c>
      <c r="D79" s="42"/>
      <c r="E79" s="42"/>
      <c r="F79" s="42"/>
      <c r="G79" s="42"/>
      <c r="H79" s="48"/>
    </row>
    <row r="80" s="2" customFormat="1">
      <c r="A80" s="42"/>
      <c r="B80" s="48"/>
      <c r="C80" s="332" t="s">
        <v>1000</v>
      </c>
      <c r="D80" s="332" t="s">
        <v>7402</v>
      </c>
      <c r="E80" s="21" t="s">
        <v>436</v>
      </c>
      <c r="F80" s="333">
        <v>5.4000000000000004</v>
      </c>
      <c r="G80" s="42"/>
      <c r="H80" s="48"/>
    </row>
    <row r="81" s="2" customFormat="1" ht="16.8" customHeight="1">
      <c r="A81" s="42"/>
      <c r="B81" s="48"/>
      <c r="C81" s="332" t="s">
        <v>1006</v>
      </c>
      <c r="D81" s="332" t="s">
        <v>7403</v>
      </c>
      <c r="E81" s="21" t="s">
        <v>436</v>
      </c>
      <c r="F81" s="333">
        <v>5.4000000000000004</v>
      </c>
      <c r="G81" s="42"/>
      <c r="H81" s="48"/>
    </row>
    <row r="82" s="2" customFormat="1" ht="16.8" customHeight="1">
      <c r="A82" s="42"/>
      <c r="B82" s="48"/>
      <c r="C82" s="332" t="s">
        <v>1011</v>
      </c>
      <c r="D82" s="332" t="s">
        <v>7404</v>
      </c>
      <c r="E82" s="21" t="s">
        <v>436</v>
      </c>
      <c r="F82" s="333">
        <v>5.4000000000000004</v>
      </c>
      <c r="G82" s="42"/>
      <c r="H82" s="48"/>
    </row>
    <row r="83" s="2" customFormat="1" ht="16.8" customHeight="1">
      <c r="A83" s="42"/>
      <c r="B83" s="48"/>
      <c r="C83" s="332" t="s">
        <v>1016</v>
      </c>
      <c r="D83" s="332" t="s">
        <v>7405</v>
      </c>
      <c r="E83" s="21" t="s">
        <v>740</v>
      </c>
      <c r="F83" s="333">
        <v>0.035000000000000003</v>
      </c>
      <c r="G83" s="42"/>
      <c r="H83" s="48"/>
    </row>
    <row r="84" s="2" customFormat="1" ht="16.8" customHeight="1">
      <c r="A84" s="42"/>
      <c r="B84" s="48"/>
      <c r="C84" s="328" t="s">
        <v>7406</v>
      </c>
      <c r="D84" s="329" t="s">
        <v>7406</v>
      </c>
      <c r="E84" s="330" t="s">
        <v>28</v>
      </c>
      <c r="F84" s="331">
        <v>13.223000000000001</v>
      </c>
      <c r="G84" s="42"/>
      <c r="H84" s="48"/>
    </row>
    <row r="85" s="2" customFormat="1" ht="16.8" customHeight="1">
      <c r="A85" s="42"/>
      <c r="B85" s="48"/>
      <c r="C85" s="328" t="s">
        <v>152</v>
      </c>
      <c r="D85" s="329" t="s">
        <v>152</v>
      </c>
      <c r="E85" s="330" t="s">
        <v>28</v>
      </c>
      <c r="F85" s="331">
        <v>52.200000000000003</v>
      </c>
      <c r="G85" s="42"/>
      <c r="H85" s="48"/>
    </row>
    <row r="86" s="2" customFormat="1" ht="16.8" customHeight="1">
      <c r="A86" s="42"/>
      <c r="B86" s="48"/>
      <c r="C86" s="332" t="s">
        <v>28</v>
      </c>
      <c r="D86" s="332" t="s">
        <v>2409</v>
      </c>
      <c r="E86" s="21" t="s">
        <v>28</v>
      </c>
      <c r="F86" s="333">
        <v>0</v>
      </c>
      <c r="G86" s="42"/>
      <c r="H86" s="48"/>
    </row>
    <row r="87" s="2" customFormat="1" ht="16.8" customHeight="1">
      <c r="A87" s="42"/>
      <c r="B87" s="48"/>
      <c r="C87" s="332" t="s">
        <v>28</v>
      </c>
      <c r="D87" s="332" t="s">
        <v>2490</v>
      </c>
      <c r="E87" s="21" t="s">
        <v>28</v>
      </c>
      <c r="F87" s="333">
        <v>13.199999999999999</v>
      </c>
      <c r="G87" s="42"/>
      <c r="H87" s="48"/>
    </row>
    <row r="88" s="2" customFormat="1" ht="16.8" customHeight="1">
      <c r="A88" s="42"/>
      <c r="B88" s="48"/>
      <c r="C88" s="332" t="s">
        <v>28</v>
      </c>
      <c r="D88" s="332" t="s">
        <v>2491</v>
      </c>
      <c r="E88" s="21" t="s">
        <v>28</v>
      </c>
      <c r="F88" s="333">
        <v>39</v>
      </c>
      <c r="G88" s="42"/>
      <c r="H88" s="48"/>
    </row>
    <row r="89" s="2" customFormat="1" ht="16.8" customHeight="1">
      <c r="A89" s="42"/>
      <c r="B89" s="48"/>
      <c r="C89" s="332" t="s">
        <v>152</v>
      </c>
      <c r="D89" s="332" t="s">
        <v>466</v>
      </c>
      <c r="E89" s="21" t="s">
        <v>28</v>
      </c>
      <c r="F89" s="333">
        <v>52.200000000000003</v>
      </c>
      <c r="G89" s="42"/>
      <c r="H89" s="48"/>
    </row>
    <row r="90" s="2" customFormat="1" ht="16.8" customHeight="1">
      <c r="A90" s="42"/>
      <c r="B90" s="48"/>
      <c r="C90" s="334" t="s">
        <v>7394</v>
      </c>
      <c r="D90" s="42"/>
      <c r="E90" s="42"/>
      <c r="F90" s="42"/>
      <c r="G90" s="42"/>
      <c r="H90" s="48"/>
    </row>
    <row r="91" s="2" customFormat="1" ht="16.8" customHeight="1">
      <c r="A91" s="42"/>
      <c r="B91" s="48"/>
      <c r="C91" s="332" t="s">
        <v>2486</v>
      </c>
      <c r="D91" s="332" t="s">
        <v>7407</v>
      </c>
      <c r="E91" s="21" t="s">
        <v>436</v>
      </c>
      <c r="F91" s="333">
        <v>52.200000000000003</v>
      </c>
      <c r="G91" s="42"/>
      <c r="H91" s="48"/>
    </row>
    <row r="92" s="2" customFormat="1" ht="16.8" customHeight="1">
      <c r="A92" s="42"/>
      <c r="B92" s="48"/>
      <c r="C92" s="332" t="s">
        <v>2215</v>
      </c>
      <c r="D92" s="332" t="s">
        <v>7408</v>
      </c>
      <c r="E92" s="21" t="s">
        <v>436</v>
      </c>
      <c r="F92" s="333">
        <v>52.200000000000003</v>
      </c>
      <c r="G92" s="42"/>
      <c r="H92" s="48"/>
    </row>
    <row r="93" s="2" customFormat="1" ht="16.8" customHeight="1">
      <c r="A93" s="42"/>
      <c r="B93" s="48"/>
      <c r="C93" s="332" t="s">
        <v>3178</v>
      </c>
      <c r="D93" s="332" t="s">
        <v>7409</v>
      </c>
      <c r="E93" s="21" t="s">
        <v>436</v>
      </c>
      <c r="F93" s="333">
        <v>52.200000000000003</v>
      </c>
      <c r="G93" s="42"/>
      <c r="H93" s="48"/>
    </row>
    <row r="94" s="2" customFormat="1">
      <c r="A94" s="42"/>
      <c r="B94" s="48"/>
      <c r="C94" s="332" t="s">
        <v>3265</v>
      </c>
      <c r="D94" s="332" t="s">
        <v>7410</v>
      </c>
      <c r="E94" s="21" t="s">
        <v>436</v>
      </c>
      <c r="F94" s="333">
        <v>196.62000000000001</v>
      </c>
      <c r="G94" s="42"/>
      <c r="H94" s="48"/>
    </row>
    <row r="95" s="2" customFormat="1">
      <c r="A95" s="42"/>
      <c r="B95" s="48"/>
      <c r="C95" s="332" t="s">
        <v>3270</v>
      </c>
      <c r="D95" s="332" t="s">
        <v>7411</v>
      </c>
      <c r="E95" s="21" t="s">
        <v>436</v>
      </c>
      <c r="F95" s="333">
        <v>235.94399999999999</v>
      </c>
      <c r="G95" s="42"/>
      <c r="H95" s="48"/>
    </row>
    <row r="96" s="2" customFormat="1" ht="16.8" customHeight="1">
      <c r="A96" s="42"/>
      <c r="B96" s="48"/>
      <c r="C96" s="332" t="s">
        <v>2493</v>
      </c>
      <c r="D96" s="332" t="s">
        <v>2494</v>
      </c>
      <c r="E96" s="21" t="s">
        <v>504</v>
      </c>
      <c r="F96" s="333">
        <v>1.3779999999999999</v>
      </c>
      <c r="G96" s="42"/>
      <c r="H96" s="48"/>
    </row>
    <row r="97" s="2" customFormat="1" ht="16.8" customHeight="1">
      <c r="A97" s="42"/>
      <c r="B97" s="48"/>
      <c r="C97" s="332" t="s">
        <v>2210</v>
      </c>
      <c r="D97" s="332" t="s">
        <v>7412</v>
      </c>
      <c r="E97" s="21" t="s">
        <v>436</v>
      </c>
      <c r="F97" s="333">
        <v>62.640000000000001</v>
      </c>
      <c r="G97" s="42"/>
      <c r="H97" s="48"/>
    </row>
    <row r="98" s="2" customFormat="1" ht="16.8" customHeight="1">
      <c r="A98" s="42"/>
      <c r="B98" s="48"/>
      <c r="C98" s="328" t="s">
        <v>154</v>
      </c>
      <c r="D98" s="329" t="s">
        <v>154</v>
      </c>
      <c r="E98" s="330" t="s">
        <v>28</v>
      </c>
      <c r="F98" s="331">
        <v>157.80000000000001</v>
      </c>
      <c r="G98" s="42"/>
      <c r="H98" s="48"/>
    </row>
    <row r="99" s="2" customFormat="1" ht="16.8" customHeight="1">
      <c r="A99" s="42"/>
      <c r="B99" s="48"/>
      <c r="C99" s="332" t="s">
        <v>28</v>
      </c>
      <c r="D99" s="332" t="s">
        <v>2409</v>
      </c>
      <c r="E99" s="21" t="s">
        <v>28</v>
      </c>
      <c r="F99" s="333">
        <v>0</v>
      </c>
      <c r="G99" s="42"/>
      <c r="H99" s="48"/>
    </row>
    <row r="100" s="2" customFormat="1" ht="16.8" customHeight="1">
      <c r="A100" s="42"/>
      <c r="B100" s="48"/>
      <c r="C100" s="332" t="s">
        <v>28</v>
      </c>
      <c r="D100" s="332" t="s">
        <v>2478</v>
      </c>
      <c r="E100" s="21" t="s">
        <v>28</v>
      </c>
      <c r="F100" s="333">
        <v>91.799999999999997</v>
      </c>
      <c r="G100" s="42"/>
      <c r="H100" s="48"/>
    </row>
    <row r="101" s="2" customFormat="1" ht="16.8" customHeight="1">
      <c r="A101" s="42"/>
      <c r="B101" s="48"/>
      <c r="C101" s="332" t="s">
        <v>28</v>
      </c>
      <c r="D101" s="332" t="s">
        <v>2479</v>
      </c>
      <c r="E101" s="21" t="s">
        <v>28</v>
      </c>
      <c r="F101" s="333">
        <v>66</v>
      </c>
      <c r="G101" s="42"/>
      <c r="H101" s="48"/>
    </row>
    <row r="102" s="2" customFormat="1" ht="16.8" customHeight="1">
      <c r="A102" s="42"/>
      <c r="B102" s="48"/>
      <c r="C102" s="332" t="s">
        <v>154</v>
      </c>
      <c r="D102" s="332" t="s">
        <v>466</v>
      </c>
      <c r="E102" s="21" t="s">
        <v>28</v>
      </c>
      <c r="F102" s="333">
        <v>157.80000000000001</v>
      </c>
      <c r="G102" s="42"/>
      <c r="H102" s="48"/>
    </row>
    <row r="103" s="2" customFormat="1" ht="16.8" customHeight="1">
      <c r="A103" s="42"/>
      <c r="B103" s="48"/>
      <c r="C103" s="334" t="s">
        <v>7394</v>
      </c>
      <c r="D103" s="42"/>
      <c r="E103" s="42"/>
      <c r="F103" s="42"/>
      <c r="G103" s="42"/>
      <c r="H103" s="48"/>
    </row>
    <row r="104" s="2" customFormat="1" ht="16.8" customHeight="1">
      <c r="A104" s="42"/>
      <c r="B104" s="48"/>
      <c r="C104" s="332" t="s">
        <v>2474</v>
      </c>
      <c r="D104" s="332" t="s">
        <v>7413</v>
      </c>
      <c r="E104" s="21" t="s">
        <v>949</v>
      </c>
      <c r="F104" s="333">
        <v>157.80000000000001</v>
      </c>
      <c r="G104" s="42"/>
      <c r="H104" s="48"/>
    </row>
    <row r="105" s="2" customFormat="1" ht="16.8" customHeight="1">
      <c r="A105" s="42"/>
      <c r="B105" s="48"/>
      <c r="C105" s="332" t="s">
        <v>2481</v>
      </c>
      <c r="D105" s="332" t="s">
        <v>2482</v>
      </c>
      <c r="E105" s="21" t="s">
        <v>504</v>
      </c>
      <c r="F105" s="333">
        <v>0.41699999999999998</v>
      </c>
      <c r="G105" s="42"/>
      <c r="H105" s="48"/>
    </row>
    <row r="106" s="2" customFormat="1" ht="16.8" customHeight="1">
      <c r="A106" s="42"/>
      <c r="B106" s="48"/>
      <c r="C106" s="328" t="s">
        <v>157</v>
      </c>
      <c r="D106" s="329" t="s">
        <v>157</v>
      </c>
      <c r="E106" s="330" t="s">
        <v>28</v>
      </c>
      <c r="F106" s="331">
        <v>5.1749999999999998</v>
      </c>
      <c r="G106" s="42"/>
      <c r="H106" s="48"/>
    </row>
    <row r="107" s="2" customFormat="1" ht="16.8" customHeight="1">
      <c r="A107" s="42"/>
      <c r="B107" s="48"/>
      <c r="C107" s="332" t="s">
        <v>28</v>
      </c>
      <c r="D107" s="332" t="s">
        <v>460</v>
      </c>
      <c r="E107" s="21" t="s">
        <v>28</v>
      </c>
      <c r="F107" s="333">
        <v>0</v>
      </c>
      <c r="G107" s="42"/>
      <c r="H107" s="48"/>
    </row>
    <row r="108" s="2" customFormat="1" ht="16.8" customHeight="1">
      <c r="A108" s="42"/>
      <c r="B108" s="48"/>
      <c r="C108" s="332" t="s">
        <v>157</v>
      </c>
      <c r="D108" s="332" t="s">
        <v>1840</v>
      </c>
      <c r="E108" s="21" t="s">
        <v>28</v>
      </c>
      <c r="F108" s="333">
        <v>5.1749999999999998</v>
      </c>
      <c r="G108" s="42"/>
      <c r="H108" s="48"/>
    </row>
    <row r="109" s="2" customFormat="1" ht="16.8" customHeight="1">
      <c r="A109" s="42"/>
      <c r="B109" s="48"/>
      <c r="C109" s="334" t="s">
        <v>7394</v>
      </c>
      <c r="D109" s="42"/>
      <c r="E109" s="42"/>
      <c r="F109" s="42"/>
      <c r="G109" s="42"/>
      <c r="H109" s="48"/>
    </row>
    <row r="110" s="2" customFormat="1">
      <c r="A110" s="42"/>
      <c r="B110" s="48"/>
      <c r="C110" s="332" t="s">
        <v>1836</v>
      </c>
      <c r="D110" s="332" t="s">
        <v>7414</v>
      </c>
      <c r="E110" s="21" t="s">
        <v>504</v>
      </c>
      <c r="F110" s="333">
        <v>7.1749999999999998</v>
      </c>
      <c r="G110" s="42"/>
      <c r="H110" s="48"/>
    </row>
    <row r="111" s="2" customFormat="1">
      <c r="A111" s="42"/>
      <c r="B111" s="48"/>
      <c r="C111" s="332" t="s">
        <v>1847</v>
      </c>
      <c r="D111" s="332" t="s">
        <v>7415</v>
      </c>
      <c r="E111" s="21" t="s">
        <v>504</v>
      </c>
      <c r="F111" s="333">
        <v>7.1749999999999998</v>
      </c>
      <c r="G111" s="42"/>
      <c r="H111" s="48"/>
    </row>
    <row r="112" s="2" customFormat="1" ht="16.8" customHeight="1">
      <c r="A112" s="42"/>
      <c r="B112" s="48"/>
      <c r="C112" s="328" t="s">
        <v>160</v>
      </c>
      <c r="D112" s="329" t="s">
        <v>160</v>
      </c>
      <c r="E112" s="330" t="s">
        <v>28</v>
      </c>
      <c r="F112" s="331">
        <v>2</v>
      </c>
      <c r="G112" s="42"/>
      <c r="H112" s="48"/>
    </row>
    <row r="113" s="2" customFormat="1" ht="16.8" customHeight="1">
      <c r="A113" s="42"/>
      <c r="B113" s="48"/>
      <c r="C113" s="332" t="s">
        <v>160</v>
      </c>
      <c r="D113" s="332" t="s">
        <v>1841</v>
      </c>
      <c r="E113" s="21" t="s">
        <v>28</v>
      </c>
      <c r="F113" s="333">
        <v>2</v>
      </c>
      <c r="G113" s="42"/>
      <c r="H113" s="48"/>
    </row>
    <row r="114" s="2" customFormat="1" ht="16.8" customHeight="1">
      <c r="A114" s="42"/>
      <c r="B114" s="48"/>
      <c r="C114" s="334" t="s">
        <v>7394</v>
      </c>
      <c r="D114" s="42"/>
      <c r="E114" s="42"/>
      <c r="F114" s="42"/>
      <c r="G114" s="42"/>
      <c r="H114" s="48"/>
    </row>
    <row r="115" s="2" customFormat="1">
      <c r="A115" s="42"/>
      <c r="B115" s="48"/>
      <c r="C115" s="332" t="s">
        <v>1836</v>
      </c>
      <c r="D115" s="332" t="s">
        <v>7414</v>
      </c>
      <c r="E115" s="21" t="s">
        <v>504</v>
      </c>
      <c r="F115" s="333">
        <v>7.1749999999999998</v>
      </c>
      <c r="G115" s="42"/>
      <c r="H115" s="48"/>
    </row>
    <row r="116" s="2" customFormat="1">
      <c r="A116" s="42"/>
      <c r="B116" s="48"/>
      <c r="C116" s="332" t="s">
        <v>1847</v>
      </c>
      <c r="D116" s="332" t="s">
        <v>7415</v>
      </c>
      <c r="E116" s="21" t="s">
        <v>504</v>
      </c>
      <c r="F116" s="333">
        <v>7.1749999999999998</v>
      </c>
      <c r="G116" s="42"/>
      <c r="H116" s="48"/>
    </row>
    <row r="117" s="2" customFormat="1" ht="16.8" customHeight="1">
      <c r="A117" s="42"/>
      <c r="B117" s="48"/>
      <c r="C117" s="328" t="s">
        <v>162</v>
      </c>
      <c r="D117" s="329" t="s">
        <v>162</v>
      </c>
      <c r="E117" s="330" t="s">
        <v>28</v>
      </c>
      <c r="F117" s="331">
        <v>0.14399999999999999</v>
      </c>
      <c r="G117" s="42"/>
      <c r="H117" s="48"/>
    </row>
    <row r="118" s="2" customFormat="1" ht="16.8" customHeight="1">
      <c r="A118" s="42"/>
      <c r="B118" s="48"/>
      <c r="C118" s="332" t="s">
        <v>28</v>
      </c>
      <c r="D118" s="332" t="s">
        <v>862</v>
      </c>
      <c r="E118" s="21" t="s">
        <v>28</v>
      </c>
      <c r="F118" s="333">
        <v>0</v>
      </c>
      <c r="G118" s="42"/>
      <c r="H118" s="48"/>
    </row>
    <row r="119" s="2" customFormat="1" ht="16.8" customHeight="1">
      <c r="A119" s="42"/>
      <c r="B119" s="48"/>
      <c r="C119" s="332" t="s">
        <v>28</v>
      </c>
      <c r="D119" s="332" t="s">
        <v>1834</v>
      </c>
      <c r="E119" s="21" t="s">
        <v>28</v>
      </c>
      <c r="F119" s="333">
        <v>0.048000000000000001</v>
      </c>
      <c r="G119" s="42"/>
      <c r="H119" s="48"/>
    </row>
    <row r="120" s="2" customFormat="1" ht="16.8" customHeight="1">
      <c r="A120" s="42"/>
      <c r="B120" s="48"/>
      <c r="C120" s="332" t="s">
        <v>28</v>
      </c>
      <c r="D120" s="332" t="s">
        <v>871</v>
      </c>
      <c r="E120" s="21" t="s">
        <v>28</v>
      </c>
      <c r="F120" s="333">
        <v>0</v>
      </c>
      <c r="G120" s="42"/>
      <c r="H120" s="48"/>
    </row>
    <row r="121" s="2" customFormat="1" ht="16.8" customHeight="1">
      <c r="A121" s="42"/>
      <c r="B121" s="48"/>
      <c r="C121" s="332" t="s">
        <v>28</v>
      </c>
      <c r="D121" s="332" t="s">
        <v>1834</v>
      </c>
      <c r="E121" s="21" t="s">
        <v>28</v>
      </c>
      <c r="F121" s="333">
        <v>0.048000000000000001</v>
      </c>
      <c r="G121" s="42"/>
      <c r="H121" s="48"/>
    </row>
    <row r="122" s="2" customFormat="1" ht="16.8" customHeight="1">
      <c r="A122" s="42"/>
      <c r="B122" s="48"/>
      <c r="C122" s="332" t="s">
        <v>28</v>
      </c>
      <c r="D122" s="332" t="s">
        <v>872</v>
      </c>
      <c r="E122" s="21" t="s">
        <v>28</v>
      </c>
      <c r="F122" s="333">
        <v>0</v>
      </c>
      <c r="G122" s="42"/>
      <c r="H122" s="48"/>
    </row>
    <row r="123" s="2" customFormat="1" ht="16.8" customHeight="1">
      <c r="A123" s="42"/>
      <c r="B123" s="48"/>
      <c r="C123" s="332" t="s">
        <v>28</v>
      </c>
      <c r="D123" s="332" t="s">
        <v>1834</v>
      </c>
      <c r="E123" s="21" t="s">
        <v>28</v>
      </c>
      <c r="F123" s="333">
        <v>0.048000000000000001</v>
      </c>
      <c r="G123" s="42"/>
      <c r="H123" s="48"/>
    </row>
    <row r="124" s="2" customFormat="1" ht="16.8" customHeight="1">
      <c r="A124" s="42"/>
      <c r="B124" s="48"/>
      <c r="C124" s="332" t="s">
        <v>162</v>
      </c>
      <c r="D124" s="332" t="s">
        <v>466</v>
      </c>
      <c r="E124" s="21" t="s">
        <v>28</v>
      </c>
      <c r="F124" s="333">
        <v>0.14399999999999999</v>
      </c>
      <c r="G124" s="42"/>
      <c r="H124" s="48"/>
    </row>
    <row r="125" s="2" customFormat="1" ht="16.8" customHeight="1">
      <c r="A125" s="42"/>
      <c r="B125" s="48"/>
      <c r="C125" s="334" t="s">
        <v>7394</v>
      </c>
      <c r="D125" s="42"/>
      <c r="E125" s="42"/>
      <c r="F125" s="42"/>
      <c r="G125" s="42"/>
      <c r="H125" s="48"/>
    </row>
    <row r="126" s="2" customFormat="1">
      <c r="A126" s="42"/>
      <c r="B126" s="48"/>
      <c r="C126" s="332" t="s">
        <v>1830</v>
      </c>
      <c r="D126" s="332" t="s">
        <v>7416</v>
      </c>
      <c r="E126" s="21" t="s">
        <v>504</v>
      </c>
      <c r="F126" s="333">
        <v>0.14399999999999999</v>
      </c>
      <c r="G126" s="42"/>
      <c r="H126" s="48"/>
    </row>
    <row r="127" s="2" customFormat="1" ht="16.8" customHeight="1">
      <c r="A127" s="42"/>
      <c r="B127" s="48"/>
      <c r="C127" s="332" t="s">
        <v>1843</v>
      </c>
      <c r="D127" s="332" t="s">
        <v>7417</v>
      </c>
      <c r="E127" s="21" t="s">
        <v>504</v>
      </c>
      <c r="F127" s="333">
        <v>0.14399999999999999</v>
      </c>
      <c r="G127" s="42"/>
      <c r="H127" s="48"/>
    </row>
    <row r="128" s="2" customFormat="1" ht="16.8" customHeight="1">
      <c r="A128" s="42"/>
      <c r="B128" s="48"/>
      <c r="C128" s="328" t="s">
        <v>165</v>
      </c>
      <c r="D128" s="329" t="s">
        <v>165</v>
      </c>
      <c r="E128" s="330" t="s">
        <v>28</v>
      </c>
      <c r="F128" s="331">
        <v>280.80000000000001</v>
      </c>
      <c r="G128" s="42"/>
      <c r="H128" s="48"/>
    </row>
    <row r="129" s="2" customFormat="1" ht="16.8" customHeight="1">
      <c r="A129" s="42"/>
      <c r="B129" s="48"/>
      <c r="C129" s="332" t="s">
        <v>28</v>
      </c>
      <c r="D129" s="332" t="s">
        <v>460</v>
      </c>
      <c r="E129" s="21" t="s">
        <v>28</v>
      </c>
      <c r="F129" s="333">
        <v>0</v>
      </c>
      <c r="G129" s="42"/>
      <c r="H129" s="48"/>
    </row>
    <row r="130" s="2" customFormat="1" ht="16.8" customHeight="1">
      <c r="A130" s="42"/>
      <c r="B130" s="48"/>
      <c r="C130" s="332" t="s">
        <v>28</v>
      </c>
      <c r="D130" s="332" t="s">
        <v>2042</v>
      </c>
      <c r="E130" s="21" t="s">
        <v>28</v>
      </c>
      <c r="F130" s="333">
        <v>84.799999999999997</v>
      </c>
      <c r="G130" s="42"/>
      <c r="H130" s="48"/>
    </row>
    <row r="131" s="2" customFormat="1" ht="16.8" customHeight="1">
      <c r="A131" s="42"/>
      <c r="B131" s="48"/>
      <c r="C131" s="332" t="s">
        <v>28</v>
      </c>
      <c r="D131" s="332" t="s">
        <v>862</v>
      </c>
      <c r="E131" s="21" t="s">
        <v>28</v>
      </c>
      <c r="F131" s="333">
        <v>0</v>
      </c>
      <c r="G131" s="42"/>
      <c r="H131" s="48"/>
    </row>
    <row r="132" s="2" customFormat="1" ht="16.8" customHeight="1">
      <c r="A132" s="42"/>
      <c r="B132" s="48"/>
      <c r="C132" s="332" t="s">
        <v>28</v>
      </c>
      <c r="D132" s="332" t="s">
        <v>2042</v>
      </c>
      <c r="E132" s="21" t="s">
        <v>28</v>
      </c>
      <c r="F132" s="333">
        <v>84.799999999999997</v>
      </c>
      <c r="G132" s="42"/>
      <c r="H132" s="48"/>
    </row>
    <row r="133" s="2" customFormat="1" ht="16.8" customHeight="1">
      <c r="A133" s="42"/>
      <c r="B133" s="48"/>
      <c r="C133" s="332" t="s">
        <v>28</v>
      </c>
      <c r="D133" s="332" t="s">
        <v>871</v>
      </c>
      <c r="E133" s="21" t="s">
        <v>28</v>
      </c>
      <c r="F133" s="333">
        <v>0</v>
      </c>
      <c r="G133" s="42"/>
      <c r="H133" s="48"/>
    </row>
    <row r="134" s="2" customFormat="1" ht="16.8" customHeight="1">
      <c r="A134" s="42"/>
      <c r="B134" s="48"/>
      <c r="C134" s="332" t="s">
        <v>28</v>
      </c>
      <c r="D134" s="332" t="s">
        <v>2043</v>
      </c>
      <c r="E134" s="21" t="s">
        <v>28</v>
      </c>
      <c r="F134" s="333">
        <v>55.600000000000001</v>
      </c>
      <c r="G134" s="42"/>
      <c r="H134" s="48"/>
    </row>
    <row r="135" s="2" customFormat="1" ht="16.8" customHeight="1">
      <c r="A135" s="42"/>
      <c r="B135" s="48"/>
      <c r="C135" s="332" t="s">
        <v>28</v>
      </c>
      <c r="D135" s="332" t="s">
        <v>872</v>
      </c>
      <c r="E135" s="21" t="s">
        <v>28</v>
      </c>
      <c r="F135" s="333">
        <v>0</v>
      </c>
      <c r="G135" s="42"/>
      <c r="H135" s="48"/>
    </row>
    <row r="136" s="2" customFormat="1" ht="16.8" customHeight="1">
      <c r="A136" s="42"/>
      <c r="B136" s="48"/>
      <c r="C136" s="332" t="s">
        <v>28</v>
      </c>
      <c r="D136" s="332" t="s">
        <v>2043</v>
      </c>
      <c r="E136" s="21" t="s">
        <v>28</v>
      </c>
      <c r="F136" s="333">
        <v>55.600000000000001</v>
      </c>
      <c r="G136" s="42"/>
      <c r="H136" s="48"/>
    </row>
    <row r="137" s="2" customFormat="1" ht="16.8" customHeight="1">
      <c r="A137" s="42"/>
      <c r="B137" s="48"/>
      <c r="C137" s="332" t="s">
        <v>165</v>
      </c>
      <c r="D137" s="332" t="s">
        <v>466</v>
      </c>
      <c r="E137" s="21" t="s">
        <v>28</v>
      </c>
      <c r="F137" s="333">
        <v>280.80000000000001</v>
      </c>
      <c r="G137" s="42"/>
      <c r="H137" s="48"/>
    </row>
    <row r="138" s="2" customFormat="1" ht="16.8" customHeight="1">
      <c r="A138" s="42"/>
      <c r="B138" s="48"/>
      <c r="C138" s="334" t="s">
        <v>7394</v>
      </c>
      <c r="D138" s="42"/>
      <c r="E138" s="42"/>
      <c r="F138" s="42"/>
      <c r="G138" s="42"/>
      <c r="H138" s="48"/>
    </row>
    <row r="139" s="2" customFormat="1" ht="16.8" customHeight="1">
      <c r="A139" s="42"/>
      <c r="B139" s="48"/>
      <c r="C139" s="332" t="s">
        <v>3302</v>
      </c>
      <c r="D139" s="332" t="s">
        <v>7418</v>
      </c>
      <c r="E139" s="21" t="s">
        <v>436</v>
      </c>
      <c r="F139" s="333">
        <v>280.80000000000001</v>
      </c>
      <c r="G139" s="42"/>
      <c r="H139" s="48"/>
    </row>
    <row r="140" s="2" customFormat="1" ht="16.8" customHeight="1">
      <c r="A140" s="42"/>
      <c r="B140" s="48"/>
      <c r="C140" s="332" t="s">
        <v>3307</v>
      </c>
      <c r="D140" s="332" t="s">
        <v>7419</v>
      </c>
      <c r="E140" s="21" t="s">
        <v>436</v>
      </c>
      <c r="F140" s="333">
        <v>280.80000000000001</v>
      </c>
      <c r="G140" s="42"/>
      <c r="H140" s="48"/>
    </row>
    <row r="141" s="2" customFormat="1" ht="16.8" customHeight="1">
      <c r="A141" s="42"/>
      <c r="B141" s="48"/>
      <c r="C141" s="328" t="s">
        <v>167</v>
      </c>
      <c r="D141" s="329" t="s">
        <v>167</v>
      </c>
      <c r="E141" s="330" t="s">
        <v>28</v>
      </c>
      <c r="F141" s="331">
        <v>204.87100000000001</v>
      </c>
      <c r="G141" s="42"/>
      <c r="H141" s="48"/>
    </row>
    <row r="142" s="2" customFormat="1" ht="16.8" customHeight="1">
      <c r="A142" s="42"/>
      <c r="B142" s="48"/>
      <c r="C142" s="332" t="s">
        <v>28</v>
      </c>
      <c r="D142" s="332" t="s">
        <v>460</v>
      </c>
      <c r="E142" s="21" t="s">
        <v>28</v>
      </c>
      <c r="F142" s="333">
        <v>0</v>
      </c>
      <c r="G142" s="42"/>
      <c r="H142" s="48"/>
    </row>
    <row r="143" s="2" customFormat="1" ht="16.8" customHeight="1">
      <c r="A143" s="42"/>
      <c r="B143" s="48"/>
      <c r="C143" s="332" t="s">
        <v>28</v>
      </c>
      <c r="D143" s="332" t="s">
        <v>2031</v>
      </c>
      <c r="E143" s="21" t="s">
        <v>28</v>
      </c>
      <c r="F143" s="333">
        <v>59.195999999999998</v>
      </c>
      <c r="G143" s="42"/>
      <c r="H143" s="48"/>
    </row>
    <row r="144" s="2" customFormat="1" ht="16.8" customHeight="1">
      <c r="A144" s="42"/>
      <c r="B144" s="48"/>
      <c r="C144" s="332" t="s">
        <v>28</v>
      </c>
      <c r="D144" s="332" t="s">
        <v>2032</v>
      </c>
      <c r="E144" s="21" t="s">
        <v>28</v>
      </c>
      <c r="F144" s="333">
        <v>0.77500000000000002</v>
      </c>
      <c r="G144" s="42"/>
      <c r="H144" s="48"/>
    </row>
    <row r="145" s="2" customFormat="1" ht="16.8" customHeight="1">
      <c r="A145" s="42"/>
      <c r="B145" s="48"/>
      <c r="C145" s="332" t="s">
        <v>28</v>
      </c>
      <c r="D145" s="332" t="s">
        <v>2033</v>
      </c>
      <c r="E145" s="21" t="s">
        <v>28</v>
      </c>
      <c r="F145" s="333">
        <v>32.399999999999999</v>
      </c>
      <c r="G145" s="42"/>
      <c r="H145" s="48"/>
    </row>
    <row r="146" s="2" customFormat="1" ht="16.8" customHeight="1">
      <c r="A146" s="42"/>
      <c r="B146" s="48"/>
      <c r="C146" s="332" t="s">
        <v>28</v>
      </c>
      <c r="D146" s="332" t="s">
        <v>2034</v>
      </c>
      <c r="E146" s="21" t="s">
        <v>28</v>
      </c>
      <c r="F146" s="333">
        <v>15</v>
      </c>
      <c r="G146" s="42"/>
      <c r="H146" s="48"/>
    </row>
    <row r="147" s="2" customFormat="1" ht="16.8" customHeight="1">
      <c r="A147" s="42"/>
      <c r="B147" s="48"/>
      <c r="C147" s="332" t="s">
        <v>28</v>
      </c>
      <c r="D147" s="332" t="s">
        <v>862</v>
      </c>
      <c r="E147" s="21" t="s">
        <v>28</v>
      </c>
      <c r="F147" s="333">
        <v>0</v>
      </c>
      <c r="G147" s="42"/>
      <c r="H147" s="48"/>
    </row>
    <row r="148" s="2" customFormat="1" ht="16.8" customHeight="1">
      <c r="A148" s="42"/>
      <c r="B148" s="48"/>
      <c r="C148" s="332" t="s">
        <v>28</v>
      </c>
      <c r="D148" s="332" t="s">
        <v>2035</v>
      </c>
      <c r="E148" s="21" t="s">
        <v>28</v>
      </c>
      <c r="F148" s="333">
        <v>22.5</v>
      </c>
      <c r="G148" s="42"/>
      <c r="H148" s="48"/>
    </row>
    <row r="149" s="2" customFormat="1" ht="16.8" customHeight="1">
      <c r="A149" s="42"/>
      <c r="B149" s="48"/>
      <c r="C149" s="332" t="s">
        <v>28</v>
      </c>
      <c r="D149" s="332" t="s">
        <v>871</v>
      </c>
      <c r="E149" s="21" t="s">
        <v>28</v>
      </c>
      <c r="F149" s="333">
        <v>0</v>
      </c>
      <c r="G149" s="42"/>
      <c r="H149" s="48"/>
    </row>
    <row r="150" s="2" customFormat="1" ht="16.8" customHeight="1">
      <c r="A150" s="42"/>
      <c r="B150" s="48"/>
      <c r="C150" s="332" t="s">
        <v>28</v>
      </c>
      <c r="D150" s="332" t="s">
        <v>2036</v>
      </c>
      <c r="E150" s="21" t="s">
        <v>28</v>
      </c>
      <c r="F150" s="333">
        <v>37.5</v>
      </c>
      <c r="G150" s="42"/>
      <c r="H150" s="48"/>
    </row>
    <row r="151" s="2" customFormat="1" ht="16.8" customHeight="1">
      <c r="A151" s="42"/>
      <c r="B151" s="48"/>
      <c r="C151" s="332" t="s">
        <v>28</v>
      </c>
      <c r="D151" s="332" t="s">
        <v>872</v>
      </c>
      <c r="E151" s="21" t="s">
        <v>28</v>
      </c>
      <c r="F151" s="333">
        <v>0</v>
      </c>
      <c r="G151" s="42"/>
      <c r="H151" s="48"/>
    </row>
    <row r="152" s="2" customFormat="1" ht="16.8" customHeight="1">
      <c r="A152" s="42"/>
      <c r="B152" s="48"/>
      <c r="C152" s="332" t="s">
        <v>28</v>
      </c>
      <c r="D152" s="332" t="s">
        <v>2036</v>
      </c>
      <c r="E152" s="21" t="s">
        <v>28</v>
      </c>
      <c r="F152" s="333">
        <v>37.5</v>
      </c>
      <c r="G152" s="42"/>
      <c r="H152" s="48"/>
    </row>
    <row r="153" s="2" customFormat="1" ht="16.8" customHeight="1">
      <c r="A153" s="42"/>
      <c r="B153" s="48"/>
      <c r="C153" s="332" t="s">
        <v>167</v>
      </c>
      <c r="D153" s="332" t="s">
        <v>466</v>
      </c>
      <c r="E153" s="21" t="s">
        <v>28</v>
      </c>
      <c r="F153" s="333">
        <v>204.87100000000001</v>
      </c>
      <c r="G153" s="42"/>
      <c r="H153" s="48"/>
    </row>
    <row r="154" s="2" customFormat="1" ht="16.8" customHeight="1">
      <c r="A154" s="42"/>
      <c r="B154" s="48"/>
      <c r="C154" s="334" t="s">
        <v>7394</v>
      </c>
      <c r="D154" s="42"/>
      <c r="E154" s="42"/>
      <c r="F154" s="42"/>
      <c r="G154" s="42"/>
      <c r="H154" s="48"/>
    </row>
    <row r="155" s="2" customFormat="1">
      <c r="A155" s="42"/>
      <c r="B155" s="48"/>
      <c r="C155" s="332" t="s">
        <v>2027</v>
      </c>
      <c r="D155" s="332" t="s">
        <v>7420</v>
      </c>
      <c r="E155" s="21" t="s">
        <v>436</v>
      </c>
      <c r="F155" s="333">
        <v>204.87100000000001</v>
      </c>
      <c r="G155" s="42"/>
      <c r="H155" s="48"/>
    </row>
    <row r="156" s="2" customFormat="1">
      <c r="A156" s="42"/>
      <c r="B156" s="48"/>
      <c r="C156" s="332" t="s">
        <v>1284</v>
      </c>
      <c r="D156" s="332" t="s">
        <v>7421</v>
      </c>
      <c r="E156" s="21" t="s">
        <v>436</v>
      </c>
      <c r="F156" s="333">
        <v>204.87100000000001</v>
      </c>
      <c r="G156" s="42"/>
      <c r="H156" s="48"/>
    </row>
    <row r="157" s="2" customFormat="1" ht="16.8" customHeight="1">
      <c r="A157" s="42"/>
      <c r="B157" s="48"/>
      <c r="C157" s="332" t="s">
        <v>4370</v>
      </c>
      <c r="D157" s="332" t="s">
        <v>7422</v>
      </c>
      <c r="E157" s="21" t="s">
        <v>436</v>
      </c>
      <c r="F157" s="333">
        <v>2182.768</v>
      </c>
      <c r="G157" s="42"/>
      <c r="H157" s="48"/>
    </row>
    <row r="158" s="2" customFormat="1" ht="16.8" customHeight="1">
      <c r="A158" s="42"/>
      <c r="B158" s="48"/>
      <c r="C158" s="332" t="s">
        <v>4428</v>
      </c>
      <c r="D158" s="332" t="s">
        <v>7423</v>
      </c>
      <c r="E158" s="21" t="s">
        <v>436</v>
      </c>
      <c r="F158" s="333">
        <v>2772.0070000000001</v>
      </c>
      <c r="G158" s="42"/>
      <c r="H158" s="48"/>
    </row>
    <row r="159" s="2" customFormat="1" ht="16.8" customHeight="1">
      <c r="A159" s="42"/>
      <c r="B159" s="48"/>
      <c r="C159" s="328" t="s">
        <v>169</v>
      </c>
      <c r="D159" s="329" t="s">
        <v>169</v>
      </c>
      <c r="E159" s="330" t="s">
        <v>28</v>
      </c>
      <c r="F159" s="331">
        <v>289.80000000000001</v>
      </c>
      <c r="G159" s="42"/>
      <c r="H159" s="48"/>
    </row>
    <row r="160" s="2" customFormat="1" ht="16.8" customHeight="1">
      <c r="A160" s="42"/>
      <c r="B160" s="48"/>
      <c r="C160" s="332" t="s">
        <v>28</v>
      </c>
      <c r="D160" s="332" t="s">
        <v>460</v>
      </c>
      <c r="E160" s="21" t="s">
        <v>28</v>
      </c>
      <c r="F160" s="333">
        <v>0</v>
      </c>
      <c r="G160" s="42"/>
      <c r="H160" s="48"/>
    </row>
    <row r="161" s="2" customFormat="1" ht="16.8" customHeight="1">
      <c r="A161" s="42"/>
      <c r="B161" s="48"/>
      <c r="C161" s="332" t="s">
        <v>28</v>
      </c>
      <c r="D161" s="332" t="s">
        <v>2042</v>
      </c>
      <c r="E161" s="21" t="s">
        <v>28</v>
      </c>
      <c r="F161" s="333">
        <v>84.799999999999997</v>
      </c>
      <c r="G161" s="42"/>
      <c r="H161" s="48"/>
    </row>
    <row r="162" s="2" customFormat="1" ht="16.8" customHeight="1">
      <c r="A162" s="42"/>
      <c r="B162" s="48"/>
      <c r="C162" s="332" t="s">
        <v>28</v>
      </c>
      <c r="D162" s="332" t="s">
        <v>862</v>
      </c>
      <c r="E162" s="21" t="s">
        <v>28</v>
      </c>
      <c r="F162" s="333">
        <v>0</v>
      </c>
      <c r="G162" s="42"/>
      <c r="H162" s="48"/>
    </row>
    <row r="163" s="2" customFormat="1" ht="16.8" customHeight="1">
      <c r="A163" s="42"/>
      <c r="B163" s="48"/>
      <c r="C163" s="332" t="s">
        <v>28</v>
      </c>
      <c r="D163" s="332" t="s">
        <v>2042</v>
      </c>
      <c r="E163" s="21" t="s">
        <v>28</v>
      </c>
      <c r="F163" s="333">
        <v>84.799999999999997</v>
      </c>
      <c r="G163" s="42"/>
      <c r="H163" s="48"/>
    </row>
    <row r="164" s="2" customFormat="1" ht="16.8" customHeight="1">
      <c r="A164" s="42"/>
      <c r="B164" s="48"/>
      <c r="C164" s="332" t="s">
        <v>28</v>
      </c>
      <c r="D164" s="332" t="s">
        <v>871</v>
      </c>
      <c r="E164" s="21" t="s">
        <v>28</v>
      </c>
      <c r="F164" s="333">
        <v>0</v>
      </c>
      <c r="G164" s="42"/>
      <c r="H164" s="48"/>
    </row>
    <row r="165" s="2" customFormat="1" ht="16.8" customHeight="1">
      <c r="A165" s="42"/>
      <c r="B165" s="48"/>
      <c r="C165" s="332" t="s">
        <v>28</v>
      </c>
      <c r="D165" s="332" t="s">
        <v>2043</v>
      </c>
      <c r="E165" s="21" t="s">
        <v>28</v>
      </c>
      <c r="F165" s="333">
        <v>55.600000000000001</v>
      </c>
      <c r="G165" s="42"/>
      <c r="H165" s="48"/>
    </row>
    <row r="166" s="2" customFormat="1" ht="16.8" customHeight="1">
      <c r="A166" s="42"/>
      <c r="B166" s="48"/>
      <c r="C166" s="332" t="s">
        <v>28</v>
      </c>
      <c r="D166" s="332" t="s">
        <v>872</v>
      </c>
      <c r="E166" s="21" t="s">
        <v>28</v>
      </c>
      <c r="F166" s="333">
        <v>0</v>
      </c>
      <c r="G166" s="42"/>
      <c r="H166" s="48"/>
    </row>
    <row r="167" s="2" customFormat="1" ht="16.8" customHeight="1">
      <c r="A167" s="42"/>
      <c r="B167" s="48"/>
      <c r="C167" s="332" t="s">
        <v>28</v>
      </c>
      <c r="D167" s="332" t="s">
        <v>2044</v>
      </c>
      <c r="E167" s="21" t="s">
        <v>28</v>
      </c>
      <c r="F167" s="333">
        <v>64.599999999999994</v>
      </c>
      <c r="G167" s="42"/>
      <c r="H167" s="48"/>
    </row>
    <row r="168" s="2" customFormat="1" ht="16.8" customHeight="1">
      <c r="A168" s="42"/>
      <c r="B168" s="48"/>
      <c r="C168" s="332" t="s">
        <v>169</v>
      </c>
      <c r="D168" s="332" t="s">
        <v>466</v>
      </c>
      <c r="E168" s="21" t="s">
        <v>28</v>
      </c>
      <c r="F168" s="333">
        <v>289.80000000000001</v>
      </c>
      <c r="G168" s="42"/>
      <c r="H168" s="48"/>
    </row>
    <row r="169" s="2" customFormat="1" ht="16.8" customHeight="1">
      <c r="A169" s="42"/>
      <c r="B169" s="48"/>
      <c r="C169" s="334" t="s">
        <v>7394</v>
      </c>
      <c r="D169" s="42"/>
      <c r="E169" s="42"/>
      <c r="F169" s="42"/>
      <c r="G169" s="42"/>
      <c r="H169" s="48"/>
    </row>
    <row r="170" s="2" customFormat="1">
      <c r="A170" s="42"/>
      <c r="B170" s="48"/>
      <c r="C170" s="332" t="s">
        <v>2038</v>
      </c>
      <c r="D170" s="332" t="s">
        <v>7424</v>
      </c>
      <c r="E170" s="21" t="s">
        <v>436</v>
      </c>
      <c r="F170" s="333">
        <v>289.80000000000001</v>
      </c>
      <c r="G170" s="42"/>
      <c r="H170" s="48"/>
    </row>
    <row r="171" s="2" customFormat="1" ht="16.8" customHeight="1">
      <c r="A171" s="42"/>
      <c r="B171" s="48"/>
      <c r="C171" s="332" t="s">
        <v>1228</v>
      </c>
      <c r="D171" s="332" t="s">
        <v>7425</v>
      </c>
      <c r="E171" s="21" t="s">
        <v>436</v>
      </c>
      <c r="F171" s="333">
        <v>488.56799999999998</v>
      </c>
      <c r="G171" s="42"/>
      <c r="H171" s="48"/>
    </row>
    <row r="172" s="2" customFormat="1" ht="16.8" customHeight="1">
      <c r="A172" s="42"/>
      <c r="B172" s="48"/>
      <c r="C172" s="328" t="s">
        <v>2050</v>
      </c>
      <c r="D172" s="329" t="s">
        <v>2050</v>
      </c>
      <c r="E172" s="330" t="s">
        <v>28</v>
      </c>
      <c r="F172" s="331">
        <v>30.699999999999999</v>
      </c>
      <c r="G172" s="42"/>
      <c r="H172" s="48"/>
    </row>
    <row r="173" s="2" customFormat="1" ht="16.8" customHeight="1">
      <c r="A173" s="42"/>
      <c r="B173" s="48"/>
      <c r="C173" s="332" t="s">
        <v>28</v>
      </c>
      <c r="D173" s="332" t="s">
        <v>1398</v>
      </c>
      <c r="E173" s="21" t="s">
        <v>28</v>
      </c>
      <c r="F173" s="333">
        <v>0</v>
      </c>
      <c r="G173" s="42"/>
      <c r="H173" s="48"/>
    </row>
    <row r="174" s="2" customFormat="1" ht="16.8" customHeight="1">
      <c r="A174" s="42"/>
      <c r="B174" s="48"/>
      <c r="C174" s="332" t="s">
        <v>28</v>
      </c>
      <c r="D174" s="332" t="s">
        <v>1432</v>
      </c>
      <c r="E174" s="21" t="s">
        <v>28</v>
      </c>
      <c r="F174" s="333">
        <v>30.699999999999999</v>
      </c>
      <c r="G174" s="42"/>
      <c r="H174" s="48"/>
    </row>
    <row r="175" s="2" customFormat="1" ht="16.8" customHeight="1">
      <c r="A175" s="42"/>
      <c r="B175" s="48"/>
      <c r="C175" s="332" t="s">
        <v>2050</v>
      </c>
      <c r="D175" s="332" t="s">
        <v>466</v>
      </c>
      <c r="E175" s="21" t="s">
        <v>28</v>
      </c>
      <c r="F175" s="333">
        <v>30.699999999999999</v>
      </c>
      <c r="G175" s="42"/>
      <c r="H175" s="48"/>
    </row>
    <row r="176" s="2" customFormat="1" ht="16.8" customHeight="1">
      <c r="A176" s="42"/>
      <c r="B176" s="48"/>
      <c r="C176" s="328" t="s">
        <v>171</v>
      </c>
      <c r="D176" s="329" t="s">
        <v>171</v>
      </c>
      <c r="E176" s="330" t="s">
        <v>28</v>
      </c>
      <c r="F176" s="331">
        <v>69.099999999999994</v>
      </c>
      <c r="G176" s="42"/>
      <c r="H176" s="48"/>
    </row>
    <row r="177" s="2" customFormat="1" ht="16.8" customHeight="1">
      <c r="A177" s="42"/>
      <c r="B177" s="48"/>
      <c r="C177" s="332" t="s">
        <v>28</v>
      </c>
      <c r="D177" s="332" t="s">
        <v>460</v>
      </c>
      <c r="E177" s="21" t="s">
        <v>28</v>
      </c>
      <c r="F177" s="333">
        <v>0</v>
      </c>
      <c r="G177" s="42"/>
      <c r="H177" s="48"/>
    </row>
    <row r="178" s="2" customFormat="1" ht="16.8" customHeight="1">
      <c r="A178" s="42"/>
      <c r="B178" s="48"/>
      <c r="C178" s="332" t="s">
        <v>28</v>
      </c>
      <c r="D178" s="332" t="s">
        <v>538</v>
      </c>
      <c r="E178" s="21" t="s">
        <v>28</v>
      </c>
      <c r="F178" s="333">
        <v>29.960000000000001</v>
      </c>
      <c r="G178" s="42"/>
      <c r="H178" s="48"/>
    </row>
    <row r="179" s="2" customFormat="1" ht="16.8" customHeight="1">
      <c r="A179" s="42"/>
      <c r="B179" s="48"/>
      <c r="C179" s="332" t="s">
        <v>28</v>
      </c>
      <c r="D179" s="332" t="s">
        <v>287</v>
      </c>
      <c r="E179" s="21" t="s">
        <v>28</v>
      </c>
      <c r="F179" s="333">
        <v>5.4000000000000004</v>
      </c>
      <c r="G179" s="42"/>
      <c r="H179" s="48"/>
    </row>
    <row r="180" s="2" customFormat="1" ht="16.8" customHeight="1">
      <c r="A180" s="42"/>
      <c r="B180" s="48"/>
      <c r="C180" s="332" t="s">
        <v>28</v>
      </c>
      <c r="D180" s="332" t="s">
        <v>862</v>
      </c>
      <c r="E180" s="21" t="s">
        <v>28</v>
      </c>
      <c r="F180" s="333">
        <v>0</v>
      </c>
      <c r="G180" s="42"/>
      <c r="H180" s="48"/>
    </row>
    <row r="181" s="2" customFormat="1" ht="16.8" customHeight="1">
      <c r="A181" s="42"/>
      <c r="B181" s="48"/>
      <c r="C181" s="332" t="s">
        <v>28</v>
      </c>
      <c r="D181" s="332" t="s">
        <v>3957</v>
      </c>
      <c r="E181" s="21" t="s">
        <v>28</v>
      </c>
      <c r="F181" s="333">
        <v>1.2</v>
      </c>
      <c r="G181" s="42"/>
      <c r="H181" s="48"/>
    </row>
    <row r="182" s="2" customFormat="1" ht="16.8" customHeight="1">
      <c r="A182" s="42"/>
      <c r="B182" s="48"/>
      <c r="C182" s="332" t="s">
        <v>28</v>
      </c>
      <c r="D182" s="332" t="s">
        <v>871</v>
      </c>
      <c r="E182" s="21" t="s">
        <v>28</v>
      </c>
      <c r="F182" s="333">
        <v>0</v>
      </c>
      <c r="G182" s="42"/>
      <c r="H182" s="48"/>
    </row>
    <row r="183" s="2" customFormat="1" ht="16.8" customHeight="1">
      <c r="A183" s="42"/>
      <c r="B183" s="48"/>
      <c r="C183" s="332" t="s">
        <v>28</v>
      </c>
      <c r="D183" s="332" t="s">
        <v>3957</v>
      </c>
      <c r="E183" s="21" t="s">
        <v>28</v>
      </c>
      <c r="F183" s="333">
        <v>1.2</v>
      </c>
      <c r="G183" s="42"/>
      <c r="H183" s="48"/>
    </row>
    <row r="184" s="2" customFormat="1" ht="16.8" customHeight="1">
      <c r="A184" s="42"/>
      <c r="B184" s="48"/>
      <c r="C184" s="332" t="s">
        <v>28</v>
      </c>
      <c r="D184" s="332" t="s">
        <v>872</v>
      </c>
      <c r="E184" s="21" t="s">
        <v>28</v>
      </c>
      <c r="F184" s="333">
        <v>0</v>
      </c>
      <c r="G184" s="42"/>
      <c r="H184" s="48"/>
    </row>
    <row r="185" s="2" customFormat="1" ht="16.8" customHeight="1">
      <c r="A185" s="42"/>
      <c r="B185" s="48"/>
      <c r="C185" s="332" t="s">
        <v>28</v>
      </c>
      <c r="D185" s="332" t="s">
        <v>3958</v>
      </c>
      <c r="E185" s="21" t="s">
        <v>28</v>
      </c>
      <c r="F185" s="333">
        <v>2.6400000000000001</v>
      </c>
      <c r="G185" s="42"/>
      <c r="H185" s="48"/>
    </row>
    <row r="186" s="2" customFormat="1" ht="16.8" customHeight="1">
      <c r="A186" s="42"/>
      <c r="B186" s="48"/>
      <c r="C186" s="332" t="s">
        <v>28</v>
      </c>
      <c r="D186" s="332" t="s">
        <v>863</v>
      </c>
      <c r="E186" s="21" t="s">
        <v>28</v>
      </c>
      <c r="F186" s="333">
        <v>0</v>
      </c>
      <c r="G186" s="42"/>
      <c r="H186" s="48"/>
    </row>
    <row r="187" s="2" customFormat="1" ht="16.8" customHeight="1">
      <c r="A187" s="42"/>
      <c r="B187" s="48"/>
      <c r="C187" s="332" t="s">
        <v>28</v>
      </c>
      <c r="D187" s="332" t="s">
        <v>201</v>
      </c>
      <c r="E187" s="21" t="s">
        <v>28</v>
      </c>
      <c r="F187" s="333">
        <v>28.699999999999999</v>
      </c>
      <c r="G187" s="42"/>
      <c r="H187" s="48"/>
    </row>
    <row r="188" s="2" customFormat="1" ht="16.8" customHeight="1">
      <c r="A188" s="42"/>
      <c r="B188" s="48"/>
      <c r="C188" s="332" t="s">
        <v>171</v>
      </c>
      <c r="D188" s="332" t="s">
        <v>466</v>
      </c>
      <c r="E188" s="21" t="s">
        <v>28</v>
      </c>
      <c r="F188" s="333">
        <v>69.099999999999994</v>
      </c>
      <c r="G188" s="42"/>
      <c r="H188" s="48"/>
    </row>
    <row r="189" s="2" customFormat="1" ht="16.8" customHeight="1">
      <c r="A189" s="42"/>
      <c r="B189" s="48"/>
      <c r="C189" s="334" t="s">
        <v>7394</v>
      </c>
      <c r="D189" s="42"/>
      <c r="E189" s="42"/>
      <c r="F189" s="42"/>
      <c r="G189" s="42"/>
      <c r="H189" s="48"/>
    </row>
    <row r="190" s="2" customFormat="1" ht="16.8" customHeight="1">
      <c r="A190" s="42"/>
      <c r="B190" s="48"/>
      <c r="C190" s="332" t="s">
        <v>3953</v>
      </c>
      <c r="D190" s="332" t="s">
        <v>7426</v>
      </c>
      <c r="E190" s="21" t="s">
        <v>436</v>
      </c>
      <c r="F190" s="333">
        <v>69.099999999999994</v>
      </c>
      <c r="G190" s="42"/>
      <c r="H190" s="48"/>
    </row>
    <row r="191" s="2" customFormat="1" ht="16.8" customHeight="1">
      <c r="A191" s="42"/>
      <c r="B191" s="48"/>
      <c r="C191" s="332" t="s">
        <v>3859</v>
      </c>
      <c r="D191" s="332" t="s">
        <v>7427</v>
      </c>
      <c r="E191" s="21" t="s">
        <v>436</v>
      </c>
      <c r="F191" s="333">
        <v>86.391000000000005</v>
      </c>
      <c r="G191" s="42"/>
      <c r="H191" s="48"/>
    </row>
    <row r="192" s="2" customFormat="1">
      <c r="A192" s="42"/>
      <c r="B192" s="48"/>
      <c r="C192" s="332" t="s">
        <v>3991</v>
      </c>
      <c r="D192" s="332" t="s">
        <v>7428</v>
      </c>
      <c r="E192" s="21" t="s">
        <v>436</v>
      </c>
      <c r="F192" s="333">
        <v>86.391000000000005</v>
      </c>
      <c r="G192" s="42"/>
      <c r="H192" s="48"/>
    </row>
    <row r="193" s="2" customFormat="1" ht="16.8" customHeight="1">
      <c r="A193" s="42"/>
      <c r="B193" s="48"/>
      <c r="C193" s="328" t="s">
        <v>173</v>
      </c>
      <c r="D193" s="329" t="s">
        <v>173</v>
      </c>
      <c r="E193" s="330" t="s">
        <v>28</v>
      </c>
      <c r="F193" s="331">
        <v>5.04</v>
      </c>
      <c r="G193" s="42"/>
      <c r="H193" s="48"/>
    </row>
    <row r="194" s="2" customFormat="1" ht="16.8" customHeight="1">
      <c r="A194" s="42"/>
      <c r="B194" s="48"/>
      <c r="C194" s="332" t="s">
        <v>28</v>
      </c>
      <c r="D194" s="332" t="s">
        <v>862</v>
      </c>
      <c r="E194" s="21" t="s">
        <v>28</v>
      </c>
      <c r="F194" s="333">
        <v>0</v>
      </c>
      <c r="G194" s="42"/>
      <c r="H194" s="48"/>
    </row>
    <row r="195" s="2" customFormat="1" ht="16.8" customHeight="1">
      <c r="A195" s="42"/>
      <c r="B195" s="48"/>
      <c r="C195" s="332" t="s">
        <v>28</v>
      </c>
      <c r="D195" s="332" t="s">
        <v>3957</v>
      </c>
      <c r="E195" s="21" t="s">
        <v>28</v>
      </c>
      <c r="F195" s="333">
        <v>1.2</v>
      </c>
      <c r="G195" s="42"/>
      <c r="H195" s="48"/>
    </row>
    <row r="196" s="2" customFormat="1" ht="16.8" customHeight="1">
      <c r="A196" s="42"/>
      <c r="B196" s="48"/>
      <c r="C196" s="332" t="s">
        <v>28</v>
      </c>
      <c r="D196" s="332" t="s">
        <v>871</v>
      </c>
      <c r="E196" s="21" t="s">
        <v>28</v>
      </c>
      <c r="F196" s="333">
        <v>0</v>
      </c>
      <c r="G196" s="42"/>
      <c r="H196" s="48"/>
    </row>
    <row r="197" s="2" customFormat="1" ht="16.8" customHeight="1">
      <c r="A197" s="42"/>
      <c r="B197" s="48"/>
      <c r="C197" s="332" t="s">
        <v>28</v>
      </c>
      <c r="D197" s="332" t="s">
        <v>3957</v>
      </c>
      <c r="E197" s="21" t="s">
        <v>28</v>
      </c>
      <c r="F197" s="333">
        <v>1.2</v>
      </c>
      <c r="G197" s="42"/>
      <c r="H197" s="48"/>
    </row>
    <row r="198" s="2" customFormat="1" ht="16.8" customHeight="1">
      <c r="A198" s="42"/>
      <c r="B198" s="48"/>
      <c r="C198" s="332" t="s">
        <v>28</v>
      </c>
      <c r="D198" s="332" t="s">
        <v>872</v>
      </c>
      <c r="E198" s="21" t="s">
        <v>28</v>
      </c>
      <c r="F198" s="333">
        <v>0</v>
      </c>
      <c r="G198" s="42"/>
      <c r="H198" s="48"/>
    </row>
    <row r="199" s="2" customFormat="1" ht="16.8" customHeight="1">
      <c r="A199" s="42"/>
      <c r="B199" s="48"/>
      <c r="C199" s="332" t="s">
        <v>28</v>
      </c>
      <c r="D199" s="332" t="s">
        <v>3958</v>
      </c>
      <c r="E199" s="21" t="s">
        <v>28</v>
      </c>
      <c r="F199" s="333">
        <v>2.6400000000000001</v>
      </c>
      <c r="G199" s="42"/>
      <c r="H199" s="48"/>
    </row>
    <row r="200" s="2" customFormat="1" ht="16.8" customHeight="1">
      <c r="A200" s="42"/>
      <c r="B200" s="48"/>
      <c r="C200" s="332" t="s">
        <v>173</v>
      </c>
      <c r="D200" s="332" t="s">
        <v>1235</v>
      </c>
      <c r="E200" s="21" t="s">
        <v>28</v>
      </c>
      <c r="F200" s="333">
        <v>5.04</v>
      </c>
      <c r="G200" s="42"/>
      <c r="H200" s="48"/>
    </row>
    <row r="201" s="2" customFormat="1" ht="16.8" customHeight="1">
      <c r="A201" s="42"/>
      <c r="B201" s="48"/>
      <c r="C201" s="334" t="s">
        <v>7394</v>
      </c>
      <c r="D201" s="42"/>
      <c r="E201" s="42"/>
      <c r="F201" s="42"/>
      <c r="G201" s="42"/>
      <c r="H201" s="48"/>
    </row>
    <row r="202" s="2" customFormat="1" ht="16.8" customHeight="1">
      <c r="A202" s="42"/>
      <c r="B202" s="48"/>
      <c r="C202" s="332" t="s">
        <v>3953</v>
      </c>
      <c r="D202" s="332" t="s">
        <v>7426</v>
      </c>
      <c r="E202" s="21" t="s">
        <v>436</v>
      </c>
      <c r="F202" s="333">
        <v>69.099999999999994</v>
      </c>
      <c r="G202" s="42"/>
      <c r="H202" s="48"/>
    </row>
    <row r="203" s="2" customFormat="1">
      <c r="A203" s="42"/>
      <c r="B203" s="48"/>
      <c r="C203" s="332" t="s">
        <v>3960</v>
      </c>
      <c r="D203" s="332" t="s">
        <v>7429</v>
      </c>
      <c r="E203" s="21" t="s">
        <v>436</v>
      </c>
      <c r="F203" s="333">
        <v>52.463999999999999</v>
      </c>
      <c r="G203" s="42"/>
      <c r="H203" s="48"/>
    </row>
    <row r="204" s="2" customFormat="1" ht="16.8" customHeight="1">
      <c r="A204" s="42"/>
      <c r="B204" s="48"/>
      <c r="C204" s="328" t="s">
        <v>7430</v>
      </c>
      <c r="D204" s="329" t="s">
        <v>7430</v>
      </c>
      <c r="E204" s="330" t="s">
        <v>28</v>
      </c>
      <c r="F204" s="331">
        <v>48</v>
      </c>
      <c r="G204" s="42"/>
      <c r="H204" s="48"/>
    </row>
    <row r="205" s="2" customFormat="1" ht="16.8" customHeight="1">
      <c r="A205" s="42"/>
      <c r="B205" s="48"/>
      <c r="C205" s="328" t="s">
        <v>3903</v>
      </c>
      <c r="D205" s="329" t="s">
        <v>3903</v>
      </c>
      <c r="E205" s="330" t="s">
        <v>28</v>
      </c>
      <c r="F205" s="331">
        <v>57.600000000000001</v>
      </c>
      <c r="G205" s="42"/>
      <c r="H205" s="48"/>
    </row>
    <row r="206" s="2" customFormat="1" ht="16.8" customHeight="1">
      <c r="A206" s="42"/>
      <c r="B206" s="48"/>
      <c r="C206" s="332" t="s">
        <v>28</v>
      </c>
      <c r="D206" s="332" t="s">
        <v>863</v>
      </c>
      <c r="E206" s="21" t="s">
        <v>28</v>
      </c>
      <c r="F206" s="333">
        <v>0</v>
      </c>
      <c r="G206" s="42"/>
      <c r="H206" s="48"/>
    </row>
    <row r="207" s="2" customFormat="1" ht="16.8" customHeight="1">
      <c r="A207" s="42"/>
      <c r="B207" s="48"/>
      <c r="C207" s="332" t="s">
        <v>28</v>
      </c>
      <c r="D207" s="332" t="s">
        <v>3902</v>
      </c>
      <c r="E207" s="21" t="s">
        <v>28</v>
      </c>
      <c r="F207" s="333">
        <v>57.600000000000001</v>
      </c>
      <c r="G207" s="42"/>
      <c r="H207" s="48"/>
    </row>
    <row r="208" s="2" customFormat="1" ht="16.8" customHeight="1">
      <c r="A208" s="42"/>
      <c r="B208" s="48"/>
      <c r="C208" s="332" t="s">
        <v>3903</v>
      </c>
      <c r="D208" s="332" t="s">
        <v>466</v>
      </c>
      <c r="E208" s="21" t="s">
        <v>28</v>
      </c>
      <c r="F208" s="333">
        <v>57.600000000000001</v>
      </c>
      <c r="G208" s="42"/>
      <c r="H208" s="48"/>
    </row>
    <row r="209" s="2" customFormat="1" ht="16.8" customHeight="1">
      <c r="A209" s="42"/>
      <c r="B209" s="48"/>
      <c r="C209" s="328" t="s">
        <v>175</v>
      </c>
      <c r="D209" s="329" t="s">
        <v>175</v>
      </c>
      <c r="E209" s="330" t="s">
        <v>28</v>
      </c>
      <c r="F209" s="331">
        <v>57.600000000000001</v>
      </c>
      <c r="G209" s="42"/>
      <c r="H209" s="48"/>
    </row>
    <row r="210" s="2" customFormat="1" ht="16.8" customHeight="1">
      <c r="A210" s="42"/>
      <c r="B210" s="48"/>
      <c r="C210" s="332" t="s">
        <v>28</v>
      </c>
      <c r="D210" s="332" t="s">
        <v>892</v>
      </c>
      <c r="E210" s="21" t="s">
        <v>28</v>
      </c>
      <c r="F210" s="333">
        <v>0</v>
      </c>
      <c r="G210" s="42"/>
      <c r="H210" s="48"/>
    </row>
    <row r="211" s="2" customFormat="1" ht="16.8" customHeight="1">
      <c r="A211" s="42"/>
      <c r="B211" s="48"/>
      <c r="C211" s="332" t="s">
        <v>28</v>
      </c>
      <c r="D211" s="332" t="s">
        <v>3902</v>
      </c>
      <c r="E211" s="21" t="s">
        <v>28</v>
      </c>
      <c r="F211" s="333">
        <v>57.600000000000001</v>
      </c>
      <c r="G211" s="42"/>
      <c r="H211" s="48"/>
    </row>
    <row r="212" s="2" customFormat="1" ht="16.8" customHeight="1">
      <c r="A212" s="42"/>
      <c r="B212" s="48"/>
      <c r="C212" s="332" t="s">
        <v>175</v>
      </c>
      <c r="D212" s="332" t="s">
        <v>466</v>
      </c>
      <c r="E212" s="21" t="s">
        <v>28</v>
      </c>
      <c r="F212" s="333">
        <v>57.600000000000001</v>
      </c>
      <c r="G212" s="42"/>
      <c r="H212" s="48"/>
    </row>
    <row r="213" s="2" customFormat="1" ht="16.8" customHeight="1">
      <c r="A213" s="42"/>
      <c r="B213" s="48"/>
      <c r="C213" s="334" t="s">
        <v>7394</v>
      </c>
      <c r="D213" s="42"/>
      <c r="E213" s="42"/>
      <c r="F213" s="42"/>
      <c r="G213" s="42"/>
      <c r="H213" s="48"/>
    </row>
    <row r="214" s="2" customFormat="1">
      <c r="A214" s="42"/>
      <c r="B214" s="48"/>
      <c r="C214" s="332" t="s">
        <v>3910</v>
      </c>
      <c r="D214" s="332" t="s">
        <v>7431</v>
      </c>
      <c r="E214" s="21" t="s">
        <v>949</v>
      </c>
      <c r="F214" s="333">
        <v>57.600000000000001</v>
      </c>
      <c r="G214" s="42"/>
      <c r="H214" s="48"/>
    </row>
    <row r="215" s="2" customFormat="1">
      <c r="A215" s="42"/>
      <c r="B215" s="48"/>
      <c r="C215" s="332" t="s">
        <v>3926</v>
      </c>
      <c r="D215" s="332" t="s">
        <v>7432</v>
      </c>
      <c r="E215" s="21" t="s">
        <v>436</v>
      </c>
      <c r="F215" s="333">
        <v>38.043999999999997</v>
      </c>
      <c r="G215" s="42"/>
      <c r="H215" s="48"/>
    </row>
    <row r="216" s="2" customFormat="1" ht="16.8" customHeight="1">
      <c r="A216" s="42"/>
      <c r="B216" s="48"/>
      <c r="C216" s="328" t="s">
        <v>177</v>
      </c>
      <c r="D216" s="329" t="s">
        <v>177</v>
      </c>
      <c r="E216" s="330" t="s">
        <v>28</v>
      </c>
      <c r="F216" s="331">
        <v>86.391000000000005</v>
      </c>
      <c r="G216" s="42"/>
      <c r="H216" s="48"/>
    </row>
    <row r="217" s="2" customFormat="1" ht="16.8" customHeight="1">
      <c r="A217" s="42"/>
      <c r="B217" s="48"/>
      <c r="C217" s="332" t="s">
        <v>28</v>
      </c>
      <c r="D217" s="332" t="s">
        <v>171</v>
      </c>
      <c r="E217" s="21" t="s">
        <v>28</v>
      </c>
      <c r="F217" s="333">
        <v>69.099999999999994</v>
      </c>
      <c r="G217" s="42"/>
      <c r="H217" s="48"/>
    </row>
    <row r="218" s="2" customFormat="1" ht="16.8" customHeight="1">
      <c r="A218" s="42"/>
      <c r="B218" s="48"/>
      <c r="C218" s="332" t="s">
        <v>28</v>
      </c>
      <c r="D218" s="332" t="s">
        <v>203</v>
      </c>
      <c r="E218" s="21" t="s">
        <v>28</v>
      </c>
      <c r="F218" s="333">
        <v>17.291</v>
      </c>
      <c r="G218" s="42"/>
      <c r="H218" s="48"/>
    </row>
    <row r="219" s="2" customFormat="1" ht="16.8" customHeight="1">
      <c r="A219" s="42"/>
      <c r="B219" s="48"/>
      <c r="C219" s="332" t="s">
        <v>177</v>
      </c>
      <c r="D219" s="332" t="s">
        <v>466</v>
      </c>
      <c r="E219" s="21" t="s">
        <v>28</v>
      </c>
      <c r="F219" s="333">
        <v>86.391000000000005</v>
      </c>
      <c r="G219" s="42"/>
      <c r="H219" s="48"/>
    </row>
    <row r="220" s="2" customFormat="1" ht="16.8" customHeight="1">
      <c r="A220" s="42"/>
      <c r="B220" s="48"/>
      <c r="C220" s="334" t="s">
        <v>7394</v>
      </c>
      <c r="D220" s="42"/>
      <c r="E220" s="42"/>
      <c r="F220" s="42"/>
      <c r="G220" s="42"/>
      <c r="H220" s="48"/>
    </row>
    <row r="221" s="2" customFormat="1" ht="16.8" customHeight="1">
      <c r="A221" s="42"/>
      <c r="B221" s="48"/>
      <c r="C221" s="332" t="s">
        <v>3859</v>
      </c>
      <c r="D221" s="332" t="s">
        <v>7427</v>
      </c>
      <c r="E221" s="21" t="s">
        <v>436</v>
      </c>
      <c r="F221" s="333">
        <v>86.391000000000005</v>
      </c>
      <c r="G221" s="42"/>
      <c r="H221" s="48"/>
    </row>
    <row r="222" s="2" customFormat="1" ht="16.8" customHeight="1">
      <c r="A222" s="42"/>
      <c r="B222" s="48"/>
      <c r="C222" s="332" t="s">
        <v>3870</v>
      </c>
      <c r="D222" s="332" t="s">
        <v>7433</v>
      </c>
      <c r="E222" s="21" t="s">
        <v>436</v>
      </c>
      <c r="F222" s="333">
        <v>112.56699999999999</v>
      </c>
      <c r="G222" s="42"/>
      <c r="H222" s="48"/>
    </row>
    <row r="223" s="2" customFormat="1" ht="16.8" customHeight="1">
      <c r="A223" s="42"/>
      <c r="B223" s="48"/>
      <c r="C223" s="328" t="s">
        <v>179</v>
      </c>
      <c r="D223" s="329" t="s">
        <v>179</v>
      </c>
      <c r="E223" s="330" t="s">
        <v>28</v>
      </c>
      <c r="F223" s="331">
        <v>25.056000000000001</v>
      </c>
      <c r="G223" s="42"/>
      <c r="H223" s="48"/>
    </row>
    <row r="224" s="2" customFormat="1" ht="16.8" customHeight="1">
      <c r="A224" s="42"/>
      <c r="B224" s="48"/>
      <c r="C224" s="332" t="s">
        <v>28</v>
      </c>
      <c r="D224" s="332" t="s">
        <v>863</v>
      </c>
      <c r="E224" s="21" t="s">
        <v>28</v>
      </c>
      <c r="F224" s="333">
        <v>0</v>
      </c>
      <c r="G224" s="42"/>
      <c r="H224" s="48"/>
    </row>
    <row r="225" s="2" customFormat="1" ht="16.8" customHeight="1">
      <c r="A225" s="42"/>
      <c r="B225" s="48"/>
      <c r="C225" s="332" t="s">
        <v>28</v>
      </c>
      <c r="D225" s="332" t="s">
        <v>3868</v>
      </c>
      <c r="E225" s="21" t="s">
        <v>28</v>
      </c>
      <c r="F225" s="333">
        <v>25.056000000000001</v>
      </c>
      <c r="G225" s="42"/>
      <c r="H225" s="48"/>
    </row>
    <row r="226" s="2" customFormat="1" ht="16.8" customHeight="1">
      <c r="A226" s="42"/>
      <c r="B226" s="48"/>
      <c r="C226" s="332" t="s">
        <v>179</v>
      </c>
      <c r="D226" s="332" t="s">
        <v>466</v>
      </c>
      <c r="E226" s="21" t="s">
        <v>28</v>
      </c>
      <c r="F226" s="333">
        <v>25.056000000000001</v>
      </c>
      <c r="G226" s="42"/>
      <c r="H226" s="48"/>
    </row>
    <row r="227" s="2" customFormat="1" ht="16.8" customHeight="1">
      <c r="A227" s="42"/>
      <c r="B227" s="48"/>
      <c r="C227" s="334" t="s">
        <v>7394</v>
      </c>
      <c r="D227" s="42"/>
      <c r="E227" s="42"/>
      <c r="F227" s="42"/>
      <c r="G227" s="42"/>
      <c r="H227" s="48"/>
    </row>
    <row r="228" s="2" customFormat="1" ht="16.8" customHeight="1">
      <c r="A228" s="42"/>
      <c r="B228" s="48"/>
      <c r="C228" s="332" t="s">
        <v>3864</v>
      </c>
      <c r="D228" s="332" t="s">
        <v>7434</v>
      </c>
      <c r="E228" s="21" t="s">
        <v>949</v>
      </c>
      <c r="F228" s="333">
        <v>25.056000000000001</v>
      </c>
      <c r="G228" s="42"/>
      <c r="H228" s="48"/>
    </row>
    <row r="229" s="2" customFormat="1" ht="16.8" customHeight="1">
      <c r="A229" s="42"/>
      <c r="B229" s="48"/>
      <c r="C229" s="332" t="s">
        <v>3870</v>
      </c>
      <c r="D229" s="332" t="s">
        <v>7433</v>
      </c>
      <c r="E229" s="21" t="s">
        <v>436</v>
      </c>
      <c r="F229" s="333">
        <v>112.56699999999999</v>
      </c>
      <c r="G229" s="42"/>
      <c r="H229" s="48"/>
    </row>
    <row r="230" s="2" customFormat="1" ht="16.8" customHeight="1">
      <c r="A230" s="42"/>
      <c r="B230" s="48"/>
      <c r="C230" s="328" t="s">
        <v>3875</v>
      </c>
      <c r="D230" s="329" t="s">
        <v>3875</v>
      </c>
      <c r="E230" s="330" t="s">
        <v>28</v>
      </c>
      <c r="F230" s="331">
        <v>112.56699999999999</v>
      </c>
      <c r="G230" s="42"/>
      <c r="H230" s="48"/>
    </row>
    <row r="231" s="2" customFormat="1" ht="16.8" customHeight="1">
      <c r="A231" s="42"/>
      <c r="B231" s="48"/>
      <c r="C231" s="332" t="s">
        <v>28</v>
      </c>
      <c r="D231" s="332" t="s">
        <v>177</v>
      </c>
      <c r="E231" s="21" t="s">
        <v>28</v>
      </c>
      <c r="F231" s="333">
        <v>86.391000000000005</v>
      </c>
      <c r="G231" s="42"/>
      <c r="H231" s="48"/>
    </row>
    <row r="232" s="2" customFormat="1" ht="16.8" customHeight="1">
      <c r="A232" s="42"/>
      <c r="B232" s="48"/>
      <c r="C232" s="332" t="s">
        <v>28</v>
      </c>
      <c r="D232" s="332" t="s">
        <v>179</v>
      </c>
      <c r="E232" s="21" t="s">
        <v>28</v>
      </c>
      <c r="F232" s="333">
        <v>25.056000000000001</v>
      </c>
      <c r="G232" s="42"/>
      <c r="H232" s="48"/>
    </row>
    <row r="233" s="2" customFormat="1" ht="16.8" customHeight="1">
      <c r="A233" s="42"/>
      <c r="B233" s="48"/>
      <c r="C233" s="332" t="s">
        <v>28</v>
      </c>
      <c r="D233" s="332" t="s">
        <v>3874</v>
      </c>
      <c r="E233" s="21" t="s">
        <v>28</v>
      </c>
      <c r="F233" s="333">
        <v>1.1200000000000001</v>
      </c>
      <c r="G233" s="42"/>
      <c r="H233" s="48"/>
    </row>
    <row r="234" s="2" customFormat="1" ht="16.8" customHeight="1">
      <c r="A234" s="42"/>
      <c r="B234" s="48"/>
      <c r="C234" s="332" t="s">
        <v>3875</v>
      </c>
      <c r="D234" s="332" t="s">
        <v>466</v>
      </c>
      <c r="E234" s="21" t="s">
        <v>28</v>
      </c>
      <c r="F234" s="333">
        <v>112.56699999999999</v>
      </c>
      <c r="G234" s="42"/>
      <c r="H234" s="48"/>
    </row>
    <row r="235" s="2" customFormat="1" ht="16.8" customHeight="1">
      <c r="A235" s="42"/>
      <c r="B235" s="48"/>
      <c r="C235" s="328" t="s">
        <v>181</v>
      </c>
      <c r="D235" s="329" t="s">
        <v>181</v>
      </c>
      <c r="E235" s="330" t="s">
        <v>28</v>
      </c>
      <c r="F235" s="331">
        <v>4.4950000000000001</v>
      </c>
      <c r="G235" s="42"/>
      <c r="H235" s="48"/>
    </row>
    <row r="236" s="2" customFormat="1" ht="16.8" customHeight="1">
      <c r="A236" s="42"/>
      <c r="B236" s="48"/>
      <c r="C236" s="332" t="s">
        <v>28</v>
      </c>
      <c r="D236" s="332" t="s">
        <v>457</v>
      </c>
      <c r="E236" s="21" t="s">
        <v>28</v>
      </c>
      <c r="F236" s="333">
        <v>0</v>
      </c>
      <c r="G236" s="42"/>
      <c r="H236" s="48"/>
    </row>
    <row r="237" s="2" customFormat="1" ht="16.8" customHeight="1">
      <c r="A237" s="42"/>
      <c r="B237" s="48"/>
      <c r="C237" s="332" t="s">
        <v>28</v>
      </c>
      <c r="D237" s="332" t="s">
        <v>862</v>
      </c>
      <c r="E237" s="21" t="s">
        <v>28</v>
      </c>
      <c r="F237" s="333">
        <v>0</v>
      </c>
      <c r="G237" s="42"/>
      <c r="H237" s="48"/>
    </row>
    <row r="238" s="2" customFormat="1" ht="16.8" customHeight="1">
      <c r="A238" s="42"/>
      <c r="B238" s="48"/>
      <c r="C238" s="332" t="s">
        <v>28</v>
      </c>
      <c r="D238" s="332" t="s">
        <v>1204</v>
      </c>
      <c r="E238" s="21" t="s">
        <v>28</v>
      </c>
      <c r="F238" s="333">
        <v>4.4950000000000001</v>
      </c>
      <c r="G238" s="42"/>
      <c r="H238" s="48"/>
    </row>
    <row r="239" s="2" customFormat="1" ht="16.8" customHeight="1">
      <c r="A239" s="42"/>
      <c r="B239" s="48"/>
      <c r="C239" s="332" t="s">
        <v>181</v>
      </c>
      <c r="D239" s="332" t="s">
        <v>466</v>
      </c>
      <c r="E239" s="21" t="s">
        <v>28</v>
      </c>
      <c r="F239" s="333">
        <v>4.4950000000000001</v>
      </c>
      <c r="G239" s="42"/>
      <c r="H239" s="48"/>
    </row>
    <row r="240" s="2" customFormat="1" ht="16.8" customHeight="1">
      <c r="A240" s="42"/>
      <c r="B240" s="48"/>
      <c r="C240" s="334" t="s">
        <v>7394</v>
      </c>
      <c r="D240" s="42"/>
      <c r="E240" s="42"/>
      <c r="F240" s="42"/>
      <c r="G240" s="42"/>
      <c r="H240" s="48"/>
    </row>
    <row r="241" s="2" customFormat="1">
      <c r="A241" s="42"/>
      <c r="B241" s="48"/>
      <c r="C241" s="332" t="s">
        <v>1200</v>
      </c>
      <c r="D241" s="332" t="s">
        <v>7435</v>
      </c>
      <c r="E241" s="21" t="s">
        <v>436</v>
      </c>
      <c r="F241" s="333">
        <v>4.4950000000000001</v>
      </c>
      <c r="G241" s="42"/>
      <c r="H241" s="48"/>
    </row>
    <row r="242" s="2" customFormat="1">
      <c r="A242" s="42"/>
      <c r="B242" s="48"/>
      <c r="C242" s="332" t="s">
        <v>1152</v>
      </c>
      <c r="D242" s="332" t="s">
        <v>7436</v>
      </c>
      <c r="E242" s="21" t="s">
        <v>436</v>
      </c>
      <c r="F242" s="333">
        <v>4.4950000000000001</v>
      </c>
      <c r="G242" s="42"/>
      <c r="H242" s="48"/>
    </row>
    <row r="243" s="2" customFormat="1" ht="16.8" customHeight="1">
      <c r="A243" s="42"/>
      <c r="B243" s="48"/>
      <c r="C243" s="332" t="s">
        <v>1206</v>
      </c>
      <c r="D243" s="332" t="s">
        <v>1207</v>
      </c>
      <c r="E243" s="21" t="s">
        <v>436</v>
      </c>
      <c r="F243" s="333">
        <v>4.6299999999999999</v>
      </c>
      <c r="G243" s="42"/>
      <c r="H243" s="48"/>
    </row>
    <row r="244" s="2" customFormat="1" ht="16.8" customHeight="1">
      <c r="A244" s="42"/>
      <c r="B244" s="48"/>
      <c r="C244" s="328" t="s">
        <v>183</v>
      </c>
      <c r="D244" s="329" t="s">
        <v>183</v>
      </c>
      <c r="E244" s="330" t="s">
        <v>28</v>
      </c>
      <c r="F244" s="331">
        <v>242.40000000000001</v>
      </c>
      <c r="G244" s="42"/>
      <c r="H244" s="48"/>
    </row>
    <row r="245" s="2" customFormat="1" ht="16.8" customHeight="1">
      <c r="A245" s="42"/>
      <c r="B245" s="48"/>
      <c r="C245" s="332" t="s">
        <v>28</v>
      </c>
      <c r="D245" s="332" t="s">
        <v>862</v>
      </c>
      <c r="E245" s="21" t="s">
        <v>28</v>
      </c>
      <c r="F245" s="333">
        <v>0</v>
      </c>
      <c r="G245" s="42"/>
      <c r="H245" s="48"/>
    </row>
    <row r="246" s="2" customFormat="1" ht="16.8" customHeight="1">
      <c r="A246" s="42"/>
      <c r="B246" s="48"/>
      <c r="C246" s="332" t="s">
        <v>183</v>
      </c>
      <c r="D246" s="332" t="s">
        <v>1305</v>
      </c>
      <c r="E246" s="21" t="s">
        <v>28</v>
      </c>
      <c r="F246" s="333">
        <v>242.40000000000001</v>
      </c>
      <c r="G246" s="42"/>
      <c r="H246" s="48"/>
    </row>
    <row r="247" s="2" customFormat="1" ht="16.8" customHeight="1">
      <c r="A247" s="42"/>
      <c r="B247" s="48"/>
      <c r="C247" s="334" t="s">
        <v>7394</v>
      </c>
      <c r="D247" s="42"/>
      <c r="E247" s="42"/>
      <c r="F247" s="42"/>
      <c r="G247" s="42"/>
      <c r="H247" s="48"/>
    </row>
    <row r="248" s="2" customFormat="1" ht="16.8" customHeight="1">
      <c r="A248" s="42"/>
      <c r="B248" s="48"/>
      <c r="C248" s="332" t="s">
        <v>1300</v>
      </c>
      <c r="D248" s="332" t="s">
        <v>7437</v>
      </c>
      <c r="E248" s="21" t="s">
        <v>436</v>
      </c>
      <c r="F248" s="333">
        <v>736.89999999999998</v>
      </c>
      <c r="G248" s="42"/>
      <c r="H248" s="48"/>
    </row>
    <row r="249" s="2" customFormat="1" ht="16.8" customHeight="1">
      <c r="A249" s="42"/>
      <c r="B249" s="48"/>
      <c r="C249" s="332" t="s">
        <v>1629</v>
      </c>
      <c r="D249" s="332" t="s">
        <v>7438</v>
      </c>
      <c r="E249" s="21" t="s">
        <v>436</v>
      </c>
      <c r="F249" s="333">
        <v>1168.25</v>
      </c>
      <c r="G249" s="42"/>
      <c r="H249" s="48"/>
    </row>
    <row r="250" s="2" customFormat="1" ht="16.8" customHeight="1">
      <c r="A250" s="42"/>
      <c r="B250" s="48"/>
      <c r="C250" s="328" t="s">
        <v>185</v>
      </c>
      <c r="D250" s="329" t="s">
        <v>185</v>
      </c>
      <c r="E250" s="330" t="s">
        <v>28</v>
      </c>
      <c r="F250" s="331">
        <v>180.09999999999999</v>
      </c>
      <c r="G250" s="42"/>
      <c r="H250" s="48"/>
    </row>
    <row r="251" s="2" customFormat="1" ht="16.8" customHeight="1">
      <c r="A251" s="42"/>
      <c r="B251" s="48"/>
      <c r="C251" s="332" t="s">
        <v>28</v>
      </c>
      <c r="D251" s="332" t="s">
        <v>871</v>
      </c>
      <c r="E251" s="21" t="s">
        <v>28</v>
      </c>
      <c r="F251" s="333">
        <v>0</v>
      </c>
      <c r="G251" s="42"/>
      <c r="H251" s="48"/>
    </row>
    <row r="252" s="2" customFormat="1" ht="16.8" customHeight="1">
      <c r="A252" s="42"/>
      <c r="B252" s="48"/>
      <c r="C252" s="332" t="s">
        <v>185</v>
      </c>
      <c r="D252" s="332" t="s">
        <v>1306</v>
      </c>
      <c r="E252" s="21" t="s">
        <v>28</v>
      </c>
      <c r="F252" s="333">
        <v>180.09999999999999</v>
      </c>
      <c r="G252" s="42"/>
      <c r="H252" s="48"/>
    </row>
    <row r="253" s="2" customFormat="1" ht="16.8" customHeight="1">
      <c r="A253" s="42"/>
      <c r="B253" s="48"/>
      <c r="C253" s="334" t="s">
        <v>7394</v>
      </c>
      <c r="D253" s="42"/>
      <c r="E253" s="42"/>
      <c r="F253" s="42"/>
      <c r="G253" s="42"/>
      <c r="H253" s="48"/>
    </row>
    <row r="254" s="2" customFormat="1" ht="16.8" customHeight="1">
      <c r="A254" s="42"/>
      <c r="B254" s="48"/>
      <c r="C254" s="332" t="s">
        <v>1300</v>
      </c>
      <c r="D254" s="332" t="s">
        <v>7437</v>
      </c>
      <c r="E254" s="21" t="s">
        <v>436</v>
      </c>
      <c r="F254" s="333">
        <v>736.89999999999998</v>
      </c>
      <c r="G254" s="42"/>
      <c r="H254" s="48"/>
    </row>
    <row r="255" s="2" customFormat="1" ht="16.8" customHeight="1">
      <c r="A255" s="42"/>
      <c r="B255" s="48"/>
      <c r="C255" s="332" t="s">
        <v>1629</v>
      </c>
      <c r="D255" s="332" t="s">
        <v>7438</v>
      </c>
      <c r="E255" s="21" t="s">
        <v>436</v>
      </c>
      <c r="F255" s="333">
        <v>1168.25</v>
      </c>
      <c r="G255" s="42"/>
      <c r="H255" s="48"/>
    </row>
    <row r="256" s="2" customFormat="1" ht="16.8" customHeight="1">
      <c r="A256" s="42"/>
      <c r="B256" s="48"/>
      <c r="C256" s="328" t="s">
        <v>187</v>
      </c>
      <c r="D256" s="329" t="s">
        <v>187</v>
      </c>
      <c r="E256" s="330" t="s">
        <v>28</v>
      </c>
      <c r="F256" s="331">
        <v>180.09999999999999</v>
      </c>
      <c r="G256" s="42"/>
      <c r="H256" s="48"/>
    </row>
    <row r="257" s="2" customFormat="1" ht="16.8" customHeight="1">
      <c r="A257" s="42"/>
      <c r="B257" s="48"/>
      <c r="C257" s="332" t="s">
        <v>28</v>
      </c>
      <c r="D257" s="332" t="s">
        <v>872</v>
      </c>
      <c r="E257" s="21" t="s">
        <v>28</v>
      </c>
      <c r="F257" s="333">
        <v>0</v>
      </c>
      <c r="G257" s="42"/>
      <c r="H257" s="48"/>
    </row>
    <row r="258" s="2" customFormat="1" ht="16.8" customHeight="1">
      <c r="A258" s="42"/>
      <c r="B258" s="48"/>
      <c r="C258" s="332" t="s">
        <v>187</v>
      </c>
      <c r="D258" s="332" t="s">
        <v>1306</v>
      </c>
      <c r="E258" s="21" t="s">
        <v>28</v>
      </c>
      <c r="F258" s="333">
        <v>180.09999999999999</v>
      </c>
      <c r="G258" s="42"/>
      <c r="H258" s="48"/>
    </row>
    <row r="259" s="2" customFormat="1" ht="16.8" customHeight="1">
      <c r="A259" s="42"/>
      <c r="B259" s="48"/>
      <c r="C259" s="334" t="s">
        <v>7394</v>
      </c>
      <c r="D259" s="42"/>
      <c r="E259" s="42"/>
      <c r="F259" s="42"/>
      <c r="G259" s="42"/>
      <c r="H259" s="48"/>
    </row>
    <row r="260" s="2" customFormat="1" ht="16.8" customHeight="1">
      <c r="A260" s="42"/>
      <c r="B260" s="48"/>
      <c r="C260" s="332" t="s">
        <v>1300</v>
      </c>
      <c r="D260" s="332" t="s">
        <v>7437</v>
      </c>
      <c r="E260" s="21" t="s">
        <v>436</v>
      </c>
      <c r="F260" s="333">
        <v>736.89999999999998</v>
      </c>
      <c r="G260" s="42"/>
      <c r="H260" s="48"/>
    </row>
    <row r="261" s="2" customFormat="1" ht="16.8" customHeight="1">
      <c r="A261" s="42"/>
      <c r="B261" s="48"/>
      <c r="C261" s="332" t="s">
        <v>1629</v>
      </c>
      <c r="D261" s="332" t="s">
        <v>7438</v>
      </c>
      <c r="E261" s="21" t="s">
        <v>436</v>
      </c>
      <c r="F261" s="333">
        <v>1168.25</v>
      </c>
      <c r="G261" s="42"/>
      <c r="H261" s="48"/>
    </row>
    <row r="262" s="2" customFormat="1" ht="16.8" customHeight="1">
      <c r="A262" s="42"/>
      <c r="B262" s="48"/>
      <c r="C262" s="328" t="s">
        <v>188</v>
      </c>
      <c r="D262" s="329" t="s">
        <v>188</v>
      </c>
      <c r="E262" s="330" t="s">
        <v>28</v>
      </c>
      <c r="F262" s="331">
        <v>1.7769999999999999</v>
      </c>
      <c r="G262" s="42"/>
      <c r="H262" s="48"/>
    </row>
    <row r="263" s="2" customFormat="1" ht="16.8" customHeight="1">
      <c r="A263" s="42"/>
      <c r="B263" s="48"/>
      <c r="C263" s="332" t="s">
        <v>28</v>
      </c>
      <c r="D263" s="332" t="s">
        <v>1398</v>
      </c>
      <c r="E263" s="21" t="s">
        <v>28</v>
      </c>
      <c r="F263" s="333">
        <v>0</v>
      </c>
      <c r="G263" s="42"/>
      <c r="H263" s="48"/>
    </row>
    <row r="264" s="2" customFormat="1" ht="16.8" customHeight="1">
      <c r="A264" s="42"/>
      <c r="B264" s="48"/>
      <c r="C264" s="332" t="s">
        <v>28</v>
      </c>
      <c r="D264" s="332" t="s">
        <v>2590</v>
      </c>
      <c r="E264" s="21" t="s">
        <v>28</v>
      </c>
      <c r="F264" s="333">
        <v>1.645</v>
      </c>
      <c r="G264" s="42"/>
      <c r="H264" s="48"/>
    </row>
    <row r="265" s="2" customFormat="1" ht="16.8" customHeight="1">
      <c r="A265" s="42"/>
      <c r="B265" s="48"/>
      <c r="C265" s="332" t="s">
        <v>28</v>
      </c>
      <c r="D265" s="332" t="s">
        <v>2591</v>
      </c>
      <c r="E265" s="21" t="s">
        <v>28</v>
      </c>
      <c r="F265" s="333">
        <v>0.13200000000000001</v>
      </c>
      <c r="G265" s="42"/>
      <c r="H265" s="48"/>
    </row>
    <row r="266" s="2" customFormat="1" ht="16.8" customHeight="1">
      <c r="A266" s="42"/>
      <c r="B266" s="48"/>
      <c r="C266" s="332" t="s">
        <v>188</v>
      </c>
      <c r="D266" s="332" t="s">
        <v>466</v>
      </c>
      <c r="E266" s="21" t="s">
        <v>28</v>
      </c>
      <c r="F266" s="333">
        <v>1.7769999999999999</v>
      </c>
      <c r="G266" s="42"/>
      <c r="H266" s="48"/>
    </row>
    <row r="267" s="2" customFormat="1" ht="16.8" customHeight="1">
      <c r="A267" s="42"/>
      <c r="B267" s="48"/>
      <c r="C267" s="334" t="s">
        <v>7394</v>
      </c>
      <c r="D267" s="42"/>
      <c r="E267" s="42"/>
      <c r="F267" s="42"/>
      <c r="G267" s="42"/>
      <c r="H267" s="48"/>
    </row>
    <row r="268" s="2" customFormat="1" ht="16.8" customHeight="1">
      <c r="A268" s="42"/>
      <c r="B268" s="48"/>
      <c r="C268" s="332" t="s">
        <v>2587</v>
      </c>
      <c r="D268" s="332" t="s">
        <v>2588</v>
      </c>
      <c r="E268" s="21" t="s">
        <v>504</v>
      </c>
      <c r="F268" s="333">
        <v>1.7769999999999999</v>
      </c>
      <c r="G268" s="42"/>
      <c r="H268" s="48"/>
    </row>
    <row r="269" s="2" customFormat="1" ht="16.8" customHeight="1">
      <c r="A269" s="42"/>
      <c r="B269" s="48"/>
      <c r="C269" s="332" t="s">
        <v>2666</v>
      </c>
      <c r="D269" s="332" t="s">
        <v>7439</v>
      </c>
      <c r="E269" s="21" t="s">
        <v>504</v>
      </c>
      <c r="F269" s="333">
        <v>27.155999999999999</v>
      </c>
      <c r="G269" s="42"/>
      <c r="H269" s="48"/>
    </row>
    <row r="270" s="2" customFormat="1" ht="16.8" customHeight="1">
      <c r="A270" s="42"/>
      <c r="B270" s="48"/>
      <c r="C270" s="328" t="s">
        <v>190</v>
      </c>
      <c r="D270" s="329" t="s">
        <v>190</v>
      </c>
      <c r="E270" s="330" t="s">
        <v>28</v>
      </c>
      <c r="F270" s="331">
        <v>6.2939999999999996</v>
      </c>
      <c r="G270" s="42"/>
      <c r="H270" s="48"/>
    </row>
    <row r="271" s="2" customFormat="1" ht="16.8" customHeight="1">
      <c r="A271" s="42"/>
      <c r="B271" s="48"/>
      <c r="C271" s="332" t="s">
        <v>28</v>
      </c>
      <c r="D271" s="332" t="s">
        <v>1398</v>
      </c>
      <c r="E271" s="21" t="s">
        <v>28</v>
      </c>
      <c r="F271" s="333">
        <v>0</v>
      </c>
      <c r="G271" s="42"/>
      <c r="H271" s="48"/>
    </row>
    <row r="272" s="2" customFormat="1" ht="16.8" customHeight="1">
      <c r="A272" s="42"/>
      <c r="B272" s="48"/>
      <c r="C272" s="332" t="s">
        <v>28</v>
      </c>
      <c r="D272" s="332" t="s">
        <v>2596</v>
      </c>
      <c r="E272" s="21" t="s">
        <v>28</v>
      </c>
      <c r="F272" s="333">
        <v>0.216</v>
      </c>
      <c r="G272" s="42"/>
      <c r="H272" s="48"/>
    </row>
    <row r="273" s="2" customFormat="1" ht="16.8" customHeight="1">
      <c r="A273" s="42"/>
      <c r="B273" s="48"/>
      <c r="C273" s="332" t="s">
        <v>28</v>
      </c>
      <c r="D273" s="332" t="s">
        <v>2597</v>
      </c>
      <c r="E273" s="21" t="s">
        <v>28</v>
      </c>
      <c r="F273" s="333">
        <v>1.3939999999999999</v>
      </c>
      <c r="G273" s="42"/>
      <c r="H273" s="48"/>
    </row>
    <row r="274" s="2" customFormat="1" ht="16.8" customHeight="1">
      <c r="A274" s="42"/>
      <c r="B274" s="48"/>
      <c r="C274" s="332" t="s">
        <v>28</v>
      </c>
      <c r="D274" s="332" t="s">
        <v>2598</v>
      </c>
      <c r="E274" s="21" t="s">
        <v>28</v>
      </c>
      <c r="F274" s="333">
        <v>1.01</v>
      </c>
      <c r="G274" s="42"/>
      <c r="H274" s="48"/>
    </row>
    <row r="275" s="2" customFormat="1" ht="16.8" customHeight="1">
      <c r="A275" s="42"/>
      <c r="B275" s="48"/>
      <c r="C275" s="332" t="s">
        <v>28</v>
      </c>
      <c r="D275" s="332" t="s">
        <v>2599</v>
      </c>
      <c r="E275" s="21" t="s">
        <v>28</v>
      </c>
      <c r="F275" s="333">
        <v>3.6739999999999999</v>
      </c>
      <c r="G275" s="42"/>
      <c r="H275" s="48"/>
    </row>
    <row r="276" s="2" customFormat="1" ht="16.8" customHeight="1">
      <c r="A276" s="42"/>
      <c r="B276" s="48"/>
      <c r="C276" s="332" t="s">
        <v>190</v>
      </c>
      <c r="D276" s="332" t="s">
        <v>466</v>
      </c>
      <c r="E276" s="21" t="s">
        <v>28</v>
      </c>
      <c r="F276" s="333">
        <v>6.2939999999999996</v>
      </c>
      <c r="G276" s="42"/>
      <c r="H276" s="48"/>
    </row>
    <row r="277" s="2" customFormat="1" ht="16.8" customHeight="1">
      <c r="A277" s="42"/>
      <c r="B277" s="48"/>
      <c r="C277" s="334" t="s">
        <v>7394</v>
      </c>
      <c r="D277" s="42"/>
      <c r="E277" s="42"/>
      <c r="F277" s="42"/>
      <c r="G277" s="42"/>
      <c r="H277" s="48"/>
    </row>
    <row r="278" s="2" customFormat="1" ht="16.8" customHeight="1">
      <c r="A278" s="42"/>
      <c r="B278" s="48"/>
      <c r="C278" s="332" t="s">
        <v>2593</v>
      </c>
      <c r="D278" s="332" t="s">
        <v>2594</v>
      </c>
      <c r="E278" s="21" t="s">
        <v>504</v>
      </c>
      <c r="F278" s="333">
        <v>6.2939999999999996</v>
      </c>
      <c r="G278" s="42"/>
      <c r="H278" s="48"/>
    </row>
    <row r="279" s="2" customFormat="1" ht="16.8" customHeight="1">
      <c r="A279" s="42"/>
      <c r="B279" s="48"/>
      <c r="C279" s="332" t="s">
        <v>2666</v>
      </c>
      <c r="D279" s="332" t="s">
        <v>7439</v>
      </c>
      <c r="E279" s="21" t="s">
        <v>504</v>
      </c>
      <c r="F279" s="333">
        <v>27.155999999999999</v>
      </c>
      <c r="G279" s="42"/>
      <c r="H279" s="48"/>
    </row>
    <row r="280" s="2" customFormat="1" ht="16.8" customHeight="1">
      <c r="A280" s="42"/>
      <c r="B280" s="48"/>
      <c r="C280" s="328" t="s">
        <v>192</v>
      </c>
      <c r="D280" s="329" t="s">
        <v>192</v>
      </c>
      <c r="E280" s="330" t="s">
        <v>28</v>
      </c>
      <c r="F280" s="331">
        <v>0.93000000000000005</v>
      </c>
      <c r="G280" s="42"/>
      <c r="H280" s="48"/>
    </row>
    <row r="281" s="2" customFormat="1" ht="16.8" customHeight="1">
      <c r="A281" s="42"/>
      <c r="B281" s="48"/>
      <c r="C281" s="332" t="s">
        <v>28</v>
      </c>
      <c r="D281" s="332" t="s">
        <v>1398</v>
      </c>
      <c r="E281" s="21" t="s">
        <v>28</v>
      </c>
      <c r="F281" s="333">
        <v>0</v>
      </c>
      <c r="G281" s="42"/>
      <c r="H281" s="48"/>
    </row>
    <row r="282" s="2" customFormat="1" ht="16.8" customHeight="1">
      <c r="A282" s="42"/>
      <c r="B282" s="48"/>
      <c r="C282" s="332" t="s">
        <v>28</v>
      </c>
      <c r="D282" s="332" t="s">
        <v>2604</v>
      </c>
      <c r="E282" s="21" t="s">
        <v>28</v>
      </c>
      <c r="F282" s="333">
        <v>0.77200000000000002</v>
      </c>
      <c r="G282" s="42"/>
      <c r="H282" s="48"/>
    </row>
    <row r="283" s="2" customFormat="1" ht="16.8" customHeight="1">
      <c r="A283" s="42"/>
      <c r="B283" s="48"/>
      <c r="C283" s="332" t="s">
        <v>28</v>
      </c>
      <c r="D283" s="332" t="s">
        <v>2605</v>
      </c>
      <c r="E283" s="21" t="s">
        <v>28</v>
      </c>
      <c r="F283" s="333">
        <v>0.158</v>
      </c>
      <c r="G283" s="42"/>
      <c r="H283" s="48"/>
    </row>
    <row r="284" s="2" customFormat="1" ht="16.8" customHeight="1">
      <c r="A284" s="42"/>
      <c r="B284" s="48"/>
      <c r="C284" s="332" t="s">
        <v>192</v>
      </c>
      <c r="D284" s="332" t="s">
        <v>466</v>
      </c>
      <c r="E284" s="21" t="s">
        <v>28</v>
      </c>
      <c r="F284" s="333">
        <v>0.93000000000000005</v>
      </c>
      <c r="G284" s="42"/>
      <c r="H284" s="48"/>
    </row>
    <row r="285" s="2" customFormat="1" ht="16.8" customHeight="1">
      <c r="A285" s="42"/>
      <c r="B285" s="48"/>
      <c r="C285" s="334" t="s">
        <v>7394</v>
      </c>
      <c r="D285" s="42"/>
      <c r="E285" s="42"/>
      <c r="F285" s="42"/>
      <c r="G285" s="42"/>
      <c r="H285" s="48"/>
    </row>
    <row r="286" s="2" customFormat="1" ht="16.8" customHeight="1">
      <c r="A286" s="42"/>
      <c r="B286" s="48"/>
      <c r="C286" s="332" t="s">
        <v>2601</v>
      </c>
      <c r="D286" s="332" t="s">
        <v>2602</v>
      </c>
      <c r="E286" s="21" t="s">
        <v>504</v>
      </c>
      <c r="F286" s="333">
        <v>0.93000000000000005</v>
      </c>
      <c r="G286" s="42"/>
      <c r="H286" s="48"/>
    </row>
    <row r="287" s="2" customFormat="1" ht="16.8" customHeight="1">
      <c r="A287" s="42"/>
      <c r="B287" s="48"/>
      <c r="C287" s="332" t="s">
        <v>2666</v>
      </c>
      <c r="D287" s="332" t="s">
        <v>7439</v>
      </c>
      <c r="E287" s="21" t="s">
        <v>504</v>
      </c>
      <c r="F287" s="333">
        <v>27.155999999999999</v>
      </c>
      <c r="G287" s="42"/>
      <c r="H287" s="48"/>
    </row>
    <row r="288" s="2" customFormat="1" ht="16.8" customHeight="1">
      <c r="A288" s="42"/>
      <c r="B288" s="48"/>
      <c r="C288" s="328" t="s">
        <v>194</v>
      </c>
      <c r="D288" s="329" t="s">
        <v>194</v>
      </c>
      <c r="E288" s="330" t="s">
        <v>28</v>
      </c>
      <c r="F288" s="331">
        <v>6.343</v>
      </c>
      <c r="G288" s="42"/>
      <c r="H288" s="48"/>
    </row>
    <row r="289" s="2" customFormat="1" ht="16.8" customHeight="1">
      <c r="A289" s="42"/>
      <c r="B289" s="48"/>
      <c r="C289" s="332" t="s">
        <v>28</v>
      </c>
      <c r="D289" s="332" t="s">
        <v>1398</v>
      </c>
      <c r="E289" s="21" t="s">
        <v>28</v>
      </c>
      <c r="F289" s="333">
        <v>0</v>
      </c>
      <c r="G289" s="42"/>
      <c r="H289" s="48"/>
    </row>
    <row r="290" s="2" customFormat="1" ht="16.8" customHeight="1">
      <c r="A290" s="42"/>
      <c r="B290" s="48"/>
      <c r="C290" s="332" t="s">
        <v>28</v>
      </c>
      <c r="D290" s="332" t="s">
        <v>2610</v>
      </c>
      <c r="E290" s="21" t="s">
        <v>28</v>
      </c>
      <c r="F290" s="333">
        <v>0.38700000000000001</v>
      </c>
      <c r="G290" s="42"/>
      <c r="H290" s="48"/>
    </row>
    <row r="291" s="2" customFormat="1" ht="16.8" customHeight="1">
      <c r="A291" s="42"/>
      <c r="B291" s="48"/>
      <c r="C291" s="332" t="s">
        <v>28</v>
      </c>
      <c r="D291" s="332" t="s">
        <v>2611</v>
      </c>
      <c r="E291" s="21" t="s">
        <v>28</v>
      </c>
      <c r="F291" s="333">
        <v>4.4349999999999996</v>
      </c>
      <c r="G291" s="42"/>
      <c r="H291" s="48"/>
    </row>
    <row r="292" s="2" customFormat="1" ht="16.8" customHeight="1">
      <c r="A292" s="42"/>
      <c r="B292" s="48"/>
      <c r="C292" s="332" t="s">
        <v>28</v>
      </c>
      <c r="D292" s="332" t="s">
        <v>2612</v>
      </c>
      <c r="E292" s="21" t="s">
        <v>28</v>
      </c>
      <c r="F292" s="333">
        <v>1.5209999999999999</v>
      </c>
      <c r="G292" s="42"/>
      <c r="H292" s="48"/>
    </row>
    <row r="293" s="2" customFormat="1" ht="16.8" customHeight="1">
      <c r="A293" s="42"/>
      <c r="B293" s="48"/>
      <c r="C293" s="332" t="s">
        <v>194</v>
      </c>
      <c r="D293" s="332" t="s">
        <v>466</v>
      </c>
      <c r="E293" s="21" t="s">
        <v>28</v>
      </c>
      <c r="F293" s="333">
        <v>6.343</v>
      </c>
      <c r="G293" s="42"/>
      <c r="H293" s="48"/>
    </row>
    <row r="294" s="2" customFormat="1" ht="16.8" customHeight="1">
      <c r="A294" s="42"/>
      <c r="B294" s="48"/>
      <c r="C294" s="334" t="s">
        <v>7394</v>
      </c>
      <c r="D294" s="42"/>
      <c r="E294" s="42"/>
      <c r="F294" s="42"/>
      <c r="G294" s="42"/>
      <c r="H294" s="48"/>
    </row>
    <row r="295" s="2" customFormat="1" ht="16.8" customHeight="1">
      <c r="A295" s="42"/>
      <c r="B295" s="48"/>
      <c r="C295" s="332" t="s">
        <v>2607</v>
      </c>
      <c r="D295" s="332" t="s">
        <v>2608</v>
      </c>
      <c r="E295" s="21" t="s">
        <v>504</v>
      </c>
      <c r="F295" s="333">
        <v>6.343</v>
      </c>
      <c r="G295" s="42"/>
      <c r="H295" s="48"/>
    </row>
    <row r="296" s="2" customFormat="1" ht="16.8" customHeight="1">
      <c r="A296" s="42"/>
      <c r="B296" s="48"/>
      <c r="C296" s="332" t="s">
        <v>2666</v>
      </c>
      <c r="D296" s="332" t="s">
        <v>7439</v>
      </c>
      <c r="E296" s="21" t="s">
        <v>504</v>
      </c>
      <c r="F296" s="333">
        <v>27.155999999999999</v>
      </c>
      <c r="G296" s="42"/>
      <c r="H296" s="48"/>
    </row>
    <row r="297" s="2" customFormat="1" ht="16.8" customHeight="1">
      <c r="A297" s="42"/>
      <c r="B297" s="48"/>
      <c r="C297" s="328" t="s">
        <v>196</v>
      </c>
      <c r="D297" s="329" t="s">
        <v>196</v>
      </c>
      <c r="E297" s="330" t="s">
        <v>28</v>
      </c>
      <c r="F297" s="331">
        <v>41.838000000000001</v>
      </c>
      <c r="G297" s="42"/>
      <c r="H297" s="48"/>
    </row>
    <row r="298" s="2" customFormat="1" ht="16.8" customHeight="1">
      <c r="A298" s="42"/>
      <c r="B298" s="48"/>
      <c r="C298" s="332" t="s">
        <v>28</v>
      </c>
      <c r="D298" s="332" t="s">
        <v>460</v>
      </c>
      <c r="E298" s="21" t="s">
        <v>28</v>
      </c>
      <c r="F298" s="333">
        <v>0</v>
      </c>
      <c r="G298" s="42"/>
      <c r="H298" s="48"/>
    </row>
    <row r="299" s="2" customFormat="1" ht="16.8" customHeight="1">
      <c r="A299" s="42"/>
      <c r="B299" s="48"/>
      <c r="C299" s="332" t="s">
        <v>28</v>
      </c>
      <c r="D299" s="332" t="s">
        <v>2130</v>
      </c>
      <c r="E299" s="21" t="s">
        <v>28</v>
      </c>
      <c r="F299" s="333">
        <v>10.438000000000001</v>
      </c>
      <c r="G299" s="42"/>
      <c r="H299" s="48"/>
    </row>
    <row r="300" s="2" customFormat="1" ht="16.8" customHeight="1">
      <c r="A300" s="42"/>
      <c r="B300" s="48"/>
      <c r="C300" s="332" t="s">
        <v>28</v>
      </c>
      <c r="D300" s="332" t="s">
        <v>2131</v>
      </c>
      <c r="E300" s="21" t="s">
        <v>28</v>
      </c>
      <c r="F300" s="333">
        <v>31.399999999999999</v>
      </c>
      <c r="G300" s="42"/>
      <c r="H300" s="48"/>
    </row>
    <row r="301" s="2" customFormat="1" ht="16.8" customHeight="1">
      <c r="A301" s="42"/>
      <c r="B301" s="48"/>
      <c r="C301" s="332" t="s">
        <v>196</v>
      </c>
      <c r="D301" s="332" t="s">
        <v>466</v>
      </c>
      <c r="E301" s="21" t="s">
        <v>28</v>
      </c>
      <c r="F301" s="333">
        <v>41.838000000000001</v>
      </c>
      <c r="G301" s="42"/>
      <c r="H301" s="48"/>
    </row>
    <row r="302" s="2" customFormat="1" ht="16.8" customHeight="1">
      <c r="A302" s="42"/>
      <c r="B302" s="48"/>
      <c r="C302" s="334" t="s">
        <v>7394</v>
      </c>
      <c r="D302" s="42"/>
      <c r="E302" s="42"/>
      <c r="F302" s="42"/>
      <c r="G302" s="42"/>
      <c r="H302" s="48"/>
    </row>
    <row r="303" s="2" customFormat="1" ht="16.8" customHeight="1">
      <c r="A303" s="42"/>
      <c r="B303" s="48"/>
      <c r="C303" s="332" t="s">
        <v>2126</v>
      </c>
      <c r="D303" s="332" t="s">
        <v>7440</v>
      </c>
      <c r="E303" s="21" t="s">
        <v>436</v>
      </c>
      <c r="F303" s="333">
        <v>41.838000000000001</v>
      </c>
      <c r="G303" s="42"/>
      <c r="H303" s="48"/>
    </row>
    <row r="304" s="2" customFormat="1" ht="16.8" customHeight="1">
      <c r="A304" s="42"/>
      <c r="B304" s="48"/>
      <c r="C304" s="332" t="s">
        <v>2157</v>
      </c>
      <c r="D304" s="332" t="s">
        <v>7441</v>
      </c>
      <c r="E304" s="21" t="s">
        <v>436</v>
      </c>
      <c r="F304" s="333">
        <v>83.676000000000002</v>
      </c>
      <c r="G304" s="42"/>
      <c r="H304" s="48"/>
    </row>
    <row r="305" s="2" customFormat="1" ht="16.8" customHeight="1">
      <c r="A305" s="42"/>
      <c r="B305" s="48"/>
      <c r="C305" s="332" t="s">
        <v>2139</v>
      </c>
      <c r="D305" s="332" t="s">
        <v>2140</v>
      </c>
      <c r="E305" s="21" t="s">
        <v>2141</v>
      </c>
      <c r="F305" s="333">
        <v>36.750999999999998</v>
      </c>
      <c r="G305" s="42"/>
      <c r="H305" s="48"/>
    </row>
    <row r="306" s="2" customFormat="1">
      <c r="A306" s="42"/>
      <c r="B306" s="48"/>
      <c r="C306" s="332" t="s">
        <v>2183</v>
      </c>
      <c r="D306" s="332" t="s">
        <v>7442</v>
      </c>
      <c r="E306" s="21" t="s">
        <v>436</v>
      </c>
      <c r="F306" s="333">
        <v>100.246</v>
      </c>
      <c r="G306" s="42"/>
      <c r="H306" s="48"/>
    </row>
    <row r="307" s="2" customFormat="1">
      <c r="A307" s="42"/>
      <c r="B307" s="48"/>
      <c r="C307" s="332" t="s">
        <v>2189</v>
      </c>
      <c r="D307" s="332" t="s">
        <v>2190</v>
      </c>
      <c r="E307" s="21" t="s">
        <v>436</v>
      </c>
      <c r="F307" s="333">
        <v>100.246</v>
      </c>
      <c r="G307" s="42"/>
      <c r="H307" s="48"/>
    </row>
    <row r="308" s="2" customFormat="1" ht="16.8" customHeight="1">
      <c r="A308" s="42"/>
      <c r="B308" s="48"/>
      <c r="C308" s="328" t="s">
        <v>198</v>
      </c>
      <c r="D308" s="329" t="s">
        <v>198</v>
      </c>
      <c r="E308" s="330" t="s">
        <v>28</v>
      </c>
      <c r="F308" s="331">
        <v>40.031999999999996</v>
      </c>
      <c r="G308" s="42"/>
      <c r="H308" s="48"/>
    </row>
    <row r="309" s="2" customFormat="1" ht="16.8" customHeight="1">
      <c r="A309" s="42"/>
      <c r="B309" s="48"/>
      <c r="C309" s="332" t="s">
        <v>28</v>
      </c>
      <c r="D309" s="332" t="s">
        <v>460</v>
      </c>
      <c r="E309" s="21" t="s">
        <v>28</v>
      </c>
      <c r="F309" s="333">
        <v>0</v>
      </c>
      <c r="G309" s="42"/>
      <c r="H309" s="48"/>
    </row>
    <row r="310" s="2" customFormat="1" ht="16.8" customHeight="1">
      <c r="A310" s="42"/>
      <c r="B310" s="48"/>
      <c r="C310" s="332" t="s">
        <v>28</v>
      </c>
      <c r="D310" s="332" t="s">
        <v>2137</v>
      </c>
      <c r="E310" s="21" t="s">
        <v>28</v>
      </c>
      <c r="F310" s="333">
        <v>40.031999999999996</v>
      </c>
      <c r="G310" s="42"/>
      <c r="H310" s="48"/>
    </row>
    <row r="311" s="2" customFormat="1" ht="16.8" customHeight="1">
      <c r="A311" s="42"/>
      <c r="B311" s="48"/>
      <c r="C311" s="332" t="s">
        <v>198</v>
      </c>
      <c r="D311" s="332" t="s">
        <v>466</v>
      </c>
      <c r="E311" s="21" t="s">
        <v>28</v>
      </c>
      <c r="F311" s="333">
        <v>40.031999999999996</v>
      </c>
      <c r="G311" s="42"/>
      <c r="H311" s="48"/>
    </row>
    <row r="312" s="2" customFormat="1" ht="16.8" customHeight="1">
      <c r="A312" s="42"/>
      <c r="B312" s="48"/>
      <c r="C312" s="334" t="s">
        <v>7394</v>
      </c>
      <c r="D312" s="42"/>
      <c r="E312" s="42"/>
      <c r="F312" s="42"/>
      <c r="G312" s="42"/>
      <c r="H312" s="48"/>
    </row>
    <row r="313" s="2" customFormat="1" ht="16.8" customHeight="1">
      <c r="A313" s="42"/>
      <c r="B313" s="48"/>
      <c r="C313" s="332" t="s">
        <v>2133</v>
      </c>
      <c r="D313" s="332" t="s">
        <v>7443</v>
      </c>
      <c r="E313" s="21" t="s">
        <v>436</v>
      </c>
      <c r="F313" s="333">
        <v>40.031999999999996</v>
      </c>
      <c r="G313" s="42"/>
      <c r="H313" s="48"/>
    </row>
    <row r="314" s="2" customFormat="1" ht="16.8" customHeight="1">
      <c r="A314" s="42"/>
      <c r="B314" s="48"/>
      <c r="C314" s="332" t="s">
        <v>2177</v>
      </c>
      <c r="D314" s="332" t="s">
        <v>7444</v>
      </c>
      <c r="E314" s="21" t="s">
        <v>436</v>
      </c>
      <c r="F314" s="333">
        <v>80.063999999999993</v>
      </c>
      <c r="G314" s="42"/>
      <c r="H314" s="48"/>
    </row>
    <row r="315" s="2" customFormat="1" ht="16.8" customHeight="1">
      <c r="A315" s="42"/>
      <c r="B315" s="48"/>
      <c r="C315" s="332" t="s">
        <v>2139</v>
      </c>
      <c r="D315" s="332" t="s">
        <v>2140</v>
      </c>
      <c r="E315" s="21" t="s">
        <v>2141</v>
      </c>
      <c r="F315" s="333">
        <v>36.750999999999998</v>
      </c>
      <c r="G315" s="42"/>
      <c r="H315" s="48"/>
    </row>
    <row r="316" s="2" customFormat="1">
      <c r="A316" s="42"/>
      <c r="B316" s="48"/>
      <c r="C316" s="332" t="s">
        <v>2183</v>
      </c>
      <c r="D316" s="332" t="s">
        <v>7442</v>
      </c>
      <c r="E316" s="21" t="s">
        <v>436</v>
      </c>
      <c r="F316" s="333">
        <v>100.246</v>
      </c>
      <c r="G316" s="42"/>
      <c r="H316" s="48"/>
    </row>
    <row r="317" s="2" customFormat="1">
      <c r="A317" s="42"/>
      <c r="B317" s="48"/>
      <c r="C317" s="332" t="s">
        <v>2189</v>
      </c>
      <c r="D317" s="332" t="s">
        <v>2190</v>
      </c>
      <c r="E317" s="21" t="s">
        <v>436</v>
      </c>
      <c r="F317" s="333">
        <v>100.246</v>
      </c>
      <c r="G317" s="42"/>
      <c r="H317" s="48"/>
    </row>
    <row r="318" s="2" customFormat="1" ht="16.8" customHeight="1">
      <c r="A318" s="42"/>
      <c r="B318" s="48"/>
      <c r="C318" s="328" t="s">
        <v>4003</v>
      </c>
      <c r="D318" s="329" t="s">
        <v>4003</v>
      </c>
      <c r="E318" s="330" t="s">
        <v>28</v>
      </c>
      <c r="F318" s="331">
        <v>84.930999999999997</v>
      </c>
      <c r="G318" s="42"/>
      <c r="H318" s="48"/>
    </row>
    <row r="319" s="2" customFormat="1" ht="16.8" customHeight="1">
      <c r="A319" s="42"/>
      <c r="B319" s="48"/>
      <c r="C319" s="332" t="s">
        <v>28</v>
      </c>
      <c r="D319" s="332" t="s">
        <v>460</v>
      </c>
      <c r="E319" s="21" t="s">
        <v>28</v>
      </c>
      <c r="F319" s="333">
        <v>0</v>
      </c>
      <c r="G319" s="42"/>
      <c r="H319" s="48"/>
    </row>
    <row r="320" s="2" customFormat="1" ht="16.8" customHeight="1">
      <c r="A320" s="42"/>
      <c r="B320" s="48"/>
      <c r="C320" s="332" t="s">
        <v>28</v>
      </c>
      <c r="D320" s="332" t="s">
        <v>4000</v>
      </c>
      <c r="E320" s="21" t="s">
        <v>28</v>
      </c>
      <c r="F320" s="333">
        <v>38.939999999999998</v>
      </c>
      <c r="G320" s="42"/>
      <c r="H320" s="48"/>
    </row>
    <row r="321" s="2" customFormat="1" ht="16.8" customHeight="1">
      <c r="A321" s="42"/>
      <c r="B321" s="48"/>
      <c r="C321" s="332" t="s">
        <v>28</v>
      </c>
      <c r="D321" s="332" t="s">
        <v>863</v>
      </c>
      <c r="E321" s="21" t="s">
        <v>28</v>
      </c>
      <c r="F321" s="333">
        <v>0</v>
      </c>
      <c r="G321" s="42"/>
      <c r="H321" s="48"/>
    </row>
    <row r="322" s="2" customFormat="1" ht="16.8" customHeight="1">
      <c r="A322" s="42"/>
      <c r="B322" s="48"/>
      <c r="C322" s="332" t="s">
        <v>201</v>
      </c>
      <c r="D322" s="332" t="s">
        <v>4001</v>
      </c>
      <c r="E322" s="21" t="s">
        <v>28</v>
      </c>
      <c r="F322" s="333">
        <v>28.699999999999999</v>
      </c>
      <c r="G322" s="42"/>
      <c r="H322" s="48"/>
    </row>
    <row r="323" s="2" customFormat="1" ht="16.8" customHeight="1">
      <c r="A323" s="42"/>
      <c r="B323" s="48"/>
      <c r="C323" s="332" t="s">
        <v>203</v>
      </c>
      <c r="D323" s="332" t="s">
        <v>4002</v>
      </c>
      <c r="E323" s="21" t="s">
        <v>28</v>
      </c>
      <c r="F323" s="333">
        <v>17.291</v>
      </c>
      <c r="G323" s="42"/>
      <c r="H323" s="48"/>
    </row>
    <row r="324" s="2" customFormat="1" ht="16.8" customHeight="1">
      <c r="A324" s="42"/>
      <c r="B324" s="48"/>
      <c r="C324" s="332" t="s">
        <v>4003</v>
      </c>
      <c r="D324" s="332" t="s">
        <v>466</v>
      </c>
      <c r="E324" s="21" t="s">
        <v>28</v>
      </c>
      <c r="F324" s="333">
        <v>84.930999999999997</v>
      </c>
      <c r="G324" s="42"/>
      <c r="H324" s="48"/>
    </row>
    <row r="325" s="2" customFormat="1" ht="16.8" customHeight="1">
      <c r="A325" s="42"/>
      <c r="B325" s="48"/>
      <c r="C325" s="328" t="s">
        <v>201</v>
      </c>
      <c r="D325" s="329" t="s">
        <v>201</v>
      </c>
      <c r="E325" s="330" t="s">
        <v>28</v>
      </c>
      <c r="F325" s="331">
        <v>28.699999999999999</v>
      </c>
      <c r="G325" s="42"/>
      <c r="H325" s="48"/>
    </row>
    <row r="326" s="2" customFormat="1" ht="16.8" customHeight="1">
      <c r="A326" s="42"/>
      <c r="B326" s="48"/>
      <c r="C326" s="332" t="s">
        <v>28</v>
      </c>
      <c r="D326" s="332" t="s">
        <v>863</v>
      </c>
      <c r="E326" s="21" t="s">
        <v>28</v>
      </c>
      <c r="F326" s="333">
        <v>0</v>
      </c>
      <c r="G326" s="42"/>
      <c r="H326" s="48"/>
    </row>
    <row r="327" s="2" customFormat="1" ht="16.8" customHeight="1">
      <c r="A327" s="42"/>
      <c r="B327" s="48"/>
      <c r="C327" s="332" t="s">
        <v>201</v>
      </c>
      <c r="D327" s="332" t="s">
        <v>4001</v>
      </c>
      <c r="E327" s="21" t="s">
        <v>28</v>
      </c>
      <c r="F327" s="333">
        <v>28.699999999999999</v>
      </c>
      <c r="G327" s="42"/>
      <c r="H327" s="48"/>
    </row>
    <row r="328" s="2" customFormat="1" ht="16.8" customHeight="1">
      <c r="A328" s="42"/>
      <c r="B328" s="48"/>
      <c r="C328" s="334" t="s">
        <v>7394</v>
      </c>
      <c r="D328" s="42"/>
      <c r="E328" s="42"/>
      <c r="F328" s="42"/>
      <c r="G328" s="42"/>
      <c r="H328" s="48"/>
    </row>
    <row r="329" s="2" customFormat="1" ht="16.8" customHeight="1">
      <c r="A329" s="42"/>
      <c r="B329" s="48"/>
      <c r="C329" s="332" t="s">
        <v>3996</v>
      </c>
      <c r="D329" s="332" t="s">
        <v>7445</v>
      </c>
      <c r="E329" s="21" t="s">
        <v>436</v>
      </c>
      <c r="F329" s="333">
        <v>84.930999999999997</v>
      </c>
      <c r="G329" s="42"/>
      <c r="H329" s="48"/>
    </row>
    <row r="330" s="2" customFormat="1" ht="16.8" customHeight="1">
      <c r="A330" s="42"/>
      <c r="B330" s="48"/>
      <c r="C330" s="332" t="s">
        <v>3953</v>
      </c>
      <c r="D330" s="332" t="s">
        <v>7426</v>
      </c>
      <c r="E330" s="21" t="s">
        <v>436</v>
      </c>
      <c r="F330" s="333">
        <v>69.099999999999994</v>
      </c>
      <c r="G330" s="42"/>
      <c r="H330" s="48"/>
    </row>
    <row r="331" s="2" customFormat="1">
      <c r="A331" s="42"/>
      <c r="B331" s="48"/>
      <c r="C331" s="332" t="s">
        <v>3969</v>
      </c>
      <c r="D331" s="332" t="s">
        <v>7429</v>
      </c>
      <c r="E331" s="21" t="s">
        <v>436</v>
      </c>
      <c r="F331" s="333">
        <v>31.57</v>
      </c>
      <c r="G331" s="42"/>
      <c r="H331" s="48"/>
    </row>
    <row r="332" s="2" customFormat="1" ht="16.8" customHeight="1">
      <c r="A332" s="42"/>
      <c r="B332" s="48"/>
      <c r="C332" s="328" t="s">
        <v>203</v>
      </c>
      <c r="D332" s="329" t="s">
        <v>203</v>
      </c>
      <c r="E332" s="330" t="s">
        <v>28</v>
      </c>
      <c r="F332" s="331">
        <v>17.291</v>
      </c>
      <c r="G332" s="42"/>
      <c r="H332" s="48"/>
    </row>
    <row r="333" s="2" customFormat="1" ht="16.8" customHeight="1">
      <c r="A333" s="42"/>
      <c r="B333" s="48"/>
      <c r="C333" s="332" t="s">
        <v>203</v>
      </c>
      <c r="D333" s="332" t="s">
        <v>4002</v>
      </c>
      <c r="E333" s="21" t="s">
        <v>28</v>
      </c>
      <c r="F333" s="333">
        <v>17.291</v>
      </c>
      <c r="G333" s="42"/>
      <c r="H333" s="48"/>
    </row>
    <row r="334" s="2" customFormat="1" ht="16.8" customHeight="1">
      <c r="A334" s="42"/>
      <c r="B334" s="48"/>
      <c r="C334" s="334" t="s">
        <v>7394</v>
      </c>
      <c r="D334" s="42"/>
      <c r="E334" s="42"/>
      <c r="F334" s="42"/>
      <c r="G334" s="42"/>
      <c r="H334" s="48"/>
    </row>
    <row r="335" s="2" customFormat="1" ht="16.8" customHeight="1">
      <c r="A335" s="42"/>
      <c r="B335" s="48"/>
      <c r="C335" s="332" t="s">
        <v>3996</v>
      </c>
      <c r="D335" s="332" t="s">
        <v>7445</v>
      </c>
      <c r="E335" s="21" t="s">
        <v>436</v>
      </c>
      <c r="F335" s="333">
        <v>84.930999999999997</v>
      </c>
      <c r="G335" s="42"/>
      <c r="H335" s="48"/>
    </row>
    <row r="336" s="2" customFormat="1" ht="16.8" customHeight="1">
      <c r="A336" s="42"/>
      <c r="B336" s="48"/>
      <c r="C336" s="332" t="s">
        <v>3859</v>
      </c>
      <c r="D336" s="332" t="s">
        <v>7427</v>
      </c>
      <c r="E336" s="21" t="s">
        <v>436</v>
      </c>
      <c r="F336" s="333">
        <v>86.391000000000005</v>
      </c>
      <c r="G336" s="42"/>
      <c r="H336" s="48"/>
    </row>
    <row r="337" s="2" customFormat="1">
      <c r="A337" s="42"/>
      <c r="B337" s="48"/>
      <c r="C337" s="332" t="s">
        <v>3974</v>
      </c>
      <c r="D337" s="332" t="s">
        <v>7446</v>
      </c>
      <c r="E337" s="21" t="s">
        <v>436</v>
      </c>
      <c r="F337" s="333">
        <v>17.291</v>
      </c>
      <c r="G337" s="42"/>
      <c r="H337" s="48"/>
    </row>
    <row r="338" s="2" customFormat="1">
      <c r="A338" s="42"/>
      <c r="B338" s="48"/>
      <c r="C338" s="332" t="s">
        <v>3991</v>
      </c>
      <c r="D338" s="332" t="s">
        <v>7428</v>
      </c>
      <c r="E338" s="21" t="s">
        <v>436</v>
      </c>
      <c r="F338" s="333">
        <v>86.391000000000005</v>
      </c>
      <c r="G338" s="42"/>
      <c r="H338" s="48"/>
    </row>
    <row r="339" s="2" customFormat="1">
      <c r="A339" s="42"/>
      <c r="B339" s="48"/>
      <c r="C339" s="332" t="s">
        <v>3926</v>
      </c>
      <c r="D339" s="332" t="s">
        <v>7432</v>
      </c>
      <c r="E339" s="21" t="s">
        <v>436</v>
      </c>
      <c r="F339" s="333">
        <v>38.043999999999997</v>
      </c>
      <c r="G339" s="42"/>
      <c r="H339" s="48"/>
    </row>
    <row r="340" s="2" customFormat="1" ht="16.8" customHeight="1">
      <c r="A340" s="42"/>
      <c r="B340" s="48"/>
      <c r="C340" s="328" t="s">
        <v>205</v>
      </c>
      <c r="D340" s="329" t="s">
        <v>205</v>
      </c>
      <c r="E340" s="330" t="s">
        <v>28</v>
      </c>
      <c r="F340" s="331">
        <v>5.4119999999999999</v>
      </c>
      <c r="G340" s="42"/>
      <c r="H340" s="48"/>
    </row>
    <row r="341" s="2" customFormat="1" ht="16.8" customHeight="1">
      <c r="A341" s="42"/>
      <c r="B341" s="48"/>
      <c r="C341" s="332" t="s">
        <v>28</v>
      </c>
      <c r="D341" s="332" t="s">
        <v>460</v>
      </c>
      <c r="E341" s="21" t="s">
        <v>28</v>
      </c>
      <c r="F341" s="333">
        <v>0</v>
      </c>
      <c r="G341" s="42"/>
      <c r="H341" s="48"/>
    </row>
    <row r="342" s="2" customFormat="1" ht="16.8" customHeight="1">
      <c r="A342" s="42"/>
      <c r="B342" s="48"/>
      <c r="C342" s="332" t="s">
        <v>28</v>
      </c>
      <c r="D342" s="332" t="s">
        <v>567</v>
      </c>
      <c r="E342" s="21" t="s">
        <v>28</v>
      </c>
      <c r="F342" s="333">
        <v>5.4119999999999999</v>
      </c>
      <c r="G342" s="42"/>
      <c r="H342" s="48"/>
    </row>
    <row r="343" s="2" customFormat="1" ht="16.8" customHeight="1">
      <c r="A343" s="42"/>
      <c r="B343" s="48"/>
      <c r="C343" s="332" t="s">
        <v>205</v>
      </c>
      <c r="D343" s="332" t="s">
        <v>466</v>
      </c>
      <c r="E343" s="21" t="s">
        <v>28</v>
      </c>
      <c r="F343" s="333">
        <v>5.4119999999999999</v>
      </c>
      <c r="G343" s="42"/>
      <c r="H343" s="48"/>
    </row>
    <row r="344" s="2" customFormat="1" ht="16.8" customHeight="1">
      <c r="A344" s="42"/>
      <c r="B344" s="48"/>
      <c r="C344" s="334" t="s">
        <v>7394</v>
      </c>
      <c r="D344" s="42"/>
      <c r="E344" s="42"/>
      <c r="F344" s="42"/>
      <c r="G344" s="42"/>
      <c r="H344" s="48"/>
    </row>
    <row r="345" s="2" customFormat="1" ht="16.8" customHeight="1">
      <c r="A345" s="42"/>
      <c r="B345" s="48"/>
      <c r="C345" s="332" t="s">
        <v>557</v>
      </c>
      <c r="D345" s="332" t="s">
        <v>7447</v>
      </c>
      <c r="E345" s="21" t="s">
        <v>504</v>
      </c>
      <c r="F345" s="333">
        <v>5.4119999999999999</v>
      </c>
      <c r="G345" s="42"/>
      <c r="H345" s="48"/>
    </row>
    <row r="346" s="2" customFormat="1" ht="16.8" customHeight="1">
      <c r="A346" s="42"/>
      <c r="B346" s="48"/>
      <c r="C346" s="332" t="s">
        <v>502</v>
      </c>
      <c r="D346" s="332" t="s">
        <v>7448</v>
      </c>
      <c r="E346" s="21" t="s">
        <v>504</v>
      </c>
      <c r="F346" s="333">
        <v>10.824</v>
      </c>
      <c r="G346" s="42"/>
      <c r="H346" s="48"/>
    </row>
    <row r="347" s="2" customFormat="1" ht="16.8" customHeight="1">
      <c r="A347" s="42"/>
      <c r="B347" s="48"/>
      <c r="C347" s="332" t="s">
        <v>532</v>
      </c>
      <c r="D347" s="332" t="s">
        <v>7449</v>
      </c>
      <c r="E347" s="21" t="s">
        <v>504</v>
      </c>
      <c r="F347" s="333">
        <v>10.824</v>
      </c>
      <c r="G347" s="42"/>
      <c r="H347" s="48"/>
    </row>
    <row r="348" s="2" customFormat="1">
      <c r="A348" s="42"/>
      <c r="B348" s="48"/>
      <c r="C348" s="332" t="s">
        <v>722</v>
      </c>
      <c r="D348" s="332" t="s">
        <v>7450</v>
      </c>
      <c r="E348" s="21" t="s">
        <v>504</v>
      </c>
      <c r="F348" s="333">
        <v>84.802000000000007</v>
      </c>
      <c r="G348" s="42"/>
      <c r="H348" s="48"/>
    </row>
    <row r="349" s="2" customFormat="1" ht="16.8" customHeight="1">
      <c r="A349" s="42"/>
      <c r="B349" s="48"/>
      <c r="C349" s="328" t="s">
        <v>207</v>
      </c>
      <c r="D349" s="329" t="s">
        <v>207</v>
      </c>
      <c r="E349" s="330" t="s">
        <v>28</v>
      </c>
      <c r="F349" s="331">
        <v>10.824</v>
      </c>
      <c r="G349" s="42"/>
      <c r="H349" s="48"/>
    </row>
    <row r="350" s="2" customFormat="1" ht="16.8" customHeight="1">
      <c r="A350" s="42"/>
      <c r="B350" s="48"/>
      <c r="C350" s="332" t="s">
        <v>28</v>
      </c>
      <c r="D350" s="332" t="s">
        <v>511</v>
      </c>
      <c r="E350" s="21" t="s">
        <v>28</v>
      </c>
      <c r="F350" s="333">
        <v>10.824</v>
      </c>
      <c r="G350" s="42"/>
      <c r="H350" s="48"/>
    </row>
    <row r="351" s="2" customFormat="1" ht="16.8" customHeight="1">
      <c r="A351" s="42"/>
      <c r="B351" s="48"/>
      <c r="C351" s="332" t="s">
        <v>207</v>
      </c>
      <c r="D351" s="332" t="s">
        <v>466</v>
      </c>
      <c r="E351" s="21" t="s">
        <v>28</v>
      </c>
      <c r="F351" s="333">
        <v>10.824</v>
      </c>
      <c r="G351" s="42"/>
      <c r="H351" s="48"/>
    </row>
    <row r="352" s="2" customFormat="1" ht="16.8" customHeight="1">
      <c r="A352" s="42"/>
      <c r="B352" s="48"/>
      <c r="C352" s="334" t="s">
        <v>7394</v>
      </c>
      <c r="D352" s="42"/>
      <c r="E352" s="42"/>
      <c r="F352" s="42"/>
      <c r="G352" s="42"/>
      <c r="H352" s="48"/>
    </row>
    <row r="353" s="2" customFormat="1" ht="16.8" customHeight="1">
      <c r="A353" s="42"/>
      <c r="B353" s="48"/>
      <c r="C353" s="332" t="s">
        <v>532</v>
      </c>
      <c r="D353" s="332" t="s">
        <v>7449</v>
      </c>
      <c r="E353" s="21" t="s">
        <v>504</v>
      </c>
      <c r="F353" s="333">
        <v>10.824</v>
      </c>
      <c r="G353" s="42"/>
      <c r="H353" s="48"/>
    </row>
    <row r="354" s="2" customFormat="1">
      <c r="A354" s="42"/>
      <c r="B354" s="48"/>
      <c r="C354" s="332" t="s">
        <v>709</v>
      </c>
      <c r="D354" s="332" t="s">
        <v>7451</v>
      </c>
      <c r="E354" s="21" t="s">
        <v>504</v>
      </c>
      <c r="F354" s="333">
        <v>25.038</v>
      </c>
      <c r="G354" s="42"/>
      <c r="H354" s="48"/>
    </row>
    <row r="355" s="2" customFormat="1">
      <c r="A355" s="42"/>
      <c r="B355" s="48"/>
      <c r="C355" s="332" t="s">
        <v>722</v>
      </c>
      <c r="D355" s="332" t="s">
        <v>7450</v>
      </c>
      <c r="E355" s="21" t="s">
        <v>504</v>
      </c>
      <c r="F355" s="333">
        <v>84.802000000000007</v>
      </c>
      <c r="G355" s="42"/>
      <c r="H355" s="48"/>
    </row>
    <row r="356" s="2" customFormat="1" ht="16.8" customHeight="1">
      <c r="A356" s="42"/>
      <c r="B356" s="48"/>
      <c r="C356" s="328" t="s">
        <v>514</v>
      </c>
      <c r="D356" s="329" t="s">
        <v>514</v>
      </c>
      <c r="E356" s="330" t="s">
        <v>28</v>
      </c>
      <c r="F356" s="331">
        <v>10.824</v>
      </c>
      <c r="G356" s="42"/>
      <c r="H356" s="48"/>
    </row>
    <row r="357" s="2" customFormat="1" ht="16.8" customHeight="1">
      <c r="A357" s="42"/>
      <c r="B357" s="48"/>
      <c r="C357" s="332" t="s">
        <v>28</v>
      </c>
      <c r="D357" s="332" t="s">
        <v>511</v>
      </c>
      <c r="E357" s="21" t="s">
        <v>28</v>
      </c>
      <c r="F357" s="333">
        <v>10.824</v>
      </c>
      <c r="G357" s="42"/>
      <c r="H357" s="48"/>
    </row>
    <row r="358" s="2" customFormat="1" ht="16.8" customHeight="1">
      <c r="A358" s="42"/>
      <c r="B358" s="48"/>
      <c r="C358" s="332" t="s">
        <v>514</v>
      </c>
      <c r="D358" s="332" t="s">
        <v>466</v>
      </c>
      <c r="E358" s="21" t="s">
        <v>28</v>
      </c>
      <c r="F358" s="333">
        <v>10.824</v>
      </c>
      <c r="G358" s="42"/>
      <c r="H358" s="48"/>
    </row>
    <row r="359" s="2" customFormat="1" ht="16.8" customHeight="1">
      <c r="A359" s="42"/>
      <c r="B359" s="48"/>
      <c r="C359" s="328" t="s">
        <v>209</v>
      </c>
      <c r="D359" s="329" t="s">
        <v>209</v>
      </c>
      <c r="E359" s="330" t="s">
        <v>28</v>
      </c>
      <c r="F359" s="331">
        <v>18.431999999999999</v>
      </c>
      <c r="G359" s="42"/>
      <c r="H359" s="48"/>
    </row>
    <row r="360" s="2" customFormat="1" ht="16.8" customHeight="1">
      <c r="A360" s="42"/>
      <c r="B360" s="48"/>
      <c r="C360" s="332" t="s">
        <v>28</v>
      </c>
      <c r="D360" s="332" t="s">
        <v>460</v>
      </c>
      <c r="E360" s="21" t="s">
        <v>28</v>
      </c>
      <c r="F360" s="333">
        <v>0</v>
      </c>
      <c r="G360" s="42"/>
      <c r="H360" s="48"/>
    </row>
    <row r="361" s="2" customFormat="1" ht="16.8" customHeight="1">
      <c r="A361" s="42"/>
      <c r="B361" s="48"/>
      <c r="C361" s="332" t="s">
        <v>28</v>
      </c>
      <c r="D361" s="332" t="s">
        <v>583</v>
      </c>
      <c r="E361" s="21" t="s">
        <v>28</v>
      </c>
      <c r="F361" s="333">
        <v>18.431999999999999</v>
      </c>
      <c r="G361" s="42"/>
      <c r="H361" s="48"/>
    </row>
    <row r="362" s="2" customFormat="1" ht="16.8" customHeight="1">
      <c r="A362" s="42"/>
      <c r="B362" s="48"/>
      <c r="C362" s="332" t="s">
        <v>209</v>
      </c>
      <c r="D362" s="332" t="s">
        <v>466</v>
      </c>
      <c r="E362" s="21" t="s">
        <v>28</v>
      </c>
      <c r="F362" s="333">
        <v>18.431999999999999</v>
      </c>
      <c r="G362" s="42"/>
      <c r="H362" s="48"/>
    </row>
    <row r="363" s="2" customFormat="1" ht="16.8" customHeight="1">
      <c r="A363" s="42"/>
      <c r="B363" s="48"/>
      <c r="C363" s="334" t="s">
        <v>7394</v>
      </c>
      <c r="D363" s="42"/>
      <c r="E363" s="42"/>
      <c r="F363" s="42"/>
      <c r="G363" s="42"/>
      <c r="H363" s="48"/>
    </row>
    <row r="364" s="2" customFormat="1">
      <c r="A364" s="42"/>
      <c r="B364" s="48"/>
      <c r="C364" s="332" t="s">
        <v>573</v>
      </c>
      <c r="D364" s="332" t="s">
        <v>7452</v>
      </c>
      <c r="E364" s="21" t="s">
        <v>504</v>
      </c>
      <c r="F364" s="333">
        <v>18.431999999999999</v>
      </c>
      <c r="G364" s="42"/>
      <c r="H364" s="48"/>
    </row>
    <row r="365" s="2" customFormat="1">
      <c r="A365" s="42"/>
      <c r="B365" s="48"/>
      <c r="C365" s="332" t="s">
        <v>518</v>
      </c>
      <c r="D365" s="332" t="s">
        <v>7453</v>
      </c>
      <c r="E365" s="21" t="s">
        <v>504</v>
      </c>
      <c r="F365" s="333">
        <v>36.863999999999997</v>
      </c>
      <c r="G365" s="42"/>
      <c r="H365" s="48"/>
    </row>
    <row r="366" s="2" customFormat="1">
      <c r="A366" s="42"/>
      <c r="B366" s="48"/>
      <c r="C366" s="332" t="s">
        <v>544</v>
      </c>
      <c r="D366" s="332" t="s">
        <v>7454</v>
      </c>
      <c r="E366" s="21" t="s">
        <v>504</v>
      </c>
      <c r="F366" s="333">
        <v>36.863999999999997</v>
      </c>
      <c r="G366" s="42"/>
      <c r="H366" s="48"/>
    </row>
    <row r="367" s="2" customFormat="1">
      <c r="A367" s="42"/>
      <c r="B367" s="48"/>
      <c r="C367" s="332" t="s">
        <v>722</v>
      </c>
      <c r="D367" s="332" t="s">
        <v>7450</v>
      </c>
      <c r="E367" s="21" t="s">
        <v>504</v>
      </c>
      <c r="F367" s="333">
        <v>84.802000000000007</v>
      </c>
      <c r="G367" s="42"/>
      <c r="H367" s="48"/>
    </row>
    <row r="368" s="2" customFormat="1" ht="16.8" customHeight="1">
      <c r="A368" s="42"/>
      <c r="B368" s="48"/>
      <c r="C368" s="328" t="s">
        <v>211</v>
      </c>
      <c r="D368" s="329" t="s">
        <v>211</v>
      </c>
      <c r="E368" s="330" t="s">
        <v>28</v>
      </c>
      <c r="F368" s="331">
        <v>36.863999999999997</v>
      </c>
      <c r="G368" s="42"/>
      <c r="H368" s="48"/>
    </row>
    <row r="369" s="2" customFormat="1" ht="16.8" customHeight="1">
      <c r="A369" s="42"/>
      <c r="B369" s="48"/>
      <c r="C369" s="332" t="s">
        <v>28</v>
      </c>
      <c r="D369" s="332" t="s">
        <v>526</v>
      </c>
      <c r="E369" s="21" t="s">
        <v>28</v>
      </c>
      <c r="F369" s="333">
        <v>36.863999999999997</v>
      </c>
      <c r="G369" s="42"/>
      <c r="H369" s="48"/>
    </row>
    <row r="370" s="2" customFormat="1" ht="16.8" customHeight="1">
      <c r="A370" s="42"/>
      <c r="B370" s="48"/>
      <c r="C370" s="332" t="s">
        <v>211</v>
      </c>
      <c r="D370" s="332" t="s">
        <v>466</v>
      </c>
      <c r="E370" s="21" t="s">
        <v>28</v>
      </c>
      <c r="F370" s="333">
        <v>36.863999999999997</v>
      </c>
      <c r="G370" s="42"/>
      <c r="H370" s="48"/>
    </row>
    <row r="371" s="2" customFormat="1" ht="16.8" customHeight="1">
      <c r="A371" s="42"/>
      <c r="B371" s="48"/>
      <c r="C371" s="334" t="s">
        <v>7394</v>
      </c>
      <c r="D371" s="42"/>
      <c r="E371" s="42"/>
      <c r="F371" s="42"/>
      <c r="G371" s="42"/>
      <c r="H371" s="48"/>
    </row>
    <row r="372" s="2" customFormat="1">
      <c r="A372" s="42"/>
      <c r="B372" s="48"/>
      <c r="C372" s="332" t="s">
        <v>544</v>
      </c>
      <c r="D372" s="332" t="s">
        <v>7454</v>
      </c>
      <c r="E372" s="21" t="s">
        <v>504</v>
      </c>
      <c r="F372" s="333">
        <v>36.863999999999997</v>
      </c>
      <c r="G372" s="42"/>
      <c r="H372" s="48"/>
    </row>
    <row r="373" s="2" customFormat="1">
      <c r="A373" s="42"/>
      <c r="B373" s="48"/>
      <c r="C373" s="332" t="s">
        <v>722</v>
      </c>
      <c r="D373" s="332" t="s">
        <v>7450</v>
      </c>
      <c r="E373" s="21" t="s">
        <v>504</v>
      </c>
      <c r="F373" s="333">
        <v>84.802000000000007</v>
      </c>
      <c r="G373" s="42"/>
      <c r="H373" s="48"/>
    </row>
    <row r="374" s="2" customFormat="1" ht="16.8" customHeight="1">
      <c r="A374" s="42"/>
      <c r="B374" s="48"/>
      <c r="C374" s="328" t="s">
        <v>213</v>
      </c>
      <c r="D374" s="329" t="s">
        <v>213</v>
      </c>
      <c r="E374" s="330" t="s">
        <v>28</v>
      </c>
      <c r="F374" s="331">
        <v>36.863999999999997</v>
      </c>
      <c r="G374" s="42"/>
      <c r="H374" s="48"/>
    </row>
    <row r="375" s="2" customFormat="1" ht="16.8" customHeight="1">
      <c r="A375" s="42"/>
      <c r="B375" s="48"/>
      <c r="C375" s="332" t="s">
        <v>28</v>
      </c>
      <c r="D375" s="332" t="s">
        <v>526</v>
      </c>
      <c r="E375" s="21" t="s">
        <v>28</v>
      </c>
      <c r="F375" s="333">
        <v>36.863999999999997</v>
      </c>
      <c r="G375" s="42"/>
      <c r="H375" s="48"/>
    </row>
    <row r="376" s="2" customFormat="1" ht="16.8" customHeight="1">
      <c r="A376" s="42"/>
      <c r="B376" s="48"/>
      <c r="C376" s="332" t="s">
        <v>213</v>
      </c>
      <c r="D376" s="332" t="s">
        <v>466</v>
      </c>
      <c r="E376" s="21" t="s">
        <v>28</v>
      </c>
      <c r="F376" s="333">
        <v>36.863999999999997</v>
      </c>
      <c r="G376" s="42"/>
      <c r="H376" s="48"/>
    </row>
    <row r="377" s="2" customFormat="1" ht="16.8" customHeight="1">
      <c r="A377" s="42"/>
      <c r="B377" s="48"/>
      <c r="C377" s="334" t="s">
        <v>7394</v>
      </c>
      <c r="D377" s="42"/>
      <c r="E377" s="42"/>
      <c r="F377" s="42"/>
      <c r="G377" s="42"/>
      <c r="H377" s="48"/>
    </row>
    <row r="378" s="2" customFormat="1">
      <c r="A378" s="42"/>
      <c r="B378" s="48"/>
      <c r="C378" s="332" t="s">
        <v>518</v>
      </c>
      <c r="D378" s="332" t="s">
        <v>7453</v>
      </c>
      <c r="E378" s="21" t="s">
        <v>504</v>
      </c>
      <c r="F378" s="333">
        <v>36.863999999999997</v>
      </c>
      <c r="G378" s="42"/>
      <c r="H378" s="48"/>
    </row>
    <row r="379" s="2" customFormat="1">
      <c r="A379" s="42"/>
      <c r="B379" s="48"/>
      <c r="C379" s="332" t="s">
        <v>709</v>
      </c>
      <c r="D379" s="332" t="s">
        <v>7451</v>
      </c>
      <c r="E379" s="21" t="s">
        <v>504</v>
      </c>
      <c r="F379" s="333">
        <v>25.038</v>
      </c>
      <c r="G379" s="42"/>
      <c r="H379" s="48"/>
    </row>
    <row r="380" s="2" customFormat="1" ht="16.8" customHeight="1">
      <c r="A380" s="42"/>
      <c r="B380" s="48"/>
      <c r="C380" s="328" t="s">
        <v>214</v>
      </c>
      <c r="D380" s="329" t="s">
        <v>214</v>
      </c>
      <c r="E380" s="330" t="s">
        <v>28</v>
      </c>
      <c r="F380" s="331">
        <v>482</v>
      </c>
      <c r="G380" s="42"/>
      <c r="H380" s="48"/>
    </row>
    <row r="381" s="2" customFormat="1" ht="16.8" customHeight="1">
      <c r="A381" s="42"/>
      <c r="B381" s="48"/>
      <c r="C381" s="332" t="s">
        <v>214</v>
      </c>
      <c r="D381" s="332" t="s">
        <v>2426</v>
      </c>
      <c r="E381" s="21" t="s">
        <v>28</v>
      </c>
      <c r="F381" s="333">
        <v>482</v>
      </c>
      <c r="G381" s="42"/>
      <c r="H381" s="48"/>
    </row>
    <row r="382" s="2" customFormat="1" ht="16.8" customHeight="1">
      <c r="A382" s="42"/>
      <c r="B382" s="48"/>
      <c r="C382" s="334" t="s">
        <v>7394</v>
      </c>
      <c r="D382" s="42"/>
      <c r="E382" s="42"/>
      <c r="F382" s="42"/>
      <c r="G382" s="42"/>
      <c r="H382" s="48"/>
    </row>
    <row r="383" s="2" customFormat="1" ht="16.8" customHeight="1">
      <c r="A383" s="42"/>
      <c r="B383" s="48"/>
      <c r="C383" s="332" t="s">
        <v>2422</v>
      </c>
      <c r="D383" s="332" t="s">
        <v>7455</v>
      </c>
      <c r="E383" s="21" t="s">
        <v>859</v>
      </c>
      <c r="F383" s="333">
        <v>583</v>
      </c>
      <c r="G383" s="42"/>
      <c r="H383" s="48"/>
    </row>
    <row r="384" s="2" customFormat="1" ht="16.8" customHeight="1">
      <c r="A384" s="42"/>
      <c r="B384" s="48"/>
      <c r="C384" s="332" t="s">
        <v>3594</v>
      </c>
      <c r="D384" s="332" t="s">
        <v>7456</v>
      </c>
      <c r="E384" s="21" t="s">
        <v>3596</v>
      </c>
      <c r="F384" s="333">
        <v>860.05399999999997</v>
      </c>
      <c r="G384" s="42"/>
      <c r="H384" s="48"/>
    </row>
    <row r="385" s="2" customFormat="1" ht="16.8" customHeight="1">
      <c r="A385" s="42"/>
      <c r="B385" s="48"/>
      <c r="C385" s="332" t="s">
        <v>4287</v>
      </c>
      <c r="D385" s="332" t="s">
        <v>7457</v>
      </c>
      <c r="E385" s="21" t="s">
        <v>436</v>
      </c>
      <c r="F385" s="333">
        <v>894.70500000000004</v>
      </c>
      <c r="G385" s="42"/>
      <c r="H385" s="48"/>
    </row>
    <row r="386" s="2" customFormat="1" ht="16.8" customHeight="1">
      <c r="A386" s="42"/>
      <c r="B386" s="48"/>
      <c r="C386" s="332" t="s">
        <v>3763</v>
      </c>
      <c r="D386" s="332" t="s">
        <v>3764</v>
      </c>
      <c r="E386" s="21" t="s">
        <v>740</v>
      </c>
      <c r="F386" s="333">
        <v>0.20399999999999999</v>
      </c>
      <c r="G386" s="42"/>
      <c r="H386" s="48"/>
    </row>
    <row r="387" s="2" customFormat="1" ht="16.8" customHeight="1">
      <c r="A387" s="42"/>
      <c r="B387" s="48"/>
      <c r="C387" s="328" t="s">
        <v>2574</v>
      </c>
      <c r="D387" s="329" t="s">
        <v>2574</v>
      </c>
      <c r="E387" s="330" t="s">
        <v>28</v>
      </c>
      <c r="F387" s="331">
        <v>10</v>
      </c>
      <c r="G387" s="42"/>
      <c r="H387" s="48"/>
    </row>
    <row r="388" s="2" customFormat="1" ht="16.8" customHeight="1">
      <c r="A388" s="42"/>
      <c r="B388" s="48"/>
      <c r="C388" s="332" t="s">
        <v>28</v>
      </c>
      <c r="D388" s="332" t="s">
        <v>1398</v>
      </c>
      <c r="E388" s="21" t="s">
        <v>28</v>
      </c>
      <c r="F388" s="333">
        <v>0</v>
      </c>
      <c r="G388" s="42"/>
      <c r="H388" s="48"/>
    </row>
    <row r="389" s="2" customFormat="1" ht="16.8" customHeight="1">
      <c r="A389" s="42"/>
      <c r="B389" s="48"/>
      <c r="C389" s="332" t="s">
        <v>2574</v>
      </c>
      <c r="D389" s="332" t="s">
        <v>2575</v>
      </c>
      <c r="E389" s="21" t="s">
        <v>28</v>
      </c>
      <c r="F389" s="333">
        <v>10</v>
      </c>
      <c r="G389" s="42"/>
      <c r="H389" s="48"/>
    </row>
    <row r="390" s="2" customFormat="1" ht="16.8" customHeight="1">
      <c r="A390" s="42"/>
      <c r="B390" s="48"/>
      <c r="C390" s="328" t="s">
        <v>2576</v>
      </c>
      <c r="D390" s="329" t="s">
        <v>2576</v>
      </c>
      <c r="E390" s="330" t="s">
        <v>28</v>
      </c>
      <c r="F390" s="331">
        <v>66</v>
      </c>
      <c r="G390" s="42"/>
      <c r="H390" s="48"/>
    </row>
    <row r="391" s="2" customFormat="1" ht="16.8" customHeight="1">
      <c r="A391" s="42"/>
      <c r="B391" s="48"/>
      <c r="C391" s="332" t="s">
        <v>2576</v>
      </c>
      <c r="D391" s="332" t="s">
        <v>2577</v>
      </c>
      <c r="E391" s="21" t="s">
        <v>28</v>
      </c>
      <c r="F391" s="333">
        <v>66</v>
      </c>
      <c r="G391" s="42"/>
      <c r="H391" s="48"/>
    </row>
    <row r="392" s="2" customFormat="1" ht="16.8" customHeight="1">
      <c r="A392" s="42"/>
      <c r="B392" s="48"/>
      <c r="C392" s="328" t="s">
        <v>216</v>
      </c>
      <c r="D392" s="329" t="s">
        <v>216</v>
      </c>
      <c r="E392" s="330" t="s">
        <v>28</v>
      </c>
      <c r="F392" s="331">
        <v>35.200000000000003</v>
      </c>
      <c r="G392" s="42"/>
      <c r="H392" s="48"/>
    </row>
    <row r="393" s="2" customFormat="1" ht="16.8" customHeight="1">
      <c r="A393" s="42"/>
      <c r="B393" s="48"/>
      <c r="C393" s="332" t="s">
        <v>28</v>
      </c>
      <c r="D393" s="332" t="s">
        <v>1398</v>
      </c>
      <c r="E393" s="21" t="s">
        <v>28</v>
      </c>
      <c r="F393" s="333">
        <v>0</v>
      </c>
      <c r="G393" s="42"/>
      <c r="H393" s="48"/>
    </row>
    <row r="394" s="2" customFormat="1" ht="16.8" customHeight="1">
      <c r="A394" s="42"/>
      <c r="B394" s="48"/>
      <c r="C394" s="332" t="s">
        <v>28</v>
      </c>
      <c r="D394" s="332" t="s">
        <v>2563</v>
      </c>
      <c r="E394" s="21" t="s">
        <v>28</v>
      </c>
      <c r="F394" s="333">
        <v>35.200000000000003</v>
      </c>
      <c r="G394" s="42"/>
      <c r="H394" s="48"/>
    </row>
    <row r="395" s="2" customFormat="1" ht="16.8" customHeight="1">
      <c r="A395" s="42"/>
      <c r="B395" s="48"/>
      <c r="C395" s="332" t="s">
        <v>216</v>
      </c>
      <c r="D395" s="332" t="s">
        <v>1235</v>
      </c>
      <c r="E395" s="21" t="s">
        <v>28</v>
      </c>
      <c r="F395" s="333">
        <v>35.200000000000003</v>
      </c>
      <c r="G395" s="42"/>
      <c r="H395" s="48"/>
    </row>
    <row r="396" s="2" customFormat="1" ht="16.8" customHeight="1">
      <c r="A396" s="42"/>
      <c r="B396" s="48"/>
      <c r="C396" s="334" t="s">
        <v>7394</v>
      </c>
      <c r="D396" s="42"/>
      <c r="E396" s="42"/>
      <c r="F396" s="42"/>
      <c r="G396" s="42"/>
      <c r="H396" s="48"/>
    </row>
    <row r="397" s="2" customFormat="1" ht="16.8" customHeight="1">
      <c r="A397" s="42"/>
      <c r="B397" s="48"/>
      <c r="C397" s="332" t="s">
        <v>2559</v>
      </c>
      <c r="D397" s="332" t="s">
        <v>7458</v>
      </c>
      <c r="E397" s="21" t="s">
        <v>949</v>
      </c>
      <c r="F397" s="333">
        <v>589.83000000000004</v>
      </c>
      <c r="G397" s="42"/>
      <c r="H397" s="48"/>
    </row>
    <row r="398" s="2" customFormat="1" ht="16.8" customHeight="1">
      <c r="A398" s="42"/>
      <c r="B398" s="48"/>
      <c r="C398" s="332" t="s">
        <v>2607</v>
      </c>
      <c r="D398" s="332" t="s">
        <v>2608</v>
      </c>
      <c r="E398" s="21" t="s">
        <v>504</v>
      </c>
      <c r="F398" s="333">
        <v>6.343</v>
      </c>
      <c r="G398" s="42"/>
      <c r="H398" s="48"/>
    </row>
    <row r="399" s="2" customFormat="1" ht="16.8" customHeight="1">
      <c r="A399" s="42"/>
      <c r="B399" s="48"/>
      <c r="C399" s="328" t="s">
        <v>218</v>
      </c>
      <c r="D399" s="329" t="s">
        <v>218</v>
      </c>
      <c r="E399" s="330" t="s">
        <v>28</v>
      </c>
      <c r="F399" s="331">
        <v>124.63</v>
      </c>
      <c r="G399" s="42"/>
      <c r="H399" s="48"/>
    </row>
    <row r="400" s="2" customFormat="1" ht="16.8" customHeight="1">
      <c r="A400" s="42"/>
      <c r="B400" s="48"/>
      <c r="C400" s="332" t="s">
        <v>28</v>
      </c>
      <c r="D400" s="332" t="s">
        <v>2564</v>
      </c>
      <c r="E400" s="21" t="s">
        <v>28</v>
      </c>
      <c r="F400" s="333">
        <v>54</v>
      </c>
      <c r="G400" s="42"/>
      <c r="H400" s="48"/>
    </row>
    <row r="401" s="2" customFormat="1" ht="16.8" customHeight="1">
      <c r="A401" s="42"/>
      <c r="B401" s="48"/>
      <c r="C401" s="332" t="s">
        <v>28</v>
      </c>
      <c r="D401" s="332" t="s">
        <v>2565</v>
      </c>
      <c r="E401" s="21" t="s">
        <v>28</v>
      </c>
      <c r="F401" s="333">
        <v>70.629999999999995</v>
      </c>
      <c r="G401" s="42"/>
      <c r="H401" s="48"/>
    </row>
    <row r="402" s="2" customFormat="1" ht="16.8" customHeight="1">
      <c r="A402" s="42"/>
      <c r="B402" s="48"/>
      <c r="C402" s="332" t="s">
        <v>218</v>
      </c>
      <c r="D402" s="332" t="s">
        <v>1235</v>
      </c>
      <c r="E402" s="21" t="s">
        <v>28</v>
      </c>
      <c r="F402" s="333">
        <v>124.63</v>
      </c>
      <c r="G402" s="42"/>
      <c r="H402" s="48"/>
    </row>
    <row r="403" s="2" customFormat="1" ht="16.8" customHeight="1">
      <c r="A403" s="42"/>
      <c r="B403" s="48"/>
      <c r="C403" s="334" t="s">
        <v>7394</v>
      </c>
      <c r="D403" s="42"/>
      <c r="E403" s="42"/>
      <c r="F403" s="42"/>
      <c r="G403" s="42"/>
      <c r="H403" s="48"/>
    </row>
    <row r="404" s="2" customFormat="1" ht="16.8" customHeight="1">
      <c r="A404" s="42"/>
      <c r="B404" s="48"/>
      <c r="C404" s="332" t="s">
        <v>2559</v>
      </c>
      <c r="D404" s="332" t="s">
        <v>7458</v>
      </c>
      <c r="E404" s="21" t="s">
        <v>949</v>
      </c>
      <c r="F404" s="333">
        <v>589.83000000000004</v>
      </c>
      <c r="G404" s="42"/>
      <c r="H404" s="48"/>
    </row>
    <row r="405" s="2" customFormat="1" ht="16.8" customHeight="1">
      <c r="A405" s="42"/>
      <c r="B405" s="48"/>
      <c r="C405" s="332" t="s">
        <v>2587</v>
      </c>
      <c r="D405" s="332" t="s">
        <v>2588</v>
      </c>
      <c r="E405" s="21" t="s">
        <v>504</v>
      </c>
      <c r="F405" s="333">
        <v>1.7769999999999999</v>
      </c>
      <c r="G405" s="42"/>
      <c r="H405" s="48"/>
    </row>
    <row r="406" s="2" customFormat="1" ht="16.8" customHeight="1">
      <c r="A406" s="42"/>
      <c r="B406" s="48"/>
      <c r="C406" s="328" t="s">
        <v>2585</v>
      </c>
      <c r="D406" s="329" t="s">
        <v>2585</v>
      </c>
      <c r="E406" s="330" t="s">
        <v>28</v>
      </c>
      <c r="F406" s="331">
        <v>33</v>
      </c>
      <c r="G406" s="42"/>
      <c r="H406" s="48"/>
    </row>
    <row r="407" s="2" customFormat="1" ht="16.8" customHeight="1">
      <c r="A407" s="42"/>
      <c r="B407" s="48"/>
      <c r="C407" s="332" t="s">
        <v>28</v>
      </c>
      <c r="D407" s="332" t="s">
        <v>1398</v>
      </c>
      <c r="E407" s="21" t="s">
        <v>28</v>
      </c>
      <c r="F407" s="333">
        <v>0</v>
      </c>
      <c r="G407" s="42"/>
      <c r="H407" s="48"/>
    </row>
    <row r="408" s="2" customFormat="1" ht="16.8" customHeight="1">
      <c r="A408" s="42"/>
      <c r="B408" s="48"/>
      <c r="C408" s="332" t="s">
        <v>28</v>
      </c>
      <c r="D408" s="332" t="s">
        <v>703</v>
      </c>
      <c r="E408" s="21" t="s">
        <v>28</v>
      </c>
      <c r="F408" s="333">
        <v>27</v>
      </c>
      <c r="G408" s="42"/>
      <c r="H408" s="48"/>
    </row>
    <row r="409" s="2" customFormat="1" ht="16.8" customHeight="1">
      <c r="A409" s="42"/>
      <c r="B409" s="48"/>
      <c r="C409" s="332" t="s">
        <v>28</v>
      </c>
      <c r="D409" s="332" t="s">
        <v>517</v>
      </c>
      <c r="E409" s="21" t="s">
        <v>28</v>
      </c>
      <c r="F409" s="333">
        <v>6</v>
      </c>
      <c r="G409" s="42"/>
      <c r="H409" s="48"/>
    </row>
    <row r="410" s="2" customFormat="1" ht="16.8" customHeight="1">
      <c r="A410" s="42"/>
      <c r="B410" s="48"/>
      <c r="C410" s="332" t="s">
        <v>2585</v>
      </c>
      <c r="D410" s="332" t="s">
        <v>466</v>
      </c>
      <c r="E410" s="21" t="s">
        <v>28</v>
      </c>
      <c r="F410" s="333">
        <v>33</v>
      </c>
      <c r="G410" s="42"/>
      <c r="H410" s="48"/>
    </row>
    <row r="411" s="2" customFormat="1" ht="16.8" customHeight="1">
      <c r="A411" s="42"/>
      <c r="B411" s="48"/>
      <c r="C411" s="328" t="s">
        <v>2567</v>
      </c>
      <c r="D411" s="329" t="s">
        <v>2567</v>
      </c>
      <c r="E411" s="330" t="s">
        <v>28</v>
      </c>
      <c r="F411" s="331">
        <v>420</v>
      </c>
      <c r="G411" s="42"/>
      <c r="H411" s="48"/>
    </row>
    <row r="412" s="2" customFormat="1" ht="16.8" customHeight="1">
      <c r="A412" s="42"/>
      <c r="B412" s="48"/>
      <c r="C412" s="332" t="s">
        <v>28</v>
      </c>
      <c r="D412" s="332" t="s">
        <v>2566</v>
      </c>
      <c r="E412" s="21" t="s">
        <v>28</v>
      </c>
      <c r="F412" s="333">
        <v>420</v>
      </c>
      <c r="G412" s="42"/>
      <c r="H412" s="48"/>
    </row>
    <row r="413" s="2" customFormat="1" ht="16.8" customHeight="1">
      <c r="A413" s="42"/>
      <c r="B413" s="48"/>
      <c r="C413" s="332" t="s">
        <v>2567</v>
      </c>
      <c r="D413" s="332" t="s">
        <v>1235</v>
      </c>
      <c r="E413" s="21" t="s">
        <v>28</v>
      </c>
      <c r="F413" s="333">
        <v>420</v>
      </c>
      <c r="G413" s="42"/>
      <c r="H413" s="48"/>
    </row>
    <row r="414" s="2" customFormat="1" ht="16.8" customHeight="1">
      <c r="A414" s="42"/>
      <c r="B414" s="48"/>
      <c r="C414" s="328" t="s">
        <v>2568</v>
      </c>
      <c r="D414" s="329" t="s">
        <v>2568</v>
      </c>
      <c r="E414" s="330" t="s">
        <v>28</v>
      </c>
      <c r="F414" s="331">
        <v>10</v>
      </c>
      <c r="G414" s="42"/>
      <c r="H414" s="48"/>
    </row>
    <row r="415" s="2" customFormat="1" ht="16.8" customHeight="1">
      <c r="A415" s="42"/>
      <c r="B415" s="48"/>
      <c r="C415" s="332" t="s">
        <v>28</v>
      </c>
      <c r="D415" s="332" t="s">
        <v>2527</v>
      </c>
      <c r="E415" s="21" t="s">
        <v>28</v>
      </c>
      <c r="F415" s="333">
        <v>10</v>
      </c>
      <c r="G415" s="42"/>
      <c r="H415" s="48"/>
    </row>
    <row r="416" s="2" customFormat="1" ht="16.8" customHeight="1">
      <c r="A416" s="42"/>
      <c r="B416" s="48"/>
      <c r="C416" s="332" t="s">
        <v>2568</v>
      </c>
      <c r="D416" s="332" t="s">
        <v>1235</v>
      </c>
      <c r="E416" s="21" t="s">
        <v>28</v>
      </c>
      <c r="F416" s="333">
        <v>10</v>
      </c>
      <c r="G416" s="42"/>
      <c r="H416" s="48"/>
    </row>
    <row r="417" s="2" customFormat="1" ht="16.8" customHeight="1">
      <c r="A417" s="42"/>
      <c r="B417" s="48"/>
      <c r="C417" s="328" t="s">
        <v>220</v>
      </c>
      <c r="D417" s="329" t="s">
        <v>220</v>
      </c>
      <c r="E417" s="330" t="s">
        <v>28</v>
      </c>
      <c r="F417" s="331">
        <v>221</v>
      </c>
      <c r="G417" s="42"/>
      <c r="H417" s="48"/>
    </row>
    <row r="418" s="2" customFormat="1" ht="16.8" customHeight="1">
      <c r="A418" s="42"/>
      <c r="B418" s="48"/>
      <c r="C418" s="332" t="s">
        <v>28</v>
      </c>
      <c r="D418" s="332" t="s">
        <v>1398</v>
      </c>
      <c r="E418" s="21" t="s">
        <v>28</v>
      </c>
      <c r="F418" s="333">
        <v>0</v>
      </c>
      <c r="G418" s="42"/>
      <c r="H418" s="48"/>
    </row>
    <row r="419" s="2" customFormat="1" ht="16.8" customHeight="1">
      <c r="A419" s="42"/>
      <c r="B419" s="48"/>
      <c r="C419" s="332" t="s">
        <v>28</v>
      </c>
      <c r="D419" s="332" t="s">
        <v>2648</v>
      </c>
      <c r="E419" s="21" t="s">
        <v>28</v>
      </c>
      <c r="F419" s="333">
        <v>221</v>
      </c>
      <c r="G419" s="42"/>
      <c r="H419" s="48"/>
    </row>
    <row r="420" s="2" customFormat="1" ht="16.8" customHeight="1">
      <c r="A420" s="42"/>
      <c r="B420" s="48"/>
      <c r="C420" s="332" t="s">
        <v>220</v>
      </c>
      <c r="D420" s="332" t="s">
        <v>466</v>
      </c>
      <c r="E420" s="21" t="s">
        <v>28</v>
      </c>
      <c r="F420" s="333">
        <v>221</v>
      </c>
      <c r="G420" s="42"/>
      <c r="H420" s="48"/>
    </row>
    <row r="421" s="2" customFormat="1" ht="16.8" customHeight="1">
      <c r="A421" s="42"/>
      <c r="B421" s="48"/>
      <c r="C421" s="334" t="s">
        <v>7394</v>
      </c>
      <c r="D421" s="42"/>
      <c r="E421" s="42"/>
      <c r="F421" s="42"/>
      <c r="G421" s="42"/>
      <c r="H421" s="48"/>
    </row>
    <row r="422" s="2" customFormat="1" ht="16.8" customHeight="1">
      <c r="A422" s="42"/>
      <c r="B422" s="48"/>
      <c r="C422" s="332" t="s">
        <v>2644</v>
      </c>
      <c r="D422" s="332" t="s">
        <v>7459</v>
      </c>
      <c r="E422" s="21" t="s">
        <v>949</v>
      </c>
      <c r="F422" s="333">
        <v>221</v>
      </c>
      <c r="G422" s="42"/>
      <c r="H422" s="48"/>
    </row>
    <row r="423" s="2" customFormat="1" ht="16.8" customHeight="1">
      <c r="A423" s="42"/>
      <c r="B423" s="48"/>
      <c r="C423" s="332" t="s">
        <v>2650</v>
      </c>
      <c r="D423" s="332" t="s">
        <v>7460</v>
      </c>
      <c r="E423" s="21" t="s">
        <v>504</v>
      </c>
      <c r="F423" s="333">
        <v>2.3820000000000001</v>
      </c>
      <c r="G423" s="42"/>
      <c r="H423" s="48"/>
    </row>
    <row r="424" s="2" customFormat="1" ht="16.8" customHeight="1">
      <c r="A424" s="42"/>
      <c r="B424" s="48"/>
      <c r="C424" s="328" t="s">
        <v>222</v>
      </c>
      <c r="D424" s="329" t="s">
        <v>222</v>
      </c>
      <c r="E424" s="330" t="s">
        <v>28</v>
      </c>
      <c r="F424" s="331">
        <v>36</v>
      </c>
      <c r="G424" s="42"/>
      <c r="H424" s="48"/>
    </row>
    <row r="425" s="2" customFormat="1" ht="16.8" customHeight="1">
      <c r="A425" s="42"/>
      <c r="B425" s="48"/>
      <c r="C425" s="332" t="s">
        <v>28</v>
      </c>
      <c r="D425" s="332" t="s">
        <v>1398</v>
      </c>
      <c r="E425" s="21" t="s">
        <v>28</v>
      </c>
      <c r="F425" s="333">
        <v>0</v>
      </c>
      <c r="G425" s="42"/>
      <c r="H425" s="48"/>
    </row>
    <row r="426" s="2" customFormat="1" ht="16.8" customHeight="1">
      <c r="A426" s="42"/>
      <c r="B426" s="48"/>
      <c r="C426" s="332" t="s">
        <v>28</v>
      </c>
      <c r="D426" s="332" t="s">
        <v>2659</v>
      </c>
      <c r="E426" s="21" t="s">
        <v>28</v>
      </c>
      <c r="F426" s="333">
        <v>36</v>
      </c>
      <c r="G426" s="42"/>
      <c r="H426" s="48"/>
    </row>
    <row r="427" s="2" customFormat="1" ht="16.8" customHeight="1">
      <c r="A427" s="42"/>
      <c r="B427" s="48"/>
      <c r="C427" s="332" t="s">
        <v>222</v>
      </c>
      <c r="D427" s="332" t="s">
        <v>466</v>
      </c>
      <c r="E427" s="21" t="s">
        <v>28</v>
      </c>
      <c r="F427" s="333">
        <v>36</v>
      </c>
      <c r="G427" s="42"/>
      <c r="H427" s="48"/>
    </row>
    <row r="428" s="2" customFormat="1" ht="16.8" customHeight="1">
      <c r="A428" s="42"/>
      <c r="B428" s="48"/>
      <c r="C428" s="334" t="s">
        <v>7394</v>
      </c>
      <c r="D428" s="42"/>
      <c r="E428" s="42"/>
      <c r="F428" s="42"/>
      <c r="G428" s="42"/>
      <c r="H428" s="48"/>
    </row>
    <row r="429" s="2" customFormat="1" ht="16.8" customHeight="1">
      <c r="A429" s="42"/>
      <c r="B429" s="48"/>
      <c r="C429" s="332" t="s">
        <v>2655</v>
      </c>
      <c r="D429" s="332" t="s">
        <v>7461</v>
      </c>
      <c r="E429" s="21" t="s">
        <v>949</v>
      </c>
      <c r="F429" s="333">
        <v>36</v>
      </c>
      <c r="G429" s="42"/>
      <c r="H429" s="48"/>
    </row>
    <row r="430" s="2" customFormat="1" ht="16.8" customHeight="1">
      <c r="A430" s="42"/>
      <c r="B430" s="48"/>
      <c r="C430" s="332" t="s">
        <v>2661</v>
      </c>
      <c r="D430" s="332" t="s">
        <v>2662</v>
      </c>
      <c r="E430" s="21" t="s">
        <v>504</v>
      </c>
      <c r="F430" s="333">
        <v>0.77600000000000002</v>
      </c>
      <c r="G430" s="42"/>
      <c r="H430" s="48"/>
    </row>
    <row r="431" s="2" customFormat="1" ht="16.8" customHeight="1">
      <c r="A431" s="42"/>
      <c r="B431" s="48"/>
      <c r="C431" s="328" t="s">
        <v>2671</v>
      </c>
      <c r="D431" s="329" t="s">
        <v>2671</v>
      </c>
      <c r="E431" s="330" t="s">
        <v>28</v>
      </c>
      <c r="F431" s="331">
        <v>27.155999999999999</v>
      </c>
      <c r="G431" s="42"/>
      <c r="H431" s="48"/>
    </row>
    <row r="432" s="2" customFormat="1" ht="16.8" customHeight="1">
      <c r="A432" s="42"/>
      <c r="B432" s="48"/>
      <c r="C432" s="332" t="s">
        <v>28</v>
      </c>
      <c r="D432" s="332" t="s">
        <v>188</v>
      </c>
      <c r="E432" s="21" t="s">
        <v>28</v>
      </c>
      <c r="F432" s="333">
        <v>1.7769999999999999</v>
      </c>
      <c r="G432" s="42"/>
      <c r="H432" s="48"/>
    </row>
    <row r="433" s="2" customFormat="1" ht="16.8" customHeight="1">
      <c r="A433" s="42"/>
      <c r="B433" s="48"/>
      <c r="C433" s="332" t="s">
        <v>28</v>
      </c>
      <c r="D433" s="332" t="s">
        <v>190</v>
      </c>
      <c r="E433" s="21" t="s">
        <v>28</v>
      </c>
      <c r="F433" s="333">
        <v>6.2939999999999996</v>
      </c>
      <c r="G433" s="42"/>
      <c r="H433" s="48"/>
    </row>
    <row r="434" s="2" customFormat="1" ht="16.8" customHeight="1">
      <c r="A434" s="42"/>
      <c r="B434" s="48"/>
      <c r="C434" s="332" t="s">
        <v>28</v>
      </c>
      <c r="D434" s="332" t="s">
        <v>192</v>
      </c>
      <c r="E434" s="21" t="s">
        <v>28</v>
      </c>
      <c r="F434" s="333">
        <v>0.93000000000000005</v>
      </c>
      <c r="G434" s="42"/>
      <c r="H434" s="48"/>
    </row>
    <row r="435" s="2" customFormat="1" ht="16.8" customHeight="1">
      <c r="A435" s="42"/>
      <c r="B435" s="48"/>
      <c r="C435" s="332" t="s">
        <v>28</v>
      </c>
      <c r="D435" s="332" t="s">
        <v>194</v>
      </c>
      <c r="E435" s="21" t="s">
        <v>28</v>
      </c>
      <c r="F435" s="333">
        <v>6.343</v>
      </c>
      <c r="G435" s="42"/>
      <c r="H435" s="48"/>
    </row>
    <row r="436" s="2" customFormat="1" ht="16.8" customHeight="1">
      <c r="A436" s="42"/>
      <c r="B436" s="48"/>
      <c r="C436" s="332" t="s">
        <v>28</v>
      </c>
      <c r="D436" s="332" t="s">
        <v>381</v>
      </c>
      <c r="E436" s="21" t="s">
        <v>28</v>
      </c>
      <c r="F436" s="333">
        <v>7.625</v>
      </c>
      <c r="G436" s="42"/>
      <c r="H436" s="48"/>
    </row>
    <row r="437" s="2" customFormat="1" ht="16.8" customHeight="1">
      <c r="A437" s="42"/>
      <c r="B437" s="48"/>
      <c r="C437" s="332" t="s">
        <v>28</v>
      </c>
      <c r="D437" s="332" t="s">
        <v>383</v>
      </c>
      <c r="E437" s="21" t="s">
        <v>28</v>
      </c>
      <c r="F437" s="333">
        <v>0.441</v>
      </c>
      <c r="G437" s="42"/>
      <c r="H437" s="48"/>
    </row>
    <row r="438" s="2" customFormat="1" ht="16.8" customHeight="1">
      <c r="A438" s="42"/>
      <c r="B438" s="48"/>
      <c r="C438" s="332" t="s">
        <v>28</v>
      </c>
      <c r="D438" s="332" t="s">
        <v>2670</v>
      </c>
      <c r="E438" s="21" t="s">
        <v>28</v>
      </c>
      <c r="F438" s="333">
        <v>0.58799999999999997</v>
      </c>
      <c r="G438" s="42"/>
      <c r="H438" s="48"/>
    </row>
    <row r="439" s="2" customFormat="1" ht="16.8" customHeight="1">
      <c r="A439" s="42"/>
      <c r="B439" s="48"/>
      <c r="C439" s="332" t="s">
        <v>28</v>
      </c>
      <c r="D439" s="332" t="s">
        <v>387</v>
      </c>
      <c r="E439" s="21" t="s">
        <v>28</v>
      </c>
      <c r="F439" s="333">
        <v>2.3820000000000001</v>
      </c>
      <c r="G439" s="42"/>
      <c r="H439" s="48"/>
    </row>
    <row r="440" s="2" customFormat="1" ht="16.8" customHeight="1">
      <c r="A440" s="42"/>
      <c r="B440" s="48"/>
      <c r="C440" s="332" t="s">
        <v>28</v>
      </c>
      <c r="D440" s="332" t="s">
        <v>389</v>
      </c>
      <c r="E440" s="21" t="s">
        <v>28</v>
      </c>
      <c r="F440" s="333">
        <v>0.77600000000000002</v>
      </c>
      <c r="G440" s="42"/>
      <c r="H440" s="48"/>
    </row>
    <row r="441" s="2" customFormat="1" ht="16.8" customHeight="1">
      <c r="A441" s="42"/>
      <c r="B441" s="48"/>
      <c r="C441" s="332" t="s">
        <v>2671</v>
      </c>
      <c r="D441" s="332" t="s">
        <v>466</v>
      </c>
      <c r="E441" s="21" t="s">
        <v>28</v>
      </c>
      <c r="F441" s="333">
        <v>27.155999999999999</v>
      </c>
      <c r="G441" s="42"/>
      <c r="H441" s="48"/>
    </row>
    <row r="442" s="2" customFormat="1" ht="16.8" customHeight="1">
      <c r="A442" s="42"/>
      <c r="B442" s="48"/>
      <c r="C442" s="328" t="s">
        <v>224</v>
      </c>
      <c r="D442" s="329" t="s">
        <v>224</v>
      </c>
      <c r="E442" s="330" t="s">
        <v>28</v>
      </c>
      <c r="F442" s="331">
        <v>23.998000000000001</v>
      </c>
      <c r="G442" s="42"/>
      <c r="H442" s="48"/>
    </row>
    <row r="443" s="2" customFormat="1" ht="16.8" customHeight="1">
      <c r="A443" s="42"/>
      <c r="B443" s="48"/>
      <c r="C443" s="332" t="s">
        <v>28</v>
      </c>
      <c r="D443" s="332" t="s">
        <v>188</v>
      </c>
      <c r="E443" s="21" t="s">
        <v>28</v>
      </c>
      <c r="F443" s="333">
        <v>1.7769999999999999</v>
      </c>
      <c r="G443" s="42"/>
      <c r="H443" s="48"/>
    </row>
    <row r="444" s="2" customFormat="1" ht="16.8" customHeight="1">
      <c r="A444" s="42"/>
      <c r="B444" s="48"/>
      <c r="C444" s="332" t="s">
        <v>28</v>
      </c>
      <c r="D444" s="332" t="s">
        <v>190</v>
      </c>
      <c r="E444" s="21" t="s">
        <v>28</v>
      </c>
      <c r="F444" s="333">
        <v>6.2939999999999996</v>
      </c>
      <c r="G444" s="42"/>
      <c r="H444" s="48"/>
    </row>
    <row r="445" s="2" customFormat="1" ht="16.8" customHeight="1">
      <c r="A445" s="42"/>
      <c r="B445" s="48"/>
      <c r="C445" s="332" t="s">
        <v>28</v>
      </c>
      <c r="D445" s="332" t="s">
        <v>192</v>
      </c>
      <c r="E445" s="21" t="s">
        <v>28</v>
      </c>
      <c r="F445" s="333">
        <v>0.93000000000000005</v>
      </c>
      <c r="G445" s="42"/>
      <c r="H445" s="48"/>
    </row>
    <row r="446" s="2" customFormat="1" ht="16.8" customHeight="1">
      <c r="A446" s="42"/>
      <c r="B446" s="48"/>
      <c r="C446" s="332" t="s">
        <v>28</v>
      </c>
      <c r="D446" s="332" t="s">
        <v>194</v>
      </c>
      <c r="E446" s="21" t="s">
        <v>28</v>
      </c>
      <c r="F446" s="333">
        <v>6.343</v>
      </c>
      <c r="G446" s="42"/>
      <c r="H446" s="48"/>
    </row>
    <row r="447" s="2" customFormat="1" ht="16.8" customHeight="1">
      <c r="A447" s="42"/>
      <c r="B447" s="48"/>
      <c r="C447" s="332" t="s">
        <v>28</v>
      </c>
      <c r="D447" s="332" t="s">
        <v>381</v>
      </c>
      <c r="E447" s="21" t="s">
        <v>28</v>
      </c>
      <c r="F447" s="333">
        <v>7.625</v>
      </c>
      <c r="G447" s="42"/>
      <c r="H447" s="48"/>
    </row>
    <row r="448" s="2" customFormat="1" ht="16.8" customHeight="1">
      <c r="A448" s="42"/>
      <c r="B448" s="48"/>
      <c r="C448" s="332" t="s">
        <v>28</v>
      </c>
      <c r="D448" s="332" t="s">
        <v>383</v>
      </c>
      <c r="E448" s="21" t="s">
        <v>28</v>
      </c>
      <c r="F448" s="333">
        <v>0.441</v>
      </c>
      <c r="G448" s="42"/>
      <c r="H448" s="48"/>
    </row>
    <row r="449" s="2" customFormat="1" ht="16.8" customHeight="1">
      <c r="A449" s="42"/>
      <c r="B449" s="48"/>
      <c r="C449" s="332" t="s">
        <v>28</v>
      </c>
      <c r="D449" s="332" t="s">
        <v>2670</v>
      </c>
      <c r="E449" s="21" t="s">
        <v>28</v>
      </c>
      <c r="F449" s="333">
        <v>0.58799999999999997</v>
      </c>
      <c r="G449" s="42"/>
      <c r="H449" s="48"/>
    </row>
    <row r="450" s="2" customFormat="1" ht="16.8" customHeight="1">
      <c r="A450" s="42"/>
      <c r="B450" s="48"/>
      <c r="C450" s="332" t="s">
        <v>224</v>
      </c>
      <c r="D450" s="332" t="s">
        <v>1235</v>
      </c>
      <c r="E450" s="21" t="s">
        <v>28</v>
      </c>
      <c r="F450" s="333">
        <v>23.998000000000001</v>
      </c>
      <c r="G450" s="42"/>
      <c r="H450" s="48"/>
    </row>
    <row r="451" s="2" customFormat="1" ht="16.8" customHeight="1">
      <c r="A451" s="42"/>
      <c r="B451" s="48"/>
      <c r="C451" s="334" t="s">
        <v>7394</v>
      </c>
      <c r="D451" s="42"/>
      <c r="E451" s="42"/>
      <c r="F451" s="42"/>
      <c r="G451" s="42"/>
      <c r="H451" s="48"/>
    </row>
    <row r="452" s="2" customFormat="1" ht="16.8" customHeight="1">
      <c r="A452" s="42"/>
      <c r="B452" s="48"/>
      <c r="C452" s="332" t="s">
        <v>2666</v>
      </c>
      <c r="D452" s="332" t="s">
        <v>7439</v>
      </c>
      <c r="E452" s="21" t="s">
        <v>504</v>
      </c>
      <c r="F452" s="333">
        <v>27.155999999999999</v>
      </c>
      <c r="G452" s="42"/>
      <c r="H452" s="48"/>
    </row>
    <row r="453" s="2" customFormat="1">
      <c r="A453" s="42"/>
      <c r="B453" s="48"/>
      <c r="C453" s="332" t="s">
        <v>2417</v>
      </c>
      <c r="D453" s="332" t="s">
        <v>7462</v>
      </c>
      <c r="E453" s="21" t="s">
        <v>504</v>
      </c>
      <c r="F453" s="333">
        <v>43.018000000000001</v>
      </c>
      <c r="G453" s="42"/>
      <c r="H453" s="48"/>
    </row>
    <row r="454" s="2" customFormat="1" ht="16.8" customHeight="1">
      <c r="A454" s="42"/>
      <c r="B454" s="48"/>
      <c r="C454" s="328" t="s">
        <v>226</v>
      </c>
      <c r="D454" s="329" t="s">
        <v>226</v>
      </c>
      <c r="E454" s="330" t="s">
        <v>28</v>
      </c>
      <c r="F454" s="331">
        <v>288.83999999999997</v>
      </c>
      <c r="G454" s="42"/>
      <c r="H454" s="48"/>
    </row>
    <row r="455" s="2" customFormat="1" ht="16.8" customHeight="1">
      <c r="A455" s="42"/>
      <c r="B455" s="48"/>
      <c r="C455" s="332" t="s">
        <v>28</v>
      </c>
      <c r="D455" s="332" t="s">
        <v>2409</v>
      </c>
      <c r="E455" s="21" t="s">
        <v>28</v>
      </c>
      <c r="F455" s="333">
        <v>0</v>
      </c>
      <c r="G455" s="42"/>
      <c r="H455" s="48"/>
    </row>
    <row r="456" s="2" customFormat="1" ht="16.8" customHeight="1">
      <c r="A456" s="42"/>
      <c r="B456" s="48"/>
      <c r="C456" s="332" t="s">
        <v>28</v>
      </c>
      <c r="D456" s="332" t="s">
        <v>2618</v>
      </c>
      <c r="E456" s="21" t="s">
        <v>28</v>
      </c>
      <c r="F456" s="333">
        <v>246.84</v>
      </c>
      <c r="G456" s="42"/>
      <c r="H456" s="48"/>
    </row>
    <row r="457" s="2" customFormat="1" ht="16.8" customHeight="1">
      <c r="A457" s="42"/>
      <c r="B457" s="48"/>
      <c r="C457" s="332" t="s">
        <v>28</v>
      </c>
      <c r="D457" s="332" t="s">
        <v>2619</v>
      </c>
      <c r="E457" s="21" t="s">
        <v>28</v>
      </c>
      <c r="F457" s="333">
        <v>42</v>
      </c>
      <c r="G457" s="42"/>
      <c r="H457" s="48"/>
    </row>
    <row r="458" s="2" customFormat="1" ht="16.8" customHeight="1">
      <c r="A458" s="42"/>
      <c r="B458" s="48"/>
      <c r="C458" s="332" t="s">
        <v>226</v>
      </c>
      <c r="D458" s="332" t="s">
        <v>466</v>
      </c>
      <c r="E458" s="21" t="s">
        <v>28</v>
      </c>
      <c r="F458" s="333">
        <v>288.83999999999997</v>
      </c>
      <c r="G458" s="42"/>
      <c r="H458" s="48"/>
    </row>
    <row r="459" s="2" customFormat="1" ht="16.8" customHeight="1">
      <c r="A459" s="42"/>
      <c r="B459" s="48"/>
      <c r="C459" s="334" t="s">
        <v>7394</v>
      </c>
      <c r="D459" s="42"/>
      <c r="E459" s="42"/>
      <c r="F459" s="42"/>
      <c r="G459" s="42"/>
      <c r="H459" s="48"/>
    </row>
    <row r="460" s="2" customFormat="1">
      <c r="A460" s="42"/>
      <c r="B460" s="48"/>
      <c r="C460" s="332" t="s">
        <v>2614</v>
      </c>
      <c r="D460" s="332" t="s">
        <v>7463</v>
      </c>
      <c r="E460" s="21" t="s">
        <v>436</v>
      </c>
      <c r="F460" s="333">
        <v>288.83999999999997</v>
      </c>
      <c r="G460" s="42"/>
      <c r="H460" s="48"/>
    </row>
    <row r="461" s="2" customFormat="1" ht="16.8" customHeight="1">
      <c r="A461" s="42"/>
      <c r="B461" s="48"/>
      <c r="C461" s="332" t="s">
        <v>2205</v>
      </c>
      <c r="D461" s="332" t="s">
        <v>7464</v>
      </c>
      <c r="E461" s="21" t="s">
        <v>436</v>
      </c>
      <c r="F461" s="333">
        <v>144.41999999999999</v>
      </c>
      <c r="G461" s="42"/>
      <c r="H461" s="48"/>
    </row>
    <row r="462" s="2" customFormat="1" ht="16.8" customHeight="1">
      <c r="A462" s="42"/>
      <c r="B462" s="48"/>
      <c r="C462" s="332" t="s">
        <v>2493</v>
      </c>
      <c r="D462" s="332" t="s">
        <v>2494</v>
      </c>
      <c r="E462" s="21" t="s">
        <v>504</v>
      </c>
      <c r="F462" s="333">
        <v>7.625</v>
      </c>
      <c r="G462" s="42"/>
      <c r="H462" s="48"/>
    </row>
    <row r="463" s="2" customFormat="1" ht="16.8" customHeight="1">
      <c r="A463" s="42"/>
      <c r="B463" s="48"/>
      <c r="C463" s="328" t="s">
        <v>228</v>
      </c>
      <c r="D463" s="329" t="s">
        <v>228</v>
      </c>
      <c r="E463" s="330" t="s">
        <v>28</v>
      </c>
      <c r="F463" s="331">
        <v>167</v>
      </c>
      <c r="G463" s="42"/>
      <c r="H463" s="48"/>
    </row>
    <row r="464" s="2" customFormat="1" ht="16.8" customHeight="1">
      <c r="A464" s="42"/>
      <c r="B464" s="48"/>
      <c r="C464" s="332" t="s">
        <v>28</v>
      </c>
      <c r="D464" s="332" t="s">
        <v>2409</v>
      </c>
      <c r="E464" s="21" t="s">
        <v>28</v>
      </c>
      <c r="F464" s="333">
        <v>0</v>
      </c>
      <c r="G464" s="42"/>
      <c r="H464" s="48"/>
    </row>
    <row r="465" s="2" customFormat="1" ht="16.8" customHeight="1">
      <c r="A465" s="42"/>
      <c r="B465" s="48"/>
      <c r="C465" s="332" t="s">
        <v>28</v>
      </c>
      <c r="D465" s="332" t="s">
        <v>2578</v>
      </c>
      <c r="E465" s="21" t="s">
        <v>28</v>
      </c>
      <c r="F465" s="333">
        <v>167</v>
      </c>
      <c r="G465" s="42"/>
      <c r="H465" s="48"/>
    </row>
    <row r="466" s="2" customFormat="1" ht="16.8" customHeight="1">
      <c r="A466" s="42"/>
      <c r="B466" s="48"/>
      <c r="C466" s="332" t="s">
        <v>228</v>
      </c>
      <c r="D466" s="332" t="s">
        <v>466</v>
      </c>
      <c r="E466" s="21" t="s">
        <v>28</v>
      </c>
      <c r="F466" s="333">
        <v>167</v>
      </c>
      <c r="G466" s="42"/>
      <c r="H466" s="48"/>
    </row>
    <row r="467" s="2" customFormat="1" ht="16.8" customHeight="1">
      <c r="A467" s="42"/>
      <c r="B467" s="48"/>
      <c r="C467" s="334" t="s">
        <v>7394</v>
      </c>
      <c r="D467" s="42"/>
      <c r="E467" s="42"/>
      <c r="F467" s="42"/>
      <c r="G467" s="42"/>
      <c r="H467" s="48"/>
    </row>
    <row r="468" s="2" customFormat="1" ht="16.8" customHeight="1">
      <c r="A468" s="42"/>
      <c r="B468" s="48"/>
      <c r="C468" s="332" t="s">
        <v>2636</v>
      </c>
      <c r="D468" s="332" t="s">
        <v>7465</v>
      </c>
      <c r="E468" s="21" t="s">
        <v>949</v>
      </c>
      <c r="F468" s="333">
        <v>167</v>
      </c>
      <c r="G468" s="42"/>
      <c r="H468" s="48"/>
    </row>
    <row r="469" s="2" customFormat="1" ht="16.8" customHeight="1">
      <c r="A469" s="42"/>
      <c r="B469" s="48"/>
      <c r="C469" s="332" t="s">
        <v>3274</v>
      </c>
      <c r="D469" s="332" t="s">
        <v>7466</v>
      </c>
      <c r="E469" s="21" t="s">
        <v>949</v>
      </c>
      <c r="F469" s="333">
        <v>390.80000000000001</v>
      </c>
      <c r="G469" s="42"/>
      <c r="H469" s="48"/>
    </row>
    <row r="470" s="2" customFormat="1" ht="16.8" customHeight="1">
      <c r="A470" s="42"/>
      <c r="B470" s="48"/>
      <c r="C470" s="332" t="s">
        <v>2481</v>
      </c>
      <c r="D470" s="332" t="s">
        <v>2482</v>
      </c>
      <c r="E470" s="21" t="s">
        <v>504</v>
      </c>
      <c r="F470" s="333">
        <v>0.441</v>
      </c>
      <c r="G470" s="42"/>
      <c r="H470" s="48"/>
    </row>
    <row r="471" s="2" customFormat="1" ht="16.8" customHeight="1">
      <c r="A471" s="42"/>
      <c r="B471" s="48"/>
      <c r="C471" s="328" t="s">
        <v>230</v>
      </c>
      <c r="D471" s="329" t="s">
        <v>230</v>
      </c>
      <c r="E471" s="330" t="s">
        <v>28</v>
      </c>
      <c r="F471" s="331">
        <v>28.132999999999999</v>
      </c>
      <c r="G471" s="42"/>
      <c r="H471" s="48"/>
    </row>
    <row r="472" s="2" customFormat="1" ht="16.8" customHeight="1">
      <c r="A472" s="42"/>
      <c r="B472" s="48"/>
      <c r="C472" s="332" t="s">
        <v>28</v>
      </c>
      <c r="D472" s="332" t="s">
        <v>2409</v>
      </c>
      <c r="E472" s="21" t="s">
        <v>28</v>
      </c>
      <c r="F472" s="333">
        <v>0</v>
      </c>
      <c r="G472" s="42"/>
      <c r="H472" s="48"/>
    </row>
    <row r="473" s="2" customFormat="1" ht="16.8" customHeight="1">
      <c r="A473" s="42"/>
      <c r="B473" s="48"/>
      <c r="C473" s="332" t="s">
        <v>28</v>
      </c>
      <c r="D473" s="332" t="s">
        <v>2628</v>
      </c>
      <c r="E473" s="21" t="s">
        <v>28</v>
      </c>
      <c r="F473" s="333">
        <v>20.794</v>
      </c>
      <c r="G473" s="42"/>
      <c r="H473" s="48"/>
    </row>
    <row r="474" s="2" customFormat="1" ht="16.8" customHeight="1">
      <c r="A474" s="42"/>
      <c r="B474" s="48"/>
      <c r="C474" s="332" t="s">
        <v>28</v>
      </c>
      <c r="D474" s="332" t="s">
        <v>2629</v>
      </c>
      <c r="E474" s="21" t="s">
        <v>28</v>
      </c>
      <c r="F474" s="333">
        <v>7.3390000000000004</v>
      </c>
      <c r="G474" s="42"/>
      <c r="H474" s="48"/>
    </row>
    <row r="475" s="2" customFormat="1" ht="16.8" customHeight="1">
      <c r="A475" s="42"/>
      <c r="B475" s="48"/>
      <c r="C475" s="332" t="s">
        <v>230</v>
      </c>
      <c r="D475" s="332" t="s">
        <v>466</v>
      </c>
      <c r="E475" s="21" t="s">
        <v>28</v>
      </c>
      <c r="F475" s="333">
        <v>28.132999999999999</v>
      </c>
      <c r="G475" s="42"/>
      <c r="H475" s="48"/>
    </row>
    <row r="476" s="2" customFormat="1" ht="16.8" customHeight="1">
      <c r="A476" s="42"/>
      <c r="B476" s="48"/>
      <c r="C476" s="334" t="s">
        <v>7394</v>
      </c>
      <c r="D476" s="42"/>
      <c r="E476" s="42"/>
      <c r="F476" s="42"/>
      <c r="G476" s="42"/>
      <c r="H476" s="48"/>
    </row>
    <row r="477" s="2" customFormat="1" ht="16.8" customHeight="1">
      <c r="A477" s="42"/>
      <c r="B477" s="48"/>
      <c r="C477" s="332" t="s">
        <v>2624</v>
      </c>
      <c r="D477" s="332" t="s">
        <v>7467</v>
      </c>
      <c r="E477" s="21" t="s">
        <v>436</v>
      </c>
      <c r="F477" s="333">
        <v>28.132999999999999</v>
      </c>
      <c r="G477" s="42"/>
      <c r="H477" s="48"/>
    </row>
    <row r="478" s="2" customFormat="1" ht="16.8" customHeight="1">
      <c r="A478" s="42"/>
      <c r="B478" s="48"/>
      <c r="C478" s="332" t="s">
        <v>2666</v>
      </c>
      <c r="D478" s="332" t="s">
        <v>7439</v>
      </c>
      <c r="E478" s="21" t="s">
        <v>504</v>
      </c>
      <c r="F478" s="333">
        <v>27.155999999999999</v>
      </c>
      <c r="G478" s="42"/>
      <c r="H478" s="48"/>
    </row>
    <row r="479" s="2" customFormat="1" ht="16.8" customHeight="1">
      <c r="A479" s="42"/>
      <c r="B479" s="48"/>
      <c r="C479" s="332" t="s">
        <v>4241</v>
      </c>
      <c r="D479" s="332" t="s">
        <v>7468</v>
      </c>
      <c r="E479" s="21" t="s">
        <v>436</v>
      </c>
      <c r="F479" s="333">
        <v>28.132999999999999</v>
      </c>
      <c r="G479" s="42"/>
      <c r="H479" s="48"/>
    </row>
    <row r="480" s="2" customFormat="1" ht="16.8" customHeight="1">
      <c r="A480" s="42"/>
      <c r="B480" s="48"/>
      <c r="C480" s="332" t="s">
        <v>4246</v>
      </c>
      <c r="D480" s="332" t="s">
        <v>7469</v>
      </c>
      <c r="E480" s="21" t="s">
        <v>436</v>
      </c>
      <c r="F480" s="333">
        <v>28.132999999999999</v>
      </c>
      <c r="G480" s="42"/>
      <c r="H480" s="48"/>
    </row>
    <row r="481" s="2" customFormat="1" ht="16.8" customHeight="1">
      <c r="A481" s="42"/>
      <c r="B481" s="48"/>
      <c r="C481" s="332" t="s">
        <v>2631</v>
      </c>
      <c r="D481" s="332" t="s">
        <v>2632</v>
      </c>
      <c r="E481" s="21" t="s">
        <v>436</v>
      </c>
      <c r="F481" s="333">
        <v>30.946000000000002</v>
      </c>
      <c r="G481" s="42"/>
      <c r="H481" s="48"/>
    </row>
    <row r="482" s="2" customFormat="1" ht="16.8" customHeight="1">
      <c r="A482" s="42"/>
      <c r="B482" s="48"/>
      <c r="C482" s="328" t="s">
        <v>232</v>
      </c>
      <c r="D482" s="329" t="s">
        <v>232</v>
      </c>
      <c r="E482" s="330" t="s">
        <v>28</v>
      </c>
      <c r="F482" s="331">
        <v>144.41999999999999</v>
      </c>
      <c r="G482" s="42"/>
      <c r="H482" s="48"/>
    </row>
    <row r="483" s="2" customFormat="1" ht="16.8" customHeight="1">
      <c r="A483" s="42"/>
      <c r="B483" s="48"/>
      <c r="C483" s="332" t="s">
        <v>28</v>
      </c>
      <c r="D483" s="332" t="s">
        <v>2208</v>
      </c>
      <c r="E483" s="21" t="s">
        <v>28</v>
      </c>
      <c r="F483" s="333">
        <v>144.41999999999999</v>
      </c>
      <c r="G483" s="42"/>
      <c r="H483" s="48"/>
    </row>
    <row r="484" s="2" customFormat="1" ht="16.8" customHeight="1">
      <c r="A484" s="42"/>
      <c r="B484" s="48"/>
      <c r="C484" s="332" t="s">
        <v>232</v>
      </c>
      <c r="D484" s="332" t="s">
        <v>466</v>
      </c>
      <c r="E484" s="21" t="s">
        <v>28</v>
      </c>
      <c r="F484" s="333">
        <v>144.41999999999999</v>
      </c>
      <c r="G484" s="42"/>
      <c r="H484" s="48"/>
    </row>
    <row r="485" s="2" customFormat="1" ht="16.8" customHeight="1">
      <c r="A485" s="42"/>
      <c r="B485" s="48"/>
      <c r="C485" s="334" t="s">
        <v>7394</v>
      </c>
      <c r="D485" s="42"/>
      <c r="E485" s="42"/>
      <c r="F485" s="42"/>
      <c r="G485" s="42"/>
      <c r="H485" s="48"/>
    </row>
    <row r="486" s="2" customFormat="1" ht="16.8" customHeight="1">
      <c r="A486" s="42"/>
      <c r="B486" s="48"/>
      <c r="C486" s="332" t="s">
        <v>2205</v>
      </c>
      <c r="D486" s="332" t="s">
        <v>7464</v>
      </c>
      <c r="E486" s="21" t="s">
        <v>436</v>
      </c>
      <c r="F486" s="333">
        <v>144.41999999999999</v>
      </c>
      <c r="G486" s="42"/>
      <c r="H486" s="48"/>
    </row>
    <row r="487" s="2" customFormat="1" ht="16.8" customHeight="1">
      <c r="A487" s="42"/>
      <c r="B487" s="48"/>
      <c r="C487" s="332" t="s">
        <v>3174</v>
      </c>
      <c r="D487" s="332" t="s">
        <v>7409</v>
      </c>
      <c r="E487" s="21" t="s">
        <v>436</v>
      </c>
      <c r="F487" s="333">
        <v>144.41999999999999</v>
      </c>
      <c r="G487" s="42"/>
      <c r="H487" s="48"/>
    </row>
    <row r="488" s="2" customFormat="1">
      <c r="A488" s="42"/>
      <c r="B488" s="48"/>
      <c r="C488" s="332" t="s">
        <v>3265</v>
      </c>
      <c r="D488" s="332" t="s">
        <v>7410</v>
      </c>
      <c r="E488" s="21" t="s">
        <v>436</v>
      </c>
      <c r="F488" s="333">
        <v>196.62000000000001</v>
      </c>
      <c r="G488" s="42"/>
      <c r="H488" s="48"/>
    </row>
    <row r="489" s="2" customFormat="1">
      <c r="A489" s="42"/>
      <c r="B489" s="48"/>
      <c r="C489" s="332" t="s">
        <v>3270</v>
      </c>
      <c r="D489" s="332" t="s">
        <v>7411</v>
      </c>
      <c r="E489" s="21" t="s">
        <v>436</v>
      </c>
      <c r="F489" s="333">
        <v>235.94399999999999</v>
      </c>
      <c r="G489" s="42"/>
      <c r="H489" s="48"/>
    </row>
    <row r="490" s="2" customFormat="1" ht="16.8" customHeight="1">
      <c r="A490" s="42"/>
      <c r="B490" s="48"/>
      <c r="C490" s="332" t="s">
        <v>2210</v>
      </c>
      <c r="D490" s="332" t="s">
        <v>7412</v>
      </c>
      <c r="E490" s="21" t="s">
        <v>436</v>
      </c>
      <c r="F490" s="333">
        <v>173.304</v>
      </c>
      <c r="G490" s="42"/>
      <c r="H490" s="48"/>
    </row>
    <row r="491" s="2" customFormat="1" ht="16.8" customHeight="1">
      <c r="A491" s="42"/>
      <c r="B491" s="48"/>
      <c r="C491" s="328" t="s">
        <v>234</v>
      </c>
      <c r="D491" s="329" t="s">
        <v>234</v>
      </c>
      <c r="E491" s="330" t="s">
        <v>28</v>
      </c>
      <c r="F491" s="331">
        <v>5.8049999999999997</v>
      </c>
      <c r="G491" s="42"/>
      <c r="H491" s="48"/>
    </row>
    <row r="492" s="2" customFormat="1" ht="16.8" customHeight="1">
      <c r="A492" s="42"/>
      <c r="B492" s="48"/>
      <c r="C492" s="332" t="s">
        <v>28</v>
      </c>
      <c r="D492" s="332" t="s">
        <v>862</v>
      </c>
      <c r="E492" s="21" t="s">
        <v>28</v>
      </c>
      <c r="F492" s="333">
        <v>0</v>
      </c>
      <c r="G492" s="42"/>
      <c r="H492" s="48"/>
    </row>
    <row r="493" s="2" customFormat="1" ht="16.8" customHeight="1">
      <c r="A493" s="42"/>
      <c r="B493" s="48"/>
      <c r="C493" s="332" t="s">
        <v>28</v>
      </c>
      <c r="D493" s="332" t="s">
        <v>1365</v>
      </c>
      <c r="E493" s="21" t="s">
        <v>28</v>
      </c>
      <c r="F493" s="333">
        <v>5.8049999999999997</v>
      </c>
      <c r="G493" s="42"/>
      <c r="H493" s="48"/>
    </row>
    <row r="494" s="2" customFormat="1" ht="16.8" customHeight="1">
      <c r="A494" s="42"/>
      <c r="B494" s="48"/>
      <c r="C494" s="332" t="s">
        <v>234</v>
      </c>
      <c r="D494" s="332" t="s">
        <v>466</v>
      </c>
      <c r="E494" s="21" t="s">
        <v>28</v>
      </c>
      <c r="F494" s="333">
        <v>5.8049999999999997</v>
      </c>
      <c r="G494" s="42"/>
      <c r="H494" s="48"/>
    </row>
    <row r="495" s="2" customFormat="1" ht="16.8" customHeight="1">
      <c r="A495" s="42"/>
      <c r="B495" s="48"/>
      <c r="C495" s="334" t="s">
        <v>7394</v>
      </c>
      <c r="D495" s="42"/>
      <c r="E495" s="42"/>
      <c r="F495" s="42"/>
      <c r="G495" s="42"/>
      <c r="H495" s="48"/>
    </row>
    <row r="496" s="2" customFormat="1">
      <c r="A496" s="42"/>
      <c r="B496" s="48"/>
      <c r="C496" s="332" t="s">
        <v>1361</v>
      </c>
      <c r="D496" s="332" t="s">
        <v>7470</v>
      </c>
      <c r="E496" s="21" t="s">
        <v>436</v>
      </c>
      <c r="F496" s="333">
        <v>5.8049999999999997</v>
      </c>
      <c r="G496" s="42"/>
      <c r="H496" s="48"/>
    </row>
    <row r="497" s="2" customFormat="1" ht="16.8" customHeight="1">
      <c r="A497" s="42"/>
      <c r="B497" s="48"/>
      <c r="C497" s="332" t="s">
        <v>1350</v>
      </c>
      <c r="D497" s="332" t="s">
        <v>7471</v>
      </c>
      <c r="E497" s="21" t="s">
        <v>436</v>
      </c>
      <c r="F497" s="333">
        <v>5.8049999999999997</v>
      </c>
      <c r="G497" s="42"/>
      <c r="H497" s="48"/>
    </row>
    <row r="498" s="2" customFormat="1" ht="16.8" customHeight="1">
      <c r="A498" s="42"/>
      <c r="B498" s="48"/>
      <c r="C498" s="332" t="s">
        <v>1434</v>
      </c>
      <c r="D498" s="332" t="s">
        <v>7472</v>
      </c>
      <c r="E498" s="21" t="s">
        <v>436</v>
      </c>
      <c r="F498" s="333">
        <v>5.8049999999999997</v>
      </c>
      <c r="G498" s="42"/>
      <c r="H498" s="48"/>
    </row>
    <row r="499" s="2" customFormat="1" ht="16.8" customHeight="1">
      <c r="A499" s="42"/>
      <c r="B499" s="48"/>
      <c r="C499" s="332" t="s">
        <v>1366</v>
      </c>
      <c r="D499" s="332" t="s">
        <v>1367</v>
      </c>
      <c r="E499" s="21" t="s">
        <v>436</v>
      </c>
      <c r="F499" s="333">
        <v>6.0949999999999998</v>
      </c>
      <c r="G499" s="42"/>
      <c r="H499" s="48"/>
    </row>
    <row r="500" s="2" customFormat="1" ht="16.8" customHeight="1">
      <c r="A500" s="42"/>
      <c r="B500" s="48"/>
      <c r="C500" s="328" t="s">
        <v>237</v>
      </c>
      <c r="D500" s="329" t="s">
        <v>237</v>
      </c>
      <c r="E500" s="330" t="s">
        <v>28</v>
      </c>
      <c r="F500" s="331">
        <v>43.939999999999998</v>
      </c>
      <c r="G500" s="42"/>
      <c r="H500" s="48"/>
    </row>
    <row r="501" s="2" customFormat="1" ht="16.8" customHeight="1">
      <c r="A501" s="42"/>
      <c r="B501" s="48"/>
      <c r="C501" s="332" t="s">
        <v>28</v>
      </c>
      <c r="D501" s="332" t="s">
        <v>862</v>
      </c>
      <c r="E501" s="21" t="s">
        <v>28</v>
      </c>
      <c r="F501" s="333">
        <v>0</v>
      </c>
      <c r="G501" s="42"/>
      <c r="H501" s="48"/>
    </row>
    <row r="502" s="2" customFormat="1" ht="16.8" customHeight="1">
      <c r="A502" s="42"/>
      <c r="B502" s="48"/>
      <c r="C502" s="332" t="s">
        <v>239</v>
      </c>
      <c r="D502" s="332" t="s">
        <v>1397</v>
      </c>
      <c r="E502" s="21" t="s">
        <v>28</v>
      </c>
      <c r="F502" s="333">
        <v>7.7400000000000002</v>
      </c>
      <c r="G502" s="42"/>
      <c r="H502" s="48"/>
    </row>
    <row r="503" s="2" customFormat="1" ht="16.8" customHeight="1">
      <c r="A503" s="42"/>
      <c r="B503" s="48"/>
      <c r="C503" s="332" t="s">
        <v>28</v>
      </c>
      <c r="D503" s="332" t="s">
        <v>1398</v>
      </c>
      <c r="E503" s="21" t="s">
        <v>28</v>
      </c>
      <c r="F503" s="333">
        <v>0</v>
      </c>
      <c r="G503" s="42"/>
      <c r="H503" s="48"/>
    </row>
    <row r="504" s="2" customFormat="1" ht="16.8" customHeight="1">
      <c r="A504" s="42"/>
      <c r="B504" s="48"/>
      <c r="C504" s="332" t="s">
        <v>241</v>
      </c>
      <c r="D504" s="332" t="s">
        <v>1399</v>
      </c>
      <c r="E504" s="21" t="s">
        <v>28</v>
      </c>
      <c r="F504" s="333">
        <v>36.200000000000003</v>
      </c>
      <c r="G504" s="42"/>
      <c r="H504" s="48"/>
    </row>
    <row r="505" s="2" customFormat="1" ht="16.8" customHeight="1">
      <c r="A505" s="42"/>
      <c r="B505" s="48"/>
      <c r="C505" s="332" t="s">
        <v>28</v>
      </c>
      <c r="D505" s="332" t="s">
        <v>28</v>
      </c>
      <c r="E505" s="21" t="s">
        <v>28</v>
      </c>
      <c r="F505" s="333">
        <v>0</v>
      </c>
      <c r="G505" s="42"/>
      <c r="H505" s="48"/>
    </row>
    <row r="506" s="2" customFormat="1" ht="16.8" customHeight="1">
      <c r="A506" s="42"/>
      <c r="B506" s="48"/>
      <c r="C506" s="332" t="s">
        <v>237</v>
      </c>
      <c r="D506" s="332" t="s">
        <v>466</v>
      </c>
      <c r="E506" s="21" t="s">
        <v>28</v>
      </c>
      <c r="F506" s="333">
        <v>43.939999999999998</v>
      </c>
      <c r="G506" s="42"/>
      <c r="H506" s="48"/>
    </row>
    <row r="507" s="2" customFormat="1" ht="16.8" customHeight="1">
      <c r="A507" s="42"/>
      <c r="B507" s="48"/>
      <c r="C507" s="334" t="s">
        <v>7394</v>
      </c>
      <c r="D507" s="42"/>
      <c r="E507" s="42"/>
      <c r="F507" s="42"/>
      <c r="G507" s="42"/>
      <c r="H507" s="48"/>
    </row>
    <row r="508" s="2" customFormat="1" ht="16.8" customHeight="1">
      <c r="A508" s="42"/>
      <c r="B508" s="48"/>
      <c r="C508" s="332" t="s">
        <v>1393</v>
      </c>
      <c r="D508" s="332" t="s">
        <v>7473</v>
      </c>
      <c r="E508" s="21" t="s">
        <v>949</v>
      </c>
      <c r="F508" s="333">
        <v>43.939999999999998</v>
      </c>
      <c r="G508" s="42"/>
      <c r="H508" s="48"/>
    </row>
    <row r="509" s="2" customFormat="1" ht="16.8" customHeight="1">
      <c r="A509" s="42"/>
      <c r="B509" s="48"/>
      <c r="C509" s="332" t="s">
        <v>1410</v>
      </c>
      <c r="D509" s="332" t="s">
        <v>7474</v>
      </c>
      <c r="E509" s="21" t="s">
        <v>949</v>
      </c>
      <c r="F509" s="333">
        <v>243.69999999999999</v>
      </c>
      <c r="G509" s="42"/>
      <c r="H509" s="48"/>
    </row>
    <row r="510" s="2" customFormat="1" ht="16.8" customHeight="1">
      <c r="A510" s="42"/>
      <c r="B510" s="48"/>
      <c r="C510" s="328" t="s">
        <v>239</v>
      </c>
      <c r="D510" s="329" t="s">
        <v>239</v>
      </c>
      <c r="E510" s="330" t="s">
        <v>28</v>
      </c>
      <c r="F510" s="331">
        <v>7.7400000000000002</v>
      </c>
      <c r="G510" s="42"/>
      <c r="H510" s="48"/>
    </row>
    <row r="511" s="2" customFormat="1" ht="16.8" customHeight="1">
      <c r="A511" s="42"/>
      <c r="B511" s="48"/>
      <c r="C511" s="332" t="s">
        <v>28</v>
      </c>
      <c r="D511" s="332" t="s">
        <v>862</v>
      </c>
      <c r="E511" s="21" t="s">
        <v>28</v>
      </c>
      <c r="F511" s="333">
        <v>0</v>
      </c>
      <c r="G511" s="42"/>
      <c r="H511" s="48"/>
    </row>
    <row r="512" s="2" customFormat="1" ht="16.8" customHeight="1">
      <c r="A512" s="42"/>
      <c r="B512" s="48"/>
      <c r="C512" s="332" t="s">
        <v>239</v>
      </c>
      <c r="D512" s="332" t="s">
        <v>1397</v>
      </c>
      <c r="E512" s="21" t="s">
        <v>28</v>
      </c>
      <c r="F512" s="333">
        <v>7.7400000000000002</v>
      </c>
      <c r="G512" s="42"/>
      <c r="H512" s="48"/>
    </row>
    <row r="513" s="2" customFormat="1" ht="16.8" customHeight="1">
      <c r="A513" s="42"/>
      <c r="B513" s="48"/>
      <c r="C513" s="334" t="s">
        <v>7394</v>
      </c>
      <c r="D513" s="42"/>
      <c r="E513" s="42"/>
      <c r="F513" s="42"/>
      <c r="G513" s="42"/>
      <c r="H513" s="48"/>
    </row>
    <row r="514" s="2" customFormat="1" ht="16.8" customHeight="1">
      <c r="A514" s="42"/>
      <c r="B514" s="48"/>
      <c r="C514" s="332" t="s">
        <v>1393</v>
      </c>
      <c r="D514" s="332" t="s">
        <v>7473</v>
      </c>
      <c r="E514" s="21" t="s">
        <v>949</v>
      </c>
      <c r="F514" s="333">
        <v>43.939999999999998</v>
      </c>
      <c r="G514" s="42"/>
      <c r="H514" s="48"/>
    </row>
    <row r="515" s="2" customFormat="1" ht="16.8" customHeight="1">
      <c r="A515" s="42"/>
      <c r="B515" s="48"/>
      <c r="C515" s="332" t="s">
        <v>1400</v>
      </c>
      <c r="D515" s="332" t="s">
        <v>1401</v>
      </c>
      <c r="E515" s="21" t="s">
        <v>949</v>
      </c>
      <c r="F515" s="333">
        <v>8.1270000000000007</v>
      </c>
      <c r="G515" s="42"/>
      <c r="H515" s="48"/>
    </row>
    <row r="516" s="2" customFormat="1" ht="16.8" customHeight="1">
      <c r="A516" s="42"/>
      <c r="B516" s="48"/>
      <c r="C516" s="328" t="s">
        <v>241</v>
      </c>
      <c r="D516" s="329" t="s">
        <v>241</v>
      </c>
      <c r="E516" s="330" t="s">
        <v>28</v>
      </c>
      <c r="F516" s="331">
        <v>36.200000000000003</v>
      </c>
      <c r="G516" s="42"/>
      <c r="H516" s="48"/>
    </row>
    <row r="517" s="2" customFormat="1" ht="16.8" customHeight="1">
      <c r="A517" s="42"/>
      <c r="B517" s="48"/>
      <c r="C517" s="332" t="s">
        <v>28</v>
      </c>
      <c r="D517" s="332" t="s">
        <v>1398</v>
      </c>
      <c r="E517" s="21" t="s">
        <v>28</v>
      </c>
      <c r="F517" s="333">
        <v>0</v>
      </c>
      <c r="G517" s="42"/>
      <c r="H517" s="48"/>
    </row>
    <row r="518" s="2" customFormat="1" ht="16.8" customHeight="1">
      <c r="A518" s="42"/>
      <c r="B518" s="48"/>
      <c r="C518" s="332" t="s">
        <v>241</v>
      </c>
      <c r="D518" s="332" t="s">
        <v>1399</v>
      </c>
      <c r="E518" s="21" t="s">
        <v>28</v>
      </c>
      <c r="F518" s="333">
        <v>36.200000000000003</v>
      </c>
      <c r="G518" s="42"/>
      <c r="H518" s="48"/>
    </row>
    <row r="519" s="2" customFormat="1" ht="16.8" customHeight="1">
      <c r="A519" s="42"/>
      <c r="B519" s="48"/>
      <c r="C519" s="334" t="s">
        <v>7394</v>
      </c>
      <c r="D519" s="42"/>
      <c r="E519" s="42"/>
      <c r="F519" s="42"/>
      <c r="G519" s="42"/>
      <c r="H519" s="48"/>
    </row>
    <row r="520" s="2" customFormat="1" ht="16.8" customHeight="1">
      <c r="A520" s="42"/>
      <c r="B520" s="48"/>
      <c r="C520" s="332" t="s">
        <v>1393</v>
      </c>
      <c r="D520" s="332" t="s">
        <v>7473</v>
      </c>
      <c r="E520" s="21" t="s">
        <v>949</v>
      </c>
      <c r="F520" s="333">
        <v>43.939999999999998</v>
      </c>
      <c r="G520" s="42"/>
      <c r="H520" s="48"/>
    </row>
    <row r="521" s="2" customFormat="1" ht="16.8" customHeight="1">
      <c r="A521" s="42"/>
      <c r="B521" s="48"/>
      <c r="C521" s="332" t="s">
        <v>1405</v>
      </c>
      <c r="D521" s="332" t="s">
        <v>1406</v>
      </c>
      <c r="E521" s="21" t="s">
        <v>949</v>
      </c>
      <c r="F521" s="333">
        <v>38.009999999999998</v>
      </c>
      <c r="G521" s="42"/>
      <c r="H521" s="48"/>
    </row>
    <row r="522" s="2" customFormat="1" ht="16.8" customHeight="1">
      <c r="A522" s="42"/>
      <c r="B522" s="48"/>
      <c r="C522" s="328" t="s">
        <v>243</v>
      </c>
      <c r="D522" s="329" t="s">
        <v>243</v>
      </c>
      <c r="E522" s="330" t="s">
        <v>28</v>
      </c>
      <c r="F522" s="331">
        <v>243.69999999999999</v>
      </c>
      <c r="G522" s="42"/>
      <c r="H522" s="48"/>
    </row>
    <row r="523" s="2" customFormat="1" ht="16.8" customHeight="1">
      <c r="A523" s="42"/>
      <c r="B523" s="48"/>
      <c r="C523" s="332" t="s">
        <v>28</v>
      </c>
      <c r="D523" s="332" t="s">
        <v>862</v>
      </c>
      <c r="E523" s="21" t="s">
        <v>28</v>
      </c>
      <c r="F523" s="333">
        <v>0</v>
      </c>
      <c r="G523" s="42"/>
      <c r="H523" s="48"/>
    </row>
    <row r="524" s="2" customFormat="1" ht="16.8" customHeight="1">
      <c r="A524" s="42"/>
      <c r="B524" s="48"/>
      <c r="C524" s="332" t="s">
        <v>28</v>
      </c>
      <c r="D524" s="332" t="s">
        <v>1414</v>
      </c>
      <c r="E524" s="21" t="s">
        <v>28</v>
      </c>
      <c r="F524" s="333">
        <v>2.25</v>
      </c>
      <c r="G524" s="42"/>
      <c r="H524" s="48"/>
    </row>
    <row r="525" s="2" customFormat="1" ht="16.8" customHeight="1">
      <c r="A525" s="42"/>
      <c r="B525" s="48"/>
      <c r="C525" s="332" t="s">
        <v>28</v>
      </c>
      <c r="D525" s="332" t="s">
        <v>237</v>
      </c>
      <c r="E525" s="21" t="s">
        <v>28</v>
      </c>
      <c r="F525" s="333">
        <v>43.939999999999998</v>
      </c>
      <c r="G525" s="42"/>
      <c r="H525" s="48"/>
    </row>
    <row r="526" s="2" customFormat="1" ht="16.8" customHeight="1">
      <c r="A526" s="42"/>
      <c r="B526" s="48"/>
      <c r="C526" s="332" t="s">
        <v>28</v>
      </c>
      <c r="D526" s="332" t="s">
        <v>863</v>
      </c>
      <c r="E526" s="21" t="s">
        <v>28</v>
      </c>
      <c r="F526" s="333">
        <v>0</v>
      </c>
      <c r="G526" s="42"/>
      <c r="H526" s="48"/>
    </row>
    <row r="527" s="2" customFormat="1" ht="16.8" customHeight="1">
      <c r="A527" s="42"/>
      <c r="B527" s="48"/>
      <c r="C527" s="332" t="s">
        <v>28</v>
      </c>
      <c r="D527" s="332" t="s">
        <v>1415</v>
      </c>
      <c r="E527" s="21" t="s">
        <v>28</v>
      </c>
      <c r="F527" s="333">
        <v>3.75</v>
      </c>
      <c r="G527" s="42"/>
      <c r="H527" s="48"/>
    </row>
    <row r="528" s="2" customFormat="1" ht="16.8" customHeight="1">
      <c r="A528" s="42"/>
      <c r="B528" s="48"/>
      <c r="C528" s="332" t="s">
        <v>28</v>
      </c>
      <c r="D528" s="332" t="s">
        <v>1398</v>
      </c>
      <c r="E528" s="21" t="s">
        <v>28</v>
      </c>
      <c r="F528" s="333">
        <v>0</v>
      </c>
      <c r="G528" s="42"/>
      <c r="H528" s="48"/>
    </row>
    <row r="529" s="2" customFormat="1" ht="16.8" customHeight="1">
      <c r="A529" s="42"/>
      <c r="B529" s="48"/>
      <c r="C529" s="332" t="s">
        <v>28</v>
      </c>
      <c r="D529" s="332" t="s">
        <v>1416</v>
      </c>
      <c r="E529" s="21" t="s">
        <v>28</v>
      </c>
      <c r="F529" s="333">
        <v>193.75999999999999</v>
      </c>
      <c r="G529" s="42"/>
      <c r="H529" s="48"/>
    </row>
    <row r="530" s="2" customFormat="1" ht="16.8" customHeight="1">
      <c r="A530" s="42"/>
      <c r="B530" s="48"/>
      <c r="C530" s="332" t="s">
        <v>243</v>
      </c>
      <c r="D530" s="332" t="s">
        <v>466</v>
      </c>
      <c r="E530" s="21" t="s">
        <v>28</v>
      </c>
      <c r="F530" s="333">
        <v>243.69999999999999</v>
      </c>
      <c r="G530" s="42"/>
      <c r="H530" s="48"/>
    </row>
    <row r="531" s="2" customFormat="1" ht="16.8" customHeight="1">
      <c r="A531" s="42"/>
      <c r="B531" s="48"/>
      <c r="C531" s="334" t="s">
        <v>7394</v>
      </c>
      <c r="D531" s="42"/>
      <c r="E531" s="42"/>
      <c r="F531" s="42"/>
      <c r="G531" s="42"/>
      <c r="H531" s="48"/>
    </row>
    <row r="532" s="2" customFormat="1" ht="16.8" customHeight="1">
      <c r="A532" s="42"/>
      <c r="B532" s="48"/>
      <c r="C532" s="332" t="s">
        <v>1410</v>
      </c>
      <c r="D532" s="332" t="s">
        <v>7474</v>
      </c>
      <c r="E532" s="21" t="s">
        <v>949</v>
      </c>
      <c r="F532" s="333">
        <v>243.69999999999999</v>
      </c>
      <c r="G532" s="42"/>
      <c r="H532" s="48"/>
    </row>
    <row r="533" s="2" customFormat="1" ht="16.8" customHeight="1">
      <c r="A533" s="42"/>
      <c r="B533" s="48"/>
      <c r="C533" s="332" t="s">
        <v>1418</v>
      </c>
      <c r="D533" s="332" t="s">
        <v>7475</v>
      </c>
      <c r="E533" s="21" t="s">
        <v>949</v>
      </c>
      <c r="F533" s="333">
        <v>255.88499999999999</v>
      </c>
      <c r="G533" s="42"/>
      <c r="H533" s="48"/>
    </row>
    <row r="534" s="2" customFormat="1" ht="16.8" customHeight="1">
      <c r="A534" s="42"/>
      <c r="B534" s="48"/>
      <c r="C534" s="328" t="s">
        <v>245</v>
      </c>
      <c r="D534" s="329" t="s">
        <v>245</v>
      </c>
      <c r="E534" s="330" t="s">
        <v>28</v>
      </c>
      <c r="F534" s="331">
        <v>4.6230000000000002</v>
      </c>
      <c r="G534" s="42"/>
      <c r="H534" s="48"/>
    </row>
    <row r="535" s="2" customFormat="1" ht="16.8" customHeight="1">
      <c r="A535" s="42"/>
      <c r="B535" s="48"/>
      <c r="C535" s="332" t="s">
        <v>28</v>
      </c>
      <c r="D535" s="332" t="s">
        <v>863</v>
      </c>
      <c r="E535" s="21" t="s">
        <v>28</v>
      </c>
      <c r="F535" s="333">
        <v>0</v>
      </c>
      <c r="G535" s="42"/>
      <c r="H535" s="48"/>
    </row>
    <row r="536" s="2" customFormat="1" ht="16.8" customHeight="1">
      <c r="A536" s="42"/>
      <c r="B536" s="48"/>
      <c r="C536" s="332" t="s">
        <v>28</v>
      </c>
      <c r="D536" s="332" t="s">
        <v>1375</v>
      </c>
      <c r="E536" s="21" t="s">
        <v>28</v>
      </c>
      <c r="F536" s="333">
        <v>4.6230000000000002</v>
      </c>
      <c r="G536" s="42"/>
      <c r="H536" s="48"/>
    </row>
    <row r="537" s="2" customFormat="1" ht="16.8" customHeight="1">
      <c r="A537" s="42"/>
      <c r="B537" s="48"/>
      <c r="C537" s="332" t="s">
        <v>245</v>
      </c>
      <c r="D537" s="332" t="s">
        <v>466</v>
      </c>
      <c r="E537" s="21" t="s">
        <v>28</v>
      </c>
      <c r="F537" s="333">
        <v>4.6230000000000002</v>
      </c>
      <c r="G537" s="42"/>
      <c r="H537" s="48"/>
    </row>
    <row r="538" s="2" customFormat="1" ht="16.8" customHeight="1">
      <c r="A538" s="42"/>
      <c r="B538" s="48"/>
      <c r="C538" s="334" t="s">
        <v>7394</v>
      </c>
      <c r="D538" s="42"/>
      <c r="E538" s="42"/>
      <c r="F538" s="42"/>
      <c r="G538" s="42"/>
      <c r="H538" s="48"/>
    </row>
    <row r="539" s="2" customFormat="1">
      <c r="A539" s="42"/>
      <c r="B539" s="48"/>
      <c r="C539" s="332" t="s">
        <v>1371</v>
      </c>
      <c r="D539" s="332" t="s">
        <v>7476</v>
      </c>
      <c r="E539" s="21" t="s">
        <v>436</v>
      </c>
      <c r="F539" s="333">
        <v>4.6230000000000002</v>
      </c>
      <c r="G539" s="42"/>
      <c r="H539" s="48"/>
    </row>
    <row r="540" s="2" customFormat="1" ht="16.8" customHeight="1">
      <c r="A540" s="42"/>
      <c r="B540" s="48"/>
      <c r="C540" s="332" t="s">
        <v>1377</v>
      </c>
      <c r="D540" s="332" t="s">
        <v>1378</v>
      </c>
      <c r="E540" s="21" t="s">
        <v>436</v>
      </c>
      <c r="F540" s="333">
        <v>5.085</v>
      </c>
      <c r="G540" s="42"/>
      <c r="H540" s="48"/>
    </row>
    <row r="541" s="2" customFormat="1" ht="16.8" customHeight="1">
      <c r="A541" s="42"/>
      <c r="B541" s="48"/>
      <c r="C541" s="328" t="s">
        <v>247</v>
      </c>
      <c r="D541" s="329" t="s">
        <v>247</v>
      </c>
      <c r="E541" s="330" t="s">
        <v>28</v>
      </c>
      <c r="F541" s="331">
        <v>32.872</v>
      </c>
      <c r="G541" s="42"/>
      <c r="H541" s="48"/>
    </row>
    <row r="542" s="2" customFormat="1" ht="16.8" customHeight="1">
      <c r="A542" s="42"/>
      <c r="B542" s="48"/>
      <c r="C542" s="332" t="s">
        <v>28</v>
      </c>
      <c r="D542" s="332" t="s">
        <v>351</v>
      </c>
      <c r="E542" s="21" t="s">
        <v>28</v>
      </c>
      <c r="F542" s="333">
        <v>72.400000000000006</v>
      </c>
      <c r="G542" s="42"/>
      <c r="H542" s="48"/>
    </row>
    <row r="543" s="2" customFormat="1" ht="16.8" customHeight="1">
      <c r="A543" s="42"/>
      <c r="B543" s="48"/>
      <c r="C543" s="332" t="s">
        <v>28</v>
      </c>
      <c r="D543" s="332" t="s">
        <v>1386</v>
      </c>
      <c r="E543" s="21" t="s">
        <v>28</v>
      </c>
      <c r="F543" s="333">
        <v>-39.527999999999999</v>
      </c>
      <c r="G543" s="42"/>
      <c r="H543" s="48"/>
    </row>
    <row r="544" s="2" customFormat="1" ht="16.8" customHeight="1">
      <c r="A544" s="42"/>
      <c r="B544" s="48"/>
      <c r="C544" s="332" t="s">
        <v>247</v>
      </c>
      <c r="D544" s="332" t="s">
        <v>466</v>
      </c>
      <c r="E544" s="21" t="s">
        <v>28</v>
      </c>
      <c r="F544" s="333">
        <v>32.872</v>
      </c>
      <c r="G544" s="42"/>
      <c r="H544" s="48"/>
    </row>
    <row r="545" s="2" customFormat="1" ht="16.8" customHeight="1">
      <c r="A545" s="42"/>
      <c r="B545" s="48"/>
      <c r="C545" s="334" t="s">
        <v>7394</v>
      </c>
      <c r="D545" s="42"/>
      <c r="E545" s="42"/>
      <c r="F545" s="42"/>
      <c r="G545" s="42"/>
      <c r="H545" s="48"/>
    </row>
    <row r="546" s="2" customFormat="1">
      <c r="A546" s="42"/>
      <c r="B546" s="48"/>
      <c r="C546" s="332" t="s">
        <v>1382</v>
      </c>
      <c r="D546" s="332" t="s">
        <v>7477</v>
      </c>
      <c r="E546" s="21" t="s">
        <v>436</v>
      </c>
      <c r="F546" s="333">
        <v>32.872</v>
      </c>
      <c r="G546" s="42"/>
      <c r="H546" s="48"/>
    </row>
    <row r="547" s="2" customFormat="1" ht="16.8" customHeight="1">
      <c r="A547" s="42"/>
      <c r="B547" s="48"/>
      <c r="C547" s="332" t="s">
        <v>1355</v>
      </c>
      <c r="D547" s="332" t="s">
        <v>7478</v>
      </c>
      <c r="E547" s="21" t="s">
        <v>436</v>
      </c>
      <c r="F547" s="333">
        <v>53.159999999999997</v>
      </c>
      <c r="G547" s="42"/>
      <c r="H547" s="48"/>
    </row>
    <row r="548" s="2" customFormat="1" ht="16.8" customHeight="1">
      <c r="A548" s="42"/>
      <c r="B548" s="48"/>
      <c r="C548" s="332" t="s">
        <v>1439</v>
      </c>
      <c r="D548" s="332" t="s">
        <v>7479</v>
      </c>
      <c r="E548" s="21" t="s">
        <v>436</v>
      </c>
      <c r="F548" s="333">
        <v>53.159999999999997</v>
      </c>
      <c r="G548" s="42"/>
      <c r="H548" s="48"/>
    </row>
    <row r="549" s="2" customFormat="1" ht="16.8" customHeight="1">
      <c r="A549" s="42"/>
      <c r="B549" s="48"/>
      <c r="C549" s="332" t="s">
        <v>1388</v>
      </c>
      <c r="D549" s="332" t="s">
        <v>1389</v>
      </c>
      <c r="E549" s="21" t="s">
        <v>436</v>
      </c>
      <c r="F549" s="333">
        <v>36.158999999999999</v>
      </c>
      <c r="G549" s="42"/>
      <c r="H549" s="48"/>
    </row>
    <row r="550" s="2" customFormat="1" ht="16.8" customHeight="1">
      <c r="A550" s="42"/>
      <c r="B550" s="48"/>
      <c r="C550" s="328" t="s">
        <v>249</v>
      </c>
      <c r="D550" s="329" t="s">
        <v>249</v>
      </c>
      <c r="E550" s="330" t="s">
        <v>28</v>
      </c>
      <c r="F550" s="331">
        <v>372</v>
      </c>
      <c r="G550" s="42"/>
      <c r="H550" s="48"/>
    </row>
    <row r="551" s="2" customFormat="1" ht="16.8" customHeight="1">
      <c r="A551" s="42"/>
      <c r="B551" s="48"/>
      <c r="C551" s="332" t="s">
        <v>28</v>
      </c>
      <c r="D551" s="332" t="s">
        <v>892</v>
      </c>
      <c r="E551" s="21" t="s">
        <v>28</v>
      </c>
      <c r="F551" s="333">
        <v>0</v>
      </c>
      <c r="G551" s="42"/>
      <c r="H551" s="48"/>
    </row>
    <row r="552" s="2" customFormat="1" ht="16.8" customHeight="1">
      <c r="A552" s="42"/>
      <c r="B552" s="48"/>
      <c r="C552" s="332" t="s">
        <v>249</v>
      </c>
      <c r="D552" s="332" t="s">
        <v>1617</v>
      </c>
      <c r="E552" s="21" t="s">
        <v>28</v>
      </c>
      <c r="F552" s="333">
        <v>372</v>
      </c>
      <c r="G552" s="42"/>
      <c r="H552" s="48"/>
    </row>
    <row r="553" s="2" customFormat="1" ht="16.8" customHeight="1">
      <c r="A553" s="42"/>
      <c r="B553" s="48"/>
      <c r="C553" s="334" t="s">
        <v>7394</v>
      </c>
      <c r="D553" s="42"/>
      <c r="E553" s="42"/>
      <c r="F553" s="42"/>
      <c r="G553" s="42"/>
      <c r="H553" s="48"/>
    </row>
    <row r="554" s="2" customFormat="1">
      <c r="A554" s="42"/>
      <c r="B554" s="48"/>
      <c r="C554" s="332" t="s">
        <v>1611</v>
      </c>
      <c r="D554" s="332" t="s">
        <v>7480</v>
      </c>
      <c r="E554" s="21" t="s">
        <v>436</v>
      </c>
      <c r="F554" s="333">
        <v>428.375</v>
      </c>
      <c r="G554" s="42"/>
      <c r="H554" s="48"/>
    </row>
    <row r="555" s="2" customFormat="1" ht="16.8" customHeight="1">
      <c r="A555" s="42"/>
      <c r="B555" s="48"/>
      <c r="C555" s="332" t="s">
        <v>1629</v>
      </c>
      <c r="D555" s="332" t="s">
        <v>7438</v>
      </c>
      <c r="E555" s="21" t="s">
        <v>436</v>
      </c>
      <c r="F555" s="333">
        <v>1168.25</v>
      </c>
      <c r="G555" s="42"/>
      <c r="H555" s="48"/>
    </row>
    <row r="556" s="2" customFormat="1" ht="16.8" customHeight="1">
      <c r="A556" s="42"/>
      <c r="B556" s="48"/>
      <c r="C556" s="328" t="s">
        <v>6536</v>
      </c>
      <c r="D556" s="329" t="s">
        <v>6536</v>
      </c>
      <c r="E556" s="330" t="s">
        <v>28</v>
      </c>
      <c r="F556" s="331">
        <v>3204.8400000000001</v>
      </c>
      <c r="G556" s="42"/>
      <c r="H556" s="48"/>
    </row>
    <row r="557" s="2" customFormat="1" ht="16.8" customHeight="1">
      <c r="A557" s="42"/>
      <c r="B557" s="48"/>
      <c r="C557" s="328" t="s">
        <v>6535</v>
      </c>
      <c r="D557" s="329" t="s">
        <v>6535</v>
      </c>
      <c r="E557" s="330" t="s">
        <v>28</v>
      </c>
      <c r="F557" s="331">
        <v>308</v>
      </c>
      <c r="G557" s="42"/>
      <c r="H557" s="48"/>
    </row>
    <row r="558" s="2" customFormat="1" ht="16.8" customHeight="1">
      <c r="A558" s="42"/>
      <c r="B558" s="48"/>
      <c r="C558" s="328" t="s">
        <v>251</v>
      </c>
      <c r="D558" s="329" t="s">
        <v>251</v>
      </c>
      <c r="E558" s="330" t="s">
        <v>28</v>
      </c>
      <c r="F558" s="331">
        <v>19.899999999999999</v>
      </c>
      <c r="G558" s="42"/>
      <c r="H558" s="48"/>
    </row>
    <row r="559" s="2" customFormat="1" ht="16.8" customHeight="1">
      <c r="A559" s="42"/>
      <c r="B559" s="48"/>
      <c r="C559" s="332" t="s">
        <v>28</v>
      </c>
      <c r="D559" s="332" t="s">
        <v>460</v>
      </c>
      <c r="E559" s="21" t="s">
        <v>28</v>
      </c>
      <c r="F559" s="333">
        <v>0</v>
      </c>
      <c r="G559" s="42"/>
      <c r="H559" s="48"/>
    </row>
    <row r="560" s="2" customFormat="1" ht="16.8" customHeight="1">
      <c r="A560" s="42"/>
      <c r="B560" s="48"/>
      <c r="C560" s="332" t="s">
        <v>28</v>
      </c>
      <c r="D560" s="332" t="s">
        <v>3881</v>
      </c>
      <c r="E560" s="21" t="s">
        <v>28</v>
      </c>
      <c r="F560" s="333">
        <v>6.5999999999999996</v>
      </c>
      <c r="G560" s="42"/>
      <c r="H560" s="48"/>
    </row>
    <row r="561" s="2" customFormat="1" ht="16.8" customHeight="1">
      <c r="A561" s="42"/>
      <c r="B561" s="48"/>
      <c r="C561" s="332" t="s">
        <v>28</v>
      </c>
      <c r="D561" s="332" t="s">
        <v>862</v>
      </c>
      <c r="E561" s="21" t="s">
        <v>28</v>
      </c>
      <c r="F561" s="333">
        <v>0</v>
      </c>
      <c r="G561" s="42"/>
      <c r="H561" s="48"/>
    </row>
    <row r="562" s="2" customFormat="1" ht="16.8" customHeight="1">
      <c r="A562" s="42"/>
      <c r="B562" s="48"/>
      <c r="C562" s="332" t="s">
        <v>28</v>
      </c>
      <c r="D562" s="332" t="s">
        <v>3882</v>
      </c>
      <c r="E562" s="21" t="s">
        <v>28</v>
      </c>
      <c r="F562" s="333">
        <v>1.2</v>
      </c>
      <c r="G562" s="42"/>
      <c r="H562" s="48"/>
    </row>
    <row r="563" s="2" customFormat="1" ht="16.8" customHeight="1">
      <c r="A563" s="42"/>
      <c r="B563" s="48"/>
      <c r="C563" s="332" t="s">
        <v>28</v>
      </c>
      <c r="D563" s="332" t="s">
        <v>871</v>
      </c>
      <c r="E563" s="21" t="s">
        <v>28</v>
      </c>
      <c r="F563" s="333">
        <v>0</v>
      </c>
      <c r="G563" s="42"/>
      <c r="H563" s="48"/>
    </row>
    <row r="564" s="2" customFormat="1" ht="16.8" customHeight="1">
      <c r="A564" s="42"/>
      <c r="B564" s="48"/>
      <c r="C564" s="332" t="s">
        <v>28</v>
      </c>
      <c r="D564" s="332" t="s">
        <v>3882</v>
      </c>
      <c r="E564" s="21" t="s">
        <v>28</v>
      </c>
      <c r="F564" s="333">
        <v>1.2</v>
      </c>
      <c r="G564" s="42"/>
      <c r="H564" s="48"/>
    </row>
    <row r="565" s="2" customFormat="1" ht="16.8" customHeight="1">
      <c r="A565" s="42"/>
      <c r="B565" s="48"/>
      <c r="C565" s="332" t="s">
        <v>28</v>
      </c>
      <c r="D565" s="332" t="s">
        <v>872</v>
      </c>
      <c r="E565" s="21" t="s">
        <v>28</v>
      </c>
      <c r="F565" s="333">
        <v>0</v>
      </c>
      <c r="G565" s="42"/>
      <c r="H565" s="48"/>
    </row>
    <row r="566" s="2" customFormat="1" ht="16.8" customHeight="1">
      <c r="A566" s="42"/>
      <c r="B566" s="48"/>
      <c r="C566" s="332" t="s">
        <v>28</v>
      </c>
      <c r="D566" s="332" t="s">
        <v>3883</v>
      </c>
      <c r="E566" s="21" t="s">
        <v>28</v>
      </c>
      <c r="F566" s="333">
        <v>3.6000000000000001</v>
      </c>
      <c r="G566" s="42"/>
      <c r="H566" s="48"/>
    </row>
    <row r="567" s="2" customFormat="1" ht="16.8" customHeight="1">
      <c r="A567" s="42"/>
      <c r="B567" s="48"/>
      <c r="C567" s="332" t="s">
        <v>28</v>
      </c>
      <c r="D567" s="332" t="s">
        <v>863</v>
      </c>
      <c r="E567" s="21" t="s">
        <v>28</v>
      </c>
      <c r="F567" s="333">
        <v>0</v>
      </c>
      <c r="G567" s="42"/>
      <c r="H567" s="48"/>
    </row>
    <row r="568" s="2" customFormat="1" ht="16.8" customHeight="1">
      <c r="A568" s="42"/>
      <c r="B568" s="48"/>
      <c r="C568" s="332" t="s">
        <v>253</v>
      </c>
      <c r="D568" s="332" t="s">
        <v>3884</v>
      </c>
      <c r="E568" s="21" t="s">
        <v>28</v>
      </c>
      <c r="F568" s="333">
        <v>3.2000000000000002</v>
      </c>
      <c r="G568" s="42"/>
      <c r="H568" s="48"/>
    </row>
    <row r="569" s="2" customFormat="1" ht="16.8" customHeight="1">
      <c r="A569" s="42"/>
      <c r="B569" s="48"/>
      <c r="C569" s="332" t="s">
        <v>28</v>
      </c>
      <c r="D569" s="332" t="s">
        <v>3885</v>
      </c>
      <c r="E569" s="21" t="s">
        <v>28</v>
      </c>
      <c r="F569" s="333">
        <v>4.0999999999999996</v>
      </c>
      <c r="G569" s="42"/>
      <c r="H569" s="48"/>
    </row>
    <row r="570" s="2" customFormat="1" ht="16.8" customHeight="1">
      <c r="A570" s="42"/>
      <c r="B570" s="48"/>
      <c r="C570" s="332" t="s">
        <v>251</v>
      </c>
      <c r="D570" s="332" t="s">
        <v>466</v>
      </c>
      <c r="E570" s="21" t="s">
        <v>28</v>
      </c>
      <c r="F570" s="333">
        <v>19.899999999999999</v>
      </c>
      <c r="G570" s="42"/>
      <c r="H570" s="48"/>
    </row>
    <row r="571" s="2" customFormat="1" ht="16.8" customHeight="1">
      <c r="A571" s="42"/>
      <c r="B571" s="48"/>
      <c r="C571" s="334" t="s">
        <v>7394</v>
      </c>
      <c r="D571" s="42"/>
      <c r="E571" s="42"/>
      <c r="F571" s="42"/>
      <c r="G571" s="42"/>
      <c r="H571" s="48"/>
    </row>
    <row r="572" s="2" customFormat="1" ht="16.8" customHeight="1">
      <c r="A572" s="42"/>
      <c r="B572" s="48"/>
      <c r="C572" s="332" t="s">
        <v>3877</v>
      </c>
      <c r="D572" s="332" t="s">
        <v>7481</v>
      </c>
      <c r="E572" s="21" t="s">
        <v>949</v>
      </c>
      <c r="F572" s="333">
        <v>19.899999999999999</v>
      </c>
      <c r="G572" s="42"/>
      <c r="H572" s="48"/>
    </row>
    <row r="573" s="2" customFormat="1" ht="16.8" customHeight="1">
      <c r="A573" s="42"/>
      <c r="B573" s="48"/>
      <c r="C573" s="332" t="s">
        <v>3887</v>
      </c>
      <c r="D573" s="332" t="s">
        <v>7482</v>
      </c>
      <c r="E573" s="21" t="s">
        <v>949</v>
      </c>
      <c r="F573" s="333">
        <v>18.370000000000001</v>
      </c>
      <c r="G573" s="42"/>
      <c r="H573" s="48"/>
    </row>
    <row r="574" s="2" customFormat="1" ht="16.8" customHeight="1">
      <c r="A574" s="42"/>
      <c r="B574" s="48"/>
      <c r="C574" s="328" t="s">
        <v>253</v>
      </c>
      <c r="D574" s="329" t="s">
        <v>253</v>
      </c>
      <c r="E574" s="330" t="s">
        <v>28</v>
      </c>
      <c r="F574" s="331">
        <v>3.2000000000000002</v>
      </c>
      <c r="G574" s="42"/>
      <c r="H574" s="48"/>
    </row>
    <row r="575" s="2" customFormat="1" ht="16.8" customHeight="1">
      <c r="A575" s="42"/>
      <c r="B575" s="48"/>
      <c r="C575" s="332" t="s">
        <v>28</v>
      </c>
      <c r="D575" s="332" t="s">
        <v>863</v>
      </c>
      <c r="E575" s="21" t="s">
        <v>28</v>
      </c>
      <c r="F575" s="333">
        <v>0</v>
      </c>
      <c r="G575" s="42"/>
      <c r="H575" s="48"/>
    </row>
    <row r="576" s="2" customFormat="1" ht="16.8" customHeight="1">
      <c r="A576" s="42"/>
      <c r="B576" s="48"/>
      <c r="C576" s="332" t="s">
        <v>253</v>
      </c>
      <c r="D576" s="332" t="s">
        <v>3884</v>
      </c>
      <c r="E576" s="21" t="s">
        <v>28</v>
      </c>
      <c r="F576" s="333">
        <v>3.2000000000000002</v>
      </c>
      <c r="G576" s="42"/>
      <c r="H576" s="48"/>
    </row>
    <row r="577" s="2" customFormat="1" ht="16.8" customHeight="1">
      <c r="A577" s="42"/>
      <c r="B577" s="48"/>
      <c r="C577" s="334" t="s">
        <v>7394</v>
      </c>
      <c r="D577" s="42"/>
      <c r="E577" s="42"/>
      <c r="F577" s="42"/>
      <c r="G577" s="42"/>
      <c r="H577" s="48"/>
    </row>
    <row r="578" s="2" customFormat="1" ht="16.8" customHeight="1">
      <c r="A578" s="42"/>
      <c r="B578" s="48"/>
      <c r="C578" s="332" t="s">
        <v>3877</v>
      </c>
      <c r="D578" s="332" t="s">
        <v>7481</v>
      </c>
      <c r="E578" s="21" t="s">
        <v>949</v>
      </c>
      <c r="F578" s="333">
        <v>19.899999999999999</v>
      </c>
      <c r="G578" s="42"/>
      <c r="H578" s="48"/>
    </row>
    <row r="579" s="2" customFormat="1" ht="16.8" customHeight="1">
      <c r="A579" s="42"/>
      <c r="B579" s="48"/>
      <c r="C579" s="332" t="s">
        <v>3887</v>
      </c>
      <c r="D579" s="332" t="s">
        <v>7482</v>
      </c>
      <c r="E579" s="21" t="s">
        <v>949</v>
      </c>
      <c r="F579" s="333">
        <v>18.370000000000001</v>
      </c>
      <c r="G579" s="42"/>
      <c r="H579" s="48"/>
    </row>
    <row r="580" s="2" customFormat="1" ht="16.8" customHeight="1">
      <c r="A580" s="42"/>
      <c r="B580" s="48"/>
      <c r="C580" s="332" t="s">
        <v>3893</v>
      </c>
      <c r="D580" s="332" t="s">
        <v>7483</v>
      </c>
      <c r="E580" s="21" t="s">
        <v>949</v>
      </c>
      <c r="F580" s="333">
        <v>3.52</v>
      </c>
      <c r="G580" s="42"/>
      <c r="H580" s="48"/>
    </row>
    <row r="581" s="2" customFormat="1" ht="16.8" customHeight="1">
      <c r="A581" s="42"/>
      <c r="B581" s="48"/>
      <c r="C581" s="328" t="s">
        <v>255</v>
      </c>
      <c r="D581" s="329" t="s">
        <v>255</v>
      </c>
      <c r="E581" s="330" t="s">
        <v>28</v>
      </c>
      <c r="F581" s="331">
        <v>16.100000000000001</v>
      </c>
      <c r="G581" s="42"/>
      <c r="H581" s="48"/>
    </row>
    <row r="582" s="2" customFormat="1" ht="16.8" customHeight="1">
      <c r="A582" s="42"/>
      <c r="B582" s="48"/>
      <c r="C582" s="332" t="s">
        <v>28</v>
      </c>
      <c r="D582" s="332" t="s">
        <v>899</v>
      </c>
      <c r="E582" s="21" t="s">
        <v>28</v>
      </c>
      <c r="F582" s="333">
        <v>0</v>
      </c>
      <c r="G582" s="42"/>
      <c r="H582" s="48"/>
    </row>
    <row r="583" s="2" customFormat="1" ht="16.8" customHeight="1">
      <c r="A583" s="42"/>
      <c r="B583" s="48"/>
      <c r="C583" s="332" t="s">
        <v>28</v>
      </c>
      <c r="D583" s="332" t="s">
        <v>3350</v>
      </c>
      <c r="E583" s="21" t="s">
        <v>28</v>
      </c>
      <c r="F583" s="333">
        <v>0</v>
      </c>
      <c r="G583" s="42"/>
      <c r="H583" s="48"/>
    </row>
    <row r="584" s="2" customFormat="1" ht="16.8" customHeight="1">
      <c r="A584" s="42"/>
      <c r="B584" s="48"/>
      <c r="C584" s="332" t="s">
        <v>28</v>
      </c>
      <c r="D584" s="332" t="s">
        <v>4079</v>
      </c>
      <c r="E584" s="21" t="s">
        <v>28</v>
      </c>
      <c r="F584" s="333">
        <v>16.100000000000001</v>
      </c>
      <c r="G584" s="42"/>
      <c r="H584" s="48"/>
    </row>
    <row r="585" s="2" customFormat="1" ht="16.8" customHeight="1">
      <c r="A585" s="42"/>
      <c r="B585" s="48"/>
      <c r="C585" s="332" t="s">
        <v>255</v>
      </c>
      <c r="D585" s="332" t="s">
        <v>466</v>
      </c>
      <c r="E585" s="21" t="s">
        <v>28</v>
      </c>
      <c r="F585" s="333">
        <v>16.100000000000001</v>
      </c>
      <c r="G585" s="42"/>
      <c r="H585" s="48"/>
    </row>
    <row r="586" s="2" customFormat="1" ht="16.8" customHeight="1">
      <c r="A586" s="42"/>
      <c r="B586" s="48"/>
      <c r="C586" s="334" t="s">
        <v>7394</v>
      </c>
      <c r="D586" s="42"/>
      <c r="E586" s="42"/>
      <c r="F586" s="42"/>
      <c r="G586" s="42"/>
      <c r="H586" s="48"/>
    </row>
    <row r="587" s="2" customFormat="1" ht="16.8" customHeight="1">
      <c r="A587" s="42"/>
      <c r="B587" s="48"/>
      <c r="C587" s="332" t="s">
        <v>4075</v>
      </c>
      <c r="D587" s="332" t="s">
        <v>7484</v>
      </c>
      <c r="E587" s="21" t="s">
        <v>949</v>
      </c>
      <c r="F587" s="333">
        <v>16.100000000000001</v>
      </c>
      <c r="G587" s="42"/>
      <c r="H587" s="48"/>
    </row>
    <row r="588" s="2" customFormat="1" ht="16.8" customHeight="1">
      <c r="A588" s="42"/>
      <c r="B588" s="48"/>
      <c r="C588" s="332" t="s">
        <v>3887</v>
      </c>
      <c r="D588" s="332" t="s">
        <v>7482</v>
      </c>
      <c r="E588" s="21" t="s">
        <v>949</v>
      </c>
      <c r="F588" s="333">
        <v>17.710000000000001</v>
      </c>
      <c r="G588" s="42"/>
      <c r="H588" s="48"/>
    </row>
    <row r="589" s="2" customFormat="1" ht="16.8" customHeight="1">
      <c r="A589" s="42"/>
      <c r="B589" s="48"/>
      <c r="C589" s="328" t="s">
        <v>257</v>
      </c>
      <c r="D589" s="329" t="s">
        <v>257</v>
      </c>
      <c r="E589" s="330" t="s">
        <v>28</v>
      </c>
      <c r="F589" s="331">
        <v>1.395</v>
      </c>
      <c r="G589" s="42"/>
      <c r="H589" s="48"/>
    </row>
    <row r="590" s="2" customFormat="1" ht="16.8" customHeight="1">
      <c r="A590" s="42"/>
      <c r="B590" s="48"/>
      <c r="C590" s="332" t="s">
        <v>28</v>
      </c>
      <c r="D590" s="332" t="s">
        <v>460</v>
      </c>
      <c r="E590" s="21" t="s">
        <v>28</v>
      </c>
      <c r="F590" s="333">
        <v>0</v>
      </c>
      <c r="G590" s="42"/>
      <c r="H590" s="48"/>
    </row>
    <row r="591" s="2" customFormat="1" ht="16.8" customHeight="1">
      <c r="A591" s="42"/>
      <c r="B591" s="48"/>
      <c r="C591" s="332" t="s">
        <v>28</v>
      </c>
      <c r="D591" s="332" t="s">
        <v>1164</v>
      </c>
      <c r="E591" s="21" t="s">
        <v>28</v>
      </c>
      <c r="F591" s="333">
        <v>1.395</v>
      </c>
      <c r="G591" s="42"/>
      <c r="H591" s="48"/>
    </row>
    <row r="592" s="2" customFormat="1" ht="16.8" customHeight="1">
      <c r="A592" s="42"/>
      <c r="B592" s="48"/>
      <c r="C592" s="332" t="s">
        <v>257</v>
      </c>
      <c r="D592" s="332" t="s">
        <v>466</v>
      </c>
      <c r="E592" s="21" t="s">
        <v>28</v>
      </c>
      <c r="F592" s="333">
        <v>1.395</v>
      </c>
      <c r="G592" s="42"/>
      <c r="H592" s="48"/>
    </row>
    <row r="593" s="2" customFormat="1" ht="16.8" customHeight="1">
      <c r="A593" s="42"/>
      <c r="B593" s="48"/>
      <c r="C593" s="334" t="s">
        <v>7394</v>
      </c>
      <c r="D593" s="42"/>
      <c r="E593" s="42"/>
      <c r="F593" s="42"/>
      <c r="G593" s="42"/>
      <c r="H593" s="48"/>
    </row>
    <row r="594" s="2" customFormat="1" ht="16.8" customHeight="1">
      <c r="A594" s="42"/>
      <c r="B594" s="48"/>
      <c r="C594" s="332" t="s">
        <v>1161</v>
      </c>
      <c r="D594" s="332" t="s">
        <v>7485</v>
      </c>
      <c r="E594" s="21" t="s">
        <v>504</v>
      </c>
      <c r="F594" s="333">
        <v>1.395</v>
      </c>
      <c r="G594" s="42"/>
      <c r="H594" s="48"/>
    </row>
    <row r="595" s="2" customFormat="1" ht="16.8" customHeight="1">
      <c r="A595" s="42"/>
      <c r="B595" s="48"/>
      <c r="C595" s="332" t="s">
        <v>755</v>
      </c>
      <c r="D595" s="332" t="s">
        <v>7486</v>
      </c>
      <c r="E595" s="21" t="s">
        <v>504</v>
      </c>
      <c r="F595" s="333">
        <v>10.23</v>
      </c>
      <c r="G595" s="42"/>
      <c r="H595" s="48"/>
    </row>
    <row r="596" s="2" customFormat="1" ht="16.8" customHeight="1">
      <c r="A596" s="42"/>
      <c r="B596" s="48"/>
      <c r="C596" s="332" t="s">
        <v>1157</v>
      </c>
      <c r="D596" s="332" t="s">
        <v>7487</v>
      </c>
      <c r="E596" s="21" t="s">
        <v>504</v>
      </c>
      <c r="F596" s="333">
        <v>1.395</v>
      </c>
      <c r="G596" s="42"/>
      <c r="H596" s="48"/>
    </row>
    <row r="597" s="2" customFormat="1" ht="16.8" customHeight="1">
      <c r="A597" s="42"/>
      <c r="B597" s="48"/>
      <c r="C597" s="328" t="s">
        <v>259</v>
      </c>
      <c r="D597" s="329" t="s">
        <v>259</v>
      </c>
      <c r="E597" s="330" t="s">
        <v>28</v>
      </c>
      <c r="F597" s="331">
        <v>2182.768</v>
      </c>
      <c r="G597" s="42"/>
      <c r="H597" s="48"/>
    </row>
    <row r="598" s="2" customFormat="1" ht="16.8" customHeight="1">
      <c r="A598" s="42"/>
      <c r="B598" s="48"/>
      <c r="C598" s="332" t="s">
        <v>28</v>
      </c>
      <c r="D598" s="332" t="s">
        <v>4374</v>
      </c>
      <c r="E598" s="21" t="s">
        <v>28</v>
      </c>
      <c r="F598" s="333">
        <v>143.41</v>
      </c>
      <c r="G598" s="42"/>
      <c r="H598" s="48"/>
    </row>
    <row r="599" s="2" customFormat="1" ht="16.8" customHeight="1">
      <c r="A599" s="42"/>
      <c r="B599" s="48"/>
      <c r="C599" s="332" t="s">
        <v>28</v>
      </c>
      <c r="D599" s="332" t="s">
        <v>460</v>
      </c>
      <c r="E599" s="21" t="s">
        <v>28</v>
      </c>
      <c r="F599" s="333">
        <v>0</v>
      </c>
      <c r="G599" s="42"/>
      <c r="H599" s="48"/>
    </row>
    <row r="600" s="2" customFormat="1" ht="16.8" customHeight="1">
      <c r="A600" s="42"/>
      <c r="B600" s="48"/>
      <c r="C600" s="332" t="s">
        <v>28</v>
      </c>
      <c r="D600" s="332" t="s">
        <v>4375</v>
      </c>
      <c r="E600" s="21" t="s">
        <v>28</v>
      </c>
      <c r="F600" s="333">
        <v>180.90000000000001</v>
      </c>
      <c r="G600" s="42"/>
      <c r="H600" s="48"/>
    </row>
    <row r="601" s="2" customFormat="1" ht="16.8" customHeight="1">
      <c r="A601" s="42"/>
      <c r="B601" s="48"/>
      <c r="C601" s="332" t="s">
        <v>28</v>
      </c>
      <c r="D601" s="332" t="s">
        <v>4376</v>
      </c>
      <c r="E601" s="21" t="s">
        <v>28</v>
      </c>
      <c r="F601" s="333">
        <v>-15</v>
      </c>
      <c r="G601" s="42"/>
      <c r="H601" s="48"/>
    </row>
    <row r="602" s="2" customFormat="1" ht="16.8" customHeight="1">
      <c r="A602" s="42"/>
      <c r="B602" s="48"/>
      <c r="C602" s="332" t="s">
        <v>28</v>
      </c>
      <c r="D602" s="332" t="s">
        <v>4377</v>
      </c>
      <c r="E602" s="21" t="s">
        <v>28</v>
      </c>
      <c r="F602" s="333">
        <v>131.69999999999999</v>
      </c>
      <c r="G602" s="42"/>
      <c r="H602" s="48"/>
    </row>
    <row r="603" s="2" customFormat="1" ht="16.8" customHeight="1">
      <c r="A603" s="42"/>
      <c r="B603" s="48"/>
      <c r="C603" s="332" t="s">
        <v>28</v>
      </c>
      <c r="D603" s="332" t="s">
        <v>862</v>
      </c>
      <c r="E603" s="21" t="s">
        <v>28</v>
      </c>
      <c r="F603" s="333">
        <v>0</v>
      </c>
      <c r="G603" s="42"/>
      <c r="H603" s="48"/>
    </row>
    <row r="604" s="2" customFormat="1" ht="16.8" customHeight="1">
      <c r="A604" s="42"/>
      <c r="B604" s="48"/>
      <c r="C604" s="332" t="s">
        <v>28</v>
      </c>
      <c r="D604" s="332" t="s">
        <v>4378</v>
      </c>
      <c r="E604" s="21" t="s">
        <v>28</v>
      </c>
      <c r="F604" s="333">
        <v>308.85000000000002</v>
      </c>
      <c r="G604" s="42"/>
      <c r="H604" s="48"/>
    </row>
    <row r="605" s="2" customFormat="1" ht="16.8" customHeight="1">
      <c r="A605" s="42"/>
      <c r="B605" s="48"/>
      <c r="C605" s="332" t="s">
        <v>28</v>
      </c>
      <c r="D605" s="332" t="s">
        <v>4379</v>
      </c>
      <c r="E605" s="21" t="s">
        <v>28</v>
      </c>
      <c r="F605" s="333">
        <v>71.25</v>
      </c>
      <c r="G605" s="42"/>
      <c r="H605" s="48"/>
    </row>
    <row r="606" s="2" customFormat="1" ht="16.8" customHeight="1">
      <c r="A606" s="42"/>
      <c r="B606" s="48"/>
      <c r="C606" s="332" t="s">
        <v>28</v>
      </c>
      <c r="D606" s="332" t="s">
        <v>4380</v>
      </c>
      <c r="E606" s="21" t="s">
        <v>28</v>
      </c>
      <c r="F606" s="333">
        <v>176.19999999999999</v>
      </c>
      <c r="G606" s="42"/>
      <c r="H606" s="48"/>
    </row>
    <row r="607" s="2" customFormat="1" ht="16.8" customHeight="1">
      <c r="A607" s="42"/>
      <c r="B607" s="48"/>
      <c r="C607" s="332" t="s">
        <v>28</v>
      </c>
      <c r="D607" s="332" t="s">
        <v>4381</v>
      </c>
      <c r="E607" s="21" t="s">
        <v>28</v>
      </c>
      <c r="F607" s="333">
        <v>118.84999999999999</v>
      </c>
      <c r="G607" s="42"/>
      <c r="H607" s="48"/>
    </row>
    <row r="608" s="2" customFormat="1" ht="16.8" customHeight="1">
      <c r="A608" s="42"/>
      <c r="B608" s="48"/>
      <c r="C608" s="332" t="s">
        <v>28</v>
      </c>
      <c r="D608" s="332" t="s">
        <v>871</v>
      </c>
      <c r="E608" s="21" t="s">
        <v>28</v>
      </c>
      <c r="F608" s="333">
        <v>0</v>
      </c>
      <c r="G608" s="42"/>
      <c r="H608" s="48"/>
    </row>
    <row r="609" s="2" customFormat="1" ht="16.8" customHeight="1">
      <c r="A609" s="42"/>
      <c r="B609" s="48"/>
      <c r="C609" s="332" t="s">
        <v>28</v>
      </c>
      <c r="D609" s="332" t="s">
        <v>4382</v>
      </c>
      <c r="E609" s="21" t="s">
        <v>28</v>
      </c>
      <c r="F609" s="333">
        <v>295.64999999999998</v>
      </c>
      <c r="G609" s="42"/>
      <c r="H609" s="48"/>
    </row>
    <row r="610" s="2" customFormat="1" ht="16.8" customHeight="1">
      <c r="A610" s="42"/>
      <c r="B610" s="48"/>
      <c r="C610" s="332" t="s">
        <v>28</v>
      </c>
      <c r="D610" s="332" t="s">
        <v>4383</v>
      </c>
      <c r="E610" s="21" t="s">
        <v>28</v>
      </c>
      <c r="F610" s="333">
        <v>96.299999999999997</v>
      </c>
      <c r="G610" s="42"/>
      <c r="H610" s="48"/>
    </row>
    <row r="611" s="2" customFormat="1" ht="16.8" customHeight="1">
      <c r="A611" s="42"/>
      <c r="B611" s="48"/>
      <c r="C611" s="332" t="s">
        <v>28</v>
      </c>
      <c r="D611" s="332" t="s">
        <v>4384</v>
      </c>
      <c r="E611" s="21" t="s">
        <v>28</v>
      </c>
      <c r="F611" s="333">
        <v>141.35400000000001</v>
      </c>
      <c r="G611" s="42"/>
      <c r="H611" s="48"/>
    </row>
    <row r="612" s="2" customFormat="1" ht="16.8" customHeight="1">
      <c r="A612" s="42"/>
      <c r="B612" s="48"/>
      <c r="C612" s="332" t="s">
        <v>28</v>
      </c>
      <c r="D612" s="332" t="s">
        <v>872</v>
      </c>
      <c r="E612" s="21" t="s">
        <v>28</v>
      </c>
      <c r="F612" s="333">
        <v>0</v>
      </c>
      <c r="G612" s="42"/>
      <c r="H612" s="48"/>
    </row>
    <row r="613" s="2" customFormat="1" ht="16.8" customHeight="1">
      <c r="A613" s="42"/>
      <c r="B613" s="48"/>
      <c r="C613" s="332" t="s">
        <v>28</v>
      </c>
      <c r="D613" s="332" t="s">
        <v>4382</v>
      </c>
      <c r="E613" s="21" t="s">
        <v>28</v>
      </c>
      <c r="F613" s="333">
        <v>295.64999999999998</v>
      </c>
      <c r="G613" s="42"/>
      <c r="H613" s="48"/>
    </row>
    <row r="614" s="2" customFormat="1" ht="16.8" customHeight="1">
      <c r="A614" s="42"/>
      <c r="B614" s="48"/>
      <c r="C614" s="332" t="s">
        <v>28</v>
      </c>
      <c r="D614" s="332" t="s">
        <v>4383</v>
      </c>
      <c r="E614" s="21" t="s">
        <v>28</v>
      </c>
      <c r="F614" s="333">
        <v>96.299999999999997</v>
      </c>
      <c r="G614" s="42"/>
      <c r="H614" s="48"/>
    </row>
    <row r="615" s="2" customFormat="1" ht="16.8" customHeight="1">
      <c r="A615" s="42"/>
      <c r="B615" s="48"/>
      <c r="C615" s="332" t="s">
        <v>28</v>
      </c>
      <c r="D615" s="332" t="s">
        <v>4384</v>
      </c>
      <c r="E615" s="21" t="s">
        <v>28</v>
      </c>
      <c r="F615" s="333">
        <v>141.35400000000001</v>
      </c>
      <c r="G615" s="42"/>
      <c r="H615" s="48"/>
    </row>
    <row r="616" s="2" customFormat="1" ht="16.8" customHeight="1">
      <c r="A616" s="42"/>
      <c r="B616" s="48"/>
      <c r="C616" s="332" t="s">
        <v>259</v>
      </c>
      <c r="D616" s="332" t="s">
        <v>466</v>
      </c>
      <c r="E616" s="21" t="s">
        <v>28</v>
      </c>
      <c r="F616" s="333">
        <v>2182.768</v>
      </c>
      <c r="G616" s="42"/>
      <c r="H616" s="48"/>
    </row>
    <row r="617" s="2" customFormat="1" ht="16.8" customHeight="1">
      <c r="A617" s="42"/>
      <c r="B617" s="48"/>
      <c r="C617" s="334" t="s">
        <v>7394</v>
      </c>
      <c r="D617" s="42"/>
      <c r="E617" s="42"/>
      <c r="F617" s="42"/>
      <c r="G617" s="42"/>
      <c r="H617" s="48"/>
    </row>
    <row r="618" s="2" customFormat="1" ht="16.8" customHeight="1">
      <c r="A618" s="42"/>
      <c r="B618" s="48"/>
      <c r="C618" s="332" t="s">
        <v>4370</v>
      </c>
      <c r="D618" s="332" t="s">
        <v>7422</v>
      </c>
      <c r="E618" s="21" t="s">
        <v>436</v>
      </c>
      <c r="F618" s="333">
        <v>2182.768</v>
      </c>
      <c r="G618" s="42"/>
      <c r="H618" s="48"/>
    </row>
    <row r="619" s="2" customFormat="1" ht="16.8" customHeight="1">
      <c r="A619" s="42"/>
      <c r="B619" s="48"/>
      <c r="C619" s="332" t="s">
        <v>4403</v>
      </c>
      <c r="D619" s="332" t="s">
        <v>7488</v>
      </c>
      <c r="E619" s="21" t="s">
        <v>436</v>
      </c>
      <c r="F619" s="333">
        <v>2182.768</v>
      </c>
      <c r="G619" s="42"/>
      <c r="H619" s="48"/>
    </row>
    <row r="620" s="2" customFormat="1" ht="16.8" customHeight="1">
      <c r="A620" s="42"/>
      <c r="B620" s="48"/>
      <c r="C620" s="332" t="s">
        <v>4428</v>
      </c>
      <c r="D620" s="332" t="s">
        <v>7423</v>
      </c>
      <c r="E620" s="21" t="s">
        <v>436</v>
      </c>
      <c r="F620" s="333">
        <v>2772.0070000000001</v>
      </c>
      <c r="G620" s="42"/>
      <c r="H620" s="48"/>
    </row>
    <row r="621" s="2" customFormat="1" ht="16.8" customHeight="1">
      <c r="A621" s="42"/>
      <c r="B621" s="48"/>
      <c r="C621" s="328" t="s">
        <v>261</v>
      </c>
      <c r="D621" s="329" t="s">
        <v>261</v>
      </c>
      <c r="E621" s="330" t="s">
        <v>28</v>
      </c>
      <c r="F621" s="331">
        <v>134.227</v>
      </c>
      <c r="G621" s="42"/>
      <c r="H621" s="48"/>
    </row>
    <row r="622" s="2" customFormat="1" ht="16.8" customHeight="1">
      <c r="A622" s="42"/>
      <c r="B622" s="48"/>
      <c r="C622" s="332" t="s">
        <v>28</v>
      </c>
      <c r="D622" s="332" t="s">
        <v>460</v>
      </c>
      <c r="E622" s="21" t="s">
        <v>28</v>
      </c>
      <c r="F622" s="333">
        <v>0</v>
      </c>
      <c r="G622" s="42"/>
      <c r="H622" s="48"/>
    </row>
    <row r="623" s="2" customFormat="1" ht="16.8" customHeight="1">
      <c r="A623" s="42"/>
      <c r="B623" s="48"/>
      <c r="C623" s="332" t="s">
        <v>28</v>
      </c>
      <c r="D623" s="332" t="s">
        <v>4390</v>
      </c>
      <c r="E623" s="21" t="s">
        <v>28</v>
      </c>
      <c r="F623" s="333">
        <v>62.667000000000002</v>
      </c>
      <c r="G623" s="42"/>
      <c r="H623" s="48"/>
    </row>
    <row r="624" s="2" customFormat="1" ht="16.8" customHeight="1">
      <c r="A624" s="42"/>
      <c r="B624" s="48"/>
      <c r="C624" s="332" t="s">
        <v>28</v>
      </c>
      <c r="D624" s="332" t="s">
        <v>4391</v>
      </c>
      <c r="E624" s="21" t="s">
        <v>28</v>
      </c>
      <c r="F624" s="333">
        <v>40.259999999999998</v>
      </c>
      <c r="G624" s="42"/>
      <c r="H624" s="48"/>
    </row>
    <row r="625" s="2" customFormat="1" ht="16.8" customHeight="1">
      <c r="A625" s="42"/>
      <c r="B625" s="48"/>
      <c r="C625" s="332" t="s">
        <v>28</v>
      </c>
      <c r="D625" s="332" t="s">
        <v>4392</v>
      </c>
      <c r="E625" s="21" t="s">
        <v>28</v>
      </c>
      <c r="F625" s="333">
        <v>31.300000000000001</v>
      </c>
      <c r="G625" s="42"/>
      <c r="H625" s="48"/>
    </row>
    <row r="626" s="2" customFormat="1" ht="16.8" customHeight="1">
      <c r="A626" s="42"/>
      <c r="B626" s="48"/>
      <c r="C626" s="332" t="s">
        <v>261</v>
      </c>
      <c r="D626" s="332" t="s">
        <v>466</v>
      </c>
      <c r="E626" s="21" t="s">
        <v>28</v>
      </c>
      <c r="F626" s="333">
        <v>134.227</v>
      </c>
      <c r="G626" s="42"/>
      <c r="H626" s="48"/>
    </row>
    <row r="627" s="2" customFormat="1" ht="16.8" customHeight="1">
      <c r="A627" s="42"/>
      <c r="B627" s="48"/>
      <c r="C627" s="334" t="s">
        <v>7394</v>
      </c>
      <c r="D627" s="42"/>
      <c r="E627" s="42"/>
      <c r="F627" s="42"/>
      <c r="G627" s="42"/>
      <c r="H627" s="48"/>
    </row>
    <row r="628" s="2" customFormat="1" ht="16.8" customHeight="1">
      <c r="A628" s="42"/>
      <c r="B628" s="48"/>
      <c r="C628" s="332" t="s">
        <v>4386</v>
      </c>
      <c r="D628" s="332" t="s">
        <v>7489</v>
      </c>
      <c r="E628" s="21" t="s">
        <v>436</v>
      </c>
      <c r="F628" s="333">
        <v>134.227</v>
      </c>
      <c r="G628" s="42"/>
      <c r="H628" s="48"/>
    </row>
    <row r="629" s="2" customFormat="1" ht="16.8" customHeight="1">
      <c r="A629" s="42"/>
      <c r="B629" s="48"/>
      <c r="C629" s="332" t="s">
        <v>4408</v>
      </c>
      <c r="D629" s="332" t="s">
        <v>7490</v>
      </c>
      <c r="E629" s="21" t="s">
        <v>436</v>
      </c>
      <c r="F629" s="333">
        <v>134.227</v>
      </c>
      <c r="G629" s="42"/>
      <c r="H629" s="48"/>
    </row>
    <row r="630" s="2" customFormat="1">
      <c r="A630" s="42"/>
      <c r="B630" s="48"/>
      <c r="C630" s="332" t="s">
        <v>4433</v>
      </c>
      <c r="D630" s="332" t="s">
        <v>7491</v>
      </c>
      <c r="E630" s="21" t="s">
        <v>436</v>
      </c>
      <c r="F630" s="333">
        <v>253.487</v>
      </c>
      <c r="G630" s="42"/>
      <c r="H630" s="48"/>
    </row>
    <row r="631" s="2" customFormat="1" ht="16.8" customHeight="1">
      <c r="A631" s="42"/>
      <c r="B631" s="48"/>
      <c r="C631" s="328" t="s">
        <v>263</v>
      </c>
      <c r="D631" s="329" t="s">
        <v>263</v>
      </c>
      <c r="E631" s="330" t="s">
        <v>28</v>
      </c>
      <c r="F631" s="331">
        <v>360.28399999999999</v>
      </c>
      <c r="G631" s="42"/>
      <c r="H631" s="48"/>
    </row>
    <row r="632" s="2" customFormat="1" ht="16.8" customHeight="1">
      <c r="A632" s="42"/>
      <c r="B632" s="48"/>
      <c r="C632" s="332" t="s">
        <v>28</v>
      </c>
      <c r="D632" s="332" t="s">
        <v>862</v>
      </c>
      <c r="E632" s="21" t="s">
        <v>28</v>
      </c>
      <c r="F632" s="333">
        <v>0</v>
      </c>
      <c r="G632" s="42"/>
      <c r="H632" s="48"/>
    </row>
    <row r="633" s="2" customFormat="1" ht="16.8" customHeight="1">
      <c r="A633" s="42"/>
      <c r="B633" s="48"/>
      <c r="C633" s="332" t="s">
        <v>28</v>
      </c>
      <c r="D633" s="332" t="s">
        <v>4398</v>
      </c>
      <c r="E633" s="21" t="s">
        <v>28</v>
      </c>
      <c r="F633" s="333">
        <v>82.259</v>
      </c>
      <c r="G633" s="42"/>
      <c r="H633" s="48"/>
    </row>
    <row r="634" s="2" customFormat="1" ht="16.8" customHeight="1">
      <c r="A634" s="42"/>
      <c r="B634" s="48"/>
      <c r="C634" s="332" t="s">
        <v>28</v>
      </c>
      <c r="D634" s="332" t="s">
        <v>4399</v>
      </c>
      <c r="E634" s="21" t="s">
        <v>28</v>
      </c>
      <c r="F634" s="333">
        <v>52.460000000000001</v>
      </c>
      <c r="G634" s="42"/>
      <c r="H634" s="48"/>
    </row>
    <row r="635" s="2" customFormat="1" ht="16.8" customHeight="1">
      <c r="A635" s="42"/>
      <c r="B635" s="48"/>
      <c r="C635" s="332" t="s">
        <v>28</v>
      </c>
      <c r="D635" s="332" t="s">
        <v>4400</v>
      </c>
      <c r="E635" s="21" t="s">
        <v>28</v>
      </c>
      <c r="F635" s="333">
        <v>52.100000000000001</v>
      </c>
      <c r="G635" s="42"/>
      <c r="H635" s="48"/>
    </row>
    <row r="636" s="2" customFormat="1" ht="16.8" customHeight="1">
      <c r="A636" s="42"/>
      <c r="B636" s="48"/>
      <c r="C636" s="332" t="s">
        <v>28</v>
      </c>
      <c r="D636" s="332" t="s">
        <v>871</v>
      </c>
      <c r="E636" s="21" t="s">
        <v>28</v>
      </c>
      <c r="F636" s="333">
        <v>0</v>
      </c>
      <c r="G636" s="42"/>
      <c r="H636" s="48"/>
    </row>
    <row r="637" s="2" customFormat="1" ht="16.8" customHeight="1">
      <c r="A637" s="42"/>
      <c r="B637" s="48"/>
      <c r="C637" s="332" t="s">
        <v>28</v>
      </c>
      <c r="D637" s="332" t="s">
        <v>4398</v>
      </c>
      <c r="E637" s="21" t="s">
        <v>28</v>
      </c>
      <c r="F637" s="333">
        <v>82.259</v>
      </c>
      <c r="G637" s="42"/>
      <c r="H637" s="48"/>
    </row>
    <row r="638" s="2" customFormat="1" ht="16.8" customHeight="1">
      <c r="A638" s="42"/>
      <c r="B638" s="48"/>
      <c r="C638" s="332" t="s">
        <v>28</v>
      </c>
      <c r="D638" s="332" t="s">
        <v>4399</v>
      </c>
      <c r="E638" s="21" t="s">
        <v>28</v>
      </c>
      <c r="F638" s="333">
        <v>52.460000000000001</v>
      </c>
      <c r="G638" s="42"/>
      <c r="H638" s="48"/>
    </row>
    <row r="639" s="2" customFormat="1" ht="16.8" customHeight="1">
      <c r="A639" s="42"/>
      <c r="B639" s="48"/>
      <c r="C639" s="332" t="s">
        <v>28</v>
      </c>
      <c r="D639" s="332" t="s">
        <v>4401</v>
      </c>
      <c r="E639" s="21" t="s">
        <v>28</v>
      </c>
      <c r="F639" s="333">
        <v>38.746000000000002</v>
      </c>
      <c r="G639" s="42"/>
      <c r="H639" s="48"/>
    </row>
    <row r="640" s="2" customFormat="1" ht="16.8" customHeight="1">
      <c r="A640" s="42"/>
      <c r="B640" s="48"/>
      <c r="C640" s="332" t="s">
        <v>263</v>
      </c>
      <c r="D640" s="332" t="s">
        <v>466</v>
      </c>
      <c r="E640" s="21" t="s">
        <v>28</v>
      </c>
      <c r="F640" s="333">
        <v>360.28399999999999</v>
      </c>
      <c r="G640" s="42"/>
      <c r="H640" s="48"/>
    </row>
    <row r="641" s="2" customFormat="1" ht="16.8" customHeight="1">
      <c r="A641" s="42"/>
      <c r="B641" s="48"/>
      <c r="C641" s="334" t="s">
        <v>7394</v>
      </c>
      <c r="D641" s="42"/>
      <c r="E641" s="42"/>
      <c r="F641" s="42"/>
      <c r="G641" s="42"/>
      <c r="H641" s="48"/>
    </row>
    <row r="642" s="2" customFormat="1" ht="16.8" customHeight="1">
      <c r="A642" s="42"/>
      <c r="B642" s="48"/>
      <c r="C642" s="332" t="s">
        <v>4394</v>
      </c>
      <c r="D642" s="332" t="s">
        <v>7492</v>
      </c>
      <c r="E642" s="21" t="s">
        <v>436</v>
      </c>
      <c r="F642" s="333">
        <v>360.28399999999999</v>
      </c>
      <c r="G642" s="42"/>
      <c r="H642" s="48"/>
    </row>
    <row r="643" s="2" customFormat="1" ht="16.8" customHeight="1">
      <c r="A643" s="42"/>
      <c r="B643" s="48"/>
      <c r="C643" s="332" t="s">
        <v>4360</v>
      </c>
      <c r="D643" s="332" t="s">
        <v>7493</v>
      </c>
      <c r="E643" s="21" t="s">
        <v>436</v>
      </c>
      <c r="F643" s="333">
        <v>613.77099999999996</v>
      </c>
      <c r="G643" s="42"/>
      <c r="H643" s="48"/>
    </row>
    <row r="644" s="2" customFormat="1" ht="16.8" customHeight="1">
      <c r="A644" s="42"/>
      <c r="B644" s="48"/>
      <c r="C644" s="332" t="s">
        <v>4413</v>
      </c>
      <c r="D644" s="332" t="s">
        <v>7494</v>
      </c>
      <c r="E644" s="21" t="s">
        <v>436</v>
      </c>
      <c r="F644" s="333">
        <v>360.28399999999999</v>
      </c>
      <c r="G644" s="42"/>
      <c r="H644" s="48"/>
    </row>
    <row r="645" s="2" customFormat="1">
      <c r="A645" s="42"/>
      <c r="B645" s="48"/>
      <c r="C645" s="332" t="s">
        <v>4438</v>
      </c>
      <c r="D645" s="332" t="s">
        <v>7495</v>
      </c>
      <c r="E645" s="21" t="s">
        <v>436</v>
      </c>
      <c r="F645" s="333">
        <v>360.28399999999999</v>
      </c>
      <c r="G645" s="42"/>
      <c r="H645" s="48"/>
    </row>
    <row r="646" s="2" customFormat="1">
      <c r="A646" s="42"/>
      <c r="B646" s="48"/>
      <c r="C646" s="332" t="s">
        <v>4458</v>
      </c>
      <c r="D646" s="332" t="s">
        <v>7496</v>
      </c>
      <c r="E646" s="21" t="s">
        <v>436</v>
      </c>
      <c r="F646" s="333">
        <v>360.28399999999999</v>
      </c>
      <c r="G646" s="42"/>
      <c r="H646" s="48"/>
    </row>
    <row r="647" s="2" customFormat="1" ht="16.8" customHeight="1">
      <c r="A647" s="42"/>
      <c r="B647" s="48"/>
      <c r="C647" s="328" t="s">
        <v>267</v>
      </c>
      <c r="D647" s="329" t="s">
        <v>267</v>
      </c>
      <c r="E647" s="330" t="s">
        <v>28</v>
      </c>
      <c r="F647" s="331">
        <v>132.30000000000001</v>
      </c>
      <c r="G647" s="42"/>
      <c r="H647" s="48"/>
    </row>
    <row r="648" s="2" customFormat="1" ht="16.8" customHeight="1">
      <c r="A648" s="42"/>
      <c r="B648" s="48"/>
      <c r="C648" s="332" t="s">
        <v>28</v>
      </c>
      <c r="D648" s="332" t="s">
        <v>862</v>
      </c>
      <c r="E648" s="21" t="s">
        <v>28</v>
      </c>
      <c r="F648" s="333">
        <v>0</v>
      </c>
      <c r="G648" s="42"/>
      <c r="H648" s="48"/>
    </row>
    <row r="649" s="2" customFormat="1" ht="16.8" customHeight="1">
      <c r="A649" s="42"/>
      <c r="B649" s="48"/>
      <c r="C649" s="332" t="s">
        <v>28</v>
      </c>
      <c r="D649" s="332" t="s">
        <v>4421</v>
      </c>
      <c r="E649" s="21" t="s">
        <v>28</v>
      </c>
      <c r="F649" s="333">
        <v>112.8</v>
      </c>
      <c r="G649" s="42"/>
      <c r="H649" s="48"/>
    </row>
    <row r="650" s="2" customFormat="1" ht="16.8" customHeight="1">
      <c r="A650" s="42"/>
      <c r="B650" s="48"/>
      <c r="C650" s="332" t="s">
        <v>28</v>
      </c>
      <c r="D650" s="332" t="s">
        <v>4422</v>
      </c>
      <c r="E650" s="21" t="s">
        <v>28</v>
      </c>
      <c r="F650" s="333">
        <v>19.5</v>
      </c>
      <c r="G650" s="42"/>
      <c r="H650" s="48"/>
    </row>
    <row r="651" s="2" customFormat="1" ht="16.8" customHeight="1">
      <c r="A651" s="42"/>
      <c r="B651" s="48"/>
      <c r="C651" s="332" t="s">
        <v>267</v>
      </c>
      <c r="D651" s="332" t="s">
        <v>466</v>
      </c>
      <c r="E651" s="21" t="s">
        <v>28</v>
      </c>
      <c r="F651" s="333">
        <v>132.30000000000001</v>
      </c>
      <c r="G651" s="42"/>
      <c r="H651" s="48"/>
    </row>
    <row r="652" s="2" customFormat="1" ht="16.8" customHeight="1">
      <c r="A652" s="42"/>
      <c r="B652" s="48"/>
      <c r="C652" s="334" t="s">
        <v>7394</v>
      </c>
      <c r="D652" s="42"/>
      <c r="E652" s="42"/>
      <c r="F652" s="42"/>
      <c r="G652" s="42"/>
      <c r="H652" s="48"/>
    </row>
    <row r="653" s="2" customFormat="1" ht="16.8" customHeight="1">
      <c r="A653" s="42"/>
      <c r="B653" s="48"/>
      <c r="C653" s="332" t="s">
        <v>4418</v>
      </c>
      <c r="D653" s="332" t="s">
        <v>7492</v>
      </c>
      <c r="E653" s="21" t="s">
        <v>436</v>
      </c>
      <c r="F653" s="333">
        <v>132.30000000000001</v>
      </c>
      <c r="G653" s="42"/>
      <c r="H653" s="48"/>
    </row>
    <row r="654" s="2" customFormat="1" ht="16.8" customHeight="1">
      <c r="A654" s="42"/>
      <c r="B654" s="48"/>
      <c r="C654" s="332" t="s">
        <v>4424</v>
      </c>
      <c r="D654" s="332" t="s">
        <v>7494</v>
      </c>
      <c r="E654" s="21" t="s">
        <v>436</v>
      </c>
      <c r="F654" s="333">
        <v>132.30000000000001</v>
      </c>
      <c r="G654" s="42"/>
      <c r="H654" s="48"/>
    </row>
    <row r="655" s="2" customFormat="1">
      <c r="A655" s="42"/>
      <c r="B655" s="48"/>
      <c r="C655" s="332" t="s">
        <v>4443</v>
      </c>
      <c r="D655" s="332" t="s">
        <v>7495</v>
      </c>
      <c r="E655" s="21" t="s">
        <v>436</v>
      </c>
      <c r="F655" s="333">
        <v>174.06</v>
      </c>
      <c r="G655" s="42"/>
      <c r="H655" s="48"/>
    </row>
    <row r="656" s="2" customFormat="1" ht="16.8" customHeight="1">
      <c r="A656" s="42"/>
      <c r="B656" s="48"/>
      <c r="C656" s="328" t="s">
        <v>269</v>
      </c>
      <c r="D656" s="329" t="s">
        <v>269</v>
      </c>
      <c r="E656" s="330" t="s">
        <v>28</v>
      </c>
      <c r="F656" s="331">
        <v>253.487</v>
      </c>
      <c r="G656" s="42"/>
      <c r="H656" s="48"/>
    </row>
    <row r="657" s="2" customFormat="1" ht="16.8" customHeight="1">
      <c r="A657" s="42"/>
      <c r="B657" s="48"/>
      <c r="C657" s="332" t="s">
        <v>28</v>
      </c>
      <c r="D657" s="332" t="s">
        <v>261</v>
      </c>
      <c r="E657" s="21" t="s">
        <v>28</v>
      </c>
      <c r="F657" s="333">
        <v>134.227</v>
      </c>
      <c r="G657" s="42"/>
      <c r="H657" s="48"/>
    </row>
    <row r="658" s="2" customFormat="1" ht="16.8" customHeight="1">
      <c r="A658" s="42"/>
      <c r="B658" s="48"/>
      <c r="C658" s="332" t="s">
        <v>28</v>
      </c>
      <c r="D658" s="332" t="s">
        <v>331</v>
      </c>
      <c r="E658" s="21" t="s">
        <v>28</v>
      </c>
      <c r="F658" s="333">
        <v>85.988</v>
      </c>
      <c r="G658" s="42"/>
      <c r="H658" s="48"/>
    </row>
    <row r="659" s="2" customFormat="1" ht="16.8" customHeight="1">
      <c r="A659" s="42"/>
      <c r="B659" s="48"/>
      <c r="C659" s="332" t="s">
        <v>28</v>
      </c>
      <c r="D659" s="332" t="s">
        <v>337</v>
      </c>
      <c r="E659" s="21" t="s">
        <v>28</v>
      </c>
      <c r="F659" s="333">
        <v>33.271999999999998</v>
      </c>
      <c r="G659" s="42"/>
      <c r="H659" s="48"/>
    </row>
    <row r="660" s="2" customFormat="1" ht="16.8" customHeight="1">
      <c r="A660" s="42"/>
      <c r="B660" s="48"/>
      <c r="C660" s="332" t="s">
        <v>269</v>
      </c>
      <c r="D660" s="332" t="s">
        <v>466</v>
      </c>
      <c r="E660" s="21" t="s">
        <v>28</v>
      </c>
      <c r="F660" s="333">
        <v>253.487</v>
      </c>
      <c r="G660" s="42"/>
      <c r="H660" s="48"/>
    </row>
    <row r="661" s="2" customFormat="1" ht="16.8" customHeight="1">
      <c r="A661" s="42"/>
      <c r="B661" s="48"/>
      <c r="C661" s="334" t="s">
        <v>7394</v>
      </c>
      <c r="D661" s="42"/>
      <c r="E661" s="42"/>
      <c r="F661" s="42"/>
      <c r="G661" s="42"/>
      <c r="H661" s="48"/>
    </row>
    <row r="662" s="2" customFormat="1">
      <c r="A662" s="42"/>
      <c r="B662" s="48"/>
      <c r="C662" s="332" t="s">
        <v>4433</v>
      </c>
      <c r="D662" s="332" t="s">
        <v>7491</v>
      </c>
      <c r="E662" s="21" t="s">
        <v>436</v>
      </c>
      <c r="F662" s="333">
        <v>253.487</v>
      </c>
      <c r="G662" s="42"/>
      <c r="H662" s="48"/>
    </row>
    <row r="663" s="2" customFormat="1" ht="16.8" customHeight="1">
      <c r="A663" s="42"/>
      <c r="B663" s="48"/>
      <c r="C663" s="332" t="s">
        <v>4360</v>
      </c>
      <c r="D663" s="332" t="s">
        <v>7493</v>
      </c>
      <c r="E663" s="21" t="s">
        <v>436</v>
      </c>
      <c r="F663" s="333">
        <v>613.77099999999996</v>
      </c>
      <c r="G663" s="42"/>
      <c r="H663" s="48"/>
    </row>
    <row r="664" s="2" customFormat="1">
      <c r="A664" s="42"/>
      <c r="B664" s="48"/>
      <c r="C664" s="332" t="s">
        <v>4453</v>
      </c>
      <c r="D664" s="332" t="s">
        <v>7497</v>
      </c>
      <c r="E664" s="21" t="s">
        <v>436</v>
      </c>
      <c r="F664" s="333">
        <v>253.487</v>
      </c>
      <c r="G664" s="42"/>
      <c r="H664" s="48"/>
    </row>
    <row r="665" s="2" customFormat="1" ht="16.8" customHeight="1">
      <c r="A665" s="42"/>
      <c r="B665" s="48"/>
      <c r="C665" s="328" t="s">
        <v>272</v>
      </c>
      <c r="D665" s="329" t="s">
        <v>272</v>
      </c>
      <c r="E665" s="330" t="s">
        <v>28</v>
      </c>
      <c r="F665" s="331">
        <v>174.06</v>
      </c>
      <c r="G665" s="42"/>
      <c r="H665" s="48"/>
    </row>
    <row r="666" s="2" customFormat="1" ht="16.8" customHeight="1">
      <c r="A666" s="42"/>
      <c r="B666" s="48"/>
      <c r="C666" s="332" t="s">
        <v>28</v>
      </c>
      <c r="D666" s="332" t="s">
        <v>267</v>
      </c>
      <c r="E666" s="21" t="s">
        <v>28</v>
      </c>
      <c r="F666" s="333">
        <v>132.30000000000001</v>
      </c>
      <c r="G666" s="42"/>
      <c r="H666" s="48"/>
    </row>
    <row r="667" s="2" customFormat="1" ht="16.8" customHeight="1">
      <c r="A667" s="42"/>
      <c r="B667" s="48"/>
      <c r="C667" s="332" t="s">
        <v>28</v>
      </c>
      <c r="D667" s="332" t="s">
        <v>4446</v>
      </c>
      <c r="E667" s="21" t="s">
        <v>28</v>
      </c>
      <c r="F667" s="333">
        <v>41.759999999999998</v>
      </c>
      <c r="G667" s="42"/>
      <c r="H667" s="48"/>
    </row>
    <row r="668" s="2" customFormat="1" ht="16.8" customHeight="1">
      <c r="A668" s="42"/>
      <c r="B668" s="48"/>
      <c r="C668" s="332" t="s">
        <v>272</v>
      </c>
      <c r="D668" s="332" t="s">
        <v>466</v>
      </c>
      <c r="E668" s="21" t="s">
        <v>28</v>
      </c>
      <c r="F668" s="333">
        <v>174.06</v>
      </c>
      <c r="G668" s="42"/>
      <c r="H668" s="48"/>
    </row>
    <row r="669" s="2" customFormat="1" ht="16.8" customHeight="1">
      <c r="A669" s="42"/>
      <c r="B669" s="48"/>
      <c r="C669" s="334" t="s">
        <v>7394</v>
      </c>
      <c r="D669" s="42"/>
      <c r="E669" s="42"/>
      <c r="F669" s="42"/>
      <c r="G669" s="42"/>
      <c r="H669" s="48"/>
    </row>
    <row r="670" s="2" customFormat="1">
      <c r="A670" s="42"/>
      <c r="B670" s="48"/>
      <c r="C670" s="332" t="s">
        <v>4443</v>
      </c>
      <c r="D670" s="332" t="s">
        <v>7495</v>
      </c>
      <c r="E670" s="21" t="s">
        <v>436</v>
      </c>
      <c r="F670" s="333">
        <v>174.06</v>
      </c>
      <c r="G670" s="42"/>
      <c r="H670" s="48"/>
    </row>
    <row r="671" s="2" customFormat="1" ht="16.8" customHeight="1">
      <c r="A671" s="42"/>
      <c r="B671" s="48"/>
      <c r="C671" s="332" t="s">
        <v>4365</v>
      </c>
      <c r="D671" s="332" t="s">
        <v>7498</v>
      </c>
      <c r="E671" s="21" t="s">
        <v>436</v>
      </c>
      <c r="F671" s="333">
        <v>174.06</v>
      </c>
      <c r="G671" s="42"/>
      <c r="H671" s="48"/>
    </row>
    <row r="672" s="2" customFormat="1">
      <c r="A672" s="42"/>
      <c r="B672" s="48"/>
      <c r="C672" s="332" t="s">
        <v>4471</v>
      </c>
      <c r="D672" s="332" t="s">
        <v>7496</v>
      </c>
      <c r="E672" s="21" t="s">
        <v>436</v>
      </c>
      <c r="F672" s="333">
        <v>174.06</v>
      </c>
      <c r="G672" s="42"/>
      <c r="H672" s="48"/>
    </row>
    <row r="673" s="2" customFormat="1" ht="16.8" customHeight="1">
      <c r="A673" s="42"/>
      <c r="B673" s="48"/>
      <c r="C673" s="328" t="s">
        <v>275</v>
      </c>
      <c r="D673" s="329" t="s">
        <v>275</v>
      </c>
      <c r="E673" s="330" t="s">
        <v>28</v>
      </c>
      <c r="F673" s="331">
        <v>2772.0070000000001</v>
      </c>
      <c r="G673" s="42"/>
      <c r="H673" s="48"/>
    </row>
    <row r="674" s="2" customFormat="1" ht="16.8" customHeight="1">
      <c r="A674" s="42"/>
      <c r="B674" s="48"/>
      <c r="C674" s="332" t="s">
        <v>28</v>
      </c>
      <c r="D674" s="332" t="s">
        <v>167</v>
      </c>
      <c r="E674" s="21" t="s">
        <v>28</v>
      </c>
      <c r="F674" s="333">
        <v>204.87100000000001</v>
      </c>
      <c r="G674" s="42"/>
      <c r="H674" s="48"/>
    </row>
    <row r="675" s="2" customFormat="1" ht="16.8" customHeight="1">
      <c r="A675" s="42"/>
      <c r="B675" s="48"/>
      <c r="C675" s="332" t="s">
        <v>28</v>
      </c>
      <c r="D675" s="332" t="s">
        <v>342</v>
      </c>
      <c r="E675" s="21" t="s">
        <v>28</v>
      </c>
      <c r="F675" s="333">
        <v>347.56799999999998</v>
      </c>
      <c r="G675" s="42"/>
      <c r="H675" s="48"/>
    </row>
    <row r="676" s="2" customFormat="1" ht="16.8" customHeight="1">
      <c r="A676" s="42"/>
      <c r="B676" s="48"/>
      <c r="C676" s="332" t="s">
        <v>28</v>
      </c>
      <c r="D676" s="332" t="s">
        <v>259</v>
      </c>
      <c r="E676" s="21" t="s">
        <v>28</v>
      </c>
      <c r="F676" s="333">
        <v>2182.768</v>
      </c>
      <c r="G676" s="42"/>
      <c r="H676" s="48"/>
    </row>
    <row r="677" s="2" customFormat="1" ht="16.8" customHeight="1">
      <c r="A677" s="42"/>
      <c r="B677" s="48"/>
      <c r="C677" s="332" t="s">
        <v>28</v>
      </c>
      <c r="D677" s="332" t="s">
        <v>366</v>
      </c>
      <c r="E677" s="21" t="s">
        <v>28</v>
      </c>
      <c r="F677" s="333">
        <v>36.799999999999997</v>
      </c>
      <c r="G677" s="42"/>
      <c r="H677" s="48"/>
    </row>
    <row r="678" s="2" customFormat="1" ht="16.8" customHeight="1">
      <c r="A678" s="42"/>
      <c r="B678" s="48"/>
      <c r="C678" s="332" t="s">
        <v>275</v>
      </c>
      <c r="D678" s="332" t="s">
        <v>466</v>
      </c>
      <c r="E678" s="21" t="s">
        <v>28</v>
      </c>
      <c r="F678" s="333">
        <v>2772.0070000000001</v>
      </c>
      <c r="G678" s="42"/>
      <c r="H678" s="48"/>
    </row>
    <row r="679" s="2" customFormat="1" ht="16.8" customHeight="1">
      <c r="A679" s="42"/>
      <c r="B679" s="48"/>
      <c r="C679" s="334" t="s">
        <v>7394</v>
      </c>
      <c r="D679" s="42"/>
      <c r="E679" s="42"/>
      <c r="F679" s="42"/>
      <c r="G679" s="42"/>
      <c r="H679" s="48"/>
    </row>
    <row r="680" s="2" customFormat="1" ht="16.8" customHeight="1">
      <c r="A680" s="42"/>
      <c r="B680" s="48"/>
      <c r="C680" s="332" t="s">
        <v>4428</v>
      </c>
      <c r="D680" s="332" t="s">
        <v>7423</v>
      </c>
      <c r="E680" s="21" t="s">
        <v>436</v>
      </c>
      <c r="F680" s="333">
        <v>2772.0070000000001</v>
      </c>
      <c r="G680" s="42"/>
      <c r="H680" s="48"/>
    </row>
    <row r="681" s="2" customFormat="1" ht="16.8" customHeight="1">
      <c r="A681" s="42"/>
      <c r="B681" s="48"/>
      <c r="C681" s="332" t="s">
        <v>4355</v>
      </c>
      <c r="D681" s="332" t="s">
        <v>7499</v>
      </c>
      <c r="E681" s="21" t="s">
        <v>436</v>
      </c>
      <c r="F681" s="333">
        <v>2772.0070000000001</v>
      </c>
      <c r="G681" s="42"/>
      <c r="H681" s="48"/>
    </row>
    <row r="682" s="2" customFormat="1">
      <c r="A682" s="42"/>
      <c r="B682" s="48"/>
      <c r="C682" s="332" t="s">
        <v>4448</v>
      </c>
      <c r="D682" s="332" t="s">
        <v>7500</v>
      </c>
      <c r="E682" s="21" t="s">
        <v>436</v>
      </c>
      <c r="F682" s="333">
        <v>2772.0070000000001</v>
      </c>
      <c r="G682" s="42"/>
      <c r="H682" s="48"/>
    </row>
    <row r="683" s="2" customFormat="1">
      <c r="A683" s="42"/>
      <c r="B683" s="48"/>
      <c r="C683" s="332" t="s">
        <v>4463</v>
      </c>
      <c r="D683" s="332" t="s">
        <v>7501</v>
      </c>
      <c r="E683" s="21" t="s">
        <v>436</v>
      </c>
      <c r="F683" s="333">
        <v>1883.8910000000001</v>
      </c>
      <c r="G683" s="42"/>
      <c r="H683" s="48"/>
    </row>
    <row r="684" s="2" customFormat="1" ht="16.8" customHeight="1">
      <c r="A684" s="42"/>
      <c r="B684" s="48"/>
      <c r="C684" s="328" t="s">
        <v>278</v>
      </c>
      <c r="D684" s="329" t="s">
        <v>278</v>
      </c>
      <c r="E684" s="330" t="s">
        <v>28</v>
      </c>
      <c r="F684" s="331">
        <v>5.1239999999999997</v>
      </c>
      <c r="G684" s="42"/>
      <c r="H684" s="48"/>
    </row>
    <row r="685" s="2" customFormat="1" ht="16.8" customHeight="1">
      <c r="A685" s="42"/>
      <c r="B685" s="48"/>
      <c r="C685" s="332" t="s">
        <v>28</v>
      </c>
      <c r="D685" s="332" t="s">
        <v>460</v>
      </c>
      <c r="E685" s="21" t="s">
        <v>28</v>
      </c>
      <c r="F685" s="333">
        <v>0</v>
      </c>
      <c r="G685" s="42"/>
      <c r="H685" s="48"/>
    </row>
    <row r="686" s="2" customFormat="1" ht="16.8" customHeight="1">
      <c r="A686" s="42"/>
      <c r="B686" s="48"/>
      <c r="C686" s="332" t="s">
        <v>1483</v>
      </c>
      <c r="D686" s="332" t="s">
        <v>1484</v>
      </c>
      <c r="E686" s="21" t="s">
        <v>28</v>
      </c>
      <c r="F686" s="333">
        <v>0.63</v>
      </c>
      <c r="G686" s="42"/>
      <c r="H686" s="48"/>
    </row>
    <row r="687" s="2" customFormat="1" ht="16.8" customHeight="1">
      <c r="A687" s="42"/>
      <c r="B687" s="48"/>
      <c r="C687" s="332" t="s">
        <v>1485</v>
      </c>
      <c r="D687" s="332" t="s">
        <v>1486</v>
      </c>
      <c r="E687" s="21" t="s">
        <v>28</v>
      </c>
      <c r="F687" s="333">
        <v>3.294</v>
      </c>
      <c r="G687" s="42"/>
      <c r="H687" s="48"/>
    </row>
    <row r="688" s="2" customFormat="1" ht="16.8" customHeight="1">
      <c r="A688" s="42"/>
      <c r="B688" s="48"/>
      <c r="C688" s="332" t="s">
        <v>1487</v>
      </c>
      <c r="D688" s="332" t="s">
        <v>1488</v>
      </c>
      <c r="E688" s="21" t="s">
        <v>28</v>
      </c>
      <c r="F688" s="333">
        <v>1.2</v>
      </c>
      <c r="G688" s="42"/>
      <c r="H688" s="48"/>
    </row>
    <row r="689" s="2" customFormat="1" ht="16.8" customHeight="1">
      <c r="A689" s="42"/>
      <c r="B689" s="48"/>
      <c r="C689" s="332" t="s">
        <v>278</v>
      </c>
      <c r="D689" s="332" t="s">
        <v>466</v>
      </c>
      <c r="E689" s="21" t="s">
        <v>28</v>
      </c>
      <c r="F689" s="333">
        <v>5.1239999999999997</v>
      </c>
      <c r="G689" s="42"/>
      <c r="H689" s="48"/>
    </row>
    <row r="690" s="2" customFormat="1" ht="16.8" customHeight="1">
      <c r="A690" s="42"/>
      <c r="B690" s="48"/>
      <c r="C690" s="334" t="s">
        <v>7394</v>
      </c>
      <c r="D690" s="42"/>
      <c r="E690" s="42"/>
      <c r="F690" s="42"/>
      <c r="G690" s="42"/>
      <c r="H690" s="48"/>
    </row>
    <row r="691" s="2" customFormat="1">
      <c r="A691" s="42"/>
      <c r="B691" s="48"/>
      <c r="C691" s="332" t="s">
        <v>1479</v>
      </c>
      <c r="D691" s="332" t="s">
        <v>7502</v>
      </c>
      <c r="E691" s="21" t="s">
        <v>504</v>
      </c>
      <c r="F691" s="333">
        <v>5.1239999999999997</v>
      </c>
      <c r="G691" s="42"/>
      <c r="H691" s="48"/>
    </row>
    <row r="692" s="2" customFormat="1" ht="16.8" customHeight="1">
      <c r="A692" s="42"/>
      <c r="B692" s="48"/>
      <c r="C692" s="332" t="s">
        <v>1507</v>
      </c>
      <c r="D692" s="332" t="s">
        <v>7503</v>
      </c>
      <c r="E692" s="21" t="s">
        <v>504</v>
      </c>
      <c r="F692" s="333">
        <v>5.1239999999999997</v>
      </c>
      <c r="G692" s="42"/>
      <c r="H692" s="48"/>
    </row>
    <row r="693" s="2" customFormat="1">
      <c r="A693" s="42"/>
      <c r="B693" s="48"/>
      <c r="C693" s="332" t="s">
        <v>1527</v>
      </c>
      <c r="D693" s="332" t="s">
        <v>7504</v>
      </c>
      <c r="E693" s="21" t="s">
        <v>504</v>
      </c>
      <c r="F693" s="333">
        <v>5.1239999999999997</v>
      </c>
      <c r="G693" s="42"/>
      <c r="H693" s="48"/>
    </row>
    <row r="694" s="2" customFormat="1" ht="16.8" customHeight="1">
      <c r="A694" s="42"/>
      <c r="B694" s="48"/>
      <c r="C694" s="328" t="s">
        <v>1483</v>
      </c>
      <c r="D694" s="329" t="s">
        <v>1483</v>
      </c>
      <c r="E694" s="330" t="s">
        <v>28</v>
      </c>
      <c r="F694" s="331">
        <v>0.63</v>
      </c>
      <c r="G694" s="42"/>
      <c r="H694" s="48"/>
    </row>
    <row r="695" s="2" customFormat="1" ht="16.8" customHeight="1">
      <c r="A695" s="42"/>
      <c r="B695" s="48"/>
      <c r="C695" s="332" t="s">
        <v>28</v>
      </c>
      <c r="D695" s="332" t="s">
        <v>460</v>
      </c>
      <c r="E695" s="21" t="s">
        <v>28</v>
      </c>
      <c r="F695" s="333">
        <v>0</v>
      </c>
      <c r="G695" s="42"/>
      <c r="H695" s="48"/>
    </row>
    <row r="696" s="2" customFormat="1" ht="16.8" customHeight="1">
      <c r="A696" s="42"/>
      <c r="B696" s="48"/>
      <c r="C696" s="332" t="s">
        <v>1483</v>
      </c>
      <c r="D696" s="332" t="s">
        <v>1484</v>
      </c>
      <c r="E696" s="21" t="s">
        <v>28</v>
      </c>
      <c r="F696" s="333">
        <v>0.63</v>
      </c>
      <c r="G696" s="42"/>
      <c r="H696" s="48"/>
    </row>
    <row r="697" s="2" customFormat="1" ht="16.8" customHeight="1">
      <c r="A697" s="42"/>
      <c r="B697" s="48"/>
      <c r="C697" s="328" t="s">
        <v>1485</v>
      </c>
      <c r="D697" s="329" t="s">
        <v>1485</v>
      </c>
      <c r="E697" s="330" t="s">
        <v>28</v>
      </c>
      <c r="F697" s="331">
        <v>3.294</v>
      </c>
      <c r="G697" s="42"/>
      <c r="H697" s="48"/>
    </row>
    <row r="698" s="2" customFormat="1" ht="16.8" customHeight="1">
      <c r="A698" s="42"/>
      <c r="B698" s="48"/>
      <c r="C698" s="332" t="s">
        <v>1485</v>
      </c>
      <c r="D698" s="332" t="s">
        <v>1486</v>
      </c>
      <c r="E698" s="21" t="s">
        <v>28</v>
      </c>
      <c r="F698" s="333">
        <v>3.294</v>
      </c>
      <c r="G698" s="42"/>
      <c r="H698" s="48"/>
    </row>
    <row r="699" s="2" customFormat="1" ht="16.8" customHeight="1">
      <c r="A699" s="42"/>
      <c r="B699" s="48"/>
      <c r="C699" s="328" t="s">
        <v>1487</v>
      </c>
      <c r="D699" s="329" t="s">
        <v>1487</v>
      </c>
      <c r="E699" s="330" t="s">
        <v>28</v>
      </c>
      <c r="F699" s="331">
        <v>1.2</v>
      </c>
      <c r="G699" s="42"/>
      <c r="H699" s="48"/>
    </row>
    <row r="700" s="2" customFormat="1" ht="16.8" customHeight="1">
      <c r="A700" s="42"/>
      <c r="B700" s="48"/>
      <c r="C700" s="332" t="s">
        <v>1487</v>
      </c>
      <c r="D700" s="332" t="s">
        <v>1488</v>
      </c>
      <c r="E700" s="21" t="s">
        <v>28</v>
      </c>
      <c r="F700" s="333">
        <v>1.2</v>
      </c>
      <c r="G700" s="42"/>
      <c r="H700" s="48"/>
    </row>
    <row r="701" s="2" customFormat="1" ht="16.8" customHeight="1">
      <c r="A701" s="42"/>
      <c r="B701" s="48"/>
      <c r="C701" s="328" t="s">
        <v>281</v>
      </c>
      <c r="D701" s="329" t="s">
        <v>281</v>
      </c>
      <c r="E701" s="330" t="s">
        <v>28</v>
      </c>
      <c r="F701" s="331">
        <v>2.5230000000000001</v>
      </c>
      <c r="G701" s="42"/>
      <c r="H701" s="48"/>
    </row>
    <row r="702" s="2" customFormat="1" ht="16.8" customHeight="1">
      <c r="A702" s="42"/>
      <c r="B702" s="48"/>
      <c r="C702" s="332" t="s">
        <v>28</v>
      </c>
      <c r="D702" s="332" t="s">
        <v>460</v>
      </c>
      <c r="E702" s="21" t="s">
        <v>28</v>
      </c>
      <c r="F702" s="333">
        <v>0</v>
      </c>
      <c r="G702" s="42"/>
      <c r="H702" s="48"/>
    </row>
    <row r="703" s="2" customFormat="1" ht="16.8" customHeight="1">
      <c r="A703" s="42"/>
      <c r="B703" s="48"/>
      <c r="C703" s="332" t="s">
        <v>28</v>
      </c>
      <c r="D703" s="332" t="s">
        <v>1469</v>
      </c>
      <c r="E703" s="21" t="s">
        <v>28</v>
      </c>
      <c r="F703" s="333">
        <v>2.2469999999999999</v>
      </c>
      <c r="G703" s="42"/>
      <c r="H703" s="48"/>
    </row>
    <row r="704" s="2" customFormat="1" ht="16.8" customHeight="1">
      <c r="A704" s="42"/>
      <c r="B704" s="48"/>
      <c r="C704" s="332" t="s">
        <v>28</v>
      </c>
      <c r="D704" s="332" t="s">
        <v>862</v>
      </c>
      <c r="E704" s="21" t="s">
        <v>28</v>
      </c>
      <c r="F704" s="333">
        <v>0</v>
      </c>
      <c r="G704" s="42"/>
      <c r="H704" s="48"/>
    </row>
    <row r="705" s="2" customFormat="1" ht="16.8" customHeight="1">
      <c r="A705" s="42"/>
      <c r="B705" s="48"/>
      <c r="C705" s="332" t="s">
        <v>28</v>
      </c>
      <c r="D705" s="332" t="s">
        <v>1470</v>
      </c>
      <c r="E705" s="21" t="s">
        <v>28</v>
      </c>
      <c r="F705" s="333">
        <v>0.091999999999999998</v>
      </c>
      <c r="G705" s="42"/>
      <c r="H705" s="48"/>
    </row>
    <row r="706" s="2" customFormat="1" ht="16.8" customHeight="1">
      <c r="A706" s="42"/>
      <c r="B706" s="48"/>
      <c r="C706" s="332" t="s">
        <v>28</v>
      </c>
      <c r="D706" s="332" t="s">
        <v>871</v>
      </c>
      <c r="E706" s="21" t="s">
        <v>28</v>
      </c>
      <c r="F706" s="333">
        <v>0</v>
      </c>
      <c r="G706" s="42"/>
      <c r="H706" s="48"/>
    </row>
    <row r="707" s="2" customFormat="1" ht="16.8" customHeight="1">
      <c r="A707" s="42"/>
      <c r="B707" s="48"/>
      <c r="C707" s="332" t="s">
        <v>28</v>
      </c>
      <c r="D707" s="332" t="s">
        <v>1470</v>
      </c>
      <c r="E707" s="21" t="s">
        <v>28</v>
      </c>
      <c r="F707" s="333">
        <v>0.091999999999999998</v>
      </c>
      <c r="G707" s="42"/>
      <c r="H707" s="48"/>
    </row>
    <row r="708" s="2" customFormat="1" ht="16.8" customHeight="1">
      <c r="A708" s="42"/>
      <c r="B708" s="48"/>
      <c r="C708" s="332" t="s">
        <v>28</v>
      </c>
      <c r="D708" s="332" t="s">
        <v>872</v>
      </c>
      <c r="E708" s="21" t="s">
        <v>28</v>
      </c>
      <c r="F708" s="333">
        <v>0</v>
      </c>
      <c r="G708" s="42"/>
      <c r="H708" s="48"/>
    </row>
    <row r="709" s="2" customFormat="1" ht="16.8" customHeight="1">
      <c r="A709" s="42"/>
      <c r="B709" s="48"/>
      <c r="C709" s="332" t="s">
        <v>28</v>
      </c>
      <c r="D709" s="332" t="s">
        <v>1470</v>
      </c>
      <c r="E709" s="21" t="s">
        <v>28</v>
      </c>
      <c r="F709" s="333">
        <v>0.091999999999999998</v>
      </c>
      <c r="G709" s="42"/>
      <c r="H709" s="48"/>
    </row>
    <row r="710" s="2" customFormat="1" ht="16.8" customHeight="1">
      <c r="A710" s="42"/>
      <c r="B710" s="48"/>
      <c r="C710" s="332" t="s">
        <v>281</v>
      </c>
      <c r="D710" s="332" t="s">
        <v>466</v>
      </c>
      <c r="E710" s="21" t="s">
        <v>28</v>
      </c>
      <c r="F710" s="333">
        <v>2.5230000000000001</v>
      </c>
      <c r="G710" s="42"/>
      <c r="H710" s="48"/>
    </row>
    <row r="711" s="2" customFormat="1" ht="16.8" customHeight="1">
      <c r="A711" s="42"/>
      <c r="B711" s="48"/>
      <c r="C711" s="334" t="s">
        <v>7394</v>
      </c>
      <c r="D711" s="42"/>
      <c r="E711" s="42"/>
      <c r="F711" s="42"/>
      <c r="G711" s="42"/>
      <c r="H711" s="48"/>
    </row>
    <row r="712" s="2" customFormat="1">
      <c r="A712" s="42"/>
      <c r="B712" s="48"/>
      <c r="C712" s="332" t="s">
        <v>1465</v>
      </c>
      <c r="D712" s="332" t="s">
        <v>7505</v>
      </c>
      <c r="E712" s="21" t="s">
        <v>504</v>
      </c>
      <c r="F712" s="333">
        <v>2.5230000000000001</v>
      </c>
      <c r="G712" s="42"/>
      <c r="H712" s="48"/>
    </row>
    <row r="713" s="2" customFormat="1" ht="16.8" customHeight="1">
      <c r="A713" s="42"/>
      <c r="B713" s="48"/>
      <c r="C713" s="332" t="s">
        <v>1497</v>
      </c>
      <c r="D713" s="332" t="s">
        <v>7506</v>
      </c>
      <c r="E713" s="21" t="s">
        <v>504</v>
      </c>
      <c r="F713" s="333">
        <v>2.5230000000000001</v>
      </c>
      <c r="G713" s="42"/>
      <c r="H713" s="48"/>
    </row>
    <row r="714" s="2" customFormat="1">
      <c r="A714" s="42"/>
      <c r="B714" s="48"/>
      <c r="C714" s="332" t="s">
        <v>1517</v>
      </c>
      <c r="D714" s="332" t="s">
        <v>7507</v>
      </c>
      <c r="E714" s="21" t="s">
        <v>504</v>
      </c>
      <c r="F714" s="333">
        <v>2.5230000000000001</v>
      </c>
      <c r="G714" s="42"/>
      <c r="H714" s="48"/>
    </row>
    <row r="715" s="2" customFormat="1" ht="16.8" customHeight="1">
      <c r="A715" s="42"/>
      <c r="B715" s="48"/>
      <c r="C715" s="328" t="s">
        <v>284</v>
      </c>
      <c r="D715" s="329" t="s">
        <v>284</v>
      </c>
      <c r="E715" s="330" t="s">
        <v>28</v>
      </c>
      <c r="F715" s="331">
        <v>6.8399999999999999</v>
      </c>
      <c r="G715" s="42"/>
      <c r="H715" s="48"/>
    </row>
    <row r="716" s="2" customFormat="1" ht="16.8" customHeight="1">
      <c r="A716" s="42"/>
      <c r="B716" s="48"/>
      <c r="C716" s="332" t="s">
        <v>28</v>
      </c>
      <c r="D716" s="332" t="s">
        <v>460</v>
      </c>
      <c r="E716" s="21" t="s">
        <v>28</v>
      </c>
      <c r="F716" s="333">
        <v>0</v>
      </c>
      <c r="G716" s="42"/>
      <c r="H716" s="48"/>
    </row>
    <row r="717" s="2" customFormat="1" ht="16.8" customHeight="1">
      <c r="A717" s="42"/>
      <c r="B717" s="48"/>
      <c r="C717" s="332" t="s">
        <v>287</v>
      </c>
      <c r="D717" s="332" t="s">
        <v>1578</v>
      </c>
      <c r="E717" s="21" t="s">
        <v>28</v>
      </c>
      <c r="F717" s="333">
        <v>5.4000000000000004</v>
      </c>
      <c r="G717" s="42"/>
      <c r="H717" s="48"/>
    </row>
    <row r="718" s="2" customFormat="1" ht="16.8" customHeight="1">
      <c r="A718" s="42"/>
      <c r="B718" s="48"/>
      <c r="C718" s="332" t="s">
        <v>28</v>
      </c>
      <c r="D718" s="332" t="s">
        <v>872</v>
      </c>
      <c r="E718" s="21" t="s">
        <v>28</v>
      </c>
      <c r="F718" s="333">
        <v>0</v>
      </c>
      <c r="G718" s="42"/>
      <c r="H718" s="48"/>
    </row>
    <row r="719" s="2" customFormat="1" ht="16.8" customHeight="1">
      <c r="A719" s="42"/>
      <c r="B719" s="48"/>
      <c r="C719" s="332" t="s">
        <v>28</v>
      </c>
      <c r="D719" s="332" t="s">
        <v>1579</v>
      </c>
      <c r="E719" s="21" t="s">
        <v>28</v>
      </c>
      <c r="F719" s="333">
        <v>1.44</v>
      </c>
      <c r="G719" s="42"/>
      <c r="H719" s="48"/>
    </row>
    <row r="720" s="2" customFormat="1" ht="16.8" customHeight="1">
      <c r="A720" s="42"/>
      <c r="B720" s="48"/>
      <c r="C720" s="332" t="s">
        <v>284</v>
      </c>
      <c r="D720" s="332" t="s">
        <v>466</v>
      </c>
      <c r="E720" s="21" t="s">
        <v>28</v>
      </c>
      <c r="F720" s="333">
        <v>6.8399999999999999</v>
      </c>
      <c r="G720" s="42"/>
      <c r="H720" s="48"/>
    </row>
    <row r="721" s="2" customFormat="1" ht="16.8" customHeight="1">
      <c r="A721" s="42"/>
      <c r="B721" s="48"/>
      <c r="C721" s="334" t="s">
        <v>7394</v>
      </c>
      <c r="D721" s="42"/>
      <c r="E721" s="42"/>
      <c r="F721" s="42"/>
      <c r="G721" s="42"/>
      <c r="H721" s="48"/>
    </row>
    <row r="722" s="2" customFormat="1" ht="16.8" customHeight="1">
      <c r="A722" s="42"/>
      <c r="B722" s="48"/>
      <c r="C722" s="332" t="s">
        <v>1574</v>
      </c>
      <c r="D722" s="332" t="s">
        <v>7508</v>
      </c>
      <c r="E722" s="21" t="s">
        <v>436</v>
      </c>
      <c r="F722" s="333">
        <v>6.8399999999999999</v>
      </c>
      <c r="G722" s="42"/>
      <c r="H722" s="48"/>
    </row>
    <row r="723" s="2" customFormat="1" ht="16.8" customHeight="1">
      <c r="A723" s="42"/>
      <c r="B723" s="48"/>
      <c r="C723" s="332" t="s">
        <v>1569</v>
      </c>
      <c r="D723" s="332" t="s">
        <v>7509</v>
      </c>
      <c r="E723" s="21" t="s">
        <v>436</v>
      </c>
      <c r="F723" s="333">
        <v>6.8399999999999999</v>
      </c>
      <c r="G723" s="42"/>
      <c r="H723" s="48"/>
    </row>
    <row r="724" s="2" customFormat="1" ht="16.8" customHeight="1">
      <c r="A724" s="42"/>
      <c r="B724" s="48"/>
      <c r="C724" s="328" t="s">
        <v>287</v>
      </c>
      <c r="D724" s="329" t="s">
        <v>287</v>
      </c>
      <c r="E724" s="330" t="s">
        <v>28</v>
      </c>
      <c r="F724" s="331">
        <v>5.4000000000000004</v>
      </c>
      <c r="G724" s="42"/>
      <c r="H724" s="48"/>
    </row>
    <row r="725" s="2" customFormat="1" ht="16.8" customHeight="1">
      <c r="A725" s="42"/>
      <c r="B725" s="48"/>
      <c r="C725" s="332" t="s">
        <v>28</v>
      </c>
      <c r="D725" s="332" t="s">
        <v>460</v>
      </c>
      <c r="E725" s="21" t="s">
        <v>28</v>
      </c>
      <c r="F725" s="333">
        <v>0</v>
      </c>
      <c r="G725" s="42"/>
      <c r="H725" s="48"/>
    </row>
    <row r="726" s="2" customFormat="1" ht="16.8" customHeight="1">
      <c r="A726" s="42"/>
      <c r="B726" s="48"/>
      <c r="C726" s="332" t="s">
        <v>287</v>
      </c>
      <c r="D726" s="332" t="s">
        <v>1578</v>
      </c>
      <c r="E726" s="21" t="s">
        <v>28</v>
      </c>
      <c r="F726" s="333">
        <v>5.4000000000000004</v>
      </c>
      <c r="G726" s="42"/>
      <c r="H726" s="48"/>
    </row>
    <row r="727" s="2" customFormat="1" ht="16.8" customHeight="1">
      <c r="A727" s="42"/>
      <c r="B727" s="48"/>
      <c r="C727" s="334" t="s">
        <v>7394</v>
      </c>
      <c r="D727" s="42"/>
      <c r="E727" s="42"/>
      <c r="F727" s="42"/>
      <c r="G727" s="42"/>
      <c r="H727" s="48"/>
    </row>
    <row r="728" s="2" customFormat="1" ht="16.8" customHeight="1">
      <c r="A728" s="42"/>
      <c r="B728" s="48"/>
      <c r="C728" s="332" t="s">
        <v>1574</v>
      </c>
      <c r="D728" s="332" t="s">
        <v>7508</v>
      </c>
      <c r="E728" s="21" t="s">
        <v>436</v>
      </c>
      <c r="F728" s="333">
        <v>6.8399999999999999</v>
      </c>
      <c r="G728" s="42"/>
      <c r="H728" s="48"/>
    </row>
    <row r="729" s="2" customFormat="1">
      <c r="A729" s="42"/>
      <c r="B729" s="48"/>
      <c r="C729" s="332" t="s">
        <v>2349</v>
      </c>
      <c r="D729" s="332" t="s">
        <v>7510</v>
      </c>
      <c r="E729" s="21" t="s">
        <v>436</v>
      </c>
      <c r="F729" s="333">
        <v>38.762999999999998</v>
      </c>
      <c r="G729" s="42"/>
      <c r="H729" s="48"/>
    </row>
    <row r="730" s="2" customFormat="1" ht="16.8" customHeight="1">
      <c r="A730" s="42"/>
      <c r="B730" s="48"/>
      <c r="C730" s="332" t="s">
        <v>3953</v>
      </c>
      <c r="D730" s="332" t="s">
        <v>7426</v>
      </c>
      <c r="E730" s="21" t="s">
        <v>436</v>
      </c>
      <c r="F730" s="333">
        <v>69.099999999999994</v>
      </c>
      <c r="G730" s="42"/>
      <c r="H730" s="48"/>
    </row>
    <row r="731" s="2" customFormat="1">
      <c r="A731" s="42"/>
      <c r="B731" s="48"/>
      <c r="C731" s="332" t="s">
        <v>3960</v>
      </c>
      <c r="D731" s="332" t="s">
        <v>7429</v>
      </c>
      <c r="E731" s="21" t="s">
        <v>436</v>
      </c>
      <c r="F731" s="333">
        <v>52.463999999999999</v>
      </c>
      <c r="G731" s="42"/>
      <c r="H731" s="48"/>
    </row>
    <row r="732" s="2" customFormat="1" ht="16.8" customHeight="1">
      <c r="A732" s="42"/>
      <c r="B732" s="48"/>
      <c r="C732" s="328" t="s">
        <v>289</v>
      </c>
      <c r="D732" s="329" t="s">
        <v>289</v>
      </c>
      <c r="E732" s="330" t="s">
        <v>28</v>
      </c>
      <c r="F732" s="331">
        <v>1.4410000000000001</v>
      </c>
      <c r="G732" s="42"/>
      <c r="H732" s="48"/>
    </row>
    <row r="733" s="2" customFormat="1" ht="16.8" customHeight="1">
      <c r="A733" s="42"/>
      <c r="B733" s="48"/>
      <c r="C733" s="332" t="s">
        <v>28</v>
      </c>
      <c r="D733" s="332" t="s">
        <v>863</v>
      </c>
      <c r="E733" s="21" t="s">
        <v>28</v>
      </c>
      <c r="F733" s="333">
        <v>0</v>
      </c>
      <c r="G733" s="42"/>
      <c r="H733" s="48"/>
    </row>
    <row r="734" s="2" customFormat="1" ht="16.8" customHeight="1">
      <c r="A734" s="42"/>
      <c r="B734" s="48"/>
      <c r="C734" s="332" t="s">
        <v>28</v>
      </c>
      <c r="D734" s="332" t="s">
        <v>1476</v>
      </c>
      <c r="E734" s="21" t="s">
        <v>28</v>
      </c>
      <c r="F734" s="333">
        <v>0.5</v>
      </c>
      <c r="G734" s="42"/>
      <c r="H734" s="48"/>
    </row>
    <row r="735" s="2" customFormat="1" ht="16.8" customHeight="1">
      <c r="A735" s="42"/>
      <c r="B735" s="48"/>
      <c r="C735" s="332" t="s">
        <v>28</v>
      </c>
      <c r="D735" s="332" t="s">
        <v>1477</v>
      </c>
      <c r="E735" s="21" t="s">
        <v>28</v>
      </c>
      <c r="F735" s="333">
        <v>0.94099999999999995</v>
      </c>
      <c r="G735" s="42"/>
      <c r="H735" s="48"/>
    </row>
    <row r="736" s="2" customFormat="1" ht="16.8" customHeight="1">
      <c r="A736" s="42"/>
      <c r="B736" s="48"/>
      <c r="C736" s="332" t="s">
        <v>289</v>
      </c>
      <c r="D736" s="332" t="s">
        <v>466</v>
      </c>
      <c r="E736" s="21" t="s">
        <v>28</v>
      </c>
      <c r="F736" s="333">
        <v>1.4410000000000001</v>
      </c>
      <c r="G736" s="42"/>
      <c r="H736" s="48"/>
    </row>
    <row r="737" s="2" customFormat="1" ht="16.8" customHeight="1">
      <c r="A737" s="42"/>
      <c r="B737" s="48"/>
      <c r="C737" s="334" t="s">
        <v>7394</v>
      </c>
      <c r="D737" s="42"/>
      <c r="E737" s="42"/>
      <c r="F737" s="42"/>
      <c r="G737" s="42"/>
      <c r="H737" s="48"/>
    </row>
    <row r="738" s="2" customFormat="1">
      <c r="A738" s="42"/>
      <c r="B738" s="48"/>
      <c r="C738" s="332" t="s">
        <v>1472</v>
      </c>
      <c r="D738" s="332" t="s">
        <v>7511</v>
      </c>
      <c r="E738" s="21" t="s">
        <v>504</v>
      </c>
      <c r="F738" s="333">
        <v>1.4410000000000001</v>
      </c>
      <c r="G738" s="42"/>
      <c r="H738" s="48"/>
    </row>
    <row r="739" s="2" customFormat="1" ht="16.8" customHeight="1">
      <c r="A739" s="42"/>
      <c r="B739" s="48"/>
      <c r="C739" s="332" t="s">
        <v>1502</v>
      </c>
      <c r="D739" s="332" t="s">
        <v>7512</v>
      </c>
      <c r="E739" s="21" t="s">
        <v>504</v>
      </c>
      <c r="F739" s="333">
        <v>1.4410000000000001</v>
      </c>
      <c r="G739" s="42"/>
      <c r="H739" s="48"/>
    </row>
    <row r="740" s="2" customFormat="1" ht="16.8" customHeight="1">
      <c r="A740" s="42"/>
      <c r="B740" s="48"/>
      <c r="C740" s="328" t="s">
        <v>292</v>
      </c>
      <c r="D740" s="329" t="s">
        <v>292</v>
      </c>
      <c r="E740" s="330" t="s">
        <v>28</v>
      </c>
      <c r="F740" s="331">
        <v>33.737000000000002</v>
      </c>
      <c r="G740" s="42"/>
      <c r="H740" s="48"/>
    </row>
    <row r="741" s="2" customFormat="1" ht="16.8" customHeight="1">
      <c r="A741" s="42"/>
      <c r="B741" s="48"/>
      <c r="C741" s="332" t="s">
        <v>28</v>
      </c>
      <c r="D741" s="332" t="s">
        <v>4274</v>
      </c>
      <c r="E741" s="21" t="s">
        <v>28</v>
      </c>
      <c r="F741" s="333">
        <v>20.262</v>
      </c>
      <c r="G741" s="42"/>
      <c r="H741" s="48"/>
    </row>
    <row r="742" s="2" customFormat="1" ht="16.8" customHeight="1">
      <c r="A742" s="42"/>
      <c r="B742" s="48"/>
      <c r="C742" s="332" t="s">
        <v>28</v>
      </c>
      <c r="D742" s="332" t="s">
        <v>460</v>
      </c>
      <c r="E742" s="21" t="s">
        <v>28</v>
      </c>
      <c r="F742" s="333">
        <v>0</v>
      </c>
      <c r="G742" s="42"/>
      <c r="H742" s="48"/>
    </row>
    <row r="743" s="2" customFormat="1" ht="16.8" customHeight="1">
      <c r="A743" s="42"/>
      <c r="B743" s="48"/>
      <c r="C743" s="332" t="s">
        <v>28</v>
      </c>
      <c r="D743" s="332" t="s">
        <v>4275</v>
      </c>
      <c r="E743" s="21" t="s">
        <v>28</v>
      </c>
      <c r="F743" s="333">
        <v>1.2250000000000001</v>
      </c>
      <c r="G743" s="42"/>
      <c r="H743" s="48"/>
    </row>
    <row r="744" s="2" customFormat="1" ht="16.8" customHeight="1">
      <c r="A744" s="42"/>
      <c r="B744" s="48"/>
      <c r="C744" s="332" t="s">
        <v>28</v>
      </c>
      <c r="D744" s="332" t="s">
        <v>862</v>
      </c>
      <c r="E744" s="21" t="s">
        <v>28</v>
      </c>
      <c r="F744" s="333">
        <v>0</v>
      </c>
      <c r="G744" s="42"/>
      <c r="H744" s="48"/>
    </row>
    <row r="745" s="2" customFormat="1" ht="16.8" customHeight="1">
      <c r="A745" s="42"/>
      <c r="B745" s="48"/>
      <c r="C745" s="332" t="s">
        <v>28</v>
      </c>
      <c r="D745" s="332" t="s">
        <v>4276</v>
      </c>
      <c r="E745" s="21" t="s">
        <v>28</v>
      </c>
      <c r="F745" s="333">
        <v>7.3499999999999996</v>
      </c>
      <c r="G745" s="42"/>
      <c r="H745" s="48"/>
    </row>
    <row r="746" s="2" customFormat="1" ht="16.8" customHeight="1">
      <c r="A746" s="42"/>
      <c r="B746" s="48"/>
      <c r="C746" s="332" t="s">
        <v>28</v>
      </c>
      <c r="D746" s="332" t="s">
        <v>871</v>
      </c>
      <c r="E746" s="21" t="s">
        <v>28</v>
      </c>
      <c r="F746" s="333">
        <v>0</v>
      </c>
      <c r="G746" s="42"/>
      <c r="H746" s="48"/>
    </row>
    <row r="747" s="2" customFormat="1" ht="16.8" customHeight="1">
      <c r="A747" s="42"/>
      <c r="B747" s="48"/>
      <c r="C747" s="332" t="s">
        <v>28</v>
      </c>
      <c r="D747" s="332" t="s">
        <v>4277</v>
      </c>
      <c r="E747" s="21" t="s">
        <v>28</v>
      </c>
      <c r="F747" s="333">
        <v>2.4500000000000002</v>
      </c>
      <c r="G747" s="42"/>
      <c r="H747" s="48"/>
    </row>
    <row r="748" s="2" customFormat="1" ht="16.8" customHeight="1">
      <c r="A748" s="42"/>
      <c r="B748" s="48"/>
      <c r="C748" s="332" t="s">
        <v>28</v>
      </c>
      <c r="D748" s="332" t="s">
        <v>872</v>
      </c>
      <c r="E748" s="21" t="s">
        <v>28</v>
      </c>
      <c r="F748" s="333">
        <v>0</v>
      </c>
      <c r="G748" s="42"/>
      <c r="H748" s="48"/>
    </row>
    <row r="749" s="2" customFormat="1" ht="16.8" customHeight="1">
      <c r="A749" s="42"/>
      <c r="B749" s="48"/>
      <c r="C749" s="332" t="s">
        <v>28</v>
      </c>
      <c r="D749" s="332" t="s">
        <v>4277</v>
      </c>
      <c r="E749" s="21" t="s">
        <v>28</v>
      </c>
      <c r="F749" s="333">
        <v>2.4500000000000002</v>
      </c>
      <c r="G749" s="42"/>
      <c r="H749" s="48"/>
    </row>
    <row r="750" s="2" customFormat="1" ht="16.8" customHeight="1">
      <c r="A750" s="42"/>
      <c r="B750" s="48"/>
      <c r="C750" s="332" t="s">
        <v>292</v>
      </c>
      <c r="D750" s="332" t="s">
        <v>466</v>
      </c>
      <c r="E750" s="21" t="s">
        <v>28</v>
      </c>
      <c r="F750" s="333">
        <v>33.737000000000002</v>
      </c>
      <c r="G750" s="42"/>
      <c r="H750" s="48"/>
    </row>
    <row r="751" s="2" customFormat="1" ht="16.8" customHeight="1">
      <c r="A751" s="42"/>
      <c r="B751" s="48"/>
      <c r="C751" s="334" t="s">
        <v>7394</v>
      </c>
      <c r="D751" s="42"/>
      <c r="E751" s="42"/>
      <c r="F751" s="42"/>
      <c r="G751" s="42"/>
      <c r="H751" s="48"/>
    </row>
    <row r="752" s="2" customFormat="1" ht="16.8" customHeight="1">
      <c r="A752" s="42"/>
      <c r="B752" s="48"/>
      <c r="C752" s="332" t="s">
        <v>4270</v>
      </c>
      <c r="D752" s="332" t="s">
        <v>7513</v>
      </c>
      <c r="E752" s="21" t="s">
        <v>436</v>
      </c>
      <c r="F752" s="333">
        <v>33.737000000000002</v>
      </c>
      <c r="G752" s="42"/>
      <c r="H752" s="48"/>
    </row>
    <row r="753" s="2" customFormat="1" ht="16.8" customHeight="1">
      <c r="A753" s="42"/>
      <c r="B753" s="48"/>
      <c r="C753" s="332" t="s">
        <v>4265</v>
      </c>
      <c r="D753" s="332" t="s">
        <v>7514</v>
      </c>
      <c r="E753" s="21" t="s">
        <v>436</v>
      </c>
      <c r="F753" s="333">
        <v>33.737000000000002</v>
      </c>
      <c r="G753" s="42"/>
      <c r="H753" s="48"/>
    </row>
    <row r="754" s="2" customFormat="1" ht="16.8" customHeight="1">
      <c r="A754" s="42"/>
      <c r="B754" s="48"/>
      <c r="C754" s="332" t="s">
        <v>4279</v>
      </c>
      <c r="D754" s="332" t="s">
        <v>7515</v>
      </c>
      <c r="E754" s="21" t="s">
        <v>436</v>
      </c>
      <c r="F754" s="333">
        <v>53.323</v>
      </c>
      <c r="G754" s="42"/>
      <c r="H754" s="48"/>
    </row>
    <row r="755" s="2" customFormat="1" ht="16.8" customHeight="1">
      <c r="A755" s="42"/>
      <c r="B755" s="48"/>
      <c r="C755" s="328" t="s">
        <v>295</v>
      </c>
      <c r="D755" s="329" t="s">
        <v>295</v>
      </c>
      <c r="E755" s="330" t="s">
        <v>28</v>
      </c>
      <c r="F755" s="331">
        <v>53.323</v>
      </c>
      <c r="G755" s="42"/>
      <c r="H755" s="48"/>
    </row>
    <row r="756" s="2" customFormat="1" ht="16.8" customHeight="1">
      <c r="A756" s="42"/>
      <c r="B756" s="48"/>
      <c r="C756" s="332" t="s">
        <v>28</v>
      </c>
      <c r="D756" s="332" t="s">
        <v>292</v>
      </c>
      <c r="E756" s="21" t="s">
        <v>28</v>
      </c>
      <c r="F756" s="333">
        <v>33.737000000000002</v>
      </c>
      <c r="G756" s="42"/>
      <c r="H756" s="48"/>
    </row>
    <row r="757" s="2" customFormat="1" ht="16.8" customHeight="1">
      <c r="A757" s="42"/>
      <c r="B757" s="48"/>
      <c r="C757" s="332" t="s">
        <v>28</v>
      </c>
      <c r="D757" s="332" t="s">
        <v>863</v>
      </c>
      <c r="E757" s="21" t="s">
        <v>28</v>
      </c>
      <c r="F757" s="333">
        <v>0</v>
      </c>
      <c r="G757" s="42"/>
      <c r="H757" s="48"/>
    </row>
    <row r="758" s="2" customFormat="1" ht="16.8" customHeight="1">
      <c r="A758" s="42"/>
      <c r="B758" s="48"/>
      <c r="C758" s="332" t="s">
        <v>28</v>
      </c>
      <c r="D758" s="332" t="s">
        <v>4283</v>
      </c>
      <c r="E758" s="21" t="s">
        <v>28</v>
      </c>
      <c r="F758" s="333">
        <v>6</v>
      </c>
      <c r="G758" s="42"/>
      <c r="H758" s="48"/>
    </row>
    <row r="759" s="2" customFormat="1" ht="16.8" customHeight="1">
      <c r="A759" s="42"/>
      <c r="B759" s="48"/>
      <c r="C759" s="332" t="s">
        <v>28</v>
      </c>
      <c r="D759" s="332" t="s">
        <v>4284</v>
      </c>
      <c r="E759" s="21" t="s">
        <v>28</v>
      </c>
      <c r="F759" s="333">
        <v>9.1140000000000008</v>
      </c>
      <c r="G759" s="42"/>
      <c r="H759" s="48"/>
    </row>
    <row r="760" s="2" customFormat="1" ht="16.8" customHeight="1">
      <c r="A760" s="42"/>
      <c r="B760" s="48"/>
      <c r="C760" s="332" t="s">
        <v>28</v>
      </c>
      <c r="D760" s="332" t="s">
        <v>4285</v>
      </c>
      <c r="E760" s="21" t="s">
        <v>28</v>
      </c>
      <c r="F760" s="333">
        <v>4.4720000000000004</v>
      </c>
      <c r="G760" s="42"/>
      <c r="H760" s="48"/>
    </row>
    <row r="761" s="2" customFormat="1" ht="16.8" customHeight="1">
      <c r="A761" s="42"/>
      <c r="B761" s="48"/>
      <c r="C761" s="332" t="s">
        <v>295</v>
      </c>
      <c r="D761" s="332" t="s">
        <v>466</v>
      </c>
      <c r="E761" s="21" t="s">
        <v>28</v>
      </c>
      <c r="F761" s="333">
        <v>53.323</v>
      </c>
      <c r="G761" s="42"/>
      <c r="H761" s="48"/>
    </row>
    <row r="762" s="2" customFormat="1" ht="16.8" customHeight="1">
      <c r="A762" s="42"/>
      <c r="B762" s="48"/>
      <c r="C762" s="334" t="s">
        <v>7394</v>
      </c>
      <c r="D762" s="42"/>
      <c r="E762" s="42"/>
      <c r="F762" s="42"/>
      <c r="G762" s="42"/>
      <c r="H762" s="48"/>
    </row>
    <row r="763" s="2" customFormat="1" ht="16.8" customHeight="1">
      <c r="A763" s="42"/>
      <c r="B763" s="48"/>
      <c r="C763" s="332" t="s">
        <v>4279</v>
      </c>
      <c r="D763" s="332" t="s">
        <v>7515</v>
      </c>
      <c r="E763" s="21" t="s">
        <v>436</v>
      </c>
      <c r="F763" s="333">
        <v>53.323</v>
      </c>
      <c r="G763" s="42"/>
      <c r="H763" s="48"/>
    </row>
    <row r="764" s="2" customFormat="1" ht="16.8" customHeight="1">
      <c r="A764" s="42"/>
      <c r="B764" s="48"/>
      <c r="C764" s="332" t="s">
        <v>4312</v>
      </c>
      <c r="D764" s="332" t="s">
        <v>7516</v>
      </c>
      <c r="E764" s="21" t="s">
        <v>436</v>
      </c>
      <c r="F764" s="333">
        <v>53.323</v>
      </c>
      <c r="G764" s="42"/>
      <c r="H764" s="48"/>
    </row>
    <row r="765" s="2" customFormat="1" ht="16.8" customHeight="1">
      <c r="A765" s="42"/>
      <c r="B765" s="48"/>
      <c r="C765" s="332" t="s">
        <v>4317</v>
      </c>
      <c r="D765" s="332" t="s">
        <v>7517</v>
      </c>
      <c r="E765" s="21" t="s">
        <v>436</v>
      </c>
      <c r="F765" s="333">
        <v>53.323</v>
      </c>
      <c r="G765" s="42"/>
      <c r="H765" s="48"/>
    </row>
    <row r="766" s="2" customFormat="1" ht="16.8" customHeight="1">
      <c r="A766" s="42"/>
      <c r="B766" s="48"/>
      <c r="C766" s="328" t="s">
        <v>298</v>
      </c>
      <c r="D766" s="329" t="s">
        <v>298</v>
      </c>
      <c r="E766" s="330" t="s">
        <v>28</v>
      </c>
      <c r="F766" s="331">
        <v>140.965</v>
      </c>
      <c r="G766" s="42"/>
      <c r="H766" s="48"/>
    </row>
    <row r="767" s="2" customFormat="1" ht="16.8" customHeight="1">
      <c r="A767" s="42"/>
      <c r="B767" s="48"/>
      <c r="C767" s="332" t="s">
        <v>28</v>
      </c>
      <c r="D767" s="332" t="s">
        <v>1398</v>
      </c>
      <c r="E767" s="21" t="s">
        <v>28</v>
      </c>
      <c r="F767" s="333">
        <v>0</v>
      </c>
      <c r="G767" s="42"/>
      <c r="H767" s="48"/>
    </row>
    <row r="768" s="2" customFormat="1" ht="16.8" customHeight="1">
      <c r="A768" s="42"/>
      <c r="B768" s="48"/>
      <c r="C768" s="332" t="s">
        <v>28</v>
      </c>
      <c r="D768" s="332" t="s">
        <v>4254</v>
      </c>
      <c r="E768" s="21" t="s">
        <v>28</v>
      </c>
      <c r="F768" s="333">
        <v>74.152000000000001</v>
      </c>
      <c r="G768" s="42"/>
      <c r="H768" s="48"/>
    </row>
    <row r="769" s="2" customFormat="1" ht="16.8" customHeight="1">
      <c r="A769" s="42"/>
      <c r="B769" s="48"/>
      <c r="C769" s="332" t="s">
        <v>28</v>
      </c>
      <c r="D769" s="332" t="s">
        <v>4255</v>
      </c>
      <c r="E769" s="21" t="s">
        <v>28</v>
      </c>
      <c r="F769" s="333">
        <v>1.373</v>
      </c>
      <c r="G769" s="42"/>
      <c r="H769" s="48"/>
    </row>
    <row r="770" s="2" customFormat="1" ht="16.8" customHeight="1">
      <c r="A770" s="42"/>
      <c r="B770" s="48"/>
      <c r="C770" s="332" t="s">
        <v>28</v>
      </c>
      <c r="D770" s="332" t="s">
        <v>4256</v>
      </c>
      <c r="E770" s="21" t="s">
        <v>28</v>
      </c>
      <c r="F770" s="333">
        <v>47.840000000000003</v>
      </c>
      <c r="G770" s="42"/>
      <c r="H770" s="48"/>
    </row>
    <row r="771" s="2" customFormat="1" ht="16.8" customHeight="1">
      <c r="A771" s="42"/>
      <c r="B771" s="48"/>
      <c r="C771" s="332" t="s">
        <v>28</v>
      </c>
      <c r="D771" s="332" t="s">
        <v>4257</v>
      </c>
      <c r="E771" s="21" t="s">
        <v>28</v>
      </c>
      <c r="F771" s="333">
        <v>17.600000000000001</v>
      </c>
      <c r="G771" s="42"/>
      <c r="H771" s="48"/>
    </row>
    <row r="772" s="2" customFormat="1" ht="16.8" customHeight="1">
      <c r="A772" s="42"/>
      <c r="B772" s="48"/>
      <c r="C772" s="332" t="s">
        <v>298</v>
      </c>
      <c r="D772" s="332" t="s">
        <v>466</v>
      </c>
      <c r="E772" s="21" t="s">
        <v>28</v>
      </c>
      <c r="F772" s="333">
        <v>140.965</v>
      </c>
      <c r="G772" s="42"/>
      <c r="H772" s="48"/>
    </row>
    <row r="773" s="2" customFormat="1" ht="16.8" customHeight="1">
      <c r="A773" s="42"/>
      <c r="B773" s="48"/>
      <c r="C773" s="334" t="s">
        <v>7394</v>
      </c>
      <c r="D773" s="42"/>
      <c r="E773" s="42"/>
      <c r="F773" s="42"/>
      <c r="G773" s="42"/>
      <c r="H773" s="48"/>
    </row>
    <row r="774" s="2" customFormat="1" ht="16.8" customHeight="1">
      <c r="A774" s="42"/>
      <c r="B774" s="48"/>
      <c r="C774" s="332" t="s">
        <v>4251</v>
      </c>
      <c r="D774" s="332" t="s">
        <v>7518</v>
      </c>
      <c r="E774" s="21" t="s">
        <v>436</v>
      </c>
      <c r="F774" s="333">
        <v>140.965</v>
      </c>
      <c r="G774" s="42"/>
      <c r="H774" s="48"/>
    </row>
    <row r="775" s="2" customFormat="1" ht="16.8" customHeight="1">
      <c r="A775" s="42"/>
      <c r="B775" s="48"/>
      <c r="C775" s="332" t="s">
        <v>4231</v>
      </c>
      <c r="D775" s="332" t="s">
        <v>7519</v>
      </c>
      <c r="E775" s="21" t="s">
        <v>436</v>
      </c>
      <c r="F775" s="333">
        <v>140.965</v>
      </c>
      <c r="G775" s="42"/>
      <c r="H775" s="48"/>
    </row>
    <row r="776" s="2" customFormat="1" ht="16.8" customHeight="1">
      <c r="A776" s="42"/>
      <c r="B776" s="48"/>
      <c r="C776" s="332" t="s">
        <v>4236</v>
      </c>
      <c r="D776" s="332" t="s">
        <v>7520</v>
      </c>
      <c r="E776" s="21" t="s">
        <v>436</v>
      </c>
      <c r="F776" s="333">
        <v>140.965</v>
      </c>
      <c r="G776" s="42"/>
      <c r="H776" s="48"/>
    </row>
    <row r="777" s="2" customFormat="1" ht="16.8" customHeight="1">
      <c r="A777" s="42"/>
      <c r="B777" s="48"/>
      <c r="C777" s="328" t="s">
        <v>301</v>
      </c>
      <c r="D777" s="329" t="s">
        <v>301</v>
      </c>
      <c r="E777" s="330" t="s">
        <v>28</v>
      </c>
      <c r="F777" s="331">
        <v>141</v>
      </c>
      <c r="G777" s="42"/>
      <c r="H777" s="48"/>
    </row>
    <row r="778" s="2" customFormat="1" ht="16.8" customHeight="1">
      <c r="A778" s="42"/>
      <c r="B778" s="48"/>
      <c r="C778" s="332" t="s">
        <v>28</v>
      </c>
      <c r="D778" s="332" t="s">
        <v>1267</v>
      </c>
      <c r="E778" s="21" t="s">
        <v>28</v>
      </c>
      <c r="F778" s="333">
        <v>0</v>
      </c>
      <c r="G778" s="42"/>
      <c r="H778" s="48"/>
    </row>
    <row r="779" s="2" customFormat="1" ht="16.8" customHeight="1">
      <c r="A779" s="42"/>
      <c r="B779" s="48"/>
      <c r="C779" s="332" t="s">
        <v>28</v>
      </c>
      <c r="D779" s="332" t="s">
        <v>1268</v>
      </c>
      <c r="E779" s="21" t="s">
        <v>28</v>
      </c>
      <c r="F779" s="333">
        <v>0</v>
      </c>
      <c r="G779" s="42"/>
      <c r="H779" s="48"/>
    </row>
    <row r="780" s="2" customFormat="1" ht="16.8" customHeight="1">
      <c r="A780" s="42"/>
      <c r="B780" s="48"/>
      <c r="C780" s="332" t="s">
        <v>304</v>
      </c>
      <c r="D780" s="332" t="s">
        <v>305</v>
      </c>
      <c r="E780" s="21" t="s">
        <v>28</v>
      </c>
      <c r="F780" s="333">
        <v>34</v>
      </c>
      <c r="G780" s="42"/>
      <c r="H780" s="48"/>
    </row>
    <row r="781" s="2" customFormat="1" ht="16.8" customHeight="1">
      <c r="A781" s="42"/>
      <c r="B781" s="48"/>
      <c r="C781" s="332" t="s">
        <v>307</v>
      </c>
      <c r="D781" s="332" t="s">
        <v>308</v>
      </c>
      <c r="E781" s="21" t="s">
        <v>28</v>
      </c>
      <c r="F781" s="333">
        <v>107</v>
      </c>
      <c r="G781" s="42"/>
      <c r="H781" s="48"/>
    </row>
    <row r="782" s="2" customFormat="1" ht="16.8" customHeight="1">
      <c r="A782" s="42"/>
      <c r="B782" s="48"/>
      <c r="C782" s="332" t="s">
        <v>301</v>
      </c>
      <c r="D782" s="332" t="s">
        <v>466</v>
      </c>
      <c r="E782" s="21" t="s">
        <v>28</v>
      </c>
      <c r="F782" s="333">
        <v>141</v>
      </c>
      <c r="G782" s="42"/>
      <c r="H782" s="48"/>
    </row>
    <row r="783" s="2" customFormat="1" ht="16.8" customHeight="1">
      <c r="A783" s="42"/>
      <c r="B783" s="48"/>
      <c r="C783" s="334" t="s">
        <v>7394</v>
      </c>
      <c r="D783" s="42"/>
      <c r="E783" s="42"/>
      <c r="F783" s="42"/>
      <c r="G783" s="42"/>
      <c r="H783" s="48"/>
    </row>
    <row r="784" s="2" customFormat="1">
      <c r="A784" s="42"/>
      <c r="B784" s="48"/>
      <c r="C784" s="332" t="s">
        <v>4140</v>
      </c>
      <c r="D784" s="332" t="s">
        <v>7521</v>
      </c>
      <c r="E784" s="21" t="s">
        <v>436</v>
      </c>
      <c r="F784" s="333">
        <v>141</v>
      </c>
      <c r="G784" s="42"/>
      <c r="H784" s="48"/>
    </row>
    <row r="785" s="2" customFormat="1" ht="16.8" customHeight="1">
      <c r="A785" s="42"/>
      <c r="B785" s="48"/>
      <c r="C785" s="332" t="s">
        <v>4174</v>
      </c>
      <c r="D785" s="332" t="s">
        <v>7522</v>
      </c>
      <c r="E785" s="21" t="s">
        <v>436</v>
      </c>
      <c r="F785" s="333">
        <v>216.01499999999999</v>
      </c>
      <c r="G785" s="42"/>
      <c r="H785" s="48"/>
    </row>
    <row r="786" s="2" customFormat="1">
      <c r="A786" s="42"/>
      <c r="B786" s="48"/>
      <c r="C786" s="332" t="s">
        <v>4179</v>
      </c>
      <c r="D786" s="332" t="s">
        <v>7523</v>
      </c>
      <c r="E786" s="21" t="s">
        <v>436</v>
      </c>
      <c r="F786" s="333">
        <v>216.01499999999999</v>
      </c>
      <c r="G786" s="42"/>
      <c r="H786" s="48"/>
    </row>
    <row r="787" s="2" customFormat="1" ht="16.8" customHeight="1">
      <c r="A787" s="42"/>
      <c r="B787" s="48"/>
      <c r="C787" s="328" t="s">
        <v>304</v>
      </c>
      <c r="D787" s="329" t="s">
        <v>304</v>
      </c>
      <c r="E787" s="330" t="s">
        <v>28</v>
      </c>
      <c r="F787" s="331">
        <v>34</v>
      </c>
      <c r="G787" s="42"/>
      <c r="H787" s="48"/>
    </row>
    <row r="788" s="2" customFormat="1" ht="16.8" customHeight="1">
      <c r="A788" s="42"/>
      <c r="B788" s="48"/>
      <c r="C788" s="332" t="s">
        <v>28</v>
      </c>
      <c r="D788" s="332" t="s">
        <v>1267</v>
      </c>
      <c r="E788" s="21" t="s">
        <v>28</v>
      </c>
      <c r="F788" s="333">
        <v>0</v>
      </c>
      <c r="G788" s="42"/>
      <c r="H788" s="48"/>
    </row>
    <row r="789" s="2" customFormat="1" ht="16.8" customHeight="1">
      <c r="A789" s="42"/>
      <c r="B789" s="48"/>
      <c r="C789" s="332" t="s">
        <v>28</v>
      </c>
      <c r="D789" s="332" t="s">
        <v>1268</v>
      </c>
      <c r="E789" s="21" t="s">
        <v>28</v>
      </c>
      <c r="F789" s="333">
        <v>0</v>
      </c>
      <c r="G789" s="42"/>
      <c r="H789" s="48"/>
    </row>
    <row r="790" s="2" customFormat="1" ht="16.8" customHeight="1">
      <c r="A790" s="42"/>
      <c r="B790" s="48"/>
      <c r="C790" s="332" t="s">
        <v>304</v>
      </c>
      <c r="D790" s="332" t="s">
        <v>305</v>
      </c>
      <c r="E790" s="21" t="s">
        <v>28</v>
      </c>
      <c r="F790" s="333">
        <v>34</v>
      </c>
      <c r="G790" s="42"/>
      <c r="H790" s="48"/>
    </row>
    <row r="791" s="2" customFormat="1" ht="16.8" customHeight="1">
      <c r="A791" s="42"/>
      <c r="B791" s="48"/>
      <c r="C791" s="334" t="s">
        <v>7394</v>
      </c>
      <c r="D791" s="42"/>
      <c r="E791" s="42"/>
      <c r="F791" s="42"/>
      <c r="G791" s="42"/>
      <c r="H791" s="48"/>
    </row>
    <row r="792" s="2" customFormat="1">
      <c r="A792" s="42"/>
      <c r="B792" s="48"/>
      <c r="C792" s="332" t="s">
        <v>4140</v>
      </c>
      <c r="D792" s="332" t="s">
        <v>7521</v>
      </c>
      <c r="E792" s="21" t="s">
        <v>436</v>
      </c>
      <c r="F792" s="333">
        <v>141</v>
      </c>
      <c r="G792" s="42"/>
      <c r="H792" s="48"/>
    </row>
    <row r="793" s="2" customFormat="1" ht="16.8" customHeight="1">
      <c r="A793" s="42"/>
      <c r="B793" s="48"/>
      <c r="C793" s="332" t="s">
        <v>4184</v>
      </c>
      <c r="D793" s="332" t="s">
        <v>7524</v>
      </c>
      <c r="E793" s="21" t="s">
        <v>436</v>
      </c>
      <c r="F793" s="333">
        <v>34</v>
      </c>
      <c r="G793" s="42"/>
      <c r="H793" s="48"/>
    </row>
    <row r="794" s="2" customFormat="1" ht="16.8" customHeight="1">
      <c r="A794" s="42"/>
      <c r="B794" s="48"/>
      <c r="C794" s="332" t="s">
        <v>4145</v>
      </c>
      <c r="D794" s="332" t="s">
        <v>7525</v>
      </c>
      <c r="E794" s="21" t="s">
        <v>436</v>
      </c>
      <c r="F794" s="333">
        <v>39.100000000000001</v>
      </c>
      <c r="G794" s="42"/>
      <c r="H794" s="48"/>
    </row>
    <row r="795" s="2" customFormat="1" ht="16.8" customHeight="1">
      <c r="A795" s="42"/>
      <c r="B795" s="48"/>
      <c r="C795" s="328" t="s">
        <v>307</v>
      </c>
      <c r="D795" s="329" t="s">
        <v>307</v>
      </c>
      <c r="E795" s="330" t="s">
        <v>28</v>
      </c>
      <c r="F795" s="331">
        <v>107</v>
      </c>
      <c r="G795" s="42"/>
      <c r="H795" s="48"/>
    </row>
    <row r="796" s="2" customFormat="1" ht="16.8" customHeight="1">
      <c r="A796" s="42"/>
      <c r="B796" s="48"/>
      <c r="C796" s="332" t="s">
        <v>307</v>
      </c>
      <c r="D796" s="332" t="s">
        <v>308</v>
      </c>
      <c r="E796" s="21" t="s">
        <v>28</v>
      </c>
      <c r="F796" s="333">
        <v>107</v>
      </c>
      <c r="G796" s="42"/>
      <c r="H796" s="48"/>
    </row>
    <row r="797" s="2" customFormat="1" ht="16.8" customHeight="1">
      <c r="A797" s="42"/>
      <c r="B797" s="48"/>
      <c r="C797" s="334" t="s">
        <v>7394</v>
      </c>
      <c r="D797" s="42"/>
      <c r="E797" s="42"/>
      <c r="F797" s="42"/>
      <c r="G797" s="42"/>
      <c r="H797" s="48"/>
    </row>
    <row r="798" s="2" customFormat="1">
      <c r="A798" s="42"/>
      <c r="B798" s="48"/>
      <c r="C798" s="332" t="s">
        <v>4140</v>
      </c>
      <c r="D798" s="332" t="s">
        <v>7521</v>
      </c>
      <c r="E798" s="21" t="s">
        <v>436</v>
      </c>
      <c r="F798" s="333">
        <v>141</v>
      </c>
      <c r="G798" s="42"/>
      <c r="H798" s="48"/>
    </row>
    <row r="799" s="2" customFormat="1" ht="16.8" customHeight="1">
      <c r="A799" s="42"/>
      <c r="B799" s="48"/>
      <c r="C799" s="332" t="s">
        <v>4150</v>
      </c>
      <c r="D799" s="332" t="s">
        <v>7525</v>
      </c>
      <c r="E799" s="21" t="s">
        <v>436</v>
      </c>
      <c r="F799" s="333">
        <v>123.05</v>
      </c>
      <c r="G799" s="42"/>
      <c r="H799" s="48"/>
    </row>
    <row r="800" s="2" customFormat="1" ht="16.8" customHeight="1">
      <c r="A800" s="42"/>
      <c r="B800" s="48"/>
      <c r="C800" s="328" t="s">
        <v>310</v>
      </c>
      <c r="D800" s="329" t="s">
        <v>310</v>
      </c>
      <c r="E800" s="330" t="s">
        <v>28</v>
      </c>
      <c r="F800" s="331">
        <v>75.015000000000001</v>
      </c>
      <c r="G800" s="42"/>
      <c r="H800" s="48"/>
    </row>
    <row r="801" s="2" customFormat="1" ht="16.8" customHeight="1">
      <c r="A801" s="42"/>
      <c r="B801" s="48"/>
      <c r="C801" s="332" t="s">
        <v>28</v>
      </c>
      <c r="D801" s="332" t="s">
        <v>863</v>
      </c>
      <c r="E801" s="21" t="s">
        <v>28</v>
      </c>
      <c r="F801" s="333">
        <v>0</v>
      </c>
      <c r="G801" s="42"/>
      <c r="H801" s="48"/>
    </row>
    <row r="802" s="2" customFormat="1" ht="16.8" customHeight="1">
      <c r="A802" s="42"/>
      <c r="B802" s="48"/>
      <c r="C802" s="332" t="s">
        <v>28</v>
      </c>
      <c r="D802" s="332" t="s">
        <v>4159</v>
      </c>
      <c r="E802" s="21" t="s">
        <v>28</v>
      </c>
      <c r="F802" s="333">
        <v>82.530000000000001</v>
      </c>
      <c r="G802" s="42"/>
      <c r="H802" s="48"/>
    </row>
    <row r="803" s="2" customFormat="1" ht="16.8" customHeight="1">
      <c r="A803" s="42"/>
      <c r="B803" s="48"/>
      <c r="C803" s="332" t="s">
        <v>28</v>
      </c>
      <c r="D803" s="332" t="s">
        <v>4160</v>
      </c>
      <c r="E803" s="21" t="s">
        <v>28</v>
      </c>
      <c r="F803" s="333">
        <v>-18.420000000000002</v>
      </c>
      <c r="G803" s="42"/>
      <c r="H803" s="48"/>
    </row>
    <row r="804" s="2" customFormat="1" ht="16.8" customHeight="1">
      <c r="A804" s="42"/>
      <c r="B804" s="48"/>
      <c r="C804" s="332" t="s">
        <v>28</v>
      </c>
      <c r="D804" s="332" t="s">
        <v>4161</v>
      </c>
      <c r="E804" s="21" t="s">
        <v>28</v>
      </c>
      <c r="F804" s="333">
        <v>10.904999999999999</v>
      </c>
      <c r="G804" s="42"/>
      <c r="H804" s="48"/>
    </row>
    <row r="805" s="2" customFormat="1" ht="16.8" customHeight="1">
      <c r="A805" s="42"/>
      <c r="B805" s="48"/>
      <c r="C805" s="332" t="s">
        <v>310</v>
      </c>
      <c r="D805" s="332" t="s">
        <v>466</v>
      </c>
      <c r="E805" s="21" t="s">
        <v>28</v>
      </c>
      <c r="F805" s="333">
        <v>75.015000000000001</v>
      </c>
      <c r="G805" s="42"/>
      <c r="H805" s="48"/>
    </row>
    <row r="806" s="2" customFormat="1" ht="16.8" customHeight="1">
      <c r="A806" s="42"/>
      <c r="B806" s="48"/>
      <c r="C806" s="334" t="s">
        <v>7394</v>
      </c>
      <c r="D806" s="42"/>
      <c r="E806" s="42"/>
      <c r="F806" s="42"/>
      <c r="G806" s="42"/>
      <c r="H806" s="48"/>
    </row>
    <row r="807" s="2" customFormat="1">
      <c r="A807" s="42"/>
      <c r="B807" s="48"/>
      <c r="C807" s="332" t="s">
        <v>4155</v>
      </c>
      <c r="D807" s="332" t="s">
        <v>7526</v>
      </c>
      <c r="E807" s="21" t="s">
        <v>436</v>
      </c>
      <c r="F807" s="333">
        <v>75.015000000000001</v>
      </c>
      <c r="G807" s="42"/>
      <c r="H807" s="48"/>
    </row>
    <row r="808" s="2" customFormat="1" ht="16.8" customHeight="1">
      <c r="A808" s="42"/>
      <c r="B808" s="48"/>
      <c r="C808" s="332" t="s">
        <v>4174</v>
      </c>
      <c r="D808" s="332" t="s">
        <v>7522</v>
      </c>
      <c r="E808" s="21" t="s">
        <v>436</v>
      </c>
      <c r="F808" s="333">
        <v>216.01499999999999</v>
      </c>
      <c r="G808" s="42"/>
      <c r="H808" s="48"/>
    </row>
    <row r="809" s="2" customFormat="1">
      <c r="A809" s="42"/>
      <c r="B809" s="48"/>
      <c r="C809" s="332" t="s">
        <v>4179</v>
      </c>
      <c r="D809" s="332" t="s">
        <v>7523</v>
      </c>
      <c r="E809" s="21" t="s">
        <v>436</v>
      </c>
      <c r="F809" s="333">
        <v>216.01499999999999</v>
      </c>
      <c r="G809" s="42"/>
      <c r="H809" s="48"/>
    </row>
    <row r="810" s="2" customFormat="1" ht="16.8" customHeight="1">
      <c r="A810" s="42"/>
      <c r="B810" s="48"/>
      <c r="C810" s="332" t="s">
        <v>4168</v>
      </c>
      <c r="D810" s="332" t="s">
        <v>7527</v>
      </c>
      <c r="E810" s="21" t="s">
        <v>436</v>
      </c>
      <c r="F810" s="333">
        <v>75.629000000000005</v>
      </c>
      <c r="G810" s="42"/>
      <c r="H810" s="48"/>
    </row>
    <row r="811" s="2" customFormat="1" ht="16.8" customHeight="1">
      <c r="A811" s="42"/>
      <c r="B811" s="48"/>
      <c r="C811" s="328" t="s">
        <v>313</v>
      </c>
      <c r="D811" s="329" t="s">
        <v>313</v>
      </c>
      <c r="E811" s="330" t="s">
        <v>28</v>
      </c>
      <c r="F811" s="331">
        <v>10.638</v>
      </c>
      <c r="G811" s="42"/>
      <c r="H811" s="48"/>
    </row>
    <row r="812" s="2" customFormat="1" ht="16.8" customHeight="1">
      <c r="A812" s="42"/>
      <c r="B812" s="48"/>
      <c r="C812" s="332" t="s">
        <v>28</v>
      </c>
      <c r="D812" s="332" t="s">
        <v>899</v>
      </c>
      <c r="E812" s="21" t="s">
        <v>28</v>
      </c>
      <c r="F812" s="333">
        <v>0</v>
      </c>
      <c r="G812" s="42"/>
      <c r="H812" s="48"/>
    </row>
    <row r="813" s="2" customFormat="1" ht="16.8" customHeight="1">
      <c r="A813" s="42"/>
      <c r="B813" s="48"/>
      <c r="C813" s="332" t="s">
        <v>28</v>
      </c>
      <c r="D813" s="332" t="s">
        <v>863</v>
      </c>
      <c r="E813" s="21" t="s">
        <v>28</v>
      </c>
      <c r="F813" s="333">
        <v>0</v>
      </c>
      <c r="G813" s="42"/>
      <c r="H813" s="48"/>
    </row>
    <row r="814" s="2" customFormat="1" ht="16.8" customHeight="1">
      <c r="A814" s="42"/>
      <c r="B814" s="48"/>
      <c r="C814" s="332" t="s">
        <v>28</v>
      </c>
      <c r="D814" s="332" t="s">
        <v>4166</v>
      </c>
      <c r="E814" s="21" t="s">
        <v>28</v>
      </c>
      <c r="F814" s="333">
        <v>10.638</v>
      </c>
      <c r="G814" s="42"/>
      <c r="H814" s="48"/>
    </row>
    <row r="815" s="2" customFormat="1" ht="16.8" customHeight="1">
      <c r="A815" s="42"/>
      <c r="B815" s="48"/>
      <c r="C815" s="332" t="s">
        <v>313</v>
      </c>
      <c r="D815" s="332" t="s">
        <v>466</v>
      </c>
      <c r="E815" s="21" t="s">
        <v>28</v>
      </c>
      <c r="F815" s="333">
        <v>10.638</v>
      </c>
      <c r="G815" s="42"/>
      <c r="H815" s="48"/>
    </row>
    <row r="816" s="2" customFormat="1" ht="16.8" customHeight="1">
      <c r="A816" s="42"/>
      <c r="B816" s="48"/>
      <c r="C816" s="334" t="s">
        <v>7394</v>
      </c>
      <c r="D816" s="42"/>
      <c r="E816" s="42"/>
      <c r="F816" s="42"/>
      <c r="G816" s="42"/>
      <c r="H816" s="48"/>
    </row>
    <row r="817" s="2" customFormat="1" ht="16.8" customHeight="1">
      <c r="A817" s="42"/>
      <c r="B817" s="48"/>
      <c r="C817" s="332" t="s">
        <v>4163</v>
      </c>
      <c r="D817" s="332" t="s">
        <v>7527</v>
      </c>
      <c r="E817" s="21" t="s">
        <v>436</v>
      </c>
      <c r="F817" s="333">
        <v>10.638</v>
      </c>
      <c r="G817" s="42"/>
      <c r="H817" s="48"/>
    </row>
    <row r="818" s="2" customFormat="1" ht="16.8" customHeight="1">
      <c r="A818" s="42"/>
      <c r="B818" s="48"/>
      <c r="C818" s="332" t="s">
        <v>4168</v>
      </c>
      <c r="D818" s="332" t="s">
        <v>7527</v>
      </c>
      <c r="E818" s="21" t="s">
        <v>436</v>
      </c>
      <c r="F818" s="333">
        <v>75.629000000000005</v>
      </c>
      <c r="G818" s="42"/>
      <c r="H818" s="48"/>
    </row>
    <row r="819" s="2" customFormat="1" ht="16.8" customHeight="1">
      <c r="A819" s="42"/>
      <c r="B819" s="48"/>
      <c r="C819" s="328" t="s">
        <v>316</v>
      </c>
      <c r="D819" s="329" t="s">
        <v>316</v>
      </c>
      <c r="E819" s="330" t="s">
        <v>28</v>
      </c>
      <c r="F819" s="331">
        <v>120</v>
      </c>
      <c r="G819" s="42"/>
      <c r="H819" s="48"/>
    </row>
    <row r="820" s="2" customFormat="1" ht="16.8" customHeight="1">
      <c r="A820" s="42"/>
      <c r="B820" s="48"/>
      <c r="C820" s="332" t="s">
        <v>28</v>
      </c>
      <c r="D820" s="332" t="s">
        <v>1267</v>
      </c>
      <c r="E820" s="21" t="s">
        <v>28</v>
      </c>
      <c r="F820" s="333">
        <v>0</v>
      </c>
      <c r="G820" s="42"/>
      <c r="H820" s="48"/>
    </row>
    <row r="821" s="2" customFormat="1" ht="16.8" customHeight="1">
      <c r="A821" s="42"/>
      <c r="B821" s="48"/>
      <c r="C821" s="332" t="s">
        <v>28</v>
      </c>
      <c r="D821" s="332" t="s">
        <v>1268</v>
      </c>
      <c r="E821" s="21" t="s">
        <v>28</v>
      </c>
      <c r="F821" s="333">
        <v>0</v>
      </c>
      <c r="G821" s="42"/>
      <c r="H821" s="48"/>
    </row>
    <row r="822" s="2" customFormat="1" ht="16.8" customHeight="1">
      <c r="A822" s="42"/>
      <c r="B822" s="48"/>
      <c r="C822" s="332" t="s">
        <v>28</v>
      </c>
      <c r="D822" s="332" t="s">
        <v>3934</v>
      </c>
      <c r="E822" s="21" t="s">
        <v>28</v>
      </c>
      <c r="F822" s="333">
        <v>120</v>
      </c>
      <c r="G822" s="42"/>
      <c r="H822" s="48"/>
    </row>
    <row r="823" s="2" customFormat="1" ht="16.8" customHeight="1">
      <c r="A823" s="42"/>
      <c r="B823" s="48"/>
      <c r="C823" s="332" t="s">
        <v>316</v>
      </c>
      <c r="D823" s="332" t="s">
        <v>466</v>
      </c>
      <c r="E823" s="21" t="s">
        <v>28</v>
      </c>
      <c r="F823" s="333">
        <v>120</v>
      </c>
      <c r="G823" s="42"/>
      <c r="H823" s="48"/>
    </row>
    <row r="824" s="2" customFormat="1" ht="16.8" customHeight="1">
      <c r="A824" s="42"/>
      <c r="B824" s="48"/>
      <c r="C824" s="334" t="s">
        <v>7394</v>
      </c>
      <c r="D824" s="42"/>
      <c r="E824" s="42"/>
      <c r="F824" s="42"/>
      <c r="G824" s="42"/>
      <c r="H824" s="48"/>
    </row>
    <row r="825" s="2" customFormat="1" ht="16.8" customHeight="1">
      <c r="A825" s="42"/>
      <c r="B825" s="48"/>
      <c r="C825" s="332" t="s">
        <v>3931</v>
      </c>
      <c r="D825" s="332" t="s">
        <v>7528</v>
      </c>
      <c r="E825" s="21" t="s">
        <v>859</v>
      </c>
      <c r="F825" s="333">
        <v>120</v>
      </c>
      <c r="G825" s="42"/>
      <c r="H825" s="48"/>
    </row>
    <row r="826" s="2" customFormat="1" ht="16.8" customHeight="1">
      <c r="A826" s="42"/>
      <c r="B826" s="48"/>
      <c r="C826" s="332" t="s">
        <v>3936</v>
      </c>
      <c r="D826" s="332" t="s">
        <v>7529</v>
      </c>
      <c r="E826" s="21" t="s">
        <v>436</v>
      </c>
      <c r="F826" s="333">
        <v>11.880000000000001</v>
      </c>
      <c r="G826" s="42"/>
      <c r="H826" s="48"/>
    </row>
    <row r="827" s="2" customFormat="1" ht="16.8" customHeight="1">
      <c r="A827" s="42"/>
      <c r="B827" s="48"/>
      <c r="C827" s="328" t="s">
        <v>319</v>
      </c>
      <c r="D827" s="329" t="s">
        <v>319</v>
      </c>
      <c r="E827" s="330" t="s">
        <v>28</v>
      </c>
      <c r="F827" s="331">
        <v>10.550000000000001</v>
      </c>
      <c r="G827" s="42"/>
      <c r="H827" s="48"/>
    </row>
    <row r="828" s="2" customFormat="1" ht="16.8" customHeight="1">
      <c r="A828" s="42"/>
      <c r="B828" s="48"/>
      <c r="C828" s="332" t="s">
        <v>28</v>
      </c>
      <c r="D828" s="332" t="s">
        <v>457</v>
      </c>
      <c r="E828" s="21" t="s">
        <v>28</v>
      </c>
      <c r="F828" s="333">
        <v>0</v>
      </c>
      <c r="G828" s="42"/>
      <c r="H828" s="48"/>
    </row>
    <row r="829" s="2" customFormat="1" ht="16.8" customHeight="1">
      <c r="A829" s="42"/>
      <c r="B829" s="48"/>
      <c r="C829" s="332" t="s">
        <v>28</v>
      </c>
      <c r="D829" s="332" t="s">
        <v>862</v>
      </c>
      <c r="E829" s="21" t="s">
        <v>28</v>
      </c>
      <c r="F829" s="333">
        <v>0</v>
      </c>
      <c r="G829" s="42"/>
      <c r="H829" s="48"/>
    </row>
    <row r="830" s="2" customFormat="1" ht="16.8" customHeight="1">
      <c r="A830" s="42"/>
      <c r="B830" s="48"/>
      <c r="C830" s="332" t="s">
        <v>28</v>
      </c>
      <c r="D830" s="332" t="s">
        <v>1586</v>
      </c>
      <c r="E830" s="21" t="s">
        <v>28</v>
      </c>
      <c r="F830" s="333">
        <v>10.550000000000001</v>
      </c>
      <c r="G830" s="42"/>
      <c r="H830" s="48"/>
    </row>
    <row r="831" s="2" customFormat="1" ht="16.8" customHeight="1">
      <c r="A831" s="42"/>
      <c r="B831" s="48"/>
      <c r="C831" s="332" t="s">
        <v>319</v>
      </c>
      <c r="D831" s="332" t="s">
        <v>466</v>
      </c>
      <c r="E831" s="21" t="s">
        <v>28</v>
      </c>
      <c r="F831" s="333">
        <v>10.550000000000001</v>
      </c>
      <c r="G831" s="42"/>
      <c r="H831" s="48"/>
    </row>
    <row r="832" s="2" customFormat="1" ht="16.8" customHeight="1">
      <c r="A832" s="42"/>
      <c r="B832" s="48"/>
      <c r="C832" s="334" t="s">
        <v>7394</v>
      </c>
      <c r="D832" s="42"/>
      <c r="E832" s="42"/>
      <c r="F832" s="42"/>
      <c r="G832" s="42"/>
      <c r="H832" s="48"/>
    </row>
    <row r="833" s="2" customFormat="1" ht="16.8" customHeight="1">
      <c r="A833" s="42"/>
      <c r="B833" s="48"/>
      <c r="C833" s="332" t="s">
        <v>1582</v>
      </c>
      <c r="D833" s="332" t="s">
        <v>7530</v>
      </c>
      <c r="E833" s="21" t="s">
        <v>949</v>
      </c>
      <c r="F833" s="333">
        <v>10.550000000000001</v>
      </c>
      <c r="G833" s="42"/>
      <c r="H833" s="48"/>
    </row>
    <row r="834" s="2" customFormat="1" ht="16.8" customHeight="1">
      <c r="A834" s="42"/>
      <c r="B834" s="48"/>
      <c r="C834" s="332" t="s">
        <v>1593</v>
      </c>
      <c r="D834" s="332" t="s">
        <v>7531</v>
      </c>
      <c r="E834" s="21" t="s">
        <v>504</v>
      </c>
      <c r="F834" s="333">
        <v>0.21099999999999999</v>
      </c>
      <c r="G834" s="42"/>
      <c r="H834" s="48"/>
    </row>
    <row r="835" s="2" customFormat="1" ht="16.8" customHeight="1">
      <c r="A835" s="42"/>
      <c r="B835" s="48"/>
      <c r="C835" s="332" t="s">
        <v>1588</v>
      </c>
      <c r="D835" s="332" t="s">
        <v>1589</v>
      </c>
      <c r="E835" s="21" t="s">
        <v>436</v>
      </c>
      <c r="F835" s="333">
        <v>1.087</v>
      </c>
      <c r="G835" s="42"/>
      <c r="H835" s="48"/>
    </row>
    <row r="836" s="2" customFormat="1" ht="16.8" customHeight="1">
      <c r="A836" s="42"/>
      <c r="B836" s="48"/>
      <c r="C836" s="328" t="s">
        <v>322</v>
      </c>
      <c r="D836" s="329" t="s">
        <v>322</v>
      </c>
      <c r="E836" s="330" t="s">
        <v>28</v>
      </c>
      <c r="F836" s="331">
        <v>4.1849999999999996</v>
      </c>
      <c r="G836" s="42"/>
      <c r="H836" s="48"/>
    </row>
    <row r="837" s="2" customFormat="1" ht="16.8" customHeight="1">
      <c r="A837" s="42"/>
      <c r="B837" s="48"/>
      <c r="C837" s="332" t="s">
        <v>28</v>
      </c>
      <c r="D837" s="332" t="s">
        <v>460</v>
      </c>
      <c r="E837" s="21" t="s">
        <v>28</v>
      </c>
      <c r="F837" s="333">
        <v>0</v>
      </c>
      <c r="G837" s="42"/>
      <c r="H837" s="48"/>
    </row>
    <row r="838" s="2" customFormat="1" ht="16.8" customHeight="1">
      <c r="A838" s="42"/>
      <c r="B838" s="48"/>
      <c r="C838" s="332" t="s">
        <v>28</v>
      </c>
      <c r="D838" s="332" t="s">
        <v>774</v>
      </c>
      <c r="E838" s="21" t="s">
        <v>28</v>
      </c>
      <c r="F838" s="333">
        <v>4.1849999999999996</v>
      </c>
      <c r="G838" s="42"/>
      <c r="H838" s="48"/>
    </row>
    <row r="839" s="2" customFormat="1" ht="16.8" customHeight="1">
      <c r="A839" s="42"/>
      <c r="B839" s="48"/>
      <c r="C839" s="332" t="s">
        <v>322</v>
      </c>
      <c r="D839" s="332" t="s">
        <v>466</v>
      </c>
      <c r="E839" s="21" t="s">
        <v>28</v>
      </c>
      <c r="F839" s="333">
        <v>4.1849999999999996</v>
      </c>
      <c r="G839" s="42"/>
      <c r="H839" s="48"/>
    </row>
    <row r="840" s="2" customFormat="1" ht="16.8" customHeight="1">
      <c r="A840" s="42"/>
      <c r="B840" s="48"/>
      <c r="C840" s="334" t="s">
        <v>7394</v>
      </c>
      <c r="D840" s="42"/>
      <c r="E840" s="42"/>
      <c r="F840" s="42"/>
      <c r="G840" s="42"/>
      <c r="H840" s="48"/>
    </row>
    <row r="841" s="2" customFormat="1" ht="16.8" customHeight="1">
      <c r="A841" s="42"/>
      <c r="B841" s="48"/>
      <c r="C841" s="332" t="s">
        <v>770</v>
      </c>
      <c r="D841" s="332" t="s">
        <v>7532</v>
      </c>
      <c r="E841" s="21" t="s">
        <v>504</v>
      </c>
      <c r="F841" s="333">
        <v>4.1849999999999996</v>
      </c>
      <c r="G841" s="42"/>
      <c r="H841" s="48"/>
    </row>
    <row r="842" s="2" customFormat="1" ht="16.8" customHeight="1">
      <c r="A842" s="42"/>
      <c r="B842" s="48"/>
      <c r="C842" s="332" t="s">
        <v>755</v>
      </c>
      <c r="D842" s="332" t="s">
        <v>7486</v>
      </c>
      <c r="E842" s="21" t="s">
        <v>504</v>
      </c>
      <c r="F842" s="333">
        <v>10.23</v>
      </c>
      <c r="G842" s="42"/>
      <c r="H842" s="48"/>
    </row>
    <row r="843" s="2" customFormat="1" ht="16.8" customHeight="1">
      <c r="A843" s="42"/>
      <c r="B843" s="48"/>
      <c r="C843" s="332" t="s">
        <v>777</v>
      </c>
      <c r="D843" s="332" t="s">
        <v>778</v>
      </c>
      <c r="E843" s="21" t="s">
        <v>740</v>
      </c>
      <c r="F843" s="333">
        <v>8.3699999999999992</v>
      </c>
      <c r="G843" s="42"/>
      <c r="H843" s="48"/>
    </row>
    <row r="844" s="2" customFormat="1" ht="16.8" customHeight="1">
      <c r="A844" s="42"/>
      <c r="B844" s="48"/>
      <c r="C844" s="328" t="s">
        <v>325</v>
      </c>
      <c r="D844" s="329" t="s">
        <v>325</v>
      </c>
      <c r="E844" s="330" t="s">
        <v>28</v>
      </c>
      <c r="F844" s="331">
        <v>24.579999999999998</v>
      </c>
      <c r="G844" s="42"/>
      <c r="H844" s="48"/>
    </row>
    <row r="845" s="2" customFormat="1" ht="16.8" customHeight="1">
      <c r="A845" s="42"/>
      <c r="B845" s="48"/>
      <c r="C845" s="332" t="s">
        <v>28</v>
      </c>
      <c r="D845" s="332" t="s">
        <v>460</v>
      </c>
      <c r="E845" s="21" t="s">
        <v>28</v>
      </c>
      <c r="F845" s="333">
        <v>0</v>
      </c>
      <c r="G845" s="42"/>
      <c r="H845" s="48"/>
    </row>
    <row r="846" s="2" customFormat="1" ht="16.8" customHeight="1">
      <c r="A846" s="42"/>
      <c r="B846" s="48"/>
      <c r="C846" s="332" t="s">
        <v>28</v>
      </c>
      <c r="D846" s="332" t="s">
        <v>1255</v>
      </c>
      <c r="E846" s="21" t="s">
        <v>28</v>
      </c>
      <c r="F846" s="333">
        <v>27.280000000000001</v>
      </c>
      <c r="G846" s="42"/>
      <c r="H846" s="48"/>
    </row>
    <row r="847" s="2" customFormat="1" ht="16.8" customHeight="1">
      <c r="A847" s="42"/>
      <c r="B847" s="48"/>
      <c r="C847" s="332" t="s">
        <v>28</v>
      </c>
      <c r="D847" s="332" t="s">
        <v>1256</v>
      </c>
      <c r="E847" s="21" t="s">
        <v>28</v>
      </c>
      <c r="F847" s="333">
        <v>-2.7000000000000002</v>
      </c>
      <c r="G847" s="42"/>
      <c r="H847" s="48"/>
    </row>
    <row r="848" s="2" customFormat="1" ht="16.8" customHeight="1">
      <c r="A848" s="42"/>
      <c r="B848" s="48"/>
      <c r="C848" s="332" t="s">
        <v>325</v>
      </c>
      <c r="D848" s="332" t="s">
        <v>466</v>
      </c>
      <c r="E848" s="21" t="s">
        <v>28</v>
      </c>
      <c r="F848" s="333">
        <v>24.579999999999998</v>
      </c>
      <c r="G848" s="42"/>
      <c r="H848" s="48"/>
    </row>
    <row r="849" s="2" customFormat="1" ht="16.8" customHeight="1">
      <c r="A849" s="42"/>
      <c r="B849" s="48"/>
      <c r="C849" s="334" t="s">
        <v>7394</v>
      </c>
      <c r="D849" s="42"/>
      <c r="E849" s="42"/>
      <c r="F849" s="42"/>
      <c r="G849" s="42"/>
      <c r="H849" s="48"/>
    </row>
    <row r="850" s="2" customFormat="1" ht="16.8" customHeight="1">
      <c r="A850" s="42"/>
      <c r="B850" s="48"/>
      <c r="C850" s="332" t="s">
        <v>1251</v>
      </c>
      <c r="D850" s="332" t="s">
        <v>7533</v>
      </c>
      <c r="E850" s="21" t="s">
        <v>436</v>
      </c>
      <c r="F850" s="333">
        <v>24.579999999999998</v>
      </c>
      <c r="G850" s="42"/>
      <c r="H850" s="48"/>
    </row>
    <row r="851" s="2" customFormat="1" ht="16.8" customHeight="1">
      <c r="A851" s="42"/>
      <c r="B851" s="48"/>
      <c r="C851" s="332" t="s">
        <v>1240</v>
      </c>
      <c r="D851" s="332" t="s">
        <v>7534</v>
      </c>
      <c r="E851" s="21" t="s">
        <v>436</v>
      </c>
      <c r="F851" s="333">
        <v>61.380000000000003</v>
      </c>
      <c r="G851" s="42"/>
      <c r="H851" s="48"/>
    </row>
    <row r="852" s="2" customFormat="1" ht="16.8" customHeight="1">
      <c r="A852" s="42"/>
      <c r="B852" s="48"/>
      <c r="C852" s="332" t="s">
        <v>1289</v>
      </c>
      <c r="D852" s="332" t="s">
        <v>7535</v>
      </c>
      <c r="E852" s="21" t="s">
        <v>436</v>
      </c>
      <c r="F852" s="333">
        <v>61.380000000000003</v>
      </c>
      <c r="G852" s="42"/>
      <c r="H852" s="48"/>
    </row>
    <row r="853" s="2" customFormat="1" ht="16.8" customHeight="1">
      <c r="A853" s="42"/>
      <c r="B853" s="48"/>
      <c r="C853" s="328" t="s">
        <v>7536</v>
      </c>
      <c r="D853" s="329" t="s">
        <v>7536</v>
      </c>
      <c r="E853" s="330" t="s">
        <v>28</v>
      </c>
      <c r="F853" s="331">
        <v>75.921999999999997</v>
      </c>
      <c r="G853" s="42"/>
      <c r="H853" s="48"/>
    </row>
    <row r="854" s="2" customFormat="1" ht="16.8" customHeight="1">
      <c r="A854" s="42"/>
      <c r="B854" s="48"/>
      <c r="C854" s="328" t="s">
        <v>7537</v>
      </c>
      <c r="D854" s="329" t="s">
        <v>7537</v>
      </c>
      <c r="E854" s="330" t="s">
        <v>28</v>
      </c>
      <c r="F854" s="331">
        <v>98.245000000000005</v>
      </c>
      <c r="G854" s="42"/>
      <c r="H854" s="48"/>
    </row>
    <row r="855" s="2" customFormat="1" ht="16.8" customHeight="1">
      <c r="A855" s="42"/>
      <c r="B855" s="48"/>
      <c r="C855" s="328" t="s">
        <v>328</v>
      </c>
      <c r="D855" s="329" t="s">
        <v>328</v>
      </c>
      <c r="E855" s="330" t="s">
        <v>28</v>
      </c>
      <c r="F855" s="331">
        <v>488.56799999999998</v>
      </c>
      <c r="G855" s="42"/>
      <c r="H855" s="48"/>
    </row>
    <row r="856" s="2" customFormat="1" ht="16.8" customHeight="1">
      <c r="A856" s="42"/>
      <c r="B856" s="48"/>
      <c r="C856" s="332" t="s">
        <v>28</v>
      </c>
      <c r="D856" s="332" t="s">
        <v>169</v>
      </c>
      <c r="E856" s="21" t="s">
        <v>28</v>
      </c>
      <c r="F856" s="333">
        <v>289.80000000000001</v>
      </c>
      <c r="G856" s="42"/>
      <c r="H856" s="48"/>
    </row>
    <row r="857" s="2" customFormat="1" ht="16.8" customHeight="1">
      <c r="A857" s="42"/>
      <c r="B857" s="48"/>
      <c r="C857" s="332" t="s">
        <v>28</v>
      </c>
      <c r="D857" s="332" t="s">
        <v>460</v>
      </c>
      <c r="E857" s="21" t="s">
        <v>28</v>
      </c>
      <c r="F857" s="333">
        <v>0</v>
      </c>
      <c r="G857" s="42"/>
      <c r="H857" s="48"/>
    </row>
    <row r="858" s="2" customFormat="1" ht="16.8" customHeight="1">
      <c r="A858" s="42"/>
      <c r="B858" s="48"/>
      <c r="C858" s="332" t="s">
        <v>28</v>
      </c>
      <c r="D858" s="332" t="s">
        <v>1232</v>
      </c>
      <c r="E858" s="21" t="s">
        <v>28</v>
      </c>
      <c r="F858" s="333">
        <v>4.2750000000000004</v>
      </c>
      <c r="G858" s="42"/>
      <c r="H858" s="48"/>
    </row>
    <row r="859" s="2" customFormat="1" ht="16.8" customHeight="1">
      <c r="A859" s="42"/>
      <c r="B859" s="48"/>
      <c r="C859" s="332" t="s">
        <v>28</v>
      </c>
      <c r="D859" s="332" t="s">
        <v>862</v>
      </c>
      <c r="E859" s="21" t="s">
        <v>28</v>
      </c>
      <c r="F859" s="333">
        <v>0</v>
      </c>
      <c r="G859" s="42"/>
      <c r="H859" s="48"/>
    </row>
    <row r="860" s="2" customFormat="1" ht="16.8" customHeight="1">
      <c r="A860" s="42"/>
      <c r="B860" s="48"/>
      <c r="C860" s="332" t="s">
        <v>28</v>
      </c>
      <c r="D860" s="332" t="s">
        <v>1233</v>
      </c>
      <c r="E860" s="21" t="s">
        <v>28</v>
      </c>
      <c r="F860" s="333">
        <v>3.4199999999999999</v>
      </c>
      <c r="G860" s="42"/>
      <c r="H860" s="48"/>
    </row>
    <row r="861" s="2" customFormat="1" ht="16.8" customHeight="1">
      <c r="A861" s="42"/>
      <c r="B861" s="48"/>
      <c r="C861" s="332" t="s">
        <v>28</v>
      </c>
      <c r="D861" s="332" t="s">
        <v>871</v>
      </c>
      <c r="E861" s="21" t="s">
        <v>28</v>
      </c>
      <c r="F861" s="333">
        <v>0</v>
      </c>
      <c r="G861" s="42"/>
      <c r="H861" s="48"/>
    </row>
    <row r="862" s="2" customFormat="1" ht="16.8" customHeight="1">
      <c r="A862" s="42"/>
      <c r="B862" s="48"/>
      <c r="C862" s="332" t="s">
        <v>28</v>
      </c>
      <c r="D862" s="332" t="s">
        <v>1233</v>
      </c>
      <c r="E862" s="21" t="s">
        <v>28</v>
      </c>
      <c r="F862" s="333">
        <v>3.4199999999999999</v>
      </c>
      <c r="G862" s="42"/>
      <c r="H862" s="48"/>
    </row>
    <row r="863" s="2" customFormat="1" ht="16.8" customHeight="1">
      <c r="A863" s="42"/>
      <c r="B863" s="48"/>
      <c r="C863" s="332" t="s">
        <v>28</v>
      </c>
      <c r="D863" s="332" t="s">
        <v>872</v>
      </c>
      <c r="E863" s="21" t="s">
        <v>28</v>
      </c>
      <c r="F863" s="333">
        <v>0</v>
      </c>
      <c r="G863" s="42"/>
      <c r="H863" s="48"/>
    </row>
    <row r="864" s="2" customFormat="1" ht="16.8" customHeight="1">
      <c r="A864" s="42"/>
      <c r="B864" s="48"/>
      <c r="C864" s="332" t="s">
        <v>331</v>
      </c>
      <c r="D864" s="332" t="s">
        <v>1234</v>
      </c>
      <c r="E864" s="21" t="s">
        <v>28</v>
      </c>
      <c r="F864" s="333">
        <v>85.988</v>
      </c>
      <c r="G864" s="42"/>
      <c r="H864" s="48"/>
    </row>
    <row r="865" s="2" customFormat="1" ht="16.8" customHeight="1">
      <c r="A865" s="42"/>
      <c r="B865" s="48"/>
      <c r="C865" s="332" t="s">
        <v>28</v>
      </c>
      <c r="D865" s="332" t="s">
        <v>1233</v>
      </c>
      <c r="E865" s="21" t="s">
        <v>28</v>
      </c>
      <c r="F865" s="333">
        <v>3.4199999999999999</v>
      </c>
      <c r="G865" s="42"/>
      <c r="H865" s="48"/>
    </row>
    <row r="866" s="2" customFormat="1" ht="16.8" customHeight="1">
      <c r="A866" s="42"/>
      <c r="B866" s="48"/>
      <c r="C866" s="332" t="s">
        <v>28</v>
      </c>
      <c r="D866" s="332" t="s">
        <v>863</v>
      </c>
      <c r="E866" s="21" t="s">
        <v>28</v>
      </c>
      <c r="F866" s="333">
        <v>0</v>
      </c>
      <c r="G866" s="42"/>
      <c r="H866" s="48"/>
    </row>
    <row r="867" s="2" customFormat="1" ht="16.8" customHeight="1">
      <c r="A867" s="42"/>
      <c r="B867" s="48"/>
      <c r="C867" s="332" t="s">
        <v>28</v>
      </c>
      <c r="D867" s="332" t="s">
        <v>1236</v>
      </c>
      <c r="E867" s="21" t="s">
        <v>28</v>
      </c>
      <c r="F867" s="333">
        <v>10.449999999999999</v>
      </c>
      <c r="G867" s="42"/>
      <c r="H867" s="48"/>
    </row>
    <row r="868" s="2" customFormat="1" ht="16.8" customHeight="1">
      <c r="A868" s="42"/>
      <c r="B868" s="48"/>
      <c r="C868" s="332" t="s">
        <v>28</v>
      </c>
      <c r="D868" s="332" t="s">
        <v>1237</v>
      </c>
      <c r="E868" s="21" t="s">
        <v>28</v>
      </c>
      <c r="F868" s="333">
        <v>5.4749999999999996</v>
      </c>
      <c r="G868" s="42"/>
      <c r="H868" s="48"/>
    </row>
    <row r="869" s="2" customFormat="1" ht="16.8" customHeight="1">
      <c r="A869" s="42"/>
      <c r="B869" s="48"/>
      <c r="C869" s="332" t="s">
        <v>28</v>
      </c>
      <c r="D869" s="332" t="s">
        <v>1238</v>
      </c>
      <c r="E869" s="21" t="s">
        <v>28</v>
      </c>
      <c r="F869" s="333">
        <v>82.319999999999993</v>
      </c>
      <c r="G869" s="42"/>
      <c r="H869" s="48"/>
    </row>
    <row r="870" s="2" customFormat="1" ht="16.8" customHeight="1">
      <c r="A870" s="42"/>
      <c r="B870" s="48"/>
      <c r="C870" s="332" t="s">
        <v>328</v>
      </c>
      <c r="D870" s="332" t="s">
        <v>466</v>
      </c>
      <c r="E870" s="21" t="s">
        <v>28</v>
      </c>
      <c r="F870" s="333">
        <v>488.56799999999998</v>
      </c>
      <c r="G870" s="42"/>
      <c r="H870" s="48"/>
    </row>
    <row r="871" s="2" customFormat="1" ht="16.8" customHeight="1">
      <c r="A871" s="42"/>
      <c r="B871" s="48"/>
      <c r="C871" s="334" t="s">
        <v>7394</v>
      </c>
      <c r="D871" s="42"/>
      <c r="E871" s="42"/>
      <c r="F871" s="42"/>
      <c r="G871" s="42"/>
      <c r="H871" s="48"/>
    </row>
    <row r="872" s="2" customFormat="1" ht="16.8" customHeight="1">
      <c r="A872" s="42"/>
      <c r="B872" s="48"/>
      <c r="C872" s="332" t="s">
        <v>1228</v>
      </c>
      <c r="D872" s="332" t="s">
        <v>7425</v>
      </c>
      <c r="E872" s="21" t="s">
        <v>436</v>
      </c>
      <c r="F872" s="333">
        <v>488.56799999999998</v>
      </c>
      <c r="G872" s="42"/>
      <c r="H872" s="48"/>
    </row>
    <row r="873" s="2" customFormat="1" ht="16.8" customHeight="1">
      <c r="A873" s="42"/>
      <c r="B873" s="48"/>
      <c r="C873" s="332" t="s">
        <v>1270</v>
      </c>
      <c r="D873" s="332" t="s">
        <v>7538</v>
      </c>
      <c r="E873" s="21" t="s">
        <v>436</v>
      </c>
      <c r="F873" s="333">
        <v>347.56799999999998</v>
      </c>
      <c r="G873" s="42"/>
      <c r="H873" s="48"/>
    </row>
    <row r="874" s="2" customFormat="1" ht="16.8" customHeight="1">
      <c r="A874" s="42"/>
      <c r="B874" s="48"/>
      <c r="C874" s="328" t="s">
        <v>331</v>
      </c>
      <c r="D874" s="329" t="s">
        <v>331</v>
      </c>
      <c r="E874" s="330" t="s">
        <v>28</v>
      </c>
      <c r="F874" s="331">
        <v>85.988</v>
      </c>
      <c r="G874" s="42"/>
      <c r="H874" s="48"/>
    </row>
    <row r="875" s="2" customFormat="1" ht="16.8" customHeight="1">
      <c r="A875" s="42"/>
      <c r="B875" s="48"/>
      <c r="C875" s="332" t="s">
        <v>28</v>
      </c>
      <c r="D875" s="332" t="s">
        <v>872</v>
      </c>
      <c r="E875" s="21" t="s">
        <v>28</v>
      </c>
      <c r="F875" s="333">
        <v>0</v>
      </c>
      <c r="G875" s="42"/>
      <c r="H875" s="48"/>
    </row>
    <row r="876" s="2" customFormat="1" ht="16.8" customHeight="1">
      <c r="A876" s="42"/>
      <c r="B876" s="48"/>
      <c r="C876" s="332" t="s">
        <v>331</v>
      </c>
      <c r="D876" s="332" t="s">
        <v>1234</v>
      </c>
      <c r="E876" s="21" t="s">
        <v>28</v>
      </c>
      <c r="F876" s="333">
        <v>85.988</v>
      </c>
      <c r="G876" s="42"/>
      <c r="H876" s="48"/>
    </row>
    <row r="877" s="2" customFormat="1" ht="16.8" customHeight="1">
      <c r="A877" s="42"/>
      <c r="B877" s="48"/>
      <c r="C877" s="334" t="s">
        <v>7394</v>
      </c>
      <c r="D877" s="42"/>
      <c r="E877" s="42"/>
      <c r="F877" s="42"/>
      <c r="G877" s="42"/>
      <c r="H877" s="48"/>
    </row>
    <row r="878" s="2" customFormat="1" ht="16.8" customHeight="1">
      <c r="A878" s="42"/>
      <c r="B878" s="48"/>
      <c r="C878" s="332" t="s">
        <v>1228</v>
      </c>
      <c r="D878" s="332" t="s">
        <v>7425</v>
      </c>
      <c r="E878" s="21" t="s">
        <v>436</v>
      </c>
      <c r="F878" s="333">
        <v>488.56799999999998</v>
      </c>
      <c r="G878" s="42"/>
      <c r="H878" s="48"/>
    </row>
    <row r="879" s="2" customFormat="1">
      <c r="A879" s="42"/>
      <c r="B879" s="48"/>
      <c r="C879" s="332" t="s">
        <v>4433</v>
      </c>
      <c r="D879" s="332" t="s">
        <v>7491</v>
      </c>
      <c r="E879" s="21" t="s">
        <v>436</v>
      </c>
      <c r="F879" s="333">
        <v>253.487</v>
      </c>
      <c r="G879" s="42"/>
      <c r="H879" s="48"/>
    </row>
    <row r="880" s="2" customFormat="1">
      <c r="A880" s="42"/>
      <c r="B880" s="48"/>
      <c r="C880" s="332" t="s">
        <v>4463</v>
      </c>
      <c r="D880" s="332" t="s">
        <v>7501</v>
      </c>
      <c r="E880" s="21" t="s">
        <v>436</v>
      </c>
      <c r="F880" s="333">
        <v>1883.8910000000001</v>
      </c>
      <c r="G880" s="42"/>
      <c r="H880" s="48"/>
    </row>
    <row r="881" s="2" customFormat="1" ht="16.8" customHeight="1">
      <c r="A881" s="42"/>
      <c r="B881" s="48"/>
      <c r="C881" s="328" t="s">
        <v>334</v>
      </c>
      <c r="D881" s="329" t="s">
        <v>334</v>
      </c>
      <c r="E881" s="330" t="s">
        <v>28</v>
      </c>
      <c r="F881" s="331">
        <v>98.245000000000005</v>
      </c>
      <c r="G881" s="42"/>
      <c r="H881" s="48"/>
    </row>
    <row r="882" s="2" customFormat="1" ht="16.8" customHeight="1">
      <c r="A882" s="42"/>
      <c r="B882" s="48"/>
      <c r="C882" s="332" t="s">
        <v>28</v>
      </c>
      <c r="D882" s="332" t="s">
        <v>863</v>
      </c>
      <c r="E882" s="21" t="s">
        <v>28</v>
      </c>
      <c r="F882" s="333">
        <v>0</v>
      </c>
      <c r="G882" s="42"/>
      <c r="H882" s="48"/>
    </row>
    <row r="883" s="2" customFormat="1" ht="16.8" customHeight="1">
      <c r="A883" s="42"/>
      <c r="B883" s="48"/>
      <c r="C883" s="332" t="s">
        <v>28</v>
      </c>
      <c r="D883" s="332" t="s">
        <v>1236</v>
      </c>
      <c r="E883" s="21" t="s">
        <v>28</v>
      </c>
      <c r="F883" s="333">
        <v>10.449999999999999</v>
      </c>
      <c r="G883" s="42"/>
      <c r="H883" s="48"/>
    </row>
    <row r="884" s="2" customFormat="1" ht="16.8" customHeight="1">
      <c r="A884" s="42"/>
      <c r="B884" s="48"/>
      <c r="C884" s="332" t="s">
        <v>28</v>
      </c>
      <c r="D884" s="332" t="s">
        <v>1237</v>
      </c>
      <c r="E884" s="21" t="s">
        <v>28</v>
      </c>
      <c r="F884" s="333">
        <v>5.4749999999999996</v>
      </c>
      <c r="G884" s="42"/>
      <c r="H884" s="48"/>
    </row>
    <row r="885" s="2" customFormat="1" ht="16.8" customHeight="1">
      <c r="A885" s="42"/>
      <c r="B885" s="48"/>
      <c r="C885" s="332" t="s">
        <v>28</v>
      </c>
      <c r="D885" s="332" t="s">
        <v>1238</v>
      </c>
      <c r="E885" s="21" t="s">
        <v>28</v>
      </c>
      <c r="F885" s="333">
        <v>82.319999999999993</v>
      </c>
      <c r="G885" s="42"/>
      <c r="H885" s="48"/>
    </row>
    <row r="886" s="2" customFormat="1" ht="16.8" customHeight="1">
      <c r="A886" s="42"/>
      <c r="B886" s="48"/>
      <c r="C886" s="332" t="s">
        <v>334</v>
      </c>
      <c r="D886" s="332" t="s">
        <v>1235</v>
      </c>
      <c r="E886" s="21" t="s">
        <v>28</v>
      </c>
      <c r="F886" s="333">
        <v>98.245000000000005</v>
      </c>
      <c r="G886" s="42"/>
      <c r="H886" s="48"/>
    </row>
    <row r="887" s="2" customFormat="1" ht="16.8" customHeight="1">
      <c r="A887" s="42"/>
      <c r="B887" s="48"/>
      <c r="C887" s="334" t="s">
        <v>7394</v>
      </c>
      <c r="D887" s="42"/>
      <c r="E887" s="42"/>
      <c r="F887" s="42"/>
      <c r="G887" s="42"/>
      <c r="H887" s="48"/>
    </row>
    <row r="888" s="2" customFormat="1" ht="16.8" customHeight="1">
      <c r="A888" s="42"/>
      <c r="B888" s="48"/>
      <c r="C888" s="332" t="s">
        <v>1228</v>
      </c>
      <c r="D888" s="332" t="s">
        <v>7425</v>
      </c>
      <c r="E888" s="21" t="s">
        <v>436</v>
      </c>
      <c r="F888" s="333">
        <v>488.56799999999998</v>
      </c>
      <c r="G888" s="42"/>
      <c r="H888" s="48"/>
    </row>
    <row r="889" s="2" customFormat="1">
      <c r="A889" s="42"/>
      <c r="B889" s="48"/>
      <c r="C889" s="332" t="s">
        <v>4463</v>
      </c>
      <c r="D889" s="332" t="s">
        <v>7501</v>
      </c>
      <c r="E889" s="21" t="s">
        <v>436</v>
      </c>
      <c r="F889" s="333">
        <v>1883.8910000000001</v>
      </c>
      <c r="G889" s="42"/>
      <c r="H889" s="48"/>
    </row>
    <row r="890" s="2" customFormat="1" ht="16.8" customHeight="1">
      <c r="A890" s="42"/>
      <c r="B890" s="48"/>
      <c r="C890" s="328" t="s">
        <v>337</v>
      </c>
      <c r="D890" s="329" t="s">
        <v>337</v>
      </c>
      <c r="E890" s="330" t="s">
        <v>28</v>
      </c>
      <c r="F890" s="331">
        <v>33.271999999999998</v>
      </c>
      <c r="G890" s="42"/>
      <c r="H890" s="48"/>
    </row>
    <row r="891" s="2" customFormat="1" ht="16.8" customHeight="1">
      <c r="A891" s="42"/>
      <c r="B891" s="48"/>
      <c r="C891" s="332" t="s">
        <v>28</v>
      </c>
      <c r="D891" s="332" t="s">
        <v>872</v>
      </c>
      <c r="E891" s="21" t="s">
        <v>28</v>
      </c>
      <c r="F891" s="333">
        <v>0</v>
      </c>
      <c r="G891" s="42"/>
      <c r="H891" s="48"/>
    </row>
    <row r="892" s="2" customFormat="1" ht="16.8" customHeight="1">
      <c r="A892" s="42"/>
      <c r="B892" s="48"/>
      <c r="C892" s="332" t="s">
        <v>28</v>
      </c>
      <c r="D892" s="332" t="s">
        <v>1226</v>
      </c>
      <c r="E892" s="21" t="s">
        <v>28</v>
      </c>
      <c r="F892" s="333">
        <v>33.271999999999998</v>
      </c>
      <c r="G892" s="42"/>
      <c r="H892" s="48"/>
    </row>
    <row r="893" s="2" customFormat="1" ht="16.8" customHeight="1">
      <c r="A893" s="42"/>
      <c r="B893" s="48"/>
      <c r="C893" s="332" t="s">
        <v>337</v>
      </c>
      <c r="D893" s="332" t="s">
        <v>466</v>
      </c>
      <c r="E893" s="21" t="s">
        <v>28</v>
      </c>
      <c r="F893" s="333">
        <v>33.271999999999998</v>
      </c>
      <c r="G893" s="42"/>
      <c r="H893" s="48"/>
    </row>
    <row r="894" s="2" customFormat="1" ht="16.8" customHeight="1">
      <c r="A894" s="42"/>
      <c r="B894" s="48"/>
      <c r="C894" s="334" t="s">
        <v>7394</v>
      </c>
      <c r="D894" s="42"/>
      <c r="E894" s="42"/>
      <c r="F894" s="42"/>
      <c r="G894" s="42"/>
      <c r="H894" s="48"/>
    </row>
    <row r="895" s="2" customFormat="1">
      <c r="A895" s="42"/>
      <c r="B895" s="48"/>
      <c r="C895" s="332" t="s">
        <v>1222</v>
      </c>
      <c r="D895" s="332" t="s">
        <v>7539</v>
      </c>
      <c r="E895" s="21" t="s">
        <v>436</v>
      </c>
      <c r="F895" s="333">
        <v>33.271999999999998</v>
      </c>
      <c r="G895" s="42"/>
      <c r="H895" s="48"/>
    </row>
    <row r="896" s="2" customFormat="1" ht="16.8" customHeight="1">
      <c r="A896" s="42"/>
      <c r="B896" s="48"/>
      <c r="C896" s="332" t="s">
        <v>1212</v>
      </c>
      <c r="D896" s="332" t="s">
        <v>7540</v>
      </c>
      <c r="E896" s="21" t="s">
        <v>436</v>
      </c>
      <c r="F896" s="333">
        <v>33.271999999999998</v>
      </c>
      <c r="G896" s="42"/>
      <c r="H896" s="48"/>
    </row>
    <row r="897" s="2" customFormat="1" ht="16.8" customHeight="1">
      <c r="A897" s="42"/>
      <c r="B897" s="48"/>
      <c r="C897" s="332" t="s">
        <v>1217</v>
      </c>
      <c r="D897" s="332" t="s">
        <v>7541</v>
      </c>
      <c r="E897" s="21" t="s">
        <v>436</v>
      </c>
      <c r="F897" s="333">
        <v>33.271999999999998</v>
      </c>
      <c r="G897" s="42"/>
      <c r="H897" s="48"/>
    </row>
    <row r="898" s="2" customFormat="1">
      <c r="A898" s="42"/>
      <c r="B898" s="48"/>
      <c r="C898" s="332" t="s">
        <v>4433</v>
      </c>
      <c r="D898" s="332" t="s">
        <v>7491</v>
      </c>
      <c r="E898" s="21" t="s">
        <v>436</v>
      </c>
      <c r="F898" s="333">
        <v>253.487</v>
      </c>
      <c r="G898" s="42"/>
      <c r="H898" s="48"/>
    </row>
    <row r="899" s="2" customFormat="1" ht="16.8" customHeight="1">
      <c r="A899" s="42"/>
      <c r="B899" s="48"/>
      <c r="C899" s="328" t="s">
        <v>340</v>
      </c>
      <c r="D899" s="329" t="s">
        <v>340</v>
      </c>
      <c r="E899" s="330" t="s">
        <v>28</v>
      </c>
      <c r="F899" s="331">
        <v>141</v>
      </c>
      <c r="G899" s="42"/>
      <c r="H899" s="48"/>
    </row>
    <row r="900" s="2" customFormat="1" ht="16.8" customHeight="1">
      <c r="A900" s="42"/>
      <c r="B900" s="48"/>
      <c r="C900" s="332" t="s">
        <v>28</v>
      </c>
      <c r="D900" s="332" t="s">
        <v>1267</v>
      </c>
      <c r="E900" s="21" t="s">
        <v>28</v>
      </c>
      <c r="F900" s="333">
        <v>0</v>
      </c>
      <c r="G900" s="42"/>
      <c r="H900" s="48"/>
    </row>
    <row r="901" s="2" customFormat="1" ht="16.8" customHeight="1">
      <c r="A901" s="42"/>
      <c r="B901" s="48"/>
      <c r="C901" s="332" t="s">
        <v>28</v>
      </c>
      <c r="D901" s="332" t="s">
        <v>1268</v>
      </c>
      <c r="E901" s="21" t="s">
        <v>28</v>
      </c>
      <c r="F901" s="333">
        <v>0</v>
      </c>
      <c r="G901" s="42"/>
      <c r="H901" s="48"/>
    </row>
    <row r="902" s="2" customFormat="1" ht="16.8" customHeight="1">
      <c r="A902" s="42"/>
      <c r="B902" s="48"/>
      <c r="C902" s="332" t="s">
        <v>28</v>
      </c>
      <c r="D902" s="332" t="s">
        <v>1269</v>
      </c>
      <c r="E902" s="21" t="s">
        <v>28</v>
      </c>
      <c r="F902" s="333">
        <v>141</v>
      </c>
      <c r="G902" s="42"/>
      <c r="H902" s="48"/>
    </row>
    <row r="903" s="2" customFormat="1" ht="16.8" customHeight="1">
      <c r="A903" s="42"/>
      <c r="B903" s="48"/>
      <c r="C903" s="332" t="s">
        <v>340</v>
      </c>
      <c r="D903" s="332" t="s">
        <v>466</v>
      </c>
      <c r="E903" s="21" t="s">
        <v>28</v>
      </c>
      <c r="F903" s="333">
        <v>141</v>
      </c>
      <c r="G903" s="42"/>
      <c r="H903" s="48"/>
    </row>
    <row r="904" s="2" customFormat="1" ht="16.8" customHeight="1">
      <c r="A904" s="42"/>
      <c r="B904" s="48"/>
      <c r="C904" s="334" t="s">
        <v>7394</v>
      </c>
      <c r="D904" s="42"/>
      <c r="E904" s="42"/>
      <c r="F904" s="42"/>
      <c r="G904" s="42"/>
      <c r="H904" s="48"/>
    </row>
    <row r="905" s="2" customFormat="1" ht="16.8" customHeight="1">
      <c r="A905" s="42"/>
      <c r="B905" s="48"/>
      <c r="C905" s="332" t="s">
        <v>1263</v>
      </c>
      <c r="D905" s="332" t="s">
        <v>7542</v>
      </c>
      <c r="E905" s="21" t="s">
        <v>436</v>
      </c>
      <c r="F905" s="333">
        <v>141</v>
      </c>
      <c r="G905" s="42"/>
      <c r="H905" s="48"/>
    </row>
    <row r="906" s="2" customFormat="1" ht="16.8" customHeight="1">
      <c r="A906" s="42"/>
      <c r="B906" s="48"/>
      <c r="C906" s="332" t="s">
        <v>1270</v>
      </c>
      <c r="D906" s="332" t="s">
        <v>7538</v>
      </c>
      <c r="E906" s="21" t="s">
        <v>436</v>
      </c>
      <c r="F906" s="333">
        <v>347.56799999999998</v>
      </c>
      <c r="G906" s="42"/>
      <c r="H906" s="48"/>
    </row>
    <row r="907" s="2" customFormat="1" ht="16.8" customHeight="1">
      <c r="A907" s="42"/>
      <c r="B907" s="48"/>
      <c r="C907" s="328" t="s">
        <v>342</v>
      </c>
      <c r="D907" s="329" t="s">
        <v>342</v>
      </c>
      <c r="E907" s="330" t="s">
        <v>28</v>
      </c>
      <c r="F907" s="331">
        <v>347.56799999999998</v>
      </c>
      <c r="G907" s="42"/>
      <c r="H907" s="48"/>
    </row>
    <row r="908" s="2" customFormat="1" ht="16.8" customHeight="1">
      <c r="A908" s="42"/>
      <c r="B908" s="48"/>
      <c r="C908" s="332" t="s">
        <v>28</v>
      </c>
      <c r="D908" s="332" t="s">
        <v>328</v>
      </c>
      <c r="E908" s="21" t="s">
        <v>28</v>
      </c>
      <c r="F908" s="333">
        <v>488.56799999999998</v>
      </c>
      <c r="G908" s="42"/>
      <c r="H908" s="48"/>
    </row>
    <row r="909" s="2" customFormat="1" ht="16.8" customHeight="1">
      <c r="A909" s="42"/>
      <c r="B909" s="48"/>
      <c r="C909" s="332" t="s">
        <v>28</v>
      </c>
      <c r="D909" s="332" t="s">
        <v>1274</v>
      </c>
      <c r="E909" s="21" t="s">
        <v>28</v>
      </c>
      <c r="F909" s="333">
        <v>-141</v>
      </c>
      <c r="G909" s="42"/>
      <c r="H909" s="48"/>
    </row>
    <row r="910" s="2" customFormat="1" ht="16.8" customHeight="1">
      <c r="A910" s="42"/>
      <c r="B910" s="48"/>
      <c r="C910" s="332" t="s">
        <v>342</v>
      </c>
      <c r="D910" s="332" t="s">
        <v>466</v>
      </c>
      <c r="E910" s="21" t="s">
        <v>28</v>
      </c>
      <c r="F910" s="333">
        <v>347.56799999999998</v>
      </c>
      <c r="G910" s="42"/>
      <c r="H910" s="48"/>
    </row>
    <row r="911" s="2" customFormat="1" ht="16.8" customHeight="1">
      <c r="A911" s="42"/>
      <c r="B911" s="48"/>
      <c r="C911" s="334" t="s">
        <v>7394</v>
      </c>
      <c r="D911" s="42"/>
      <c r="E911" s="42"/>
      <c r="F911" s="42"/>
      <c r="G911" s="42"/>
      <c r="H911" s="48"/>
    </row>
    <row r="912" s="2" customFormat="1" ht="16.8" customHeight="1">
      <c r="A912" s="42"/>
      <c r="B912" s="48"/>
      <c r="C912" s="332" t="s">
        <v>1270</v>
      </c>
      <c r="D912" s="332" t="s">
        <v>7538</v>
      </c>
      <c r="E912" s="21" t="s">
        <v>436</v>
      </c>
      <c r="F912" s="333">
        <v>347.56799999999998</v>
      </c>
      <c r="G912" s="42"/>
      <c r="H912" s="48"/>
    </row>
    <row r="913" s="2" customFormat="1" ht="16.8" customHeight="1">
      <c r="A913" s="42"/>
      <c r="B913" s="48"/>
      <c r="C913" s="332" t="s">
        <v>4428</v>
      </c>
      <c r="D913" s="332" t="s">
        <v>7423</v>
      </c>
      <c r="E913" s="21" t="s">
        <v>436</v>
      </c>
      <c r="F913" s="333">
        <v>2772.0070000000001</v>
      </c>
      <c r="G913" s="42"/>
      <c r="H913" s="48"/>
    </row>
    <row r="914" s="2" customFormat="1" ht="16.8" customHeight="1">
      <c r="A914" s="42"/>
      <c r="B914" s="48"/>
      <c r="C914" s="328" t="s">
        <v>345</v>
      </c>
      <c r="D914" s="329" t="s">
        <v>345</v>
      </c>
      <c r="E914" s="330" t="s">
        <v>28</v>
      </c>
      <c r="F914" s="331">
        <v>30.699999999999999</v>
      </c>
      <c r="G914" s="42"/>
      <c r="H914" s="48"/>
    </row>
    <row r="915" s="2" customFormat="1" ht="16.8" customHeight="1">
      <c r="A915" s="42"/>
      <c r="B915" s="48"/>
      <c r="C915" s="332" t="s">
        <v>28</v>
      </c>
      <c r="D915" s="332" t="s">
        <v>1328</v>
      </c>
      <c r="E915" s="21" t="s">
        <v>28</v>
      </c>
      <c r="F915" s="333">
        <v>0</v>
      </c>
      <c r="G915" s="42"/>
      <c r="H915" s="48"/>
    </row>
    <row r="916" s="2" customFormat="1" ht="16.8" customHeight="1">
      <c r="A916" s="42"/>
      <c r="B916" s="48"/>
      <c r="C916" s="332" t="s">
        <v>345</v>
      </c>
      <c r="D916" s="332" t="s">
        <v>1432</v>
      </c>
      <c r="E916" s="21" t="s">
        <v>28</v>
      </c>
      <c r="F916" s="333">
        <v>30.699999999999999</v>
      </c>
      <c r="G916" s="42"/>
      <c r="H916" s="48"/>
    </row>
    <row r="917" s="2" customFormat="1" ht="16.8" customHeight="1">
      <c r="A917" s="42"/>
      <c r="B917" s="48"/>
      <c r="C917" s="334" t="s">
        <v>7394</v>
      </c>
      <c r="D917" s="42"/>
      <c r="E917" s="42"/>
      <c r="F917" s="42"/>
      <c r="G917" s="42"/>
      <c r="H917" s="48"/>
    </row>
    <row r="918" s="2" customFormat="1">
      <c r="A918" s="42"/>
      <c r="B918" s="48"/>
      <c r="C918" s="332" t="s">
        <v>1428</v>
      </c>
      <c r="D918" s="332" t="s">
        <v>7543</v>
      </c>
      <c r="E918" s="21" t="s">
        <v>436</v>
      </c>
      <c r="F918" s="333">
        <v>30.699999999999999</v>
      </c>
      <c r="G918" s="42"/>
      <c r="H918" s="48"/>
    </row>
    <row r="919" s="2" customFormat="1" ht="16.8" customHeight="1">
      <c r="A919" s="42"/>
      <c r="B919" s="48"/>
      <c r="C919" s="332" t="s">
        <v>4338</v>
      </c>
      <c r="D919" s="332" t="s">
        <v>7544</v>
      </c>
      <c r="E919" s="21" t="s">
        <v>436</v>
      </c>
      <c r="F919" s="333">
        <v>69.665000000000006</v>
      </c>
      <c r="G919" s="42"/>
      <c r="H919" s="48"/>
    </row>
    <row r="920" s="2" customFormat="1" ht="16.8" customHeight="1">
      <c r="A920" s="42"/>
      <c r="B920" s="48"/>
      <c r="C920" s="332" t="s">
        <v>4343</v>
      </c>
      <c r="D920" s="332" t="s">
        <v>7545</v>
      </c>
      <c r="E920" s="21" t="s">
        <v>436</v>
      </c>
      <c r="F920" s="333">
        <v>69.665000000000006</v>
      </c>
      <c r="G920" s="42"/>
      <c r="H920" s="48"/>
    </row>
    <row r="921" s="2" customFormat="1" ht="16.8" customHeight="1">
      <c r="A921" s="42"/>
      <c r="B921" s="48"/>
      <c r="C921" s="332" t="s">
        <v>4348</v>
      </c>
      <c r="D921" s="332" t="s">
        <v>7546</v>
      </c>
      <c r="E921" s="21" t="s">
        <v>436</v>
      </c>
      <c r="F921" s="333">
        <v>69.665000000000006</v>
      </c>
      <c r="G921" s="42"/>
      <c r="H921" s="48"/>
    </row>
    <row r="922" s="2" customFormat="1" ht="16.8" customHeight="1">
      <c r="A922" s="42"/>
      <c r="B922" s="48"/>
      <c r="C922" s="328" t="s">
        <v>348</v>
      </c>
      <c r="D922" s="329" t="s">
        <v>348</v>
      </c>
      <c r="E922" s="330" t="s">
        <v>28</v>
      </c>
      <c r="F922" s="331">
        <v>38.965000000000003</v>
      </c>
      <c r="G922" s="42"/>
      <c r="H922" s="48"/>
    </row>
    <row r="923" s="2" customFormat="1" ht="16.8" customHeight="1">
      <c r="A923" s="42"/>
      <c r="B923" s="48"/>
      <c r="C923" s="332" t="s">
        <v>28</v>
      </c>
      <c r="D923" s="332" t="s">
        <v>1328</v>
      </c>
      <c r="E923" s="21" t="s">
        <v>28</v>
      </c>
      <c r="F923" s="333">
        <v>0</v>
      </c>
      <c r="G923" s="42"/>
      <c r="H923" s="48"/>
    </row>
    <row r="924" s="2" customFormat="1" ht="16.8" customHeight="1">
      <c r="A924" s="42"/>
      <c r="B924" s="48"/>
      <c r="C924" s="332" t="s">
        <v>28</v>
      </c>
      <c r="D924" s="332" t="s">
        <v>1329</v>
      </c>
      <c r="E924" s="21" t="s">
        <v>28</v>
      </c>
      <c r="F924" s="333">
        <v>48.865000000000002</v>
      </c>
      <c r="G924" s="42"/>
      <c r="H924" s="48"/>
    </row>
    <row r="925" s="2" customFormat="1" ht="16.8" customHeight="1">
      <c r="A925" s="42"/>
      <c r="B925" s="48"/>
      <c r="C925" s="332" t="s">
        <v>28</v>
      </c>
      <c r="D925" s="332" t="s">
        <v>1330</v>
      </c>
      <c r="E925" s="21" t="s">
        <v>28</v>
      </c>
      <c r="F925" s="333">
        <v>-9.9000000000000004</v>
      </c>
      <c r="G925" s="42"/>
      <c r="H925" s="48"/>
    </row>
    <row r="926" s="2" customFormat="1" ht="16.8" customHeight="1">
      <c r="A926" s="42"/>
      <c r="B926" s="48"/>
      <c r="C926" s="332" t="s">
        <v>348</v>
      </c>
      <c r="D926" s="332" t="s">
        <v>466</v>
      </c>
      <c r="E926" s="21" t="s">
        <v>28</v>
      </c>
      <c r="F926" s="333">
        <v>38.965000000000003</v>
      </c>
      <c r="G926" s="42"/>
      <c r="H926" s="48"/>
    </row>
    <row r="927" s="2" customFormat="1" ht="16.8" customHeight="1">
      <c r="A927" s="42"/>
      <c r="B927" s="48"/>
      <c r="C927" s="334" t="s">
        <v>7394</v>
      </c>
      <c r="D927" s="42"/>
      <c r="E927" s="42"/>
      <c r="F927" s="42"/>
      <c r="G927" s="42"/>
      <c r="H927" s="48"/>
    </row>
    <row r="928" s="2" customFormat="1" ht="16.8" customHeight="1">
      <c r="A928" s="42"/>
      <c r="B928" s="48"/>
      <c r="C928" s="332" t="s">
        <v>1324</v>
      </c>
      <c r="D928" s="332" t="s">
        <v>7547</v>
      </c>
      <c r="E928" s="21" t="s">
        <v>436</v>
      </c>
      <c r="F928" s="333">
        <v>38.965000000000003</v>
      </c>
      <c r="G928" s="42"/>
      <c r="H928" s="48"/>
    </row>
    <row r="929" s="2" customFormat="1" ht="16.8" customHeight="1">
      <c r="A929" s="42"/>
      <c r="B929" s="48"/>
      <c r="C929" s="332" t="s">
        <v>1423</v>
      </c>
      <c r="D929" s="332" t="s">
        <v>7548</v>
      </c>
      <c r="E929" s="21" t="s">
        <v>436</v>
      </c>
      <c r="F929" s="333">
        <v>38.965000000000003</v>
      </c>
      <c r="G929" s="42"/>
      <c r="H929" s="48"/>
    </row>
    <row r="930" s="2" customFormat="1" ht="16.8" customHeight="1">
      <c r="A930" s="42"/>
      <c r="B930" s="48"/>
      <c r="C930" s="332" t="s">
        <v>4338</v>
      </c>
      <c r="D930" s="332" t="s">
        <v>7544</v>
      </c>
      <c r="E930" s="21" t="s">
        <v>436</v>
      </c>
      <c r="F930" s="333">
        <v>69.665000000000006</v>
      </c>
      <c r="G930" s="42"/>
      <c r="H930" s="48"/>
    </row>
    <row r="931" s="2" customFormat="1" ht="16.8" customHeight="1">
      <c r="A931" s="42"/>
      <c r="B931" s="48"/>
      <c r="C931" s="332" t="s">
        <v>4343</v>
      </c>
      <c r="D931" s="332" t="s">
        <v>7545</v>
      </c>
      <c r="E931" s="21" t="s">
        <v>436</v>
      </c>
      <c r="F931" s="333">
        <v>69.665000000000006</v>
      </c>
      <c r="G931" s="42"/>
      <c r="H931" s="48"/>
    </row>
    <row r="932" s="2" customFormat="1" ht="16.8" customHeight="1">
      <c r="A932" s="42"/>
      <c r="B932" s="48"/>
      <c r="C932" s="332" t="s">
        <v>4348</v>
      </c>
      <c r="D932" s="332" t="s">
        <v>7546</v>
      </c>
      <c r="E932" s="21" t="s">
        <v>436</v>
      </c>
      <c r="F932" s="333">
        <v>69.665000000000006</v>
      </c>
      <c r="G932" s="42"/>
      <c r="H932" s="48"/>
    </row>
    <row r="933" s="2" customFormat="1" ht="16.8" customHeight="1">
      <c r="A933" s="42"/>
      <c r="B933" s="48"/>
      <c r="C933" s="328" t="s">
        <v>351</v>
      </c>
      <c r="D933" s="329" t="s">
        <v>351</v>
      </c>
      <c r="E933" s="330" t="s">
        <v>28</v>
      </c>
      <c r="F933" s="331">
        <v>72.400000000000006</v>
      </c>
      <c r="G933" s="42"/>
      <c r="H933" s="48"/>
    </row>
    <row r="934" s="2" customFormat="1" ht="16.8" customHeight="1">
      <c r="A934" s="42"/>
      <c r="B934" s="48"/>
      <c r="C934" s="332" t="s">
        <v>28</v>
      </c>
      <c r="D934" s="332" t="s">
        <v>1398</v>
      </c>
      <c r="E934" s="21" t="s">
        <v>28</v>
      </c>
      <c r="F934" s="333">
        <v>0</v>
      </c>
      <c r="G934" s="42"/>
      <c r="H934" s="48"/>
    </row>
    <row r="935" s="2" customFormat="1" ht="16.8" customHeight="1">
      <c r="A935" s="42"/>
      <c r="B935" s="48"/>
      <c r="C935" s="332" t="s">
        <v>28</v>
      </c>
      <c r="D935" s="332" t="s">
        <v>2687</v>
      </c>
      <c r="E935" s="21" t="s">
        <v>28</v>
      </c>
      <c r="F935" s="333">
        <v>72.400000000000006</v>
      </c>
      <c r="G935" s="42"/>
      <c r="H935" s="48"/>
    </row>
    <row r="936" s="2" customFormat="1" ht="16.8" customHeight="1">
      <c r="A936" s="42"/>
      <c r="B936" s="48"/>
      <c r="C936" s="332" t="s">
        <v>351</v>
      </c>
      <c r="D936" s="332" t="s">
        <v>466</v>
      </c>
      <c r="E936" s="21" t="s">
        <v>28</v>
      </c>
      <c r="F936" s="333">
        <v>72.400000000000006</v>
      </c>
      <c r="G936" s="42"/>
      <c r="H936" s="48"/>
    </row>
    <row r="937" s="2" customFormat="1" ht="16.8" customHeight="1">
      <c r="A937" s="42"/>
      <c r="B937" s="48"/>
      <c r="C937" s="334" t="s">
        <v>7394</v>
      </c>
      <c r="D937" s="42"/>
      <c r="E937" s="42"/>
      <c r="F937" s="42"/>
      <c r="G937" s="42"/>
      <c r="H937" s="48"/>
    </row>
    <row r="938" s="2" customFormat="1" ht="16.8" customHeight="1">
      <c r="A938" s="42"/>
      <c r="B938" s="48"/>
      <c r="C938" s="332" t="s">
        <v>2684</v>
      </c>
      <c r="D938" s="332" t="s">
        <v>7549</v>
      </c>
      <c r="E938" s="21" t="s">
        <v>436</v>
      </c>
      <c r="F938" s="333">
        <v>72.400000000000006</v>
      </c>
      <c r="G938" s="42"/>
      <c r="H938" s="48"/>
    </row>
    <row r="939" s="2" customFormat="1">
      <c r="A939" s="42"/>
      <c r="B939" s="48"/>
      <c r="C939" s="332" t="s">
        <v>1382</v>
      </c>
      <c r="D939" s="332" t="s">
        <v>7477</v>
      </c>
      <c r="E939" s="21" t="s">
        <v>436</v>
      </c>
      <c r="F939" s="333">
        <v>32.872</v>
      </c>
      <c r="G939" s="42"/>
      <c r="H939" s="48"/>
    </row>
    <row r="940" s="2" customFormat="1" ht="16.8" customHeight="1">
      <c r="A940" s="42"/>
      <c r="B940" s="48"/>
      <c r="C940" s="328" t="s">
        <v>354</v>
      </c>
      <c r="D940" s="329" t="s">
        <v>354</v>
      </c>
      <c r="E940" s="330" t="s">
        <v>28</v>
      </c>
      <c r="F940" s="331">
        <v>390.80000000000001</v>
      </c>
      <c r="G940" s="42"/>
      <c r="H940" s="48"/>
    </row>
    <row r="941" s="2" customFormat="1" ht="16.8" customHeight="1">
      <c r="A941" s="42"/>
      <c r="B941" s="48"/>
      <c r="C941" s="332" t="s">
        <v>28</v>
      </c>
      <c r="D941" s="332" t="s">
        <v>228</v>
      </c>
      <c r="E941" s="21" t="s">
        <v>28</v>
      </c>
      <c r="F941" s="333">
        <v>167</v>
      </c>
      <c r="G941" s="42"/>
      <c r="H941" s="48"/>
    </row>
    <row r="942" s="2" customFormat="1" ht="16.8" customHeight="1">
      <c r="A942" s="42"/>
      <c r="B942" s="48"/>
      <c r="C942" s="332" t="s">
        <v>28</v>
      </c>
      <c r="D942" s="332" t="s">
        <v>3278</v>
      </c>
      <c r="E942" s="21" t="s">
        <v>28</v>
      </c>
      <c r="F942" s="333">
        <v>223.80000000000001</v>
      </c>
      <c r="G942" s="42"/>
      <c r="H942" s="48"/>
    </row>
    <row r="943" s="2" customFormat="1" ht="16.8" customHeight="1">
      <c r="A943" s="42"/>
      <c r="B943" s="48"/>
      <c r="C943" s="332" t="s">
        <v>354</v>
      </c>
      <c r="D943" s="332" t="s">
        <v>466</v>
      </c>
      <c r="E943" s="21" t="s">
        <v>28</v>
      </c>
      <c r="F943" s="333">
        <v>390.80000000000001</v>
      </c>
      <c r="G943" s="42"/>
      <c r="H943" s="48"/>
    </row>
    <row r="944" s="2" customFormat="1" ht="16.8" customHeight="1">
      <c r="A944" s="42"/>
      <c r="B944" s="48"/>
      <c r="C944" s="334" t="s">
        <v>7394</v>
      </c>
      <c r="D944" s="42"/>
      <c r="E944" s="42"/>
      <c r="F944" s="42"/>
      <c r="G944" s="42"/>
      <c r="H944" s="48"/>
    </row>
    <row r="945" s="2" customFormat="1" ht="16.8" customHeight="1">
      <c r="A945" s="42"/>
      <c r="B945" s="48"/>
      <c r="C945" s="332" t="s">
        <v>3274</v>
      </c>
      <c r="D945" s="332" t="s">
        <v>7466</v>
      </c>
      <c r="E945" s="21" t="s">
        <v>949</v>
      </c>
      <c r="F945" s="333">
        <v>390.80000000000001</v>
      </c>
      <c r="G945" s="42"/>
      <c r="H945" s="48"/>
    </row>
    <row r="946" s="2" customFormat="1" ht="16.8" customHeight="1">
      <c r="A946" s="42"/>
      <c r="B946" s="48"/>
      <c r="C946" s="332" t="s">
        <v>3280</v>
      </c>
      <c r="D946" s="332" t="s">
        <v>7550</v>
      </c>
      <c r="E946" s="21" t="s">
        <v>949</v>
      </c>
      <c r="F946" s="333">
        <v>429.88</v>
      </c>
      <c r="G946" s="42"/>
      <c r="H946" s="48"/>
    </row>
    <row r="947" s="2" customFormat="1" ht="16.8" customHeight="1">
      <c r="A947" s="42"/>
      <c r="B947" s="48"/>
      <c r="C947" s="328" t="s">
        <v>357</v>
      </c>
      <c r="D947" s="329" t="s">
        <v>357</v>
      </c>
      <c r="E947" s="330" t="s">
        <v>28</v>
      </c>
      <c r="F947" s="331">
        <v>100.04000000000001</v>
      </c>
      <c r="G947" s="42"/>
      <c r="H947" s="48"/>
    </row>
    <row r="948" s="2" customFormat="1" ht="16.8" customHeight="1">
      <c r="A948" s="42"/>
      <c r="B948" s="48"/>
      <c r="C948" s="332" t="s">
        <v>28</v>
      </c>
      <c r="D948" s="332" t="s">
        <v>460</v>
      </c>
      <c r="E948" s="21" t="s">
        <v>28</v>
      </c>
      <c r="F948" s="333">
        <v>0</v>
      </c>
      <c r="G948" s="42"/>
      <c r="H948" s="48"/>
    </row>
    <row r="949" s="2" customFormat="1" ht="16.8" customHeight="1">
      <c r="A949" s="42"/>
      <c r="B949" s="48"/>
      <c r="C949" s="332" t="s">
        <v>360</v>
      </c>
      <c r="D949" s="332" t="s">
        <v>650</v>
      </c>
      <c r="E949" s="21" t="s">
        <v>28</v>
      </c>
      <c r="F949" s="333">
        <v>68.420000000000002</v>
      </c>
      <c r="G949" s="42"/>
      <c r="H949" s="48"/>
    </row>
    <row r="950" s="2" customFormat="1" ht="16.8" customHeight="1">
      <c r="A950" s="42"/>
      <c r="B950" s="48"/>
      <c r="C950" s="332" t="s">
        <v>28</v>
      </c>
      <c r="D950" s="332" t="s">
        <v>651</v>
      </c>
      <c r="E950" s="21" t="s">
        <v>28</v>
      </c>
      <c r="F950" s="333">
        <v>31.620000000000001</v>
      </c>
      <c r="G950" s="42"/>
      <c r="H950" s="48"/>
    </row>
    <row r="951" s="2" customFormat="1" ht="16.8" customHeight="1">
      <c r="A951" s="42"/>
      <c r="B951" s="48"/>
      <c r="C951" s="332" t="s">
        <v>357</v>
      </c>
      <c r="D951" s="332" t="s">
        <v>466</v>
      </c>
      <c r="E951" s="21" t="s">
        <v>28</v>
      </c>
      <c r="F951" s="333">
        <v>100.04000000000001</v>
      </c>
      <c r="G951" s="42"/>
      <c r="H951" s="48"/>
    </row>
    <row r="952" s="2" customFormat="1" ht="16.8" customHeight="1">
      <c r="A952" s="42"/>
      <c r="B952" s="48"/>
      <c r="C952" s="334" t="s">
        <v>7394</v>
      </c>
      <c r="D952" s="42"/>
      <c r="E952" s="42"/>
      <c r="F952" s="42"/>
      <c r="G952" s="42"/>
      <c r="H952" s="48"/>
    </row>
    <row r="953" s="2" customFormat="1" ht="16.8" customHeight="1">
      <c r="A953" s="42"/>
      <c r="B953" s="48"/>
      <c r="C953" s="332" t="s">
        <v>646</v>
      </c>
      <c r="D953" s="332" t="s">
        <v>7551</v>
      </c>
      <c r="E953" s="21" t="s">
        <v>436</v>
      </c>
      <c r="F953" s="333">
        <v>100.04000000000001</v>
      </c>
      <c r="G953" s="42"/>
      <c r="H953" s="48"/>
    </row>
    <row r="954" s="2" customFormat="1" ht="16.8" customHeight="1">
      <c r="A954" s="42"/>
      <c r="B954" s="48"/>
      <c r="C954" s="332" t="s">
        <v>653</v>
      </c>
      <c r="D954" s="332" t="s">
        <v>7552</v>
      </c>
      <c r="E954" s="21" t="s">
        <v>436</v>
      </c>
      <c r="F954" s="333">
        <v>100.04000000000001</v>
      </c>
      <c r="G954" s="42"/>
      <c r="H954" s="48"/>
    </row>
    <row r="955" s="2" customFormat="1" ht="16.8" customHeight="1">
      <c r="A955" s="42"/>
      <c r="B955" s="48"/>
      <c r="C955" s="328" t="s">
        <v>360</v>
      </c>
      <c r="D955" s="329" t="s">
        <v>360</v>
      </c>
      <c r="E955" s="330" t="s">
        <v>28</v>
      </c>
      <c r="F955" s="331">
        <v>68.420000000000002</v>
      </c>
      <c r="G955" s="42"/>
      <c r="H955" s="48"/>
    </row>
    <row r="956" s="2" customFormat="1" ht="16.8" customHeight="1">
      <c r="A956" s="42"/>
      <c r="B956" s="48"/>
      <c r="C956" s="332" t="s">
        <v>28</v>
      </c>
      <c r="D956" s="332" t="s">
        <v>460</v>
      </c>
      <c r="E956" s="21" t="s">
        <v>28</v>
      </c>
      <c r="F956" s="333">
        <v>0</v>
      </c>
      <c r="G956" s="42"/>
      <c r="H956" s="48"/>
    </row>
    <row r="957" s="2" customFormat="1" ht="16.8" customHeight="1">
      <c r="A957" s="42"/>
      <c r="B957" s="48"/>
      <c r="C957" s="332" t="s">
        <v>360</v>
      </c>
      <c r="D957" s="332" t="s">
        <v>650</v>
      </c>
      <c r="E957" s="21" t="s">
        <v>28</v>
      </c>
      <c r="F957" s="333">
        <v>68.420000000000002</v>
      </c>
      <c r="G957" s="42"/>
      <c r="H957" s="48"/>
    </row>
    <row r="958" s="2" customFormat="1" ht="16.8" customHeight="1">
      <c r="A958" s="42"/>
      <c r="B958" s="48"/>
      <c r="C958" s="334" t="s">
        <v>7394</v>
      </c>
      <c r="D958" s="42"/>
      <c r="E958" s="42"/>
      <c r="F958" s="42"/>
      <c r="G958" s="42"/>
      <c r="H958" s="48"/>
    </row>
    <row r="959" s="2" customFormat="1" ht="16.8" customHeight="1">
      <c r="A959" s="42"/>
      <c r="B959" s="48"/>
      <c r="C959" s="332" t="s">
        <v>646</v>
      </c>
      <c r="D959" s="332" t="s">
        <v>7551</v>
      </c>
      <c r="E959" s="21" t="s">
        <v>436</v>
      </c>
      <c r="F959" s="333">
        <v>100.04000000000001</v>
      </c>
      <c r="G959" s="42"/>
      <c r="H959" s="48"/>
    </row>
    <row r="960" s="2" customFormat="1" ht="16.8" customHeight="1">
      <c r="A960" s="42"/>
      <c r="B960" s="48"/>
      <c r="C960" s="332" t="s">
        <v>669</v>
      </c>
      <c r="D960" s="332" t="s">
        <v>7553</v>
      </c>
      <c r="E960" s="21" t="s">
        <v>436</v>
      </c>
      <c r="F960" s="333">
        <v>68.420000000000002</v>
      </c>
      <c r="G960" s="42"/>
      <c r="H960" s="48"/>
    </row>
    <row r="961" s="2" customFormat="1" ht="16.8" customHeight="1">
      <c r="A961" s="42"/>
      <c r="B961" s="48"/>
      <c r="C961" s="332" t="s">
        <v>673</v>
      </c>
      <c r="D961" s="332" t="s">
        <v>7554</v>
      </c>
      <c r="E961" s="21" t="s">
        <v>436</v>
      </c>
      <c r="F961" s="333">
        <v>68.420000000000002</v>
      </c>
      <c r="G961" s="42"/>
      <c r="H961" s="48"/>
    </row>
    <row r="962" s="2" customFormat="1" ht="16.8" customHeight="1">
      <c r="A962" s="42"/>
      <c r="B962" s="48"/>
      <c r="C962" s="332" t="s">
        <v>683</v>
      </c>
      <c r="D962" s="332" t="s">
        <v>7555</v>
      </c>
      <c r="E962" s="21" t="s">
        <v>436</v>
      </c>
      <c r="F962" s="333">
        <v>68.420000000000002</v>
      </c>
      <c r="G962" s="42"/>
      <c r="H962" s="48"/>
    </row>
    <row r="963" s="2" customFormat="1" ht="16.8" customHeight="1">
      <c r="A963" s="42"/>
      <c r="B963" s="48"/>
      <c r="C963" s="328" t="s">
        <v>363</v>
      </c>
      <c r="D963" s="329" t="s">
        <v>363</v>
      </c>
      <c r="E963" s="330" t="s">
        <v>28</v>
      </c>
      <c r="F963" s="331">
        <v>15.810000000000001</v>
      </c>
      <c r="G963" s="42"/>
      <c r="H963" s="48"/>
    </row>
    <row r="964" s="2" customFormat="1" ht="16.8" customHeight="1">
      <c r="A964" s="42"/>
      <c r="B964" s="48"/>
      <c r="C964" s="332" t="s">
        <v>28</v>
      </c>
      <c r="D964" s="332" t="s">
        <v>460</v>
      </c>
      <c r="E964" s="21" t="s">
        <v>28</v>
      </c>
      <c r="F964" s="333">
        <v>0</v>
      </c>
      <c r="G964" s="42"/>
      <c r="H964" s="48"/>
    </row>
    <row r="965" s="2" customFormat="1" ht="16.8" customHeight="1">
      <c r="A965" s="42"/>
      <c r="B965" s="48"/>
      <c r="C965" s="332" t="s">
        <v>28</v>
      </c>
      <c r="D965" s="332" t="s">
        <v>662</v>
      </c>
      <c r="E965" s="21" t="s">
        <v>28</v>
      </c>
      <c r="F965" s="333">
        <v>15.810000000000001</v>
      </c>
      <c r="G965" s="42"/>
      <c r="H965" s="48"/>
    </row>
    <row r="966" s="2" customFormat="1" ht="16.8" customHeight="1">
      <c r="A966" s="42"/>
      <c r="B966" s="48"/>
      <c r="C966" s="332" t="s">
        <v>363</v>
      </c>
      <c r="D966" s="332" t="s">
        <v>466</v>
      </c>
      <c r="E966" s="21" t="s">
        <v>28</v>
      </c>
      <c r="F966" s="333">
        <v>15.810000000000001</v>
      </c>
      <c r="G966" s="42"/>
      <c r="H966" s="48"/>
    </row>
    <row r="967" s="2" customFormat="1" ht="16.8" customHeight="1">
      <c r="A967" s="42"/>
      <c r="B967" s="48"/>
      <c r="C967" s="334" t="s">
        <v>7394</v>
      </c>
      <c r="D967" s="42"/>
      <c r="E967" s="42"/>
      <c r="F967" s="42"/>
      <c r="G967" s="42"/>
      <c r="H967" s="48"/>
    </row>
    <row r="968" s="2" customFormat="1" ht="16.8" customHeight="1">
      <c r="A968" s="42"/>
      <c r="B968" s="48"/>
      <c r="C968" s="332" t="s">
        <v>658</v>
      </c>
      <c r="D968" s="332" t="s">
        <v>7556</v>
      </c>
      <c r="E968" s="21" t="s">
        <v>504</v>
      </c>
      <c r="F968" s="333">
        <v>15.810000000000001</v>
      </c>
      <c r="G968" s="42"/>
      <c r="H968" s="48"/>
    </row>
    <row r="969" s="2" customFormat="1" ht="16.8" customHeight="1">
      <c r="A969" s="42"/>
      <c r="B969" s="48"/>
      <c r="C969" s="332" t="s">
        <v>664</v>
      </c>
      <c r="D969" s="332" t="s">
        <v>7557</v>
      </c>
      <c r="E969" s="21" t="s">
        <v>504</v>
      </c>
      <c r="F969" s="333">
        <v>15.810000000000001</v>
      </c>
      <c r="G969" s="42"/>
      <c r="H969" s="48"/>
    </row>
    <row r="970" s="2" customFormat="1" ht="16.8" customHeight="1">
      <c r="A970" s="42"/>
      <c r="B970" s="48"/>
      <c r="C970" s="332" t="s">
        <v>678</v>
      </c>
      <c r="D970" s="332" t="s">
        <v>7558</v>
      </c>
      <c r="E970" s="21" t="s">
        <v>504</v>
      </c>
      <c r="F970" s="333">
        <v>15.810000000000001</v>
      </c>
      <c r="G970" s="42"/>
      <c r="H970" s="48"/>
    </row>
    <row r="971" s="2" customFormat="1" ht="16.8" customHeight="1">
      <c r="A971" s="42"/>
      <c r="B971" s="48"/>
      <c r="C971" s="328" t="s">
        <v>366</v>
      </c>
      <c r="D971" s="329" t="s">
        <v>366</v>
      </c>
      <c r="E971" s="330" t="s">
        <v>28</v>
      </c>
      <c r="F971" s="331">
        <v>36.799999999999997</v>
      </c>
      <c r="G971" s="42"/>
      <c r="H971" s="48"/>
    </row>
    <row r="972" s="2" customFormat="1" ht="16.8" customHeight="1">
      <c r="A972" s="42"/>
      <c r="B972" s="48"/>
      <c r="C972" s="332" t="s">
        <v>28</v>
      </c>
      <c r="D972" s="332" t="s">
        <v>460</v>
      </c>
      <c r="E972" s="21" t="s">
        <v>28</v>
      </c>
      <c r="F972" s="333">
        <v>0</v>
      </c>
      <c r="G972" s="42"/>
      <c r="H972" s="48"/>
    </row>
    <row r="973" s="2" customFormat="1" ht="16.8" customHeight="1">
      <c r="A973" s="42"/>
      <c r="B973" s="48"/>
      <c r="C973" s="332" t="s">
        <v>28</v>
      </c>
      <c r="D973" s="332" t="s">
        <v>1259</v>
      </c>
      <c r="E973" s="21" t="s">
        <v>28</v>
      </c>
      <c r="F973" s="333">
        <v>39.600000000000001</v>
      </c>
      <c r="G973" s="42"/>
      <c r="H973" s="48"/>
    </row>
    <row r="974" s="2" customFormat="1" ht="16.8" customHeight="1">
      <c r="A974" s="42"/>
      <c r="B974" s="48"/>
      <c r="C974" s="332" t="s">
        <v>28</v>
      </c>
      <c r="D974" s="332" t="s">
        <v>1260</v>
      </c>
      <c r="E974" s="21" t="s">
        <v>28</v>
      </c>
      <c r="F974" s="333">
        <v>6</v>
      </c>
      <c r="G974" s="42"/>
      <c r="H974" s="48"/>
    </row>
    <row r="975" s="2" customFormat="1" ht="16.8" customHeight="1">
      <c r="A975" s="42"/>
      <c r="B975" s="48"/>
      <c r="C975" s="332" t="s">
        <v>28</v>
      </c>
      <c r="D975" s="332" t="s">
        <v>1261</v>
      </c>
      <c r="E975" s="21" t="s">
        <v>28</v>
      </c>
      <c r="F975" s="333">
        <v>-8.8000000000000007</v>
      </c>
      <c r="G975" s="42"/>
      <c r="H975" s="48"/>
    </row>
    <row r="976" s="2" customFormat="1" ht="16.8" customHeight="1">
      <c r="A976" s="42"/>
      <c r="B976" s="48"/>
      <c r="C976" s="332" t="s">
        <v>366</v>
      </c>
      <c r="D976" s="332" t="s">
        <v>466</v>
      </c>
      <c r="E976" s="21" t="s">
        <v>28</v>
      </c>
      <c r="F976" s="333">
        <v>36.799999999999997</v>
      </c>
      <c r="G976" s="42"/>
      <c r="H976" s="48"/>
    </row>
    <row r="977" s="2" customFormat="1" ht="16.8" customHeight="1">
      <c r="A977" s="42"/>
      <c r="B977" s="48"/>
      <c r="C977" s="334" t="s">
        <v>7394</v>
      </c>
      <c r="D977" s="42"/>
      <c r="E977" s="42"/>
      <c r="F977" s="42"/>
      <c r="G977" s="42"/>
      <c r="H977" s="48"/>
    </row>
    <row r="978" s="2" customFormat="1" ht="16.8" customHeight="1">
      <c r="A978" s="42"/>
      <c r="B978" s="48"/>
      <c r="C978" s="332" t="s">
        <v>1251</v>
      </c>
      <c r="D978" s="332" t="s">
        <v>7533</v>
      </c>
      <c r="E978" s="21" t="s">
        <v>436</v>
      </c>
      <c r="F978" s="333">
        <v>36.799999999999997</v>
      </c>
      <c r="G978" s="42"/>
      <c r="H978" s="48"/>
    </row>
    <row r="979" s="2" customFormat="1" ht="16.8" customHeight="1">
      <c r="A979" s="42"/>
      <c r="B979" s="48"/>
      <c r="C979" s="332" t="s">
        <v>1240</v>
      </c>
      <c r="D979" s="332" t="s">
        <v>7534</v>
      </c>
      <c r="E979" s="21" t="s">
        <v>436</v>
      </c>
      <c r="F979" s="333">
        <v>61.380000000000003</v>
      </c>
      <c r="G979" s="42"/>
      <c r="H979" s="48"/>
    </row>
    <row r="980" s="2" customFormat="1" ht="16.8" customHeight="1">
      <c r="A980" s="42"/>
      <c r="B980" s="48"/>
      <c r="C980" s="332" t="s">
        <v>1289</v>
      </c>
      <c r="D980" s="332" t="s">
        <v>7535</v>
      </c>
      <c r="E980" s="21" t="s">
        <v>436</v>
      </c>
      <c r="F980" s="333">
        <v>61.380000000000003</v>
      </c>
      <c r="G980" s="42"/>
      <c r="H980" s="48"/>
    </row>
    <row r="981" s="2" customFormat="1" ht="16.8" customHeight="1">
      <c r="A981" s="42"/>
      <c r="B981" s="48"/>
      <c r="C981" s="332" t="s">
        <v>4428</v>
      </c>
      <c r="D981" s="332" t="s">
        <v>7423</v>
      </c>
      <c r="E981" s="21" t="s">
        <v>436</v>
      </c>
      <c r="F981" s="333">
        <v>2772.0070000000001</v>
      </c>
      <c r="G981" s="42"/>
      <c r="H981" s="48"/>
    </row>
    <row r="982" s="2" customFormat="1" ht="16.8" customHeight="1">
      <c r="A982" s="42"/>
      <c r="B982" s="48"/>
      <c r="C982" s="328" t="s">
        <v>368</v>
      </c>
      <c r="D982" s="329" t="s">
        <v>368</v>
      </c>
      <c r="E982" s="330" t="s">
        <v>28</v>
      </c>
      <c r="F982" s="331">
        <v>30.75</v>
      </c>
      <c r="G982" s="42"/>
      <c r="H982" s="48"/>
    </row>
    <row r="983" s="2" customFormat="1" ht="16.8" customHeight="1">
      <c r="A983" s="42"/>
      <c r="B983" s="48"/>
      <c r="C983" s="332" t="s">
        <v>28</v>
      </c>
      <c r="D983" s="332" t="s">
        <v>460</v>
      </c>
      <c r="E983" s="21" t="s">
        <v>28</v>
      </c>
      <c r="F983" s="333">
        <v>0</v>
      </c>
      <c r="G983" s="42"/>
      <c r="H983" s="48"/>
    </row>
    <row r="984" s="2" customFormat="1" ht="16.8" customHeight="1">
      <c r="A984" s="42"/>
      <c r="B984" s="48"/>
      <c r="C984" s="332" t="s">
        <v>28</v>
      </c>
      <c r="D984" s="332" t="s">
        <v>1341</v>
      </c>
      <c r="E984" s="21" t="s">
        <v>28</v>
      </c>
      <c r="F984" s="333">
        <v>10.5</v>
      </c>
      <c r="G984" s="42"/>
      <c r="H984" s="48"/>
    </row>
    <row r="985" s="2" customFormat="1" ht="16.8" customHeight="1">
      <c r="A985" s="42"/>
      <c r="B985" s="48"/>
      <c r="C985" s="332" t="s">
        <v>28</v>
      </c>
      <c r="D985" s="332" t="s">
        <v>872</v>
      </c>
      <c r="E985" s="21" t="s">
        <v>28</v>
      </c>
      <c r="F985" s="333">
        <v>0</v>
      </c>
      <c r="G985" s="42"/>
      <c r="H985" s="48"/>
    </row>
    <row r="986" s="2" customFormat="1" ht="16.8" customHeight="1">
      <c r="A986" s="42"/>
      <c r="B986" s="48"/>
      <c r="C986" s="332" t="s">
        <v>28</v>
      </c>
      <c r="D986" s="332" t="s">
        <v>1342</v>
      </c>
      <c r="E986" s="21" t="s">
        <v>28</v>
      </c>
      <c r="F986" s="333">
        <v>15</v>
      </c>
      <c r="G986" s="42"/>
      <c r="H986" s="48"/>
    </row>
    <row r="987" s="2" customFormat="1" ht="16.8" customHeight="1">
      <c r="A987" s="42"/>
      <c r="B987" s="48"/>
      <c r="C987" s="332" t="s">
        <v>28</v>
      </c>
      <c r="D987" s="332" t="s">
        <v>863</v>
      </c>
      <c r="E987" s="21" t="s">
        <v>28</v>
      </c>
      <c r="F987" s="333">
        <v>0</v>
      </c>
      <c r="G987" s="42"/>
      <c r="H987" s="48"/>
    </row>
    <row r="988" s="2" customFormat="1" ht="16.8" customHeight="1">
      <c r="A988" s="42"/>
      <c r="B988" s="48"/>
      <c r="C988" s="332" t="s">
        <v>28</v>
      </c>
      <c r="D988" s="332" t="s">
        <v>1343</v>
      </c>
      <c r="E988" s="21" t="s">
        <v>28</v>
      </c>
      <c r="F988" s="333">
        <v>5.25</v>
      </c>
      <c r="G988" s="42"/>
      <c r="H988" s="48"/>
    </row>
    <row r="989" s="2" customFormat="1" ht="16.8" customHeight="1">
      <c r="A989" s="42"/>
      <c r="B989" s="48"/>
      <c r="C989" s="332" t="s">
        <v>368</v>
      </c>
      <c r="D989" s="332" t="s">
        <v>466</v>
      </c>
      <c r="E989" s="21" t="s">
        <v>28</v>
      </c>
      <c r="F989" s="333">
        <v>30.75</v>
      </c>
      <c r="G989" s="42"/>
      <c r="H989" s="48"/>
    </row>
    <row r="990" s="2" customFormat="1" ht="16.8" customHeight="1">
      <c r="A990" s="42"/>
      <c r="B990" s="48"/>
      <c r="C990" s="334" t="s">
        <v>7394</v>
      </c>
      <c r="D990" s="42"/>
      <c r="E990" s="42"/>
      <c r="F990" s="42"/>
      <c r="G990" s="42"/>
      <c r="H990" s="48"/>
    </row>
    <row r="991" s="2" customFormat="1" ht="16.8" customHeight="1">
      <c r="A991" s="42"/>
      <c r="B991" s="48"/>
      <c r="C991" s="332" t="s">
        <v>1337</v>
      </c>
      <c r="D991" s="332" t="s">
        <v>7559</v>
      </c>
      <c r="E991" s="21" t="s">
        <v>949</v>
      </c>
      <c r="F991" s="333">
        <v>30.75</v>
      </c>
      <c r="G991" s="42"/>
      <c r="H991" s="48"/>
    </row>
    <row r="992" s="2" customFormat="1" ht="16.8" customHeight="1">
      <c r="A992" s="42"/>
      <c r="B992" s="48"/>
      <c r="C992" s="332" t="s">
        <v>1345</v>
      </c>
      <c r="D992" s="332" t="s">
        <v>7560</v>
      </c>
      <c r="E992" s="21" t="s">
        <v>949</v>
      </c>
      <c r="F992" s="333">
        <v>32.287999999999997</v>
      </c>
      <c r="G992" s="42"/>
      <c r="H992" s="48"/>
    </row>
    <row r="993" s="2" customFormat="1" ht="16.8" customHeight="1">
      <c r="A993" s="42"/>
      <c r="B993" s="48"/>
      <c r="C993" s="328" t="s">
        <v>370</v>
      </c>
      <c r="D993" s="329" t="s">
        <v>370</v>
      </c>
      <c r="E993" s="330" t="s">
        <v>28</v>
      </c>
      <c r="F993" s="331">
        <v>22.5</v>
      </c>
      <c r="G993" s="42"/>
      <c r="H993" s="48"/>
    </row>
    <row r="994" s="2" customFormat="1" ht="16.8" customHeight="1">
      <c r="A994" s="42"/>
      <c r="B994" s="48"/>
      <c r="C994" s="332" t="s">
        <v>28</v>
      </c>
      <c r="D994" s="332" t="s">
        <v>862</v>
      </c>
      <c r="E994" s="21" t="s">
        <v>28</v>
      </c>
      <c r="F994" s="333">
        <v>0</v>
      </c>
      <c r="G994" s="42"/>
      <c r="H994" s="48"/>
    </row>
    <row r="995" s="2" customFormat="1" ht="16.8" customHeight="1">
      <c r="A995" s="42"/>
      <c r="B995" s="48"/>
      <c r="C995" s="332" t="s">
        <v>28</v>
      </c>
      <c r="D995" s="332" t="s">
        <v>1988</v>
      </c>
      <c r="E995" s="21" t="s">
        <v>28</v>
      </c>
      <c r="F995" s="333">
        <v>7.5</v>
      </c>
      <c r="G995" s="42"/>
      <c r="H995" s="48"/>
    </row>
    <row r="996" s="2" customFormat="1" ht="16.8" customHeight="1">
      <c r="A996" s="42"/>
      <c r="B996" s="48"/>
      <c r="C996" s="332" t="s">
        <v>28</v>
      </c>
      <c r="D996" s="332" t="s">
        <v>871</v>
      </c>
      <c r="E996" s="21" t="s">
        <v>28</v>
      </c>
      <c r="F996" s="333">
        <v>0</v>
      </c>
      <c r="G996" s="42"/>
      <c r="H996" s="48"/>
    </row>
    <row r="997" s="2" customFormat="1" ht="16.8" customHeight="1">
      <c r="A997" s="42"/>
      <c r="B997" s="48"/>
      <c r="C997" s="332" t="s">
        <v>28</v>
      </c>
      <c r="D997" s="332" t="s">
        <v>1988</v>
      </c>
      <c r="E997" s="21" t="s">
        <v>28</v>
      </c>
      <c r="F997" s="333">
        <v>7.5</v>
      </c>
      <c r="G997" s="42"/>
      <c r="H997" s="48"/>
    </row>
    <row r="998" s="2" customFormat="1" ht="16.8" customHeight="1">
      <c r="A998" s="42"/>
      <c r="B998" s="48"/>
      <c r="C998" s="332" t="s">
        <v>28</v>
      </c>
      <c r="D998" s="332" t="s">
        <v>872</v>
      </c>
      <c r="E998" s="21" t="s">
        <v>28</v>
      </c>
      <c r="F998" s="333">
        <v>0</v>
      </c>
      <c r="G998" s="42"/>
      <c r="H998" s="48"/>
    </row>
    <row r="999" s="2" customFormat="1" ht="16.8" customHeight="1">
      <c r="A999" s="42"/>
      <c r="B999" s="48"/>
      <c r="C999" s="332" t="s">
        <v>28</v>
      </c>
      <c r="D999" s="332" t="s">
        <v>1988</v>
      </c>
      <c r="E999" s="21" t="s">
        <v>28</v>
      </c>
      <c r="F999" s="333">
        <v>7.5</v>
      </c>
      <c r="G999" s="42"/>
      <c r="H999" s="48"/>
    </row>
    <row r="1000" s="2" customFormat="1" ht="16.8" customHeight="1">
      <c r="A1000" s="42"/>
      <c r="B1000" s="48"/>
      <c r="C1000" s="332" t="s">
        <v>370</v>
      </c>
      <c r="D1000" s="332" t="s">
        <v>466</v>
      </c>
      <c r="E1000" s="21" t="s">
        <v>28</v>
      </c>
      <c r="F1000" s="333">
        <v>22.5</v>
      </c>
      <c r="G1000" s="42"/>
      <c r="H1000" s="48"/>
    </row>
    <row r="1001" s="2" customFormat="1" ht="16.8" customHeight="1">
      <c r="A1001" s="42"/>
      <c r="B1001" s="48"/>
      <c r="C1001" s="334" t="s">
        <v>7394</v>
      </c>
      <c r="D1001" s="42"/>
      <c r="E1001" s="42"/>
      <c r="F1001" s="42"/>
      <c r="G1001" s="42"/>
      <c r="H1001" s="48"/>
    </row>
    <row r="1002" s="2" customFormat="1" ht="16.8" customHeight="1">
      <c r="A1002" s="42"/>
      <c r="B1002" s="48"/>
      <c r="C1002" s="332" t="s">
        <v>1984</v>
      </c>
      <c r="D1002" s="332" t="s">
        <v>7561</v>
      </c>
      <c r="E1002" s="21" t="s">
        <v>949</v>
      </c>
      <c r="F1002" s="333">
        <v>22.5</v>
      </c>
      <c r="G1002" s="42"/>
      <c r="H1002" s="48"/>
    </row>
    <row r="1003" s="2" customFormat="1" ht="16.8" customHeight="1">
      <c r="A1003" s="42"/>
      <c r="B1003" s="48"/>
      <c r="C1003" s="332" t="s">
        <v>1990</v>
      </c>
      <c r="D1003" s="332" t="s">
        <v>7562</v>
      </c>
      <c r="E1003" s="21" t="s">
        <v>949</v>
      </c>
      <c r="F1003" s="333">
        <v>90</v>
      </c>
      <c r="G1003" s="42"/>
      <c r="H1003" s="48"/>
    </row>
    <row r="1004" s="2" customFormat="1" ht="16.8" customHeight="1">
      <c r="A1004" s="42"/>
      <c r="B1004" s="48"/>
      <c r="C1004" s="328" t="s">
        <v>1982</v>
      </c>
      <c r="D1004" s="329" t="s">
        <v>1982</v>
      </c>
      <c r="E1004" s="330" t="s">
        <v>28</v>
      </c>
      <c r="F1004" s="331">
        <v>37.5</v>
      </c>
      <c r="G1004" s="42"/>
      <c r="H1004" s="48"/>
    </row>
    <row r="1005" s="2" customFormat="1" ht="16.8" customHeight="1">
      <c r="A1005" s="42"/>
      <c r="B1005" s="48"/>
      <c r="C1005" s="332" t="s">
        <v>28</v>
      </c>
      <c r="D1005" s="332" t="s">
        <v>862</v>
      </c>
      <c r="E1005" s="21" t="s">
        <v>28</v>
      </c>
      <c r="F1005" s="333">
        <v>0</v>
      </c>
      <c r="G1005" s="42"/>
      <c r="H1005" s="48"/>
    </row>
    <row r="1006" s="2" customFormat="1" ht="16.8" customHeight="1">
      <c r="A1006" s="42"/>
      <c r="B1006" s="48"/>
      <c r="C1006" s="332" t="s">
        <v>28</v>
      </c>
      <c r="D1006" s="332" t="s">
        <v>1981</v>
      </c>
      <c r="E1006" s="21" t="s">
        <v>28</v>
      </c>
      <c r="F1006" s="333">
        <v>11.25</v>
      </c>
      <c r="G1006" s="42"/>
      <c r="H1006" s="48"/>
    </row>
    <row r="1007" s="2" customFormat="1" ht="16.8" customHeight="1">
      <c r="A1007" s="42"/>
      <c r="B1007" s="48"/>
      <c r="C1007" s="332" t="s">
        <v>28</v>
      </c>
      <c r="D1007" s="332" t="s">
        <v>871</v>
      </c>
      <c r="E1007" s="21" t="s">
        <v>28</v>
      </c>
      <c r="F1007" s="333">
        <v>0</v>
      </c>
      <c r="G1007" s="42"/>
      <c r="H1007" s="48"/>
    </row>
    <row r="1008" s="2" customFormat="1" ht="16.8" customHeight="1">
      <c r="A1008" s="42"/>
      <c r="B1008" s="48"/>
      <c r="C1008" s="332" t="s">
        <v>28</v>
      </c>
      <c r="D1008" s="332" t="s">
        <v>1981</v>
      </c>
      <c r="E1008" s="21" t="s">
        <v>28</v>
      </c>
      <c r="F1008" s="333">
        <v>11.25</v>
      </c>
      <c r="G1008" s="42"/>
      <c r="H1008" s="48"/>
    </row>
    <row r="1009" s="2" customFormat="1" ht="16.8" customHeight="1">
      <c r="A1009" s="42"/>
      <c r="B1009" s="48"/>
      <c r="C1009" s="332" t="s">
        <v>28</v>
      </c>
      <c r="D1009" s="332" t="s">
        <v>872</v>
      </c>
      <c r="E1009" s="21" t="s">
        <v>28</v>
      </c>
      <c r="F1009" s="333">
        <v>0</v>
      </c>
      <c r="G1009" s="42"/>
      <c r="H1009" s="48"/>
    </row>
    <row r="1010" s="2" customFormat="1" ht="16.8" customHeight="1">
      <c r="A1010" s="42"/>
      <c r="B1010" s="48"/>
      <c r="C1010" s="332" t="s">
        <v>28</v>
      </c>
      <c r="D1010" s="332" t="s">
        <v>1342</v>
      </c>
      <c r="E1010" s="21" t="s">
        <v>28</v>
      </c>
      <c r="F1010" s="333">
        <v>15</v>
      </c>
      <c r="G1010" s="42"/>
      <c r="H1010" s="48"/>
    </row>
    <row r="1011" s="2" customFormat="1" ht="16.8" customHeight="1">
      <c r="A1011" s="42"/>
      <c r="B1011" s="48"/>
      <c r="C1011" s="332" t="s">
        <v>1982</v>
      </c>
      <c r="D1011" s="332" t="s">
        <v>466</v>
      </c>
      <c r="E1011" s="21" t="s">
        <v>28</v>
      </c>
      <c r="F1011" s="333">
        <v>37.5</v>
      </c>
      <c r="G1011" s="42"/>
      <c r="H1011" s="48"/>
    </row>
    <row r="1012" s="2" customFormat="1" ht="16.8" customHeight="1">
      <c r="A1012" s="42"/>
      <c r="B1012" s="48"/>
      <c r="C1012" s="328" t="s">
        <v>372</v>
      </c>
      <c r="D1012" s="329" t="s">
        <v>372</v>
      </c>
      <c r="E1012" s="330" t="s">
        <v>28</v>
      </c>
      <c r="F1012" s="331">
        <v>0.41699999999999998</v>
      </c>
      <c r="G1012" s="42"/>
      <c r="H1012" s="48"/>
    </row>
    <row r="1013" s="2" customFormat="1" ht="16.8" customHeight="1">
      <c r="A1013" s="42"/>
      <c r="B1013" s="48"/>
      <c r="C1013" s="332" t="s">
        <v>28</v>
      </c>
      <c r="D1013" s="332" t="s">
        <v>2484</v>
      </c>
      <c r="E1013" s="21" t="s">
        <v>28</v>
      </c>
      <c r="F1013" s="333">
        <v>0.41699999999999998</v>
      </c>
      <c r="G1013" s="42"/>
      <c r="H1013" s="48"/>
    </row>
    <row r="1014" s="2" customFormat="1" ht="16.8" customHeight="1">
      <c r="A1014" s="42"/>
      <c r="B1014" s="48"/>
      <c r="C1014" s="332" t="s">
        <v>372</v>
      </c>
      <c r="D1014" s="332" t="s">
        <v>466</v>
      </c>
      <c r="E1014" s="21" t="s">
        <v>28</v>
      </c>
      <c r="F1014" s="333">
        <v>0.41699999999999998</v>
      </c>
      <c r="G1014" s="42"/>
      <c r="H1014" s="48"/>
    </row>
    <row r="1015" s="2" customFormat="1" ht="16.8" customHeight="1">
      <c r="A1015" s="42"/>
      <c r="B1015" s="48"/>
      <c r="C1015" s="334" t="s">
        <v>7394</v>
      </c>
      <c r="D1015" s="42"/>
      <c r="E1015" s="42"/>
      <c r="F1015" s="42"/>
      <c r="G1015" s="42"/>
      <c r="H1015" s="48"/>
    </row>
    <row r="1016" s="2" customFormat="1" ht="16.8" customHeight="1">
      <c r="A1016" s="42"/>
      <c r="B1016" s="48"/>
      <c r="C1016" s="332" t="s">
        <v>2481</v>
      </c>
      <c r="D1016" s="332" t="s">
        <v>2482</v>
      </c>
      <c r="E1016" s="21" t="s">
        <v>504</v>
      </c>
      <c r="F1016" s="333">
        <v>0.41699999999999998</v>
      </c>
      <c r="G1016" s="42"/>
      <c r="H1016" s="48"/>
    </row>
    <row r="1017" s="2" customFormat="1" ht="16.8" customHeight="1">
      <c r="A1017" s="42"/>
      <c r="B1017" s="48"/>
      <c r="C1017" s="332" t="s">
        <v>2498</v>
      </c>
      <c r="D1017" s="332" t="s">
        <v>7563</v>
      </c>
      <c r="E1017" s="21" t="s">
        <v>504</v>
      </c>
      <c r="F1017" s="333">
        <v>1.7949999999999999</v>
      </c>
      <c r="G1017" s="42"/>
      <c r="H1017" s="48"/>
    </row>
    <row r="1018" s="2" customFormat="1" ht="16.8" customHeight="1">
      <c r="A1018" s="42"/>
      <c r="B1018" s="48"/>
      <c r="C1018" s="328" t="s">
        <v>2727</v>
      </c>
      <c r="D1018" s="329" t="s">
        <v>2727</v>
      </c>
      <c r="E1018" s="330" t="s">
        <v>28</v>
      </c>
      <c r="F1018" s="331">
        <v>0.154</v>
      </c>
      <c r="G1018" s="42"/>
      <c r="H1018" s="48"/>
    </row>
    <row r="1019" s="2" customFormat="1" ht="16.8" customHeight="1">
      <c r="A1019" s="42"/>
      <c r="B1019" s="48"/>
      <c r="C1019" s="332" t="s">
        <v>28</v>
      </c>
      <c r="D1019" s="332" t="s">
        <v>892</v>
      </c>
      <c r="E1019" s="21" t="s">
        <v>28</v>
      </c>
      <c r="F1019" s="333">
        <v>0</v>
      </c>
      <c r="G1019" s="42"/>
      <c r="H1019" s="48"/>
    </row>
    <row r="1020" s="2" customFormat="1" ht="16.8" customHeight="1">
      <c r="A1020" s="42"/>
      <c r="B1020" s="48"/>
      <c r="C1020" s="332" t="s">
        <v>28</v>
      </c>
      <c r="D1020" s="332" t="s">
        <v>2725</v>
      </c>
      <c r="E1020" s="21" t="s">
        <v>28</v>
      </c>
      <c r="F1020" s="333">
        <v>0.042999999999999997</v>
      </c>
      <c r="G1020" s="42"/>
      <c r="H1020" s="48"/>
    </row>
    <row r="1021" s="2" customFormat="1" ht="16.8" customHeight="1">
      <c r="A1021" s="42"/>
      <c r="B1021" s="48"/>
      <c r="C1021" s="332" t="s">
        <v>28</v>
      </c>
      <c r="D1021" s="332" t="s">
        <v>2726</v>
      </c>
      <c r="E1021" s="21" t="s">
        <v>28</v>
      </c>
      <c r="F1021" s="333">
        <v>0.111</v>
      </c>
      <c r="G1021" s="42"/>
      <c r="H1021" s="48"/>
    </row>
    <row r="1022" s="2" customFormat="1" ht="16.8" customHeight="1">
      <c r="A1022" s="42"/>
      <c r="B1022" s="48"/>
      <c r="C1022" s="332" t="s">
        <v>2727</v>
      </c>
      <c r="D1022" s="332" t="s">
        <v>466</v>
      </c>
      <c r="E1022" s="21" t="s">
        <v>28</v>
      </c>
      <c r="F1022" s="333">
        <v>0.154</v>
      </c>
      <c r="G1022" s="42"/>
      <c r="H1022" s="48"/>
    </row>
    <row r="1023" s="2" customFormat="1" ht="16.8" customHeight="1">
      <c r="A1023" s="42"/>
      <c r="B1023" s="48"/>
      <c r="C1023" s="328" t="s">
        <v>374</v>
      </c>
      <c r="D1023" s="329" t="s">
        <v>374</v>
      </c>
      <c r="E1023" s="330" t="s">
        <v>28</v>
      </c>
      <c r="F1023" s="331">
        <v>10.186999999999999</v>
      </c>
      <c r="G1023" s="42"/>
      <c r="H1023" s="48"/>
    </row>
    <row r="1024" s="2" customFormat="1" ht="16.8" customHeight="1">
      <c r="A1024" s="42"/>
      <c r="B1024" s="48"/>
      <c r="C1024" s="332" t="s">
        <v>28</v>
      </c>
      <c r="D1024" s="332" t="s">
        <v>2741</v>
      </c>
      <c r="E1024" s="21" t="s">
        <v>28</v>
      </c>
      <c r="F1024" s="333">
        <v>9.4459999999999997</v>
      </c>
      <c r="G1024" s="42"/>
      <c r="H1024" s="48"/>
    </row>
    <row r="1025" s="2" customFormat="1" ht="16.8" customHeight="1">
      <c r="A1025" s="42"/>
      <c r="B1025" s="48"/>
      <c r="C1025" s="332" t="s">
        <v>28</v>
      </c>
      <c r="D1025" s="332" t="s">
        <v>2742</v>
      </c>
      <c r="E1025" s="21" t="s">
        <v>28</v>
      </c>
      <c r="F1025" s="333">
        <v>0.47499999999999998</v>
      </c>
      <c r="G1025" s="42"/>
      <c r="H1025" s="48"/>
    </row>
    <row r="1026" s="2" customFormat="1" ht="16.8" customHeight="1">
      <c r="A1026" s="42"/>
      <c r="B1026" s="48"/>
      <c r="C1026" s="332" t="s">
        <v>28</v>
      </c>
      <c r="D1026" s="332" t="s">
        <v>2743</v>
      </c>
      <c r="E1026" s="21" t="s">
        <v>28</v>
      </c>
      <c r="F1026" s="333">
        <v>0.26600000000000001</v>
      </c>
      <c r="G1026" s="42"/>
      <c r="H1026" s="48"/>
    </row>
    <row r="1027" s="2" customFormat="1" ht="16.8" customHeight="1">
      <c r="A1027" s="42"/>
      <c r="B1027" s="48"/>
      <c r="C1027" s="332" t="s">
        <v>374</v>
      </c>
      <c r="D1027" s="332" t="s">
        <v>466</v>
      </c>
      <c r="E1027" s="21" t="s">
        <v>28</v>
      </c>
      <c r="F1027" s="333">
        <v>10.186999999999999</v>
      </c>
      <c r="G1027" s="42"/>
      <c r="H1027" s="48"/>
    </row>
    <row r="1028" s="2" customFormat="1" ht="16.8" customHeight="1">
      <c r="A1028" s="42"/>
      <c r="B1028" s="48"/>
      <c r="C1028" s="334" t="s">
        <v>7394</v>
      </c>
      <c r="D1028" s="42"/>
      <c r="E1028" s="42"/>
      <c r="F1028" s="42"/>
      <c r="G1028" s="42"/>
      <c r="H1028" s="48"/>
    </row>
    <row r="1029" s="2" customFormat="1" ht="16.8" customHeight="1">
      <c r="A1029" s="42"/>
      <c r="B1029" s="48"/>
      <c r="C1029" s="332" t="s">
        <v>2738</v>
      </c>
      <c r="D1029" s="332" t="s">
        <v>2739</v>
      </c>
      <c r="E1029" s="21" t="s">
        <v>504</v>
      </c>
      <c r="F1029" s="333">
        <v>10.186999999999999</v>
      </c>
      <c r="G1029" s="42"/>
      <c r="H1029" s="48"/>
    </row>
    <row r="1030" s="2" customFormat="1" ht="16.8" customHeight="1">
      <c r="A1030" s="42"/>
      <c r="B1030" s="48"/>
      <c r="C1030" s="332" t="s">
        <v>2755</v>
      </c>
      <c r="D1030" s="332" t="s">
        <v>7564</v>
      </c>
      <c r="E1030" s="21" t="s">
        <v>504</v>
      </c>
      <c r="F1030" s="333">
        <v>18.579000000000001</v>
      </c>
      <c r="G1030" s="42"/>
      <c r="H1030" s="48"/>
    </row>
    <row r="1031" s="2" customFormat="1" ht="16.8" customHeight="1">
      <c r="A1031" s="42"/>
      <c r="B1031" s="48"/>
      <c r="C1031" s="328" t="s">
        <v>376</v>
      </c>
      <c r="D1031" s="329" t="s">
        <v>376</v>
      </c>
      <c r="E1031" s="330" t="s">
        <v>28</v>
      </c>
      <c r="F1031" s="331">
        <v>4.4720000000000004</v>
      </c>
      <c r="G1031" s="42"/>
      <c r="H1031" s="48"/>
    </row>
    <row r="1032" s="2" customFormat="1" ht="16.8" customHeight="1">
      <c r="A1032" s="42"/>
      <c r="B1032" s="48"/>
      <c r="C1032" s="332" t="s">
        <v>28</v>
      </c>
      <c r="D1032" s="332" t="s">
        <v>2746</v>
      </c>
      <c r="E1032" s="21" t="s">
        <v>28</v>
      </c>
      <c r="F1032" s="333">
        <v>4.4720000000000004</v>
      </c>
      <c r="G1032" s="42"/>
      <c r="H1032" s="48"/>
    </row>
    <row r="1033" s="2" customFormat="1" ht="16.8" customHeight="1">
      <c r="A1033" s="42"/>
      <c r="B1033" s="48"/>
      <c r="C1033" s="332" t="s">
        <v>376</v>
      </c>
      <c r="D1033" s="332" t="s">
        <v>466</v>
      </c>
      <c r="E1033" s="21" t="s">
        <v>28</v>
      </c>
      <c r="F1033" s="333">
        <v>4.4720000000000004</v>
      </c>
      <c r="G1033" s="42"/>
      <c r="H1033" s="48"/>
    </row>
    <row r="1034" s="2" customFormat="1" ht="16.8" customHeight="1">
      <c r="A1034" s="42"/>
      <c r="B1034" s="48"/>
      <c r="C1034" s="334" t="s">
        <v>7394</v>
      </c>
      <c r="D1034" s="42"/>
      <c r="E1034" s="42"/>
      <c r="F1034" s="42"/>
      <c r="G1034" s="42"/>
      <c r="H1034" s="48"/>
    </row>
    <row r="1035" s="2" customFormat="1" ht="16.8" customHeight="1">
      <c r="A1035" s="42"/>
      <c r="B1035" s="48"/>
      <c r="C1035" s="332" t="s">
        <v>2593</v>
      </c>
      <c r="D1035" s="332" t="s">
        <v>2594</v>
      </c>
      <c r="E1035" s="21" t="s">
        <v>504</v>
      </c>
      <c r="F1035" s="333">
        <v>4.4720000000000004</v>
      </c>
      <c r="G1035" s="42"/>
      <c r="H1035" s="48"/>
    </row>
    <row r="1036" s="2" customFormat="1" ht="16.8" customHeight="1">
      <c r="A1036" s="42"/>
      <c r="B1036" s="48"/>
      <c r="C1036" s="332" t="s">
        <v>2755</v>
      </c>
      <c r="D1036" s="332" t="s">
        <v>7564</v>
      </c>
      <c r="E1036" s="21" t="s">
        <v>504</v>
      </c>
      <c r="F1036" s="333">
        <v>18.579000000000001</v>
      </c>
      <c r="G1036" s="42"/>
      <c r="H1036" s="48"/>
    </row>
    <row r="1037" s="2" customFormat="1" ht="16.8" customHeight="1">
      <c r="A1037" s="42"/>
      <c r="B1037" s="48"/>
      <c r="C1037" s="328" t="s">
        <v>378</v>
      </c>
      <c r="D1037" s="329" t="s">
        <v>378</v>
      </c>
      <c r="E1037" s="330" t="s">
        <v>28</v>
      </c>
      <c r="F1037" s="331">
        <v>3.9199999999999999</v>
      </c>
      <c r="G1037" s="42"/>
      <c r="H1037" s="48"/>
    </row>
    <row r="1038" s="2" customFormat="1" ht="16.8" customHeight="1">
      <c r="A1038" s="42"/>
      <c r="B1038" s="48"/>
      <c r="C1038" s="332" t="s">
        <v>28</v>
      </c>
      <c r="D1038" s="332" t="s">
        <v>2749</v>
      </c>
      <c r="E1038" s="21" t="s">
        <v>28</v>
      </c>
      <c r="F1038" s="333">
        <v>3.9199999999999999</v>
      </c>
      <c r="G1038" s="42"/>
      <c r="H1038" s="48"/>
    </row>
    <row r="1039" s="2" customFormat="1" ht="16.8" customHeight="1">
      <c r="A1039" s="42"/>
      <c r="B1039" s="48"/>
      <c r="C1039" s="332" t="s">
        <v>378</v>
      </c>
      <c r="D1039" s="332" t="s">
        <v>466</v>
      </c>
      <c r="E1039" s="21" t="s">
        <v>28</v>
      </c>
      <c r="F1039" s="333">
        <v>3.9199999999999999</v>
      </c>
      <c r="G1039" s="42"/>
      <c r="H1039" s="48"/>
    </row>
    <row r="1040" s="2" customFormat="1" ht="16.8" customHeight="1">
      <c r="A1040" s="42"/>
      <c r="B1040" s="48"/>
      <c r="C1040" s="334" t="s">
        <v>7394</v>
      </c>
      <c r="D1040" s="42"/>
      <c r="E1040" s="42"/>
      <c r="F1040" s="42"/>
      <c r="G1040" s="42"/>
      <c r="H1040" s="48"/>
    </row>
    <row r="1041" s="2" customFormat="1" ht="16.8" customHeight="1">
      <c r="A1041" s="42"/>
      <c r="B1041" s="48"/>
      <c r="C1041" s="332" t="s">
        <v>2601</v>
      </c>
      <c r="D1041" s="332" t="s">
        <v>2602</v>
      </c>
      <c r="E1041" s="21" t="s">
        <v>504</v>
      </c>
      <c r="F1041" s="333">
        <v>3.9199999999999999</v>
      </c>
      <c r="G1041" s="42"/>
      <c r="H1041" s="48"/>
    </row>
    <row r="1042" s="2" customFormat="1" ht="16.8" customHeight="1">
      <c r="A1042" s="42"/>
      <c r="B1042" s="48"/>
      <c r="C1042" s="332" t="s">
        <v>2755</v>
      </c>
      <c r="D1042" s="332" t="s">
        <v>7564</v>
      </c>
      <c r="E1042" s="21" t="s">
        <v>504</v>
      </c>
      <c r="F1042" s="333">
        <v>18.579000000000001</v>
      </c>
      <c r="G1042" s="42"/>
      <c r="H1042" s="48"/>
    </row>
    <row r="1043" s="2" customFormat="1" ht="16.8" customHeight="1">
      <c r="A1043" s="42"/>
      <c r="B1043" s="48"/>
      <c r="C1043" s="328" t="s">
        <v>381</v>
      </c>
      <c r="D1043" s="329" t="s">
        <v>381</v>
      </c>
      <c r="E1043" s="330" t="s">
        <v>28</v>
      </c>
      <c r="F1043" s="331">
        <v>7.625</v>
      </c>
      <c r="G1043" s="42"/>
      <c r="H1043" s="48"/>
    </row>
    <row r="1044" s="2" customFormat="1" ht="16.8" customHeight="1">
      <c r="A1044" s="42"/>
      <c r="B1044" s="48"/>
      <c r="C1044" s="332" t="s">
        <v>28</v>
      </c>
      <c r="D1044" s="332" t="s">
        <v>2622</v>
      </c>
      <c r="E1044" s="21" t="s">
        <v>28</v>
      </c>
      <c r="F1044" s="333">
        <v>7.625</v>
      </c>
      <c r="G1044" s="42"/>
      <c r="H1044" s="48"/>
    </row>
    <row r="1045" s="2" customFormat="1" ht="16.8" customHeight="1">
      <c r="A1045" s="42"/>
      <c r="B1045" s="48"/>
      <c r="C1045" s="332" t="s">
        <v>381</v>
      </c>
      <c r="D1045" s="332" t="s">
        <v>466</v>
      </c>
      <c r="E1045" s="21" t="s">
        <v>28</v>
      </c>
      <c r="F1045" s="333">
        <v>7.625</v>
      </c>
      <c r="G1045" s="42"/>
      <c r="H1045" s="48"/>
    </row>
    <row r="1046" s="2" customFormat="1" ht="16.8" customHeight="1">
      <c r="A1046" s="42"/>
      <c r="B1046" s="48"/>
      <c r="C1046" s="334" t="s">
        <v>7394</v>
      </c>
      <c r="D1046" s="42"/>
      <c r="E1046" s="42"/>
      <c r="F1046" s="42"/>
      <c r="G1046" s="42"/>
      <c r="H1046" s="48"/>
    </row>
    <row r="1047" s="2" customFormat="1" ht="16.8" customHeight="1">
      <c r="A1047" s="42"/>
      <c r="B1047" s="48"/>
      <c r="C1047" s="332" t="s">
        <v>2493</v>
      </c>
      <c r="D1047" s="332" t="s">
        <v>2494</v>
      </c>
      <c r="E1047" s="21" t="s">
        <v>504</v>
      </c>
      <c r="F1047" s="333">
        <v>7.625</v>
      </c>
      <c r="G1047" s="42"/>
      <c r="H1047" s="48"/>
    </row>
    <row r="1048" s="2" customFormat="1" ht="16.8" customHeight="1">
      <c r="A1048" s="42"/>
      <c r="B1048" s="48"/>
      <c r="C1048" s="332" t="s">
        <v>2666</v>
      </c>
      <c r="D1048" s="332" t="s">
        <v>7439</v>
      </c>
      <c r="E1048" s="21" t="s">
        <v>504</v>
      </c>
      <c r="F1048" s="333">
        <v>27.155999999999999</v>
      </c>
      <c r="G1048" s="42"/>
      <c r="H1048" s="48"/>
    </row>
    <row r="1049" s="2" customFormat="1" ht="16.8" customHeight="1">
      <c r="A1049" s="42"/>
      <c r="B1049" s="48"/>
      <c r="C1049" s="328" t="s">
        <v>383</v>
      </c>
      <c r="D1049" s="329" t="s">
        <v>383</v>
      </c>
      <c r="E1049" s="330" t="s">
        <v>28</v>
      </c>
      <c r="F1049" s="331">
        <v>0.441</v>
      </c>
      <c r="G1049" s="42"/>
      <c r="H1049" s="48"/>
    </row>
    <row r="1050" s="2" customFormat="1" ht="16.8" customHeight="1">
      <c r="A1050" s="42"/>
      <c r="B1050" s="48"/>
      <c r="C1050" s="332" t="s">
        <v>28</v>
      </c>
      <c r="D1050" s="332" t="s">
        <v>2642</v>
      </c>
      <c r="E1050" s="21" t="s">
        <v>28</v>
      </c>
      <c r="F1050" s="333">
        <v>0.441</v>
      </c>
      <c r="G1050" s="42"/>
      <c r="H1050" s="48"/>
    </row>
    <row r="1051" s="2" customFormat="1" ht="16.8" customHeight="1">
      <c r="A1051" s="42"/>
      <c r="B1051" s="48"/>
      <c r="C1051" s="332" t="s">
        <v>383</v>
      </c>
      <c r="D1051" s="332" t="s">
        <v>466</v>
      </c>
      <c r="E1051" s="21" t="s">
        <v>28</v>
      </c>
      <c r="F1051" s="333">
        <v>0.441</v>
      </c>
      <c r="G1051" s="42"/>
      <c r="H1051" s="48"/>
    </row>
    <row r="1052" s="2" customFormat="1" ht="16.8" customHeight="1">
      <c r="A1052" s="42"/>
      <c r="B1052" s="48"/>
      <c r="C1052" s="334" t="s">
        <v>7394</v>
      </c>
      <c r="D1052" s="42"/>
      <c r="E1052" s="42"/>
      <c r="F1052" s="42"/>
      <c r="G1052" s="42"/>
      <c r="H1052" s="48"/>
    </row>
    <row r="1053" s="2" customFormat="1" ht="16.8" customHeight="1">
      <c r="A1053" s="42"/>
      <c r="B1053" s="48"/>
      <c r="C1053" s="332" t="s">
        <v>2481</v>
      </c>
      <c r="D1053" s="332" t="s">
        <v>2482</v>
      </c>
      <c r="E1053" s="21" t="s">
        <v>504</v>
      </c>
      <c r="F1053" s="333">
        <v>0.441</v>
      </c>
      <c r="G1053" s="42"/>
      <c r="H1053" s="48"/>
    </row>
    <row r="1054" s="2" customFormat="1">
      <c r="A1054" s="42"/>
      <c r="B1054" s="48"/>
      <c r="C1054" s="332" t="s">
        <v>2417</v>
      </c>
      <c r="D1054" s="332" t="s">
        <v>7462</v>
      </c>
      <c r="E1054" s="21" t="s">
        <v>504</v>
      </c>
      <c r="F1054" s="333">
        <v>43.018000000000001</v>
      </c>
      <c r="G1054" s="42"/>
      <c r="H1054" s="48"/>
    </row>
    <row r="1055" s="2" customFormat="1" ht="16.8" customHeight="1">
      <c r="A1055" s="42"/>
      <c r="B1055" s="48"/>
      <c r="C1055" s="332" t="s">
        <v>2666</v>
      </c>
      <c r="D1055" s="332" t="s">
        <v>7439</v>
      </c>
      <c r="E1055" s="21" t="s">
        <v>504</v>
      </c>
      <c r="F1055" s="333">
        <v>27.155999999999999</v>
      </c>
      <c r="G1055" s="42"/>
      <c r="H1055" s="48"/>
    </row>
    <row r="1056" s="2" customFormat="1" ht="16.8" customHeight="1">
      <c r="A1056" s="42"/>
      <c r="B1056" s="48"/>
      <c r="C1056" s="328" t="s">
        <v>385</v>
      </c>
      <c r="D1056" s="329" t="s">
        <v>385</v>
      </c>
      <c r="E1056" s="330" t="s">
        <v>28</v>
      </c>
      <c r="F1056" s="331">
        <v>1.3779999999999999</v>
      </c>
      <c r="G1056" s="42"/>
      <c r="H1056" s="48"/>
    </row>
    <row r="1057" s="2" customFormat="1" ht="16.8" customHeight="1">
      <c r="A1057" s="42"/>
      <c r="B1057" s="48"/>
      <c r="C1057" s="332" t="s">
        <v>28</v>
      </c>
      <c r="D1057" s="332" t="s">
        <v>2496</v>
      </c>
      <c r="E1057" s="21" t="s">
        <v>28</v>
      </c>
      <c r="F1057" s="333">
        <v>1.3779999999999999</v>
      </c>
      <c r="G1057" s="42"/>
      <c r="H1057" s="48"/>
    </row>
    <row r="1058" s="2" customFormat="1" ht="16.8" customHeight="1">
      <c r="A1058" s="42"/>
      <c r="B1058" s="48"/>
      <c r="C1058" s="332" t="s">
        <v>385</v>
      </c>
      <c r="D1058" s="332" t="s">
        <v>466</v>
      </c>
      <c r="E1058" s="21" t="s">
        <v>28</v>
      </c>
      <c r="F1058" s="333">
        <v>1.3779999999999999</v>
      </c>
      <c r="G1058" s="42"/>
      <c r="H1058" s="48"/>
    </row>
    <row r="1059" s="2" customFormat="1" ht="16.8" customHeight="1">
      <c r="A1059" s="42"/>
      <c r="B1059" s="48"/>
      <c r="C1059" s="334" t="s">
        <v>7394</v>
      </c>
      <c r="D1059" s="42"/>
      <c r="E1059" s="42"/>
      <c r="F1059" s="42"/>
      <c r="G1059" s="42"/>
      <c r="H1059" s="48"/>
    </row>
    <row r="1060" s="2" customFormat="1" ht="16.8" customHeight="1">
      <c r="A1060" s="42"/>
      <c r="B1060" s="48"/>
      <c r="C1060" s="332" t="s">
        <v>2493</v>
      </c>
      <c r="D1060" s="332" t="s">
        <v>2494</v>
      </c>
      <c r="E1060" s="21" t="s">
        <v>504</v>
      </c>
      <c r="F1060" s="333">
        <v>1.3779999999999999</v>
      </c>
      <c r="G1060" s="42"/>
      <c r="H1060" s="48"/>
    </row>
    <row r="1061" s="2" customFormat="1" ht="16.8" customHeight="1">
      <c r="A1061" s="42"/>
      <c r="B1061" s="48"/>
      <c r="C1061" s="332" t="s">
        <v>2498</v>
      </c>
      <c r="D1061" s="332" t="s">
        <v>7563</v>
      </c>
      <c r="E1061" s="21" t="s">
        <v>504</v>
      </c>
      <c r="F1061" s="333">
        <v>1.7949999999999999</v>
      </c>
      <c r="G1061" s="42"/>
      <c r="H1061" s="48"/>
    </row>
    <row r="1062" s="2" customFormat="1" ht="16.8" customHeight="1">
      <c r="A1062" s="42"/>
      <c r="B1062" s="48"/>
      <c r="C1062" s="328" t="s">
        <v>387</v>
      </c>
      <c r="D1062" s="329" t="s">
        <v>387</v>
      </c>
      <c r="E1062" s="330" t="s">
        <v>28</v>
      </c>
      <c r="F1062" s="331">
        <v>2.3820000000000001</v>
      </c>
      <c r="G1062" s="42"/>
      <c r="H1062" s="48"/>
    </row>
    <row r="1063" s="2" customFormat="1" ht="16.8" customHeight="1">
      <c r="A1063" s="42"/>
      <c r="B1063" s="48"/>
      <c r="C1063" s="332" t="s">
        <v>28</v>
      </c>
      <c r="D1063" s="332" t="s">
        <v>2653</v>
      </c>
      <c r="E1063" s="21" t="s">
        <v>28</v>
      </c>
      <c r="F1063" s="333">
        <v>2.3820000000000001</v>
      </c>
      <c r="G1063" s="42"/>
      <c r="H1063" s="48"/>
    </row>
    <row r="1064" s="2" customFormat="1" ht="16.8" customHeight="1">
      <c r="A1064" s="42"/>
      <c r="B1064" s="48"/>
      <c r="C1064" s="332" t="s">
        <v>387</v>
      </c>
      <c r="D1064" s="332" t="s">
        <v>466</v>
      </c>
      <c r="E1064" s="21" t="s">
        <v>28</v>
      </c>
      <c r="F1064" s="333">
        <v>2.3820000000000001</v>
      </c>
      <c r="G1064" s="42"/>
      <c r="H1064" s="48"/>
    </row>
    <row r="1065" s="2" customFormat="1" ht="16.8" customHeight="1">
      <c r="A1065" s="42"/>
      <c r="B1065" s="48"/>
      <c r="C1065" s="334" t="s">
        <v>7394</v>
      </c>
      <c r="D1065" s="42"/>
      <c r="E1065" s="42"/>
      <c r="F1065" s="42"/>
      <c r="G1065" s="42"/>
      <c r="H1065" s="48"/>
    </row>
    <row r="1066" s="2" customFormat="1" ht="16.8" customHeight="1">
      <c r="A1066" s="42"/>
      <c r="B1066" s="48"/>
      <c r="C1066" s="332" t="s">
        <v>2650</v>
      </c>
      <c r="D1066" s="332" t="s">
        <v>7460</v>
      </c>
      <c r="E1066" s="21" t="s">
        <v>504</v>
      </c>
      <c r="F1066" s="333">
        <v>2.3820000000000001</v>
      </c>
      <c r="G1066" s="42"/>
      <c r="H1066" s="48"/>
    </row>
    <row r="1067" s="2" customFormat="1" ht="16.8" customHeight="1">
      <c r="A1067" s="42"/>
      <c r="B1067" s="48"/>
      <c r="C1067" s="332" t="s">
        <v>2666</v>
      </c>
      <c r="D1067" s="332" t="s">
        <v>7439</v>
      </c>
      <c r="E1067" s="21" t="s">
        <v>504</v>
      </c>
      <c r="F1067" s="333">
        <v>27.155999999999999</v>
      </c>
      <c r="G1067" s="42"/>
      <c r="H1067" s="48"/>
    </row>
    <row r="1068" s="2" customFormat="1" ht="16.8" customHeight="1">
      <c r="A1068" s="42"/>
      <c r="B1068" s="48"/>
      <c r="C1068" s="328" t="s">
        <v>389</v>
      </c>
      <c r="D1068" s="329" t="s">
        <v>389</v>
      </c>
      <c r="E1068" s="330" t="s">
        <v>28</v>
      </c>
      <c r="F1068" s="331">
        <v>0.77600000000000002</v>
      </c>
      <c r="G1068" s="42"/>
      <c r="H1068" s="48"/>
    </row>
    <row r="1069" s="2" customFormat="1" ht="16.8" customHeight="1">
      <c r="A1069" s="42"/>
      <c r="B1069" s="48"/>
      <c r="C1069" s="332" t="s">
        <v>28</v>
      </c>
      <c r="D1069" s="332" t="s">
        <v>2664</v>
      </c>
      <c r="E1069" s="21" t="s">
        <v>28</v>
      </c>
      <c r="F1069" s="333">
        <v>0.77600000000000002</v>
      </c>
      <c r="G1069" s="42"/>
      <c r="H1069" s="48"/>
    </row>
    <row r="1070" s="2" customFormat="1" ht="16.8" customHeight="1">
      <c r="A1070" s="42"/>
      <c r="B1070" s="48"/>
      <c r="C1070" s="332" t="s">
        <v>389</v>
      </c>
      <c r="D1070" s="332" t="s">
        <v>466</v>
      </c>
      <c r="E1070" s="21" t="s">
        <v>28</v>
      </c>
      <c r="F1070" s="333">
        <v>0.77600000000000002</v>
      </c>
      <c r="G1070" s="42"/>
      <c r="H1070" s="48"/>
    </row>
    <row r="1071" s="2" customFormat="1" ht="16.8" customHeight="1">
      <c r="A1071" s="42"/>
      <c r="B1071" s="48"/>
      <c r="C1071" s="334" t="s">
        <v>7394</v>
      </c>
      <c r="D1071" s="42"/>
      <c r="E1071" s="42"/>
      <c r="F1071" s="42"/>
      <c r="G1071" s="42"/>
      <c r="H1071" s="48"/>
    </row>
    <row r="1072" s="2" customFormat="1" ht="16.8" customHeight="1">
      <c r="A1072" s="42"/>
      <c r="B1072" s="48"/>
      <c r="C1072" s="332" t="s">
        <v>2661</v>
      </c>
      <c r="D1072" s="332" t="s">
        <v>2662</v>
      </c>
      <c r="E1072" s="21" t="s">
        <v>504</v>
      </c>
      <c r="F1072" s="333">
        <v>0.77600000000000002</v>
      </c>
      <c r="G1072" s="42"/>
      <c r="H1072" s="48"/>
    </row>
    <row r="1073" s="2" customFormat="1" ht="16.8" customHeight="1">
      <c r="A1073" s="42"/>
      <c r="B1073" s="48"/>
      <c r="C1073" s="332" t="s">
        <v>2666</v>
      </c>
      <c r="D1073" s="332" t="s">
        <v>7439</v>
      </c>
      <c r="E1073" s="21" t="s">
        <v>504</v>
      </c>
      <c r="F1073" s="333">
        <v>27.155999999999999</v>
      </c>
      <c r="G1073" s="42"/>
      <c r="H1073" s="48"/>
    </row>
    <row r="1074" s="2" customFormat="1" ht="16.8" customHeight="1">
      <c r="A1074" s="42"/>
      <c r="B1074" s="48"/>
      <c r="C1074" s="328" t="s">
        <v>391</v>
      </c>
      <c r="D1074" s="329" t="s">
        <v>391</v>
      </c>
      <c r="E1074" s="330" t="s">
        <v>28</v>
      </c>
      <c r="F1074" s="331">
        <v>10.800000000000001</v>
      </c>
      <c r="G1074" s="42"/>
      <c r="H1074" s="48"/>
    </row>
    <row r="1075" s="2" customFormat="1" ht="16.8" customHeight="1">
      <c r="A1075" s="42"/>
      <c r="B1075" s="48"/>
      <c r="C1075" s="332" t="s">
        <v>28</v>
      </c>
      <c r="D1075" s="332" t="s">
        <v>899</v>
      </c>
      <c r="E1075" s="21" t="s">
        <v>28</v>
      </c>
      <c r="F1075" s="333">
        <v>0</v>
      </c>
      <c r="G1075" s="42"/>
      <c r="H1075" s="48"/>
    </row>
    <row r="1076" s="2" customFormat="1" ht="16.8" customHeight="1">
      <c r="A1076" s="42"/>
      <c r="B1076" s="48"/>
      <c r="C1076" s="332" t="s">
        <v>28</v>
      </c>
      <c r="D1076" s="332" t="s">
        <v>460</v>
      </c>
      <c r="E1076" s="21" t="s">
        <v>28</v>
      </c>
      <c r="F1076" s="333">
        <v>0</v>
      </c>
      <c r="G1076" s="42"/>
      <c r="H1076" s="48"/>
    </row>
    <row r="1077" s="2" customFormat="1" ht="16.8" customHeight="1">
      <c r="A1077" s="42"/>
      <c r="B1077" s="48"/>
      <c r="C1077" s="332" t="s">
        <v>28</v>
      </c>
      <c r="D1077" s="332" t="s">
        <v>501</v>
      </c>
      <c r="E1077" s="21" t="s">
        <v>28</v>
      </c>
      <c r="F1077" s="333">
        <v>5</v>
      </c>
      <c r="G1077" s="42"/>
      <c r="H1077" s="48"/>
    </row>
    <row r="1078" s="2" customFormat="1" ht="16.8" customHeight="1">
      <c r="A1078" s="42"/>
      <c r="B1078" s="48"/>
      <c r="C1078" s="332" t="s">
        <v>28</v>
      </c>
      <c r="D1078" s="332" t="s">
        <v>872</v>
      </c>
      <c r="E1078" s="21" t="s">
        <v>28</v>
      </c>
      <c r="F1078" s="333">
        <v>0</v>
      </c>
      <c r="G1078" s="42"/>
      <c r="H1078" s="48"/>
    </row>
    <row r="1079" s="2" customFormat="1" ht="16.8" customHeight="1">
      <c r="A1079" s="42"/>
      <c r="B1079" s="48"/>
      <c r="C1079" s="332" t="s">
        <v>28</v>
      </c>
      <c r="D1079" s="332" t="s">
        <v>2976</v>
      </c>
      <c r="E1079" s="21" t="s">
        <v>28</v>
      </c>
      <c r="F1079" s="333">
        <v>5.7999999999999998</v>
      </c>
      <c r="G1079" s="42"/>
      <c r="H1079" s="48"/>
    </row>
    <row r="1080" s="2" customFormat="1" ht="16.8" customHeight="1">
      <c r="A1080" s="42"/>
      <c r="B1080" s="48"/>
      <c r="C1080" s="332" t="s">
        <v>391</v>
      </c>
      <c r="D1080" s="332" t="s">
        <v>466</v>
      </c>
      <c r="E1080" s="21" t="s">
        <v>28</v>
      </c>
      <c r="F1080" s="333">
        <v>10.800000000000001</v>
      </c>
      <c r="G1080" s="42"/>
      <c r="H1080" s="48"/>
    </row>
    <row r="1081" s="2" customFormat="1" ht="16.8" customHeight="1">
      <c r="A1081" s="42"/>
      <c r="B1081" s="48"/>
      <c r="C1081" s="334" t="s">
        <v>7394</v>
      </c>
      <c r="D1081" s="42"/>
      <c r="E1081" s="42"/>
      <c r="F1081" s="42"/>
      <c r="G1081" s="42"/>
      <c r="H1081" s="48"/>
    </row>
    <row r="1082" s="2" customFormat="1" ht="16.8" customHeight="1">
      <c r="A1082" s="42"/>
      <c r="B1082" s="48"/>
      <c r="C1082" s="332" t="s">
        <v>2973</v>
      </c>
      <c r="D1082" s="332" t="s">
        <v>7565</v>
      </c>
      <c r="E1082" s="21" t="s">
        <v>436</v>
      </c>
      <c r="F1082" s="333">
        <v>10.800000000000001</v>
      </c>
      <c r="G1082" s="42"/>
      <c r="H1082" s="48"/>
    </row>
    <row r="1083" s="2" customFormat="1" ht="16.8" customHeight="1">
      <c r="A1083" s="42"/>
      <c r="B1083" s="48"/>
      <c r="C1083" s="332" t="s">
        <v>2978</v>
      </c>
      <c r="D1083" s="332" t="s">
        <v>7566</v>
      </c>
      <c r="E1083" s="21" t="s">
        <v>436</v>
      </c>
      <c r="F1083" s="333">
        <v>512.22500000000002</v>
      </c>
      <c r="G1083" s="42"/>
      <c r="H1083" s="48"/>
    </row>
    <row r="1084" s="2" customFormat="1" ht="16.8" customHeight="1">
      <c r="A1084" s="42"/>
      <c r="B1084" s="48"/>
      <c r="C1084" s="332" t="s">
        <v>2943</v>
      </c>
      <c r="D1084" s="332" t="s">
        <v>7567</v>
      </c>
      <c r="E1084" s="21" t="s">
        <v>436</v>
      </c>
      <c r="F1084" s="333">
        <v>501.42500000000001</v>
      </c>
      <c r="G1084" s="42"/>
      <c r="H1084" s="48"/>
    </row>
    <row r="1085" s="2" customFormat="1">
      <c r="A1085" s="42"/>
      <c r="B1085" s="48"/>
      <c r="C1085" s="332" t="s">
        <v>4475</v>
      </c>
      <c r="D1085" s="332" t="s">
        <v>7568</v>
      </c>
      <c r="E1085" s="21" t="s">
        <v>436</v>
      </c>
      <c r="F1085" s="333">
        <v>1684.481</v>
      </c>
      <c r="G1085" s="42"/>
      <c r="H1085" s="48"/>
    </row>
    <row r="1086" s="2" customFormat="1" ht="16.8" customHeight="1">
      <c r="A1086" s="42"/>
      <c r="B1086" s="48"/>
      <c r="C1086" s="328" t="s">
        <v>393</v>
      </c>
      <c r="D1086" s="329" t="s">
        <v>393</v>
      </c>
      <c r="E1086" s="330" t="s">
        <v>28</v>
      </c>
      <c r="F1086" s="331">
        <v>39.255000000000003</v>
      </c>
      <c r="G1086" s="42"/>
      <c r="H1086" s="48"/>
    </row>
    <row r="1087" s="2" customFormat="1" ht="16.8" customHeight="1">
      <c r="A1087" s="42"/>
      <c r="B1087" s="48"/>
      <c r="C1087" s="332" t="s">
        <v>28</v>
      </c>
      <c r="D1087" s="332" t="s">
        <v>899</v>
      </c>
      <c r="E1087" s="21" t="s">
        <v>28</v>
      </c>
      <c r="F1087" s="333">
        <v>0</v>
      </c>
      <c r="G1087" s="42"/>
      <c r="H1087" s="48"/>
    </row>
    <row r="1088" s="2" customFormat="1" ht="16.8" customHeight="1">
      <c r="A1088" s="42"/>
      <c r="B1088" s="48"/>
      <c r="C1088" s="332" t="s">
        <v>28</v>
      </c>
      <c r="D1088" s="332" t="s">
        <v>862</v>
      </c>
      <c r="E1088" s="21" t="s">
        <v>28</v>
      </c>
      <c r="F1088" s="333">
        <v>0</v>
      </c>
      <c r="G1088" s="42"/>
      <c r="H1088" s="48"/>
    </row>
    <row r="1089" s="2" customFormat="1" ht="16.8" customHeight="1">
      <c r="A1089" s="42"/>
      <c r="B1089" s="48"/>
      <c r="C1089" s="332" t="s">
        <v>28</v>
      </c>
      <c r="D1089" s="332" t="s">
        <v>2791</v>
      </c>
      <c r="E1089" s="21" t="s">
        <v>28</v>
      </c>
      <c r="F1089" s="333">
        <v>18.638000000000002</v>
      </c>
      <c r="G1089" s="42"/>
      <c r="H1089" s="48"/>
    </row>
    <row r="1090" s="2" customFormat="1" ht="16.8" customHeight="1">
      <c r="A1090" s="42"/>
      <c r="B1090" s="48"/>
      <c r="C1090" s="332" t="s">
        <v>28</v>
      </c>
      <c r="D1090" s="332" t="s">
        <v>2792</v>
      </c>
      <c r="E1090" s="21" t="s">
        <v>28</v>
      </c>
      <c r="F1090" s="333">
        <v>-10.787000000000001</v>
      </c>
      <c r="G1090" s="42"/>
      <c r="H1090" s="48"/>
    </row>
    <row r="1091" s="2" customFormat="1" ht="16.8" customHeight="1">
      <c r="A1091" s="42"/>
      <c r="B1091" s="48"/>
      <c r="C1091" s="332" t="s">
        <v>28</v>
      </c>
      <c r="D1091" s="332" t="s">
        <v>871</v>
      </c>
      <c r="E1091" s="21" t="s">
        <v>28</v>
      </c>
      <c r="F1091" s="333">
        <v>0</v>
      </c>
      <c r="G1091" s="42"/>
      <c r="H1091" s="48"/>
    </row>
    <row r="1092" s="2" customFormat="1" ht="16.8" customHeight="1">
      <c r="A1092" s="42"/>
      <c r="B1092" s="48"/>
      <c r="C1092" s="332" t="s">
        <v>28</v>
      </c>
      <c r="D1092" s="332" t="s">
        <v>2793</v>
      </c>
      <c r="E1092" s="21" t="s">
        <v>28</v>
      </c>
      <c r="F1092" s="333">
        <v>37.274999999999999</v>
      </c>
      <c r="G1092" s="42"/>
      <c r="H1092" s="48"/>
    </row>
    <row r="1093" s="2" customFormat="1" ht="16.8" customHeight="1">
      <c r="A1093" s="42"/>
      <c r="B1093" s="48"/>
      <c r="C1093" s="332" t="s">
        <v>28</v>
      </c>
      <c r="D1093" s="332" t="s">
        <v>2794</v>
      </c>
      <c r="E1093" s="21" t="s">
        <v>28</v>
      </c>
      <c r="F1093" s="333">
        <v>-21.573</v>
      </c>
      <c r="G1093" s="42"/>
      <c r="H1093" s="48"/>
    </row>
    <row r="1094" s="2" customFormat="1" ht="16.8" customHeight="1">
      <c r="A1094" s="42"/>
      <c r="B1094" s="48"/>
      <c r="C1094" s="332" t="s">
        <v>28</v>
      </c>
      <c r="D1094" s="332" t="s">
        <v>872</v>
      </c>
      <c r="E1094" s="21" t="s">
        <v>28</v>
      </c>
      <c r="F1094" s="333">
        <v>0</v>
      </c>
      <c r="G1094" s="42"/>
      <c r="H1094" s="48"/>
    </row>
    <row r="1095" s="2" customFormat="1" ht="16.8" customHeight="1">
      <c r="A1095" s="42"/>
      <c r="B1095" s="48"/>
      <c r="C1095" s="332" t="s">
        <v>28</v>
      </c>
      <c r="D1095" s="332" t="s">
        <v>2793</v>
      </c>
      <c r="E1095" s="21" t="s">
        <v>28</v>
      </c>
      <c r="F1095" s="333">
        <v>37.274999999999999</v>
      </c>
      <c r="G1095" s="42"/>
      <c r="H1095" s="48"/>
    </row>
    <row r="1096" s="2" customFormat="1" ht="16.8" customHeight="1">
      <c r="A1096" s="42"/>
      <c r="B1096" s="48"/>
      <c r="C1096" s="332" t="s">
        <v>28</v>
      </c>
      <c r="D1096" s="332" t="s">
        <v>2794</v>
      </c>
      <c r="E1096" s="21" t="s">
        <v>28</v>
      </c>
      <c r="F1096" s="333">
        <v>-21.573</v>
      </c>
      <c r="G1096" s="42"/>
      <c r="H1096" s="48"/>
    </row>
    <row r="1097" s="2" customFormat="1" ht="16.8" customHeight="1">
      <c r="A1097" s="42"/>
      <c r="B1097" s="48"/>
      <c r="C1097" s="332" t="s">
        <v>393</v>
      </c>
      <c r="D1097" s="332" t="s">
        <v>466</v>
      </c>
      <c r="E1097" s="21" t="s">
        <v>28</v>
      </c>
      <c r="F1097" s="333">
        <v>39.255000000000003</v>
      </c>
      <c r="G1097" s="42"/>
      <c r="H1097" s="48"/>
    </row>
    <row r="1098" s="2" customFormat="1" ht="16.8" customHeight="1">
      <c r="A1098" s="42"/>
      <c r="B1098" s="48"/>
      <c r="C1098" s="334" t="s">
        <v>7394</v>
      </c>
      <c r="D1098" s="42"/>
      <c r="E1098" s="42"/>
      <c r="F1098" s="42"/>
      <c r="G1098" s="42"/>
      <c r="H1098" s="48"/>
    </row>
    <row r="1099" s="2" customFormat="1" ht="16.8" customHeight="1">
      <c r="A1099" s="42"/>
      <c r="B1099" s="48"/>
      <c r="C1099" s="332" t="s">
        <v>2788</v>
      </c>
      <c r="D1099" s="332" t="s">
        <v>7569</v>
      </c>
      <c r="E1099" s="21" t="s">
        <v>436</v>
      </c>
      <c r="F1099" s="333">
        <v>39.255000000000003</v>
      </c>
      <c r="G1099" s="42"/>
      <c r="H1099" s="48"/>
    </row>
    <row r="1100" s="2" customFormat="1" ht="16.8" customHeight="1">
      <c r="A1100" s="42"/>
      <c r="B1100" s="48"/>
      <c r="C1100" s="332" t="s">
        <v>2811</v>
      </c>
      <c r="D1100" s="332" t="s">
        <v>7570</v>
      </c>
      <c r="E1100" s="21" t="s">
        <v>436</v>
      </c>
      <c r="F1100" s="333">
        <v>237.16999999999999</v>
      </c>
      <c r="G1100" s="42"/>
      <c r="H1100" s="48"/>
    </row>
    <row r="1101" s="2" customFormat="1" ht="16.8" customHeight="1">
      <c r="A1101" s="42"/>
      <c r="B1101" s="48"/>
      <c r="C1101" s="332" t="s">
        <v>2826</v>
      </c>
      <c r="D1101" s="332" t="s">
        <v>7571</v>
      </c>
      <c r="E1101" s="21" t="s">
        <v>436</v>
      </c>
      <c r="F1101" s="333">
        <v>742.74000000000001</v>
      </c>
      <c r="G1101" s="42"/>
      <c r="H1101" s="48"/>
    </row>
    <row r="1102" s="2" customFormat="1" ht="16.8" customHeight="1">
      <c r="A1102" s="42"/>
      <c r="B1102" s="48"/>
      <c r="C1102" s="332" t="s">
        <v>2831</v>
      </c>
      <c r="D1102" s="332" t="s">
        <v>2832</v>
      </c>
      <c r="E1102" s="21" t="s">
        <v>436</v>
      </c>
      <c r="F1102" s="333">
        <v>185.54400000000001</v>
      </c>
      <c r="G1102" s="42"/>
      <c r="H1102" s="48"/>
    </row>
    <row r="1103" s="2" customFormat="1" ht="16.8" customHeight="1">
      <c r="A1103" s="42"/>
      <c r="B1103" s="48"/>
      <c r="C1103" s="328" t="s">
        <v>395</v>
      </c>
      <c r="D1103" s="329" t="s">
        <v>395</v>
      </c>
      <c r="E1103" s="330" t="s">
        <v>28</v>
      </c>
      <c r="F1103" s="331">
        <v>93.650999999999996</v>
      </c>
      <c r="G1103" s="42"/>
      <c r="H1103" s="48"/>
    </row>
    <row r="1104" s="2" customFormat="1" ht="16.8" customHeight="1">
      <c r="A1104" s="42"/>
      <c r="B1104" s="48"/>
      <c r="C1104" s="334" t="s">
        <v>7394</v>
      </c>
      <c r="D1104" s="42"/>
      <c r="E1104" s="42"/>
      <c r="F1104" s="42"/>
      <c r="G1104" s="42"/>
      <c r="H1104" s="48"/>
    </row>
    <row r="1105" s="2" customFormat="1" ht="16.8" customHeight="1">
      <c r="A1105" s="42"/>
      <c r="B1105" s="48"/>
      <c r="C1105" s="332" t="s">
        <v>2788</v>
      </c>
      <c r="D1105" s="332" t="s">
        <v>7569</v>
      </c>
      <c r="E1105" s="21" t="s">
        <v>436</v>
      </c>
      <c r="F1105" s="333">
        <v>39.255000000000003</v>
      </c>
      <c r="G1105" s="42"/>
      <c r="H1105" s="48"/>
    </row>
    <row r="1106" s="2" customFormat="1" ht="16.8" customHeight="1">
      <c r="A1106" s="42"/>
      <c r="B1106" s="48"/>
      <c r="C1106" s="332" t="s">
        <v>2811</v>
      </c>
      <c r="D1106" s="332" t="s">
        <v>7570</v>
      </c>
      <c r="E1106" s="21" t="s">
        <v>436</v>
      </c>
      <c r="F1106" s="333">
        <v>237.16999999999999</v>
      </c>
      <c r="G1106" s="42"/>
      <c r="H1106" s="48"/>
    </row>
    <row r="1107" s="2" customFormat="1" ht="16.8" customHeight="1">
      <c r="A1107" s="42"/>
      <c r="B1107" s="48"/>
      <c r="C1107" s="332" t="s">
        <v>2826</v>
      </c>
      <c r="D1107" s="332" t="s">
        <v>7571</v>
      </c>
      <c r="E1107" s="21" t="s">
        <v>436</v>
      </c>
      <c r="F1107" s="333">
        <v>742.74000000000001</v>
      </c>
      <c r="G1107" s="42"/>
      <c r="H1107" s="48"/>
    </row>
    <row r="1108" s="2" customFormat="1" ht="16.8" customHeight="1">
      <c r="A1108" s="42"/>
      <c r="B1108" s="48"/>
      <c r="C1108" s="332" t="s">
        <v>2831</v>
      </c>
      <c r="D1108" s="332" t="s">
        <v>2832</v>
      </c>
      <c r="E1108" s="21" t="s">
        <v>436</v>
      </c>
      <c r="F1108" s="333">
        <v>185.54400000000001</v>
      </c>
      <c r="G1108" s="42"/>
      <c r="H1108" s="48"/>
    </row>
    <row r="1109" s="2" customFormat="1" ht="16.8" customHeight="1">
      <c r="A1109" s="42"/>
      <c r="B1109" s="48"/>
      <c r="C1109" s="328" t="s">
        <v>397</v>
      </c>
      <c r="D1109" s="329" t="s">
        <v>397</v>
      </c>
      <c r="E1109" s="330" t="s">
        <v>28</v>
      </c>
      <c r="F1109" s="331">
        <v>237.16999999999999</v>
      </c>
      <c r="G1109" s="42"/>
      <c r="H1109" s="48"/>
    </row>
    <row r="1110" s="2" customFormat="1" ht="16.8" customHeight="1">
      <c r="A1110" s="42"/>
      <c r="B1110" s="48"/>
      <c r="C1110" s="332" t="s">
        <v>28</v>
      </c>
      <c r="D1110" s="332" t="s">
        <v>393</v>
      </c>
      <c r="E1110" s="21" t="s">
        <v>28</v>
      </c>
      <c r="F1110" s="333">
        <v>39.255000000000003</v>
      </c>
      <c r="G1110" s="42"/>
      <c r="H1110" s="48"/>
    </row>
    <row r="1111" s="2" customFormat="1" ht="16.8" customHeight="1">
      <c r="A1111" s="42"/>
      <c r="B1111" s="48"/>
      <c r="C1111" s="332" t="s">
        <v>28</v>
      </c>
      <c r="D1111" s="332" t="s">
        <v>395</v>
      </c>
      <c r="E1111" s="21" t="s">
        <v>28</v>
      </c>
      <c r="F1111" s="333">
        <v>93.650999999999996</v>
      </c>
      <c r="G1111" s="42"/>
      <c r="H1111" s="48"/>
    </row>
    <row r="1112" s="2" customFormat="1" ht="16.8" customHeight="1">
      <c r="A1112" s="42"/>
      <c r="B1112" s="48"/>
      <c r="C1112" s="332" t="s">
        <v>28</v>
      </c>
      <c r="D1112" s="332" t="s">
        <v>419</v>
      </c>
      <c r="E1112" s="21" t="s">
        <v>28</v>
      </c>
      <c r="F1112" s="333">
        <v>49</v>
      </c>
      <c r="G1112" s="42"/>
      <c r="H1112" s="48"/>
    </row>
    <row r="1113" s="2" customFormat="1" ht="16.8" customHeight="1">
      <c r="A1113" s="42"/>
      <c r="B1113" s="48"/>
      <c r="C1113" s="332" t="s">
        <v>28</v>
      </c>
      <c r="D1113" s="332" t="s">
        <v>422</v>
      </c>
      <c r="E1113" s="21" t="s">
        <v>28</v>
      </c>
      <c r="F1113" s="333">
        <v>55.264000000000003</v>
      </c>
      <c r="G1113" s="42"/>
      <c r="H1113" s="48"/>
    </row>
    <row r="1114" s="2" customFormat="1" ht="16.8" customHeight="1">
      <c r="A1114" s="42"/>
      <c r="B1114" s="48"/>
      <c r="C1114" s="332" t="s">
        <v>397</v>
      </c>
      <c r="D1114" s="332" t="s">
        <v>466</v>
      </c>
      <c r="E1114" s="21" t="s">
        <v>28</v>
      </c>
      <c r="F1114" s="333">
        <v>237.16999999999999</v>
      </c>
      <c r="G1114" s="42"/>
      <c r="H1114" s="48"/>
    </row>
    <row r="1115" s="2" customFormat="1" ht="16.8" customHeight="1">
      <c r="A1115" s="42"/>
      <c r="B1115" s="48"/>
      <c r="C1115" s="334" t="s">
        <v>7394</v>
      </c>
      <c r="D1115" s="42"/>
      <c r="E1115" s="42"/>
      <c r="F1115" s="42"/>
      <c r="G1115" s="42"/>
      <c r="H1115" s="48"/>
    </row>
    <row r="1116" s="2" customFormat="1" ht="16.8" customHeight="1">
      <c r="A1116" s="42"/>
      <c r="B1116" s="48"/>
      <c r="C1116" s="332" t="s">
        <v>2811</v>
      </c>
      <c r="D1116" s="332" t="s">
        <v>7570</v>
      </c>
      <c r="E1116" s="21" t="s">
        <v>436</v>
      </c>
      <c r="F1116" s="333">
        <v>237.16999999999999</v>
      </c>
      <c r="G1116" s="42"/>
      <c r="H1116" s="48"/>
    </row>
    <row r="1117" s="2" customFormat="1" ht="16.8" customHeight="1">
      <c r="A1117" s="42"/>
      <c r="B1117" s="48"/>
      <c r="C1117" s="332" t="s">
        <v>2852</v>
      </c>
      <c r="D1117" s="332" t="s">
        <v>7572</v>
      </c>
      <c r="E1117" s="21" t="s">
        <v>436</v>
      </c>
      <c r="F1117" s="333">
        <v>474.33999999999998</v>
      </c>
      <c r="G1117" s="42"/>
      <c r="H1117" s="48"/>
    </row>
    <row r="1118" s="2" customFormat="1">
      <c r="A1118" s="42"/>
      <c r="B1118" s="48"/>
      <c r="C1118" s="332" t="s">
        <v>4475</v>
      </c>
      <c r="D1118" s="332" t="s">
        <v>7568</v>
      </c>
      <c r="E1118" s="21" t="s">
        <v>436</v>
      </c>
      <c r="F1118" s="333">
        <v>1684.481</v>
      </c>
      <c r="G1118" s="42"/>
      <c r="H1118" s="48"/>
    </row>
    <row r="1119" s="2" customFormat="1" ht="16.8" customHeight="1">
      <c r="A1119" s="42"/>
      <c r="B1119" s="48"/>
      <c r="C1119" s="328" t="s">
        <v>399</v>
      </c>
      <c r="D1119" s="329" t="s">
        <v>399</v>
      </c>
      <c r="E1119" s="330" t="s">
        <v>28</v>
      </c>
      <c r="F1119" s="331">
        <v>59.100000000000001</v>
      </c>
      <c r="G1119" s="42"/>
      <c r="H1119" s="48"/>
    </row>
    <row r="1120" s="2" customFormat="1" ht="16.8" customHeight="1">
      <c r="A1120" s="42"/>
      <c r="B1120" s="48"/>
      <c r="C1120" s="332" t="s">
        <v>28</v>
      </c>
      <c r="D1120" s="332" t="s">
        <v>872</v>
      </c>
      <c r="E1120" s="21" t="s">
        <v>28</v>
      </c>
      <c r="F1120" s="333">
        <v>0</v>
      </c>
      <c r="G1120" s="42"/>
      <c r="H1120" s="48"/>
    </row>
    <row r="1121" s="2" customFormat="1" ht="16.8" customHeight="1">
      <c r="A1121" s="42"/>
      <c r="B1121" s="48"/>
      <c r="C1121" s="332" t="s">
        <v>28</v>
      </c>
      <c r="D1121" s="332" t="s">
        <v>3034</v>
      </c>
      <c r="E1121" s="21" t="s">
        <v>28</v>
      </c>
      <c r="F1121" s="333">
        <v>4.25</v>
      </c>
      <c r="G1121" s="42"/>
      <c r="H1121" s="48"/>
    </row>
    <row r="1122" s="2" customFormat="1" ht="16.8" customHeight="1">
      <c r="A1122" s="42"/>
      <c r="B1122" s="48"/>
      <c r="C1122" s="332" t="s">
        <v>28</v>
      </c>
      <c r="D1122" s="332" t="s">
        <v>863</v>
      </c>
      <c r="E1122" s="21" t="s">
        <v>28</v>
      </c>
      <c r="F1122" s="333">
        <v>0</v>
      </c>
      <c r="G1122" s="42"/>
      <c r="H1122" s="48"/>
    </row>
    <row r="1123" s="2" customFormat="1" ht="16.8" customHeight="1">
      <c r="A1123" s="42"/>
      <c r="B1123" s="48"/>
      <c r="C1123" s="332" t="s">
        <v>28</v>
      </c>
      <c r="D1123" s="332" t="s">
        <v>3035</v>
      </c>
      <c r="E1123" s="21" t="s">
        <v>28</v>
      </c>
      <c r="F1123" s="333">
        <v>45.25</v>
      </c>
      <c r="G1123" s="42"/>
      <c r="H1123" s="48"/>
    </row>
    <row r="1124" s="2" customFormat="1" ht="16.8" customHeight="1">
      <c r="A1124" s="42"/>
      <c r="B1124" s="48"/>
      <c r="C1124" s="332" t="s">
        <v>28</v>
      </c>
      <c r="D1124" s="332" t="s">
        <v>3036</v>
      </c>
      <c r="E1124" s="21" t="s">
        <v>28</v>
      </c>
      <c r="F1124" s="333">
        <v>9.5999999999999996</v>
      </c>
      <c r="G1124" s="42"/>
      <c r="H1124" s="48"/>
    </row>
    <row r="1125" s="2" customFormat="1" ht="16.8" customHeight="1">
      <c r="A1125" s="42"/>
      <c r="B1125" s="48"/>
      <c r="C1125" s="332" t="s">
        <v>399</v>
      </c>
      <c r="D1125" s="332" t="s">
        <v>466</v>
      </c>
      <c r="E1125" s="21" t="s">
        <v>28</v>
      </c>
      <c r="F1125" s="333">
        <v>59.100000000000001</v>
      </c>
      <c r="G1125" s="42"/>
      <c r="H1125" s="48"/>
    </row>
    <row r="1126" s="2" customFormat="1" ht="16.8" customHeight="1">
      <c r="A1126" s="42"/>
      <c r="B1126" s="48"/>
      <c r="C1126" s="334" t="s">
        <v>7394</v>
      </c>
      <c r="D1126" s="42"/>
      <c r="E1126" s="42"/>
      <c r="F1126" s="42"/>
      <c r="G1126" s="42"/>
      <c r="H1126" s="48"/>
    </row>
    <row r="1127" s="2" customFormat="1" ht="16.8" customHeight="1">
      <c r="A1127" s="42"/>
      <c r="B1127" s="48"/>
      <c r="C1127" s="332" t="s">
        <v>3030</v>
      </c>
      <c r="D1127" s="332" t="s">
        <v>7573</v>
      </c>
      <c r="E1127" s="21" t="s">
        <v>436</v>
      </c>
      <c r="F1127" s="333">
        <v>59.100000000000001</v>
      </c>
      <c r="G1127" s="42"/>
      <c r="H1127" s="48"/>
    </row>
    <row r="1128" s="2" customFormat="1" ht="16.8" customHeight="1">
      <c r="A1128" s="42"/>
      <c r="B1128" s="48"/>
      <c r="C1128" s="332" t="s">
        <v>2922</v>
      </c>
      <c r="D1128" s="332" t="s">
        <v>7574</v>
      </c>
      <c r="E1128" s="21" t="s">
        <v>436</v>
      </c>
      <c r="F1128" s="333">
        <v>687.11599999999999</v>
      </c>
      <c r="G1128" s="42"/>
      <c r="H1128" s="48"/>
    </row>
    <row r="1129" s="2" customFormat="1" ht="16.8" customHeight="1">
      <c r="A1129" s="42"/>
      <c r="B1129" s="48"/>
      <c r="C1129" s="328" t="s">
        <v>401</v>
      </c>
      <c r="D1129" s="329" t="s">
        <v>401</v>
      </c>
      <c r="E1129" s="330" t="s">
        <v>28</v>
      </c>
      <c r="F1129" s="331">
        <v>26.609999999999999</v>
      </c>
      <c r="G1129" s="42"/>
      <c r="H1129" s="48"/>
    </row>
    <row r="1130" s="2" customFormat="1" ht="16.8" customHeight="1">
      <c r="A1130" s="42"/>
      <c r="B1130" s="48"/>
      <c r="C1130" s="332" t="s">
        <v>28</v>
      </c>
      <c r="D1130" s="332" t="s">
        <v>863</v>
      </c>
      <c r="E1130" s="21" t="s">
        <v>28</v>
      </c>
      <c r="F1130" s="333">
        <v>0</v>
      </c>
      <c r="G1130" s="42"/>
      <c r="H1130" s="48"/>
    </row>
    <row r="1131" s="2" customFormat="1" ht="16.8" customHeight="1">
      <c r="A1131" s="42"/>
      <c r="B1131" s="48"/>
      <c r="C1131" s="332" t="s">
        <v>401</v>
      </c>
      <c r="D1131" s="332" t="s">
        <v>3026</v>
      </c>
      <c r="E1131" s="21" t="s">
        <v>28</v>
      </c>
      <c r="F1131" s="333">
        <v>26.609999999999999</v>
      </c>
      <c r="G1131" s="42"/>
      <c r="H1131" s="48"/>
    </row>
    <row r="1132" s="2" customFormat="1" ht="16.8" customHeight="1">
      <c r="A1132" s="42"/>
      <c r="B1132" s="48"/>
      <c r="C1132" s="334" t="s">
        <v>7394</v>
      </c>
      <c r="D1132" s="42"/>
      <c r="E1132" s="42"/>
      <c r="F1132" s="42"/>
      <c r="G1132" s="42"/>
      <c r="H1132" s="48"/>
    </row>
    <row r="1133" s="2" customFormat="1" ht="16.8" customHeight="1">
      <c r="A1133" s="42"/>
      <c r="B1133" s="48"/>
      <c r="C1133" s="332" t="s">
        <v>3022</v>
      </c>
      <c r="D1133" s="332" t="s">
        <v>7575</v>
      </c>
      <c r="E1133" s="21" t="s">
        <v>949</v>
      </c>
      <c r="F1133" s="333">
        <v>55.630000000000003</v>
      </c>
      <c r="G1133" s="42"/>
      <c r="H1133" s="48"/>
    </row>
    <row r="1134" s="2" customFormat="1" ht="16.8" customHeight="1">
      <c r="A1134" s="42"/>
      <c r="B1134" s="48"/>
      <c r="C1134" s="332" t="s">
        <v>2922</v>
      </c>
      <c r="D1134" s="332" t="s">
        <v>7574</v>
      </c>
      <c r="E1134" s="21" t="s">
        <v>436</v>
      </c>
      <c r="F1134" s="333">
        <v>687.11599999999999</v>
      </c>
      <c r="G1134" s="42"/>
      <c r="H1134" s="48"/>
    </row>
    <row r="1135" s="2" customFormat="1" ht="16.8" customHeight="1">
      <c r="A1135" s="42"/>
      <c r="B1135" s="48"/>
      <c r="C1135" s="328" t="s">
        <v>403</v>
      </c>
      <c r="D1135" s="329" t="s">
        <v>403</v>
      </c>
      <c r="E1135" s="330" t="s">
        <v>28</v>
      </c>
      <c r="F1135" s="331">
        <v>13.305</v>
      </c>
      <c r="G1135" s="42"/>
      <c r="H1135" s="48"/>
    </row>
    <row r="1136" s="2" customFormat="1" ht="16.8" customHeight="1">
      <c r="A1136" s="42"/>
      <c r="B1136" s="48"/>
      <c r="C1136" s="332" t="s">
        <v>403</v>
      </c>
      <c r="D1136" s="332" t="s">
        <v>3027</v>
      </c>
      <c r="E1136" s="21" t="s">
        <v>28</v>
      </c>
      <c r="F1136" s="333">
        <v>13.305</v>
      </c>
      <c r="G1136" s="42"/>
      <c r="H1136" s="48"/>
    </row>
    <row r="1137" s="2" customFormat="1" ht="16.8" customHeight="1">
      <c r="A1137" s="42"/>
      <c r="B1137" s="48"/>
      <c r="C1137" s="334" t="s">
        <v>7394</v>
      </c>
      <c r="D1137" s="42"/>
      <c r="E1137" s="42"/>
      <c r="F1137" s="42"/>
      <c r="G1137" s="42"/>
      <c r="H1137" s="48"/>
    </row>
    <row r="1138" s="2" customFormat="1" ht="16.8" customHeight="1">
      <c r="A1138" s="42"/>
      <c r="B1138" s="48"/>
      <c r="C1138" s="332" t="s">
        <v>3022</v>
      </c>
      <c r="D1138" s="332" t="s">
        <v>7575</v>
      </c>
      <c r="E1138" s="21" t="s">
        <v>949</v>
      </c>
      <c r="F1138" s="333">
        <v>55.630000000000003</v>
      </c>
      <c r="G1138" s="42"/>
      <c r="H1138" s="48"/>
    </row>
    <row r="1139" s="2" customFormat="1" ht="16.8" customHeight="1">
      <c r="A1139" s="42"/>
      <c r="B1139" s="48"/>
      <c r="C1139" s="332" t="s">
        <v>2922</v>
      </c>
      <c r="D1139" s="332" t="s">
        <v>7574</v>
      </c>
      <c r="E1139" s="21" t="s">
        <v>436</v>
      </c>
      <c r="F1139" s="333">
        <v>687.11599999999999</v>
      </c>
      <c r="G1139" s="42"/>
      <c r="H1139" s="48"/>
    </row>
    <row r="1140" s="2" customFormat="1" ht="16.8" customHeight="1">
      <c r="A1140" s="42"/>
      <c r="B1140" s="48"/>
      <c r="C1140" s="328" t="s">
        <v>405</v>
      </c>
      <c r="D1140" s="329" t="s">
        <v>405</v>
      </c>
      <c r="E1140" s="330" t="s">
        <v>28</v>
      </c>
      <c r="F1140" s="331">
        <v>15.715</v>
      </c>
      <c r="G1140" s="42"/>
      <c r="H1140" s="48"/>
    </row>
    <row r="1141" s="2" customFormat="1" ht="16.8" customHeight="1">
      <c r="A1141" s="42"/>
      <c r="B1141" s="48"/>
      <c r="C1141" s="332" t="s">
        <v>405</v>
      </c>
      <c r="D1141" s="332" t="s">
        <v>3028</v>
      </c>
      <c r="E1141" s="21" t="s">
        <v>28</v>
      </c>
      <c r="F1141" s="333">
        <v>15.715</v>
      </c>
      <c r="G1141" s="42"/>
      <c r="H1141" s="48"/>
    </row>
    <row r="1142" s="2" customFormat="1" ht="16.8" customHeight="1">
      <c r="A1142" s="42"/>
      <c r="B1142" s="48"/>
      <c r="C1142" s="334" t="s">
        <v>7394</v>
      </c>
      <c r="D1142" s="42"/>
      <c r="E1142" s="42"/>
      <c r="F1142" s="42"/>
      <c r="G1142" s="42"/>
      <c r="H1142" s="48"/>
    </row>
    <row r="1143" s="2" customFormat="1" ht="16.8" customHeight="1">
      <c r="A1143" s="42"/>
      <c r="B1143" s="48"/>
      <c r="C1143" s="332" t="s">
        <v>3022</v>
      </c>
      <c r="D1143" s="332" t="s">
        <v>7575</v>
      </c>
      <c r="E1143" s="21" t="s">
        <v>949</v>
      </c>
      <c r="F1143" s="333">
        <v>55.630000000000003</v>
      </c>
      <c r="G1143" s="42"/>
      <c r="H1143" s="48"/>
    </row>
    <row r="1144" s="2" customFormat="1" ht="16.8" customHeight="1">
      <c r="A1144" s="42"/>
      <c r="B1144" s="48"/>
      <c r="C1144" s="332" t="s">
        <v>2922</v>
      </c>
      <c r="D1144" s="332" t="s">
        <v>7574</v>
      </c>
      <c r="E1144" s="21" t="s">
        <v>436</v>
      </c>
      <c r="F1144" s="333">
        <v>687.11599999999999</v>
      </c>
      <c r="G1144" s="42"/>
      <c r="H1144" s="48"/>
    </row>
    <row r="1145" s="2" customFormat="1" ht="16.8" customHeight="1">
      <c r="A1145" s="42"/>
      <c r="B1145" s="48"/>
      <c r="C1145" s="328" t="s">
        <v>407</v>
      </c>
      <c r="D1145" s="329" t="s">
        <v>407</v>
      </c>
      <c r="E1145" s="330" t="s">
        <v>28</v>
      </c>
      <c r="F1145" s="331">
        <v>36.200000000000003</v>
      </c>
      <c r="G1145" s="42"/>
      <c r="H1145" s="48"/>
    </row>
    <row r="1146" s="2" customFormat="1" ht="16.8" customHeight="1">
      <c r="A1146" s="42"/>
      <c r="B1146" s="48"/>
      <c r="C1146" s="332" t="s">
        <v>28</v>
      </c>
      <c r="D1146" s="332" t="s">
        <v>863</v>
      </c>
      <c r="E1146" s="21" t="s">
        <v>28</v>
      </c>
      <c r="F1146" s="333">
        <v>0</v>
      </c>
      <c r="G1146" s="42"/>
      <c r="H1146" s="48"/>
    </row>
    <row r="1147" s="2" customFormat="1" ht="16.8" customHeight="1">
      <c r="A1147" s="42"/>
      <c r="B1147" s="48"/>
      <c r="C1147" s="332" t="s">
        <v>28</v>
      </c>
      <c r="D1147" s="332" t="s">
        <v>1399</v>
      </c>
      <c r="E1147" s="21" t="s">
        <v>28</v>
      </c>
      <c r="F1147" s="333">
        <v>36.200000000000003</v>
      </c>
      <c r="G1147" s="42"/>
      <c r="H1147" s="48"/>
    </row>
    <row r="1148" s="2" customFormat="1" ht="16.8" customHeight="1">
      <c r="A1148" s="42"/>
      <c r="B1148" s="48"/>
      <c r="C1148" s="332" t="s">
        <v>407</v>
      </c>
      <c r="D1148" s="332" t="s">
        <v>466</v>
      </c>
      <c r="E1148" s="21" t="s">
        <v>28</v>
      </c>
      <c r="F1148" s="333">
        <v>36.200000000000003</v>
      </c>
      <c r="G1148" s="42"/>
      <c r="H1148" s="48"/>
    </row>
    <row r="1149" s="2" customFormat="1" ht="16.8" customHeight="1">
      <c r="A1149" s="42"/>
      <c r="B1149" s="48"/>
      <c r="C1149" s="334" t="s">
        <v>7394</v>
      </c>
      <c r="D1149" s="42"/>
      <c r="E1149" s="42"/>
      <c r="F1149" s="42"/>
      <c r="G1149" s="42"/>
      <c r="H1149" s="48"/>
    </row>
    <row r="1150" s="2" customFormat="1" ht="16.8" customHeight="1">
      <c r="A1150" s="42"/>
      <c r="B1150" s="48"/>
      <c r="C1150" s="332" t="s">
        <v>3017</v>
      </c>
      <c r="D1150" s="332" t="s">
        <v>7576</v>
      </c>
      <c r="E1150" s="21" t="s">
        <v>949</v>
      </c>
      <c r="F1150" s="333">
        <v>36.200000000000003</v>
      </c>
      <c r="G1150" s="42"/>
      <c r="H1150" s="48"/>
    </row>
    <row r="1151" s="2" customFormat="1" ht="16.8" customHeight="1">
      <c r="A1151" s="42"/>
      <c r="B1151" s="48"/>
      <c r="C1151" s="332" t="s">
        <v>2922</v>
      </c>
      <c r="D1151" s="332" t="s">
        <v>7574</v>
      </c>
      <c r="E1151" s="21" t="s">
        <v>436</v>
      </c>
      <c r="F1151" s="333">
        <v>687.11599999999999</v>
      </c>
      <c r="G1151" s="42"/>
      <c r="H1151" s="48"/>
    </row>
    <row r="1152" s="2" customFormat="1" ht="16.8" customHeight="1">
      <c r="A1152" s="42"/>
      <c r="B1152" s="48"/>
      <c r="C1152" s="328" t="s">
        <v>419</v>
      </c>
      <c r="D1152" s="329" t="s">
        <v>419</v>
      </c>
      <c r="E1152" s="330" t="s">
        <v>28</v>
      </c>
      <c r="F1152" s="331">
        <v>49</v>
      </c>
      <c r="G1152" s="42"/>
      <c r="H1152" s="48"/>
    </row>
    <row r="1153" s="2" customFormat="1" ht="16.8" customHeight="1">
      <c r="A1153" s="42"/>
      <c r="B1153" s="48"/>
      <c r="C1153" s="332" t="s">
        <v>28</v>
      </c>
      <c r="D1153" s="332" t="s">
        <v>899</v>
      </c>
      <c r="E1153" s="21" t="s">
        <v>28</v>
      </c>
      <c r="F1153" s="333">
        <v>0</v>
      </c>
      <c r="G1153" s="42"/>
      <c r="H1153" s="48"/>
    </row>
    <row r="1154" s="2" customFormat="1" ht="16.8" customHeight="1">
      <c r="A1154" s="42"/>
      <c r="B1154" s="48"/>
      <c r="C1154" s="332" t="s">
        <v>28</v>
      </c>
      <c r="D1154" s="332" t="s">
        <v>863</v>
      </c>
      <c r="E1154" s="21" t="s">
        <v>28</v>
      </c>
      <c r="F1154" s="333">
        <v>0</v>
      </c>
      <c r="G1154" s="42"/>
      <c r="H1154" s="48"/>
    </row>
    <row r="1155" s="2" customFormat="1" ht="16.8" customHeight="1">
      <c r="A1155" s="42"/>
      <c r="B1155" s="48"/>
      <c r="C1155" s="332" t="s">
        <v>28</v>
      </c>
      <c r="D1155" s="332" t="s">
        <v>2804</v>
      </c>
      <c r="E1155" s="21" t="s">
        <v>28</v>
      </c>
      <c r="F1155" s="333">
        <v>49</v>
      </c>
      <c r="G1155" s="42"/>
      <c r="H1155" s="48"/>
    </row>
    <row r="1156" s="2" customFormat="1" ht="16.8" customHeight="1">
      <c r="A1156" s="42"/>
      <c r="B1156" s="48"/>
      <c r="C1156" s="332" t="s">
        <v>419</v>
      </c>
      <c r="D1156" s="332" t="s">
        <v>466</v>
      </c>
      <c r="E1156" s="21" t="s">
        <v>28</v>
      </c>
      <c r="F1156" s="333">
        <v>49</v>
      </c>
      <c r="G1156" s="42"/>
      <c r="H1156" s="48"/>
    </row>
    <row r="1157" s="2" customFormat="1" ht="16.8" customHeight="1">
      <c r="A1157" s="42"/>
      <c r="B1157" s="48"/>
      <c r="C1157" s="334" t="s">
        <v>7394</v>
      </c>
      <c r="D1157" s="42"/>
      <c r="E1157" s="42"/>
      <c r="F1157" s="42"/>
      <c r="G1157" s="42"/>
      <c r="H1157" s="48"/>
    </row>
    <row r="1158" s="2" customFormat="1" ht="16.8" customHeight="1">
      <c r="A1158" s="42"/>
      <c r="B1158" s="48"/>
      <c r="C1158" s="332" t="s">
        <v>2801</v>
      </c>
      <c r="D1158" s="332" t="s">
        <v>7577</v>
      </c>
      <c r="E1158" s="21" t="s">
        <v>436</v>
      </c>
      <c r="F1158" s="333">
        <v>49</v>
      </c>
      <c r="G1158" s="42"/>
      <c r="H1158" s="48"/>
    </row>
    <row r="1159" s="2" customFormat="1" ht="16.8" customHeight="1">
      <c r="A1159" s="42"/>
      <c r="B1159" s="48"/>
      <c r="C1159" s="332" t="s">
        <v>2811</v>
      </c>
      <c r="D1159" s="332" t="s">
        <v>7570</v>
      </c>
      <c r="E1159" s="21" t="s">
        <v>436</v>
      </c>
      <c r="F1159" s="333">
        <v>237.16999999999999</v>
      </c>
      <c r="G1159" s="42"/>
      <c r="H1159" s="48"/>
    </row>
    <row r="1160" s="2" customFormat="1" ht="16.8" customHeight="1">
      <c r="A1160" s="42"/>
      <c r="B1160" s="48"/>
      <c r="C1160" s="332" t="s">
        <v>2826</v>
      </c>
      <c r="D1160" s="332" t="s">
        <v>7571</v>
      </c>
      <c r="E1160" s="21" t="s">
        <v>436</v>
      </c>
      <c r="F1160" s="333">
        <v>742.74000000000001</v>
      </c>
      <c r="G1160" s="42"/>
      <c r="H1160" s="48"/>
    </row>
    <row r="1161" s="2" customFormat="1" ht="16.8" customHeight="1">
      <c r="A1161" s="42"/>
      <c r="B1161" s="48"/>
      <c r="C1161" s="332" t="s">
        <v>2831</v>
      </c>
      <c r="D1161" s="332" t="s">
        <v>2832</v>
      </c>
      <c r="E1161" s="21" t="s">
        <v>436</v>
      </c>
      <c r="F1161" s="333">
        <v>185.54400000000001</v>
      </c>
      <c r="G1161" s="42"/>
      <c r="H1161" s="48"/>
    </row>
    <row r="1162" s="2" customFormat="1" ht="16.8" customHeight="1">
      <c r="A1162" s="42"/>
      <c r="B1162" s="48"/>
      <c r="C1162" s="328" t="s">
        <v>422</v>
      </c>
      <c r="D1162" s="329" t="s">
        <v>422</v>
      </c>
      <c r="E1162" s="330" t="s">
        <v>28</v>
      </c>
      <c r="F1162" s="331">
        <v>55.264000000000003</v>
      </c>
      <c r="G1162" s="42"/>
      <c r="H1162" s="48"/>
    </row>
    <row r="1163" s="2" customFormat="1" ht="16.8" customHeight="1">
      <c r="A1163" s="42"/>
      <c r="B1163" s="48"/>
      <c r="C1163" s="332" t="s">
        <v>28</v>
      </c>
      <c r="D1163" s="332" t="s">
        <v>899</v>
      </c>
      <c r="E1163" s="21" t="s">
        <v>28</v>
      </c>
      <c r="F1163" s="333">
        <v>0</v>
      </c>
      <c r="G1163" s="42"/>
      <c r="H1163" s="48"/>
    </row>
    <row r="1164" s="2" customFormat="1" ht="16.8" customHeight="1">
      <c r="A1164" s="42"/>
      <c r="B1164" s="48"/>
      <c r="C1164" s="332" t="s">
        <v>28</v>
      </c>
      <c r="D1164" s="332" t="s">
        <v>863</v>
      </c>
      <c r="E1164" s="21" t="s">
        <v>28</v>
      </c>
      <c r="F1164" s="333">
        <v>0</v>
      </c>
      <c r="G1164" s="42"/>
      <c r="H1164" s="48"/>
    </row>
    <row r="1165" s="2" customFormat="1" ht="16.8" customHeight="1">
      <c r="A1165" s="42"/>
      <c r="B1165" s="48"/>
      <c r="C1165" s="332" t="s">
        <v>28</v>
      </c>
      <c r="D1165" s="332" t="s">
        <v>2809</v>
      </c>
      <c r="E1165" s="21" t="s">
        <v>28</v>
      </c>
      <c r="F1165" s="333">
        <v>55.264000000000003</v>
      </c>
      <c r="G1165" s="42"/>
      <c r="H1165" s="48"/>
    </row>
    <row r="1166" s="2" customFormat="1" ht="16.8" customHeight="1">
      <c r="A1166" s="42"/>
      <c r="B1166" s="48"/>
      <c r="C1166" s="332" t="s">
        <v>422</v>
      </c>
      <c r="D1166" s="332" t="s">
        <v>466</v>
      </c>
      <c r="E1166" s="21" t="s">
        <v>28</v>
      </c>
      <c r="F1166" s="333">
        <v>55.264000000000003</v>
      </c>
      <c r="G1166" s="42"/>
      <c r="H1166" s="48"/>
    </row>
    <row r="1167" s="2" customFormat="1" ht="16.8" customHeight="1">
      <c r="A1167" s="42"/>
      <c r="B1167" s="48"/>
      <c r="C1167" s="334" t="s">
        <v>7394</v>
      </c>
      <c r="D1167" s="42"/>
      <c r="E1167" s="42"/>
      <c r="F1167" s="42"/>
      <c r="G1167" s="42"/>
      <c r="H1167" s="48"/>
    </row>
    <row r="1168" s="2" customFormat="1">
      <c r="A1168" s="42"/>
      <c r="B1168" s="48"/>
      <c r="C1168" s="332" t="s">
        <v>2806</v>
      </c>
      <c r="D1168" s="332" t="s">
        <v>7578</v>
      </c>
      <c r="E1168" s="21" t="s">
        <v>436</v>
      </c>
      <c r="F1168" s="333">
        <v>55.264000000000003</v>
      </c>
      <c r="G1168" s="42"/>
      <c r="H1168" s="48"/>
    </row>
    <row r="1169" s="2" customFormat="1" ht="16.8" customHeight="1">
      <c r="A1169" s="42"/>
      <c r="B1169" s="48"/>
      <c r="C1169" s="332" t="s">
        <v>2811</v>
      </c>
      <c r="D1169" s="332" t="s">
        <v>7570</v>
      </c>
      <c r="E1169" s="21" t="s">
        <v>436</v>
      </c>
      <c r="F1169" s="333">
        <v>237.16999999999999</v>
      </c>
      <c r="G1169" s="42"/>
      <c r="H1169" s="48"/>
    </row>
    <row r="1170" s="2" customFormat="1" ht="16.8" customHeight="1">
      <c r="A1170" s="42"/>
      <c r="B1170" s="48"/>
      <c r="C1170" s="332" t="s">
        <v>2816</v>
      </c>
      <c r="D1170" s="332" t="s">
        <v>7579</v>
      </c>
      <c r="E1170" s="21" t="s">
        <v>436</v>
      </c>
      <c r="F1170" s="333">
        <v>384.99400000000003</v>
      </c>
      <c r="G1170" s="42"/>
      <c r="H1170" s="48"/>
    </row>
    <row r="1171" s="2" customFormat="1" ht="16.8" customHeight="1">
      <c r="A1171" s="42"/>
      <c r="B1171" s="48"/>
      <c r="C1171" s="332" t="s">
        <v>2826</v>
      </c>
      <c r="D1171" s="332" t="s">
        <v>7571</v>
      </c>
      <c r="E1171" s="21" t="s">
        <v>436</v>
      </c>
      <c r="F1171" s="333">
        <v>742.74000000000001</v>
      </c>
      <c r="G1171" s="42"/>
      <c r="H1171" s="48"/>
    </row>
    <row r="1172" s="2" customFormat="1" ht="16.8" customHeight="1">
      <c r="A1172" s="42"/>
      <c r="B1172" s="48"/>
      <c r="C1172" s="332" t="s">
        <v>2291</v>
      </c>
      <c r="D1172" s="332" t="s">
        <v>2292</v>
      </c>
      <c r="E1172" s="21" t="s">
        <v>436</v>
      </c>
      <c r="F1172" s="333">
        <v>264.79199999999997</v>
      </c>
      <c r="G1172" s="42"/>
      <c r="H1172" s="48"/>
    </row>
    <row r="1173" s="2" customFormat="1" ht="16.8" customHeight="1">
      <c r="A1173" s="42"/>
      <c r="B1173" s="48"/>
      <c r="C1173" s="328" t="s">
        <v>427</v>
      </c>
      <c r="D1173" s="329" t="s">
        <v>427</v>
      </c>
      <c r="E1173" s="330" t="s">
        <v>28</v>
      </c>
      <c r="F1173" s="331">
        <v>70.888999999999996</v>
      </c>
      <c r="G1173" s="42"/>
      <c r="H1173" s="48"/>
    </row>
    <row r="1174" s="2" customFormat="1" ht="16.8" customHeight="1">
      <c r="A1174" s="42"/>
      <c r="B1174" s="48"/>
      <c r="C1174" s="332" t="s">
        <v>28</v>
      </c>
      <c r="D1174" s="332" t="s">
        <v>899</v>
      </c>
      <c r="E1174" s="21" t="s">
        <v>28</v>
      </c>
      <c r="F1174" s="333">
        <v>0</v>
      </c>
      <c r="G1174" s="42"/>
      <c r="H1174" s="48"/>
    </row>
    <row r="1175" s="2" customFormat="1" ht="16.8" customHeight="1">
      <c r="A1175" s="42"/>
      <c r="B1175" s="48"/>
      <c r="C1175" s="332" t="s">
        <v>28</v>
      </c>
      <c r="D1175" s="332" t="s">
        <v>863</v>
      </c>
      <c r="E1175" s="21" t="s">
        <v>28</v>
      </c>
      <c r="F1175" s="333">
        <v>0</v>
      </c>
      <c r="G1175" s="42"/>
      <c r="H1175" s="48"/>
    </row>
    <row r="1176" s="2" customFormat="1" ht="16.8" customHeight="1">
      <c r="A1176" s="42"/>
      <c r="B1176" s="48"/>
      <c r="C1176" s="332" t="s">
        <v>28</v>
      </c>
      <c r="D1176" s="332" t="s">
        <v>2891</v>
      </c>
      <c r="E1176" s="21" t="s">
        <v>28</v>
      </c>
      <c r="F1176" s="333">
        <v>70.888999999999996</v>
      </c>
      <c r="G1176" s="42"/>
      <c r="H1176" s="48"/>
    </row>
    <row r="1177" s="2" customFormat="1" ht="16.8" customHeight="1">
      <c r="A1177" s="42"/>
      <c r="B1177" s="48"/>
      <c r="C1177" s="332" t="s">
        <v>427</v>
      </c>
      <c r="D1177" s="332" t="s">
        <v>466</v>
      </c>
      <c r="E1177" s="21" t="s">
        <v>28</v>
      </c>
      <c r="F1177" s="333">
        <v>70.888999999999996</v>
      </c>
      <c r="G1177" s="42"/>
      <c r="H1177" s="48"/>
    </row>
    <row r="1178" s="2" customFormat="1" ht="16.8" customHeight="1">
      <c r="A1178" s="42"/>
      <c r="B1178" s="48"/>
      <c r="C1178" s="334" t="s">
        <v>7394</v>
      </c>
      <c r="D1178" s="42"/>
      <c r="E1178" s="42"/>
      <c r="F1178" s="42"/>
      <c r="G1178" s="42"/>
      <c r="H1178" s="48"/>
    </row>
    <row r="1179" s="2" customFormat="1" ht="16.8" customHeight="1">
      <c r="A1179" s="42"/>
      <c r="B1179" s="48"/>
      <c r="C1179" s="332" t="s">
        <v>2888</v>
      </c>
      <c r="D1179" s="332" t="s">
        <v>7580</v>
      </c>
      <c r="E1179" s="21" t="s">
        <v>436</v>
      </c>
      <c r="F1179" s="333">
        <v>70.888999999999996</v>
      </c>
      <c r="G1179" s="42"/>
      <c r="H1179" s="48"/>
    </row>
    <row r="1180" s="2" customFormat="1" ht="16.8" customHeight="1">
      <c r="A1180" s="42"/>
      <c r="B1180" s="48"/>
      <c r="C1180" s="332" t="s">
        <v>2826</v>
      </c>
      <c r="D1180" s="332" t="s">
        <v>7571</v>
      </c>
      <c r="E1180" s="21" t="s">
        <v>436</v>
      </c>
      <c r="F1180" s="333">
        <v>742.74000000000001</v>
      </c>
      <c r="G1180" s="42"/>
      <c r="H1180" s="48"/>
    </row>
    <row r="1181" s="2" customFormat="1" ht="16.8" customHeight="1">
      <c r="A1181" s="42"/>
      <c r="B1181" s="48"/>
      <c r="C1181" s="332" t="s">
        <v>2922</v>
      </c>
      <c r="D1181" s="332" t="s">
        <v>7574</v>
      </c>
      <c r="E1181" s="21" t="s">
        <v>436</v>
      </c>
      <c r="F1181" s="333">
        <v>687.11599999999999</v>
      </c>
      <c r="G1181" s="42"/>
      <c r="H1181" s="48"/>
    </row>
    <row r="1182" s="2" customFormat="1" ht="16.8" customHeight="1">
      <c r="A1182" s="42"/>
      <c r="B1182" s="48"/>
      <c r="C1182" s="328" t="s">
        <v>431</v>
      </c>
      <c r="D1182" s="329" t="s">
        <v>431</v>
      </c>
      <c r="E1182" s="330" t="s">
        <v>28</v>
      </c>
      <c r="F1182" s="331">
        <v>36.154000000000003</v>
      </c>
      <c r="G1182" s="42"/>
      <c r="H1182" s="48"/>
    </row>
    <row r="1183" s="2" customFormat="1" ht="16.8" customHeight="1">
      <c r="A1183" s="42"/>
      <c r="B1183" s="48"/>
      <c r="C1183" s="332" t="s">
        <v>28</v>
      </c>
      <c r="D1183" s="332" t="s">
        <v>899</v>
      </c>
      <c r="E1183" s="21" t="s">
        <v>28</v>
      </c>
      <c r="F1183" s="333">
        <v>0</v>
      </c>
      <c r="G1183" s="42"/>
      <c r="H1183" s="48"/>
    </row>
    <row r="1184" s="2" customFormat="1" ht="16.8" customHeight="1">
      <c r="A1184" s="42"/>
      <c r="B1184" s="48"/>
      <c r="C1184" s="332" t="s">
        <v>28</v>
      </c>
      <c r="D1184" s="332" t="s">
        <v>863</v>
      </c>
      <c r="E1184" s="21" t="s">
        <v>28</v>
      </c>
      <c r="F1184" s="333">
        <v>0</v>
      </c>
      <c r="G1184" s="42"/>
      <c r="H1184" s="48"/>
    </row>
    <row r="1185" s="2" customFormat="1" ht="16.8" customHeight="1">
      <c r="A1185" s="42"/>
      <c r="B1185" s="48"/>
      <c r="C1185" s="332" t="s">
        <v>28</v>
      </c>
      <c r="D1185" s="332" t="s">
        <v>2909</v>
      </c>
      <c r="E1185" s="21" t="s">
        <v>28</v>
      </c>
      <c r="F1185" s="333">
        <v>31.713999999999999</v>
      </c>
      <c r="G1185" s="42"/>
      <c r="H1185" s="48"/>
    </row>
    <row r="1186" s="2" customFormat="1" ht="16.8" customHeight="1">
      <c r="A1186" s="42"/>
      <c r="B1186" s="48"/>
      <c r="C1186" s="332" t="s">
        <v>28</v>
      </c>
      <c r="D1186" s="332" t="s">
        <v>2910</v>
      </c>
      <c r="E1186" s="21" t="s">
        <v>28</v>
      </c>
      <c r="F1186" s="333">
        <v>4.4400000000000004</v>
      </c>
      <c r="G1186" s="42"/>
      <c r="H1186" s="48"/>
    </row>
    <row r="1187" s="2" customFormat="1" ht="16.8" customHeight="1">
      <c r="A1187" s="42"/>
      <c r="B1187" s="48"/>
      <c r="C1187" s="332" t="s">
        <v>431</v>
      </c>
      <c r="D1187" s="332" t="s">
        <v>466</v>
      </c>
      <c r="E1187" s="21" t="s">
        <v>28</v>
      </c>
      <c r="F1187" s="333">
        <v>36.154000000000003</v>
      </c>
      <c r="G1187" s="42"/>
      <c r="H1187" s="48"/>
    </row>
    <row r="1188" s="2" customFormat="1" ht="16.8" customHeight="1">
      <c r="A1188" s="42"/>
      <c r="B1188" s="48"/>
      <c r="C1188" s="334" t="s">
        <v>7394</v>
      </c>
      <c r="D1188" s="42"/>
      <c r="E1188" s="42"/>
      <c r="F1188" s="42"/>
      <c r="G1188" s="42"/>
      <c r="H1188" s="48"/>
    </row>
    <row r="1189" s="2" customFormat="1" ht="16.8" customHeight="1">
      <c r="A1189" s="42"/>
      <c r="B1189" s="48"/>
      <c r="C1189" s="332" t="s">
        <v>2906</v>
      </c>
      <c r="D1189" s="332" t="s">
        <v>7581</v>
      </c>
      <c r="E1189" s="21" t="s">
        <v>436</v>
      </c>
      <c r="F1189" s="333">
        <v>36.154000000000003</v>
      </c>
      <c r="G1189" s="42"/>
      <c r="H1189" s="48"/>
    </row>
    <row r="1190" s="2" customFormat="1" ht="16.8" customHeight="1">
      <c r="A1190" s="42"/>
      <c r="B1190" s="48"/>
      <c r="C1190" s="332" t="s">
        <v>2826</v>
      </c>
      <c r="D1190" s="332" t="s">
        <v>7571</v>
      </c>
      <c r="E1190" s="21" t="s">
        <v>436</v>
      </c>
      <c r="F1190" s="333">
        <v>742.74000000000001</v>
      </c>
      <c r="G1190" s="42"/>
      <c r="H1190" s="48"/>
    </row>
    <row r="1191" s="2" customFormat="1" ht="16.8" customHeight="1">
      <c r="A1191" s="42"/>
      <c r="B1191" s="48"/>
      <c r="C1191" s="332" t="s">
        <v>2922</v>
      </c>
      <c r="D1191" s="332" t="s">
        <v>7574</v>
      </c>
      <c r="E1191" s="21" t="s">
        <v>436</v>
      </c>
      <c r="F1191" s="333">
        <v>687.11599999999999</v>
      </c>
      <c r="G1191" s="42"/>
      <c r="H1191" s="48"/>
    </row>
    <row r="1192" s="2" customFormat="1" ht="16.8" customHeight="1">
      <c r="A1192" s="42"/>
      <c r="B1192" s="48"/>
      <c r="C1192" s="328" t="s">
        <v>439</v>
      </c>
      <c r="D1192" s="329" t="s">
        <v>439</v>
      </c>
      <c r="E1192" s="330" t="s">
        <v>28</v>
      </c>
      <c r="F1192" s="331">
        <v>37.082999999999998</v>
      </c>
      <c r="G1192" s="42"/>
      <c r="H1192" s="48"/>
    </row>
    <row r="1193" s="2" customFormat="1" ht="16.8" customHeight="1">
      <c r="A1193" s="42"/>
      <c r="B1193" s="48"/>
      <c r="C1193" s="332" t="s">
        <v>28</v>
      </c>
      <c r="D1193" s="332" t="s">
        <v>899</v>
      </c>
      <c r="E1193" s="21" t="s">
        <v>28</v>
      </c>
      <c r="F1193" s="333">
        <v>0</v>
      </c>
      <c r="G1193" s="42"/>
      <c r="H1193" s="48"/>
    </row>
    <row r="1194" s="2" customFormat="1" ht="16.8" customHeight="1">
      <c r="A1194" s="42"/>
      <c r="B1194" s="48"/>
      <c r="C1194" s="332" t="s">
        <v>28</v>
      </c>
      <c r="D1194" s="332" t="s">
        <v>863</v>
      </c>
      <c r="E1194" s="21" t="s">
        <v>28</v>
      </c>
      <c r="F1194" s="333">
        <v>0</v>
      </c>
      <c r="G1194" s="42"/>
      <c r="H1194" s="48"/>
    </row>
    <row r="1195" s="2" customFormat="1" ht="16.8" customHeight="1">
      <c r="A1195" s="42"/>
      <c r="B1195" s="48"/>
      <c r="C1195" s="332" t="s">
        <v>28</v>
      </c>
      <c r="D1195" s="332" t="s">
        <v>2915</v>
      </c>
      <c r="E1195" s="21" t="s">
        <v>28</v>
      </c>
      <c r="F1195" s="333">
        <v>37.082999999999998</v>
      </c>
      <c r="G1195" s="42"/>
      <c r="H1195" s="48"/>
    </row>
    <row r="1196" s="2" customFormat="1" ht="16.8" customHeight="1">
      <c r="A1196" s="42"/>
      <c r="B1196" s="48"/>
      <c r="C1196" s="332" t="s">
        <v>439</v>
      </c>
      <c r="D1196" s="332" t="s">
        <v>466</v>
      </c>
      <c r="E1196" s="21" t="s">
        <v>28</v>
      </c>
      <c r="F1196" s="333">
        <v>37.082999999999998</v>
      </c>
      <c r="G1196" s="42"/>
      <c r="H1196" s="48"/>
    </row>
    <row r="1197" s="2" customFormat="1" ht="16.8" customHeight="1">
      <c r="A1197" s="42"/>
      <c r="B1197" s="48"/>
      <c r="C1197" s="334" t="s">
        <v>7394</v>
      </c>
      <c r="D1197" s="42"/>
      <c r="E1197" s="42"/>
      <c r="F1197" s="42"/>
      <c r="G1197" s="42"/>
      <c r="H1197" s="48"/>
    </row>
    <row r="1198" s="2" customFormat="1" ht="16.8" customHeight="1">
      <c r="A1198" s="42"/>
      <c r="B1198" s="48"/>
      <c r="C1198" s="332" t="s">
        <v>2912</v>
      </c>
      <c r="D1198" s="332" t="s">
        <v>7582</v>
      </c>
      <c r="E1198" s="21" t="s">
        <v>436</v>
      </c>
      <c r="F1198" s="333">
        <v>37.082999999999998</v>
      </c>
      <c r="G1198" s="42"/>
      <c r="H1198" s="48"/>
    </row>
    <row r="1199" s="2" customFormat="1" ht="16.8" customHeight="1">
      <c r="A1199" s="42"/>
      <c r="B1199" s="48"/>
      <c r="C1199" s="332" t="s">
        <v>2826</v>
      </c>
      <c r="D1199" s="332" t="s">
        <v>7571</v>
      </c>
      <c r="E1199" s="21" t="s">
        <v>436</v>
      </c>
      <c r="F1199" s="333">
        <v>742.74000000000001</v>
      </c>
      <c r="G1199" s="42"/>
      <c r="H1199" s="48"/>
    </row>
    <row r="1200" s="2" customFormat="1" ht="16.8" customHeight="1">
      <c r="A1200" s="42"/>
      <c r="B1200" s="48"/>
      <c r="C1200" s="332" t="s">
        <v>2922</v>
      </c>
      <c r="D1200" s="332" t="s">
        <v>7574</v>
      </c>
      <c r="E1200" s="21" t="s">
        <v>436</v>
      </c>
      <c r="F1200" s="333">
        <v>687.11599999999999</v>
      </c>
      <c r="G1200" s="42"/>
      <c r="H1200" s="48"/>
    </row>
    <row r="1201" s="2" customFormat="1" ht="16.8" customHeight="1">
      <c r="A1201" s="42"/>
      <c r="B1201" s="48"/>
      <c r="C1201" s="328" t="s">
        <v>444</v>
      </c>
      <c r="D1201" s="329" t="s">
        <v>444</v>
      </c>
      <c r="E1201" s="330" t="s">
        <v>28</v>
      </c>
      <c r="F1201" s="331">
        <v>416.85199999999998</v>
      </c>
      <c r="G1201" s="42"/>
      <c r="H1201" s="48"/>
    </row>
    <row r="1202" s="2" customFormat="1" ht="16.8" customHeight="1">
      <c r="A1202" s="42"/>
      <c r="B1202" s="48"/>
      <c r="C1202" s="332" t="s">
        <v>28</v>
      </c>
      <c r="D1202" s="332" t="s">
        <v>899</v>
      </c>
      <c r="E1202" s="21" t="s">
        <v>28</v>
      </c>
      <c r="F1202" s="333">
        <v>0</v>
      </c>
      <c r="G1202" s="42"/>
      <c r="H1202" s="48"/>
    </row>
    <row r="1203" s="2" customFormat="1" ht="16.8" customHeight="1">
      <c r="A1203" s="42"/>
      <c r="B1203" s="48"/>
      <c r="C1203" s="332" t="s">
        <v>28</v>
      </c>
      <c r="D1203" s="332" t="s">
        <v>863</v>
      </c>
      <c r="E1203" s="21" t="s">
        <v>28</v>
      </c>
      <c r="F1203" s="333">
        <v>0</v>
      </c>
      <c r="G1203" s="42"/>
      <c r="H1203" s="48"/>
    </row>
    <row r="1204" s="2" customFormat="1" ht="16.8" customHeight="1">
      <c r="A1204" s="42"/>
      <c r="B1204" s="48"/>
      <c r="C1204" s="332" t="s">
        <v>28</v>
      </c>
      <c r="D1204" s="332" t="s">
        <v>2896</v>
      </c>
      <c r="E1204" s="21" t="s">
        <v>28</v>
      </c>
      <c r="F1204" s="333">
        <v>31.713999999999999</v>
      </c>
      <c r="G1204" s="42"/>
      <c r="H1204" s="48"/>
    </row>
    <row r="1205" s="2" customFormat="1" ht="16.8" customHeight="1">
      <c r="A1205" s="42"/>
      <c r="B1205" s="48"/>
      <c r="C1205" s="332" t="s">
        <v>28</v>
      </c>
      <c r="D1205" s="332" t="s">
        <v>2897</v>
      </c>
      <c r="E1205" s="21" t="s">
        <v>28</v>
      </c>
      <c r="F1205" s="333">
        <v>26.878</v>
      </c>
      <c r="G1205" s="42"/>
      <c r="H1205" s="48"/>
    </row>
    <row r="1206" s="2" customFormat="1" ht="16.8" customHeight="1">
      <c r="A1206" s="42"/>
      <c r="B1206" s="48"/>
      <c r="C1206" s="332" t="s">
        <v>28</v>
      </c>
      <c r="D1206" s="332" t="s">
        <v>2898</v>
      </c>
      <c r="E1206" s="21" t="s">
        <v>28</v>
      </c>
      <c r="F1206" s="333">
        <v>14.4</v>
      </c>
      <c r="G1206" s="42"/>
      <c r="H1206" s="48"/>
    </row>
    <row r="1207" s="2" customFormat="1" ht="16.8" customHeight="1">
      <c r="A1207" s="42"/>
      <c r="B1207" s="48"/>
      <c r="C1207" s="332" t="s">
        <v>28</v>
      </c>
      <c r="D1207" s="332" t="s">
        <v>2899</v>
      </c>
      <c r="E1207" s="21" t="s">
        <v>28</v>
      </c>
      <c r="F1207" s="333">
        <v>9.4199999999999999</v>
      </c>
      <c r="G1207" s="42"/>
      <c r="H1207" s="48"/>
    </row>
    <row r="1208" s="2" customFormat="1" ht="16.8" customHeight="1">
      <c r="A1208" s="42"/>
      <c r="B1208" s="48"/>
      <c r="C1208" s="332" t="s">
        <v>28</v>
      </c>
      <c r="D1208" s="332" t="s">
        <v>2900</v>
      </c>
      <c r="E1208" s="21" t="s">
        <v>28</v>
      </c>
      <c r="F1208" s="333">
        <v>4.71</v>
      </c>
      <c r="G1208" s="42"/>
      <c r="H1208" s="48"/>
    </row>
    <row r="1209" s="2" customFormat="1" ht="16.8" customHeight="1">
      <c r="A1209" s="42"/>
      <c r="B1209" s="48"/>
      <c r="C1209" s="332" t="s">
        <v>28</v>
      </c>
      <c r="D1209" s="332" t="s">
        <v>2901</v>
      </c>
      <c r="E1209" s="21" t="s">
        <v>28</v>
      </c>
      <c r="F1209" s="333">
        <v>191.5</v>
      </c>
      <c r="G1209" s="42"/>
      <c r="H1209" s="48"/>
    </row>
    <row r="1210" s="2" customFormat="1" ht="16.8" customHeight="1">
      <c r="A1210" s="42"/>
      <c r="B1210" s="48"/>
      <c r="C1210" s="332" t="s">
        <v>28</v>
      </c>
      <c r="D1210" s="332" t="s">
        <v>2902</v>
      </c>
      <c r="E1210" s="21" t="s">
        <v>28</v>
      </c>
      <c r="F1210" s="333">
        <v>82.799999999999997</v>
      </c>
      <c r="G1210" s="42"/>
      <c r="H1210" s="48"/>
    </row>
    <row r="1211" s="2" customFormat="1" ht="16.8" customHeight="1">
      <c r="A1211" s="42"/>
      <c r="B1211" s="48"/>
      <c r="C1211" s="332" t="s">
        <v>28</v>
      </c>
      <c r="D1211" s="332" t="s">
        <v>2903</v>
      </c>
      <c r="E1211" s="21" t="s">
        <v>28</v>
      </c>
      <c r="F1211" s="333">
        <v>20.789999999999999</v>
      </c>
      <c r="G1211" s="42"/>
      <c r="H1211" s="48"/>
    </row>
    <row r="1212" s="2" customFormat="1" ht="16.8" customHeight="1">
      <c r="A1212" s="42"/>
      <c r="B1212" s="48"/>
      <c r="C1212" s="332" t="s">
        <v>28</v>
      </c>
      <c r="D1212" s="332" t="s">
        <v>2904</v>
      </c>
      <c r="E1212" s="21" t="s">
        <v>28</v>
      </c>
      <c r="F1212" s="333">
        <v>34.640000000000001</v>
      </c>
      <c r="G1212" s="42"/>
      <c r="H1212" s="48"/>
    </row>
    <row r="1213" s="2" customFormat="1" ht="16.8" customHeight="1">
      <c r="A1213" s="42"/>
      <c r="B1213" s="48"/>
      <c r="C1213" s="332" t="s">
        <v>444</v>
      </c>
      <c r="D1213" s="332" t="s">
        <v>466</v>
      </c>
      <c r="E1213" s="21" t="s">
        <v>28</v>
      </c>
      <c r="F1213" s="333">
        <v>416.85199999999998</v>
      </c>
      <c r="G1213" s="42"/>
      <c r="H1213" s="48"/>
    </row>
    <row r="1214" s="2" customFormat="1" ht="16.8" customHeight="1">
      <c r="A1214" s="42"/>
      <c r="B1214" s="48"/>
      <c r="C1214" s="334" t="s">
        <v>7394</v>
      </c>
      <c r="D1214" s="42"/>
      <c r="E1214" s="42"/>
      <c r="F1214" s="42"/>
      <c r="G1214" s="42"/>
      <c r="H1214" s="48"/>
    </row>
    <row r="1215" s="2" customFormat="1" ht="16.8" customHeight="1">
      <c r="A1215" s="42"/>
      <c r="B1215" s="48"/>
      <c r="C1215" s="332" t="s">
        <v>2893</v>
      </c>
      <c r="D1215" s="332" t="s">
        <v>7583</v>
      </c>
      <c r="E1215" s="21" t="s">
        <v>436</v>
      </c>
      <c r="F1215" s="333">
        <v>416.85199999999998</v>
      </c>
      <c r="G1215" s="42"/>
      <c r="H1215" s="48"/>
    </row>
    <row r="1216" s="2" customFormat="1" ht="16.8" customHeight="1">
      <c r="A1216" s="42"/>
      <c r="B1216" s="48"/>
      <c r="C1216" s="332" t="s">
        <v>2922</v>
      </c>
      <c r="D1216" s="332" t="s">
        <v>7574</v>
      </c>
      <c r="E1216" s="21" t="s">
        <v>436</v>
      </c>
      <c r="F1216" s="333">
        <v>687.11599999999999</v>
      </c>
      <c r="G1216" s="42"/>
      <c r="H1216" s="48"/>
    </row>
    <row r="1217" s="2" customFormat="1" ht="16.8" customHeight="1">
      <c r="A1217" s="42"/>
      <c r="B1217" s="48"/>
      <c r="C1217" s="328" t="s">
        <v>447</v>
      </c>
      <c r="D1217" s="329" t="s">
        <v>447</v>
      </c>
      <c r="E1217" s="330" t="s">
        <v>28</v>
      </c>
      <c r="F1217" s="331">
        <v>31.713999999999999</v>
      </c>
      <c r="G1217" s="42"/>
      <c r="H1217" s="48"/>
    </row>
    <row r="1218" s="2" customFormat="1" ht="16.8" customHeight="1">
      <c r="A1218" s="42"/>
      <c r="B1218" s="48"/>
      <c r="C1218" s="332" t="s">
        <v>28</v>
      </c>
      <c r="D1218" s="332" t="s">
        <v>899</v>
      </c>
      <c r="E1218" s="21" t="s">
        <v>28</v>
      </c>
      <c r="F1218" s="333">
        <v>0</v>
      </c>
      <c r="G1218" s="42"/>
      <c r="H1218" s="48"/>
    </row>
    <row r="1219" s="2" customFormat="1" ht="16.8" customHeight="1">
      <c r="A1219" s="42"/>
      <c r="B1219" s="48"/>
      <c r="C1219" s="332" t="s">
        <v>28</v>
      </c>
      <c r="D1219" s="332" t="s">
        <v>863</v>
      </c>
      <c r="E1219" s="21" t="s">
        <v>28</v>
      </c>
      <c r="F1219" s="333">
        <v>0</v>
      </c>
      <c r="G1219" s="42"/>
      <c r="H1219" s="48"/>
    </row>
    <row r="1220" s="2" customFormat="1" ht="16.8" customHeight="1">
      <c r="A1220" s="42"/>
      <c r="B1220" s="48"/>
      <c r="C1220" s="332" t="s">
        <v>28</v>
      </c>
      <c r="D1220" s="332" t="s">
        <v>2896</v>
      </c>
      <c r="E1220" s="21" t="s">
        <v>28</v>
      </c>
      <c r="F1220" s="333">
        <v>31.713999999999999</v>
      </c>
      <c r="G1220" s="42"/>
      <c r="H1220" s="48"/>
    </row>
    <row r="1221" s="2" customFormat="1" ht="16.8" customHeight="1">
      <c r="A1221" s="42"/>
      <c r="B1221" s="48"/>
      <c r="C1221" s="332" t="s">
        <v>447</v>
      </c>
      <c r="D1221" s="332" t="s">
        <v>1235</v>
      </c>
      <c r="E1221" s="21" t="s">
        <v>28</v>
      </c>
      <c r="F1221" s="333">
        <v>31.713999999999999</v>
      </c>
      <c r="G1221" s="42"/>
      <c r="H1221" s="48"/>
    </row>
    <row r="1222" s="2" customFormat="1" ht="16.8" customHeight="1">
      <c r="A1222" s="42"/>
      <c r="B1222" s="48"/>
      <c r="C1222" s="334" t="s">
        <v>7394</v>
      </c>
      <c r="D1222" s="42"/>
      <c r="E1222" s="42"/>
      <c r="F1222" s="42"/>
      <c r="G1222" s="42"/>
      <c r="H1222" s="48"/>
    </row>
    <row r="1223" s="2" customFormat="1" ht="16.8" customHeight="1">
      <c r="A1223" s="42"/>
      <c r="B1223" s="48"/>
      <c r="C1223" s="332" t="s">
        <v>2893</v>
      </c>
      <c r="D1223" s="332" t="s">
        <v>7583</v>
      </c>
      <c r="E1223" s="21" t="s">
        <v>436</v>
      </c>
      <c r="F1223" s="333">
        <v>416.85199999999998</v>
      </c>
      <c r="G1223" s="42"/>
      <c r="H1223" s="48"/>
    </row>
    <row r="1224" s="2" customFormat="1" ht="16.8" customHeight="1">
      <c r="A1224" s="42"/>
      <c r="B1224" s="48"/>
      <c r="C1224" s="332" t="s">
        <v>2826</v>
      </c>
      <c r="D1224" s="332" t="s">
        <v>7571</v>
      </c>
      <c r="E1224" s="21" t="s">
        <v>436</v>
      </c>
      <c r="F1224" s="333">
        <v>742.74000000000001</v>
      </c>
      <c r="G1224" s="42"/>
      <c r="H1224" s="48"/>
    </row>
    <row r="1225" s="2" customFormat="1" ht="16.8" customHeight="1">
      <c r="A1225" s="42"/>
      <c r="B1225" s="48"/>
      <c r="C1225" s="328" t="s">
        <v>451</v>
      </c>
      <c r="D1225" s="329" t="s">
        <v>451</v>
      </c>
      <c r="E1225" s="330" t="s">
        <v>28</v>
      </c>
      <c r="F1225" s="331">
        <v>191.5</v>
      </c>
      <c r="G1225" s="42"/>
      <c r="H1225" s="48"/>
    </row>
    <row r="1226" s="2" customFormat="1" ht="16.8" customHeight="1">
      <c r="A1226" s="42"/>
      <c r="B1226" s="48"/>
      <c r="C1226" s="332" t="s">
        <v>28</v>
      </c>
      <c r="D1226" s="332" t="s">
        <v>2901</v>
      </c>
      <c r="E1226" s="21" t="s">
        <v>28</v>
      </c>
      <c r="F1226" s="333">
        <v>191.5</v>
      </c>
      <c r="G1226" s="42"/>
      <c r="H1226" s="48"/>
    </row>
    <row r="1227" s="2" customFormat="1" ht="16.8" customHeight="1">
      <c r="A1227" s="42"/>
      <c r="B1227" s="48"/>
      <c r="C1227" s="332" t="s">
        <v>451</v>
      </c>
      <c r="D1227" s="332" t="s">
        <v>1235</v>
      </c>
      <c r="E1227" s="21" t="s">
        <v>28</v>
      </c>
      <c r="F1227" s="333">
        <v>191.5</v>
      </c>
      <c r="G1227" s="42"/>
      <c r="H1227" s="48"/>
    </row>
    <row r="1228" s="2" customFormat="1" ht="16.8" customHeight="1">
      <c r="A1228" s="42"/>
      <c r="B1228" s="48"/>
      <c r="C1228" s="334" t="s">
        <v>7394</v>
      </c>
      <c r="D1228" s="42"/>
      <c r="E1228" s="42"/>
      <c r="F1228" s="42"/>
      <c r="G1228" s="42"/>
      <c r="H1228" s="48"/>
    </row>
    <row r="1229" s="2" customFormat="1" ht="16.8" customHeight="1">
      <c r="A1229" s="42"/>
      <c r="B1229" s="48"/>
      <c r="C1229" s="332" t="s">
        <v>2893</v>
      </c>
      <c r="D1229" s="332" t="s">
        <v>7583</v>
      </c>
      <c r="E1229" s="21" t="s">
        <v>436</v>
      </c>
      <c r="F1229" s="333">
        <v>416.85199999999998</v>
      </c>
      <c r="G1229" s="42"/>
      <c r="H1229" s="48"/>
    </row>
    <row r="1230" s="2" customFormat="1" ht="16.8" customHeight="1">
      <c r="A1230" s="42"/>
      <c r="B1230" s="48"/>
      <c r="C1230" s="332" t="s">
        <v>2816</v>
      </c>
      <c r="D1230" s="332" t="s">
        <v>7579</v>
      </c>
      <c r="E1230" s="21" t="s">
        <v>436</v>
      </c>
      <c r="F1230" s="333">
        <v>384.99400000000003</v>
      </c>
      <c r="G1230" s="42"/>
      <c r="H1230" s="48"/>
    </row>
    <row r="1231" s="2" customFormat="1" ht="16.8" customHeight="1">
      <c r="A1231" s="42"/>
      <c r="B1231" s="48"/>
      <c r="C1231" s="332" t="s">
        <v>2826</v>
      </c>
      <c r="D1231" s="332" t="s">
        <v>7571</v>
      </c>
      <c r="E1231" s="21" t="s">
        <v>436</v>
      </c>
      <c r="F1231" s="333">
        <v>742.74000000000001</v>
      </c>
      <c r="G1231" s="42"/>
      <c r="H1231" s="48"/>
    </row>
    <row r="1232" s="2" customFormat="1" ht="16.8" customHeight="1">
      <c r="A1232" s="42"/>
      <c r="B1232" s="48"/>
      <c r="C1232" s="332" t="s">
        <v>2838</v>
      </c>
      <c r="D1232" s="332" t="s">
        <v>2839</v>
      </c>
      <c r="E1232" s="21" t="s">
        <v>436</v>
      </c>
      <c r="F1232" s="333">
        <v>210.65000000000001</v>
      </c>
      <c r="G1232" s="42"/>
      <c r="H1232" s="48"/>
    </row>
    <row r="1233" s="2" customFormat="1" ht="16.8" customHeight="1">
      <c r="A1233" s="42"/>
      <c r="B1233" s="48"/>
      <c r="C1233" s="328" t="s">
        <v>455</v>
      </c>
      <c r="D1233" s="329" t="s">
        <v>455</v>
      </c>
      <c r="E1233" s="330" t="s">
        <v>28</v>
      </c>
      <c r="F1233" s="331">
        <v>138.22999999999999</v>
      </c>
      <c r="G1233" s="42"/>
      <c r="H1233" s="48"/>
    </row>
    <row r="1234" s="2" customFormat="1" ht="16.8" customHeight="1">
      <c r="A1234" s="42"/>
      <c r="B1234" s="48"/>
      <c r="C1234" s="332" t="s">
        <v>28</v>
      </c>
      <c r="D1234" s="332" t="s">
        <v>2902</v>
      </c>
      <c r="E1234" s="21" t="s">
        <v>28</v>
      </c>
      <c r="F1234" s="333">
        <v>82.799999999999997</v>
      </c>
      <c r="G1234" s="42"/>
      <c r="H1234" s="48"/>
    </row>
    <row r="1235" s="2" customFormat="1" ht="16.8" customHeight="1">
      <c r="A1235" s="42"/>
      <c r="B1235" s="48"/>
      <c r="C1235" s="332" t="s">
        <v>28</v>
      </c>
      <c r="D1235" s="332" t="s">
        <v>2903</v>
      </c>
      <c r="E1235" s="21" t="s">
        <v>28</v>
      </c>
      <c r="F1235" s="333">
        <v>20.789999999999999</v>
      </c>
      <c r="G1235" s="42"/>
      <c r="H1235" s="48"/>
    </row>
    <row r="1236" s="2" customFormat="1" ht="16.8" customHeight="1">
      <c r="A1236" s="42"/>
      <c r="B1236" s="48"/>
      <c r="C1236" s="332" t="s">
        <v>28</v>
      </c>
      <c r="D1236" s="332" t="s">
        <v>2904</v>
      </c>
      <c r="E1236" s="21" t="s">
        <v>28</v>
      </c>
      <c r="F1236" s="333">
        <v>34.640000000000001</v>
      </c>
      <c r="G1236" s="42"/>
      <c r="H1236" s="48"/>
    </row>
    <row r="1237" s="2" customFormat="1" ht="16.8" customHeight="1">
      <c r="A1237" s="42"/>
      <c r="B1237" s="48"/>
      <c r="C1237" s="332" t="s">
        <v>455</v>
      </c>
      <c r="D1237" s="332" t="s">
        <v>1235</v>
      </c>
      <c r="E1237" s="21" t="s">
        <v>28</v>
      </c>
      <c r="F1237" s="333">
        <v>138.22999999999999</v>
      </c>
      <c r="G1237" s="42"/>
      <c r="H1237" s="48"/>
    </row>
    <row r="1238" s="2" customFormat="1" ht="16.8" customHeight="1">
      <c r="A1238" s="42"/>
      <c r="B1238" s="48"/>
      <c r="C1238" s="334" t="s">
        <v>7394</v>
      </c>
      <c r="D1238" s="42"/>
      <c r="E1238" s="42"/>
      <c r="F1238" s="42"/>
      <c r="G1238" s="42"/>
      <c r="H1238" s="48"/>
    </row>
    <row r="1239" s="2" customFormat="1" ht="16.8" customHeight="1">
      <c r="A1239" s="42"/>
      <c r="B1239" s="48"/>
      <c r="C1239" s="332" t="s">
        <v>2893</v>
      </c>
      <c r="D1239" s="332" t="s">
        <v>7583</v>
      </c>
      <c r="E1239" s="21" t="s">
        <v>436</v>
      </c>
      <c r="F1239" s="333">
        <v>416.85199999999998</v>
      </c>
      <c r="G1239" s="42"/>
      <c r="H1239" s="48"/>
    </row>
    <row r="1240" s="2" customFormat="1" ht="16.8" customHeight="1">
      <c r="A1240" s="42"/>
      <c r="B1240" s="48"/>
      <c r="C1240" s="332" t="s">
        <v>2281</v>
      </c>
      <c r="D1240" s="332" t="s">
        <v>7584</v>
      </c>
      <c r="E1240" s="21" t="s">
        <v>436</v>
      </c>
      <c r="F1240" s="333">
        <v>597.96600000000001</v>
      </c>
      <c r="G1240" s="42"/>
      <c r="H1240" s="48"/>
    </row>
    <row r="1241" s="2" customFormat="1" ht="16.8" customHeight="1">
      <c r="A1241" s="42"/>
      <c r="B1241" s="48"/>
      <c r="C1241" s="332" t="s">
        <v>2816</v>
      </c>
      <c r="D1241" s="332" t="s">
        <v>7579</v>
      </c>
      <c r="E1241" s="21" t="s">
        <v>436</v>
      </c>
      <c r="F1241" s="333">
        <v>384.99400000000003</v>
      </c>
      <c r="G1241" s="42"/>
      <c r="H1241" s="48"/>
    </row>
    <row r="1242" s="2" customFormat="1" ht="16.8" customHeight="1">
      <c r="A1242" s="42"/>
      <c r="B1242" s="48"/>
      <c r="C1242" s="332" t="s">
        <v>2826</v>
      </c>
      <c r="D1242" s="332" t="s">
        <v>7571</v>
      </c>
      <c r="E1242" s="21" t="s">
        <v>436</v>
      </c>
      <c r="F1242" s="333">
        <v>742.74000000000001</v>
      </c>
      <c r="G1242" s="42"/>
      <c r="H1242" s="48"/>
    </row>
    <row r="1243" s="2" customFormat="1" ht="16.8" customHeight="1">
      <c r="A1243" s="42"/>
      <c r="B1243" s="48"/>
      <c r="C1243" s="332" t="s">
        <v>2291</v>
      </c>
      <c r="D1243" s="332" t="s">
        <v>2292</v>
      </c>
      <c r="E1243" s="21" t="s">
        <v>436</v>
      </c>
      <c r="F1243" s="333">
        <v>264.79199999999997</v>
      </c>
      <c r="G1243" s="42"/>
      <c r="H1243" s="48"/>
    </row>
    <row r="1244" s="2" customFormat="1" ht="16.8" customHeight="1">
      <c r="A1244" s="42"/>
      <c r="B1244" s="48"/>
      <c r="C1244" s="332" t="s">
        <v>2291</v>
      </c>
      <c r="D1244" s="332" t="s">
        <v>2292</v>
      </c>
      <c r="E1244" s="21" t="s">
        <v>436</v>
      </c>
      <c r="F1244" s="333">
        <v>306.19099999999997</v>
      </c>
      <c r="G1244" s="42"/>
      <c r="H1244" s="48"/>
    </row>
    <row r="1245" s="2" customFormat="1" ht="16.8" customHeight="1">
      <c r="A1245" s="42"/>
      <c r="B1245" s="48"/>
      <c r="C1245" s="328" t="s">
        <v>458</v>
      </c>
      <c r="D1245" s="329" t="s">
        <v>458</v>
      </c>
      <c r="E1245" s="330" t="s">
        <v>28</v>
      </c>
      <c r="F1245" s="331">
        <v>687.11599999999999</v>
      </c>
      <c r="G1245" s="42"/>
      <c r="H1245" s="48"/>
    </row>
    <row r="1246" s="2" customFormat="1" ht="16.8" customHeight="1">
      <c r="A1246" s="42"/>
      <c r="B1246" s="48"/>
      <c r="C1246" s="332" t="s">
        <v>28</v>
      </c>
      <c r="D1246" s="332" t="s">
        <v>399</v>
      </c>
      <c r="E1246" s="21" t="s">
        <v>28</v>
      </c>
      <c r="F1246" s="333">
        <v>59.100000000000001</v>
      </c>
      <c r="G1246" s="42"/>
      <c r="H1246" s="48"/>
    </row>
    <row r="1247" s="2" customFormat="1" ht="16.8" customHeight="1">
      <c r="A1247" s="42"/>
      <c r="B1247" s="48"/>
      <c r="C1247" s="332" t="s">
        <v>28</v>
      </c>
      <c r="D1247" s="332" t="s">
        <v>2926</v>
      </c>
      <c r="E1247" s="21" t="s">
        <v>28</v>
      </c>
      <c r="F1247" s="333">
        <v>13.305</v>
      </c>
      <c r="G1247" s="42"/>
      <c r="H1247" s="48"/>
    </row>
    <row r="1248" s="2" customFormat="1" ht="16.8" customHeight="1">
      <c r="A1248" s="42"/>
      <c r="B1248" s="48"/>
      <c r="C1248" s="332" t="s">
        <v>28</v>
      </c>
      <c r="D1248" s="332" t="s">
        <v>2927</v>
      </c>
      <c r="E1248" s="21" t="s">
        <v>28</v>
      </c>
      <c r="F1248" s="333">
        <v>7.3179999999999996</v>
      </c>
      <c r="G1248" s="42"/>
      <c r="H1248" s="48"/>
    </row>
    <row r="1249" s="2" customFormat="1" ht="16.8" customHeight="1">
      <c r="A1249" s="42"/>
      <c r="B1249" s="48"/>
      <c r="C1249" s="332" t="s">
        <v>28</v>
      </c>
      <c r="D1249" s="332" t="s">
        <v>2928</v>
      </c>
      <c r="E1249" s="21" t="s">
        <v>28</v>
      </c>
      <c r="F1249" s="333">
        <v>10.215</v>
      </c>
      <c r="G1249" s="42"/>
      <c r="H1249" s="48"/>
    </row>
    <row r="1250" s="2" customFormat="1" ht="16.8" customHeight="1">
      <c r="A1250" s="42"/>
      <c r="B1250" s="48"/>
      <c r="C1250" s="332" t="s">
        <v>28</v>
      </c>
      <c r="D1250" s="332" t="s">
        <v>407</v>
      </c>
      <c r="E1250" s="21" t="s">
        <v>28</v>
      </c>
      <c r="F1250" s="333">
        <v>36.200000000000003</v>
      </c>
      <c r="G1250" s="42"/>
      <c r="H1250" s="48"/>
    </row>
    <row r="1251" s="2" customFormat="1" ht="16.8" customHeight="1">
      <c r="A1251" s="42"/>
      <c r="B1251" s="48"/>
      <c r="C1251" s="332" t="s">
        <v>28</v>
      </c>
      <c r="D1251" s="332" t="s">
        <v>427</v>
      </c>
      <c r="E1251" s="21" t="s">
        <v>28</v>
      </c>
      <c r="F1251" s="333">
        <v>70.888999999999996</v>
      </c>
      <c r="G1251" s="42"/>
      <c r="H1251" s="48"/>
    </row>
    <row r="1252" s="2" customFormat="1" ht="16.8" customHeight="1">
      <c r="A1252" s="42"/>
      <c r="B1252" s="48"/>
      <c r="C1252" s="332" t="s">
        <v>28</v>
      </c>
      <c r="D1252" s="332" t="s">
        <v>431</v>
      </c>
      <c r="E1252" s="21" t="s">
        <v>28</v>
      </c>
      <c r="F1252" s="333">
        <v>36.154000000000003</v>
      </c>
      <c r="G1252" s="42"/>
      <c r="H1252" s="48"/>
    </row>
    <row r="1253" s="2" customFormat="1" ht="16.8" customHeight="1">
      <c r="A1253" s="42"/>
      <c r="B1253" s="48"/>
      <c r="C1253" s="332" t="s">
        <v>28</v>
      </c>
      <c r="D1253" s="332" t="s">
        <v>439</v>
      </c>
      <c r="E1253" s="21" t="s">
        <v>28</v>
      </c>
      <c r="F1253" s="333">
        <v>37.082999999999998</v>
      </c>
      <c r="G1253" s="42"/>
      <c r="H1253" s="48"/>
    </row>
    <row r="1254" s="2" customFormat="1" ht="16.8" customHeight="1">
      <c r="A1254" s="42"/>
      <c r="B1254" s="48"/>
      <c r="C1254" s="332" t="s">
        <v>28</v>
      </c>
      <c r="D1254" s="332" t="s">
        <v>444</v>
      </c>
      <c r="E1254" s="21" t="s">
        <v>28</v>
      </c>
      <c r="F1254" s="333">
        <v>416.85199999999998</v>
      </c>
      <c r="G1254" s="42"/>
      <c r="H1254" s="48"/>
    </row>
    <row r="1255" s="2" customFormat="1" ht="16.8" customHeight="1">
      <c r="A1255" s="42"/>
      <c r="B1255" s="48"/>
      <c r="C1255" s="332" t="s">
        <v>458</v>
      </c>
      <c r="D1255" s="332" t="s">
        <v>466</v>
      </c>
      <c r="E1255" s="21" t="s">
        <v>28</v>
      </c>
      <c r="F1255" s="333">
        <v>687.11599999999999</v>
      </c>
      <c r="G1255" s="42"/>
      <c r="H1255" s="48"/>
    </row>
    <row r="1256" s="2" customFormat="1" ht="16.8" customHeight="1">
      <c r="A1256" s="42"/>
      <c r="B1256" s="48"/>
      <c r="C1256" s="334" t="s">
        <v>7394</v>
      </c>
      <c r="D1256" s="42"/>
      <c r="E1256" s="42"/>
      <c r="F1256" s="42"/>
      <c r="G1256" s="42"/>
      <c r="H1256" s="48"/>
    </row>
    <row r="1257" s="2" customFormat="1" ht="16.8" customHeight="1">
      <c r="A1257" s="42"/>
      <c r="B1257" s="48"/>
      <c r="C1257" s="332" t="s">
        <v>2922</v>
      </c>
      <c r="D1257" s="332" t="s">
        <v>7574</v>
      </c>
      <c r="E1257" s="21" t="s">
        <v>436</v>
      </c>
      <c r="F1257" s="333">
        <v>687.11599999999999</v>
      </c>
      <c r="G1257" s="42"/>
      <c r="H1257" s="48"/>
    </row>
    <row r="1258" s="2" customFormat="1" ht="16.8" customHeight="1">
      <c r="A1258" s="42"/>
      <c r="B1258" s="48"/>
      <c r="C1258" s="332" t="s">
        <v>2930</v>
      </c>
      <c r="D1258" s="332" t="s">
        <v>7585</v>
      </c>
      <c r="E1258" s="21" t="s">
        <v>436</v>
      </c>
      <c r="F1258" s="333">
        <v>687.11599999999999</v>
      </c>
      <c r="G1258" s="42"/>
      <c r="H1258" s="48"/>
    </row>
    <row r="1259" s="2" customFormat="1">
      <c r="A1259" s="42"/>
      <c r="B1259" s="48"/>
      <c r="C1259" s="332" t="s">
        <v>4475</v>
      </c>
      <c r="D1259" s="332" t="s">
        <v>7568</v>
      </c>
      <c r="E1259" s="21" t="s">
        <v>436</v>
      </c>
      <c r="F1259" s="333">
        <v>1684.481</v>
      </c>
      <c r="G1259" s="42"/>
      <c r="H1259" s="48"/>
    </row>
    <row r="1260" s="2" customFormat="1">
      <c r="A1260" s="42"/>
      <c r="B1260" s="48"/>
      <c r="C1260" s="332" t="s">
        <v>4479</v>
      </c>
      <c r="D1260" s="332" t="s">
        <v>7586</v>
      </c>
      <c r="E1260" s="21" t="s">
        <v>436</v>
      </c>
      <c r="F1260" s="333">
        <v>359.803</v>
      </c>
      <c r="G1260" s="42"/>
      <c r="H1260" s="48"/>
    </row>
    <row r="1261" s="2" customFormat="1" ht="16.8" customHeight="1">
      <c r="A1261" s="42"/>
      <c r="B1261" s="48"/>
      <c r="C1261" s="328" t="s">
        <v>461</v>
      </c>
      <c r="D1261" s="329" t="s">
        <v>461</v>
      </c>
      <c r="E1261" s="330" t="s">
        <v>28</v>
      </c>
      <c r="F1261" s="331">
        <v>175.84</v>
      </c>
      <c r="G1261" s="42"/>
      <c r="H1261" s="48"/>
    </row>
    <row r="1262" s="2" customFormat="1" ht="16.8" customHeight="1">
      <c r="A1262" s="42"/>
      <c r="B1262" s="48"/>
      <c r="C1262" s="332" t="s">
        <v>28</v>
      </c>
      <c r="D1262" s="332" t="s">
        <v>427</v>
      </c>
      <c r="E1262" s="21" t="s">
        <v>28</v>
      </c>
      <c r="F1262" s="333">
        <v>70.888999999999996</v>
      </c>
      <c r="G1262" s="42"/>
      <c r="H1262" s="48"/>
    </row>
    <row r="1263" s="2" customFormat="1" ht="16.8" customHeight="1">
      <c r="A1263" s="42"/>
      <c r="B1263" s="48"/>
      <c r="C1263" s="332" t="s">
        <v>28</v>
      </c>
      <c r="D1263" s="332" t="s">
        <v>431</v>
      </c>
      <c r="E1263" s="21" t="s">
        <v>28</v>
      </c>
      <c r="F1263" s="333">
        <v>36.154000000000003</v>
      </c>
      <c r="G1263" s="42"/>
      <c r="H1263" s="48"/>
    </row>
    <row r="1264" s="2" customFormat="1" ht="16.8" customHeight="1">
      <c r="A1264" s="42"/>
      <c r="B1264" s="48"/>
      <c r="C1264" s="332" t="s">
        <v>28</v>
      </c>
      <c r="D1264" s="332" t="s">
        <v>439</v>
      </c>
      <c r="E1264" s="21" t="s">
        <v>28</v>
      </c>
      <c r="F1264" s="333">
        <v>37.082999999999998</v>
      </c>
      <c r="G1264" s="42"/>
      <c r="H1264" s="48"/>
    </row>
    <row r="1265" s="2" customFormat="1" ht="16.8" customHeight="1">
      <c r="A1265" s="42"/>
      <c r="B1265" s="48"/>
      <c r="C1265" s="332" t="s">
        <v>28</v>
      </c>
      <c r="D1265" s="332" t="s">
        <v>447</v>
      </c>
      <c r="E1265" s="21" t="s">
        <v>28</v>
      </c>
      <c r="F1265" s="333">
        <v>31.713999999999999</v>
      </c>
      <c r="G1265" s="42"/>
      <c r="H1265" s="48"/>
    </row>
    <row r="1266" s="2" customFormat="1" ht="16.8" customHeight="1">
      <c r="A1266" s="42"/>
      <c r="B1266" s="48"/>
      <c r="C1266" s="332" t="s">
        <v>461</v>
      </c>
      <c r="D1266" s="332" t="s">
        <v>1235</v>
      </c>
      <c r="E1266" s="21" t="s">
        <v>28</v>
      </c>
      <c r="F1266" s="333">
        <v>175.84</v>
      </c>
      <c r="G1266" s="42"/>
      <c r="H1266" s="48"/>
    </row>
    <row r="1267" s="2" customFormat="1" ht="16.8" customHeight="1">
      <c r="A1267" s="42"/>
      <c r="B1267" s="48"/>
      <c r="C1267" s="334" t="s">
        <v>7394</v>
      </c>
      <c r="D1267" s="42"/>
      <c r="E1267" s="42"/>
      <c r="F1267" s="42"/>
      <c r="G1267" s="42"/>
      <c r="H1267" s="48"/>
    </row>
    <row r="1268" s="2" customFormat="1" ht="16.8" customHeight="1">
      <c r="A1268" s="42"/>
      <c r="B1268" s="48"/>
      <c r="C1268" s="332" t="s">
        <v>2826</v>
      </c>
      <c r="D1268" s="332" t="s">
        <v>7571</v>
      </c>
      <c r="E1268" s="21" t="s">
        <v>436</v>
      </c>
      <c r="F1268" s="333">
        <v>742.74000000000001</v>
      </c>
      <c r="G1268" s="42"/>
      <c r="H1268" s="48"/>
    </row>
    <row r="1269" s="2" customFormat="1" ht="16.8" customHeight="1">
      <c r="A1269" s="42"/>
      <c r="B1269" s="48"/>
      <c r="C1269" s="332" t="s">
        <v>2843</v>
      </c>
      <c r="D1269" s="332" t="s">
        <v>2844</v>
      </c>
      <c r="E1269" s="21" t="s">
        <v>436</v>
      </c>
      <c r="F1269" s="333">
        <v>193.42400000000001</v>
      </c>
      <c r="G1269" s="42"/>
      <c r="H1269" s="48"/>
    </row>
    <row r="1270" s="2" customFormat="1" ht="16.8" customHeight="1">
      <c r="A1270" s="42"/>
      <c r="B1270" s="48"/>
      <c r="C1270" s="328" t="s">
        <v>464</v>
      </c>
      <c r="D1270" s="329" t="s">
        <v>464</v>
      </c>
      <c r="E1270" s="330" t="s">
        <v>28</v>
      </c>
      <c r="F1270" s="331">
        <v>384.99400000000003</v>
      </c>
      <c r="G1270" s="42"/>
      <c r="H1270" s="48"/>
    </row>
    <row r="1271" s="2" customFormat="1" ht="16.8" customHeight="1">
      <c r="A1271" s="42"/>
      <c r="B1271" s="48"/>
      <c r="C1271" s="332" t="s">
        <v>28</v>
      </c>
      <c r="D1271" s="332" t="s">
        <v>422</v>
      </c>
      <c r="E1271" s="21" t="s">
        <v>28</v>
      </c>
      <c r="F1271" s="333">
        <v>55.264000000000003</v>
      </c>
      <c r="G1271" s="42"/>
      <c r="H1271" s="48"/>
    </row>
    <row r="1272" s="2" customFormat="1" ht="16.8" customHeight="1">
      <c r="A1272" s="42"/>
      <c r="B1272" s="48"/>
      <c r="C1272" s="332" t="s">
        <v>28</v>
      </c>
      <c r="D1272" s="332" t="s">
        <v>451</v>
      </c>
      <c r="E1272" s="21" t="s">
        <v>28</v>
      </c>
      <c r="F1272" s="333">
        <v>191.5</v>
      </c>
      <c r="G1272" s="42"/>
      <c r="H1272" s="48"/>
    </row>
    <row r="1273" s="2" customFormat="1" ht="16.8" customHeight="1">
      <c r="A1273" s="42"/>
      <c r="B1273" s="48"/>
      <c r="C1273" s="332" t="s">
        <v>28</v>
      </c>
      <c r="D1273" s="332" t="s">
        <v>455</v>
      </c>
      <c r="E1273" s="21" t="s">
        <v>28</v>
      </c>
      <c r="F1273" s="333">
        <v>138.22999999999999</v>
      </c>
      <c r="G1273" s="42"/>
      <c r="H1273" s="48"/>
    </row>
    <row r="1274" s="2" customFormat="1" ht="16.8" customHeight="1">
      <c r="A1274" s="42"/>
      <c r="B1274" s="48"/>
      <c r="C1274" s="332" t="s">
        <v>464</v>
      </c>
      <c r="D1274" s="332" t="s">
        <v>466</v>
      </c>
      <c r="E1274" s="21" t="s">
        <v>28</v>
      </c>
      <c r="F1274" s="333">
        <v>384.99400000000003</v>
      </c>
      <c r="G1274" s="42"/>
      <c r="H1274" s="48"/>
    </row>
    <row r="1275" s="2" customFormat="1" ht="16.8" customHeight="1">
      <c r="A1275" s="42"/>
      <c r="B1275" s="48"/>
      <c r="C1275" s="334" t="s">
        <v>7394</v>
      </c>
      <c r="D1275" s="42"/>
      <c r="E1275" s="42"/>
      <c r="F1275" s="42"/>
      <c r="G1275" s="42"/>
      <c r="H1275" s="48"/>
    </row>
    <row r="1276" s="2" customFormat="1" ht="16.8" customHeight="1">
      <c r="A1276" s="42"/>
      <c r="B1276" s="48"/>
      <c r="C1276" s="332" t="s">
        <v>2816</v>
      </c>
      <c r="D1276" s="332" t="s">
        <v>7579</v>
      </c>
      <c r="E1276" s="21" t="s">
        <v>436</v>
      </c>
      <c r="F1276" s="333">
        <v>384.99400000000003</v>
      </c>
      <c r="G1276" s="42"/>
      <c r="H1276" s="48"/>
    </row>
    <row r="1277" s="2" customFormat="1" ht="16.8" customHeight="1">
      <c r="A1277" s="42"/>
      <c r="B1277" s="48"/>
      <c r="C1277" s="332" t="s">
        <v>2821</v>
      </c>
      <c r="D1277" s="332" t="s">
        <v>7587</v>
      </c>
      <c r="E1277" s="21" t="s">
        <v>436</v>
      </c>
      <c r="F1277" s="333">
        <v>461.993</v>
      </c>
      <c r="G1277" s="42"/>
      <c r="H1277" s="48"/>
    </row>
    <row r="1278" s="2" customFormat="1" ht="16.8" customHeight="1">
      <c r="A1278" s="42"/>
      <c r="B1278" s="48"/>
      <c r="C1278" s="328" t="s">
        <v>467</v>
      </c>
      <c r="D1278" s="329" t="s">
        <v>467</v>
      </c>
      <c r="E1278" s="330" t="s">
        <v>28</v>
      </c>
      <c r="F1278" s="331">
        <v>31.309999999999999</v>
      </c>
      <c r="G1278" s="42"/>
      <c r="H1278" s="48"/>
    </row>
    <row r="1279" s="2" customFormat="1" ht="16.8" customHeight="1">
      <c r="A1279" s="42"/>
      <c r="B1279" s="48"/>
      <c r="C1279" s="332" t="s">
        <v>28</v>
      </c>
      <c r="D1279" s="332" t="s">
        <v>899</v>
      </c>
      <c r="E1279" s="21" t="s">
        <v>28</v>
      </c>
      <c r="F1279" s="333">
        <v>0</v>
      </c>
      <c r="G1279" s="42"/>
      <c r="H1279" s="48"/>
    </row>
    <row r="1280" s="2" customFormat="1" ht="16.8" customHeight="1">
      <c r="A1280" s="42"/>
      <c r="B1280" s="48"/>
      <c r="C1280" s="332" t="s">
        <v>28</v>
      </c>
      <c r="D1280" s="332" t="s">
        <v>863</v>
      </c>
      <c r="E1280" s="21" t="s">
        <v>28</v>
      </c>
      <c r="F1280" s="333">
        <v>0</v>
      </c>
      <c r="G1280" s="42"/>
      <c r="H1280" s="48"/>
    </row>
    <row r="1281" s="2" customFormat="1" ht="16.8" customHeight="1">
      <c r="A1281" s="42"/>
      <c r="B1281" s="48"/>
      <c r="C1281" s="332" t="s">
        <v>28</v>
      </c>
      <c r="D1281" s="332" t="s">
        <v>3015</v>
      </c>
      <c r="E1281" s="21" t="s">
        <v>28</v>
      </c>
      <c r="F1281" s="333">
        <v>31.309999999999999</v>
      </c>
      <c r="G1281" s="42"/>
      <c r="H1281" s="48"/>
    </row>
    <row r="1282" s="2" customFormat="1" ht="16.8" customHeight="1">
      <c r="A1282" s="42"/>
      <c r="B1282" s="48"/>
      <c r="C1282" s="332" t="s">
        <v>467</v>
      </c>
      <c r="D1282" s="332" t="s">
        <v>466</v>
      </c>
      <c r="E1282" s="21" t="s">
        <v>28</v>
      </c>
      <c r="F1282" s="333">
        <v>31.309999999999999</v>
      </c>
      <c r="G1282" s="42"/>
      <c r="H1282" s="48"/>
    </row>
    <row r="1283" s="2" customFormat="1" ht="16.8" customHeight="1">
      <c r="A1283" s="42"/>
      <c r="B1283" s="48"/>
      <c r="C1283" s="334" t="s">
        <v>7394</v>
      </c>
      <c r="D1283" s="42"/>
      <c r="E1283" s="42"/>
      <c r="F1283" s="42"/>
      <c r="G1283" s="42"/>
      <c r="H1283" s="48"/>
    </row>
    <row r="1284" s="2" customFormat="1">
      <c r="A1284" s="42"/>
      <c r="B1284" s="48"/>
      <c r="C1284" s="332" t="s">
        <v>3012</v>
      </c>
      <c r="D1284" s="332" t="s">
        <v>7588</v>
      </c>
      <c r="E1284" s="21" t="s">
        <v>436</v>
      </c>
      <c r="F1284" s="333">
        <v>31.309999999999999</v>
      </c>
      <c r="G1284" s="42"/>
      <c r="H1284" s="48"/>
    </row>
    <row r="1285" s="2" customFormat="1" ht="16.8" customHeight="1">
      <c r="A1285" s="42"/>
      <c r="B1285" s="48"/>
      <c r="C1285" s="332" t="s">
        <v>2978</v>
      </c>
      <c r="D1285" s="332" t="s">
        <v>7566</v>
      </c>
      <c r="E1285" s="21" t="s">
        <v>436</v>
      </c>
      <c r="F1285" s="333">
        <v>512.22500000000002</v>
      </c>
      <c r="G1285" s="42"/>
      <c r="H1285" s="48"/>
    </row>
    <row r="1286" s="2" customFormat="1">
      <c r="A1286" s="42"/>
      <c r="B1286" s="48"/>
      <c r="C1286" s="332" t="s">
        <v>3004</v>
      </c>
      <c r="D1286" s="332" t="s">
        <v>7589</v>
      </c>
      <c r="E1286" s="21" t="s">
        <v>436</v>
      </c>
      <c r="F1286" s="333">
        <v>410.20499999999998</v>
      </c>
      <c r="G1286" s="42"/>
      <c r="H1286" s="48"/>
    </row>
    <row r="1287" s="2" customFormat="1" ht="16.8" customHeight="1">
      <c r="A1287" s="42"/>
      <c r="B1287" s="48"/>
      <c r="C1287" s="328" t="s">
        <v>472</v>
      </c>
      <c r="D1287" s="329" t="s">
        <v>472</v>
      </c>
      <c r="E1287" s="330" t="s">
        <v>28</v>
      </c>
      <c r="F1287" s="331">
        <v>410.20499999999998</v>
      </c>
      <c r="G1287" s="42"/>
      <c r="H1287" s="48"/>
    </row>
    <row r="1288" s="2" customFormat="1" ht="16.8" customHeight="1">
      <c r="A1288" s="42"/>
      <c r="B1288" s="48"/>
      <c r="C1288" s="332" t="s">
        <v>28</v>
      </c>
      <c r="D1288" s="332" t="s">
        <v>899</v>
      </c>
      <c r="E1288" s="21" t="s">
        <v>28</v>
      </c>
      <c r="F1288" s="333">
        <v>0</v>
      </c>
      <c r="G1288" s="42"/>
      <c r="H1288" s="48"/>
    </row>
    <row r="1289" s="2" customFormat="1" ht="16.8" customHeight="1">
      <c r="A1289" s="42"/>
      <c r="B1289" s="48"/>
      <c r="C1289" s="332" t="s">
        <v>28</v>
      </c>
      <c r="D1289" s="332" t="s">
        <v>863</v>
      </c>
      <c r="E1289" s="21" t="s">
        <v>28</v>
      </c>
      <c r="F1289" s="333">
        <v>0</v>
      </c>
      <c r="G1289" s="42"/>
      <c r="H1289" s="48"/>
    </row>
    <row r="1290" s="2" customFormat="1" ht="16.8" customHeight="1">
      <c r="A1290" s="42"/>
      <c r="B1290" s="48"/>
      <c r="C1290" s="332" t="s">
        <v>28</v>
      </c>
      <c r="D1290" s="332" t="s">
        <v>3007</v>
      </c>
      <c r="E1290" s="21" t="s">
        <v>28</v>
      </c>
      <c r="F1290" s="333">
        <v>339.77499999999998</v>
      </c>
      <c r="G1290" s="42"/>
      <c r="H1290" s="48"/>
    </row>
    <row r="1291" s="2" customFormat="1" ht="16.8" customHeight="1">
      <c r="A1291" s="42"/>
      <c r="B1291" s="48"/>
      <c r="C1291" s="332" t="s">
        <v>28</v>
      </c>
      <c r="D1291" s="332" t="s">
        <v>3008</v>
      </c>
      <c r="E1291" s="21" t="s">
        <v>28</v>
      </c>
      <c r="F1291" s="333">
        <v>41.740000000000002</v>
      </c>
      <c r="G1291" s="42"/>
      <c r="H1291" s="48"/>
    </row>
    <row r="1292" s="2" customFormat="1" ht="16.8" customHeight="1">
      <c r="A1292" s="42"/>
      <c r="B1292" s="48"/>
      <c r="C1292" s="332" t="s">
        <v>28</v>
      </c>
      <c r="D1292" s="332" t="s">
        <v>3009</v>
      </c>
      <c r="E1292" s="21" t="s">
        <v>28</v>
      </c>
      <c r="F1292" s="333">
        <v>60</v>
      </c>
      <c r="G1292" s="42"/>
      <c r="H1292" s="48"/>
    </row>
    <row r="1293" s="2" customFormat="1" ht="16.8" customHeight="1">
      <c r="A1293" s="42"/>
      <c r="B1293" s="48"/>
      <c r="C1293" s="332" t="s">
        <v>28</v>
      </c>
      <c r="D1293" s="332" t="s">
        <v>3010</v>
      </c>
      <c r="E1293" s="21" t="s">
        <v>28</v>
      </c>
      <c r="F1293" s="333">
        <v>-31.309999999999999</v>
      </c>
      <c r="G1293" s="42"/>
      <c r="H1293" s="48"/>
    </row>
    <row r="1294" s="2" customFormat="1" ht="16.8" customHeight="1">
      <c r="A1294" s="42"/>
      <c r="B1294" s="48"/>
      <c r="C1294" s="332" t="s">
        <v>472</v>
      </c>
      <c r="D1294" s="332" t="s">
        <v>466</v>
      </c>
      <c r="E1294" s="21" t="s">
        <v>28</v>
      </c>
      <c r="F1294" s="333">
        <v>410.20499999999998</v>
      </c>
      <c r="G1294" s="42"/>
      <c r="H1294" s="48"/>
    </row>
    <row r="1295" s="2" customFormat="1" ht="16.8" customHeight="1">
      <c r="A1295" s="42"/>
      <c r="B1295" s="48"/>
      <c r="C1295" s="334" t="s">
        <v>7394</v>
      </c>
      <c r="D1295" s="42"/>
      <c r="E1295" s="42"/>
      <c r="F1295" s="42"/>
      <c r="G1295" s="42"/>
      <c r="H1295" s="48"/>
    </row>
    <row r="1296" s="2" customFormat="1">
      <c r="A1296" s="42"/>
      <c r="B1296" s="48"/>
      <c r="C1296" s="332" t="s">
        <v>3004</v>
      </c>
      <c r="D1296" s="332" t="s">
        <v>7589</v>
      </c>
      <c r="E1296" s="21" t="s">
        <v>436</v>
      </c>
      <c r="F1296" s="333">
        <v>410.20499999999998</v>
      </c>
      <c r="G1296" s="42"/>
      <c r="H1296" s="48"/>
    </row>
    <row r="1297" s="2" customFormat="1" ht="16.8" customHeight="1">
      <c r="A1297" s="42"/>
      <c r="B1297" s="48"/>
      <c r="C1297" s="332" t="s">
        <v>2978</v>
      </c>
      <c r="D1297" s="332" t="s">
        <v>7566</v>
      </c>
      <c r="E1297" s="21" t="s">
        <v>436</v>
      </c>
      <c r="F1297" s="333">
        <v>512.22500000000002</v>
      </c>
      <c r="G1297" s="42"/>
      <c r="H1297" s="48"/>
    </row>
    <row r="1298" s="2" customFormat="1" ht="16.8" customHeight="1">
      <c r="A1298" s="42"/>
      <c r="B1298" s="48"/>
      <c r="C1298" s="328" t="s">
        <v>476</v>
      </c>
      <c r="D1298" s="329" t="s">
        <v>476</v>
      </c>
      <c r="E1298" s="330" t="s">
        <v>28</v>
      </c>
      <c r="F1298" s="331">
        <v>512.22500000000002</v>
      </c>
      <c r="G1298" s="42"/>
      <c r="H1298" s="48"/>
    </row>
    <row r="1299" s="2" customFormat="1" ht="16.8" customHeight="1">
      <c r="A1299" s="42"/>
      <c r="B1299" s="48"/>
      <c r="C1299" s="332" t="s">
        <v>28</v>
      </c>
      <c r="D1299" s="332" t="s">
        <v>391</v>
      </c>
      <c r="E1299" s="21" t="s">
        <v>28</v>
      </c>
      <c r="F1299" s="333">
        <v>10.800000000000001</v>
      </c>
      <c r="G1299" s="42"/>
      <c r="H1299" s="48"/>
    </row>
    <row r="1300" s="2" customFormat="1" ht="16.8" customHeight="1">
      <c r="A1300" s="42"/>
      <c r="B1300" s="48"/>
      <c r="C1300" s="332" t="s">
        <v>28</v>
      </c>
      <c r="D1300" s="332" t="s">
        <v>467</v>
      </c>
      <c r="E1300" s="21" t="s">
        <v>28</v>
      </c>
      <c r="F1300" s="333">
        <v>31.309999999999999</v>
      </c>
      <c r="G1300" s="42"/>
      <c r="H1300" s="48"/>
    </row>
    <row r="1301" s="2" customFormat="1" ht="16.8" customHeight="1">
      <c r="A1301" s="42"/>
      <c r="B1301" s="48"/>
      <c r="C1301" s="332" t="s">
        <v>28</v>
      </c>
      <c r="D1301" s="332" t="s">
        <v>472</v>
      </c>
      <c r="E1301" s="21" t="s">
        <v>28</v>
      </c>
      <c r="F1301" s="333">
        <v>410.20499999999998</v>
      </c>
      <c r="G1301" s="42"/>
      <c r="H1301" s="48"/>
    </row>
    <row r="1302" s="2" customFormat="1" ht="16.8" customHeight="1">
      <c r="A1302" s="42"/>
      <c r="B1302" s="48"/>
      <c r="C1302" s="332" t="s">
        <v>28</v>
      </c>
      <c r="D1302" s="332" t="s">
        <v>2982</v>
      </c>
      <c r="E1302" s="21" t="s">
        <v>28</v>
      </c>
      <c r="F1302" s="333">
        <v>59.909999999999997</v>
      </c>
      <c r="G1302" s="42"/>
      <c r="H1302" s="48"/>
    </row>
    <row r="1303" s="2" customFormat="1" ht="16.8" customHeight="1">
      <c r="A1303" s="42"/>
      <c r="B1303" s="48"/>
      <c r="C1303" s="332" t="s">
        <v>476</v>
      </c>
      <c r="D1303" s="332" t="s">
        <v>466</v>
      </c>
      <c r="E1303" s="21" t="s">
        <v>28</v>
      </c>
      <c r="F1303" s="333">
        <v>512.22500000000002</v>
      </c>
      <c r="G1303" s="42"/>
      <c r="H1303" s="48"/>
    </row>
    <row r="1304" s="2" customFormat="1" ht="16.8" customHeight="1">
      <c r="A1304" s="42"/>
      <c r="B1304" s="48"/>
      <c r="C1304" s="334" t="s">
        <v>7394</v>
      </c>
      <c r="D1304" s="42"/>
      <c r="E1304" s="42"/>
      <c r="F1304" s="42"/>
      <c r="G1304" s="42"/>
      <c r="H1304" s="48"/>
    </row>
    <row r="1305" s="2" customFormat="1" ht="16.8" customHeight="1">
      <c r="A1305" s="42"/>
      <c r="B1305" s="48"/>
      <c r="C1305" s="332" t="s">
        <v>2978</v>
      </c>
      <c r="D1305" s="332" t="s">
        <v>7566</v>
      </c>
      <c r="E1305" s="21" t="s">
        <v>436</v>
      </c>
      <c r="F1305" s="333">
        <v>512.22500000000002</v>
      </c>
      <c r="G1305" s="42"/>
      <c r="H1305" s="48"/>
    </row>
    <row r="1306" s="2" customFormat="1" ht="16.8" customHeight="1">
      <c r="A1306" s="42"/>
      <c r="B1306" s="48"/>
      <c r="C1306" s="332" t="s">
        <v>2943</v>
      </c>
      <c r="D1306" s="332" t="s">
        <v>7567</v>
      </c>
      <c r="E1306" s="21" t="s">
        <v>436</v>
      </c>
      <c r="F1306" s="333">
        <v>501.42500000000001</v>
      </c>
      <c r="G1306" s="42"/>
      <c r="H1306" s="48"/>
    </row>
    <row r="1307" s="2" customFormat="1" ht="16.8" customHeight="1">
      <c r="A1307" s="42"/>
      <c r="B1307" s="48"/>
      <c r="C1307" s="332" t="s">
        <v>2990</v>
      </c>
      <c r="D1307" s="332" t="s">
        <v>7590</v>
      </c>
      <c r="E1307" s="21" t="s">
        <v>436</v>
      </c>
      <c r="F1307" s="333">
        <v>512.22500000000002</v>
      </c>
      <c r="G1307" s="42"/>
      <c r="H1307" s="48"/>
    </row>
    <row r="1308" s="2" customFormat="1">
      <c r="A1308" s="42"/>
      <c r="B1308" s="48"/>
      <c r="C1308" s="332" t="s">
        <v>4475</v>
      </c>
      <c r="D1308" s="332" t="s">
        <v>7568</v>
      </c>
      <c r="E1308" s="21" t="s">
        <v>436</v>
      </c>
      <c r="F1308" s="333">
        <v>1684.481</v>
      </c>
      <c r="G1308" s="42"/>
      <c r="H1308" s="48"/>
    </row>
    <row r="1309" s="2" customFormat="1">
      <c r="A1309" s="42"/>
      <c r="B1309" s="48"/>
      <c r="C1309" s="332" t="s">
        <v>4479</v>
      </c>
      <c r="D1309" s="332" t="s">
        <v>7586</v>
      </c>
      <c r="E1309" s="21" t="s">
        <v>436</v>
      </c>
      <c r="F1309" s="333">
        <v>359.803</v>
      </c>
      <c r="G1309" s="42"/>
      <c r="H1309" s="48"/>
    </row>
    <row r="1310" s="2" customFormat="1" ht="16.8" customHeight="1">
      <c r="A1310" s="42"/>
      <c r="B1310" s="48"/>
      <c r="C1310" s="328" t="s">
        <v>478</v>
      </c>
      <c r="D1310" s="329" t="s">
        <v>478</v>
      </c>
      <c r="E1310" s="330" t="s">
        <v>28</v>
      </c>
      <c r="F1310" s="331">
        <v>501.42500000000001</v>
      </c>
      <c r="G1310" s="42"/>
      <c r="H1310" s="48"/>
    </row>
    <row r="1311" s="2" customFormat="1" ht="16.8" customHeight="1">
      <c r="A1311" s="42"/>
      <c r="B1311" s="48"/>
      <c r="C1311" s="332" t="s">
        <v>28</v>
      </c>
      <c r="D1311" s="332" t="s">
        <v>476</v>
      </c>
      <c r="E1311" s="21" t="s">
        <v>28</v>
      </c>
      <c r="F1311" s="333">
        <v>512.22500000000002</v>
      </c>
      <c r="G1311" s="42"/>
      <c r="H1311" s="48"/>
    </row>
    <row r="1312" s="2" customFormat="1" ht="16.8" customHeight="1">
      <c r="A1312" s="42"/>
      <c r="B1312" s="48"/>
      <c r="C1312" s="332" t="s">
        <v>28</v>
      </c>
      <c r="D1312" s="332" t="s">
        <v>2947</v>
      </c>
      <c r="E1312" s="21" t="s">
        <v>28</v>
      </c>
      <c r="F1312" s="333">
        <v>-10.800000000000001</v>
      </c>
      <c r="G1312" s="42"/>
      <c r="H1312" s="48"/>
    </row>
    <row r="1313" s="2" customFormat="1" ht="16.8" customHeight="1">
      <c r="A1313" s="42"/>
      <c r="B1313" s="48"/>
      <c r="C1313" s="332" t="s">
        <v>28</v>
      </c>
      <c r="D1313" s="332" t="s">
        <v>28</v>
      </c>
      <c r="E1313" s="21" t="s">
        <v>28</v>
      </c>
      <c r="F1313" s="333">
        <v>0</v>
      </c>
      <c r="G1313" s="42"/>
      <c r="H1313" s="48"/>
    </row>
    <row r="1314" s="2" customFormat="1" ht="16.8" customHeight="1">
      <c r="A1314" s="42"/>
      <c r="B1314" s="48"/>
      <c r="C1314" s="332" t="s">
        <v>478</v>
      </c>
      <c r="D1314" s="332" t="s">
        <v>466</v>
      </c>
      <c r="E1314" s="21" t="s">
        <v>28</v>
      </c>
      <c r="F1314" s="333">
        <v>501.42500000000001</v>
      </c>
      <c r="G1314" s="42"/>
      <c r="H1314" s="48"/>
    </row>
    <row r="1315" s="2" customFormat="1" ht="16.8" customHeight="1">
      <c r="A1315" s="42"/>
      <c r="B1315" s="48"/>
      <c r="C1315" s="334" t="s">
        <v>7394</v>
      </c>
      <c r="D1315" s="42"/>
      <c r="E1315" s="42"/>
      <c r="F1315" s="42"/>
      <c r="G1315" s="42"/>
      <c r="H1315" s="48"/>
    </row>
    <row r="1316" s="2" customFormat="1" ht="16.8" customHeight="1">
      <c r="A1316" s="42"/>
      <c r="B1316" s="48"/>
      <c r="C1316" s="332" t="s">
        <v>2943</v>
      </c>
      <c r="D1316" s="332" t="s">
        <v>7567</v>
      </c>
      <c r="E1316" s="21" t="s">
        <v>436</v>
      </c>
      <c r="F1316" s="333">
        <v>501.42500000000001</v>
      </c>
      <c r="G1316" s="42"/>
      <c r="H1316" s="48"/>
    </row>
    <row r="1317" s="2" customFormat="1" ht="16.8" customHeight="1">
      <c r="A1317" s="42"/>
      <c r="B1317" s="48"/>
      <c r="C1317" s="332" t="s">
        <v>2935</v>
      </c>
      <c r="D1317" s="332" t="s">
        <v>7591</v>
      </c>
      <c r="E1317" s="21" t="s">
        <v>436</v>
      </c>
      <c r="F1317" s="333">
        <v>501.42500000000001</v>
      </c>
      <c r="G1317" s="42"/>
      <c r="H1317" s="48"/>
    </row>
    <row r="1318" s="2" customFormat="1" ht="16.8" customHeight="1">
      <c r="A1318" s="42"/>
      <c r="B1318" s="48"/>
      <c r="C1318" s="332" t="s">
        <v>2821</v>
      </c>
      <c r="D1318" s="332" t="s">
        <v>7587</v>
      </c>
      <c r="E1318" s="21" t="s">
        <v>436</v>
      </c>
      <c r="F1318" s="333">
        <v>601.71000000000004</v>
      </c>
      <c r="G1318" s="42"/>
      <c r="H1318" s="48"/>
    </row>
    <row r="1319" s="2" customFormat="1" ht="16.8" customHeight="1">
      <c r="A1319" s="42"/>
      <c r="B1319" s="48"/>
      <c r="C1319" s="332" t="s">
        <v>2953</v>
      </c>
      <c r="D1319" s="332" t="s">
        <v>2954</v>
      </c>
      <c r="E1319" s="21" t="s">
        <v>436</v>
      </c>
      <c r="F1319" s="333">
        <v>430.084</v>
      </c>
      <c r="G1319" s="42"/>
      <c r="H1319" s="48"/>
    </row>
    <row r="1320" s="2" customFormat="1" ht="16.8" customHeight="1">
      <c r="A1320" s="42"/>
      <c r="B1320" s="48"/>
      <c r="C1320" s="328" t="s">
        <v>7592</v>
      </c>
      <c r="D1320" s="329" t="s">
        <v>7592</v>
      </c>
      <c r="E1320" s="330" t="s">
        <v>28</v>
      </c>
      <c r="F1320" s="331">
        <v>121.484</v>
      </c>
      <c r="G1320" s="42"/>
      <c r="H1320" s="48"/>
    </row>
    <row r="1321" s="2" customFormat="1" ht="16.8" customHeight="1">
      <c r="A1321" s="42"/>
      <c r="B1321" s="48"/>
      <c r="C1321" s="332" t="s">
        <v>28</v>
      </c>
      <c r="D1321" s="332" t="s">
        <v>899</v>
      </c>
      <c r="E1321" s="21" t="s">
        <v>28</v>
      </c>
      <c r="F1321" s="333">
        <v>0</v>
      </c>
      <c r="G1321" s="42"/>
      <c r="H1321" s="48"/>
    </row>
    <row r="1322" s="2" customFormat="1" ht="16.8" customHeight="1">
      <c r="A1322" s="42"/>
      <c r="B1322" s="48"/>
      <c r="C1322" s="332" t="s">
        <v>28</v>
      </c>
      <c r="D1322" s="332" t="s">
        <v>863</v>
      </c>
      <c r="E1322" s="21" t="s">
        <v>28</v>
      </c>
      <c r="F1322" s="333">
        <v>0</v>
      </c>
      <c r="G1322" s="42"/>
      <c r="H1322" s="48"/>
    </row>
    <row r="1323" s="2" customFormat="1" ht="16.8" customHeight="1">
      <c r="A1323" s="42"/>
      <c r="B1323" s="48"/>
      <c r="C1323" s="332" t="s">
        <v>28</v>
      </c>
      <c r="D1323" s="332" t="s">
        <v>7593</v>
      </c>
      <c r="E1323" s="21" t="s">
        <v>28</v>
      </c>
      <c r="F1323" s="333">
        <v>17.952000000000002</v>
      </c>
      <c r="G1323" s="42"/>
      <c r="H1323" s="48"/>
    </row>
    <row r="1324" s="2" customFormat="1" ht="16.8" customHeight="1">
      <c r="A1324" s="42"/>
      <c r="B1324" s="48"/>
      <c r="C1324" s="332" t="s">
        <v>28</v>
      </c>
      <c r="D1324" s="332" t="s">
        <v>7594</v>
      </c>
      <c r="E1324" s="21" t="s">
        <v>28</v>
      </c>
      <c r="F1324" s="333">
        <v>103.532</v>
      </c>
      <c r="G1324" s="42"/>
      <c r="H1324" s="48"/>
    </row>
    <row r="1325" s="2" customFormat="1" ht="16.8" customHeight="1">
      <c r="A1325" s="42"/>
      <c r="B1325" s="48"/>
      <c r="C1325" s="332" t="s">
        <v>28</v>
      </c>
      <c r="D1325" s="332" t="s">
        <v>28</v>
      </c>
      <c r="E1325" s="21" t="s">
        <v>28</v>
      </c>
      <c r="F1325" s="333">
        <v>0</v>
      </c>
      <c r="G1325" s="42"/>
      <c r="H1325" s="48"/>
    </row>
    <row r="1326" s="2" customFormat="1" ht="16.8" customHeight="1">
      <c r="A1326" s="42"/>
      <c r="B1326" s="48"/>
      <c r="C1326" s="332" t="s">
        <v>7592</v>
      </c>
      <c r="D1326" s="332" t="s">
        <v>466</v>
      </c>
      <c r="E1326" s="21" t="s">
        <v>28</v>
      </c>
      <c r="F1326" s="333">
        <v>121.484</v>
      </c>
      <c r="G1326" s="42"/>
      <c r="H1326" s="48"/>
    </row>
    <row r="1327" s="2" customFormat="1" ht="16.8" customHeight="1">
      <c r="A1327" s="42"/>
      <c r="B1327" s="48"/>
      <c r="C1327" s="334" t="s">
        <v>7394</v>
      </c>
      <c r="D1327" s="42"/>
      <c r="E1327" s="42"/>
      <c r="F1327" s="42"/>
      <c r="G1327" s="42"/>
      <c r="H1327" s="48"/>
    </row>
    <row r="1328" s="2" customFormat="1" ht="16.8" customHeight="1">
      <c r="A1328" s="42"/>
      <c r="B1328" s="48"/>
      <c r="C1328" s="332" t="s">
        <v>2949</v>
      </c>
      <c r="D1328" s="332" t="s">
        <v>2950</v>
      </c>
      <c r="E1328" s="21" t="s">
        <v>436</v>
      </c>
      <c r="F1328" s="333">
        <v>121.484</v>
      </c>
      <c r="G1328" s="42"/>
      <c r="H1328" s="48"/>
    </row>
    <row r="1329" s="2" customFormat="1" ht="16.8" customHeight="1">
      <c r="A1329" s="42"/>
      <c r="B1329" s="48"/>
      <c r="C1329" s="332" t="s">
        <v>2953</v>
      </c>
      <c r="D1329" s="332" t="s">
        <v>2954</v>
      </c>
      <c r="E1329" s="21" t="s">
        <v>436</v>
      </c>
      <c r="F1329" s="333">
        <v>430.084</v>
      </c>
      <c r="G1329" s="42"/>
      <c r="H1329" s="48"/>
    </row>
    <row r="1330" s="2" customFormat="1" ht="16.8" customHeight="1">
      <c r="A1330" s="42"/>
      <c r="B1330" s="48"/>
      <c r="C1330" s="328" t="s">
        <v>482</v>
      </c>
      <c r="D1330" s="329" t="s">
        <v>482</v>
      </c>
      <c r="E1330" s="330" t="s">
        <v>28</v>
      </c>
      <c r="F1330" s="331">
        <v>119.81999999999999</v>
      </c>
      <c r="G1330" s="42"/>
      <c r="H1330" s="48"/>
    </row>
    <row r="1331" s="2" customFormat="1" ht="16.8" customHeight="1">
      <c r="A1331" s="42"/>
      <c r="B1331" s="48"/>
      <c r="C1331" s="332" t="s">
        <v>28</v>
      </c>
      <c r="D1331" s="332" t="s">
        <v>863</v>
      </c>
      <c r="E1331" s="21" t="s">
        <v>28</v>
      </c>
      <c r="F1331" s="333">
        <v>0</v>
      </c>
      <c r="G1331" s="42"/>
      <c r="H1331" s="48"/>
    </row>
    <row r="1332" s="2" customFormat="1" ht="16.8" customHeight="1">
      <c r="A1332" s="42"/>
      <c r="B1332" s="48"/>
      <c r="C1332" s="332" t="s">
        <v>28</v>
      </c>
      <c r="D1332" s="332" t="s">
        <v>3112</v>
      </c>
      <c r="E1332" s="21" t="s">
        <v>28</v>
      </c>
      <c r="F1332" s="333">
        <v>51.359999999999999</v>
      </c>
      <c r="G1332" s="42"/>
      <c r="H1332" s="48"/>
    </row>
    <row r="1333" s="2" customFormat="1" ht="16.8" customHeight="1">
      <c r="A1333" s="42"/>
      <c r="B1333" s="48"/>
      <c r="C1333" s="332" t="s">
        <v>28</v>
      </c>
      <c r="D1333" s="332" t="s">
        <v>3113</v>
      </c>
      <c r="E1333" s="21" t="s">
        <v>28</v>
      </c>
      <c r="F1333" s="333">
        <v>56.159999999999997</v>
      </c>
      <c r="G1333" s="42"/>
      <c r="H1333" s="48"/>
    </row>
    <row r="1334" s="2" customFormat="1" ht="16.8" customHeight="1">
      <c r="A1334" s="42"/>
      <c r="B1334" s="48"/>
      <c r="C1334" s="332" t="s">
        <v>28</v>
      </c>
      <c r="D1334" s="332" t="s">
        <v>3114</v>
      </c>
      <c r="E1334" s="21" t="s">
        <v>28</v>
      </c>
      <c r="F1334" s="333">
        <v>12.300000000000001</v>
      </c>
      <c r="G1334" s="42"/>
      <c r="H1334" s="48"/>
    </row>
    <row r="1335" s="2" customFormat="1" ht="16.8" customHeight="1">
      <c r="A1335" s="42"/>
      <c r="B1335" s="48"/>
      <c r="C1335" s="332" t="s">
        <v>482</v>
      </c>
      <c r="D1335" s="332" t="s">
        <v>466</v>
      </c>
      <c r="E1335" s="21" t="s">
        <v>28</v>
      </c>
      <c r="F1335" s="333">
        <v>119.81999999999999</v>
      </c>
      <c r="G1335" s="42"/>
      <c r="H1335" s="48"/>
    </row>
    <row r="1336" s="2" customFormat="1" ht="16.8" customHeight="1">
      <c r="A1336" s="42"/>
      <c r="B1336" s="48"/>
      <c r="C1336" s="334" t="s">
        <v>7394</v>
      </c>
      <c r="D1336" s="42"/>
      <c r="E1336" s="42"/>
      <c r="F1336" s="42"/>
      <c r="G1336" s="42"/>
      <c r="H1336" s="48"/>
    </row>
    <row r="1337" s="2" customFormat="1" ht="16.8" customHeight="1">
      <c r="A1337" s="42"/>
      <c r="B1337" s="48"/>
      <c r="C1337" s="332" t="s">
        <v>3108</v>
      </c>
      <c r="D1337" s="332" t="s">
        <v>7595</v>
      </c>
      <c r="E1337" s="21" t="s">
        <v>949</v>
      </c>
      <c r="F1337" s="333">
        <v>119.81999999999999</v>
      </c>
      <c r="G1337" s="42"/>
      <c r="H1337" s="48"/>
    </row>
    <row r="1338" s="2" customFormat="1" ht="16.8" customHeight="1">
      <c r="A1338" s="42"/>
      <c r="B1338" s="48"/>
      <c r="C1338" s="332" t="s">
        <v>2978</v>
      </c>
      <c r="D1338" s="332" t="s">
        <v>7566</v>
      </c>
      <c r="E1338" s="21" t="s">
        <v>436</v>
      </c>
      <c r="F1338" s="333">
        <v>512.22500000000002</v>
      </c>
      <c r="G1338" s="42"/>
      <c r="H1338" s="48"/>
    </row>
    <row r="1339" s="2" customFormat="1" ht="16.8" customHeight="1">
      <c r="A1339" s="42"/>
      <c r="B1339" s="48"/>
      <c r="C1339" s="328" t="s">
        <v>1873</v>
      </c>
      <c r="D1339" s="329" t="s">
        <v>1873</v>
      </c>
      <c r="E1339" s="330" t="s">
        <v>28</v>
      </c>
      <c r="F1339" s="331">
        <v>21.431999999999999</v>
      </c>
      <c r="G1339" s="42"/>
      <c r="H1339" s="48"/>
    </row>
    <row r="1340" s="2" customFormat="1" ht="16.8" customHeight="1">
      <c r="A1340" s="42"/>
      <c r="B1340" s="48"/>
      <c r="C1340" s="332" t="s">
        <v>28</v>
      </c>
      <c r="D1340" s="332" t="s">
        <v>460</v>
      </c>
      <c r="E1340" s="21" t="s">
        <v>28</v>
      </c>
      <c r="F1340" s="333">
        <v>0</v>
      </c>
      <c r="G1340" s="42"/>
      <c r="H1340" s="48"/>
    </row>
    <row r="1341" s="2" customFormat="1" ht="16.8" customHeight="1">
      <c r="A1341" s="42"/>
      <c r="B1341" s="48"/>
      <c r="C1341" s="332" t="s">
        <v>1873</v>
      </c>
      <c r="D1341" s="332" t="s">
        <v>1874</v>
      </c>
      <c r="E1341" s="21" t="s">
        <v>28</v>
      </c>
      <c r="F1341" s="333">
        <v>21.431999999999999</v>
      </c>
      <c r="G1341" s="42"/>
      <c r="H1341" s="48"/>
    </row>
    <row r="1342" s="2" customFormat="1" ht="16.8" customHeight="1">
      <c r="A1342" s="42"/>
      <c r="B1342" s="48"/>
      <c r="C1342" s="328" t="s">
        <v>3951</v>
      </c>
      <c r="D1342" s="329" t="s">
        <v>3951</v>
      </c>
      <c r="E1342" s="330" t="s">
        <v>28</v>
      </c>
      <c r="F1342" s="331">
        <v>52.712000000000003</v>
      </c>
      <c r="G1342" s="42"/>
      <c r="H1342" s="48"/>
    </row>
    <row r="1343" s="2" customFormat="1" ht="16.8" customHeight="1">
      <c r="A1343" s="42"/>
      <c r="B1343" s="48"/>
      <c r="C1343" s="332" t="s">
        <v>28</v>
      </c>
      <c r="D1343" s="332" t="s">
        <v>460</v>
      </c>
      <c r="E1343" s="21" t="s">
        <v>28</v>
      </c>
      <c r="F1343" s="333">
        <v>0</v>
      </c>
      <c r="G1343" s="42"/>
      <c r="H1343" s="48"/>
    </row>
    <row r="1344" s="2" customFormat="1" ht="16.8" customHeight="1">
      <c r="A1344" s="42"/>
      <c r="B1344" s="48"/>
      <c r="C1344" s="332" t="s">
        <v>28</v>
      </c>
      <c r="D1344" s="332" t="s">
        <v>542</v>
      </c>
      <c r="E1344" s="21" t="s">
        <v>28</v>
      </c>
      <c r="F1344" s="333">
        <v>34.031999999999996</v>
      </c>
      <c r="G1344" s="42"/>
      <c r="H1344" s="48"/>
    </row>
    <row r="1345" s="2" customFormat="1" ht="16.8" customHeight="1">
      <c r="A1345" s="42"/>
      <c r="B1345" s="48"/>
      <c r="C1345" s="332" t="s">
        <v>28</v>
      </c>
      <c r="D1345" s="332" t="s">
        <v>3945</v>
      </c>
      <c r="E1345" s="21" t="s">
        <v>28</v>
      </c>
      <c r="F1345" s="333">
        <v>-3.3999999999999999</v>
      </c>
      <c r="G1345" s="42"/>
      <c r="H1345" s="48"/>
    </row>
    <row r="1346" s="2" customFormat="1" ht="16.8" customHeight="1">
      <c r="A1346" s="42"/>
      <c r="B1346" s="48"/>
      <c r="C1346" s="332" t="s">
        <v>28</v>
      </c>
      <c r="D1346" s="332" t="s">
        <v>3946</v>
      </c>
      <c r="E1346" s="21" t="s">
        <v>28</v>
      </c>
      <c r="F1346" s="333">
        <v>10</v>
      </c>
      <c r="G1346" s="42"/>
      <c r="H1346" s="48"/>
    </row>
    <row r="1347" s="2" customFormat="1" ht="16.8" customHeight="1">
      <c r="A1347" s="42"/>
      <c r="B1347" s="48"/>
      <c r="C1347" s="332" t="s">
        <v>28</v>
      </c>
      <c r="D1347" s="332" t="s">
        <v>862</v>
      </c>
      <c r="E1347" s="21" t="s">
        <v>28</v>
      </c>
      <c r="F1347" s="333">
        <v>0</v>
      </c>
      <c r="G1347" s="42"/>
      <c r="H1347" s="48"/>
    </row>
    <row r="1348" s="2" customFormat="1" ht="16.8" customHeight="1">
      <c r="A1348" s="42"/>
      <c r="B1348" s="48"/>
      <c r="C1348" s="332" t="s">
        <v>28</v>
      </c>
      <c r="D1348" s="332" t="s">
        <v>3947</v>
      </c>
      <c r="E1348" s="21" t="s">
        <v>28</v>
      </c>
      <c r="F1348" s="333">
        <v>1.48</v>
      </c>
      <c r="G1348" s="42"/>
      <c r="H1348" s="48"/>
    </row>
    <row r="1349" s="2" customFormat="1" ht="16.8" customHeight="1">
      <c r="A1349" s="42"/>
      <c r="B1349" s="48"/>
      <c r="C1349" s="332" t="s">
        <v>28</v>
      </c>
      <c r="D1349" s="332" t="s">
        <v>871</v>
      </c>
      <c r="E1349" s="21" t="s">
        <v>28</v>
      </c>
      <c r="F1349" s="333">
        <v>0</v>
      </c>
      <c r="G1349" s="42"/>
      <c r="H1349" s="48"/>
    </row>
    <row r="1350" s="2" customFormat="1" ht="16.8" customHeight="1">
      <c r="A1350" s="42"/>
      <c r="B1350" s="48"/>
      <c r="C1350" s="332" t="s">
        <v>28</v>
      </c>
      <c r="D1350" s="332" t="s">
        <v>3948</v>
      </c>
      <c r="E1350" s="21" t="s">
        <v>28</v>
      </c>
      <c r="F1350" s="333">
        <v>2.96</v>
      </c>
      <c r="G1350" s="42"/>
      <c r="H1350" s="48"/>
    </row>
    <row r="1351" s="2" customFormat="1" ht="16.8" customHeight="1">
      <c r="A1351" s="42"/>
      <c r="B1351" s="48"/>
      <c r="C1351" s="332" t="s">
        <v>28</v>
      </c>
      <c r="D1351" s="332" t="s">
        <v>872</v>
      </c>
      <c r="E1351" s="21" t="s">
        <v>28</v>
      </c>
      <c r="F1351" s="333">
        <v>0</v>
      </c>
      <c r="G1351" s="42"/>
      <c r="H1351" s="48"/>
    </row>
    <row r="1352" s="2" customFormat="1" ht="16.8" customHeight="1">
      <c r="A1352" s="42"/>
      <c r="B1352" s="48"/>
      <c r="C1352" s="332" t="s">
        <v>28</v>
      </c>
      <c r="D1352" s="332" t="s">
        <v>3949</v>
      </c>
      <c r="E1352" s="21" t="s">
        <v>28</v>
      </c>
      <c r="F1352" s="333">
        <v>3.5600000000000001</v>
      </c>
      <c r="G1352" s="42"/>
      <c r="H1352" s="48"/>
    </row>
    <row r="1353" s="2" customFormat="1" ht="16.8" customHeight="1">
      <c r="A1353" s="42"/>
      <c r="B1353" s="48"/>
      <c r="C1353" s="332" t="s">
        <v>28</v>
      </c>
      <c r="D1353" s="332" t="s">
        <v>863</v>
      </c>
      <c r="E1353" s="21" t="s">
        <v>28</v>
      </c>
      <c r="F1353" s="333">
        <v>0</v>
      </c>
      <c r="G1353" s="42"/>
      <c r="H1353" s="48"/>
    </row>
    <row r="1354" s="2" customFormat="1" ht="16.8" customHeight="1">
      <c r="A1354" s="42"/>
      <c r="B1354" s="48"/>
      <c r="C1354" s="332" t="s">
        <v>488</v>
      </c>
      <c r="D1354" s="332" t="s">
        <v>3950</v>
      </c>
      <c r="E1354" s="21" t="s">
        <v>28</v>
      </c>
      <c r="F1354" s="333">
        <v>4.0800000000000001</v>
      </c>
      <c r="G1354" s="42"/>
      <c r="H1354" s="48"/>
    </row>
    <row r="1355" s="2" customFormat="1" ht="16.8" customHeight="1">
      <c r="A1355" s="42"/>
      <c r="B1355" s="48"/>
      <c r="C1355" s="332" t="s">
        <v>3951</v>
      </c>
      <c r="D1355" s="332" t="s">
        <v>466</v>
      </c>
      <c r="E1355" s="21" t="s">
        <v>28</v>
      </c>
      <c r="F1355" s="333">
        <v>52.712000000000003</v>
      </c>
      <c r="G1355" s="42"/>
      <c r="H1355" s="48"/>
    </row>
    <row r="1356" s="2" customFormat="1" ht="16.8" customHeight="1">
      <c r="A1356" s="42"/>
      <c r="B1356" s="48"/>
      <c r="C1356" s="328" t="s">
        <v>486</v>
      </c>
      <c r="D1356" s="329" t="s">
        <v>486</v>
      </c>
      <c r="E1356" s="330" t="s">
        <v>28</v>
      </c>
      <c r="F1356" s="331">
        <v>40.631999999999998</v>
      </c>
      <c r="G1356" s="42"/>
      <c r="H1356" s="48"/>
    </row>
    <row r="1357" s="2" customFormat="1" ht="16.8" customHeight="1">
      <c r="A1357" s="42"/>
      <c r="B1357" s="48"/>
      <c r="C1357" s="332" t="s">
        <v>28</v>
      </c>
      <c r="D1357" s="332" t="s">
        <v>460</v>
      </c>
      <c r="E1357" s="21" t="s">
        <v>28</v>
      </c>
      <c r="F1357" s="333">
        <v>0</v>
      </c>
      <c r="G1357" s="42"/>
      <c r="H1357" s="48"/>
    </row>
    <row r="1358" s="2" customFormat="1" ht="16.8" customHeight="1">
      <c r="A1358" s="42"/>
      <c r="B1358" s="48"/>
      <c r="C1358" s="332" t="s">
        <v>28</v>
      </c>
      <c r="D1358" s="332" t="s">
        <v>542</v>
      </c>
      <c r="E1358" s="21" t="s">
        <v>28</v>
      </c>
      <c r="F1358" s="333">
        <v>34.031999999999996</v>
      </c>
      <c r="G1358" s="42"/>
      <c r="H1358" s="48"/>
    </row>
    <row r="1359" s="2" customFormat="1" ht="16.8" customHeight="1">
      <c r="A1359" s="42"/>
      <c r="B1359" s="48"/>
      <c r="C1359" s="332" t="s">
        <v>28</v>
      </c>
      <c r="D1359" s="332" t="s">
        <v>3945</v>
      </c>
      <c r="E1359" s="21" t="s">
        <v>28</v>
      </c>
      <c r="F1359" s="333">
        <v>-3.3999999999999999</v>
      </c>
      <c r="G1359" s="42"/>
      <c r="H1359" s="48"/>
    </row>
    <row r="1360" s="2" customFormat="1" ht="16.8" customHeight="1">
      <c r="A1360" s="42"/>
      <c r="B1360" s="48"/>
      <c r="C1360" s="332" t="s">
        <v>28</v>
      </c>
      <c r="D1360" s="332" t="s">
        <v>3946</v>
      </c>
      <c r="E1360" s="21" t="s">
        <v>28</v>
      </c>
      <c r="F1360" s="333">
        <v>10</v>
      </c>
      <c r="G1360" s="42"/>
      <c r="H1360" s="48"/>
    </row>
    <row r="1361" s="2" customFormat="1" ht="16.8" customHeight="1">
      <c r="A1361" s="42"/>
      <c r="B1361" s="48"/>
      <c r="C1361" s="332" t="s">
        <v>486</v>
      </c>
      <c r="D1361" s="332" t="s">
        <v>1235</v>
      </c>
      <c r="E1361" s="21" t="s">
        <v>28</v>
      </c>
      <c r="F1361" s="333">
        <v>40.631999999999998</v>
      </c>
      <c r="G1361" s="42"/>
      <c r="H1361" s="48"/>
    </row>
    <row r="1362" s="2" customFormat="1" ht="16.8" customHeight="1">
      <c r="A1362" s="42"/>
      <c r="B1362" s="48"/>
      <c r="C1362" s="334" t="s">
        <v>7394</v>
      </c>
      <c r="D1362" s="42"/>
      <c r="E1362" s="42"/>
      <c r="F1362" s="42"/>
      <c r="G1362" s="42"/>
      <c r="H1362" s="48"/>
    </row>
    <row r="1363" s="2" customFormat="1" ht="16.8" customHeight="1">
      <c r="A1363" s="42"/>
      <c r="B1363" s="48"/>
      <c r="C1363" s="332" t="s">
        <v>3941</v>
      </c>
      <c r="D1363" s="332" t="s">
        <v>7596</v>
      </c>
      <c r="E1363" s="21" t="s">
        <v>949</v>
      </c>
      <c r="F1363" s="333">
        <v>52.712000000000003</v>
      </c>
      <c r="G1363" s="42"/>
      <c r="H1363" s="48"/>
    </row>
    <row r="1364" s="2" customFormat="1">
      <c r="A1364" s="42"/>
      <c r="B1364" s="48"/>
      <c r="C1364" s="332" t="s">
        <v>3960</v>
      </c>
      <c r="D1364" s="332" t="s">
        <v>7429</v>
      </c>
      <c r="E1364" s="21" t="s">
        <v>436</v>
      </c>
      <c r="F1364" s="333">
        <v>52.463999999999999</v>
      </c>
      <c r="G1364" s="42"/>
      <c r="H1364" s="48"/>
    </row>
    <row r="1365" s="2" customFormat="1" ht="16.8" customHeight="1">
      <c r="A1365" s="42"/>
      <c r="B1365" s="48"/>
      <c r="C1365" s="328" t="s">
        <v>488</v>
      </c>
      <c r="D1365" s="329" t="s">
        <v>488</v>
      </c>
      <c r="E1365" s="330" t="s">
        <v>28</v>
      </c>
      <c r="F1365" s="331">
        <v>4.0800000000000001</v>
      </c>
      <c r="G1365" s="42"/>
      <c r="H1365" s="48"/>
    </row>
    <row r="1366" s="2" customFormat="1" ht="16.8" customHeight="1">
      <c r="A1366" s="42"/>
      <c r="B1366" s="48"/>
      <c r="C1366" s="332" t="s">
        <v>28</v>
      </c>
      <c r="D1366" s="332" t="s">
        <v>863</v>
      </c>
      <c r="E1366" s="21" t="s">
        <v>28</v>
      </c>
      <c r="F1366" s="333">
        <v>0</v>
      </c>
      <c r="G1366" s="42"/>
      <c r="H1366" s="48"/>
    </row>
    <row r="1367" s="2" customFormat="1" ht="16.8" customHeight="1">
      <c r="A1367" s="42"/>
      <c r="B1367" s="48"/>
      <c r="C1367" s="332" t="s">
        <v>488</v>
      </c>
      <c r="D1367" s="332" t="s">
        <v>3950</v>
      </c>
      <c r="E1367" s="21" t="s">
        <v>28</v>
      </c>
      <c r="F1367" s="333">
        <v>4.0800000000000001</v>
      </c>
      <c r="G1367" s="42"/>
      <c r="H1367" s="48"/>
    </row>
    <row r="1368" s="2" customFormat="1" ht="16.8" customHeight="1">
      <c r="A1368" s="42"/>
      <c r="B1368" s="48"/>
      <c r="C1368" s="334" t="s">
        <v>7394</v>
      </c>
      <c r="D1368" s="42"/>
      <c r="E1368" s="42"/>
      <c r="F1368" s="42"/>
      <c r="G1368" s="42"/>
      <c r="H1368" s="48"/>
    </row>
    <row r="1369" s="2" customFormat="1" ht="16.8" customHeight="1">
      <c r="A1369" s="42"/>
      <c r="B1369" s="48"/>
      <c r="C1369" s="332" t="s">
        <v>3941</v>
      </c>
      <c r="D1369" s="332" t="s">
        <v>7596</v>
      </c>
      <c r="E1369" s="21" t="s">
        <v>949</v>
      </c>
      <c r="F1369" s="333">
        <v>52.712000000000003</v>
      </c>
      <c r="G1369" s="42"/>
      <c r="H1369" s="48"/>
    </row>
    <row r="1370" s="2" customFormat="1">
      <c r="A1370" s="42"/>
      <c r="B1370" s="48"/>
      <c r="C1370" s="332" t="s">
        <v>3926</v>
      </c>
      <c r="D1370" s="332" t="s">
        <v>7432</v>
      </c>
      <c r="E1370" s="21" t="s">
        <v>436</v>
      </c>
      <c r="F1370" s="333">
        <v>38.043999999999997</v>
      </c>
      <c r="G1370" s="42"/>
      <c r="H1370" s="48"/>
    </row>
    <row r="1371" s="2" customFormat="1" ht="16.8" customHeight="1">
      <c r="A1371" s="42"/>
      <c r="B1371" s="48"/>
      <c r="C1371" s="328" t="s">
        <v>490</v>
      </c>
      <c r="D1371" s="329" t="s">
        <v>490</v>
      </c>
      <c r="E1371" s="330" t="s">
        <v>28</v>
      </c>
      <c r="F1371" s="331">
        <v>8</v>
      </c>
      <c r="G1371" s="42"/>
      <c r="H1371" s="48"/>
    </row>
    <row r="1372" s="2" customFormat="1" ht="16.8" customHeight="1">
      <c r="A1372" s="42"/>
      <c r="B1372" s="48"/>
      <c r="C1372" s="332" t="s">
        <v>28</v>
      </c>
      <c r="D1372" s="332" t="s">
        <v>862</v>
      </c>
      <c r="E1372" s="21" t="s">
        <v>28</v>
      </c>
      <c r="F1372" s="333">
        <v>0</v>
      </c>
      <c r="G1372" s="42"/>
      <c r="H1372" s="48"/>
    </row>
    <row r="1373" s="2" customFormat="1" ht="16.8" customHeight="1">
      <c r="A1373" s="42"/>
      <c r="B1373" s="48"/>
      <c r="C1373" s="332" t="s">
        <v>28</v>
      </c>
      <c r="D1373" s="332" t="s">
        <v>3947</v>
      </c>
      <c r="E1373" s="21" t="s">
        <v>28</v>
      </c>
      <c r="F1373" s="333">
        <v>1.48</v>
      </c>
      <c r="G1373" s="42"/>
      <c r="H1373" s="48"/>
    </row>
    <row r="1374" s="2" customFormat="1" ht="16.8" customHeight="1">
      <c r="A1374" s="42"/>
      <c r="B1374" s="48"/>
      <c r="C1374" s="332" t="s">
        <v>28</v>
      </c>
      <c r="D1374" s="332" t="s">
        <v>871</v>
      </c>
      <c r="E1374" s="21" t="s">
        <v>28</v>
      </c>
      <c r="F1374" s="333">
        <v>0</v>
      </c>
      <c r="G1374" s="42"/>
      <c r="H1374" s="48"/>
    </row>
    <row r="1375" s="2" customFormat="1" ht="16.8" customHeight="1">
      <c r="A1375" s="42"/>
      <c r="B1375" s="48"/>
      <c r="C1375" s="332" t="s">
        <v>28</v>
      </c>
      <c r="D1375" s="332" t="s">
        <v>3948</v>
      </c>
      <c r="E1375" s="21" t="s">
        <v>28</v>
      </c>
      <c r="F1375" s="333">
        <v>2.96</v>
      </c>
      <c r="G1375" s="42"/>
      <c r="H1375" s="48"/>
    </row>
    <row r="1376" s="2" customFormat="1" ht="16.8" customHeight="1">
      <c r="A1376" s="42"/>
      <c r="B1376" s="48"/>
      <c r="C1376" s="332" t="s">
        <v>28</v>
      </c>
      <c r="D1376" s="332" t="s">
        <v>872</v>
      </c>
      <c r="E1376" s="21" t="s">
        <v>28</v>
      </c>
      <c r="F1376" s="333">
        <v>0</v>
      </c>
      <c r="G1376" s="42"/>
      <c r="H1376" s="48"/>
    </row>
    <row r="1377" s="2" customFormat="1" ht="16.8" customHeight="1">
      <c r="A1377" s="42"/>
      <c r="B1377" s="48"/>
      <c r="C1377" s="332" t="s">
        <v>28</v>
      </c>
      <c r="D1377" s="332" t="s">
        <v>3949</v>
      </c>
      <c r="E1377" s="21" t="s">
        <v>28</v>
      </c>
      <c r="F1377" s="333">
        <v>3.5600000000000001</v>
      </c>
      <c r="G1377" s="42"/>
      <c r="H1377" s="48"/>
    </row>
    <row r="1378" s="2" customFormat="1" ht="16.8" customHeight="1">
      <c r="A1378" s="42"/>
      <c r="B1378" s="48"/>
      <c r="C1378" s="332" t="s">
        <v>490</v>
      </c>
      <c r="D1378" s="332" t="s">
        <v>1235</v>
      </c>
      <c r="E1378" s="21" t="s">
        <v>28</v>
      </c>
      <c r="F1378" s="333">
        <v>8</v>
      </c>
      <c r="G1378" s="42"/>
      <c r="H1378" s="48"/>
    </row>
    <row r="1379" s="2" customFormat="1" ht="16.8" customHeight="1">
      <c r="A1379" s="42"/>
      <c r="B1379" s="48"/>
      <c r="C1379" s="334" t="s">
        <v>7394</v>
      </c>
      <c r="D1379" s="42"/>
      <c r="E1379" s="42"/>
      <c r="F1379" s="42"/>
      <c r="G1379" s="42"/>
      <c r="H1379" s="48"/>
    </row>
    <row r="1380" s="2" customFormat="1" ht="16.8" customHeight="1">
      <c r="A1380" s="42"/>
      <c r="B1380" s="48"/>
      <c r="C1380" s="332" t="s">
        <v>3941</v>
      </c>
      <c r="D1380" s="332" t="s">
        <v>7596</v>
      </c>
      <c r="E1380" s="21" t="s">
        <v>949</v>
      </c>
      <c r="F1380" s="333">
        <v>52.712000000000003</v>
      </c>
      <c r="G1380" s="42"/>
      <c r="H1380" s="48"/>
    </row>
    <row r="1381" s="2" customFormat="1">
      <c r="A1381" s="42"/>
      <c r="B1381" s="48"/>
      <c r="C1381" s="332" t="s">
        <v>3960</v>
      </c>
      <c r="D1381" s="332" t="s">
        <v>7429</v>
      </c>
      <c r="E1381" s="21" t="s">
        <v>436</v>
      </c>
      <c r="F1381" s="333">
        <v>52.463999999999999</v>
      </c>
      <c r="G1381" s="42"/>
      <c r="H1381" s="48"/>
    </row>
    <row r="1382" s="2" customFormat="1" ht="16.8" customHeight="1">
      <c r="A1382" s="42"/>
      <c r="B1382" s="48"/>
      <c r="C1382" s="328" t="s">
        <v>493</v>
      </c>
      <c r="D1382" s="329" t="s">
        <v>493</v>
      </c>
      <c r="E1382" s="330" t="s">
        <v>28</v>
      </c>
      <c r="F1382" s="331">
        <v>8.5</v>
      </c>
      <c r="G1382" s="42"/>
      <c r="H1382" s="48"/>
    </row>
    <row r="1383" s="2" customFormat="1" ht="16.8" customHeight="1">
      <c r="A1383" s="42"/>
      <c r="B1383" s="48"/>
      <c r="C1383" s="332" t="s">
        <v>28</v>
      </c>
      <c r="D1383" s="332" t="s">
        <v>892</v>
      </c>
      <c r="E1383" s="21" t="s">
        <v>28</v>
      </c>
      <c r="F1383" s="333">
        <v>0</v>
      </c>
      <c r="G1383" s="42"/>
      <c r="H1383" s="48"/>
    </row>
    <row r="1384" s="2" customFormat="1" ht="16.8" customHeight="1">
      <c r="A1384" s="42"/>
      <c r="B1384" s="48"/>
      <c r="C1384" s="332" t="s">
        <v>28</v>
      </c>
      <c r="D1384" s="332" t="s">
        <v>3919</v>
      </c>
      <c r="E1384" s="21" t="s">
        <v>28</v>
      </c>
      <c r="F1384" s="333">
        <v>8.5</v>
      </c>
      <c r="G1384" s="42"/>
      <c r="H1384" s="48"/>
    </row>
    <row r="1385" s="2" customFormat="1" ht="16.8" customHeight="1">
      <c r="A1385" s="42"/>
      <c r="B1385" s="48"/>
      <c r="C1385" s="332" t="s">
        <v>493</v>
      </c>
      <c r="D1385" s="332" t="s">
        <v>466</v>
      </c>
      <c r="E1385" s="21" t="s">
        <v>28</v>
      </c>
      <c r="F1385" s="333">
        <v>8.5</v>
      </c>
      <c r="G1385" s="42"/>
      <c r="H1385" s="48"/>
    </row>
    <row r="1386" s="2" customFormat="1" ht="16.8" customHeight="1">
      <c r="A1386" s="42"/>
      <c r="B1386" s="48"/>
      <c r="C1386" s="334" t="s">
        <v>7394</v>
      </c>
      <c r="D1386" s="42"/>
      <c r="E1386" s="42"/>
      <c r="F1386" s="42"/>
      <c r="G1386" s="42"/>
      <c r="H1386" s="48"/>
    </row>
    <row r="1387" s="2" customFormat="1">
      <c r="A1387" s="42"/>
      <c r="B1387" s="48"/>
      <c r="C1387" s="332" t="s">
        <v>3915</v>
      </c>
      <c r="D1387" s="332" t="s">
        <v>7597</v>
      </c>
      <c r="E1387" s="21" t="s">
        <v>949</v>
      </c>
      <c r="F1387" s="333">
        <v>8.5</v>
      </c>
      <c r="G1387" s="42"/>
      <c r="H1387" s="48"/>
    </row>
    <row r="1388" s="2" customFormat="1">
      <c r="A1388" s="42"/>
      <c r="B1388" s="48"/>
      <c r="C1388" s="332" t="s">
        <v>3926</v>
      </c>
      <c r="D1388" s="332" t="s">
        <v>7432</v>
      </c>
      <c r="E1388" s="21" t="s">
        <v>436</v>
      </c>
      <c r="F1388" s="333">
        <v>38.043999999999997</v>
      </c>
      <c r="G1388" s="42"/>
      <c r="H1388" s="48"/>
    </row>
    <row r="1389" s="2" customFormat="1" ht="16.8" customHeight="1">
      <c r="A1389" s="42"/>
      <c r="B1389" s="48"/>
      <c r="C1389" s="328" t="s">
        <v>495</v>
      </c>
      <c r="D1389" s="329" t="s">
        <v>495</v>
      </c>
      <c r="E1389" s="330" t="s">
        <v>28</v>
      </c>
      <c r="F1389" s="331">
        <v>18.579000000000001</v>
      </c>
      <c r="G1389" s="42"/>
      <c r="H1389" s="48"/>
    </row>
    <row r="1390" s="2" customFormat="1" ht="16.8" customHeight="1">
      <c r="A1390" s="42"/>
      <c r="B1390" s="48"/>
      <c r="C1390" s="332" t="s">
        <v>28</v>
      </c>
      <c r="D1390" s="332" t="s">
        <v>374</v>
      </c>
      <c r="E1390" s="21" t="s">
        <v>28</v>
      </c>
      <c r="F1390" s="333">
        <v>10.186999999999999</v>
      </c>
      <c r="G1390" s="42"/>
      <c r="H1390" s="48"/>
    </row>
    <row r="1391" s="2" customFormat="1" ht="16.8" customHeight="1">
      <c r="A1391" s="42"/>
      <c r="B1391" s="48"/>
      <c r="C1391" s="332" t="s">
        <v>28</v>
      </c>
      <c r="D1391" s="332" t="s">
        <v>376</v>
      </c>
      <c r="E1391" s="21" t="s">
        <v>28</v>
      </c>
      <c r="F1391" s="333">
        <v>4.4720000000000004</v>
      </c>
      <c r="G1391" s="42"/>
      <c r="H1391" s="48"/>
    </row>
    <row r="1392" s="2" customFormat="1" ht="16.8" customHeight="1">
      <c r="A1392" s="42"/>
      <c r="B1392" s="48"/>
      <c r="C1392" s="332" t="s">
        <v>28</v>
      </c>
      <c r="D1392" s="332" t="s">
        <v>378</v>
      </c>
      <c r="E1392" s="21" t="s">
        <v>28</v>
      </c>
      <c r="F1392" s="333">
        <v>3.9199999999999999</v>
      </c>
      <c r="G1392" s="42"/>
      <c r="H1392" s="48"/>
    </row>
    <row r="1393" s="2" customFormat="1" ht="16.8" customHeight="1">
      <c r="A1393" s="42"/>
      <c r="B1393" s="48"/>
      <c r="C1393" s="332" t="s">
        <v>495</v>
      </c>
      <c r="D1393" s="332" t="s">
        <v>466</v>
      </c>
      <c r="E1393" s="21" t="s">
        <v>28</v>
      </c>
      <c r="F1393" s="333">
        <v>18.579000000000001</v>
      </c>
      <c r="G1393" s="42"/>
      <c r="H1393" s="48"/>
    </row>
    <row r="1394" s="2" customFormat="1" ht="16.8" customHeight="1">
      <c r="A1394" s="42"/>
      <c r="B1394" s="48"/>
      <c r="C1394" s="334" t="s">
        <v>7394</v>
      </c>
      <c r="D1394" s="42"/>
      <c r="E1394" s="42"/>
      <c r="F1394" s="42"/>
      <c r="G1394" s="42"/>
      <c r="H1394" s="48"/>
    </row>
    <row r="1395" s="2" customFormat="1" ht="16.8" customHeight="1">
      <c r="A1395" s="42"/>
      <c r="B1395" s="48"/>
      <c r="C1395" s="332" t="s">
        <v>2755</v>
      </c>
      <c r="D1395" s="332" t="s">
        <v>7564</v>
      </c>
      <c r="E1395" s="21" t="s">
        <v>504</v>
      </c>
      <c r="F1395" s="333">
        <v>18.579000000000001</v>
      </c>
      <c r="G1395" s="42"/>
      <c r="H1395" s="48"/>
    </row>
    <row r="1396" s="2" customFormat="1">
      <c r="A1396" s="42"/>
      <c r="B1396" s="48"/>
      <c r="C1396" s="332" t="s">
        <v>2417</v>
      </c>
      <c r="D1396" s="332" t="s">
        <v>7462</v>
      </c>
      <c r="E1396" s="21" t="s">
        <v>504</v>
      </c>
      <c r="F1396" s="333">
        <v>43.018000000000001</v>
      </c>
      <c r="G1396" s="42"/>
      <c r="H1396" s="48"/>
    </row>
    <row r="1397" s="2" customFormat="1" ht="16.8" customHeight="1">
      <c r="A1397" s="42"/>
      <c r="B1397" s="48"/>
      <c r="C1397" s="328" t="s">
        <v>2502</v>
      </c>
      <c r="D1397" s="329" t="s">
        <v>2502</v>
      </c>
      <c r="E1397" s="330" t="s">
        <v>28</v>
      </c>
      <c r="F1397" s="331">
        <v>1.7949999999999999</v>
      </c>
      <c r="G1397" s="42"/>
      <c r="H1397" s="48"/>
    </row>
    <row r="1398" s="2" customFormat="1" ht="16.8" customHeight="1">
      <c r="A1398" s="42"/>
      <c r="B1398" s="48"/>
      <c r="C1398" s="332" t="s">
        <v>28</v>
      </c>
      <c r="D1398" s="332" t="s">
        <v>385</v>
      </c>
      <c r="E1398" s="21" t="s">
        <v>28</v>
      </c>
      <c r="F1398" s="333">
        <v>1.3779999999999999</v>
      </c>
      <c r="G1398" s="42"/>
      <c r="H1398" s="48"/>
    </row>
    <row r="1399" s="2" customFormat="1" ht="16.8" customHeight="1">
      <c r="A1399" s="42"/>
      <c r="B1399" s="48"/>
      <c r="C1399" s="332" t="s">
        <v>28</v>
      </c>
      <c r="D1399" s="332" t="s">
        <v>372</v>
      </c>
      <c r="E1399" s="21" t="s">
        <v>28</v>
      </c>
      <c r="F1399" s="333">
        <v>0.41699999999999998</v>
      </c>
      <c r="G1399" s="42"/>
      <c r="H1399" s="48"/>
    </row>
    <row r="1400" s="2" customFormat="1" ht="16.8" customHeight="1">
      <c r="A1400" s="42"/>
      <c r="B1400" s="48"/>
      <c r="C1400" s="332" t="s">
        <v>2502</v>
      </c>
      <c r="D1400" s="332" t="s">
        <v>466</v>
      </c>
      <c r="E1400" s="21" t="s">
        <v>28</v>
      </c>
      <c r="F1400" s="333">
        <v>1.7949999999999999</v>
      </c>
      <c r="G1400" s="42"/>
      <c r="H1400" s="48"/>
    </row>
    <row r="1401" s="2" customFormat="1" ht="16.8" customHeight="1">
      <c r="A1401" s="42"/>
      <c r="B1401" s="48"/>
      <c r="C1401" s="328" t="s">
        <v>499</v>
      </c>
      <c r="D1401" s="329" t="s">
        <v>499</v>
      </c>
      <c r="E1401" s="330" t="s">
        <v>28</v>
      </c>
      <c r="F1401" s="331">
        <v>19.968</v>
      </c>
      <c r="G1401" s="42"/>
      <c r="H1401" s="48"/>
    </row>
    <row r="1402" s="2" customFormat="1" ht="16.8" customHeight="1">
      <c r="A1402" s="42"/>
      <c r="B1402" s="48"/>
      <c r="C1402" s="332" t="s">
        <v>28</v>
      </c>
      <c r="D1402" s="332" t="s">
        <v>145</v>
      </c>
      <c r="E1402" s="21" t="s">
        <v>28</v>
      </c>
      <c r="F1402" s="333">
        <v>22.754999999999999</v>
      </c>
      <c r="G1402" s="42"/>
      <c r="H1402" s="48"/>
    </row>
    <row r="1403" s="2" customFormat="1" ht="16.8" customHeight="1">
      <c r="A1403" s="42"/>
      <c r="B1403" s="48"/>
      <c r="C1403" s="332" t="s">
        <v>28</v>
      </c>
      <c r="D1403" s="332" t="s">
        <v>148</v>
      </c>
      <c r="E1403" s="21" t="s">
        <v>28</v>
      </c>
      <c r="F1403" s="333">
        <v>6.1500000000000004</v>
      </c>
      <c r="G1403" s="42"/>
      <c r="H1403" s="48"/>
    </row>
    <row r="1404" s="2" customFormat="1" ht="16.8" customHeight="1">
      <c r="A1404" s="42"/>
      <c r="B1404" s="48"/>
      <c r="C1404" s="332" t="s">
        <v>28</v>
      </c>
      <c r="D1404" s="332" t="s">
        <v>1170</v>
      </c>
      <c r="E1404" s="21" t="s">
        <v>28</v>
      </c>
      <c r="F1404" s="333">
        <v>-8.9369999999999994</v>
      </c>
      <c r="G1404" s="42"/>
      <c r="H1404" s="48"/>
    </row>
    <row r="1405" s="2" customFormat="1" ht="16.8" customHeight="1">
      <c r="A1405" s="42"/>
      <c r="B1405" s="48"/>
      <c r="C1405" s="332" t="s">
        <v>499</v>
      </c>
      <c r="D1405" s="332" t="s">
        <v>466</v>
      </c>
      <c r="E1405" s="21" t="s">
        <v>28</v>
      </c>
      <c r="F1405" s="333">
        <v>19.968</v>
      </c>
      <c r="G1405" s="42"/>
      <c r="H1405" s="48"/>
    </row>
    <row r="1406" s="2" customFormat="1" ht="16.8" customHeight="1">
      <c r="A1406" s="42"/>
      <c r="B1406" s="48"/>
      <c r="C1406" s="334" t="s">
        <v>7394</v>
      </c>
      <c r="D1406" s="42"/>
      <c r="E1406" s="42"/>
      <c r="F1406" s="42"/>
      <c r="G1406" s="42"/>
      <c r="H1406" s="48"/>
    </row>
    <row r="1407" s="2" customFormat="1" ht="16.8" customHeight="1">
      <c r="A1407" s="42"/>
      <c r="B1407" s="48"/>
      <c r="C1407" s="332" t="s">
        <v>1167</v>
      </c>
      <c r="D1407" s="332" t="s">
        <v>7399</v>
      </c>
      <c r="E1407" s="21" t="s">
        <v>436</v>
      </c>
      <c r="F1407" s="333">
        <v>19.968</v>
      </c>
      <c r="G1407" s="42"/>
      <c r="H1407" s="48"/>
    </row>
    <row r="1408" s="2" customFormat="1">
      <c r="A1408" s="42"/>
      <c r="B1408" s="48"/>
      <c r="C1408" s="332" t="s">
        <v>1176</v>
      </c>
      <c r="D1408" s="332" t="s">
        <v>7598</v>
      </c>
      <c r="E1408" s="21" t="s">
        <v>436</v>
      </c>
      <c r="F1408" s="333">
        <v>19.968</v>
      </c>
      <c r="G1408" s="42"/>
      <c r="H1408" s="48"/>
    </row>
    <row r="1409" s="2" customFormat="1">
      <c r="A1409" s="42"/>
      <c r="B1409" s="48"/>
      <c r="C1409" s="332" t="s">
        <v>1180</v>
      </c>
      <c r="D1409" s="332" t="s">
        <v>7599</v>
      </c>
      <c r="E1409" s="21" t="s">
        <v>436</v>
      </c>
      <c r="F1409" s="333">
        <v>39.936</v>
      </c>
      <c r="G1409" s="42"/>
      <c r="H1409" s="48"/>
    </row>
    <row r="1410" s="2" customFormat="1">
      <c r="A1410" s="42"/>
      <c r="B1410" s="48"/>
      <c r="C1410" s="332" t="s">
        <v>1186</v>
      </c>
      <c r="D1410" s="332" t="s">
        <v>7600</v>
      </c>
      <c r="E1410" s="21" t="s">
        <v>436</v>
      </c>
      <c r="F1410" s="333">
        <v>19.968</v>
      </c>
      <c r="G1410" s="42"/>
      <c r="H1410" s="48"/>
    </row>
    <row r="1411" s="2" customFormat="1" ht="16.8" customHeight="1">
      <c r="A1411" s="42"/>
      <c r="B1411" s="48"/>
      <c r="C1411" s="332" t="s">
        <v>1190</v>
      </c>
      <c r="D1411" s="332" t="s">
        <v>7601</v>
      </c>
      <c r="E1411" s="21" t="s">
        <v>436</v>
      </c>
      <c r="F1411" s="333">
        <v>19.968</v>
      </c>
      <c r="G1411" s="42"/>
      <c r="H1411" s="48"/>
    </row>
    <row r="1412" s="2" customFormat="1" ht="16.8" customHeight="1">
      <c r="A1412" s="42"/>
      <c r="B1412" s="48"/>
      <c r="C1412" s="332" t="s">
        <v>1195</v>
      </c>
      <c r="D1412" s="332" t="s">
        <v>7602</v>
      </c>
      <c r="E1412" s="21" t="s">
        <v>436</v>
      </c>
      <c r="F1412" s="333">
        <v>19.968</v>
      </c>
      <c r="G1412" s="42"/>
      <c r="H1412" s="48"/>
    </row>
    <row r="1413" s="2" customFormat="1" ht="16.8" customHeight="1">
      <c r="A1413" s="42"/>
      <c r="B1413" s="48"/>
      <c r="C1413" s="328" t="s">
        <v>2701</v>
      </c>
      <c r="D1413" s="329" t="s">
        <v>2701</v>
      </c>
      <c r="E1413" s="330" t="s">
        <v>28</v>
      </c>
      <c r="F1413" s="331">
        <v>538.13400000000001</v>
      </c>
      <c r="G1413" s="42"/>
      <c r="H1413" s="48"/>
    </row>
    <row r="1414" s="2" customFormat="1" ht="16.8" customHeight="1">
      <c r="A1414" s="42"/>
      <c r="B1414" s="48"/>
      <c r="C1414" s="332" t="s">
        <v>28</v>
      </c>
      <c r="D1414" s="332" t="s">
        <v>863</v>
      </c>
      <c r="E1414" s="21" t="s">
        <v>28</v>
      </c>
      <c r="F1414" s="333">
        <v>0</v>
      </c>
      <c r="G1414" s="42"/>
      <c r="H1414" s="48"/>
    </row>
    <row r="1415" s="2" customFormat="1" ht="16.8" customHeight="1">
      <c r="A1415" s="42"/>
      <c r="B1415" s="48"/>
      <c r="C1415" s="332" t="s">
        <v>28</v>
      </c>
      <c r="D1415" s="332" t="s">
        <v>2697</v>
      </c>
      <c r="E1415" s="21" t="s">
        <v>28</v>
      </c>
      <c r="F1415" s="333">
        <v>13.468</v>
      </c>
      <c r="G1415" s="42"/>
      <c r="H1415" s="48"/>
    </row>
    <row r="1416" s="2" customFormat="1" ht="16.8" customHeight="1">
      <c r="A1416" s="42"/>
      <c r="B1416" s="48"/>
      <c r="C1416" s="332" t="s">
        <v>28</v>
      </c>
      <c r="D1416" s="332" t="s">
        <v>1640</v>
      </c>
      <c r="E1416" s="21" t="s">
        <v>28</v>
      </c>
      <c r="F1416" s="333">
        <v>648</v>
      </c>
      <c r="G1416" s="42"/>
      <c r="H1416" s="48"/>
    </row>
    <row r="1417" s="2" customFormat="1" ht="16.8" customHeight="1">
      <c r="A1417" s="42"/>
      <c r="B1417" s="48"/>
      <c r="C1417" s="332" t="s">
        <v>28</v>
      </c>
      <c r="D1417" s="332" t="s">
        <v>2698</v>
      </c>
      <c r="E1417" s="21" t="s">
        <v>28</v>
      </c>
      <c r="F1417" s="333">
        <v>-6.734</v>
      </c>
      <c r="G1417" s="42"/>
      <c r="H1417" s="48"/>
    </row>
    <row r="1418" s="2" customFormat="1" ht="16.8" customHeight="1">
      <c r="A1418" s="42"/>
      <c r="B1418" s="48"/>
      <c r="C1418" s="332" t="s">
        <v>28</v>
      </c>
      <c r="D1418" s="332" t="s">
        <v>2699</v>
      </c>
      <c r="E1418" s="21" t="s">
        <v>28</v>
      </c>
      <c r="F1418" s="333">
        <v>-107.59999999999999</v>
      </c>
      <c r="G1418" s="42"/>
      <c r="H1418" s="48"/>
    </row>
    <row r="1419" s="2" customFormat="1" ht="16.8" customHeight="1">
      <c r="A1419" s="42"/>
      <c r="B1419" s="48"/>
      <c r="C1419" s="332" t="s">
        <v>28</v>
      </c>
      <c r="D1419" s="332" t="s">
        <v>2700</v>
      </c>
      <c r="E1419" s="21" t="s">
        <v>28</v>
      </c>
      <c r="F1419" s="333">
        <v>-9</v>
      </c>
      <c r="G1419" s="42"/>
      <c r="H1419" s="48"/>
    </row>
    <row r="1420" s="2" customFormat="1" ht="16.8" customHeight="1">
      <c r="A1420" s="42"/>
      <c r="B1420" s="48"/>
      <c r="C1420" s="332" t="s">
        <v>2701</v>
      </c>
      <c r="D1420" s="332" t="s">
        <v>466</v>
      </c>
      <c r="E1420" s="21" t="s">
        <v>28</v>
      </c>
      <c r="F1420" s="333">
        <v>538.13400000000001</v>
      </c>
      <c r="G1420" s="42"/>
      <c r="H1420" s="48"/>
    </row>
    <row r="1421" s="2" customFormat="1" ht="16.8" customHeight="1">
      <c r="A1421" s="42"/>
      <c r="B1421" s="48"/>
      <c r="C1421" s="328" t="s">
        <v>505</v>
      </c>
      <c r="D1421" s="329" t="s">
        <v>505</v>
      </c>
      <c r="E1421" s="330" t="s">
        <v>28</v>
      </c>
      <c r="F1421" s="331">
        <v>13.468</v>
      </c>
      <c r="G1421" s="42"/>
      <c r="H1421" s="48"/>
    </row>
    <row r="1422" s="2" customFormat="1" ht="16.8" customHeight="1">
      <c r="A1422" s="42"/>
      <c r="B1422" s="48"/>
      <c r="C1422" s="332" t="s">
        <v>28</v>
      </c>
      <c r="D1422" s="332" t="s">
        <v>863</v>
      </c>
      <c r="E1422" s="21" t="s">
        <v>28</v>
      </c>
      <c r="F1422" s="333">
        <v>0</v>
      </c>
      <c r="G1422" s="42"/>
      <c r="H1422" s="48"/>
    </row>
    <row r="1423" s="2" customFormat="1" ht="16.8" customHeight="1">
      <c r="A1423" s="42"/>
      <c r="B1423" s="48"/>
      <c r="C1423" s="332" t="s">
        <v>28</v>
      </c>
      <c r="D1423" s="332" t="s">
        <v>2697</v>
      </c>
      <c r="E1423" s="21" t="s">
        <v>28</v>
      </c>
      <c r="F1423" s="333">
        <v>13.468</v>
      </c>
      <c r="G1423" s="42"/>
      <c r="H1423" s="48"/>
    </row>
    <row r="1424" s="2" customFormat="1" ht="16.8" customHeight="1">
      <c r="A1424" s="42"/>
      <c r="B1424" s="48"/>
      <c r="C1424" s="332" t="s">
        <v>505</v>
      </c>
      <c r="D1424" s="332" t="s">
        <v>1235</v>
      </c>
      <c r="E1424" s="21" t="s">
        <v>28</v>
      </c>
      <c r="F1424" s="333">
        <v>13.468</v>
      </c>
      <c r="G1424" s="42"/>
      <c r="H1424" s="48"/>
    </row>
    <row r="1425" s="2" customFormat="1" ht="16.8" customHeight="1">
      <c r="A1425" s="42"/>
      <c r="B1425" s="48"/>
      <c r="C1425" s="334" t="s">
        <v>7394</v>
      </c>
      <c r="D1425" s="42"/>
      <c r="E1425" s="42"/>
      <c r="F1425" s="42"/>
      <c r="G1425" s="42"/>
      <c r="H1425" s="48"/>
    </row>
    <row r="1426" s="2" customFormat="1">
      <c r="A1426" s="42"/>
      <c r="B1426" s="48"/>
      <c r="C1426" s="332" t="s">
        <v>2694</v>
      </c>
      <c r="D1426" s="332" t="s">
        <v>7603</v>
      </c>
      <c r="E1426" s="21" t="s">
        <v>436</v>
      </c>
      <c r="F1426" s="333">
        <v>538.13400000000001</v>
      </c>
      <c r="G1426" s="42"/>
      <c r="H1426" s="48"/>
    </row>
    <row r="1427" s="2" customFormat="1" ht="16.8" customHeight="1">
      <c r="A1427" s="42"/>
      <c r="B1427" s="48"/>
      <c r="C1427" s="332" t="s">
        <v>4259</v>
      </c>
      <c r="D1427" s="332" t="s">
        <v>7604</v>
      </c>
      <c r="E1427" s="21" t="s">
        <v>436</v>
      </c>
      <c r="F1427" s="333">
        <v>531.39999999999998</v>
      </c>
      <c r="G1427" s="42"/>
      <c r="H1427" s="48"/>
    </row>
    <row r="1428" s="2" customFormat="1" ht="16.8" customHeight="1">
      <c r="A1428" s="42"/>
      <c r="B1428" s="48"/>
      <c r="C1428" s="328" t="s">
        <v>509</v>
      </c>
      <c r="D1428" s="329" t="s">
        <v>509</v>
      </c>
      <c r="E1428" s="330" t="s">
        <v>28</v>
      </c>
      <c r="F1428" s="331">
        <v>524.66600000000005</v>
      </c>
      <c r="G1428" s="42"/>
      <c r="H1428" s="48"/>
    </row>
    <row r="1429" s="2" customFormat="1" ht="16.8" customHeight="1">
      <c r="A1429" s="42"/>
      <c r="B1429" s="48"/>
      <c r="C1429" s="332" t="s">
        <v>28</v>
      </c>
      <c r="D1429" s="332" t="s">
        <v>1640</v>
      </c>
      <c r="E1429" s="21" t="s">
        <v>28</v>
      </c>
      <c r="F1429" s="333">
        <v>648</v>
      </c>
      <c r="G1429" s="42"/>
      <c r="H1429" s="48"/>
    </row>
    <row r="1430" s="2" customFormat="1" ht="16.8" customHeight="1">
      <c r="A1430" s="42"/>
      <c r="B1430" s="48"/>
      <c r="C1430" s="332" t="s">
        <v>28</v>
      </c>
      <c r="D1430" s="332" t="s">
        <v>2698</v>
      </c>
      <c r="E1430" s="21" t="s">
        <v>28</v>
      </c>
      <c r="F1430" s="333">
        <v>-6.734</v>
      </c>
      <c r="G1430" s="42"/>
      <c r="H1430" s="48"/>
    </row>
    <row r="1431" s="2" customFormat="1" ht="16.8" customHeight="1">
      <c r="A1431" s="42"/>
      <c r="B1431" s="48"/>
      <c r="C1431" s="332" t="s">
        <v>28</v>
      </c>
      <c r="D1431" s="332" t="s">
        <v>2699</v>
      </c>
      <c r="E1431" s="21" t="s">
        <v>28</v>
      </c>
      <c r="F1431" s="333">
        <v>-107.59999999999999</v>
      </c>
      <c r="G1431" s="42"/>
      <c r="H1431" s="48"/>
    </row>
    <row r="1432" s="2" customFormat="1" ht="16.8" customHeight="1">
      <c r="A1432" s="42"/>
      <c r="B1432" s="48"/>
      <c r="C1432" s="332" t="s">
        <v>28</v>
      </c>
      <c r="D1432" s="332" t="s">
        <v>2700</v>
      </c>
      <c r="E1432" s="21" t="s">
        <v>28</v>
      </c>
      <c r="F1432" s="333">
        <v>-9</v>
      </c>
      <c r="G1432" s="42"/>
      <c r="H1432" s="48"/>
    </row>
    <row r="1433" s="2" customFormat="1" ht="16.8" customHeight="1">
      <c r="A1433" s="42"/>
      <c r="B1433" s="48"/>
      <c r="C1433" s="332" t="s">
        <v>509</v>
      </c>
      <c r="D1433" s="332" t="s">
        <v>1235</v>
      </c>
      <c r="E1433" s="21" t="s">
        <v>28</v>
      </c>
      <c r="F1433" s="333">
        <v>524.66600000000005</v>
      </c>
      <c r="G1433" s="42"/>
      <c r="H1433" s="48"/>
    </row>
    <row r="1434" s="2" customFormat="1" ht="16.8" customHeight="1">
      <c r="A1434" s="42"/>
      <c r="B1434" s="48"/>
      <c r="C1434" s="334" t="s">
        <v>7394</v>
      </c>
      <c r="D1434" s="42"/>
      <c r="E1434" s="42"/>
      <c r="F1434" s="42"/>
      <c r="G1434" s="42"/>
      <c r="H1434" s="48"/>
    </row>
    <row r="1435" s="2" customFormat="1">
      <c r="A1435" s="42"/>
      <c r="B1435" s="48"/>
      <c r="C1435" s="332" t="s">
        <v>2694</v>
      </c>
      <c r="D1435" s="332" t="s">
        <v>7603</v>
      </c>
      <c r="E1435" s="21" t="s">
        <v>436</v>
      </c>
      <c r="F1435" s="333">
        <v>538.13400000000001</v>
      </c>
      <c r="G1435" s="42"/>
      <c r="H1435" s="48"/>
    </row>
    <row r="1436" s="2" customFormat="1">
      <c r="A1436" s="42"/>
      <c r="B1436" s="48"/>
      <c r="C1436" s="332" t="s">
        <v>2689</v>
      </c>
      <c r="D1436" s="332" t="s">
        <v>7605</v>
      </c>
      <c r="E1436" s="21" t="s">
        <v>436</v>
      </c>
      <c r="F1436" s="333">
        <v>561.66600000000005</v>
      </c>
      <c r="G1436" s="42"/>
      <c r="H1436" s="48"/>
    </row>
    <row r="1437" s="2" customFormat="1" ht="16.8" customHeight="1">
      <c r="A1437" s="42"/>
      <c r="B1437" s="48"/>
      <c r="C1437" s="332" t="s">
        <v>4259</v>
      </c>
      <c r="D1437" s="332" t="s">
        <v>7604</v>
      </c>
      <c r="E1437" s="21" t="s">
        <v>436</v>
      </c>
      <c r="F1437" s="333">
        <v>531.39999999999998</v>
      </c>
      <c r="G1437" s="42"/>
      <c r="H1437" s="48"/>
    </row>
    <row r="1438" s="2" customFormat="1" ht="16.8" customHeight="1">
      <c r="A1438" s="42"/>
      <c r="B1438" s="48"/>
      <c r="C1438" s="328" t="s">
        <v>512</v>
      </c>
      <c r="D1438" s="329" t="s">
        <v>512</v>
      </c>
      <c r="E1438" s="330" t="s">
        <v>28</v>
      </c>
      <c r="F1438" s="331">
        <v>487.89999999999998</v>
      </c>
      <c r="G1438" s="42"/>
      <c r="H1438" s="48"/>
    </row>
    <row r="1439" s="2" customFormat="1" ht="16.8" customHeight="1">
      <c r="A1439" s="42"/>
      <c r="B1439" s="48"/>
      <c r="C1439" s="332" t="s">
        <v>28</v>
      </c>
      <c r="D1439" s="332" t="s">
        <v>892</v>
      </c>
      <c r="E1439" s="21" t="s">
        <v>28</v>
      </c>
      <c r="F1439" s="333">
        <v>0</v>
      </c>
      <c r="G1439" s="42"/>
      <c r="H1439" s="48"/>
    </row>
    <row r="1440" s="2" customFormat="1" ht="16.8" customHeight="1">
      <c r="A1440" s="42"/>
      <c r="B1440" s="48"/>
      <c r="C1440" s="332" t="s">
        <v>512</v>
      </c>
      <c r="D1440" s="332" t="s">
        <v>2732</v>
      </c>
      <c r="E1440" s="21" t="s">
        <v>28</v>
      </c>
      <c r="F1440" s="333">
        <v>487.89999999999998</v>
      </c>
      <c r="G1440" s="42"/>
      <c r="H1440" s="48"/>
    </row>
    <row r="1441" s="2" customFormat="1" ht="16.8" customHeight="1">
      <c r="A1441" s="42"/>
      <c r="B1441" s="48"/>
      <c r="C1441" s="334" t="s">
        <v>7394</v>
      </c>
      <c r="D1441" s="42"/>
      <c r="E1441" s="42"/>
      <c r="F1441" s="42"/>
      <c r="G1441" s="42"/>
      <c r="H1441" s="48"/>
    </row>
    <row r="1442" s="2" customFormat="1" ht="16.8" customHeight="1">
      <c r="A1442" s="42"/>
      <c r="B1442" s="48"/>
      <c r="C1442" s="332" t="s">
        <v>2728</v>
      </c>
      <c r="D1442" s="332" t="s">
        <v>7606</v>
      </c>
      <c r="E1442" s="21" t="s">
        <v>949</v>
      </c>
      <c r="F1442" s="333">
        <v>845.45000000000005</v>
      </c>
      <c r="G1442" s="42"/>
      <c r="H1442" s="48"/>
    </row>
    <row r="1443" s="2" customFormat="1" ht="16.8" customHeight="1">
      <c r="A1443" s="42"/>
      <c r="B1443" s="48"/>
      <c r="C1443" s="332" t="s">
        <v>2738</v>
      </c>
      <c r="D1443" s="332" t="s">
        <v>2739</v>
      </c>
      <c r="E1443" s="21" t="s">
        <v>504</v>
      </c>
      <c r="F1443" s="333">
        <v>10.186999999999999</v>
      </c>
      <c r="G1443" s="42"/>
      <c r="H1443" s="48"/>
    </row>
    <row r="1444" s="2" customFormat="1" ht="16.8" customHeight="1">
      <c r="A1444" s="42"/>
      <c r="B1444" s="48"/>
      <c r="C1444" s="328" t="s">
        <v>515</v>
      </c>
      <c r="D1444" s="329" t="s">
        <v>515</v>
      </c>
      <c r="E1444" s="330" t="s">
        <v>28</v>
      </c>
      <c r="F1444" s="331">
        <v>184.80000000000001</v>
      </c>
      <c r="G1444" s="42"/>
      <c r="H1444" s="48"/>
    </row>
    <row r="1445" s="2" customFormat="1" ht="16.8" customHeight="1">
      <c r="A1445" s="42"/>
      <c r="B1445" s="48"/>
      <c r="C1445" s="332" t="s">
        <v>515</v>
      </c>
      <c r="D1445" s="332" t="s">
        <v>2733</v>
      </c>
      <c r="E1445" s="21" t="s">
        <v>28</v>
      </c>
      <c r="F1445" s="333">
        <v>184.80000000000001</v>
      </c>
      <c r="G1445" s="42"/>
      <c r="H1445" s="48"/>
    </row>
    <row r="1446" s="2" customFormat="1" ht="16.8" customHeight="1">
      <c r="A1446" s="42"/>
      <c r="B1446" s="48"/>
      <c r="C1446" s="334" t="s">
        <v>7394</v>
      </c>
      <c r="D1446" s="42"/>
      <c r="E1446" s="42"/>
      <c r="F1446" s="42"/>
      <c r="G1446" s="42"/>
      <c r="H1446" s="48"/>
    </row>
    <row r="1447" s="2" customFormat="1" ht="16.8" customHeight="1">
      <c r="A1447" s="42"/>
      <c r="B1447" s="48"/>
      <c r="C1447" s="332" t="s">
        <v>2728</v>
      </c>
      <c r="D1447" s="332" t="s">
        <v>7606</v>
      </c>
      <c r="E1447" s="21" t="s">
        <v>949</v>
      </c>
      <c r="F1447" s="333">
        <v>845.45000000000005</v>
      </c>
      <c r="G1447" s="42"/>
      <c r="H1447" s="48"/>
    </row>
    <row r="1448" s="2" customFormat="1" ht="16.8" customHeight="1">
      <c r="A1448" s="42"/>
      <c r="B1448" s="48"/>
      <c r="C1448" s="332" t="s">
        <v>2593</v>
      </c>
      <c r="D1448" s="332" t="s">
        <v>2594</v>
      </c>
      <c r="E1448" s="21" t="s">
        <v>504</v>
      </c>
      <c r="F1448" s="333">
        <v>4.4720000000000004</v>
      </c>
      <c r="G1448" s="42"/>
      <c r="H1448" s="48"/>
    </row>
    <row r="1449" s="2" customFormat="1" ht="16.8" customHeight="1">
      <c r="A1449" s="42"/>
      <c r="B1449" s="48"/>
      <c r="C1449" s="328" t="s">
        <v>520</v>
      </c>
      <c r="D1449" s="329" t="s">
        <v>520</v>
      </c>
      <c r="E1449" s="330" t="s">
        <v>28</v>
      </c>
      <c r="F1449" s="331">
        <v>24</v>
      </c>
      <c r="G1449" s="42"/>
      <c r="H1449" s="48"/>
    </row>
    <row r="1450" s="2" customFormat="1" ht="16.8" customHeight="1">
      <c r="A1450" s="42"/>
      <c r="B1450" s="48"/>
      <c r="C1450" s="332" t="s">
        <v>520</v>
      </c>
      <c r="D1450" s="332" t="s">
        <v>2734</v>
      </c>
      <c r="E1450" s="21" t="s">
        <v>28</v>
      </c>
      <c r="F1450" s="333">
        <v>24</v>
      </c>
      <c r="G1450" s="42"/>
      <c r="H1450" s="48"/>
    </row>
    <row r="1451" s="2" customFormat="1" ht="16.8" customHeight="1">
      <c r="A1451" s="42"/>
      <c r="B1451" s="48"/>
      <c r="C1451" s="334" t="s">
        <v>7394</v>
      </c>
      <c r="D1451" s="42"/>
      <c r="E1451" s="42"/>
      <c r="F1451" s="42"/>
      <c r="G1451" s="42"/>
      <c r="H1451" s="48"/>
    </row>
    <row r="1452" s="2" customFormat="1" ht="16.8" customHeight="1">
      <c r="A1452" s="42"/>
      <c r="B1452" s="48"/>
      <c r="C1452" s="332" t="s">
        <v>2728</v>
      </c>
      <c r="D1452" s="332" t="s">
        <v>7606</v>
      </c>
      <c r="E1452" s="21" t="s">
        <v>949</v>
      </c>
      <c r="F1452" s="333">
        <v>845.45000000000005</v>
      </c>
      <c r="G1452" s="42"/>
      <c r="H1452" s="48"/>
    </row>
    <row r="1453" s="2" customFormat="1" ht="16.8" customHeight="1">
      <c r="A1453" s="42"/>
      <c r="B1453" s="48"/>
      <c r="C1453" s="332" t="s">
        <v>2738</v>
      </c>
      <c r="D1453" s="332" t="s">
        <v>2739</v>
      </c>
      <c r="E1453" s="21" t="s">
        <v>504</v>
      </c>
      <c r="F1453" s="333">
        <v>10.186999999999999</v>
      </c>
      <c r="G1453" s="42"/>
      <c r="H1453" s="48"/>
    </row>
    <row r="1454" s="2" customFormat="1" ht="16.8" customHeight="1">
      <c r="A1454" s="42"/>
      <c r="B1454" s="48"/>
      <c r="C1454" s="328" t="s">
        <v>524</v>
      </c>
      <c r="D1454" s="329" t="s">
        <v>524</v>
      </c>
      <c r="E1454" s="330" t="s">
        <v>28</v>
      </c>
      <c r="F1454" s="331">
        <v>13.75</v>
      </c>
      <c r="G1454" s="42"/>
      <c r="H1454" s="48"/>
    </row>
    <row r="1455" s="2" customFormat="1" ht="16.8" customHeight="1">
      <c r="A1455" s="42"/>
      <c r="B1455" s="48"/>
      <c r="C1455" s="332" t="s">
        <v>524</v>
      </c>
      <c r="D1455" s="332" t="s">
        <v>2735</v>
      </c>
      <c r="E1455" s="21" t="s">
        <v>28</v>
      </c>
      <c r="F1455" s="333">
        <v>13.75</v>
      </c>
      <c r="G1455" s="42"/>
      <c r="H1455" s="48"/>
    </row>
    <row r="1456" s="2" customFormat="1" ht="16.8" customHeight="1">
      <c r="A1456" s="42"/>
      <c r="B1456" s="48"/>
      <c r="C1456" s="334" t="s">
        <v>7394</v>
      </c>
      <c r="D1456" s="42"/>
      <c r="E1456" s="42"/>
      <c r="F1456" s="42"/>
      <c r="G1456" s="42"/>
      <c r="H1456" s="48"/>
    </row>
    <row r="1457" s="2" customFormat="1" ht="16.8" customHeight="1">
      <c r="A1457" s="42"/>
      <c r="B1457" s="48"/>
      <c r="C1457" s="332" t="s">
        <v>2728</v>
      </c>
      <c r="D1457" s="332" t="s">
        <v>7606</v>
      </c>
      <c r="E1457" s="21" t="s">
        <v>949</v>
      </c>
      <c r="F1457" s="333">
        <v>845.45000000000005</v>
      </c>
      <c r="G1457" s="42"/>
      <c r="H1457" s="48"/>
    </row>
    <row r="1458" s="2" customFormat="1" ht="16.8" customHeight="1">
      <c r="A1458" s="42"/>
      <c r="B1458" s="48"/>
      <c r="C1458" s="332" t="s">
        <v>2738</v>
      </c>
      <c r="D1458" s="332" t="s">
        <v>2739</v>
      </c>
      <c r="E1458" s="21" t="s">
        <v>504</v>
      </c>
      <c r="F1458" s="333">
        <v>10.186999999999999</v>
      </c>
      <c r="G1458" s="42"/>
      <c r="H1458" s="48"/>
    </row>
    <row r="1459" s="2" customFormat="1" ht="16.8" customHeight="1">
      <c r="A1459" s="42"/>
      <c r="B1459" s="48"/>
      <c r="C1459" s="328" t="s">
        <v>527</v>
      </c>
      <c r="D1459" s="329" t="s">
        <v>527</v>
      </c>
      <c r="E1459" s="330" t="s">
        <v>28</v>
      </c>
      <c r="F1459" s="331">
        <v>135</v>
      </c>
      <c r="G1459" s="42"/>
      <c r="H1459" s="48"/>
    </row>
    <row r="1460" s="2" customFormat="1" ht="16.8" customHeight="1">
      <c r="A1460" s="42"/>
      <c r="B1460" s="48"/>
      <c r="C1460" s="332" t="s">
        <v>527</v>
      </c>
      <c r="D1460" s="332" t="s">
        <v>2736</v>
      </c>
      <c r="E1460" s="21" t="s">
        <v>28</v>
      </c>
      <c r="F1460" s="333">
        <v>135</v>
      </c>
      <c r="G1460" s="42"/>
      <c r="H1460" s="48"/>
    </row>
    <row r="1461" s="2" customFormat="1" ht="16.8" customHeight="1">
      <c r="A1461" s="42"/>
      <c r="B1461" s="48"/>
      <c r="C1461" s="334" t="s">
        <v>7394</v>
      </c>
      <c r="D1461" s="42"/>
      <c r="E1461" s="42"/>
      <c r="F1461" s="42"/>
      <c r="G1461" s="42"/>
      <c r="H1461" s="48"/>
    </row>
    <row r="1462" s="2" customFormat="1" ht="16.8" customHeight="1">
      <c r="A1462" s="42"/>
      <c r="B1462" s="48"/>
      <c r="C1462" s="332" t="s">
        <v>2728</v>
      </c>
      <c r="D1462" s="332" t="s">
        <v>7606</v>
      </c>
      <c r="E1462" s="21" t="s">
        <v>949</v>
      </c>
      <c r="F1462" s="333">
        <v>845.45000000000005</v>
      </c>
      <c r="G1462" s="42"/>
      <c r="H1462" s="48"/>
    </row>
    <row r="1463" s="2" customFormat="1" ht="16.8" customHeight="1">
      <c r="A1463" s="42"/>
      <c r="B1463" s="48"/>
      <c r="C1463" s="332" t="s">
        <v>2601</v>
      </c>
      <c r="D1463" s="332" t="s">
        <v>2602</v>
      </c>
      <c r="E1463" s="21" t="s">
        <v>504</v>
      </c>
      <c r="F1463" s="333">
        <v>3.9199999999999999</v>
      </c>
      <c r="G1463" s="42"/>
      <c r="H1463" s="48"/>
    </row>
    <row r="1464" s="2" customFormat="1" ht="16.8" customHeight="1">
      <c r="A1464" s="42"/>
      <c r="B1464" s="48"/>
      <c r="C1464" s="328" t="s">
        <v>529</v>
      </c>
      <c r="D1464" s="329" t="s">
        <v>529</v>
      </c>
      <c r="E1464" s="330" t="s">
        <v>28</v>
      </c>
      <c r="F1464" s="331">
        <v>79</v>
      </c>
      <c r="G1464" s="42"/>
      <c r="H1464" s="48"/>
    </row>
    <row r="1465" s="2" customFormat="1" ht="16.8" customHeight="1">
      <c r="A1465" s="42"/>
      <c r="B1465" s="48"/>
      <c r="C1465" s="332" t="s">
        <v>28</v>
      </c>
      <c r="D1465" s="332" t="s">
        <v>1398</v>
      </c>
      <c r="E1465" s="21" t="s">
        <v>28</v>
      </c>
      <c r="F1465" s="333">
        <v>0</v>
      </c>
      <c r="G1465" s="42"/>
      <c r="H1465" s="48"/>
    </row>
    <row r="1466" s="2" customFormat="1" ht="16.8" customHeight="1">
      <c r="A1466" s="42"/>
      <c r="B1466" s="48"/>
      <c r="C1466" s="332" t="s">
        <v>28</v>
      </c>
      <c r="D1466" s="332" t="s">
        <v>2707</v>
      </c>
      <c r="E1466" s="21" t="s">
        <v>28</v>
      </c>
      <c r="F1466" s="333">
        <v>79</v>
      </c>
      <c r="G1466" s="42"/>
      <c r="H1466" s="48"/>
    </row>
    <row r="1467" s="2" customFormat="1" ht="16.8" customHeight="1">
      <c r="A1467" s="42"/>
      <c r="B1467" s="48"/>
      <c r="C1467" s="332" t="s">
        <v>529</v>
      </c>
      <c r="D1467" s="332" t="s">
        <v>466</v>
      </c>
      <c r="E1467" s="21" t="s">
        <v>28</v>
      </c>
      <c r="F1467" s="333">
        <v>79</v>
      </c>
      <c r="G1467" s="42"/>
      <c r="H1467" s="48"/>
    </row>
    <row r="1468" s="2" customFormat="1" ht="16.8" customHeight="1">
      <c r="A1468" s="42"/>
      <c r="B1468" s="48"/>
      <c r="C1468" s="334" t="s">
        <v>7394</v>
      </c>
      <c r="D1468" s="42"/>
      <c r="E1468" s="42"/>
      <c r="F1468" s="42"/>
      <c r="G1468" s="42"/>
      <c r="H1468" s="48"/>
    </row>
    <row r="1469" s="2" customFormat="1" ht="16.8" customHeight="1">
      <c r="A1469" s="42"/>
      <c r="B1469" s="48"/>
      <c r="C1469" s="332" t="s">
        <v>2703</v>
      </c>
      <c r="D1469" s="332" t="s">
        <v>7607</v>
      </c>
      <c r="E1469" s="21" t="s">
        <v>949</v>
      </c>
      <c r="F1469" s="333">
        <v>79</v>
      </c>
      <c r="G1469" s="42"/>
      <c r="H1469" s="48"/>
    </row>
    <row r="1470" s="2" customFormat="1" ht="16.8" customHeight="1">
      <c r="A1470" s="42"/>
      <c r="B1470" s="48"/>
      <c r="C1470" s="332" t="s">
        <v>2587</v>
      </c>
      <c r="D1470" s="332" t="s">
        <v>2588</v>
      </c>
      <c r="E1470" s="21" t="s">
        <v>504</v>
      </c>
      <c r="F1470" s="333">
        <v>0.626</v>
      </c>
      <c r="G1470" s="42"/>
      <c r="H1470" s="48"/>
    </row>
    <row r="1471" s="2" customFormat="1" ht="16.8" customHeight="1">
      <c r="A1471" s="42"/>
      <c r="B1471" s="48"/>
      <c r="C1471" s="328" t="s">
        <v>534</v>
      </c>
      <c r="D1471" s="329" t="s">
        <v>534</v>
      </c>
      <c r="E1471" s="330" t="s">
        <v>28</v>
      </c>
      <c r="F1471" s="331">
        <v>0.626</v>
      </c>
      <c r="G1471" s="42"/>
      <c r="H1471" s="48"/>
    </row>
    <row r="1472" s="2" customFormat="1" ht="16.8" customHeight="1">
      <c r="A1472" s="42"/>
      <c r="B1472" s="48"/>
      <c r="C1472" s="332" t="s">
        <v>28</v>
      </c>
      <c r="D1472" s="332" t="s">
        <v>2710</v>
      </c>
      <c r="E1472" s="21" t="s">
        <v>28</v>
      </c>
      <c r="F1472" s="333">
        <v>0.626</v>
      </c>
      <c r="G1472" s="42"/>
      <c r="H1472" s="48"/>
    </row>
    <row r="1473" s="2" customFormat="1" ht="16.8" customHeight="1">
      <c r="A1473" s="42"/>
      <c r="B1473" s="48"/>
      <c r="C1473" s="332" t="s">
        <v>534</v>
      </c>
      <c r="D1473" s="332" t="s">
        <v>466</v>
      </c>
      <c r="E1473" s="21" t="s">
        <v>28</v>
      </c>
      <c r="F1473" s="333">
        <v>0.626</v>
      </c>
      <c r="G1473" s="42"/>
      <c r="H1473" s="48"/>
    </row>
    <row r="1474" s="2" customFormat="1" ht="16.8" customHeight="1">
      <c r="A1474" s="42"/>
      <c r="B1474" s="48"/>
      <c r="C1474" s="334" t="s">
        <v>7394</v>
      </c>
      <c r="D1474" s="42"/>
      <c r="E1474" s="42"/>
      <c r="F1474" s="42"/>
      <c r="G1474" s="42"/>
      <c r="H1474" s="48"/>
    </row>
    <row r="1475" s="2" customFormat="1" ht="16.8" customHeight="1">
      <c r="A1475" s="42"/>
      <c r="B1475" s="48"/>
      <c r="C1475" s="332" t="s">
        <v>2587</v>
      </c>
      <c r="D1475" s="332" t="s">
        <v>2588</v>
      </c>
      <c r="E1475" s="21" t="s">
        <v>504</v>
      </c>
      <c r="F1475" s="333">
        <v>0.626</v>
      </c>
      <c r="G1475" s="42"/>
      <c r="H1475" s="48"/>
    </row>
    <row r="1476" s="2" customFormat="1" ht="16.8" customHeight="1">
      <c r="A1476" s="42"/>
      <c r="B1476" s="48"/>
      <c r="C1476" s="332" t="s">
        <v>2712</v>
      </c>
      <c r="D1476" s="332" t="s">
        <v>7608</v>
      </c>
      <c r="E1476" s="21" t="s">
        <v>436</v>
      </c>
      <c r="F1476" s="333">
        <v>0.626</v>
      </c>
      <c r="G1476" s="42"/>
      <c r="H1476" s="48"/>
    </row>
    <row r="1477" s="2" customFormat="1" ht="16.8" customHeight="1">
      <c r="A1477" s="42"/>
      <c r="B1477" s="48"/>
      <c r="C1477" s="328" t="s">
        <v>538</v>
      </c>
      <c r="D1477" s="329" t="s">
        <v>538</v>
      </c>
      <c r="E1477" s="330" t="s">
        <v>28</v>
      </c>
      <c r="F1477" s="331">
        <v>29.960000000000001</v>
      </c>
      <c r="G1477" s="42"/>
      <c r="H1477" s="48"/>
    </row>
    <row r="1478" s="2" customFormat="1" ht="16.8" customHeight="1">
      <c r="A1478" s="42"/>
      <c r="B1478" s="48"/>
      <c r="C1478" s="332" t="s">
        <v>28</v>
      </c>
      <c r="D1478" s="332" t="s">
        <v>460</v>
      </c>
      <c r="E1478" s="21" t="s">
        <v>28</v>
      </c>
      <c r="F1478" s="333">
        <v>0</v>
      </c>
      <c r="G1478" s="42"/>
      <c r="H1478" s="48"/>
    </row>
    <row r="1479" s="2" customFormat="1" ht="16.8" customHeight="1">
      <c r="A1479" s="42"/>
      <c r="B1479" s="48"/>
      <c r="C1479" s="332" t="s">
        <v>28</v>
      </c>
      <c r="D1479" s="332" t="s">
        <v>2238</v>
      </c>
      <c r="E1479" s="21" t="s">
        <v>28</v>
      </c>
      <c r="F1479" s="333">
        <v>21.960000000000001</v>
      </c>
      <c r="G1479" s="42"/>
      <c r="H1479" s="48"/>
    </row>
    <row r="1480" s="2" customFormat="1" ht="16.8" customHeight="1">
      <c r="A1480" s="42"/>
      <c r="B1480" s="48"/>
      <c r="C1480" s="332" t="s">
        <v>28</v>
      </c>
      <c r="D1480" s="332" t="s">
        <v>491</v>
      </c>
      <c r="E1480" s="21" t="s">
        <v>28</v>
      </c>
      <c r="F1480" s="333">
        <v>8</v>
      </c>
      <c r="G1480" s="42"/>
      <c r="H1480" s="48"/>
    </row>
    <row r="1481" s="2" customFormat="1" ht="16.8" customHeight="1">
      <c r="A1481" s="42"/>
      <c r="B1481" s="48"/>
      <c r="C1481" s="332" t="s">
        <v>538</v>
      </c>
      <c r="D1481" s="332" t="s">
        <v>466</v>
      </c>
      <c r="E1481" s="21" t="s">
        <v>28</v>
      </c>
      <c r="F1481" s="333">
        <v>29.960000000000001</v>
      </c>
      <c r="G1481" s="42"/>
      <c r="H1481" s="48"/>
    </row>
    <row r="1482" s="2" customFormat="1" ht="16.8" customHeight="1">
      <c r="A1482" s="42"/>
      <c r="B1482" s="48"/>
      <c r="C1482" s="334" t="s">
        <v>7394</v>
      </c>
      <c r="D1482" s="42"/>
      <c r="E1482" s="42"/>
      <c r="F1482" s="42"/>
      <c r="G1482" s="42"/>
      <c r="H1482" s="48"/>
    </row>
    <row r="1483" s="2" customFormat="1" ht="16.8" customHeight="1">
      <c r="A1483" s="42"/>
      <c r="B1483" s="48"/>
      <c r="C1483" s="332" t="s">
        <v>2234</v>
      </c>
      <c r="D1483" s="332" t="s">
        <v>7609</v>
      </c>
      <c r="E1483" s="21" t="s">
        <v>436</v>
      </c>
      <c r="F1483" s="333">
        <v>29.960000000000001</v>
      </c>
      <c r="G1483" s="42"/>
      <c r="H1483" s="48"/>
    </row>
    <row r="1484" s="2" customFormat="1">
      <c r="A1484" s="42"/>
      <c r="B1484" s="48"/>
      <c r="C1484" s="332" t="s">
        <v>2349</v>
      </c>
      <c r="D1484" s="332" t="s">
        <v>7510</v>
      </c>
      <c r="E1484" s="21" t="s">
        <v>436</v>
      </c>
      <c r="F1484" s="333">
        <v>38.762999999999998</v>
      </c>
      <c r="G1484" s="42"/>
      <c r="H1484" s="48"/>
    </row>
    <row r="1485" s="2" customFormat="1" ht="16.8" customHeight="1">
      <c r="A1485" s="42"/>
      <c r="B1485" s="48"/>
      <c r="C1485" s="332" t="s">
        <v>3953</v>
      </c>
      <c r="D1485" s="332" t="s">
        <v>7426</v>
      </c>
      <c r="E1485" s="21" t="s">
        <v>436</v>
      </c>
      <c r="F1485" s="333">
        <v>69.099999999999994</v>
      </c>
      <c r="G1485" s="42"/>
      <c r="H1485" s="48"/>
    </row>
    <row r="1486" s="2" customFormat="1" ht="16.8" customHeight="1">
      <c r="A1486" s="42"/>
      <c r="B1486" s="48"/>
      <c r="C1486" s="332" t="s">
        <v>2240</v>
      </c>
      <c r="D1486" s="332" t="s">
        <v>2241</v>
      </c>
      <c r="E1486" s="21" t="s">
        <v>436</v>
      </c>
      <c r="F1486" s="333">
        <v>31.457999999999998</v>
      </c>
      <c r="G1486" s="42"/>
      <c r="H1486" s="48"/>
    </row>
    <row r="1487" s="2" customFormat="1">
      <c r="A1487" s="42"/>
      <c r="B1487" s="48"/>
      <c r="C1487" s="332" t="s">
        <v>3960</v>
      </c>
      <c r="D1487" s="332" t="s">
        <v>7429</v>
      </c>
      <c r="E1487" s="21" t="s">
        <v>436</v>
      </c>
      <c r="F1487" s="333">
        <v>52.463999999999999</v>
      </c>
      <c r="G1487" s="42"/>
      <c r="H1487" s="48"/>
    </row>
    <row r="1488" s="2" customFormat="1" ht="16.8" customHeight="1">
      <c r="A1488" s="42"/>
      <c r="B1488" s="48"/>
      <c r="C1488" s="328" t="s">
        <v>540</v>
      </c>
      <c r="D1488" s="329" t="s">
        <v>540</v>
      </c>
      <c r="E1488" s="330" t="s">
        <v>28</v>
      </c>
      <c r="F1488" s="331">
        <v>30.515000000000001</v>
      </c>
      <c r="G1488" s="42"/>
      <c r="H1488" s="48"/>
    </row>
    <row r="1489" s="2" customFormat="1" ht="16.8" customHeight="1">
      <c r="A1489" s="42"/>
      <c r="B1489" s="48"/>
      <c r="C1489" s="332" t="s">
        <v>28</v>
      </c>
      <c r="D1489" s="332" t="s">
        <v>460</v>
      </c>
      <c r="E1489" s="21" t="s">
        <v>28</v>
      </c>
      <c r="F1489" s="333">
        <v>0</v>
      </c>
      <c r="G1489" s="42"/>
      <c r="H1489" s="48"/>
    </row>
    <row r="1490" s="2" customFormat="1" ht="16.8" customHeight="1">
      <c r="A1490" s="42"/>
      <c r="B1490" s="48"/>
      <c r="C1490" s="332" t="s">
        <v>28</v>
      </c>
      <c r="D1490" s="332" t="s">
        <v>2305</v>
      </c>
      <c r="E1490" s="21" t="s">
        <v>28</v>
      </c>
      <c r="F1490" s="333">
        <v>33.215000000000003</v>
      </c>
      <c r="G1490" s="42"/>
      <c r="H1490" s="48"/>
    </row>
    <row r="1491" s="2" customFormat="1" ht="16.8" customHeight="1">
      <c r="A1491" s="42"/>
      <c r="B1491" s="48"/>
      <c r="C1491" s="332" t="s">
        <v>28</v>
      </c>
      <c r="D1491" s="332" t="s">
        <v>1256</v>
      </c>
      <c r="E1491" s="21" t="s">
        <v>28</v>
      </c>
      <c r="F1491" s="333">
        <v>-2.7000000000000002</v>
      </c>
      <c r="G1491" s="42"/>
      <c r="H1491" s="48"/>
    </row>
    <row r="1492" s="2" customFormat="1" ht="16.8" customHeight="1">
      <c r="A1492" s="42"/>
      <c r="B1492" s="48"/>
      <c r="C1492" s="332" t="s">
        <v>540</v>
      </c>
      <c r="D1492" s="332" t="s">
        <v>466</v>
      </c>
      <c r="E1492" s="21" t="s">
        <v>28</v>
      </c>
      <c r="F1492" s="333">
        <v>30.515000000000001</v>
      </c>
      <c r="G1492" s="42"/>
      <c r="H1492" s="48"/>
    </row>
    <row r="1493" s="2" customFormat="1" ht="16.8" customHeight="1">
      <c r="A1493" s="42"/>
      <c r="B1493" s="48"/>
      <c r="C1493" s="334" t="s">
        <v>7394</v>
      </c>
      <c r="D1493" s="42"/>
      <c r="E1493" s="42"/>
      <c r="F1493" s="42"/>
      <c r="G1493" s="42"/>
      <c r="H1493" s="48"/>
    </row>
    <row r="1494" s="2" customFormat="1" ht="16.8" customHeight="1">
      <c r="A1494" s="42"/>
      <c r="B1494" s="48"/>
      <c r="C1494" s="332" t="s">
        <v>2301</v>
      </c>
      <c r="D1494" s="332" t="s">
        <v>7610</v>
      </c>
      <c r="E1494" s="21" t="s">
        <v>436</v>
      </c>
      <c r="F1494" s="333">
        <v>30.515000000000001</v>
      </c>
      <c r="G1494" s="42"/>
      <c r="H1494" s="48"/>
    </row>
    <row r="1495" s="2" customFormat="1" ht="16.8" customHeight="1">
      <c r="A1495" s="42"/>
      <c r="B1495" s="48"/>
      <c r="C1495" s="332" t="s">
        <v>2307</v>
      </c>
      <c r="D1495" s="332" t="s">
        <v>2308</v>
      </c>
      <c r="E1495" s="21" t="s">
        <v>436</v>
      </c>
      <c r="F1495" s="333">
        <v>32.040999999999997</v>
      </c>
      <c r="G1495" s="42"/>
      <c r="H1495" s="48"/>
    </row>
    <row r="1496" s="2" customFormat="1" ht="16.8" customHeight="1">
      <c r="A1496" s="42"/>
      <c r="B1496" s="48"/>
      <c r="C1496" s="328" t="s">
        <v>542</v>
      </c>
      <c r="D1496" s="329" t="s">
        <v>542</v>
      </c>
      <c r="E1496" s="330" t="s">
        <v>28</v>
      </c>
      <c r="F1496" s="331">
        <v>34.031999999999996</v>
      </c>
      <c r="G1496" s="42"/>
      <c r="H1496" s="48"/>
    </row>
    <row r="1497" s="2" customFormat="1" ht="16.8" customHeight="1">
      <c r="A1497" s="42"/>
      <c r="B1497" s="48"/>
      <c r="C1497" s="332" t="s">
        <v>28</v>
      </c>
      <c r="D1497" s="332" t="s">
        <v>460</v>
      </c>
      <c r="E1497" s="21" t="s">
        <v>28</v>
      </c>
      <c r="F1497" s="333">
        <v>0</v>
      </c>
      <c r="G1497" s="42"/>
      <c r="H1497" s="48"/>
    </row>
    <row r="1498" s="2" customFormat="1" ht="16.8" customHeight="1">
      <c r="A1498" s="42"/>
      <c r="B1498" s="48"/>
      <c r="C1498" s="332" t="s">
        <v>28</v>
      </c>
      <c r="D1498" s="332" t="s">
        <v>2274</v>
      </c>
      <c r="E1498" s="21" t="s">
        <v>28</v>
      </c>
      <c r="F1498" s="333">
        <v>23.532</v>
      </c>
      <c r="G1498" s="42"/>
      <c r="H1498" s="48"/>
    </row>
    <row r="1499" s="2" customFormat="1" ht="16.8" customHeight="1">
      <c r="A1499" s="42"/>
      <c r="B1499" s="48"/>
      <c r="C1499" s="332" t="s">
        <v>28</v>
      </c>
      <c r="D1499" s="332" t="s">
        <v>1875</v>
      </c>
      <c r="E1499" s="21" t="s">
        <v>28</v>
      </c>
      <c r="F1499" s="333">
        <v>10.5</v>
      </c>
      <c r="G1499" s="42"/>
      <c r="H1499" s="48"/>
    </row>
    <row r="1500" s="2" customFormat="1" ht="16.8" customHeight="1">
      <c r="A1500" s="42"/>
      <c r="B1500" s="48"/>
      <c r="C1500" s="332" t="s">
        <v>542</v>
      </c>
      <c r="D1500" s="332" t="s">
        <v>466</v>
      </c>
      <c r="E1500" s="21" t="s">
        <v>28</v>
      </c>
      <c r="F1500" s="333">
        <v>34.031999999999996</v>
      </c>
      <c r="G1500" s="42"/>
      <c r="H1500" s="48"/>
    </row>
    <row r="1501" s="2" customFormat="1" ht="16.8" customHeight="1">
      <c r="A1501" s="42"/>
      <c r="B1501" s="48"/>
      <c r="C1501" s="334" t="s">
        <v>7394</v>
      </c>
      <c r="D1501" s="42"/>
      <c r="E1501" s="42"/>
      <c r="F1501" s="42"/>
      <c r="G1501" s="42"/>
      <c r="H1501" s="48"/>
    </row>
    <row r="1502" s="2" customFormat="1" ht="16.8" customHeight="1">
      <c r="A1502" s="42"/>
      <c r="B1502" s="48"/>
      <c r="C1502" s="332" t="s">
        <v>2270</v>
      </c>
      <c r="D1502" s="332" t="s">
        <v>7611</v>
      </c>
      <c r="E1502" s="21" t="s">
        <v>949</v>
      </c>
      <c r="F1502" s="333">
        <v>34.031999999999996</v>
      </c>
      <c r="G1502" s="42"/>
      <c r="H1502" s="48"/>
    </row>
    <row r="1503" s="2" customFormat="1">
      <c r="A1503" s="42"/>
      <c r="B1503" s="48"/>
      <c r="C1503" s="332" t="s">
        <v>2349</v>
      </c>
      <c r="D1503" s="332" t="s">
        <v>7510</v>
      </c>
      <c r="E1503" s="21" t="s">
        <v>436</v>
      </c>
      <c r="F1503" s="333">
        <v>38.762999999999998</v>
      </c>
      <c r="G1503" s="42"/>
      <c r="H1503" s="48"/>
    </row>
    <row r="1504" s="2" customFormat="1" ht="16.8" customHeight="1">
      <c r="A1504" s="42"/>
      <c r="B1504" s="48"/>
      <c r="C1504" s="332" t="s">
        <v>3941</v>
      </c>
      <c r="D1504" s="332" t="s">
        <v>7596</v>
      </c>
      <c r="E1504" s="21" t="s">
        <v>949</v>
      </c>
      <c r="F1504" s="333">
        <v>52.712000000000003</v>
      </c>
      <c r="G1504" s="42"/>
      <c r="H1504" s="48"/>
    </row>
    <row r="1505" s="2" customFormat="1" ht="16.8" customHeight="1">
      <c r="A1505" s="42"/>
      <c r="B1505" s="48"/>
      <c r="C1505" s="332" t="s">
        <v>2276</v>
      </c>
      <c r="D1505" s="332" t="s">
        <v>2277</v>
      </c>
      <c r="E1505" s="21" t="s">
        <v>949</v>
      </c>
      <c r="F1505" s="333">
        <v>40.838000000000001</v>
      </c>
      <c r="G1505" s="42"/>
      <c r="H1505" s="48"/>
    </row>
    <row r="1506" s="2" customFormat="1" ht="16.8" customHeight="1">
      <c r="A1506" s="42"/>
      <c r="B1506" s="48"/>
      <c r="C1506" s="328" t="s">
        <v>546</v>
      </c>
      <c r="D1506" s="329" t="s">
        <v>546</v>
      </c>
      <c r="E1506" s="330" t="s">
        <v>28</v>
      </c>
      <c r="F1506" s="331">
        <v>38.762999999999998</v>
      </c>
      <c r="G1506" s="42"/>
      <c r="H1506" s="48"/>
    </row>
    <row r="1507" s="2" customFormat="1" ht="16.8" customHeight="1">
      <c r="A1507" s="42"/>
      <c r="B1507" s="48"/>
      <c r="C1507" s="332" t="s">
        <v>28</v>
      </c>
      <c r="D1507" s="332" t="s">
        <v>538</v>
      </c>
      <c r="E1507" s="21" t="s">
        <v>28</v>
      </c>
      <c r="F1507" s="333">
        <v>29.960000000000001</v>
      </c>
      <c r="G1507" s="42"/>
      <c r="H1507" s="48"/>
    </row>
    <row r="1508" s="2" customFormat="1" ht="16.8" customHeight="1">
      <c r="A1508" s="42"/>
      <c r="B1508" s="48"/>
      <c r="C1508" s="332" t="s">
        <v>28</v>
      </c>
      <c r="D1508" s="332" t="s">
        <v>2353</v>
      </c>
      <c r="E1508" s="21" t="s">
        <v>28</v>
      </c>
      <c r="F1508" s="333">
        <v>3.403</v>
      </c>
      <c r="G1508" s="42"/>
      <c r="H1508" s="48"/>
    </row>
    <row r="1509" s="2" customFormat="1" ht="16.8" customHeight="1">
      <c r="A1509" s="42"/>
      <c r="B1509" s="48"/>
      <c r="C1509" s="332" t="s">
        <v>28</v>
      </c>
      <c r="D1509" s="332" t="s">
        <v>287</v>
      </c>
      <c r="E1509" s="21" t="s">
        <v>28</v>
      </c>
      <c r="F1509" s="333">
        <v>5.4000000000000004</v>
      </c>
      <c r="G1509" s="42"/>
      <c r="H1509" s="48"/>
    </row>
    <row r="1510" s="2" customFormat="1" ht="16.8" customHeight="1">
      <c r="A1510" s="42"/>
      <c r="B1510" s="48"/>
      <c r="C1510" s="332" t="s">
        <v>546</v>
      </c>
      <c r="D1510" s="332" t="s">
        <v>466</v>
      </c>
      <c r="E1510" s="21" t="s">
        <v>28</v>
      </c>
      <c r="F1510" s="333">
        <v>38.762999999999998</v>
      </c>
      <c r="G1510" s="42"/>
      <c r="H1510" s="48"/>
    </row>
    <row r="1511" s="2" customFormat="1" ht="16.8" customHeight="1">
      <c r="A1511" s="42"/>
      <c r="B1511" s="48"/>
      <c r="C1511" s="334" t="s">
        <v>7394</v>
      </c>
      <c r="D1511" s="42"/>
      <c r="E1511" s="42"/>
      <c r="F1511" s="42"/>
      <c r="G1511" s="42"/>
      <c r="H1511" s="48"/>
    </row>
    <row r="1512" s="2" customFormat="1">
      <c r="A1512" s="42"/>
      <c r="B1512" s="48"/>
      <c r="C1512" s="332" t="s">
        <v>2349</v>
      </c>
      <c r="D1512" s="332" t="s">
        <v>7510</v>
      </c>
      <c r="E1512" s="21" t="s">
        <v>436</v>
      </c>
      <c r="F1512" s="333">
        <v>38.762999999999998</v>
      </c>
      <c r="G1512" s="42"/>
      <c r="H1512" s="48"/>
    </row>
    <row r="1513" s="2" customFormat="1" ht="16.8" customHeight="1">
      <c r="A1513" s="42"/>
      <c r="B1513" s="48"/>
      <c r="C1513" s="332" t="s">
        <v>2355</v>
      </c>
      <c r="D1513" s="332" t="s">
        <v>2356</v>
      </c>
      <c r="E1513" s="21" t="s">
        <v>436</v>
      </c>
      <c r="F1513" s="333">
        <v>46.515999999999998</v>
      </c>
      <c r="G1513" s="42"/>
      <c r="H1513" s="48"/>
    </row>
    <row r="1514" s="2" customFormat="1" ht="16.8" customHeight="1">
      <c r="A1514" s="42"/>
      <c r="B1514" s="48"/>
      <c r="C1514" s="328" t="s">
        <v>550</v>
      </c>
      <c r="D1514" s="329" t="s">
        <v>550</v>
      </c>
      <c r="E1514" s="330" t="s">
        <v>28</v>
      </c>
      <c r="F1514" s="331">
        <v>171.31</v>
      </c>
      <c r="G1514" s="42"/>
      <c r="H1514" s="48"/>
    </row>
    <row r="1515" s="2" customFormat="1" ht="16.8" customHeight="1">
      <c r="A1515" s="42"/>
      <c r="B1515" s="48"/>
      <c r="C1515" s="332" t="s">
        <v>28</v>
      </c>
      <c r="D1515" s="332" t="s">
        <v>863</v>
      </c>
      <c r="E1515" s="21" t="s">
        <v>28</v>
      </c>
      <c r="F1515" s="333">
        <v>0</v>
      </c>
      <c r="G1515" s="42"/>
      <c r="H1515" s="48"/>
    </row>
    <row r="1516" s="2" customFormat="1" ht="16.8" customHeight="1">
      <c r="A1516" s="42"/>
      <c r="B1516" s="48"/>
      <c r="C1516" s="332" t="s">
        <v>28</v>
      </c>
      <c r="D1516" s="332" t="s">
        <v>2344</v>
      </c>
      <c r="E1516" s="21" t="s">
        <v>28</v>
      </c>
      <c r="F1516" s="333">
        <v>171.31</v>
      </c>
      <c r="G1516" s="42"/>
      <c r="H1516" s="48"/>
    </row>
    <row r="1517" s="2" customFormat="1" ht="16.8" customHeight="1">
      <c r="A1517" s="42"/>
      <c r="B1517" s="48"/>
      <c r="C1517" s="332" t="s">
        <v>550</v>
      </c>
      <c r="D1517" s="332" t="s">
        <v>466</v>
      </c>
      <c r="E1517" s="21" t="s">
        <v>28</v>
      </c>
      <c r="F1517" s="333">
        <v>171.31</v>
      </c>
      <c r="G1517" s="42"/>
      <c r="H1517" s="48"/>
    </row>
    <row r="1518" s="2" customFormat="1" ht="16.8" customHeight="1">
      <c r="A1518" s="42"/>
      <c r="B1518" s="48"/>
      <c r="C1518" s="334" t="s">
        <v>7394</v>
      </c>
      <c r="D1518" s="42"/>
      <c r="E1518" s="42"/>
      <c r="F1518" s="42"/>
      <c r="G1518" s="42"/>
      <c r="H1518" s="48"/>
    </row>
    <row r="1519" s="2" customFormat="1" ht="16.8" customHeight="1">
      <c r="A1519" s="42"/>
      <c r="B1519" s="48"/>
      <c r="C1519" s="332" t="s">
        <v>2341</v>
      </c>
      <c r="D1519" s="332" t="s">
        <v>7612</v>
      </c>
      <c r="E1519" s="21" t="s">
        <v>436</v>
      </c>
      <c r="F1519" s="333">
        <v>171.31</v>
      </c>
      <c r="G1519" s="42"/>
      <c r="H1519" s="48"/>
    </row>
    <row r="1520" s="2" customFormat="1" ht="16.8" customHeight="1">
      <c r="A1520" s="42"/>
      <c r="B1520" s="48"/>
      <c r="C1520" s="332" t="s">
        <v>2330</v>
      </c>
      <c r="D1520" s="332" t="s">
        <v>2331</v>
      </c>
      <c r="E1520" s="21" t="s">
        <v>436</v>
      </c>
      <c r="F1520" s="333">
        <v>174.73599999999999</v>
      </c>
      <c r="G1520" s="42"/>
      <c r="H1520" s="48"/>
    </row>
    <row r="1521" s="2" customFormat="1" ht="16.8" customHeight="1">
      <c r="A1521" s="42"/>
      <c r="B1521" s="48"/>
      <c r="C1521" s="328" t="s">
        <v>552</v>
      </c>
      <c r="D1521" s="329" t="s">
        <v>552</v>
      </c>
      <c r="E1521" s="330" t="s">
        <v>28</v>
      </c>
      <c r="F1521" s="331">
        <v>761.22199999999998</v>
      </c>
      <c r="G1521" s="42"/>
      <c r="H1521" s="48"/>
    </row>
    <row r="1522" s="2" customFormat="1" ht="16.8" customHeight="1">
      <c r="A1522" s="42"/>
      <c r="B1522" s="48"/>
      <c r="C1522" s="332" t="s">
        <v>28</v>
      </c>
      <c r="D1522" s="332" t="s">
        <v>863</v>
      </c>
      <c r="E1522" s="21" t="s">
        <v>28</v>
      </c>
      <c r="F1522" s="333">
        <v>0</v>
      </c>
      <c r="G1522" s="42"/>
      <c r="H1522" s="48"/>
    </row>
    <row r="1523" s="2" customFormat="1" ht="16.8" customHeight="1">
      <c r="A1523" s="42"/>
      <c r="B1523" s="48"/>
      <c r="C1523" s="332" t="s">
        <v>28</v>
      </c>
      <c r="D1523" s="332" t="s">
        <v>2324</v>
      </c>
      <c r="E1523" s="21" t="s">
        <v>28</v>
      </c>
      <c r="F1523" s="333">
        <v>422.18200000000002</v>
      </c>
      <c r="G1523" s="42"/>
      <c r="H1523" s="48"/>
    </row>
    <row r="1524" s="2" customFormat="1" ht="16.8" customHeight="1">
      <c r="A1524" s="42"/>
      <c r="B1524" s="48"/>
      <c r="C1524" s="332" t="s">
        <v>28</v>
      </c>
      <c r="D1524" s="332" t="s">
        <v>2325</v>
      </c>
      <c r="E1524" s="21" t="s">
        <v>28</v>
      </c>
      <c r="F1524" s="333">
        <v>339.04000000000002</v>
      </c>
      <c r="G1524" s="42"/>
      <c r="H1524" s="48"/>
    </row>
    <row r="1525" s="2" customFormat="1" ht="16.8" customHeight="1">
      <c r="A1525" s="42"/>
      <c r="B1525" s="48"/>
      <c r="C1525" s="332" t="s">
        <v>552</v>
      </c>
      <c r="D1525" s="332" t="s">
        <v>1235</v>
      </c>
      <c r="E1525" s="21" t="s">
        <v>28</v>
      </c>
      <c r="F1525" s="333">
        <v>761.22199999999998</v>
      </c>
      <c r="G1525" s="42"/>
      <c r="H1525" s="48"/>
    </row>
    <row r="1526" s="2" customFormat="1" ht="16.8" customHeight="1">
      <c r="A1526" s="42"/>
      <c r="B1526" s="48"/>
      <c r="C1526" s="334" t="s">
        <v>7394</v>
      </c>
      <c r="D1526" s="42"/>
      <c r="E1526" s="42"/>
      <c r="F1526" s="42"/>
      <c r="G1526" s="42"/>
      <c r="H1526" s="48"/>
    </row>
    <row r="1527" s="2" customFormat="1" ht="16.8" customHeight="1">
      <c r="A1527" s="42"/>
      <c r="B1527" s="48"/>
      <c r="C1527" s="332" t="s">
        <v>2320</v>
      </c>
      <c r="D1527" s="332" t="s">
        <v>7613</v>
      </c>
      <c r="E1527" s="21" t="s">
        <v>436</v>
      </c>
      <c r="F1527" s="333">
        <v>883.66200000000003</v>
      </c>
      <c r="G1527" s="42"/>
      <c r="H1527" s="48"/>
    </row>
    <row r="1528" s="2" customFormat="1" ht="16.8" customHeight="1">
      <c r="A1528" s="42"/>
      <c r="B1528" s="48"/>
      <c r="C1528" s="332" t="s">
        <v>2330</v>
      </c>
      <c r="D1528" s="332" t="s">
        <v>2331</v>
      </c>
      <c r="E1528" s="21" t="s">
        <v>436</v>
      </c>
      <c r="F1528" s="333">
        <v>788.68600000000004</v>
      </c>
      <c r="G1528" s="42"/>
      <c r="H1528" s="48"/>
    </row>
    <row r="1529" s="2" customFormat="1" ht="16.8" customHeight="1">
      <c r="A1529" s="42"/>
      <c r="B1529" s="48"/>
      <c r="C1529" s="328" t="s">
        <v>554</v>
      </c>
      <c r="D1529" s="329" t="s">
        <v>554</v>
      </c>
      <c r="E1529" s="330" t="s">
        <v>28</v>
      </c>
      <c r="F1529" s="331">
        <v>9.4120000000000008</v>
      </c>
      <c r="G1529" s="42"/>
      <c r="H1529" s="48"/>
    </row>
    <row r="1530" s="2" customFormat="1" ht="16.8" customHeight="1">
      <c r="A1530" s="42"/>
      <c r="B1530" s="48"/>
      <c r="C1530" s="332" t="s">
        <v>28</v>
      </c>
      <c r="D1530" s="332" t="s">
        <v>1398</v>
      </c>
      <c r="E1530" s="21" t="s">
        <v>28</v>
      </c>
      <c r="F1530" s="333">
        <v>0</v>
      </c>
      <c r="G1530" s="42"/>
      <c r="H1530" s="48"/>
    </row>
    <row r="1531" s="2" customFormat="1" ht="16.8" customHeight="1">
      <c r="A1531" s="42"/>
      <c r="B1531" s="48"/>
      <c r="C1531" s="332" t="s">
        <v>28</v>
      </c>
      <c r="D1531" s="332" t="s">
        <v>2313</v>
      </c>
      <c r="E1531" s="21" t="s">
        <v>28</v>
      </c>
      <c r="F1531" s="333">
        <v>9.4120000000000008</v>
      </c>
      <c r="G1531" s="42"/>
      <c r="H1531" s="48"/>
    </row>
    <row r="1532" s="2" customFormat="1" ht="16.8" customHeight="1">
      <c r="A1532" s="42"/>
      <c r="B1532" s="48"/>
      <c r="C1532" s="332" t="s">
        <v>554</v>
      </c>
      <c r="D1532" s="332" t="s">
        <v>466</v>
      </c>
      <c r="E1532" s="21" t="s">
        <v>28</v>
      </c>
      <c r="F1532" s="333">
        <v>9.4120000000000008</v>
      </c>
      <c r="G1532" s="42"/>
      <c r="H1532" s="48"/>
    </row>
    <row r="1533" s="2" customFormat="1" ht="16.8" customHeight="1">
      <c r="A1533" s="42"/>
      <c r="B1533" s="48"/>
      <c r="C1533" s="334" t="s">
        <v>7394</v>
      </c>
      <c r="D1533" s="42"/>
      <c r="E1533" s="42"/>
      <c r="F1533" s="42"/>
      <c r="G1533" s="42"/>
      <c r="H1533" s="48"/>
    </row>
    <row r="1534" s="2" customFormat="1" ht="16.8" customHeight="1">
      <c r="A1534" s="42"/>
      <c r="B1534" s="48"/>
      <c r="C1534" s="332" t="s">
        <v>2301</v>
      </c>
      <c r="D1534" s="332" t="s">
        <v>7610</v>
      </c>
      <c r="E1534" s="21" t="s">
        <v>436</v>
      </c>
      <c r="F1534" s="333">
        <v>9.4120000000000008</v>
      </c>
      <c r="G1534" s="42"/>
      <c r="H1534" s="48"/>
    </row>
    <row r="1535" s="2" customFormat="1" ht="16.8" customHeight="1">
      <c r="A1535" s="42"/>
      <c r="B1535" s="48"/>
      <c r="C1535" s="332" t="s">
        <v>2315</v>
      </c>
      <c r="D1535" s="332" t="s">
        <v>2316</v>
      </c>
      <c r="E1535" s="21" t="s">
        <v>436</v>
      </c>
      <c r="F1535" s="333">
        <v>10.353</v>
      </c>
      <c r="G1535" s="42"/>
      <c r="H1535" s="48"/>
    </row>
    <row r="1536" s="2" customFormat="1" ht="16.8" customHeight="1">
      <c r="A1536" s="42"/>
      <c r="B1536" s="48"/>
      <c r="C1536" s="328" t="s">
        <v>559</v>
      </c>
      <c r="D1536" s="329" t="s">
        <v>559</v>
      </c>
      <c r="E1536" s="330" t="s">
        <v>28</v>
      </c>
      <c r="F1536" s="331">
        <v>110.44</v>
      </c>
      <c r="G1536" s="42"/>
      <c r="H1536" s="48"/>
    </row>
    <row r="1537" s="2" customFormat="1" ht="16.8" customHeight="1">
      <c r="A1537" s="42"/>
      <c r="B1537" s="48"/>
      <c r="C1537" s="332" t="s">
        <v>28</v>
      </c>
      <c r="D1537" s="332" t="s">
        <v>2326</v>
      </c>
      <c r="E1537" s="21" t="s">
        <v>28</v>
      </c>
      <c r="F1537" s="333">
        <v>110.44</v>
      </c>
      <c r="G1537" s="42"/>
      <c r="H1537" s="48"/>
    </row>
    <row r="1538" s="2" customFormat="1" ht="16.8" customHeight="1">
      <c r="A1538" s="42"/>
      <c r="B1538" s="48"/>
      <c r="C1538" s="332" t="s">
        <v>559</v>
      </c>
      <c r="D1538" s="332" t="s">
        <v>1235</v>
      </c>
      <c r="E1538" s="21" t="s">
        <v>28</v>
      </c>
      <c r="F1538" s="333">
        <v>110.44</v>
      </c>
      <c r="G1538" s="42"/>
      <c r="H1538" s="48"/>
    </row>
    <row r="1539" s="2" customFormat="1" ht="16.8" customHeight="1">
      <c r="A1539" s="42"/>
      <c r="B1539" s="48"/>
      <c r="C1539" s="334" t="s">
        <v>7394</v>
      </c>
      <c r="D1539" s="42"/>
      <c r="E1539" s="42"/>
      <c r="F1539" s="42"/>
      <c r="G1539" s="42"/>
      <c r="H1539" s="48"/>
    </row>
    <row r="1540" s="2" customFormat="1" ht="16.8" customHeight="1">
      <c r="A1540" s="42"/>
      <c r="B1540" s="48"/>
      <c r="C1540" s="332" t="s">
        <v>2320</v>
      </c>
      <c r="D1540" s="332" t="s">
        <v>7613</v>
      </c>
      <c r="E1540" s="21" t="s">
        <v>436</v>
      </c>
      <c r="F1540" s="333">
        <v>883.66200000000003</v>
      </c>
      <c r="G1540" s="42"/>
      <c r="H1540" s="48"/>
    </row>
    <row r="1541" s="2" customFormat="1" ht="16.8" customHeight="1">
      <c r="A1541" s="42"/>
      <c r="B1541" s="48"/>
      <c r="C1541" s="332" t="s">
        <v>2336</v>
      </c>
      <c r="D1541" s="332" t="s">
        <v>2337</v>
      </c>
      <c r="E1541" s="21" t="s">
        <v>436</v>
      </c>
      <c r="F1541" s="333">
        <v>112.649</v>
      </c>
      <c r="G1541" s="42"/>
      <c r="H1541" s="48"/>
    </row>
    <row r="1542" s="2" customFormat="1" ht="16.8" customHeight="1">
      <c r="A1542" s="42"/>
      <c r="B1542" s="48"/>
      <c r="C1542" s="328" t="s">
        <v>563</v>
      </c>
      <c r="D1542" s="329" t="s">
        <v>563</v>
      </c>
      <c r="E1542" s="330" t="s">
        <v>28</v>
      </c>
      <c r="F1542" s="331">
        <v>12</v>
      </c>
      <c r="G1542" s="42"/>
      <c r="H1542" s="48"/>
    </row>
    <row r="1543" s="2" customFormat="1" ht="16.8" customHeight="1">
      <c r="A1543" s="42"/>
      <c r="B1543" s="48"/>
      <c r="C1543" s="332" t="s">
        <v>28</v>
      </c>
      <c r="D1543" s="332" t="s">
        <v>2327</v>
      </c>
      <c r="E1543" s="21" t="s">
        <v>28</v>
      </c>
      <c r="F1543" s="333">
        <v>12</v>
      </c>
      <c r="G1543" s="42"/>
      <c r="H1543" s="48"/>
    </row>
    <row r="1544" s="2" customFormat="1" ht="16.8" customHeight="1">
      <c r="A1544" s="42"/>
      <c r="B1544" s="48"/>
      <c r="C1544" s="332" t="s">
        <v>563</v>
      </c>
      <c r="D1544" s="332" t="s">
        <v>1235</v>
      </c>
      <c r="E1544" s="21" t="s">
        <v>28</v>
      </c>
      <c r="F1544" s="333">
        <v>12</v>
      </c>
      <c r="G1544" s="42"/>
      <c r="H1544" s="48"/>
    </row>
    <row r="1545" s="2" customFormat="1" ht="16.8" customHeight="1">
      <c r="A1545" s="42"/>
      <c r="B1545" s="48"/>
      <c r="C1545" s="334" t="s">
        <v>7394</v>
      </c>
      <c r="D1545" s="42"/>
      <c r="E1545" s="42"/>
      <c r="F1545" s="42"/>
      <c r="G1545" s="42"/>
      <c r="H1545" s="48"/>
    </row>
    <row r="1546" s="2" customFormat="1" ht="16.8" customHeight="1">
      <c r="A1546" s="42"/>
      <c r="B1546" s="48"/>
      <c r="C1546" s="332" t="s">
        <v>2320</v>
      </c>
      <c r="D1546" s="332" t="s">
        <v>7613</v>
      </c>
      <c r="E1546" s="21" t="s">
        <v>436</v>
      </c>
      <c r="F1546" s="333">
        <v>883.66200000000003</v>
      </c>
      <c r="G1546" s="42"/>
      <c r="H1546" s="48"/>
    </row>
    <row r="1547" s="2" customFormat="1" ht="16.8" customHeight="1">
      <c r="A1547" s="42"/>
      <c r="B1547" s="48"/>
      <c r="C1547" s="332" t="s">
        <v>2330</v>
      </c>
      <c r="D1547" s="332" t="s">
        <v>2331</v>
      </c>
      <c r="E1547" s="21" t="s">
        <v>436</v>
      </c>
      <c r="F1547" s="333">
        <v>788.68600000000004</v>
      </c>
      <c r="G1547" s="42"/>
      <c r="H1547" s="48"/>
    </row>
    <row r="1548" s="2" customFormat="1" ht="16.8" customHeight="1">
      <c r="A1548" s="42"/>
      <c r="B1548" s="48"/>
      <c r="C1548" s="328" t="s">
        <v>2328</v>
      </c>
      <c r="D1548" s="329" t="s">
        <v>2328</v>
      </c>
      <c r="E1548" s="330" t="s">
        <v>28</v>
      </c>
      <c r="F1548" s="331">
        <v>883.66200000000003</v>
      </c>
      <c r="G1548" s="42"/>
      <c r="H1548" s="48"/>
    </row>
    <row r="1549" s="2" customFormat="1" ht="16.8" customHeight="1">
      <c r="A1549" s="42"/>
      <c r="B1549" s="48"/>
      <c r="C1549" s="332" t="s">
        <v>28</v>
      </c>
      <c r="D1549" s="332" t="s">
        <v>863</v>
      </c>
      <c r="E1549" s="21" t="s">
        <v>28</v>
      </c>
      <c r="F1549" s="333">
        <v>0</v>
      </c>
      <c r="G1549" s="42"/>
      <c r="H1549" s="48"/>
    </row>
    <row r="1550" s="2" customFormat="1" ht="16.8" customHeight="1">
      <c r="A1550" s="42"/>
      <c r="B1550" s="48"/>
      <c r="C1550" s="332" t="s">
        <v>28</v>
      </c>
      <c r="D1550" s="332" t="s">
        <v>2324</v>
      </c>
      <c r="E1550" s="21" t="s">
        <v>28</v>
      </c>
      <c r="F1550" s="333">
        <v>422.18200000000002</v>
      </c>
      <c r="G1550" s="42"/>
      <c r="H1550" s="48"/>
    </row>
    <row r="1551" s="2" customFormat="1" ht="16.8" customHeight="1">
      <c r="A1551" s="42"/>
      <c r="B1551" s="48"/>
      <c r="C1551" s="332" t="s">
        <v>28</v>
      </c>
      <c r="D1551" s="332" t="s">
        <v>2325</v>
      </c>
      <c r="E1551" s="21" t="s">
        <v>28</v>
      </c>
      <c r="F1551" s="333">
        <v>339.04000000000002</v>
      </c>
      <c r="G1551" s="42"/>
      <c r="H1551" s="48"/>
    </row>
    <row r="1552" s="2" customFormat="1" ht="16.8" customHeight="1">
      <c r="A1552" s="42"/>
      <c r="B1552" s="48"/>
      <c r="C1552" s="332" t="s">
        <v>28</v>
      </c>
      <c r="D1552" s="332" t="s">
        <v>2326</v>
      </c>
      <c r="E1552" s="21" t="s">
        <v>28</v>
      </c>
      <c r="F1552" s="333">
        <v>110.44</v>
      </c>
      <c r="G1552" s="42"/>
      <c r="H1552" s="48"/>
    </row>
    <row r="1553" s="2" customFormat="1" ht="16.8" customHeight="1">
      <c r="A1553" s="42"/>
      <c r="B1553" s="48"/>
      <c r="C1553" s="332" t="s">
        <v>28</v>
      </c>
      <c r="D1553" s="332" t="s">
        <v>2327</v>
      </c>
      <c r="E1553" s="21" t="s">
        <v>28</v>
      </c>
      <c r="F1553" s="333">
        <v>12</v>
      </c>
      <c r="G1553" s="42"/>
      <c r="H1553" s="48"/>
    </row>
    <row r="1554" s="2" customFormat="1" ht="16.8" customHeight="1">
      <c r="A1554" s="42"/>
      <c r="B1554" s="48"/>
      <c r="C1554" s="332" t="s">
        <v>2328</v>
      </c>
      <c r="D1554" s="332" t="s">
        <v>466</v>
      </c>
      <c r="E1554" s="21" t="s">
        <v>28</v>
      </c>
      <c r="F1554" s="333">
        <v>883.66200000000003</v>
      </c>
      <c r="G1554" s="42"/>
      <c r="H1554" s="48"/>
    </row>
    <row r="1555" s="2" customFormat="1" ht="16.8" customHeight="1">
      <c r="A1555" s="42"/>
      <c r="B1555" s="48"/>
      <c r="C1555" s="328" t="s">
        <v>2289</v>
      </c>
      <c r="D1555" s="329" t="s">
        <v>2289</v>
      </c>
      <c r="E1555" s="330" t="s">
        <v>28</v>
      </c>
      <c r="F1555" s="331">
        <v>597.96600000000001</v>
      </c>
      <c r="G1555" s="42"/>
      <c r="H1555" s="48"/>
    </row>
    <row r="1556" s="2" customFormat="1" ht="16.8" customHeight="1">
      <c r="A1556" s="42"/>
      <c r="B1556" s="48"/>
      <c r="C1556" s="332" t="s">
        <v>28</v>
      </c>
      <c r="D1556" s="332" t="s">
        <v>892</v>
      </c>
      <c r="E1556" s="21" t="s">
        <v>28</v>
      </c>
      <c r="F1556" s="333">
        <v>0</v>
      </c>
      <c r="G1556" s="42"/>
      <c r="H1556" s="48"/>
    </row>
    <row r="1557" s="2" customFormat="1" ht="16.8" customHeight="1">
      <c r="A1557" s="42"/>
      <c r="B1557" s="48"/>
      <c r="C1557" s="332" t="s">
        <v>28</v>
      </c>
      <c r="D1557" s="332" t="s">
        <v>455</v>
      </c>
      <c r="E1557" s="21" t="s">
        <v>28</v>
      </c>
      <c r="F1557" s="333">
        <v>138.22999999999999</v>
      </c>
      <c r="G1557" s="42"/>
      <c r="H1557" s="48"/>
    </row>
    <row r="1558" s="2" customFormat="1" ht="16.8" customHeight="1">
      <c r="A1558" s="42"/>
      <c r="B1558" s="48"/>
      <c r="C1558" s="332" t="s">
        <v>28</v>
      </c>
      <c r="D1558" s="332" t="s">
        <v>2285</v>
      </c>
      <c r="E1558" s="21" t="s">
        <v>28</v>
      </c>
      <c r="F1558" s="333">
        <v>285.51600000000002</v>
      </c>
      <c r="G1558" s="42"/>
      <c r="H1558" s="48"/>
    </row>
    <row r="1559" s="2" customFormat="1" ht="16.8" customHeight="1">
      <c r="A1559" s="42"/>
      <c r="B1559" s="48"/>
      <c r="C1559" s="332" t="s">
        <v>28</v>
      </c>
      <c r="D1559" s="332" t="s">
        <v>2286</v>
      </c>
      <c r="E1559" s="21" t="s">
        <v>28</v>
      </c>
      <c r="F1559" s="333">
        <v>198.74000000000001</v>
      </c>
      <c r="G1559" s="42"/>
      <c r="H1559" s="48"/>
    </row>
    <row r="1560" s="2" customFormat="1" ht="16.8" customHeight="1">
      <c r="A1560" s="42"/>
      <c r="B1560" s="48"/>
      <c r="C1560" s="332" t="s">
        <v>28</v>
      </c>
      <c r="D1560" s="332" t="s">
        <v>2287</v>
      </c>
      <c r="E1560" s="21" t="s">
        <v>28</v>
      </c>
      <c r="F1560" s="333">
        <v>-45.359999999999999</v>
      </c>
      <c r="G1560" s="42"/>
      <c r="H1560" s="48"/>
    </row>
    <row r="1561" s="2" customFormat="1" ht="16.8" customHeight="1">
      <c r="A1561" s="42"/>
      <c r="B1561" s="48"/>
      <c r="C1561" s="332" t="s">
        <v>28</v>
      </c>
      <c r="D1561" s="332" t="s">
        <v>2288</v>
      </c>
      <c r="E1561" s="21" t="s">
        <v>28</v>
      </c>
      <c r="F1561" s="333">
        <v>20.84</v>
      </c>
      <c r="G1561" s="42"/>
      <c r="H1561" s="48"/>
    </row>
    <row r="1562" s="2" customFormat="1" ht="16.8" customHeight="1">
      <c r="A1562" s="42"/>
      <c r="B1562" s="48"/>
      <c r="C1562" s="332" t="s">
        <v>2289</v>
      </c>
      <c r="D1562" s="332" t="s">
        <v>466</v>
      </c>
      <c r="E1562" s="21" t="s">
        <v>28</v>
      </c>
      <c r="F1562" s="333">
        <v>597.96600000000001</v>
      </c>
      <c r="G1562" s="42"/>
      <c r="H1562" s="48"/>
    </row>
    <row r="1563" s="2" customFormat="1" ht="16.8" customHeight="1">
      <c r="A1563" s="42"/>
      <c r="B1563" s="48"/>
      <c r="C1563" s="328" t="s">
        <v>565</v>
      </c>
      <c r="D1563" s="329" t="s">
        <v>565</v>
      </c>
      <c r="E1563" s="330" t="s">
        <v>28</v>
      </c>
      <c r="F1563" s="331">
        <v>285.51600000000002</v>
      </c>
      <c r="G1563" s="42"/>
      <c r="H1563" s="48"/>
    </row>
    <row r="1564" s="2" customFormat="1" ht="16.8" customHeight="1">
      <c r="A1564" s="42"/>
      <c r="B1564" s="48"/>
      <c r="C1564" s="332" t="s">
        <v>28</v>
      </c>
      <c r="D1564" s="332" t="s">
        <v>2285</v>
      </c>
      <c r="E1564" s="21" t="s">
        <v>28</v>
      </c>
      <c r="F1564" s="333">
        <v>285.51600000000002</v>
      </c>
      <c r="G1564" s="42"/>
      <c r="H1564" s="48"/>
    </row>
    <row r="1565" s="2" customFormat="1" ht="16.8" customHeight="1">
      <c r="A1565" s="42"/>
      <c r="B1565" s="48"/>
      <c r="C1565" s="332" t="s">
        <v>565</v>
      </c>
      <c r="D1565" s="332" t="s">
        <v>1235</v>
      </c>
      <c r="E1565" s="21" t="s">
        <v>28</v>
      </c>
      <c r="F1565" s="333">
        <v>285.51600000000002</v>
      </c>
      <c r="G1565" s="42"/>
      <c r="H1565" s="48"/>
    </row>
    <row r="1566" s="2" customFormat="1" ht="16.8" customHeight="1">
      <c r="A1566" s="42"/>
      <c r="B1566" s="48"/>
      <c r="C1566" s="334" t="s">
        <v>7394</v>
      </c>
      <c r="D1566" s="42"/>
      <c r="E1566" s="42"/>
      <c r="F1566" s="42"/>
      <c r="G1566" s="42"/>
      <c r="H1566" s="48"/>
    </row>
    <row r="1567" s="2" customFormat="1" ht="16.8" customHeight="1">
      <c r="A1567" s="42"/>
      <c r="B1567" s="48"/>
      <c r="C1567" s="332" t="s">
        <v>2281</v>
      </c>
      <c r="D1567" s="332" t="s">
        <v>7584</v>
      </c>
      <c r="E1567" s="21" t="s">
        <v>436</v>
      </c>
      <c r="F1567" s="333">
        <v>597.96600000000001</v>
      </c>
      <c r="G1567" s="42"/>
      <c r="H1567" s="48"/>
    </row>
    <row r="1568" s="2" customFormat="1" ht="16.8" customHeight="1">
      <c r="A1568" s="42"/>
      <c r="B1568" s="48"/>
      <c r="C1568" s="332" t="s">
        <v>2265</v>
      </c>
      <c r="D1568" s="332" t="s">
        <v>2266</v>
      </c>
      <c r="E1568" s="21" t="s">
        <v>436</v>
      </c>
      <c r="F1568" s="333">
        <v>321.67399999999998</v>
      </c>
      <c r="G1568" s="42"/>
      <c r="H1568" s="48"/>
    </row>
    <row r="1569" s="2" customFormat="1" ht="16.8" customHeight="1">
      <c r="A1569" s="42"/>
      <c r="B1569" s="48"/>
      <c r="C1569" s="328" t="s">
        <v>568</v>
      </c>
      <c r="D1569" s="329" t="s">
        <v>568</v>
      </c>
      <c r="E1569" s="330" t="s">
        <v>28</v>
      </c>
      <c r="F1569" s="331">
        <v>153.38</v>
      </c>
      <c r="G1569" s="42"/>
      <c r="H1569" s="48"/>
    </row>
    <row r="1570" s="2" customFormat="1" ht="16.8" customHeight="1">
      <c r="A1570" s="42"/>
      <c r="B1570" s="48"/>
      <c r="C1570" s="332" t="s">
        <v>28</v>
      </c>
      <c r="D1570" s="332" t="s">
        <v>2286</v>
      </c>
      <c r="E1570" s="21" t="s">
        <v>28</v>
      </c>
      <c r="F1570" s="333">
        <v>198.74000000000001</v>
      </c>
      <c r="G1570" s="42"/>
      <c r="H1570" s="48"/>
    </row>
    <row r="1571" s="2" customFormat="1" ht="16.8" customHeight="1">
      <c r="A1571" s="42"/>
      <c r="B1571" s="48"/>
      <c r="C1571" s="332" t="s">
        <v>28</v>
      </c>
      <c r="D1571" s="332" t="s">
        <v>2287</v>
      </c>
      <c r="E1571" s="21" t="s">
        <v>28</v>
      </c>
      <c r="F1571" s="333">
        <v>-45.359999999999999</v>
      </c>
      <c r="G1571" s="42"/>
      <c r="H1571" s="48"/>
    </row>
    <row r="1572" s="2" customFormat="1" ht="16.8" customHeight="1">
      <c r="A1572" s="42"/>
      <c r="B1572" s="48"/>
      <c r="C1572" s="332" t="s">
        <v>568</v>
      </c>
      <c r="D1572" s="332" t="s">
        <v>1235</v>
      </c>
      <c r="E1572" s="21" t="s">
        <v>28</v>
      </c>
      <c r="F1572" s="333">
        <v>153.38</v>
      </c>
      <c r="G1572" s="42"/>
      <c r="H1572" s="48"/>
    </row>
    <row r="1573" s="2" customFormat="1" ht="16.8" customHeight="1">
      <c r="A1573" s="42"/>
      <c r="B1573" s="48"/>
      <c r="C1573" s="334" t="s">
        <v>7394</v>
      </c>
      <c r="D1573" s="42"/>
      <c r="E1573" s="42"/>
      <c r="F1573" s="42"/>
      <c r="G1573" s="42"/>
      <c r="H1573" s="48"/>
    </row>
    <row r="1574" s="2" customFormat="1" ht="16.8" customHeight="1">
      <c r="A1574" s="42"/>
      <c r="B1574" s="48"/>
      <c r="C1574" s="332" t="s">
        <v>2281</v>
      </c>
      <c r="D1574" s="332" t="s">
        <v>7584</v>
      </c>
      <c r="E1574" s="21" t="s">
        <v>436</v>
      </c>
      <c r="F1574" s="333">
        <v>597.96600000000001</v>
      </c>
      <c r="G1574" s="42"/>
      <c r="H1574" s="48"/>
    </row>
    <row r="1575" s="2" customFormat="1" ht="16.8" customHeight="1">
      <c r="A1575" s="42"/>
      <c r="B1575" s="48"/>
      <c r="C1575" s="332" t="s">
        <v>2291</v>
      </c>
      <c r="D1575" s="332" t="s">
        <v>2292</v>
      </c>
      <c r="E1575" s="21" t="s">
        <v>436</v>
      </c>
      <c r="F1575" s="333">
        <v>306.19099999999997</v>
      </c>
      <c r="G1575" s="42"/>
      <c r="H1575" s="48"/>
    </row>
    <row r="1576" s="2" customFormat="1" ht="16.8" customHeight="1">
      <c r="A1576" s="42"/>
      <c r="B1576" s="48"/>
      <c r="C1576" s="328" t="s">
        <v>570</v>
      </c>
      <c r="D1576" s="329" t="s">
        <v>570</v>
      </c>
      <c r="E1576" s="330" t="s">
        <v>28</v>
      </c>
      <c r="F1576" s="331">
        <v>20.84</v>
      </c>
      <c r="G1576" s="42"/>
      <c r="H1576" s="48"/>
    </row>
    <row r="1577" s="2" customFormat="1" ht="16.8" customHeight="1">
      <c r="A1577" s="42"/>
      <c r="B1577" s="48"/>
      <c r="C1577" s="332" t="s">
        <v>28</v>
      </c>
      <c r="D1577" s="332" t="s">
        <v>2288</v>
      </c>
      <c r="E1577" s="21" t="s">
        <v>28</v>
      </c>
      <c r="F1577" s="333">
        <v>20.84</v>
      </c>
      <c r="G1577" s="42"/>
      <c r="H1577" s="48"/>
    </row>
    <row r="1578" s="2" customFormat="1" ht="16.8" customHeight="1">
      <c r="A1578" s="42"/>
      <c r="B1578" s="48"/>
      <c r="C1578" s="332" t="s">
        <v>570</v>
      </c>
      <c r="D1578" s="332" t="s">
        <v>1235</v>
      </c>
      <c r="E1578" s="21" t="s">
        <v>28</v>
      </c>
      <c r="F1578" s="333">
        <v>20.84</v>
      </c>
      <c r="G1578" s="42"/>
      <c r="H1578" s="48"/>
    </row>
    <row r="1579" s="2" customFormat="1" ht="16.8" customHeight="1">
      <c r="A1579" s="42"/>
      <c r="B1579" s="48"/>
      <c r="C1579" s="334" t="s">
        <v>7394</v>
      </c>
      <c r="D1579" s="42"/>
      <c r="E1579" s="42"/>
      <c r="F1579" s="42"/>
      <c r="G1579" s="42"/>
      <c r="H1579" s="48"/>
    </row>
    <row r="1580" s="2" customFormat="1" ht="16.8" customHeight="1">
      <c r="A1580" s="42"/>
      <c r="B1580" s="48"/>
      <c r="C1580" s="332" t="s">
        <v>2281</v>
      </c>
      <c r="D1580" s="332" t="s">
        <v>7584</v>
      </c>
      <c r="E1580" s="21" t="s">
        <v>436</v>
      </c>
      <c r="F1580" s="333">
        <v>597.96600000000001</v>
      </c>
      <c r="G1580" s="42"/>
      <c r="H1580" s="48"/>
    </row>
    <row r="1581" s="2" customFormat="1" ht="16.8" customHeight="1">
      <c r="A1581" s="42"/>
      <c r="B1581" s="48"/>
      <c r="C1581" s="332" t="s">
        <v>2265</v>
      </c>
      <c r="D1581" s="332" t="s">
        <v>2266</v>
      </c>
      <c r="E1581" s="21" t="s">
        <v>436</v>
      </c>
      <c r="F1581" s="333">
        <v>321.67399999999998</v>
      </c>
      <c r="G1581" s="42"/>
      <c r="H1581" s="48"/>
    </row>
    <row r="1582" s="2" customFormat="1" ht="16.8" customHeight="1">
      <c r="A1582" s="42"/>
      <c r="B1582" s="48"/>
      <c r="C1582" s="328" t="s">
        <v>575</v>
      </c>
      <c r="D1582" s="329" t="s">
        <v>575</v>
      </c>
      <c r="E1582" s="330" t="s">
        <v>28</v>
      </c>
      <c r="F1582" s="331">
        <v>17.097000000000001</v>
      </c>
      <c r="G1582" s="42"/>
      <c r="H1582" s="48"/>
    </row>
    <row r="1583" s="2" customFormat="1" ht="16.8" customHeight="1">
      <c r="A1583" s="42"/>
      <c r="B1583" s="48"/>
      <c r="C1583" s="332" t="s">
        <v>28</v>
      </c>
      <c r="D1583" s="332" t="s">
        <v>863</v>
      </c>
      <c r="E1583" s="21" t="s">
        <v>28</v>
      </c>
      <c r="F1583" s="333">
        <v>0</v>
      </c>
      <c r="G1583" s="42"/>
      <c r="H1583" s="48"/>
    </row>
    <row r="1584" s="2" customFormat="1" ht="16.8" customHeight="1">
      <c r="A1584" s="42"/>
      <c r="B1584" s="48"/>
      <c r="C1584" s="332" t="s">
        <v>28</v>
      </c>
      <c r="D1584" s="332" t="s">
        <v>2263</v>
      </c>
      <c r="E1584" s="21" t="s">
        <v>28</v>
      </c>
      <c r="F1584" s="333">
        <v>17.097000000000001</v>
      </c>
      <c r="G1584" s="42"/>
      <c r="H1584" s="48"/>
    </row>
    <row r="1585" s="2" customFormat="1" ht="16.8" customHeight="1">
      <c r="A1585" s="42"/>
      <c r="B1585" s="48"/>
      <c r="C1585" s="332" t="s">
        <v>575</v>
      </c>
      <c r="D1585" s="332" t="s">
        <v>466</v>
      </c>
      <c r="E1585" s="21" t="s">
        <v>28</v>
      </c>
      <c r="F1585" s="333">
        <v>17.097000000000001</v>
      </c>
      <c r="G1585" s="42"/>
      <c r="H1585" s="48"/>
    </row>
    <row r="1586" s="2" customFormat="1" ht="16.8" customHeight="1">
      <c r="A1586" s="42"/>
      <c r="B1586" s="48"/>
      <c r="C1586" s="334" t="s">
        <v>7394</v>
      </c>
      <c r="D1586" s="42"/>
      <c r="E1586" s="42"/>
      <c r="F1586" s="42"/>
      <c r="G1586" s="42"/>
      <c r="H1586" s="48"/>
    </row>
    <row r="1587" s="2" customFormat="1" ht="16.8" customHeight="1">
      <c r="A1587" s="42"/>
      <c r="B1587" s="48"/>
      <c r="C1587" s="332" t="s">
        <v>2259</v>
      </c>
      <c r="D1587" s="332" t="s">
        <v>7614</v>
      </c>
      <c r="E1587" s="21" t="s">
        <v>436</v>
      </c>
      <c r="F1587" s="333">
        <v>17.097000000000001</v>
      </c>
      <c r="G1587" s="42"/>
      <c r="H1587" s="48"/>
    </row>
    <row r="1588" s="2" customFormat="1" ht="16.8" customHeight="1">
      <c r="A1588" s="42"/>
      <c r="B1588" s="48"/>
      <c r="C1588" s="332" t="s">
        <v>2265</v>
      </c>
      <c r="D1588" s="332" t="s">
        <v>2266</v>
      </c>
      <c r="E1588" s="21" t="s">
        <v>436</v>
      </c>
      <c r="F1588" s="333">
        <v>34.878</v>
      </c>
      <c r="G1588" s="42"/>
      <c r="H1588" s="48"/>
    </row>
    <row r="1589" s="2" customFormat="1" ht="16.8" customHeight="1">
      <c r="A1589" s="42"/>
      <c r="B1589" s="48"/>
      <c r="C1589" s="328" t="s">
        <v>579</v>
      </c>
      <c r="D1589" s="329" t="s">
        <v>579</v>
      </c>
      <c r="E1589" s="330" t="s">
        <v>28</v>
      </c>
      <c r="F1589" s="331">
        <v>15.212</v>
      </c>
      <c r="G1589" s="42"/>
      <c r="H1589" s="48"/>
    </row>
    <row r="1590" s="2" customFormat="1" ht="16.8" customHeight="1">
      <c r="A1590" s="42"/>
      <c r="B1590" s="48"/>
      <c r="C1590" s="332" t="s">
        <v>28</v>
      </c>
      <c r="D1590" s="332" t="s">
        <v>892</v>
      </c>
      <c r="E1590" s="21" t="s">
        <v>28</v>
      </c>
      <c r="F1590" s="333">
        <v>0</v>
      </c>
      <c r="G1590" s="42"/>
      <c r="H1590" s="48"/>
    </row>
    <row r="1591" s="2" customFormat="1" ht="16.8" customHeight="1">
      <c r="A1591" s="42"/>
      <c r="B1591" s="48"/>
      <c r="C1591" s="332" t="s">
        <v>28</v>
      </c>
      <c r="D1591" s="332" t="s">
        <v>2249</v>
      </c>
      <c r="E1591" s="21" t="s">
        <v>28</v>
      </c>
      <c r="F1591" s="333">
        <v>0.68999999999999995</v>
      </c>
      <c r="G1591" s="42"/>
      <c r="H1591" s="48"/>
    </row>
    <row r="1592" s="2" customFormat="1" ht="16.8" customHeight="1">
      <c r="A1592" s="42"/>
      <c r="B1592" s="48"/>
      <c r="C1592" s="332" t="s">
        <v>28</v>
      </c>
      <c r="D1592" s="332" t="s">
        <v>2250</v>
      </c>
      <c r="E1592" s="21" t="s">
        <v>28</v>
      </c>
      <c r="F1592" s="333">
        <v>3.7970000000000002</v>
      </c>
      <c r="G1592" s="42"/>
      <c r="H1592" s="48"/>
    </row>
    <row r="1593" s="2" customFormat="1" ht="16.8" customHeight="1">
      <c r="A1593" s="42"/>
      <c r="B1593" s="48"/>
      <c r="C1593" s="332" t="s">
        <v>28</v>
      </c>
      <c r="D1593" s="332" t="s">
        <v>2251</v>
      </c>
      <c r="E1593" s="21" t="s">
        <v>28</v>
      </c>
      <c r="F1593" s="333">
        <v>2.085</v>
      </c>
      <c r="G1593" s="42"/>
      <c r="H1593" s="48"/>
    </row>
    <row r="1594" s="2" customFormat="1" ht="16.8" customHeight="1">
      <c r="A1594" s="42"/>
      <c r="B1594" s="48"/>
      <c r="C1594" s="332" t="s">
        <v>28</v>
      </c>
      <c r="D1594" s="332" t="s">
        <v>2252</v>
      </c>
      <c r="E1594" s="21" t="s">
        <v>28</v>
      </c>
      <c r="F1594" s="333">
        <v>8.6400000000000006</v>
      </c>
      <c r="G1594" s="42"/>
      <c r="H1594" s="48"/>
    </row>
    <row r="1595" s="2" customFormat="1" ht="16.8" customHeight="1">
      <c r="A1595" s="42"/>
      <c r="B1595" s="48"/>
      <c r="C1595" s="332" t="s">
        <v>579</v>
      </c>
      <c r="D1595" s="332" t="s">
        <v>1235</v>
      </c>
      <c r="E1595" s="21" t="s">
        <v>28</v>
      </c>
      <c r="F1595" s="333">
        <v>15.212</v>
      </c>
      <c r="G1595" s="42"/>
      <c r="H1595" s="48"/>
    </row>
    <row r="1596" s="2" customFormat="1" ht="16.8" customHeight="1">
      <c r="A1596" s="42"/>
      <c r="B1596" s="48"/>
      <c r="C1596" s="334" t="s">
        <v>7394</v>
      </c>
      <c r="D1596" s="42"/>
      <c r="E1596" s="42"/>
      <c r="F1596" s="42"/>
      <c r="G1596" s="42"/>
      <c r="H1596" s="48"/>
    </row>
    <row r="1597" s="2" customFormat="1">
      <c r="A1597" s="42"/>
      <c r="B1597" s="48"/>
      <c r="C1597" s="332" t="s">
        <v>2245</v>
      </c>
      <c r="D1597" s="332" t="s">
        <v>7615</v>
      </c>
      <c r="E1597" s="21" t="s">
        <v>436</v>
      </c>
      <c r="F1597" s="333">
        <v>15.212</v>
      </c>
      <c r="G1597" s="42"/>
      <c r="H1597" s="48"/>
    </row>
    <row r="1598" s="2" customFormat="1" ht="16.8" customHeight="1">
      <c r="A1598" s="42"/>
      <c r="B1598" s="48"/>
      <c r="C1598" s="332" t="s">
        <v>2254</v>
      </c>
      <c r="D1598" s="332" t="s">
        <v>7616</v>
      </c>
      <c r="E1598" s="21" t="s">
        <v>436</v>
      </c>
      <c r="F1598" s="333">
        <v>16.733000000000001</v>
      </c>
      <c r="G1598" s="42"/>
      <c r="H1598" s="48"/>
    </row>
    <row r="1599" s="2" customFormat="1" ht="16.8" customHeight="1">
      <c r="A1599" s="42"/>
      <c r="B1599" s="48"/>
      <c r="C1599" s="328" t="s">
        <v>7617</v>
      </c>
      <c r="D1599" s="329" t="s">
        <v>7617</v>
      </c>
      <c r="E1599" s="330" t="s">
        <v>28</v>
      </c>
      <c r="F1599" s="331">
        <v>87.983000000000004</v>
      </c>
      <c r="G1599" s="42"/>
      <c r="H1599" s="48"/>
    </row>
    <row r="1600" s="2" customFormat="1" ht="16.8" customHeight="1">
      <c r="A1600" s="42"/>
      <c r="B1600" s="48"/>
      <c r="C1600" s="328" t="s">
        <v>581</v>
      </c>
      <c r="D1600" s="329" t="s">
        <v>581</v>
      </c>
      <c r="E1600" s="330" t="s">
        <v>28</v>
      </c>
      <c r="F1600" s="331">
        <v>74.731999999999999</v>
      </c>
      <c r="G1600" s="42"/>
      <c r="H1600" s="48"/>
    </row>
    <row r="1601" s="2" customFormat="1" ht="16.8" customHeight="1">
      <c r="A1601" s="42"/>
      <c r="B1601" s="48"/>
      <c r="C1601" s="332" t="s">
        <v>28</v>
      </c>
      <c r="D1601" s="332" t="s">
        <v>892</v>
      </c>
      <c r="E1601" s="21" t="s">
        <v>28</v>
      </c>
      <c r="F1601" s="333">
        <v>0</v>
      </c>
      <c r="G1601" s="42"/>
      <c r="H1601" s="48"/>
    </row>
    <row r="1602" s="2" customFormat="1" ht="16.8" customHeight="1">
      <c r="A1602" s="42"/>
      <c r="B1602" s="48"/>
      <c r="C1602" s="332" t="s">
        <v>28</v>
      </c>
      <c r="D1602" s="332" t="s">
        <v>2364</v>
      </c>
      <c r="E1602" s="21" t="s">
        <v>28</v>
      </c>
      <c r="F1602" s="333">
        <v>74.731999999999999</v>
      </c>
      <c r="G1602" s="42"/>
      <c r="H1602" s="48"/>
    </row>
    <row r="1603" s="2" customFormat="1" ht="16.8" customHeight="1">
      <c r="A1603" s="42"/>
      <c r="B1603" s="48"/>
      <c r="C1603" s="332" t="s">
        <v>581</v>
      </c>
      <c r="D1603" s="332" t="s">
        <v>1235</v>
      </c>
      <c r="E1603" s="21" t="s">
        <v>28</v>
      </c>
      <c r="F1603" s="333">
        <v>74.731999999999999</v>
      </c>
      <c r="G1603" s="42"/>
      <c r="H1603" s="48"/>
    </row>
    <row r="1604" s="2" customFormat="1" ht="16.8" customHeight="1">
      <c r="A1604" s="42"/>
      <c r="B1604" s="48"/>
      <c r="C1604" s="334" t="s">
        <v>7394</v>
      </c>
      <c r="D1604" s="42"/>
      <c r="E1604" s="42"/>
      <c r="F1604" s="42"/>
      <c r="G1604" s="42"/>
      <c r="H1604" s="48"/>
    </row>
    <row r="1605" s="2" customFormat="1" ht="16.8" customHeight="1">
      <c r="A1605" s="42"/>
      <c r="B1605" s="48"/>
      <c r="C1605" s="332" t="s">
        <v>2360</v>
      </c>
      <c r="D1605" s="332" t="s">
        <v>7618</v>
      </c>
      <c r="E1605" s="21" t="s">
        <v>436</v>
      </c>
      <c r="F1605" s="333">
        <v>87.983000000000004</v>
      </c>
      <c r="G1605" s="42"/>
      <c r="H1605" s="48"/>
    </row>
    <row r="1606" s="2" customFormat="1" ht="16.8" customHeight="1">
      <c r="A1606" s="42"/>
      <c r="B1606" s="48"/>
      <c r="C1606" s="332" t="s">
        <v>2254</v>
      </c>
      <c r="D1606" s="332" t="s">
        <v>7616</v>
      </c>
      <c r="E1606" s="21" t="s">
        <v>436</v>
      </c>
      <c r="F1606" s="333">
        <v>82.204999999999998</v>
      </c>
      <c r="G1606" s="42"/>
      <c r="H1606" s="48"/>
    </row>
    <row r="1607" s="2" customFormat="1" ht="16.8" customHeight="1">
      <c r="A1607" s="42"/>
      <c r="B1607" s="48"/>
      <c r="C1607" s="328" t="s">
        <v>584</v>
      </c>
      <c r="D1607" s="329" t="s">
        <v>584</v>
      </c>
      <c r="E1607" s="330" t="s">
        <v>28</v>
      </c>
      <c r="F1607" s="331">
        <v>13.250999999999999</v>
      </c>
      <c r="G1607" s="42"/>
      <c r="H1607" s="48"/>
    </row>
    <row r="1608" s="2" customFormat="1" ht="16.8" customHeight="1">
      <c r="A1608" s="42"/>
      <c r="B1608" s="48"/>
      <c r="C1608" s="332" t="s">
        <v>28</v>
      </c>
      <c r="D1608" s="332" t="s">
        <v>2365</v>
      </c>
      <c r="E1608" s="21" t="s">
        <v>28</v>
      </c>
      <c r="F1608" s="333">
        <v>13.250999999999999</v>
      </c>
      <c r="G1608" s="42"/>
      <c r="H1608" s="48"/>
    </row>
    <row r="1609" s="2" customFormat="1" ht="16.8" customHeight="1">
      <c r="A1609" s="42"/>
      <c r="B1609" s="48"/>
      <c r="C1609" s="332" t="s">
        <v>584</v>
      </c>
      <c r="D1609" s="332" t="s">
        <v>1235</v>
      </c>
      <c r="E1609" s="21" t="s">
        <v>28</v>
      </c>
      <c r="F1609" s="333">
        <v>13.250999999999999</v>
      </c>
      <c r="G1609" s="42"/>
      <c r="H1609" s="48"/>
    </row>
    <row r="1610" s="2" customFormat="1" ht="16.8" customHeight="1">
      <c r="A1610" s="42"/>
      <c r="B1610" s="48"/>
      <c r="C1610" s="334" t="s">
        <v>7394</v>
      </c>
      <c r="D1610" s="42"/>
      <c r="E1610" s="42"/>
      <c r="F1610" s="42"/>
      <c r="G1610" s="42"/>
      <c r="H1610" s="48"/>
    </row>
    <row r="1611" s="2" customFormat="1" ht="16.8" customHeight="1">
      <c r="A1611" s="42"/>
      <c r="B1611" s="48"/>
      <c r="C1611" s="332" t="s">
        <v>2360</v>
      </c>
      <c r="D1611" s="332" t="s">
        <v>7618</v>
      </c>
      <c r="E1611" s="21" t="s">
        <v>436</v>
      </c>
      <c r="F1611" s="333">
        <v>87.983000000000004</v>
      </c>
      <c r="G1611" s="42"/>
      <c r="H1611" s="48"/>
    </row>
    <row r="1612" s="2" customFormat="1" ht="16.8" customHeight="1">
      <c r="A1612" s="42"/>
      <c r="B1612" s="48"/>
      <c r="C1612" s="332" t="s">
        <v>2370</v>
      </c>
      <c r="D1612" s="332" t="s">
        <v>7619</v>
      </c>
      <c r="E1612" s="21" t="s">
        <v>436</v>
      </c>
      <c r="F1612" s="333">
        <v>14.576000000000001</v>
      </c>
      <c r="G1612" s="42"/>
      <c r="H1612" s="48"/>
    </row>
    <row r="1613" s="2" customFormat="1" ht="16.8" customHeight="1">
      <c r="A1613" s="42"/>
      <c r="B1613" s="48"/>
      <c r="C1613" s="328" t="s">
        <v>834</v>
      </c>
      <c r="D1613" s="329" t="s">
        <v>834</v>
      </c>
      <c r="E1613" s="330" t="s">
        <v>28</v>
      </c>
      <c r="F1613" s="331">
        <v>5.3899999999999997</v>
      </c>
      <c r="G1613" s="42"/>
      <c r="H1613" s="48"/>
    </row>
    <row r="1614" s="2" customFormat="1" ht="16.8" customHeight="1">
      <c r="A1614" s="42"/>
      <c r="B1614" s="48"/>
      <c r="C1614" s="332" t="s">
        <v>28</v>
      </c>
      <c r="D1614" s="332" t="s">
        <v>460</v>
      </c>
      <c r="E1614" s="21" t="s">
        <v>28</v>
      </c>
      <c r="F1614" s="333">
        <v>0</v>
      </c>
      <c r="G1614" s="42"/>
      <c r="H1614" s="48"/>
    </row>
    <row r="1615" s="2" customFormat="1" ht="16.8" customHeight="1">
      <c r="A1615" s="42"/>
      <c r="B1615" s="48"/>
      <c r="C1615" s="332" t="s">
        <v>28</v>
      </c>
      <c r="D1615" s="332" t="s">
        <v>792</v>
      </c>
      <c r="E1615" s="21" t="s">
        <v>28</v>
      </c>
      <c r="F1615" s="333">
        <v>0</v>
      </c>
      <c r="G1615" s="42"/>
      <c r="H1615" s="48"/>
    </row>
    <row r="1616" s="2" customFormat="1" ht="16.8" customHeight="1">
      <c r="A1616" s="42"/>
      <c r="B1616" s="48"/>
      <c r="C1616" s="332" t="s">
        <v>834</v>
      </c>
      <c r="D1616" s="332" t="s">
        <v>835</v>
      </c>
      <c r="E1616" s="21" t="s">
        <v>28</v>
      </c>
      <c r="F1616" s="333">
        <v>5.3899999999999997</v>
      </c>
      <c r="G1616" s="42"/>
      <c r="H1616" s="48"/>
    </row>
    <row r="1617" s="2" customFormat="1" ht="16.8" customHeight="1">
      <c r="A1617" s="42"/>
      <c r="B1617" s="48"/>
      <c r="C1617" s="328" t="s">
        <v>7392</v>
      </c>
      <c r="D1617" s="329" t="s">
        <v>7392</v>
      </c>
      <c r="E1617" s="330" t="s">
        <v>28</v>
      </c>
      <c r="F1617" s="331">
        <v>32.920000000000002</v>
      </c>
      <c r="G1617" s="42"/>
      <c r="H1617" s="48"/>
    </row>
    <row r="1618" s="2" customFormat="1" ht="16.8" customHeight="1">
      <c r="A1618" s="42"/>
      <c r="B1618" s="48"/>
      <c r="C1618" s="328" t="s">
        <v>840</v>
      </c>
      <c r="D1618" s="329" t="s">
        <v>840</v>
      </c>
      <c r="E1618" s="330" t="s">
        <v>28</v>
      </c>
      <c r="F1618" s="331">
        <v>32.920000000000002</v>
      </c>
      <c r="G1618" s="42"/>
      <c r="H1618" s="48"/>
    </row>
    <row r="1619" s="2" customFormat="1" ht="16.8" customHeight="1">
      <c r="A1619" s="42"/>
      <c r="B1619" s="48"/>
      <c r="C1619" s="332" t="s">
        <v>28</v>
      </c>
      <c r="D1619" s="332" t="s">
        <v>460</v>
      </c>
      <c r="E1619" s="21" t="s">
        <v>28</v>
      </c>
      <c r="F1619" s="333">
        <v>0</v>
      </c>
      <c r="G1619" s="42"/>
      <c r="H1619" s="48"/>
    </row>
    <row r="1620" s="2" customFormat="1" ht="16.8" customHeight="1">
      <c r="A1620" s="42"/>
      <c r="B1620" s="48"/>
      <c r="C1620" s="332" t="s">
        <v>28</v>
      </c>
      <c r="D1620" s="332" t="s">
        <v>792</v>
      </c>
      <c r="E1620" s="21" t="s">
        <v>28</v>
      </c>
      <c r="F1620" s="333">
        <v>0</v>
      </c>
      <c r="G1620" s="42"/>
      <c r="H1620" s="48"/>
    </row>
    <row r="1621" s="2" customFormat="1" ht="16.8" customHeight="1">
      <c r="A1621" s="42"/>
      <c r="B1621" s="48"/>
      <c r="C1621" s="332" t="s">
        <v>840</v>
      </c>
      <c r="D1621" s="332" t="s">
        <v>841</v>
      </c>
      <c r="E1621" s="21" t="s">
        <v>28</v>
      </c>
      <c r="F1621" s="333">
        <v>32.920000000000002</v>
      </c>
      <c r="G1621" s="42"/>
      <c r="H1621" s="48"/>
    </row>
    <row r="1622" s="2" customFormat="1" ht="16.8" customHeight="1">
      <c r="A1622" s="42"/>
      <c r="B1622" s="48"/>
      <c r="C1622" s="328" t="s">
        <v>586</v>
      </c>
      <c r="D1622" s="329" t="s">
        <v>586</v>
      </c>
      <c r="E1622" s="330" t="s">
        <v>28</v>
      </c>
      <c r="F1622" s="331">
        <v>343.30000000000001</v>
      </c>
      <c r="G1622" s="42"/>
      <c r="H1622" s="48"/>
    </row>
    <row r="1623" s="2" customFormat="1" ht="16.8" customHeight="1">
      <c r="A1623" s="42"/>
      <c r="B1623" s="48"/>
      <c r="C1623" s="332" t="s">
        <v>28</v>
      </c>
      <c r="D1623" s="332" t="s">
        <v>863</v>
      </c>
      <c r="E1623" s="21" t="s">
        <v>28</v>
      </c>
      <c r="F1623" s="333">
        <v>0</v>
      </c>
      <c r="G1623" s="42"/>
      <c r="H1623" s="48"/>
    </row>
    <row r="1624" s="2" customFormat="1" ht="16.8" customHeight="1">
      <c r="A1624" s="42"/>
      <c r="B1624" s="48"/>
      <c r="C1624" s="332" t="s">
        <v>28</v>
      </c>
      <c r="D1624" s="332" t="s">
        <v>4041</v>
      </c>
      <c r="E1624" s="21" t="s">
        <v>28</v>
      </c>
      <c r="F1624" s="333">
        <v>343.30000000000001</v>
      </c>
      <c r="G1624" s="42"/>
      <c r="H1624" s="48"/>
    </row>
    <row r="1625" s="2" customFormat="1" ht="16.8" customHeight="1">
      <c r="A1625" s="42"/>
      <c r="B1625" s="48"/>
      <c r="C1625" s="332" t="s">
        <v>586</v>
      </c>
      <c r="D1625" s="332" t="s">
        <v>466</v>
      </c>
      <c r="E1625" s="21" t="s">
        <v>28</v>
      </c>
      <c r="F1625" s="333">
        <v>343.30000000000001</v>
      </c>
      <c r="G1625" s="42"/>
      <c r="H1625" s="48"/>
    </row>
    <row r="1626" s="2" customFormat="1" ht="16.8" customHeight="1">
      <c r="A1626" s="42"/>
      <c r="B1626" s="48"/>
      <c r="C1626" s="334" t="s">
        <v>7394</v>
      </c>
      <c r="D1626" s="42"/>
      <c r="E1626" s="42"/>
      <c r="F1626" s="42"/>
      <c r="G1626" s="42"/>
      <c r="H1626" s="48"/>
    </row>
    <row r="1627" s="2" customFormat="1" ht="16.8" customHeight="1">
      <c r="A1627" s="42"/>
      <c r="B1627" s="48"/>
      <c r="C1627" s="332" t="s">
        <v>4038</v>
      </c>
      <c r="D1627" s="332" t="s">
        <v>7620</v>
      </c>
      <c r="E1627" s="21" t="s">
        <v>436</v>
      </c>
      <c r="F1627" s="333">
        <v>343.30000000000001</v>
      </c>
      <c r="G1627" s="42"/>
      <c r="H1627" s="48"/>
    </row>
    <row r="1628" s="2" customFormat="1" ht="16.8" customHeight="1">
      <c r="A1628" s="42"/>
      <c r="B1628" s="48"/>
      <c r="C1628" s="332" t="s">
        <v>4027</v>
      </c>
      <c r="D1628" s="332" t="s">
        <v>7621</v>
      </c>
      <c r="E1628" s="21" t="s">
        <v>436</v>
      </c>
      <c r="F1628" s="333">
        <v>343.30000000000001</v>
      </c>
      <c r="G1628" s="42"/>
      <c r="H1628" s="48"/>
    </row>
    <row r="1629" s="2" customFormat="1">
      <c r="A1629" s="42"/>
      <c r="B1629" s="48"/>
      <c r="C1629" s="332" t="s">
        <v>4053</v>
      </c>
      <c r="D1629" s="332" t="s">
        <v>7622</v>
      </c>
      <c r="E1629" s="21" t="s">
        <v>436</v>
      </c>
      <c r="F1629" s="333">
        <v>379.54399999999998</v>
      </c>
      <c r="G1629" s="42"/>
      <c r="H1629" s="48"/>
    </row>
    <row r="1630" s="2" customFormat="1" ht="16.8" customHeight="1">
      <c r="A1630" s="42"/>
      <c r="B1630" s="48"/>
      <c r="C1630" s="328" t="s">
        <v>590</v>
      </c>
      <c r="D1630" s="329" t="s">
        <v>590</v>
      </c>
      <c r="E1630" s="330" t="s">
        <v>28</v>
      </c>
      <c r="F1630" s="331">
        <v>211.92500000000001</v>
      </c>
      <c r="G1630" s="42"/>
      <c r="H1630" s="48"/>
    </row>
    <row r="1631" s="2" customFormat="1" ht="16.8" customHeight="1">
      <c r="A1631" s="42"/>
      <c r="B1631" s="48"/>
      <c r="C1631" s="332" t="s">
        <v>28</v>
      </c>
      <c r="D1631" s="332" t="s">
        <v>863</v>
      </c>
      <c r="E1631" s="21" t="s">
        <v>28</v>
      </c>
      <c r="F1631" s="333">
        <v>0</v>
      </c>
      <c r="G1631" s="42"/>
      <c r="H1631" s="48"/>
    </row>
    <row r="1632" s="2" customFormat="1" ht="16.8" customHeight="1">
      <c r="A1632" s="42"/>
      <c r="B1632" s="48"/>
      <c r="C1632" s="332" t="s">
        <v>28</v>
      </c>
      <c r="D1632" s="332" t="s">
        <v>4063</v>
      </c>
      <c r="E1632" s="21" t="s">
        <v>28</v>
      </c>
      <c r="F1632" s="333">
        <v>42.198</v>
      </c>
      <c r="G1632" s="42"/>
      <c r="H1632" s="48"/>
    </row>
    <row r="1633" s="2" customFormat="1" ht="16.8" customHeight="1">
      <c r="A1633" s="42"/>
      <c r="B1633" s="48"/>
      <c r="C1633" s="332" t="s">
        <v>28</v>
      </c>
      <c r="D1633" s="332" t="s">
        <v>4064</v>
      </c>
      <c r="E1633" s="21" t="s">
        <v>28</v>
      </c>
      <c r="F1633" s="333">
        <v>43.396000000000001</v>
      </c>
      <c r="G1633" s="42"/>
      <c r="H1633" s="48"/>
    </row>
    <row r="1634" s="2" customFormat="1" ht="16.8" customHeight="1">
      <c r="A1634" s="42"/>
      <c r="B1634" s="48"/>
      <c r="C1634" s="332" t="s">
        <v>28</v>
      </c>
      <c r="D1634" s="332" t="s">
        <v>4065</v>
      </c>
      <c r="E1634" s="21" t="s">
        <v>28</v>
      </c>
      <c r="F1634" s="333">
        <v>39.222000000000001</v>
      </c>
      <c r="G1634" s="42"/>
      <c r="H1634" s="48"/>
    </row>
    <row r="1635" s="2" customFormat="1" ht="16.8" customHeight="1">
      <c r="A1635" s="42"/>
      <c r="B1635" s="48"/>
      <c r="C1635" s="332" t="s">
        <v>28</v>
      </c>
      <c r="D1635" s="332" t="s">
        <v>4066</v>
      </c>
      <c r="E1635" s="21" t="s">
        <v>28</v>
      </c>
      <c r="F1635" s="333">
        <v>63.109000000000002</v>
      </c>
      <c r="G1635" s="42"/>
      <c r="H1635" s="48"/>
    </row>
    <row r="1636" s="2" customFormat="1" ht="16.8" customHeight="1">
      <c r="A1636" s="42"/>
      <c r="B1636" s="48"/>
      <c r="C1636" s="332" t="s">
        <v>28</v>
      </c>
      <c r="D1636" s="332" t="s">
        <v>4067</v>
      </c>
      <c r="E1636" s="21" t="s">
        <v>28</v>
      </c>
      <c r="F1636" s="333">
        <v>44</v>
      </c>
      <c r="G1636" s="42"/>
      <c r="H1636" s="48"/>
    </row>
    <row r="1637" s="2" customFormat="1" ht="16.8" customHeight="1">
      <c r="A1637" s="42"/>
      <c r="B1637" s="48"/>
      <c r="C1637" s="332" t="s">
        <v>28</v>
      </c>
      <c r="D1637" s="332" t="s">
        <v>4068</v>
      </c>
      <c r="E1637" s="21" t="s">
        <v>28</v>
      </c>
      <c r="F1637" s="333">
        <v>-20</v>
      </c>
      <c r="G1637" s="42"/>
      <c r="H1637" s="48"/>
    </row>
    <row r="1638" s="2" customFormat="1" ht="16.8" customHeight="1">
      <c r="A1638" s="42"/>
      <c r="B1638" s="48"/>
      <c r="C1638" s="332" t="s">
        <v>590</v>
      </c>
      <c r="D1638" s="332" t="s">
        <v>466</v>
      </c>
      <c r="E1638" s="21" t="s">
        <v>28</v>
      </c>
      <c r="F1638" s="333">
        <v>211.92500000000001</v>
      </c>
      <c r="G1638" s="42"/>
      <c r="H1638" s="48"/>
    </row>
    <row r="1639" s="2" customFormat="1" ht="16.8" customHeight="1">
      <c r="A1639" s="42"/>
      <c r="B1639" s="48"/>
      <c r="C1639" s="334" t="s">
        <v>7394</v>
      </c>
      <c r="D1639" s="42"/>
      <c r="E1639" s="42"/>
      <c r="F1639" s="42"/>
      <c r="G1639" s="42"/>
      <c r="H1639" s="48"/>
    </row>
    <row r="1640" s="2" customFormat="1" ht="16.8" customHeight="1">
      <c r="A1640" s="42"/>
      <c r="B1640" s="48"/>
      <c r="C1640" s="332" t="s">
        <v>4059</v>
      </c>
      <c r="D1640" s="332" t="s">
        <v>7623</v>
      </c>
      <c r="E1640" s="21" t="s">
        <v>949</v>
      </c>
      <c r="F1640" s="333">
        <v>211.92500000000001</v>
      </c>
      <c r="G1640" s="42"/>
      <c r="H1640" s="48"/>
    </row>
    <row r="1641" s="2" customFormat="1" ht="16.8" customHeight="1">
      <c r="A1641" s="42"/>
      <c r="B1641" s="48"/>
      <c r="C1641" s="332" t="s">
        <v>4070</v>
      </c>
      <c r="D1641" s="332" t="s">
        <v>7624</v>
      </c>
      <c r="E1641" s="21" t="s">
        <v>949</v>
      </c>
      <c r="F1641" s="333">
        <v>233.118</v>
      </c>
      <c r="G1641" s="42"/>
      <c r="H1641" s="48"/>
    </row>
    <row r="1642" s="2" customFormat="1" ht="16.8" customHeight="1">
      <c r="A1642" s="42"/>
      <c r="B1642" s="48"/>
      <c r="C1642" s="328" t="s">
        <v>594</v>
      </c>
      <c r="D1642" s="329" t="s">
        <v>594</v>
      </c>
      <c r="E1642" s="330" t="s">
        <v>28</v>
      </c>
      <c r="F1642" s="331">
        <v>25.038</v>
      </c>
      <c r="G1642" s="42"/>
      <c r="H1642" s="48"/>
    </row>
    <row r="1643" s="2" customFormat="1" ht="16.8" customHeight="1">
      <c r="A1643" s="42"/>
      <c r="B1643" s="48"/>
      <c r="C1643" s="332" t="s">
        <v>28</v>
      </c>
      <c r="D1643" s="332" t="s">
        <v>207</v>
      </c>
      <c r="E1643" s="21" t="s">
        <v>28</v>
      </c>
      <c r="F1643" s="333">
        <v>10.824</v>
      </c>
      <c r="G1643" s="42"/>
      <c r="H1643" s="48"/>
    </row>
    <row r="1644" s="2" customFormat="1" ht="16.8" customHeight="1">
      <c r="A1644" s="42"/>
      <c r="B1644" s="48"/>
      <c r="C1644" s="332" t="s">
        <v>28</v>
      </c>
      <c r="D1644" s="332" t="s">
        <v>213</v>
      </c>
      <c r="E1644" s="21" t="s">
        <v>28</v>
      </c>
      <c r="F1644" s="333">
        <v>36.863999999999997</v>
      </c>
      <c r="G1644" s="42"/>
      <c r="H1644" s="48"/>
    </row>
    <row r="1645" s="2" customFormat="1" ht="16.8" customHeight="1">
      <c r="A1645" s="42"/>
      <c r="B1645" s="48"/>
      <c r="C1645" s="332" t="s">
        <v>28</v>
      </c>
      <c r="D1645" s="332" t="s">
        <v>599</v>
      </c>
      <c r="E1645" s="21" t="s">
        <v>28</v>
      </c>
      <c r="F1645" s="333">
        <v>0.78000000000000003</v>
      </c>
      <c r="G1645" s="42"/>
      <c r="H1645" s="48"/>
    </row>
    <row r="1646" s="2" customFormat="1" ht="16.8" customHeight="1">
      <c r="A1646" s="42"/>
      <c r="B1646" s="48"/>
      <c r="C1646" s="332" t="s">
        <v>28</v>
      </c>
      <c r="D1646" s="332" t="s">
        <v>713</v>
      </c>
      <c r="E1646" s="21" t="s">
        <v>28</v>
      </c>
      <c r="F1646" s="333">
        <v>-10.23</v>
      </c>
      <c r="G1646" s="42"/>
      <c r="H1646" s="48"/>
    </row>
    <row r="1647" s="2" customFormat="1" ht="16.8" customHeight="1">
      <c r="A1647" s="42"/>
      <c r="B1647" s="48"/>
      <c r="C1647" s="332" t="s">
        <v>28</v>
      </c>
      <c r="D1647" s="332" t="s">
        <v>714</v>
      </c>
      <c r="E1647" s="21" t="s">
        <v>28</v>
      </c>
      <c r="F1647" s="333">
        <v>-13.199999999999999</v>
      </c>
      <c r="G1647" s="42"/>
      <c r="H1647" s="48"/>
    </row>
    <row r="1648" s="2" customFormat="1" ht="16.8" customHeight="1">
      <c r="A1648" s="42"/>
      <c r="B1648" s="48"/>
      <c r="C1648" s="332" t="s">
        <v>594</v>
      </c>
      <c r="D1648" s="332" t="s">
        <v>466</v>
      </c>
      <c r="E1648" s="21" t="s">
        <v>28</v>
      </c>
      <c r="F1648" s="333">
        <v>25.038</v>
      </c>
      <c r="G1648" s="42"/>
      <c r="H1648" s="48"/>
    </row>
    <row r="1649" s="2" customFormat="1" ht="16.8" customHeight="1">
      <c r="A1649" s="42"/>
      <c r="B1649" s="48"/>
      <c r="C1649" s="334" t="s">
        <v>7394</v>
      </c>
      <c r="D1649" s="42"/>
      <c r="E1649" s="42"/>
      <c r="F1649" s="42"/>
      <c r="G1649" s="42"/>
      <c r="H1649" s="48"/>
    </row>
    <row r="1650" s="2" customFormat="1">
      <c r="A1650" s="42"/>
      <c r="B1650" s="48"/>
      <c r="C1650" s="332" t="s">
        <v>709</v>
      </c>
      <c r="D1650" s="332" t="s">
        <v>7451</v>
      </c>
      <c r="E1650" s="21" t="s">
        <v>504</v>
      </c>
      <c r="F1650" s="333">
        <v>25.038</v>
      </c>
      <c r="G1650" s="42"/>
      <c r="H1650" s="48"/>
    </row>
    <row r="1651" s="2" customFormat="1">
      <c r="A1651" s="42"/>
      <c r="B1651" s="48"/>
      <c r="C1651" s="332" t="s">
        <v>716</v>
      </c>
      <c r="D1651" s="332" t="s">
        <v>7625</v>
      </c>
      <c r="E1651" s="21" t="s">
        <v>504</v>
      </c>
      <c r="F1651" s="333">
        <v>75.114000000000004</v>
      </c>
      <c r="G1651" s="42"/>
      <c r="H1651" s="48"/>
    </row>
    <row r="1652" s="2" customFormat="1">
      <c r="A1652" s="42"/>
      <c r="B1652" s="48"/>
      <c r="C1652" s="332" t="s">
        <v>738</v>
      </c>
      <c r="D1652" s="332" t="s">
        <v>7626</v>
      </c>
      <c r="E1652" s="21" t="s">
        <v>740</v>
      </c>
      <c r="F1652" s="333">
        <v>197.71199999999999</v>
      </c>
      <c r="G1652" s="42"/>
      <c r="H1652" s="48"/>
    </row>
    <row r="1653" s="2" customFormat="1" ht="16.8" customHeight="1">
      <c r="A1653" s="42"/>
      <c r="B1653" s="48"/>
      <c r="C1653" s="332" t="s">
        <v>745</v>
      </c>
      <c r="D1653" s="332" t="s">
        <v>7627</v>
      </c>
      <c r="E1653" s="21" t="s">
        <v>504</v>
      </c>
      <c r="F1653" s="333">
        <v>109.84</v>
      </c>
      <c r="G1653" s="42"/>
      <c r="H1653" s="48"/>
    </row>
    <row r="1654" s="2" customFormat="1" ht="16.8" customHeight="1">
      <c r="A1654" s="42"/>
      <c r="B1654" s="48"/>
      <c r="C1654" s="328" t="s">
        <v>597</v>
      </c>
      <c r="D1654" s="329" t="s">
        <v>597</v>
      </c>
      <c r="E1654" s="330" t="s">
        <v>28</v>
      </c>
      <c r="F1654" s="331">
        <v>84.802000000000007</v>
      </c>
      <c r="G1654" s="42"/>
      <c r="H1654" s="48"/>
    </row>
    <row r="1655" s="2" customFormat="1" ht="16.8" customHeight="1">
      <c r="A1655" s="42"/>
      <c r="B1655" s="48"/>
      <c r="C1655" s="332" t="s">
        <v>28</v>
      </c>
      <c r="D1655" s="332" t="s">
        <v>205</v>
      </c>
      <c r="E1655" s="21" t="s">
        <v>28</v>
      </c>
      <c r="F1655" s="333">
        <v>5.4119999999999999</v>
      </c>
      <c r="G1655" s="42"/>
      <c r="H1655" s="48"/>
    </row>
    <row r="1656" s="2" customFormat="1" ht="16.8" customHeight="1">
      <c r="A1656" s="42"/>
      <c r="B1656" s="48"/>
      <c r="C1656" s="332" t="s">
        <v>28</v>
      </c>
      <c r="D1656" s="332" t="s">
        <v>207</v>
      </c>
      <c r="E1656" s="21" t="s">
        <v>28</v>
      </c>
      <c r="F1656" s="333">
        <v>10.824</v>
      </c>
      <c r="G1656" s="42"/>
      <c r="H1656" s="48"/>
    </row>
    <row r="1657" s="2" customFormat="1" ht="16.8" customHeight="1">
      <c r="A1657" s="42"/>
      <c r="B1657" s="48"/>
      <c r="C1657" s="332" t="s">
        <v>28</v>
      </c>
      <c r="D1657" s="332" t="s">
        <v>209</v>
      </c>
      <c r="E1657" s="21" t="s">
        <v>28</v>
      </c>
      <c r="F1657" s="333">
        <v>18.431999999999999</v>
      </c>
      <c r="G1657" s="42"/>
      <c r="H1657" s="48"/>
    </row>
    <row r="1658" s="2" customFormat="1" ht="16.8" customHeight="1">
      <c r="A1658" s="42"/>
      <c r="B1658" s="48"/>
      <c r="C1658" s="332" t="s">
        <v>28</v>
      </c>
      <c r="D1658" s="332" t="s">
        <v>211</v>
      </c>
      <c r="E1658" s="21" t="s">
        <v>28</v>
      </c>
      <c r="F1658" s="333">
        <v>36.863999999999997</v>
      </c>
      <c r="G1658" s="42"/>
      <c r="H1658" s="48"/>
    </row>
    <row r="1659" s="2" customFormat="1" ht="16.8" customHeight="1">
      <c r="A1659" s="42"/>
      <c r="B1659" s="48"/>
      <c r="C1659" s="332" t="s">
        <v>28</v>
      </c>
      <c r="D1659" s="332" t="s">
        <v>600</v>
      </c>
      <c r="E1659" s="21" t="s">
        <v>28</v>
      </c>
      <c r="F1659" s="333">
        <v>13.27</v>
      </c>
      <c r="G1659" s="42"/>
      <c r="H1659" s="48"/>
    </row>
    <row r="1660" s="2" customFormat="1" ht="16.8" customHeight="1">
      <c r="A1660" s="42"/>
      <c r="B1660" s="48"/>
      <c r="C1660" s="332" t="s">
        <v>597</v>
      </c>
      <c r="D1660" s="332" t="s">
        <v>466</v>
      </c>
      <c r="E1660" s="21" t="s">
        <v>28</v>
      </c>
      <c r="F1660" s="333">
        <v>84.802000000000007</v>
      </c>
      <c r="G1660" s="42"/>
      <c r="H1660" s="48"/>
    </row>
    <row r="1661" s="2" customFormat="1" ht="16.8" customHeight="1">
      <c r="A1661" s="42"/>
      <c r="B1661" s="48"/>
      <c r="C1661" s="334" t="s">
        <v>7394</v>
      </c>
      <c r="D1661" s="42"/>
      <c r="E1661" s="42"/>
      <c r="F1661" s="42"/>
      <c r="G1661" s="42"/>
      <c r="H1661" s="48"/>
    </row>
    <row r="1662" s="2" customFormat="1">
      <c r="A1662" s="42"/>
      <c r="B1662" s="48"/>
      <c r="C1662" s="332" t="s">
        <v>722</v>
      </c>
      <c r="D1662" s="332" t="s">
        <v>7450</v>
      </c>
      <c r="E1662" s="21" t="s">
        <v>504</v>
      </c>
      <c r="F1662" s="333">
        <v>84.802000000000007</v>
      </c>
      <c r="G1662" s="42"/>
      <c r="H1662" s="48"/>
    </row>
    <row r="1663" s="2" customFormat="1">
      <c r="A1663" s="42"/>
      <c r="B1663" s="48"/>
      <c r="C1663" s="332" t="s">
        <v>727</v>
      </c>
      <c r="D1663" s="332" t="s">
        <v>7628</v>
      </c>
      <c r="E1663" s="21" t="s">
        <v>504</v>
      </c>
      <c r="F1663" s="333">
        <v>254.40600000000001</v>
      </c>
      <c r="G1663" s="42"/>
      <c r="H1663" s="48"/>
    </row>
    <row r="1664" s="2" customFormat="1">
      <c r="A1664" s="42"/>
      <c r="B1664" s="48"/>
      <c r="C1664" s="332" t="s">
        <v>738</v>
      </c>
      <c r="D1664" s="332" t="s">
        <v>7626</v>
      </c>
      <c r="E1664" s="21" t="s">
        <v>740</v>
      </c>
      <c r="F1664" s="333">
        <v>197.71199999999999</v>
      </c>
      <c r="G1664" s="42"/>
      <c r="H1664" s="48"/>
    </row>
    <row r="1665" s="2" customFormat="1" ht="16.8" customHeight="1">
      <c r="A1665" s="42"/>
      <c r="B1665" s="48"/>
      <c r="C1665" s="332" t="s">
        <v>745</v>
      </c>
      <c r="D1665" s="332" t="s">
        <v>7627</v>
      </c>
      <c r="E1665" s="21" t="s">
        <v>504</v>
      </c>
      <c r="F1665" s="333">
        <v>109.84</v>
      </c>
      <c r="G1665" s="42"/>
      <c r="H1665" s="48"/>
    </row>
    <row r="1666" s="2" customFormat="1" ht="16.8" customHeight="1">
      <c r="A1666" s="42"/>
      <c r="B1666" s="48"/>
      <c r="C1666" s="328" t="s">
        <v>600</v>
      </c>
      <c r="D1666" s="329" t="s">
        <v>600</v>
      </c>
      <c r="E1666" s="330" t="s">
        <v>28</v>
      </c>
      <c r="F1666" s="331">
        <v>13.27</v>
      </c>
      <c r="G1666" s="42"/>
      <c r="H1666" s="48"/>
    </row>
    <row r="1667" s="2" customFormat="1" ht="16.8" customHeight="1">
      <c r="A1667" s="42"/>
      <c r="B1667" s="48"/>
      <c r="C1667" s="332" t="s">
        <v>28</v>
      </c>
      <c r="D1667" s="332" t="s">
        <v>610</v>
      </c>
      <c r="E1667" s="21" t="s">
        <v>28</v>
      </c>
      <c r="F1667" s="333">
        <v>12.93</v>
      </c>
      <c r="G1667" s="42"/>
      <c r="H1667" s="48"/>
    </row>
    <row r="1668" s="2" customFormat="1" ht="16.8" customHeight="1">
      <c r="A1668" s="42"/>
      <c r="B1668" s="48"/>
      <c r="C1668" s="332" t="s">
        <v>28</v>
      </c>
      <c r="D1668" s="332" t="s">
        <v>702</v>
      </c>
      <c r="E1668" s="21" t="s">
        <v>28</v>
      </c>
      <c r="F1668" s="333">
        <v>-1.6100000000000001</v>
      </c>
      <c r="G1668" s="42"/>
      <c r="H1668" s="48"/>
    </row>
    <row r="1669" s="2" customFormat="1" ht="16.8" customHeight="1">
      <c r="A1669" s="42"/>
      <c r="B1669" s="48"/>
      <c r="C1669" s="332" t="s">
        <v>28</v>
      </c>
      <c r="D1669" s="332" t="s">
        <v>599</v>
      </c>
      <c r="E1669" s="21" t="s">
        <v>28</v>
      </c>
      <c r="F1669" s="333">
        <v>0.78000000000000003</v>
      </c>
      <c r="G1669" s="42"/>
      <c r="H1669" s="48"/>
    </row>
    <row r="1670" s="2" customFormat="1" ht="16.8" customHeight="1">
      <c r="A1670" s="42"/>
      <c r="B1670" s="48"/>
      <c r="C1670" s="332" t="s">
        <v>28</v>
      </c>
      <c r="D1670" s="332" t="s">
        <v>608</v>
      </c>
      <c r="E1670" s="21" t="s">
        <v>28</v>
      </c>
      <c r="F1670" s="333">
        <v>0.78000000000000003</v>
      </c>
      <c r="G1670" s="42"/>
      <c r="H1670" s="48"/>
    </row>
    <row r="1671" s="2" customFormat="1" ht="16.8" customHeight="1">
      <c r="A1671" s="42"/>
      <c r="B1671" s="48"/>
      <c r="C1671" s="332" t="s">
        <v>28</v>
      </c>
      <c r="D1671" s="332" t="s">
        <v>604</v>
      </c>
      <c r="E1671" s="21" t="s">
        <v>28</v>
      </c>
      <c r="F1671" s="333">
        <v>0.39000000000000001</v>
      </c>
      <c r="G1671" s="42"/>
      <c r="H1671" s="48"/>
    </row>
    <row r="1672" s="2" customFormat="1" ht="16.8" customHeight="1">
      <c r="A1672" s="42"/>
      <c r="B1672" s="48"/>
      <c r="C1672" s="332" t="s">
        <v>600</v>
      </c>
      <c r="D1672" s="332" t="s">
        <v>466</v>
      </c>
      <c r="E1672" s="21" t="s">
        <v>28</v>
      </c>
      <c r="F1672" s="333">
        <v>13.27</v>
      </c>
      <c r="G1672" s="42"/>
      <c r="H1672" s="48"/>
    </row>
    <row r="1673" s="2" customFormat="1" ht="16.8" customHeight="1">
      <c r="A1673" s="42"/>
      <c r="B1673" s="48"/>
      <c r="C1673" s="334" t="s">
        <v>7394</v>
      </c>
      <c r="D1673" s="42"/>
      <c r="E1673" s="42"/>
      <c r="F1673" s="42"/>
      <c r="G1673" s="42"/>
      <c r="H1673" s="48"/>
    </row>
    <row r="1674" s="2" customFormat="1">
      <c r="A1674" s="42"/>
      <c r="B1674" s="48"/>
      <c r="C1674" s="332" t="s">
        <v>698</v>
      </c>
      <c r="D1674" s="332" t="s">
        <v>7629</v>
      </c>
      <c r="E1674" s="21" t="s">
        <v>504</v>
      </c>
      <c r="F1674" s="333">
        <v>13.27</v>
      </c>
      <c r="G1674" s="42"/>
      <c r="H1674" s="48"/>
    </row>
    <row r="1675" s="2" customFormat="1" ht="16.8" customHeight="1">
      <c r="A1675" s="42"/>
      <c r="B1675" s="48"/>
      <c r="C1675" s="332" t="s">
        <v>687</v>
      </c>
      <c r="D1675" s="332" t="s">
        <v>7630</v>
      </c>
      <c r="E1675" s="21" t="s">
        <v>504</v>
      </c>
      <c r="F1675" s="333">
        <v>13.27</v>
      </c>
      <c r="G1675" s="42"/>
      <c r="H1675" s="48"/>
    </row>
    <row r="1676" s="2" customFormat="1">
      <c r="A1676" s="42"/>
      <c r="B1676" s="48"/>
      <c r="C1676" s="332" t="s">
        <v>692</v>
      </c>
      <c r="D1676" s="332" t="s">
        <v>7631</v>
      </c>
      <c r="E1676" s="21" t="s">
        <v>504</v>
      </c>
      <c r="F1676" s="333">
        <v>39.810000000000002</v>
      </c>
      <c r="G1676" s="42"/>
      <c r="H1676" s="48"/>
    </row>
    <row r="1677" s="2" customFormat="1">
      <c r="A1677" s="42"/>
      <c r="B1677" s="48"/>
      <c r="C1677" s="332" t="s">
        <v>704</v>
      </c>
      <c r="D1677" s="332" t="s">
        <v>7632</v>
      </c>
      <c r="E1677" s="21" t="s">
        <v>504</v>
      </c>
      <c r="F1677" s="333">
        <v>39.810000000000002</v>
      </c>
      <c r="G1677" s="42"/>
      <c r="H1677" s="48"/>
    </row>
    <row r="1678" s="2" customFormat="1">
      <c r="A1678" s="42"/>
      <c r="B1678" s="48"/>
      <c r="C1678" s="332" t="s">
        <v>722</v>
      </c>
      <c r="D1678" s="332" t="s">
        <v>7450</v>
      </c>
      <c r="E1678" s="21" t="s">
        <v>504</v>
      </c>
      <c r="F1678" s="333">
        <v>84.802000000000007</v>
      </c>
      <c r="G1678" s="42"/>
      <c r="H1678" s="48"/>
    </row>
    <row r="1679" s="2" customFormat="1" ht="16.8" customHeight="1">
      <c r="A1679" s="42"/>
      <c r="B1679" s="48"/>
      <c r="C1679" s="332" t="s">
        <v>733</v>
      </c>
      <c r="D1679" s="332" t="s">
        <v>7633</v>
      </c>
      <c r="E1679" s="21" t="s">
        <v>504</v>
      </c>
      <c r="F1679" s="333">
        <v>13.27</v>
      </c>
      <c r="G1679" s="42"/>
      <c r="H1679" s="48"/>
    </row>
    <row r="1680" s="2" customFormat="1" ht="16.8" customHeight="1">
      <c r="A1680" s="42"/>
      <c r="B1680" s="48"/>
      <c r="C1680" s="328" t="s">
        <v>604</v>
      </c>
      <c r="D1680" s="329" t="s">
        <v>604</v>
      </c>
      <c r="E1680" s="330" t="s">
        <v>28</v>
      </c>
      <c r="F1680" s="331">
        <v>0.39000000000000001</v>
      </c>
      <c r="G1680" s="42"/>
      <c r="H1680" s="48"/>
    </row>
    <row r="1681" s="2" customFormat="1" ht="16.8" customHeight="1">
      <c r="A1681" s="42"/>
      <c r="B1681" s="48"/>
      <c r="C1681" s="332" t="s">
        <v>28</v>
      </c>
      <c r="D1681" s="332" t="s">
        <v>460</v>
      </c>
      <c r="E1681" s="21" t="s">
        <v>28</v>
      </c>
      <c r="F1681" s="333">
        <v>0</v>
      </c>
      <c r="G1681" s="42"/>
      <c r="H1681" s="48"/>
    </row>
    <row r="1682" s="2" customFormat="1" ht="16.8" customHeight="1">
      <c r="A1682" s="42"/>
      <c r="B1682" s="48"/>
      <c r="C1682" s="332" t="s">
        <v>28</v>
      </c>
      <c r="D1682" s="332" t="s">
        <v>622</v>
      </c>
      <c r="E1682" s="21" t="s">
        <v>28</v>
      </c>
      <c r="F1682" s="333">
        <v>0.39000000000000001</v>
      </c>
      <c r="G1682" s="42"/>
      <c r="H1682" s="48"/>
    </row>
    <row r="1683" s="2" customFormat="1" ht="16.8" customHeight="1">
      <c r="A1683" s="42"/>
      <c r="B1683" s="48"/>
      <c r="C1683" s="332" t="s">
        <v>604</v>
      </c>
      <c r="D1683" s="332" t="s">
        <v>466</v>
      </c>
      <c r="E1683" s="21" t="s">
        <v>28</v>
      </c>
      <c r="F1683" s="333">
        <v>0.39000000000000001</v>
      </c>
      <c r="G1683" s="42"/>
      <c r="H1683" s="48"/>
    </row>
    <row r="1684" s="2" customFormat="1" ht="16.8" customHeight="1">
      <c r="A1684" s="42"/>
      <c r="B1684" s="48"/>
      <c r="C1684" s="334" t="s">
        <v>7394</v>
      </c>
      <c r="D1684" s="42"/>
      <c r="E1684" s="42"/>
      <c r="F1684" s="42"/>
      <c r="G1684" s="42"/>
      <c r="H1684" s="48"/>
    </row>
    <row r="1685" s="2" customFormat="1" ht="16.8" customHeight="1">
      <c r="A1685" s="42"/>
      <c r="B1685" s="48"/>
      <c r="C1685" s="332" t="s">
        <v>612</v>
      </c>
      <c r="D1685" s="332" t="s">
        <v>7634</v>
      </c>
      <c r="E1685" s="21" t="s">
        <v>504</v>
      </c>
      <c r="F1685" s="333">
        <v>0.39000000000000001</v>
      </c>
      <c r="G1685" s="42"/>
      <c r="H1685" s="48"/>
    </row>
    <row r="1686" s="2" customFormat="1" ht="16.8" customHeight="1">
      <c r="A1686" s="42"/>
      <c r="B1686" s="48"/>
      <c r="C1686" s="332" t="s">
        <v>588</v>
      </c>
      <c r="D1686" s="332" t="s">
        <v>7635</v>
      </c>
      <c r="E1686" s="21" t="s">
        <v>504</v>
      </c>
      <c r="F1686" s="333">
        <v>0.78000000000000003</v>
      </c>
      <c r="G1686" s="42"/>
      <c r="H1686" s="48"/>
    </row>
    <row r="1687" s="2" customFormat="1" ht="16.8" customHeight="1">
      <c r="A1687" s="42"/>
      <c r="B1687" s="48"/>
      <c r="C1687" s="332" t="s">
        <v>602</v>
      </c>
      <c r="D1687" s="332" t="s">
        <v>7636</v>
      </c>
      <c r="E1687" s="21" t="s">
        <v>504</v>
      </c>
      <c r="F1687" s="333">
        <v>0.78000000000000003</v>
      </c>
      <c r="G1687" s="42"/>
      <c r="H1687" s="48"/>
    </row>
    <row r="1688" s="2" customFormat="1">
      <c r="A1688" s="42"/>
      <c r="B1688" s="48"/>
      <c r="C1688" s="332" t="s">
        <v>698</v>
      </c>
      <c r="D1688" s="332" t="s">
        <v>7629</v>
      </c>
      <c r="E1688" s="21" t="s">
        <v>504</v>
      </c>
      <c r="F1688" s="333">
        <v>13.27</v>
      </c>
      <c r="G1688" s="42"/>
      <c r="H1688" s="48"/>
    </row>
    <row r="1689" s="2" customFormat="1" ht="16.8" customHeight="1">
      <c r="A1689" s="42"/>
      <c r="B1689" s="48"/>
      <c r="C1689" s="328" t="s">
        <v>608</v>
      </c>
      <c r="D1689" s="329" t="s">
        <v>608</v>
      </c>
      <c r="E1689" s="330" t="s">
        <v>28</v>
      </c>
      <c r="F1689" s="331">
        <v>0.78000000000000003</v>
      </c>
      <c r="G1689" s="42"/>
      <c r="H1689" s="48"/>
    </row>
    <row r="1690" s="2" customFormat="1" ht="16.8" customHeight="1">
      <c r="A1690" s="42"/>
      <c r="B1690" s="48"/>
      <c r="C1690" s="332" t="s">
        <v>28</v>
      </c>
      <c r="D1690" s="332" t="s">
        <v>596</v>
      </c>
      <c r="E1690" s="21" t="s">
        <v>28</v>
      </c>
      <c r="F1690" s="333">
        <v>0.78000000000000003</v>
      </c>
      <c r="G1690" s="42"/>
      <c r="H1690" s="48"/>
    </row>
    <row r="1691" s="2" customFormat="1" ht="16.8" customHeight="1">
      <c r="A1691" s="42"/>
      <c r="B1691" s="48"/>
      <c r="C1691" s="332" t="s">
        <v>608</v>
      </c>
      <c r="D1691" s="332" t="s">
        <v>466</v>
      </c>
      <c r="E1691" s="21" t="s">
        <v>28</v>
      </c>
      <c r="F1691" s="333">
        <v>0.78000000000000003</v>
      </c>
      <c r="G1691" s="42"/>
      <c r="H1691" s="48"/>
    </row>
    <row r="1692" s="2" customFormat="1" ht="16.8" customHeight="1">
      <c r="A1692" s="42"/>
      <c r="B1692" s="48"/>
      <c r="C1692" s="334" t="s">
        <v>7394</v>
      </c>
      <c r="D1692" s="42"/>
      <c r="E1692" s="42"/>
      <c r="F1692" s="42"/>
      <c r="G1692" s="42"/>
      <c r="H1692" s="48"/>
    </row>
    <row r="1693" s="2" customFormat="1" ht="16.8" customHeight="1">
      <c r="A1693" s="42"/>
      <c r="B1693" s="48"/>
      <c r="C1693" s="332" t="s">
        <v>602</v>
      </c>
      <c r="D1693" s="332" t="s">
        <v>7636</v>
      </c>
      <c r="E1693" s="21" t="s">
        <v>504</v>
      </c>
      <c r="F1693" s="333">
        <v>0.78000000000000003</v>
      </c>
      <c r="G1693" s="42"/>
      <c r="H1693" s="48"/>
    </row>
    <row r="1694" s="2" customFormat="1">
      <c r="A1694" s="42"/>
      <c r="B1694" s="48"/>
      <c r="C1694" s="332" t="s">
        <v>698</v>
      </c>
      <c r="D1694" s="332" t="s">
        <v>7629</v>
      </c>
      <c r="E1694" s="21" t="s">
        <v>504</v>
      </c>
      <c r="F1694" s="333">
        <v>13.27</v>
      </c>
      <c r="G1694" s="42"/>
      <c r="H1694" s="48"/>
    </row>
    <row r="1695" s="2" customFormat="1" ht="16.8" customHeight="1">
      <c r="A1695" s="42"/>
      <c r="B1695" s="48"/>
      <c r="C1695" s="328" t="s">
        <v>599</v>
      </c>
      <c r="D1695" s="329" t="s">
        <v>599</v>
      </c>
      <c r="E1695" s="330" t="s">
        <v>28</v>
      </c>
      <c r="F1695" s="331">
        <v>0.78000000000000003</v>
      </c>
      <c r="G1695" s="42"/>
      <c r="H1695" s="48"/>
    </row>
    <row r="1696" s="2" customFormat="1" ht="16.8" customHeight="1">
      <c r="A1696" s="42"/>
      <c r="B1696" s="48"/>
      <c r="C1696" s="332" t="s">
        <v>28</v>
      </c>
      <c r="D1696" s="332" t="s">
        <v>596</v>
      </c>
      <c r="E1696" s="21" t="s">
        <v>28</v>
      </c>
      <c r="F1696" s="333">
        <v>0.78000000000000003</v>
      </c>
      <c r="G1696" s="42"/>
      <c r="H1696" s="48"/>
    </row>
    <row r="1697" s="2" customFormat="1" ht="16.8" customHeight="1">
      <c r="A1697" s="42"/>
      <c r="B1697" s="48"/>
      <c r="C1697" s="332" t="s">
        <v>599</v>
      </c>
      <c r="D1697" s="332" t="s">
        <v>466</v>
      </c>
      <c r="E1697" s="21" t="s">
        <v>28</v>
      </c>
      <c r="F1697" s="333">
        <v>0.78000000000000003</v>
      </c>
      <c r="G1697" s="42"/>
      <c r="H1697" s="48"/>
    </row>
    <row r="1698" s="2" customFormat="1" ht="16.8" customHeight="1">
      <c r="A1698" s="42"/>
      <c r="B1698" s="48"/>
      <c r="C1698" s="334" t="s">
        <v>7394</v>
      </c>
      <c r="D1698" s="42"/>
      <c r="E1698" s="42"/>
      <c r="F1698" s="42"/>
      <c r="G1698" s="42"/>
      <c r="H1698" s="48"/>
    </row>
    <row r="1699" s="2" customFormat="1" ht="16.8" customHeight="1">
      <c r="A1699" s="42"/>
      <c r="B1699" s="48"/>
      <c r="C1699" s="332" t="s">
        <v>588</v>
      </c>
      <c r="D1699" s="332" t="s">
        <v>7635</v>
      </c>
      <c r="E1699" s="21" t="s">
        <v>504</v>
      </c>
      <c r="F1699" s="333">
        <v>0.78000000000000003</v>
      </c>
      <c r="G1699" s="42"/>
      <c r="H1699" s="48"/>
    </row>
    <row r="1700" s="2" customFormat="1">
      <c r="A1700" s="42"/>
      <c r="B1700" s="48"/>
      <c r="C1700" s="332" t="s">
        <v>698</v>
      </c>
      <c r="D1700" s="332" t="s">
        <v>7629</v>
      </c>
      <c r="E1700" s="21" t="s">
        <v>504</v>
      </c>
      <c r="F1700" s="333">
        <v>13.27</v>
      </c>
      <c r="G1700" s="42"/>
      <c r="H1700" s="48"/>
    </row>
    <row r="1701" s="2" customFormat="1">
      <c r="A1701" s="42"/>
      <c r="B1701" s="48"/>
      <c r="C1701" s="332" t="s">
        <v>709</v>
      </c>
      <c r="D1701" s="332" t="s">
        <v>7451</v>
      </c>
      <c r="E1701" s="21" t="s">
        <v>504</v>
      </c>
      <c r="F1701" s="333">
        <v>25.038</v>
      </c>
      <c r="G1701" s="42"/>
      <c r="H1701" s="48"/>
    </row>
    <row r="1702" s="2" customFormat="1" ht="16.8" customHeight="1">
      <c r="A1702" s="42"/>
      <c r="B1702" s="48"/>
      <c r="C1702" s="328" t="s">
        <v>610</v>
      </c>
      <c r="D1702" s="329" t="s">
        <v>610</v>
      </c>
      <c r="E1702" s="330" t="s">
        <v>28</v>
      </c>
      <c r="F1702" s="331">
        <v>12.93</v>
      </c>
      <c r="G1702" s="42"/>
      <c r="H1702" s="48"/>
    </row>
    <row r="1703" s="2" customFormat="1" ht="16.8" customHeight="1">
      <c r="A1703" s="42"/>
      <c r="B1703" s="48"/>
      <c r="C1703" s="332" t="s">
        <v>28</v>
      </c>
      <c r="D1703" s="332" t="s">
        <v>460</v>
      </c>
      <c r="E1703" s="21" t="s">
        <v>28</v>
      </c>
      <c r="F1703" s="333">
        <v>0</v>
      </c>
      <c r="G1703" s="42"/>
      <c r="H1703" s="48"/>
    </row>
    <row r="1704" s="2" customFormat="1" ht="16.8" customHeight="1">
      <c r="A1704" s="42"/>
      <c r="B1704" s="48"/>
      <c r="C1704" s="332" t="s">
        <v>28</v>
      </c>
      <c r="D1704" s="332" t="s">
        <v>642</v>
      </c>
      <c r="E1704" s="21" t="s">
        <v>28</v>
      </c>
      <c r="F1704" s="333">
        <v>3.444</v>
      </c>
      <c r="G1704" s="42"/>
      <c r="H1704" s="48"/>
    </row>
    <row r="1705" s="2" customFormat="1" ht="16.8" customHeight="1">
      <c r="A1705" s="42"/>
      <c r="B1705" s="48"/>
      <c r="C1705" s="332" t="s">
        <v>28</v>
      </c>
      <c r="D1705" s="332" t="s">
        <v>643</v>
      </c>
      <c r="E1705" s="21" t="s">
        <v>28</v>
      </c>
      <c r="F1705" s="333">
        <v>4.5899999999999999</v>
      </c>
      <c r="G1705" s="42"/>
      <c r="H1705" s="48"/>
    </row>
    <row r="1706" s="2" customFormat="1" ht="16.8" customHeight="1">
      <c r="A1706" s="42"/>
      <c r="B1706" s="48"/>
      <c r="C1706" s="332" t="s">
        <v>28</v>
      </c>
      <c r="D1706" s="332" t="s">
        <v>644</v>
      </c>
      <c r="E1706" s="21" t="s">
        <v>28</v>
      </c>
      <c r="F1706" s="333">
        <v>4.8959999999999999</v>
      </c>
      <c r="G1706" s="42"/>
      <c r="H1706" s="48"/>
    </row>
    <row r="1707" s="2" customFormat="1" ht="16.8" customHeight="1">
      <c r="A1707" s="42"/>
      <c r="B1707" s="48"/>
      <c r="C1707" s="332" t="s">
        <v>610</v>
      </c>
      <c r="D1707" s="332" t="s">
        <v>466</v>
      </c>
      <c r="E1707" s="21" t="s">
        <v>28</v>
      </c>
      <c r="F1707" s="333">
        <v>12.93</v>
      </c>
      <c r="G1707" s="42"/>
      <c r="H1707" s="48"/>
    </row>
    <row r="1708" s="2" customFormat="1" ht="16.8" customHeight="1">
      <c r="A1708" s="42"/>
      <c r="B1708" s="48"/>
      <c r="C1708" s="334" t="s">
        <v>7394</v>
      </c>
      <c r="D1708" s="42"/>
      <c r="E1708" s="42"/>
      <c r="F1708" s="42"/>
      <c r="G1708" s="42"/>
      <c r="H1708" s="48"/>
    </row>
    <row r="1709" s="2" customFormat="1" ht="16.8" customHeight="1">
      <c r="A1709" s="42"/>
      <c r="B1709" s="48"/>
      <c r="C1709" s="332" t="s">
        <v>638</v>
      </c>
      <c r="D1709" s="332" t="s">
        <v>7637</v>
      </c>
      <c r="E1709" s="21" t="s">
        <v>504</v>
      </c>
      <c r="F1709" s="333">
        <v>12.93</v>
      </c>
      <c r="G1709" s="42"/>
      <c r="H1709" s="48"/>
    </row>
    <row r="1710" s="2" customFormat="1">
      <c r="A1710" s="42"/>
      <c r="B1710" s="48"/>
      <c r="C1710" s="332" t="s">
        <v>698</v>
      </c>
      <c r="D1710" s="332" t="s">
        <v>7629</v>
      </c>
      <c r="E1710" s="21" t="s">
        <v>504</v>
      </c>
      <c r="F1710" s="333">
        <v>13.27</v>
      </c>
      <c r="G1710" s="42"/>
      <c r="H1710" s="48"/>
    </row>
    <row r="1711" s="2" customFormat="1" ht="16.8" customHeight="1">
      <c r="A1711" s="42"/>
      <c r="B1711" s="48"/>
      <c r="C1711" s="328" t="s">
        <v>637</v>
      </c>
      <c r="D1711" s="329" t="s">
        <v>637</v>
      </c>
      <c r="E1711" s="330" t="s">
        <v>28</v>
      </c>
      <c r="F1711" s="331">
        <v>8.6199999999999992</v>
      </c>
      <c r="G1711" s="42"/>
      <c r="H1711" s="48"/>
    </row>
    <row r="1712" s="2" customFormat="1" ht="16.8" customHeight="1">
      <c r="A1712" s="42"/>
      <c r="B1712" s="48"/>
      <c r="C1712" s="332" t="s">
        <v>28</v>
      </c>
      <c r="D1712" s="332" t="s">
        <v>460</v>
      </c>
      <c r="E1712" s="21" t="s">
        <v>28</v>
      </c>
      <c r="F1712" s="333">
        <v>0</v>
      </c>
      <c r="G1712" s="42"/>
      <c r="H1712" s="48"/>
    </row>
    <row r="1713" s="2" customFormat="1" ht="16.8" customHeight="1">
      <c r="A1713" s="42"/>
      <c r="B1713" s="48"/>
      <c r="C1713" s="332" t="s">
        <v>28</v>
      </c>
      <c r="D1713" s="332" t="s">
        <v>634</v>
      </c>
      <c r="E1713" s="21" t="s">
        <v>28</v>
      </c>
      <c r="F1713" s="333">
        <v>2.2959999999999998</v>
      </c>
      <c r="G1713" s="42"/>
      <c r="H1713" s="48"/>
    </row>
    <row r="1714" s="2" customFormat="1" ht="16.8" customHeight="1">
      <c r="A1714" s="42"/>
      <c r="B1714" s="48"/>
      <c r="C1714" s="332" t="s">
        <v>28</v>
      </c>
      <c r="D1714" s="332" t="s">
        <v>635</v>
      </c>
      <c r="E1714" s="21" t="s">
        <v>28</v>
      </c>
      <c r="F1714" s="333">
        <v>3.0600000000000001</v>
      </c>
      <c r="G1714" s="42"/>
      <c r="H1714" s="48"/>
    </row>
    <row r="1715" s="2" customFormat="1" ht="16.8" customHeight="1">
      <c r="A1715" s="42"/>
      <c r="B1715" s="48"/>
      <c r="C1715" s="332" t="s">
        <v>28</v>
      </c>
      <c r="D1715" s="332" t="s">
        <v>636</v>
      </c>
      <c r="E1715" s="21" t="s">
        <v>28</v>
      </c>
      <c r="F1715" s="333">
        <v>3.2639999999999998</v>
      </c>
      <c r="G1715" s="42"/>
      <c r="H1715" s="48"/>
    </row>
    <row r="1716" s="2" customFormat="1" ht="16.8" customHeight="1">
      <c r="A1716" s="42"/>
      <c r="B1716" s="48"/>
      <c r="C1716" s="332" t="s">
        <v>637</v>
      </c>
      <c r="D1716" s="332" t="s">
        <v>466</v>
      </c>
      <c r="E1716" s="21" t="s">
        <v>28</v>
      </c>
      <c r="F1716" s="333">
        <v>8.6199999999999992</v>
      </c>
      <c r="G1716" s="42"/>
      <c r="H1716" s="48"/>
    </row>
    <row r="1717" s="2" customFormat="1" ht="16.8" customHeight="1">
      <c r="A1717" s="42"/>
      <c r="B1717" s="48"/>
      <c r="C1717" s="328" t="s">
        <v>614</v>
      </c>
      <c r="D1717" s="329" t="s">
        <v>614</v>
      </c>
      <c r="E1717" s="330" t="s">
        <v>28</v>
      </c>
      <c r="F1717" s="331">
        <v>20.5</v>
      </c>
      <c r="G1717" s="42"/>
      <c r="H1717" s="48"/>
    </row>
    <row r="1718" s="2" customFormat="1" ht="16.8" customHeight="1">
      <c r="A1718" s="42"/>
      <c r="B1718" s="48"/>
      <c r="C1718" s="332" t="s">
        <v>28</v>
      </c>
      <c r="D1718" s="332" t="s">
        <v>460</v>
      </c>
      <c r="E1718" s="21" t="s">
        <v>28</v>
      </c>
      <c r="F1718" s="333">
        <v>0</v>
      </c>
      <c r="G1718" s="42"/>
      <c r="H1718" s="48"/>
    </row>
    <row r="1719" s="2" customFormat="1" ht="16.8" customHeight="1">
      <c r="A1719" s="42"/>
      <c r="B1719" s="48"/>
      <c r="C1719" s="332" t="s">
        <v>28</v>
      </c>
      <c r="D1719" s="332" t="s">
        <v>792</v>
      </c>
      <c r="E1719" s="21" t="s">
        <v>28</v>
      </c>
      <c r="F1719" s="333">
        <v>0</v>
      </c>
      <c r="G1719" s="42"/>
      <c r="H1719" s="48"/>
    </row>
    <row r="1720" s="2" customFormat="1" ht="16.8" customHeight="1">
      <c r="A1720" s="42"/>
      <c r="B1720" s="48"/>
      <c r="C1720" s="332" t="s">
        <v>28</v>
      </c>
      <c r="D1720" s="332" t="s">
        <v>1677</v>
      </c>
      <c r="E1720" s="21" t="s">
        <v>28</v>
      </c>
      <c r="F1720" s="333">
        <v>20.5</v>
      </c>
      <c r="G1720" s="42"/>
      <c r="H1720" s="48"/>
    </row>
    <row r="1721" s="2" customFormat="1" ht="16.8" customHeight="1">
      <c r="A1721" s="42"/>
      <c r="B1721" s="48"/>
      <c r="C1721" s="332" t="s">
        <v>614</v>
      </c>
      <c r="D1721" s="332" t="s">
        <v>466</v>
      </c>
      <c r="E1721" s="21" t="s">
        <v>28</v>
      </c>
      <c r="F1721" s="333">
        <v>20.5</v>
      </c>
      <c r="G1721" s="42"/>
      <c r="H1721" s="48"/>
    </row>
    <row r="1722" s="2" customFormat="1" ht="16.8" customHeight="1">
      <c r="A1722" s="42"/>
      <c r="B1722" s="48"/>
      <c r="C1722" s="334" t="s">
        <v>7394</v>
      </c>
      <c r="D1722" s="42"/>
      <c r="E1722" s="42"/>
      <c r="F1722" s="42"/>
      <c r="G1722" s="42"/>
      <c r="H1722" s="48"/>
    </row>
    <row r="1723" s="2" customFormat="1">
      <c r="A1723" s="42"/>
      <c r="B1723" s="48"/>
      <c r="C1723" s="332" t="s">
        <v>1673</v>
      </c>
      <c r="D1723" s="332" t="s">
        <v>7638</v>
      </c>
      <c r="E1723" s="21" t="s">
        <v>949</v>
      </c>
      <c r="F1723" s="333">
        <v>20.5</v>
      </c>
      <c r="G1723" s="42"/>
      <c r="H1723" s="48"/>
    </row>
    <row r="1724" s="2" customFormat="1" ht="16.8" customHeight="1">
      <c r="A1724" s="42"/>
      <c r="B1724" s="48"/>
      <c r="C1724" s="332" t="s">
        <v>1679</v>
      </c>
      <c r="D1724" s="332" t="s">
        <v>1680</v>
      </c>
      <c r="E1724" s="21" t="s">
        <v>740</v>
      </c>
      <c r="F1724" s="333">
        <v>0.047</v>
      </c>
      <c r="G1724" s="42"/>
      <c r="H1724" s="48"/>
    </row>
    <row r="1725" s="2" customFormat="1" ht="16.8" customHeight="1">
      <c r="A1725" s="42"/>
      <c r="B1725" s="48"/>
      <c r="C1725" s="328" t="s">
        <v>618</v>
      </c>
      <c r="D1725" s="329" t="s">
        <v>618</v>
      </c>
      <c r="E1725" s="330" t="s">
        <v>28</v>
      </c>
      <c r="F1725" s="331">
        <v>31.66</v>
      </c>
      <c r="G1725" s="42"/>
      <c r="H1725" s="48"/>
    </row>
    <row r="1726" s="2" customFormat="1" ht="16.8" customHeight="1">
      <c r="A1726" s="42"/>
      <c r="B1726" s="48"/>
      <c r="C1726" s="332" t="s">
        <v>28</v>
      </c>
      <c r="D1726" s="332" t="s">
        <v>862</v>
      </c>
      <c r="E1726" s="21" t="s">
        <v>28</v>
      </c>
      <c r="F1726" s="333">
        <v>0</v>
      </c>
      <c r="G1726" s="42"/>
      <c r="H1726" s="48"/>
    </row>
    <row r="1727" s="2" customFormat="1" ht="16.8" customHeight="1">
      <c r="A1727" s="42"/>
      <c r="B1727" s="48"/>
      <c r="C1727" s="332" t="s">
        <v>28</v>
      </c>
      <c r="D1727" s="332" t="s">
        <v>3582</v>
      </c>
      <c r="E1727" s="21" t="s">
        <v>28</v>
      </c>
      <c r="F1727" s="333">
        <v>8.0600000000000005</v>
      </c>
      <c r="G1727" s="42"/>
      <c r="H1727" s="48"/>
    </row>
    <row r="1728" s="2" customFormat="1" ht="16.8" customHeight="1">
      <c r="A1728" s="42"/>
      <c r="B1728" s="48"/>
      <c r="C1728" s="332" t="s">
        <v>28</v>
      </c>
      <c r="D1728" s="332" t="s">
        <v>871</v>
      </c>
      <c r="E1728" s="21" t="s">
        <v>28</v>
      </c>
      <c r="F1728" s="333">
        <v>0</v>
      </c>
      <c r="G1728" s="42"/>
      <c r="H1728" s="48"/>
    </row>
    <row r="1729" s="2" customFormat="1" ht="16.8" customHeight="1">
      <c r="A1729" s="42"/>
      <c r="B1729" s="48"/>
      <c r="C1729" s="332" t="s">
        <v>28</v>
      </c>
      <c r="D1729" s="332" t="s">
        <v>3583</v>
      </c>
      <c r="E1729" s="21" t="s">
        <v>28</v>
      </c>
      <c r="F1729" s="333">
        <v>11.800000000000001</v>
      </c>
      <c r="G1729" s="42"/>
      <c r="H1729" s="48"/>
    </row>
    <row r="1730" s="2" customFormat="1" ht="16.8" customHeight="1">
      <c r="A1730" s="42"/>
      <c r="B1730" s="48"/>
      <c r="C1730" s="332" t="s">
        <v>28</v>
      </c>
      <c r="D1730" s="332" t="s">
        <v>872</v>
      </c>
      <c r="E1730" s="21" t="s">
        <v>28</v>
      </c>
      <c r="F1730" s="333">
        <v>0</v>
      </c>
      <c r="G1730" s="42"/>
      <c r="H1730" s="48"/>
    </row>
    <row r="1731" s="2" customFormat="1" ht="16.8" customHeight="1">
      <c r="A1731" s="42"/>
      <c r="B1731" s="48"/>
      <c r="C1731" s="332" t="s">
        <v>28</v>
      </c>
      <c r="D1731" s="332" t="s">
        <v>3583</v>
      </c>
      <c r="E1731" s="21" t="s">
        <v>28</v>
      </c>
      <c r="F1731" s="333">
        <v>11.800000000000001</v>
      </c>
      <c r="G1731" s="42"/>
      <c r="H1731" s="48"/>
    </row>
    <row r="1732" s="2" customFormat="1" ht="16.8" customHeight="1">
      <c r="A1732" s="42"/>
      <c r="B1732" s="48"/>
      <c r="C1732" s="332" t="s">
        <v>618</v>
      </c>
      <c r="D1732" s="332" t="s">
        <v>466</v>
      </c>
      <c r="E1732" s="21" t="s">
        <v>28</v>
      </c>
      <c r="F1732" s="333">
        <v>31.66</v>
      </c>
      <c r="G1732" s="42"/>
      <c r="H1732" s="48"/>
    </row>
    <row r="1733" s="2" customFormat="1" ht="16.8" customHeight="1">
      <c r="A1733" s="42"/>
      <c r="B1733" s="48"/>
      <c r="C1733" s="334" t="s">
        <v>7394</v>
      </c>
      <c r="D1733" s="42"/>
      <c r="E1733" s="42"/>
      <c r="F1733" s="42"/>
      <c r="G1733" s="42"/>
      <c r="H1733" s="48"/>
    </row>
    <row r="1734" s="2" customFormat="1" ht="16.8" customHeight="1">
      <c r="A1734" s="42"/>
      <c r="B1734" s="48"/>
      <c r="C1734" s="332" t="s">
        <v>3578</v>
      </c>
      <c r="D1734" s="332" t="s">
        <v>7639</v>
      </c>
      <c r="E1734" s="21" t="s">
        <v>949</v>
      </c>
      <c r="F1734" s="333">
        <v>31.66</v>
      </c>
      <c r="G1734" s="42"/>
      <c r="H1734" s="48"/>
    </row>
    <row r="1735" s="2" customFormat="1" ht="16.8" customHeight="1">
      <c r="A1735" s="42"/>
      <c r="B1735" s="48"/>
      <c r="C1735" s="332" t="s">
        <v>3585</v>
      </c>
      <c r="D1735" s="332" t="s">
        <v>7640</v>
      </c>
      <c r="E1735" s="21" t="s">
        <v>949</v>
      </c>
      <c r="F1735" s="333">
        <v>31.66</v>
      </c>
      <c r="G1735" s="42"/>
      <c r="H1735" s="48"/>
    </row>
    <row r="1736" s="2" customFormat="1" ht="16.8" customHeight="1">
      <c r="A1736" s="42"/>
      <c r="B1736" s="48"/>
      <c r="C1736" s="332" t="s">
        <v>4270</v>
      </c>
      <c r="D1736" s="332" t="s">
        <v>7513</v>
      </c>
      <c r="E1736" s="21" t="s">
        <v>436</v>
      </c>
      <c r="F1736" s="333">
        <v>33.737000000000002</v>
      </c>
      <c r="G1736" s="42"/>
      <c r="H1736" s="48"/>
    </row>
    <row r="1737" s="2" customFormat="1" ht="16.8" customHeight="1">
      <c r="A1737" s="42"/>
      <c r="B1737" s="48"/>
      <c r="C1737" s="328" t="s">
        <v>620</v>
      </c>
      <c r="D1737" s="329" t="s">
        <v>620</v>
      </c>
      <c r="E1737" s="330" t="s">
        <v>28</v>
      </c>
      <c r="F1737" s="331">
        <v>216.06800000000001</v>
      </c>
      <c r="G1737" s="42"/>
      <c r="H1737" s="48"/>
    </row>
    <row r="1738" s="2" customFormat="1" ht="16.8" customHeight="1">
      <c r="A1738" s="42"/>
      <c r="B1738" s="48"/>
      <c r="C1738" s="332" t="s">
        <v>28</v>
      </c>
      <c r="D1738" s="332" t="s">
        <v>862</v>
      </c>
      <c r="E1738" s="21" t="s">
        <v>28</v>
      </c>
      <c r="F1738" s="333">
        <v>0</v>
      </c>
      <c r="G1738" s="42"/>
      <c r="H1738" s="48"/>
    </row>
    <row r="1739" s="2" customFormat="1" ht="16.8" customHeight="1">
      <c r="A1739" s="42"/>
      <c r="B1739" s="48"/>
      <c r="C1739" s="332" t="s">
        <v>28</v>
      </c>
      <c r="D1739" s="332" t="s">
        <v>3622</v>
      </c>
      <c r="E1739" s="21" t="s">
        <v>28</v>
      </c>
      <c r="F1739" s="333">
        <v>43.213999999999999</v>
      </c>
      <c r="G1739" s="42"/>
      <c r="H1739" s="48"/>
    </row>
    <row r="1740" s="2" customFormat="1" ht="16.8" customHeight="1">
      <c r="A1740" s="42"/>
      <c r="B1740" s="48"/>
      <c r="C1740" s="332" t="s">
        <v>28</v>
      </c>
      <c r="D1740" s="332" t="s">
        <v>871</v>
      </c>
      <c r="E1740" s="21" t="s">
        <v>28</v>
      </c>
      <c r="F1740" s="333">
        <v>0</v>
      </c>
      <c r="G1740" s="42"/>
      <c r="H1740" s="48"/>
    </row>
    <row r="1741" s="2" customFormat="1" ht="16.8" customHeight="1">
      <c r="A1741" s="42"/>
      <c r="B1741" s="48"/>
      <c r="C1741" s="332" t="s">
        <v>28</v>
      </c>
      <c r="D1741" s="332" t="s">
        <v>3623</v>
      </c>
      <c r="E1741" s="21" t="s">
        <v>28</v>
      </c>
      <c r="F1741" s="333">
        <v>86.427000000000007</v>
      </c>
      <c r="G1741" s="42"/>
      <c r="H1741" s="48"/>
    </row>
    <row r="1742" s="2" customFormat="1" ht="16.8" customHeight="1">
      <c r="A1742" s="42"/>
      <c r="B1742" s="48"/>
      <c r="C1742" s="332" t="s">
        <v>28</v>
      </c>
      <c r="D1742" s="332" t="s">
        <v>872</v>
      </c>
      <c r="E1742" s="21" t="s">
        <v>28</v>
      </c>
      <c r="F1742" s="333">
        <v>0</v>
      </c>
      <c r="G1742" s="42"/>
      <c r="H1742" s="48"/>
    </row>
    <row r="1743" s="2" customFormat="1" ht="16.8" customHeight="1">
      <c r="A1743" s="42"/>
      <c r="B1743" s="48"/>
      <c r="C1743" s="332" t="s">
        <v>28</v>
      </c>
      <c r="D1743" s="332" t="s">
        <v>3623</v>
      </c>
      <c r="E1743" s="21" t="s">
        <v>28</v>
      </c>
      <c r="F1743" s="333">
        <v>86.427000000000007</v>
      </c>
      <c r="G1743" s="42"/>
      <c r="H1743" s="48"/>
    </row>
    <row r="1744" s="2" customFormat="1" ht="16.8" customHeight="1">
      <c r="A1744" s="42"/>
      <c r="B1744" s="48"/>
      <c r="C1744" s="332" t="s">
        <v>620</v>
      </c>
      <c r="D1744" s="332" t="s">
        <v>1235</v>
      </c>
      <c r="E1744" s="21" t="s">
        <v>28</v>
      </c>
      <c r="F1744" s="333">
        <v>216.06800000000001</v>
      </c>
      <c r="G1744" s="42"/>
      <c r="H1744" s="48"/>
    </row>
    <row r="1745" s="2" customFormat="1" ht="16.8" customHeight="1">
      <c r="A1745" s="42"/>
      <c r="B1745" s="48"/>
      <c r="C1745" s="334" t="s">
        <v>7394</v>
      </c>
      <c r="D1745" s="42"/>
      <c r="E1745" s="42"/>
      <c r="F1745" s="42"/>
      <c r="G1745" s="42"/>
      <c r="H1745" s="48"/>
    </row>
    <row r="1746" s="2" customFormat="1" ht="16.8" customHeight="1">
      <c r="A1746" s="42"/>
      <c r="B1746" s="48"/>
      <c r="C1746" s="332" t="s">
        <v>3618</v>
      </c>
      <c r="D1746" s="332" t="s">
        <v>7641</v>
      </c>
      <c r="E1746" s="21" t="s">
        <v>3596</v>
      </c>
      <c r="F1746" s="333">
        <v>1095.1780000000001</v>
      </c>
      <c r="G1746" s="42"/>
      <c r="H1746" s="48"/>
    </row>
    <row r="1747" s="2" customFormat="1" ht="16.8" customHeight="1">
      <c r="A1747" s="42"/>
      <c r="B1747" s="48"/>
      <c r="C1747" s="332" t="s">
        <v>3793</v>
      </c>
      <c r="D1747" s="332" t="s">
        <v>7642</v>
      </c>
      <c r="E1747" s="21" t="s">
        <v>740</v>
      </c>
      <c r="F1747" s="333">
        <v>0.23799999999999999</v>
      </c>
      <c r="G1747" s="42"/>
      <c r="H1747" s="48"/>
    </row>
    <row r="1748" s="2" customFormat="1" ht="16.8" customHeight="1">
      <c r="A1748" s="42"/>
      <c r="B1748" s="48"/>
      <c r="C1748" s="328" t="s">
        <v>623</v>
      </c>
      <c r="D1748" s="329" t="s">
        <v>623</v>
      </c>
      <c r="E1748" s="330" t="s">
        <v>28</v>
      </c>
      <c r="F1748" s="331">
        <v>10.23</v>
      </c>
      <c r="G1748" s="42"/>
      <c r="H1748" s="48"/>
    </row>
    <row r="1749" s="2" customFormat="1" ht="16.8" customHeight="1">
      <c r="A1749" s="42"/>
      <c r="B1749" s="48"/>
      <c r="C1749" s="332" t="s">
        <v>28</v>
      </c>
      <c r="D1749" s="332" t="s">
        <v>460</v>
      </c>
      <c r="E1749" s="21" t="s">
        <v>28</v>
      </c>
      <c r="F1749" s="333">
        <v>0</v>
      </c>
      <c r="G1749" s="42"/>
      <c r="H1749" s="48"/>
    </row>
    <row r="1750" s="2" customFormat="1" ht="16.8" customHeight="1">
      <c r="A1750" s="42"/>
      <c r="B1750" s="48"/>
      <c r="C1750" s="332" t="s">
        <v>28</v>
      </c>
      <c r="D1750" s="332" t="s">
        <v>662</v>
      </c>
      <c r="E1750" s="21" t="s">
        <v>28</v>
      </c>
      <c r="F1750" s="333">
        <v>15.810000000000001</v>
      </c>
      <c r="G1750" s="42"/>
      <c r="H1750" s="48"/>
    </row>
    <row r="1751" s="2" customFormat="1" ht="16.8" customHeight="1">
      <c r="A1751" s="42"/>
      <c r="B1751" s="48"/>
      <c r="C1751" s="332" t="s">
        <v>28</v>
      </c>
      <c r="D1751" s="332" t="s">
        <v>759</v>
      </c>
      <c r="E1751" s="21" t="s">
        <v>28</v>
      </c>
      <c r="F1751" s="333">
        <v>-4.1849999999999996</v>
      </c>
      <c r="G1751" s="42"/>
      <c r="H1751" s="48"/>
    </row>
    <row r="1752" s="2" customFormat="1" ht="16.8" customHeight="1">
      <c r="A1752" s="42"/>
      <c r="B1752" s="48"/>
      <c r="C1752" s="332" t="s">
        <v>28</v>
      </c>
      <c r="D1752" s="332" t="s">
        <v>760</v>
      </c>
      <c r="E1752" s="21" t="s">
        <v>28</v>
      </c>
      <c r="F1752" s="333">
        <v>-1.395</v>
      </c>
      <c r="G1752" s="42"/>
      <c r="H1752" s="48"/>
    </row>
    <row r="1753" s="2" customFormat="1" ht="16.8" customHeight="1">
      <c r="A1753" s="42"/>
      <c r="B1753" s="48"/>
      <c r="C1753" s="332" t="s">
        <v>623</v>
      </c>
      <c r="D1753" s="332" t="s">
        <v>466</v>
      </c>
      <c r="E1753" s="21" t="s">
        <v>28</v>
      </c>
      <c r="F1753" s="333">
        <v>10.23</v>
      </c>
      <c r="G1753" s="42"/>
      <c r="H1753" s="48"/>
    </row>
    <row r="1754" s="2" customFormat="1" ht="16.8" customHeight="1">
      <c r="A1754" s="42"/>
      <c r="B1754" s="48"/>
      <c r="C1754" s="334" t="s">
        <v>7394</v>
      </c>
      <c r="D1754" s="42"/>
      <c r="E1754" s="42"/>
      <c r="F1754" s="42"/>
      <c r="G1754" s="42"/>
      <c r="H1754" s="48"/>
    </row>
    <row r="1755" s="2" customFormat="1" ht="16.8" customHeight="1">
      <c r="A1755" s="42"/>
      <c r="B1755" s="48"/>
      <c r="C1755" s="332" t="s">
        <v>755</v>
      </c>
      <c r="D1755" s="332" t="s">
        <v>7486</v>
      </c>
      <c r="E1755" s="21" t="s">
        <v>504</v>
      </c>
      <c r="F1755" s="333">
        <v>10.23</v>
      </c>
      <c r="G1755" s="42"/>
      <c r="H1755" s="48"/>
    </row>
    <row r="1756" s="2" customFormat="1">
      <c r="A1756" s="42"/>
      <c r="B1756" s="48"/>
      <c r="C1756" s="332" t="s">
        <v>709</v>
      </c>
      <c r="D1756" s="332" t="s">
        <v>7451</v>
      </c>
      <c r="E1756" s="21" t="s">
        <v>504</v>
      </c>
      <c r="F1756" s="333">
        <v>25.038</v>
      </c>
      <c r="G1756" s="42"/>
      <c r="H1756" s="48"/>
    </row>
    <row r="1757" s="2" customFormat="1" ht="16.8" customHeight="1">
      <c r="A1757" s="42"/>
      <c r="B1757" s="48"/>
      <c r="C1757" s="328" t="s">
        <v>625</v>
      </c>
      <c r="D1757" s="329" t="s">
        <v>625</v>
      </c>
      <c r="E1757" s="330" t="s">
        <v>28</v>
      </c>
      <c r="F1757" s="331">
        <v>13.199999999999999</v>
      </c>
      <c r="G1757" s="42"/>
      <c r="H1757" s="48"/>
    </row>
    <row r="1758" s="2" customFormat="1" ht="16.8" customHeight="1">
      <c r="A1758" s="42"/>
      <c r="B1758" s="48"/>
      <c r="C1758" s="332" t="s">
        <v>28</v>
      </c>
      <c r="D1758" s="332" t="s">
        <v>460</v>
      </c>
      <c r="E1758" s="21" t="s">
        <v>28</v>
      </c>
      <c r="F1758" s="333">
        <v>0</v>
      </c>
      <c r="G1758" s="42"/>
      <c r="H1758" s="48"/>
    </row>
    <row r="1759" s="2" customFormat="1" ht="16.8" customHeight="1">
      <c r="A1759" s="42"/>
      <c r="B1759" s="48"/>
      <c r="C1759" s="332" t="s">
        <v>28</v>
      </c>
      <c r="D1759" s="332" t="s">
        <v>754</v>
      </c>
      <c r="E1759" s="21" t="s">
        <v>28</v>
      </c>
      <c r="F1759" s="333">
        <v>13.199999999999999</v>
      </c>
      <c r="G1759" s="42"/>
      <c r="H1759" s="48"/>
    </row>
    <row r="1760" s="2" customFormat="1" ht="16.8" customHeight="1">
      <c r="A1760" s="42"/>
      <c r="B1760" s="48"/>
      <c r="C1760" s="332" t="s">
        <v>625</v>
      </c>
      <c r="D1760" s="332" t="s">
        <v>466</v>
      </c>
      <c r="E1760" s="21" t="s">
        <v>28</v>
      </c>
      <c r="F1760" s="333">
        <v>13.199999999999999</v>
      </c>
      <c r="G1760" s="42"/>
      <c r="H1760" s="48"/>
    </row>
    <row r="1761" s="2" customFormat="1" ht="16.8" customHeight="1">
      <c r="A1761" s="42"/>
      <c r="B1761" s="48"/>
      <c r="C1761" s="334" t="s">
        <v>7394</v>
      </c>
      <c r="D1761" s="42"/>
      <c r="E1761" s="42"/>
      <c r="F1761" s="42"/>
      <c r="G1761" s="42"/>
      <c r="H1761" s="48"/>
    </row>
    <row r="1762" s="2" customFormat="1" ht="16.8" customHeight="1">
      <c r="A1762" s="42"/>
      <c r="B1762" s="48"/>
      <c r="C1762" s="332" t="s">
        <v>750</v>
      </c>
      <c r="D1762" s="332" t="s">
        <v>7643</v>
      </c>
      <c r="E1762" s="21" t="s">
        <v>504</v>
      </c>
      <c r="F1762" s="333">
        <v>13.199999999999999</v>
      </c>
      <c r="G1762" s="42"/>
      <c r="H1762" s="48"/>
    </row>
    <row r="1763" s="2" customFormat="1">
      <c r="A1763" s="42"/>
      <c r="B1763" s="48"/>
      <c r="C1763" s="332" t="s">
        <v>709</v>
      </c>
      <c r="D1763" s="332" t="s">
        <v>7451</v>
      </c>
      <c r="E1763" s="21" t="s">
        <v>504</v>
      </c>
      <c r="F1763" s="333">
        <v>25.038</v>
      </c>
      <c r="G1763" s="42"/>
      <c r="H1763" s="48"/>
    </row>
    <row r="1764" s="2" customFormat="1" ht="16.8" customHeight="1">
      <c r="A1764" s="42"/>
      <c r="B1764" s="48"/>
      <c r="C1764" s="328" t="s">
        <v>768</v>
      </c>
      <c r="D1764" s="329" t="s">
        <v>768</v>
      </c>
      <c r="E1764" s="330" t="s">
        <v>28</v>
      </c>
      <c r="F1764" s="331">
        <v>79.087999999999994</v>
      </c>
      <c r="G1764" s="42"/>
      <c r="H1764" s="48"/>
    </row>
    <row r="1765" s="2" customFormat="1" ht="16.8" customHeight="1">
      <c r="A1765" s="42"/>
      <c r="B1765" s="48"/>
      <c r="C1765" s="332" t="s">
        <v>28</v>
      </c>
      <c r="D1765" s="332" t="s">
        <v>460</v>
      </c>
      <c r="E1765" s="21" t="s">
        <v>28</v>
      </c>
      <c r="F1765" s="333">
        <v>0</v>
      </c>
      <c r="G1765" s="42"/>
      <c r="H1765" s="48"/>
    </row>
    <row r="1766" s="2" customFormat="1" ht="16.8" customHeight="1">
      <c r="A1766" s="42"/>
      <c r="B1766" s="48"/>
      <c r="C1766" s="332" t="s">
        <v>28</v>
      </c>
      <c r="D1766" s="332" t="s">
        <v>766</v>
      </c>
      <c r="E1766" s="21" t="s">
        <v>28</v>
      </c>
      <c r="F1766" s="333">
        <v>44.954999999999998</v>
      </c>
      <c r="G1766" s="42"/>
      <c r="H1766" s="48"/>
    </row>
    <row r="1767" s="2" customFormat="1" ht="16.8" customHeight="1">
      <c r="A1767" s="42"/>
      <c r="B1767" s="48"/>
      <c r="C1767" s="332" t="s">
        <v>28</v>
      </c>
      <c r="D1767" s="332" t="s">
        <v>767</v>
      </c>
      <c r="E1767" s="21" t="s">
        <v>28</v>
      </c>
      <c r="F1767" s="333">
        <v>34.133000000000003</v>
      </c>
      <c r="G1767" s="42"/>
      <c r="H1767" s="48"/>
    </row>
    <row r="1768" s="2" customFormat="1" ht="16.8" customHeight="1">
      <c r="A1768" s="42"/>
      <c r="B1768" s="48"/>
      <c r="C1768" s="332" t="s">
        <v>768</v>
      </c>
      <c r="D1768" s="332" t="s">
        <v>466</v>
      </c>
      <c r="E1768" s="21" t="s">
        <v>28</v>
      </c>
      <c r="F1768" s="333">
        <v>79.087999999999994</v>
      </c>
      <c r="G1768" s="42"/>
      <c r="H1768" s="48"/>
    </row>
    <row r="1769" s="2" customFormat="1" ht="16.8" customHeight="1">
      <c r="A1769" s="42"/>
      <c r="B1769" s="48"/>
      <c r="C1769" s="328" t="s">
        <v>630</v>
      </c>
      <c r="D1769" s="329" t="s">
        <v>630</v>
      </c>
      <c r="E1769" s="330" t="s">
        <v>28</v>
      </c>
      <c r="F1769" s="331">
        <v>30.062999999999999</v>
      </c>
      <c r="G1769" s="42"/>
      <c r="H1769" s="48"/>
    </row>
    <row r="1770" s="2" customFormat="1" ht="16.8" customHeight="1">
      <c r="A1770" s="42"/>
      <c r="B1770" s="48"/>
      <c r="C1770" s="332" t="s">
        <v>28</v>
      </c>
      <c r="D1770" s="332" t="s">
        <v>460</v>
      </c>
      <c r="E1770" s="21" t="s">
        <v>28</v>
      </c>
      <c r="F1770" s="333">
        <v>0</v>
      </c>
      <c r="G1770" s="42"/>
      <c r="H1770" s="48"/>
    </row>
    <row r="1771" s="2" customFormat="1" ht="16.8" customHeight="1">
      <c r="A1771" s="42"/>
      <c r="B1771" s="48"/>
      <c r="C1771" s="332" t="s">
        <v>28</v>
      </c>
      <c r="D1771" s="332" t="s">
        <v>980</v>
      </c>
      <c r="E1771" s="21" t="s">
        <v>28</v>
      </c>
      <c r="F1771" s="333">
        <v>30.062999999999999</v>
      </c>
      <c r="G1771" s="42"/>
      <c r="H1771" s="48"/>
    </row>
    <row r="1772" s="2" customFormat="1" ht="16.8" customHeight="1">
      <c r="A1772" s="42"/>
      <c r="B1772" s="48"/>
      <c r="C1772" s="332" t="s">
        <v>630</v>
      </c>
      <c r="D1772" s="332" t="s">
        <v>466</v>
      </c>
      <c r="E1772" s="21" t="s">
        <v>28</v>
      </c>
      <c r="F1772" s="333">
        <v>30.062999999999999</v>
      </c>
      <c r="G1772" s="42"/>
      <c r="H1772" s="48"/>
    </row>
    <row r="1773" s="2" customFormat="1" ht="16.8" customHeight="1">
      <c r="A1773" s="42"/>
      <c r="B1773" s="48"/>
      <c r="C1773" s="334" t="s">
        <v>7394</v>
      </c>
      <c r="D1773" s="42"/>
      <c r="E1773" s="42"/>
      <c r="F1773" s="42"/>
      <c r="G1773" s="42"/>
      <c r="H1773" s="48"/>
    </row>
    <row r="1774" s="2" customFormat="1" ht="16.8" customHeight="1">
      <c r="A1774" s="42"/>
      <c r="B1774" s="48"/>
      <c r="C1774" s="332" t="s">
        <v>976</v>
      </c>
      <c r="D1774" s="332" t="s">
        <v>7644</v>
      </c>
      <c r="E1774" s="21" t="s">
        <v>436</v>
      </c>
      <c r="F1774" s="333">
        <v>30.062999999999999</v>
      </c>
      <c r="G1774" s="42"/>
      <c r="H1774" s="48"/>
    </row>
    <row r="1775" s="2" customFormat="1" ht="16.8" customHeight="1">
      <c r="A1775" s="42"/>
      <c r="B1775" s="48"/>
      <c r="C1775" s="332" t="s">
        <v>982</v>
      </c>
      <c r="D1775" s="332" t="s">
        <v>7645</v>
      </c>
      <c r="E1775" s="21" t="s">
        <v>436</v>
      </c>
      <c r="F1775" s="333">
        <v>30.062999999999999</v>
      </c>
      <c r="G1775" s="42"/>
      <c r="H1775" s="48"/>
    </row>
    <row r="1776" s="2" customFormat="1" ht="26.4" customHeight="1">
      <c r="A1776" s="42"/>
      <c r="B1776" s="48"/>
      <c r="C1776" s="327" t="s">
        <v>7646</v>
      </c>
      <c r="D1776" s="327" t="s">
        <v>111</v>
      </c>
      <c r="E1776" s="42"/>
      <c r="F1776" s="42"/>
      <c r="G1776" s="42"/>
      <c r="H1776" s="48"/>
    </row>
    <row r="1777" s="2" customFormat="1" ht="16.8" customHeight="1">
      <c r="A1777" s="42"/>
      <c r="B1777" s="48"/>
      <c r="C1777" s="328" t="s">
        <v>5585</v>
      </c>
      <c r="D1777" s="329" t="s">
        <v>5585</v>
      </c>
      <c r="E1777" s="330" t="s">
        <v>28</v>
      </c>
      <c r="F1777" s="331">
        <v>30</v>
      </c>
      <c r="G1777" s="42"/>
      <c r="H1777" s="48"/>
    </row>
    <row r="1778" s="2" customFormat="1" ht="16.8" customHeight="1">
      <c r="A1778" s="42"/>
      <c r="B1778" s="48"/>
      <c r="C1778" s="332" t="s">
        <v>28</v>
      </c>
      <c r="D1778" s="332" t="s">
        <v>5598</v>
      </c>
      <c r="E1778" s="21" t="s">
        <v>28</v>
      </c>
      <c r="F1778" s="333">
        <v>30</v>
      </c>
      <c r="G1778" s="42"/>
      <c r="H1778" s="48"/>
    </row>
    <row r="1779" s="2" customFormat="1" ht="16.8" customHeight="1">
      <c r="A1779" s="42"/>
      <c r="B1779" s="48"/>
      <c r="C1779" s="332" t="s">
        <v>5585</v>
      </c>
      <c r="D1779" s="332" t="s">
        <v>466</v>
      </c>
      <c r="E1779" s="21" t="s">
        <v>28</v>
      </c>
      <c r="F1779" s="333">
        <v>30</v>
      </c>
      <c r="G1779" s="42"/>
      <c r="H1779" s="48"/>
    </row>
    <row r="1780" s="2" customFormat="1" ht="16.8" customHeight="1">
      <c r="A1780" s="42"/>
      <c r="B1780" s="48"/>
      <c r="C1780" s="334" t="s">
        <v>7394</v>
      </c>
      <c r="D1780" s="42"/>
      <c r="E1780" s="42"/>
      <c r="F1780" s="42"/>
      <c r="G1780" s="42"/>
      <c r="H1780" s="48"/>
    </row>
    <row r="1781" s="2" customFormat="1" ht="16.8" customHeight="1">
      <c r="A1781" s="42"/>
      <c r="B1781" s="48"/>
      <c r="C1781" s="332" t="s">
        <v>5609</v>
      </c>
      <c r="D1781" s="332" t="s">
        <v>7464</v>
      </c>
      <c r="E1781" s="21" t="s">
        <v>436</v>
      </c>
      <c r="F1781" s="333">
        <v>30</v>
      </c>
      <c r="G1781" s="42"/>
      <c r="H1781" s="48"/>
    </row>
    <row r="1782" s="2" customFormat="1">
      <c r="A1782" s="42"/>
      <c r="B1782" s="48"/>
      <c r="C1782" s="332" t="s">
        <v>5613</v>
      </c>
      <c r="D1782" s="332" t="s">
        <v>5614</v>
      </c>
      <c r="E1782" s="21" t="s">
        <v>436</v>
      </c>
      <c r="F1782" s="333">
        <v>36</v>
      </c>
      <c r="G1782" s="42"/>
      <c r="H1782" s="48"/>
    </row>
    <row r="1783" s="2" customFormat="1" ht="16.8" customHeight="1">
      <c r="A1783" s="42"/>
      <c r="B1783" s="48"/>
      <c r="C1783" s="328" t="s">
        <v>5586</v>
      </c>
      <c r="D1783" s="329" t="s">
        <v>5586</v>
      </c>
      <c r="E1783" s="330" t="s">
        <v>28</v>
      </c>
      <c r="F1783" s="331">
        <v>39.759999999999998</v>
      </c>
      <c r="G1783" s="42"/>
      <c r="H1783" s="48"/>
    </row>
    <row r="1784" s="2" customFormat="1" ht="16.8" customHeight="1">
      <c r="A1784" s="42"/>
      <c r="B1784" s="48"/>
      <c r="C1784" s="332" t="s">
        <v>28</v>
      </c>
      <c r="D1784" s="332" t="s">
        <v>5637</v>
      </c>
      <c r="E1784" s="21" t="s">
        <v>28</v>
      </c>
      <c r="F1784" s="333">
        <v>0</v>
      </c>
      <c r="G1784" s="42"/>
      <c r="H1784" s="48"/>
    </row>
    <row r="1785" s="2" customFormat="1" ht="16.8" customHeight="1">
      <c r="A1785" s="42"/>
      <c r="B1785" s="48"/>
      <c r="C1785" s="332" t="s">
        <v>5586</v>
      </c>
      <c r="D1785" s="332" t="s">
        <v>5587</v>
      </c>
      <c r="E1785" s="21" t="s">
        <v>28</v>
      </c>
      <c r="F1785" s="333">
        <v>39.759999999999998</v>
      </c>
      <c r="G1785" s="42"/>
      <c r="H1785" s="48"/>
    </row>
    <row r="1786" s="2" customFormat="1" ht="16.8" customHeight="1">
      <c r="A1786" s="42"/>
      <c r="B1786" s="48"/>
      <c r="C1786" s="334" t="s">
        <v>7394</v>
      </c>
      <c r="D1786" s="42"/>
      <c r="E1786" s="42"/>
      <c r="F1786" s="42"/>
      <c r="G1786" s="42"/>
      <c r="H1786" s="48"/>
    </row>
    <row r="1787" s="2" customFormat="1" ht="16.8" customHeight="1">
      <c r="A1787" s="42"/>
      <c r="B1787" s="48"/>
      <c r="C1787" s="332" t="s">
        <v>5839</v>
      </c>
      <c r="D1787" s="332" t="s">
        <v>7647</v>
      </c>
      <c r="E1787" s="21" t="s">
        <v>949</v>
      </c>
      <c r="F1787" s="333">
        <v>73.760000000000005</v>
      </c>
      <c r="G1787" s="42"/>
      <c r="H1787" s="48"/>
    </row>
    <row r="1788" s="2" customFormat="1">
      <c r="A1788" s="42"/>
      <c r="B1788" s="48"/>
      <c r="C1788" s="332" t="s">
        <v>5855</v>
      </c>
      <c r="D1788" s="332" t="s">
        <v>7648</v>
      </c>
      <c r="E1788" s="21" t="s">
        <v>949</v>
      </c>
      <c r="F1788" s="333">
        <v>39.759999999999998</v>
      </c>
      <c r="G1788" s="42"/>
      <c r="H1788" s="48"/>
    </row>
    <row r="1789" s="2" customFormat="1" ht="16.8" customHeight="1">
      <c r="A1789" s="42"/>
      <c r="B1789" s="48"/>
      <c r="C1789" s="328" t="s">
        <v>5588</v>
      </c>
      <c r="D1789" s="329" t="s">
        <v>5588</v>
      </c>
      <c r="E1789" s="330" t="s">
        <v>28</v>
      </c>
      <c r="F1789" s="331">
        <v>34</v>
      </c>
      <c r="G1789" s="42"/>
      <c r="H1789" s="48"/>
    </row>
    <row r="1790" s="2" customFormat="1" ht="16.8" customHeight="1">
      <c r="A1790" s="42"/>
      <c r="B1790" s="48"/>
      <c r="C1790" s="332" t="s">
        <v>5588</v>
      </c>
      <c r="D1790" s="332" t="s">
        <v>5843</v>
      </c>
      <c r="E1790" s="21" t="s">
        <v>28</v>
      </c>
      <c r="F1790" s="333">
        <v>34</v>
      </c>
      <c r="G1790" s="42"/>
      <c r="H1790" s="48"/>
    </row>
    <row r="1791" s="2" customFormat="1" ht="16.8" customHeight="1">
      <c r="A1791" s="42"/>
      <c r="B1791" s="48"/>
      <c r="C1791" s="334" t="s">
        <v>7394</v>
      </c>
      <c r="D1791" s="42"/>
      <c r="E1791" s="42"/>
      <c r="F1791" s="42"/>
      <c r="G1791" s="42"/>
      <c r="H1791" s="48"/>
    </row>
    <row r="1792" s="2" customFormat="1" ht="16.8" customHeight="1">
      <c r="A1792" s="42"/>
      <c r="B1792" s="48"/>
      <c r="C1792" s="332" t="s">
        <v>5839</v>
      </c>
      <c r="D1792" s="332" t="s">
        <v>7647</v>
      </c>
      <c r="E1792" s="21" t="s">
        <v>949</v>
      </c>
      <c r="F1792" s="333">
        <v>73.760000000000005</v>
      </c>
      <c r="G1792" s="42"/>
      <c r="H1792" s="48"/>
    </row>
    <row r="1793" s="2" customFormat="1" ht="16.8" customHeight="1">
      <c r="A1793" s="42"/>
      <c r="B1793" s="48"/>
      <c r="C1793" s="332" t="s">
        <v>5851</v>
      </c>
      <c r="D1793" s="332" t="s">
        <v>7649</v>
      </c>
      <c r="E1793" s="21" t="s">
        <v>949</v>
      </c>
      <c r="F1793" s="333">
        <v>34</v>
      </c>
      <c r="G1793" s="42"/>
      <c r="H1793" s="48"/>
    </row>
    <row r="1794" s="2" customFormat="1" ht="16.8" customHeight="1">
      <c r="A1794" s="42"/>
      <c r="B1794" s="48"/>
      <c r="C1794" s="328" t="s">
        <v>5589</v>
      </c>
      <c r="D1794" s="329" t="s">
        <v>5589</v>
      </c>
      <c r="E1794" s="330" t="s">
        <v>28</v>
      </c>
      <c r="F1794" s="331">
        <v>838</v>
      </c>
      <c r="G1794" s="42"/>
      <c r="H1794" s="48"/>
    </row>
    <row r="1795" s="2" customFormat="1" ht="16.8" customHeight="1">
      <c r="A1795" s="42"/>
      <c r="B1795" s="48"/>
      <c r="C1795" s="332" t="s">
        <v>28</v>
      </c>
      <c r="D1795" s="332" t="s">
        <v>5637</v>
      </c>
      <c r="E1795" s="21" t="s">
        <v>28</v>
      </c>
      <c r="F1795" s="333">
        <v>0</v>
      </c>
      <c r="G1795" s="42"/>
      <c r="H1795" s="48"/>
    </row>
    <row r="1796" s="2" customFormat="1" ht="16.8" customHeight="1">
      <c r="A1796" s="42"/>
      <c r="B1796" s="48"/>
      <c r="C1796" s="332" t="s">
        <v>28</v>
      </c>
      <c r="D1796" s="332" t="s">
        <v>5590</v>
      </c>
      <c r="E1796" s="21" t="s">
        <v>28</v>
      </c>
      <c r="F1796" s="333">
        <v>838</v>
      </c>
      <c r="G1796" s="42"/>
      <c r="H1796" s="48"/>
    </row>
    <row r="1797" s="2" customFormat="1" ht="16.8" customHeight="1">
      <c r="A1797" s="42"/>
      <c r="B1797" s="48"/>
      <c r="C1797" s="332" t="s">
        <v>5589</v>
      </c>
      <c r="D1797" s="332" t="s">
        <v>466</v>
      </c>
      <c r="E1797" s="21" t="s">
        <v>28</v>
      </c>
      <c r="F1797" s="333">
        <v>838</v>
      </c>
      <c r="G1797" s="42"/>
      <c r="H1797" s="48"/>
    </row>
    <row r="1798" s="2" customFormat="1" ht="16.8" customHeight="1">
      <c r="A1798" s="42"/>
      <c r="B1798" s="48"/>
      <c r="C1798" s="334" t="s">
        <v>7394</v>
      </c>
      <c r="D1798" s="42"/>
      <c r="E1798" s="42"/>
      <c r="F1798" s="42"/>
      <c r="G1798" s="42"/>
      <c r="H1798" s="48"/>
    </row>
    <row r="1799" s="2" customFormat="1" ht="16.8" customHeight="1">
      <c r="A1799" s="42"/>
      <c r="B1799" s="48"/>
      <c r="C1799" s="332" t="s">
        <v>5648</v>
      </c>
      <c r="D1799" s="332" t="s">
        <v>7650</v>
      </c>
      <c r="E1799" s="21" t="s">
        <v>436</v>
      </c>
      <c r="F1799" s="333">
        <v>838</v>
      </c>
      <c r="G1799" s="42"/>
      <c r="H1799" s="48"/>
    </row>
    <row r="1800" s="2" customFormat="1" ht="16.8" customHeight="1">
      <c r="A1800" s="42"/>
      <c r="B1800" s="48"/>
      <c r="C1800" s="332" t="s">
        <v>5652</v>
      </c>
      <c r="D1800" s="332" t="s">
        <v>7651</v>
      </c>
      <c r="E1800" s="21" t="s">
        <v>436</v>
      </c>
      <c r="F1800" s="333">
        <v>838</v>
      </c>
      <c r="G1800" s="42"/>
      <c r="H1800" s="48"/>
    </row>
    <row r="1801" s="2" customFormat="1" ht="16.8" customHeight="1">
      <c r="A1801" s="42"/>
      <c r="B1801" s="48"/>
      <c r="C1801" s="328" t="s">
        <v>5591</v>
      </c>
      <c r="D1801" s="329" t="s">
        <v>5591</v>
      </c>
      <c r="E1801" s="330" t="s">
        <v>28</v>
      </c>
      <c r="F1801" s="331">
        <v>29.844000000000001</v>
      </c>
      <c r="G1801" s="42"/>
      <c r="H1801" s="48"/>
    </row>
    <row r="1802" s="2" customFormat="1" ht="16.8" customHeight="1">
      <c r="A1802" s="42"/>
      <c r="B1802" s="48"/>
      <c r="C1802" s="332" t="s">
        <v>28</v>
      </c>
      <c r="D1802" s="332" t="s">
        <v>5627</v>
      </c>
      <c r="E1802" s="21" t="s">
        <v>28</v>
      </c>
      <c r="F1802" s="333">
        <v>29.844000000000001</v>
      </c>
      <c r="G1802" s="42"/>
      <c r="H1802" s="48"/>
    </row>
    <row r="1803" s="2" customFormat="1" ht="16.8" customHeight="1">
      <c r="A1803" s="42"/>
      <c r="B1803" s="48"/>
      <c r="C1803" s="332" t="s">
        <v>5591</v>
      </c>
      <c r="D1803" s="332" t="s">
        <v>466</v>
      </c>
      <c r="E1803" s="21" t="s">
        <v>28</v>
      </c>
      <c r="F1803" s="333">
        <v>29.844000000000001</v>
      </c>
      <c r="G1803" s="42"/>
      <c r="H1803" s="48"/>
    </row>
    <row r="1804" s="2" customFormat="1" ht="16.8" customHeight="1">
      <c r="A1804" s="42"/>
      <c r="B1804" s="48"/>
      <c r="C1804" s="334" t="s">
        <v>7394</v>
      </c>
      <c r="D1804" s="42"/>
      <c r="E1804" s="42"/>
      <c r="F1804" s="42"/>
      <c r="G1804" s="42"/>
      <c r="H1804" s="48"/>
    </row>
    <row r="1805" s="2" customFormat="1" ht="16.8" customHeight="1">
      <c r="A1805" s="42"/>
      <c r="B1805" s="48"/>
      <c r="C1805" s="332" t="s">
        <v>2493</v>
      </c>
      <c r="D1805" s="332" t="s">
        <v>2494</v>
      </c>
      <c r="E1805" s="21" t="s">
        <v>504</v>
      </c>
      <c r="F1805" s="333">
        <v>29.844000000000001</v>
      </c>
      <c r="G1805" s="42"/>
      <c r="H1805" s="48"/>
    </row>
    <row r="1806" s="2" customFormat="1">
      <c r="A1806" s="42"/>
      <c r="B1806" s="48"/>
      <c r="C1806" s="332" t="s">
        <v>2417</v>
      </c>
      <c r="D1806" s="332" t="s">
        <v>7462</v>
      </c>
      <c r="E1806" s="21" t="s">
        <v>504</v>
      </c>
      <c r="F1806" s="333">
        <v>40.674999999999997</v>
      </c>
      <c r="G1806" s="42"/>
      <c r="H1806" s="48"/>
    </row>
    <row r="1807" s="2" customFormat="1" ht="16.8" customHeight="1">
      <c r="A1807" s="42"/>
      <c r="B1807" s="48"/>
      <c r="C1807" s="332" t="s">
        <v>2666</v>
      </c>
      <c r="D1807" s="332" t="s">
        <v>7439</v>
      </c>
      <c r="E1807" s="21" t="s">
        <v>504</v>
      </c>
      <c r="F1807" s="333">
        <v>40.674999999999997</v>
      </c>
      <c r="G1807" s="42"/>
      <c r="H1807" s="48"/>
    </row>
    <row r="1808" s="2" customFormat="1" ht="16.8" customHeight="1">
      <c r="A1808" s="42"/>
      <c r="B1808" s="48"/>
      <c r="C1808" s="328" t="s">
        <v>2727</v>
      </c>
      <c r="D1808" s="329" t="s">
        <v>2727</v>
      </c>
      <c r="E1808" s="330" t="s">
        <v>28</v>
      </c>
      <c r="F1808" s="331">
        <v>10.831</v>
      </c>
      <c r="G1808" s="42"/>
      <c r="H1808" s="48"/>
    </row>
    <row r="1809" s="2" customFormat="1" ht="16.8" customHeight="1">
      <c r="A1809" s="42"/>
      <c r="B1809" s="48"/>
      <c r="C1809" s="332" t="s">
        <v>28</v>
      </c>
      <c r="D1809" s="332" t="s">
        <v>5637</v>
      </c>
      <c r="E1809" s="21" t="s">
        <v>28</v>
      </c>
      <c r="F1809" s="333">
        <v>0</v>
      </c>
      <c r="G1809" s="42"/>
      <c r="H1809" s="48"/>
    </row>
    <row r="1810" s="2" customFormat="1" ht="16.8" customHeight="1">
      <c r="A1810" s="42"/>
      <c r="B1810" s="48"/>
      <c r="C1810" s="332" t="s">
        <v>28</v>
      </c>
      <c r="D1810" s="332" t="s">
        <v>5643</v>
      </c>
      <c r="E1810" s="21" t="s">
        <v>28</v>
      </c>
      <c r="F1810" s="333">
        <v>1.673</v>
      </c>
      <c r="G1810" s="42"/>
      <c r="H1810" s="48"/>
    </row>
    <row r="1811" s="2" customFormat="1" ht="16.8" customHeight="1">
      <c r="A1811" s="42"/>
      <c r="B1811" s="48"/>
      <c r="C1811" s="332" t="s">
        <v>28</v>
      </c>
      <c r="D1811" s="332" t="s">
        <v>5644</v>
      </c>
      <c r="E1811" s="21" t="s">
        <v>28</v>
      </c>
      <c r="F1811" s="333">
        <v>2.5489999999999999</v>
      </c>
      <c r="G1811" s="42"/>
      <c r="H1811" s="48"/>
    </row>
    <row r="1812" s="2" customFormat="1" ht="16.8" customHeight="1">
      <c r="A1812" s="42"/>
      <c r="B1812" s="48"/>
      <c r="C1812" s="332" t="s">
        <v>28</v>
      </c>
      <c r="D1812" s="332" t="s">
        <v>5645</v>
      </c>
      <c r="E1812" s="21" t="s">
        <v>28</v>
      </c>
      <c r="F1812" s="333">
        <v>2.371</v>
      </c>
      <c r="G1812" s="42"/>
      <c r="H1812" s="48"/>
    </row>
    <row r="1813" s="2" customFormat="1" ht="16.8" customHeight="1">
      <c r="A1813" s="42"/>
      <c r="B1813" s="48"/>
      <c r="C1813" s="332" t="s">
        <v>28</v>
      </c>
      <c r="D1813" s="332" t="s">
        <v>5646</v>
      </c>
      <c r="E1813" s="21" t="s">
        <v>28</v>
      </c>
      <c r="F1813" s="333">
        <v>1.7949999999999999</v>
      </c>
      <c r="G1813" s="42"/>
      <c r="H1813" s="48"/>
    </row>
    <row r="1814" s="2" customFormat="1" ht="16.8" customHeight="1">
      <c r="A1814" s="42"/>
      <c r="B1814" s="48"/>
      <c r="C1814" s="332" t="s">
        <v>28</v>
      </c>
      <c r="D1814" s="332" t="s">
        <v>5647</v>
      </c>
      <c r="E1814" s="21" t="s">
        <v>28</v>
      </c>
      <c r="F1814" s="333">
        <v>2.4430000000000001</v>
      </c>
      <c r="G1814" s="42"/>
      <c r="H1814" s="48"/>
    </row>
    <row r="1815" s="2" customFormat="1" ht="16.8" customHeight="1">
      <c r="A1815" s="42"/>
      <c r="B1815" s="48"/>
      <c r="C1815" s="332" t="s">
        <v>2727</v>
      </c>
      <c r="D1815" s="332" t="s">
        <v>466</v>
      </c>
      <c r="E1815" s="21" t="s">
        <v>28</v>
      </c>
      <c r="F1815" s="333">
        <v>10.831</v>
      </c>
      <c r="G1815" s="42"/>
      <c r="H1815" s="48"/>
    </row>
    <row r="1816" s="2" customFormat="1" ht="16.8" customHeight="1">
      <c r="A1816" s="42"/>
      <c r="B1816" s="48"/>
      <c r="C1816" s="334" t="s">
        <v>7394</v>
      </c>
      <c r="D1816" s="42"/>
      <c r="E1816" s="42"/>
      <c r="F1816" s="42"/>
      <c r="G1816" s="42"/>
      <c r="H1816" s="48"/>
    </row>
    <row r="1817" s="2" customFormat="1" ht="16.8" customHeight="1">
      <c r="A1817" s="42"/>
      <c r="B1817" s="48"/>
      <c r="C1817" s="332" t="s">
        <v>2481</v>
      </c>
      <c r="D1817" s="332" t="s">
        <v>2482</v>
      </c>
      <c r="E1817" s="21" t="s">
        <v>504</v>
      </c>
      <c r="F1817" s="333">
        <v>10.831</v>
      </c>
      <c r="G1817" s="42"/>
      <c r="H1817" s="48"/>
    </row>
    <row r="1818" s="2" customFormat="1">
      <c r="A1818" s="42"/>
      <c r="B1818" s="48"/>
      <c r="C1818" s="332" t="s">
        <v>2417</v>
      </c>
      <c r="D1818" s="332" t="s">
        <v>7462</v>
      </c>
      <c r="E1818" s="21" t="s">
        <v>504</v>
      </c>
      <c r="F1818" s="333">
        <v>40.674999999999997</v>
      </c>
      <c r="G1818" s="42"/>
      <c r="H1818" s="48"/>
    </row>
    <row r="1819" s="2" customFormat="1" ht="16.8" customHeight="1">
      <c r="A1819" s="42"/>
      <c r="B1819" s="48"/>
      <c r="C1819" s="332" t="s">
        <v>2666</v>
      </c>
      <c r="D1819" s="332" t="s">
        <v>7439</v>
      </c>
      <c r="E1819" s="21" t="s">
        <v>504</v>
      </c>
      <c r="F1819" s="333">
        <v>40.674999999999997</v>
      </c>
      <c r="G1819" s="42"/>
      <c r="H1819" s="48"/>
    </row>
    <row r="1820" s="2" customFormat="1" ht="16.8" customHeight="1">
      <c r="A1820" s="42"/>
      <c r="B1820" s="48"/>
      <c r="C1820" s="328" t="s">
        <v>5594</v>
      </c>
      <c r="D1820" s="329" t="s">
        <v>5594</v>
      </c>
      <c r="E1820" s="330" t="s">
        <v>28</v>
      </c>
      <c r="F1820" s="331">
        <v>672</v>
      </c>
      <c r="G1820" s="42"/>
      <c r="H1820" s="48"/>
    </row>
    <row r="1821" s="2" customFormat="1" ht="16.8" customHeight="1">
      <c r="A1821" s="42"/>
      <c r="B1821" s="48"/>
      <c r="C1821" s="332" t="s">
        <v>28</v>
      </c>
      <c r="D1821" s="332" t="s">
        <v>5637</v>
      </c>
      <c r="E1821" s="21" t="s">
        <v>28</v>
      </c>
      <c r="F1821" s="333">
        <v>0</v>
      </c>
      <c r="G1821" s="42"/>
      <c r="H1821" s="48"/>
    </row>
    <row r="1822" s="2" customFormat="1" ht="16.8" customHeight="1">
      <c r="A1822" s="42"/>
      <c r="B1822" s="48"/>
      <c r="C1822" s="332" t="s">
        <v>28</v>
      </c>
      <c r="D1822" s="332" t="s">
        <v>4385</v>
      </c>
      <c r="E1822" s="21" t="s">
        <v>28</v>
      </c>
      <c r="F1822" s="333">
        <v>672</v>
      </c>
      <c r="G1822" s="42"/>
      <c r="H1822" s="48"/>
    </row>
    <row r="1823" s="2" customFormat="1" ht="16.8" customHeight="1">
      <c r="A1823" s="42"/>
      <c r="B1823" s="48"/>
      <c r="C1823" s="332" t="s">
        <v>5594</v>
      </c>
      <c r="D1823" s="332" t="s">
        <v>466</v>
      </c>
      <c r="E1823" s="21" t="s">
        <v>28</v>
      </c>
      <c r="F1823" s="333">
        <v>672</v>
      </c>
      <c r="G1823" s="42"/>
      <c r="H1823" s="48"/>
    </row>
    <row r="1824" s="2" customFormat="1" ht="16.8" customHeight="1">
      <c r="A1824" s="42"/>
      <c r="B1824" s="48"/>
      <c r="C1824" s="334" t="s">
        <v>7394</v>
      </c>
      <c r="D1824" s="42"/>
      <c r="E1824" s="42"/>
      <c r="F1824" s="42"/>
      <c r="G1824" s="42"/>
      <c r="H1824" s="48"/>
    </row>
    <row r="1825" s="2" customFormat="1" ht="16.8" customHeight="1">
      <c r="A1825" s="42"/>
      <c r="B1825" s="48"/>
      <c r="C1825" s="332" t="s">
        <v>5827</v>
      </c>
      <c r="D1825" s="332" t="s">
        <v>7652</v>
      </c>
      <c r="E1825" s="21" t="s">
        <v>436</v>
      </c>
      <c r="F1825" s="333">
        <v>672</v>
      </c>
      <c r="G1825" s="42"/>
      <c r="H1825" s="48"/>
    </row>
    <row r="1826" s="2" customFormat="1">
      <c r="A1826" s="42"/>
      <c r="B1826" s="48"/>
      <c r="C1826" s="332" t="s">
        <v>2614</v>
      </c>
      <c r="D1826" s="332" t="s">
        <v>7463</v>
      </c>
      <c r="E1826" s="21" t="s">
        <v>436</v>
      </c>
      <c r="F1826" s="333">
        <v>1130.4639999999999</v>
      </c>
      <c r="G1826" s="42"/>
      <c r="H1826" s="48"/>
    </row>
    <row r="1827" s="2" customFormat="1">
      <c r="A1827" s="42"/>
      <c r="B1827" s="48"/>
      <c r="C1827" s="332" t="s">
        <v>5632</v>
      </c>
      <c r="D1827" s="332" t="s">
        <v>7653</v>
      </c>
      <c r="E1827" s="21" t="s">
        <v>436</v>
      </c>
      <c r="F1827" s="333">
        <v>672</v>
      </c>
      <c r="G1827" s="42"/>
      <c r="H1827" s="48"/>
    </row>
    <row r="1828" s="2" customFormat="1" ht="16.8" customHeight="1">
      <c r="A1828" s="42"/>
      <c r="B1828" s="48"/>
      <c r="C1828" s="332" t="s">
        <v>5810</v>
      </c>
      <c r="D1828" s="332" t="s">
        <v>7654</v>
      </c>
      <c r="E1828" s="21" t="s">
        <v>436</v>
      </c>
      <c r="F1828" s="333">
        <v>672</v>
      </c>
      <c r="G1828" s="42"/>
      <c r="H1828" s="48"/>
    </row>
    <row r="1829" s="2" customFormat="1" ht="16.8" customHeight="1">
      <c r="A1829" s="42"/>
      <c r="B1829" s="48"/>
      <c r="C1829" s="332" t="s">
        <v>5818</v>
      </c>
      <c r="D1829" s="332" t="s">
        <v>7655</v>
      </c>
      <c r="E1829" s="21" t="s">
        <v>436</v>
      </c>
      <c r="F1829" s="333">
        <v>672</v>
      </c>
      <c r="G1829" s="42"/>
      <c r="H1829" s="48"/>
    </row>
    <row r="1830" s="2" customFormat="1" ht="16.8" customHeight="1">
      <c r="A1830" s="42"/>
      <c r="B1830" s="48"/>
      <c r="C1830" s="332" t="s">
        <v>5822</v>
      </c>
      <c r="D1830" s="332" t="s">
        <v>7656</v>
      </c>
      <c r="E1830" s="21" t="s">
        <v>436</v>
      </c>
      <c r="F1830" s="333">
        <v>166</v>
      </c>
      <c r="G1830" s="42"/>
      <c r="H1830" s="48"/>
    </row>
    <row r="1831" s="2" customFormat="1" ht="16.8" customHeight="1">
      <c r="A1831" s="42"/>
      <c r="B1831" s="48"/>
      <c r="C1831" s="332" t="s">
        <v>5831</v>
      </c>
      <c r="D1831" s="332" t="s">
        <v>7657</v>
      </c>
      <c r="E1831" s="21" t="s">
        <v>436</v>
      </c>
      <c r="F1831" s="333">
        <v>166</v>
      </c>
      <c r="G1831" s="42"/>
      <c r="H1831" s="48"/>
    </row>
    <row r="1832" s="2" customFormat="1" ht="16.8" customHeight="1">
      <c r="A1832" s="42"/>
      <c r="B1832" s="48"/>
      <c r="C1832" s="332" t="s">
        <v>5835</v>
      </c>
      <c r="D1832" s="332" t="s">
        <v>7658</v>
      </c>
      <c r="E1832" s="21" t="s">
        <v>436</v>
      </c>
      <c r="F1832" s="333">
        <v>672</v>
      </c>
      <c r="G1832" s="42"/>
      <c r="H1832" s="48"/>
    </row>
    <row r="1833" s="2" customFormat="1">
      <c r="A1833" s="42"/>
      <c r="B1833" s="48"/>
      <c r="C1833" s="332" t="s">
        <v>3265</v>
      </c>
      <c r="D1833" s="332" t="s">
        <v>7410</v>
      </c>
      <c r="E1833" s="21" t="s">
        <v>436</v>
      </c>
      <c r="F1833" s="333">
        <v>871.23199999999997</v>
      </c>
      <c r="G1833" s="42"/>
      <c r="H1833" s="48"/>
    </row>
    <row r="1834" s="2" customFormat="1" ht="16.8" customHeight="1">
      <c r="A1834" s="42"/>
      <c r="B1834" s="48"/>
      <c r="C1834" s="332" t="s">
        <v>5924</v>
      </c>
      <c r="D1834" s="332" t="s">
        <v>7659</v>
      </c>
      <c r="E1834" s="21" t="s">
        <v>436</v>
      </c>
      <c r="F1834" s="333">
        <v>672</v>
      </c>
      <c r="G1834" s="42"/>
      <c r="H1834" s="48"/>
    </row>
    <row r="1835" s="2" customFormat="1">
      <c r="A1835" s="42"/>
      <c r="B1835" s="48"/>
      <c r="C1835" s="332" t="s">
        <v>5917</v>
      </c>
      <c r="D1835" s="332" t="s">
        <v>7660</v>
      </c>
      <c r="E1835" s="21" t="s">
        <v>436</v>
      </c>
      <c r="F1835" s="333">
        <v>806.39999999999998</v>
      </c>
      <c r="G1835" s="42"/>
      <c r="H1835" s="48"/>
    </row>
    <row r="1836" s="2" customFormat="1" ht="16.8" customHeight="1">
      <c r="A1836" s="42"/>
      <c r="B1836" s="48"/>
      <c r="C1836" s="332" t="s">
        <v>5814</v>
      </c>
      <c r="D1836" s="332" t="s">
        <v>7661</v>
      </c>
      <c r="E1836" s="21" t="s">
        <v>859</v>
      </c>
      <c r="F1836" s="333">
        <v>887.03999999999996</v>
      </c>
      <c r="G1836" s="42"/>
      <c r="H1836" s="48"/>
    </row>
    <row r="1837" s="2" customFormat="1" ht="16.8" customHeight="1">
      <c r="A1837" s="42"/>
      <c r="B1837" s="48"/>
      <c r="C1837" s="328" t="s">
        <v>5664</v>
      </c>
      <c r="D1837" s="329" t="s">
        <v>5664</v>
      </c>
      <c r="E1837" s="330" t="s">
        <v>28</v>
      </c>
      <c r="F1837" s="331">
        <v>229.232</v>
      </c>
      <c r="G1837" s="42"/>
      <c r="H1837" s="48"/>
    </row>
    <row r="1838" s="2" customFormat="1" ht="16.8" customHeight="1">
      <c r="A1838" s="42"/>
      <c r="B1838" s="48"/>
      <c r="C1838" s="332" t="s">
        <v>28</v>
      </c>
      <c r="D1838" s="332" t="s">
        <v>5637</v>
      </c>
      <c r="E1838" s="21" t="s">
        <v>28</v>
      </c>
      <c r="F1838" s="333">
        <v>0</v>
      </c>
      <c r="G1838" s="42"/>
      <c r="H1838" s="48"/>
    </row>
    <row r="1839" s="2" customFormat="1" ht="16.8" customHeight="1">
      <c r="A1839" s="42"/>
      <c r="B1839" s="48"/>
      <c r="C1839" s="332" t="s">
        <v>5596</v>
      </c>
      <c r="D1839" s="332" t="s">
        <v>5663</v>
      </c>
      <c r="E1839" s="21" t="s">
        <v>28</v>
      </c>
      <c r="F1839" s="333">
        <v>199.232</v>
      </c>
      <c r="G1839" s="42"/>
      <c r="H1839" s="48"/>
    </row>
    <row r="1840" s="2" customFormat="1" ht="16.8" customHeight="1">
      <c r="A1840" s="42"/>
      <c r="B1840" s="48"/>
      <c r="C1840" s="332" t="s">
        <v>5598</v>
      </c>
      <c r="D1840" s="332" t="s">
        <v>721</v>
      </c>
      <c r="E1840" s="21" t="s">
        <v>28</v>
      </c>
      <c r="F1840" s="333">
        <v>30</v>
      </c>
      <c r="G1840" s="42"/>
      <c r="H1840" s="48"/>
    </row>
    <row r="1841" s="2" customFormat="1" ht="16.8" customHeight="1">
      <c r="A1841" s="42"/>
      <c r="B1841" s="48"/>
      <c r="C1841" s="332" t="s">
        <v>5664</v>
      </c>
      <c r="D1841" s="332" t="s">
        <v>466</v>
      </c>
      <c r="E1841" s="21" t="s">
        <v>28</v>
      </c>
      <c r="F1841" s="333">
        <v>229.232</v>
      </c>
      <c r="G1841" s="42"/>
      <c r="H1841" s="48"/>
    </row>
    <row r="1842" s="2" customFormat="1" ht="16.8" customHeight="1">
      <c r="A1842" s="42"/>
      <c r="B1842" s="48"/>
      <c r="C1842" s="328" t="s">
        <v>5596</v>
      </c>
      <c r="D1842" s="329" t="s">
        <v>5596</v>
      </c>
      <c r="E1842" s="330" t="s">
        <v>28</v>
      </c>
      <c r="F1842" s="331">
        <v>199.232</v>
      </c>
      <c r="G1842" s="42"/>
      <c r="H1842" s="48"/>
    </row>
    <row r="1843" s="2" customFormat="1" ht="16.8" customHeight="1">
      <c r="A1843" s="42"/>
      <c r="B1843" s="48"/>
      <c r="C1843" s="332" t="s">
        <v>28</v>
      </c>
      <c r="D1843" s="332" t="s">
        <v>5637</v>
      </c>
      <c r="E1843" s="21" t="s">
        <v>28</v>
      </c>
      <c r="F1843" s="333">
        <v>0</v>
      </c>
      <c r="G1843" s="42"/>
      <c r="H1843" s="48"/>
    </row>
    <row r="1844" s="2" customFormat="1" ht="16.8" customHeight="1">
      <c r="A1844" s="42"/>
      <c r="B1844" s="48"/>
      <c r="C1844" s="332" t="s">
        <v>5596</v>
      </c>
      <c r="D1844" s="332" t="s">
        <v>5663</v>
      </c>
      <c r="E1844" s="21" t="s">
        <v>28</v>
      </c>
      <c r="F1844" s="333">
        <v>199.232</v>
      </c>
      <c r="G1844" s="42"/>
      <c r="H1844" s="48"/>
    </row>
    <row r="1845" s="2" customFormat="1" ht="16.8" customHeight="1">
      <c r="A1845" s="42"/>
      <c r="B1845" s="48"/>
      <c r="C1845" s="334" t="s">
        <v>7394</v>
      </c>
      <c r="D1845" s="42"/>
      <c r="E1845" s="42"/>
      <c r="F1845" s="42"/>
      <c r="G1845" s="42"/>
      <c r="H1845" s="48"/>
    </row>
    <row r="1846" s="2" customFormat="1" ht="16.8" customHeight="1">
      <c r="A1846" s="42"/>
      <c r="B1846" s="48"/>
      <c r="C1846" s="332" t="s">
        <v>5659</v>
      </c>
      <c r="D1846" s="332" t="s">
        <v>7662</v>
      </c>
      <c r="E1846" s="21" t="s">
        <v>436</v>
      </c>
      <c r="F1846" s="333">
        <v>229.232</v>
      </c>
      <c r="G1846" s="42"/>
      <c r="H1846" s="48"/>
    </row>
    <row r="1847" s="2" customFormat="1" ht="16.8" customHeight="1">
      <c r="A1847" s="42"/>
      <c r="B1847" s="48"/>
      <c r="C1847" s="332" t="s">
        <v>2205</v>
      </c>
      <c r="D1847" s="332" t="s">
        <v>7464</v>
      </c>
      <c r="E1847" s="21" t="s">
        <v>436</v>
      </c>
      <c r="F1847" s="333">
        <v>199.232</v>
      </c>
      <c r="G1847" s="42"/>
      <c r="H1847" s="48"/>
    </row>
    <row r="1848" s="2" customFormat="1">
      <c r="A1848" s="42"/>
      <c r="B1848" s="48"/>
      <c r="C1848" s="332" t="s">
        <v>2614</v>
      </c>
      <c r="D1848" s="332" t="s">
        <v>7463</v>
      </c>
      <c r="E1848" s="21" t="s">
        <v>436</v>
      </c>
      <c r="F1848" s="333">
        <v>1130.4639999999999</v>
      </c>
      <c r="G1848" s="42"/>
      <c r="H1848" s="48"/>
    </row>
    <row r="1849" s="2" customFormat="1" ht="16.8" customHeight="1">
      <c r="A1849" s="42"/>
      <c r="B1849" s="48"/>
      <c r="C1849" s="332" t="s">
        <v>5628</v>
      </c>
      <c r="D1849" s="332" t="s">
        <v>7663</v>
      </c>
      <c r="E1849" s="21" t="s">
        <v>436</v>
      </c>
      <c r="F1849" s="333">
        <v>229.232</v>
      </c>
      <c r="G1849" s="42"/>
      <c r="H1849" s="48"/>
    </row>
    <row r="1850" s="2" customFormat="1" ht="16.8" customHeight="1">
      <c r="A1850" s="42"/>
      <c r="B1850" s="48"/>
      <c r="C1850" s="332" t="s">
        <v>3174</v>
      </c>
      <c r="D1850" s="332" t="s">
        <v>7409</v>
      </c>
      <c r="E1850" s="21" t="s">
        <v>436</v>
      </c>
      <c r="F1850" s="333">
        <v>199.232</v>
      </c>
      <c r="G1850" s="42"/>
      <c r="H1850" s="48"/>
    </row>
    <row r="1851" s="2" customFormat="1">
      <c r="A1851" s="42"/>
      <c r="B1851" s="48"/>
      <c r="C1851" s="332" t="s">
        <v>3265</v>
      </c>
      <c r="D1851" s="332" t="s">
        <v>7410</v>
      </c>
      <c r="E1851" s="21" t="s">
        <v>436</v>
      </c>
      <c r="F1851" s="333">
        <v>871.23199999999997</v>
      </c>
      <c r="G1851" s="42"/>
      <c r="H1851" s="48"/>
    </row>
    <row r="1852" s="2" customFormat="1" ht="16.8" customHeight="1">
      <c r="A1852" s="42"/>
      <c r="B1852" s="48"/>
      <c r="C1852" s="332" t="s">
        <v>5928</v>
      </c>
      <c r="D1852" s="332" t="s">
        <v>5929</v>
      </c>
      <c r="E1852" s="21" t="s">
        <v>436</v>
      </c>
      <c r="F1852" s="333">
        <v>1067.232</v>
      </c>
      <c r="G1852" s="42"/>
      <c r="H1852" s="48"/>
    </row>
    <row r="1853" s="2" customFormat="1">
      <c r="A1853" s="42"/>
      <c r="B1853" s="48"/>
      <c r="C1853" s="332" t="s">
        <v>3270</v>
      </c>
      <c r="D1853" s="332" t="s">
        <v>7411</v>
      </c>
      <c r="E1853" s="21" t="s">
        <v>436</v>
      </c>
      <c r="F1853" s="333">
        <v>239.078</v>
      </c>
      <c r="G1853" s="42"/>
      <c r="H1853" s="48"/>
    </row>
    <row r="1854" s="2" customFormat="1" ht="16.8" customHeight="1">
      <c r="A1854" s="42"/>
      <c r="B1854" s="48"/>
      <c r="C1854" s="332" t="s">
        <v>2210</v>
      </c>
      <c r="D1854" s="332" t="s">
        <v>7412</v>
      </c>
      <c r="E1854" s="21" t="s">
        <v>436</v>
      </c>
      <c r="F1854" s="333">
        <v>239.078</v>
      </c>
      <c r="G1854" s="42"/>
      <c r="H1854" s="48"/>
    </row>
    <row r="1855" s="2" customFormat="1" ht="16.8" customHeight="1">
      <c r="A1855" s="42"/>
      <c r="B1855" s="48"/>
      <c r="C1855" s="328" t="s">
        <v>5598</v>
      </c>
      <c r="D1855" s="329" t="s">
        <v>5598</v>
      </c>
      <c r="E1855" s="330" t="s">
        <v>28</v>
      </c>
      <c r="F1855" s="331">
        <v>30</v>
      </c>
      <c r="G1855" s="42"/>
      <c r="H1855" s="48"/>
    </row>
    <row r="1856" s="2" customFormat="1" ht="16.8" customHeight="1">
      <c r="A1856" s="42"/>
      <c r="B1856" s="48"/>
      <c r="C1856" s="332" t="s">
        <v>5598</v>
      </c>
      <c r="D1856" s="332" t="s">
        <v>721</v>
      </c>
      <c r="E1856" s="21" t="s">
        <v>28</v>
      </c>
      <c r="F1856" s="333">
        <v>30</v>
      </c>
      <c r="G1856" s="42"/>
      <c r="H1856" s="48"/>
    </row>
    <row r="1857" s="2" customFormat="1" ht="16.8" customHeight="1">
      <c r="A1857" s="42"/>
      <c r="B1857" s="48"/>
      <c r="C1857" s="334" t="s">
        <v>7394</v>
      </c>
      <c r="D1857" s="42"/>
      <c r="E1857" s="42"/>
      <c r="F1857" s="42"/>
      <c r="G1857" s="42"/>
      <c r="H1857" s="48"/>
    </row>
    <row r="1858" s="2" customFormat="1" ht="16.8" customHeight="1">
      <c r="A1858" s="42"/>
      <c r="B1858" s="48"/>
      <c r="C1858" s="332" t="s">
        <v>5659</v>
      </c>
      <c r="D1858" s="332" t="s">
        <v>7662</v>
      </c>
      <c r="E1858" s="21" t="s">
        <v>436</v>
      </c>
      <c r="F1858" s="333">
        <v>229.232</v>
      </c>
      <c r="G1858" s="42"/>
      <c r="H1858" s="48"/>
    </row>
    <row r="1859" s="2" customFormat="1" ht="16.8" customHeight="1">
      <c r="A1859" s="42"/>
      <c r="B1859" s="48"/>
      <c r="C1859" s="332" t="s">
        <v>5609</v>
      </c>
      <c r="D1859" s="332" t="s">
        <v>7464</v>
      </c>
      <c r="E1859" s="21" t="s">
        <v>436</v>
      </c>
      <c r="F1859" s="333">
        <v>30</v>
      </c>
      <c r="G1859" s="42"/>
      <c r="H1859" s="48"/>
    </row>
    <row r="1860" s="2" customFormat="1">
      <c r="A1860" s="42"/>
      <c r="B1860" s="48"/>
      <c r="C1860" s="332" t="s">
        <v>2614</v>
      </c>
      <c r="D1860" s="332" t="s">
        <v>7463</v>
      </c>
      <c r="E1860" s="21" t="s">
        <v>436</v>
      </c>
      <c r="F1860" s="333">
        <v>1130.4639999999999</v>
      </c>
      <c r="G1860" s="42"/>
      <c r="H1860" s="48"/>
    </row>
    <row r="1861" s="2" customFormat="1" ht="16.8" customHeight="1">
      <c r="A1861" s="42"/>
      <c r="B1861" s="48"/>
      <c r="C1861" s="332" t="s">
        <v>5628</v>
      </c>
      <c r="D1861" s="332" t="s">
        <v>7663</v>
      </c>
      <c r="E1861" s="21" t="s">
        <v>436</v>
      </c>
      <c r="F1861" s="333">
        <v>229.232</v>
      </c>
      <c r="G1861" s="42"/>
      <c r="H1861" s="48"/>
    </row>
    <row r="1862" s="2" customFormat="1">
      <c r="A1862" s="42"/>
      <c r="B1862" s="48"/>
      <c r="C1862" s="332" t="s">
        <v>3166</v>
      </c>
      <c r="D1862" s="332" t="s">
        <v>7664</v>
      </c>
      <c r="E1862" s="21" t="s">
        <v>436</v>
      </c>
      <c r="F1862" s="333">
        <v>30</v>
      </c>
      <c r="G1862" s="42"/>
      <c r="H1862" s="48"/>
    </row>
    <row r="1863" s="2" customFormat="1" ht="16.8" customHeight="1">
      <c r="A1863" s="42"/>
      <c r="B1863" s="48"/>
      <c r="C1863" s="332" t="s">
        <v>5928</v>
      </c>
      <c r="D1863" s="332" t="s">
        <v>5929</v>
      </c>
      <c r="E1863" s="21" t="s">
        <v>436</v>
      </c>
      <c r="F1863" s="333">
        <v>1067.232</v>
      </c>
      <c r="G1863" s="42"/>
      <c r="H1863" s="48"/>
    </row>
    <row r="1864" s="2" customFormat="1" ht="16.8" customHeight="1">
      <c r="A1864" s="42"/>
      <c r="B1864" s="48"/>
      <c r="C1864" s="328" t="s">
        <v>2701</v>
      </c>
      <c r="D1864" s="329" t="s">
        <v>2701</v>
      </c>
      <c r="E1864" s="330" t="s">
        <v>28</v>
      </c>
      <c r="F1864" s="331">
        <v>1130.4639999999999</v>
      </c>
      <c r="G1864" s="42"/>
      <c r="H1864" s="48"/>
    </row>
    <row r="1865" s="2" customFormat="1" ht="16.8" customHeight="1">
      <c r="A1865" s="42"/>
      <c r="B1865" s="48"/>
      <c r="C1865" s="332" t="s">
        <v>28</v>
      </c>
      <c r="D1865" s="332" t="s">
        <v>5594</v>
      </c>
      <c r="E1865" s="21" t="s">
        <v>28</v>
      </c>
      <c r="F1865" s="333">
        <v>672</v>
      </c>
      <c r="G1865" s="42"/>
      <c r="H1865" s="48"/>
    </row>
    <row r="1866" s="2" customFormat="1" ht="16.8" customHeight="1">
      <c r="A1866" s="42"/>
      <c r="B1866" s="48"/>
      <c r="C1866" s="332" t="s">
        <v>28</v>
      </c>
      <c r="D1866" s="332" t="s">
        <v>5624</v>
      </c>
      <c r="E1866" s="21" t="s">
        <v>28</v>
      </c>
      <c r="F1866" s="333">
        <v>398.464</v>
      </c>
      <c r="G1866" s="42"/>
      <c r="H1866" s="48"/>
    </row>
    <row r="1867" s="2" customFormat="1" ht="16.8" customHeight="1">
      <c r="A1867" s="42"/>
      <c r="B1867" s="48"/>
      <c r="C1867" s="332" t="s">
        <v>28</v>
      </c>
      <c r="D1867" s="332" t="s">
        <v>5625</v>
      </c>
      <c r="E1867" s="21" t="s">
        <v>28</v>
      </c>
      <c r="F1867" s="333">
        <v>60</v>
      </c>
      <c r="G1867" s="42"/>
      <c r="H1867" s="48"/>
    </row>
    <row r="1868" s="2" customFormat="1" ht="16.8" customHeight="1">
      <c r="A1868" s="42"/>
      <c r="B1868" s="48"/>
      <c r="C1868" s="332" t="s">
        <v>2701</v>
      </c>
      <c r="D1868" s="332" t="s">
        <v>466</v>
      </c>
      <c r="E1868" s="21" t="s">
        <v>28</v>
      </c>
      <c r="F1868" s="333">
        <v>1130.4639999999999</v>
      </c>
      <c r="G1868" s="42"/>
      <c r="H1868" s="48"/>
    </row>
    <row r="1869" s="2" customFormat="1" ht="16.8" customHeight="1">
      <c r="A1869" s="42"/>
      <c r="B1869" s="48"/>
      <c r="C1869" s="334" t="s">
        <v>7394</v>
      </c>
      <c r="D1869" s="42"/>
      <c r="E1869" s="42"/>
      <c r="F1869" s="42"/>
      <c r="G1869" s="42"/>
      <c r="H1869" s="48"/>
    </row>
    <row r="1870" s="2" customFormat="1">
      <c r="A1870" s="42"/>
      <c r="B1870" s="48"/>
      <c r="C1870" s="332" t="s">
        <v>2614</v>
      </c>
      <c r="D1870" s="332" t="s">
        <v>7463</v>
      </c>
      <c r="E1870" s="21" t="s">
        <v>436</v>
      </c>
      <c r="F1870" s="333">
        <v>1130.4639999999999</v>
      </c>
      <c r="G1870" s="42"/>
      <c r="H1870" s="48"/>
    </row>
    <row r="1871" s="2" customFormat="1" ht="16.8" customHeight="1">
      <c r="A1871" s="42"/>
      <c r="B1871" s="48"/>
      <c r="C1871" s="332" t="s">
        <v>2493</v>
      </c>
      <c r="D1871" s="332" t="s">
        <v>2494</v>
      </c>
      <c r="E1871" s="21" t="s">
        <v>504</v>
      </c>
      <c r="F1871" s="333">
        <v>29.844000000000001</v>
      </c>
      <c r="G1871" s="42"/>
      <c r="H1871" s="48"/>
    </row>
    <row r="1872" s="2" customFormat="1" ht="16.8" customHeight="1">
      <c r="A1872" s="42"/>
      <c r="B1872" s="48"/>
      <c r="C1872" s="328" t="s">
        <v>5601</v>
      </c>
      <c r="D1872" s="329" t="s">
        <v>5601</v>
      </c>
      <c r="E1872" s="330" t="s">
        <v>28</v>
      </c>
      <c r="F1872" s="331">
        <v>925.20000000000005</v>
      </c>
      <c r="G1872" s="42"/>
      <c r="H1872" s="48"/>
    </row>
    <row r="1873" s="2" customFormat="1" ht="16.8" customHeight="1">
      <c r="A1873" s="42"/>
      <c r="B1873" s="48"/>
      <c r="C1873" s="332" t="s">
        <v>28</v>
      </c>
      <c r="D1873" s="332" t="s">
        <v>5637</v>
      </c>
      <c r="E1873" s="21" t="s">
        <v>28</v>
      </c>
      <c r="F1873" s="333">
        <v>0</v>
      </c>
      <c r="G1873" s="42"/>
      <c r="H1873" s="48"/>
    </row>
    <row r="1874" s="2" customFormat="1" ht="16.8" customHeight="1">
      <c r="A1874" s="42"/>
      <c r="B1874" s="48"/>
      <c r="C1874" s="332" t="s">
        <v>28</v>
      </c>
      <c r="D1874" s="332" t="s">
        <v>5638</v>
      </c>
      <c r="E1874" s="21" t="s">
        <v>28</v>
      </c>
      <c r="F1874" s="333">
        <v>124.3</v>
      </c>
      <c r="G1874" s="42"/>
      <c r="H1874" s="48"/>
    </row>
    <row r="1875" s="2" customFormat="1" ht="16.8" customHeight="1">
      <c r="A1875" s="42"/>
      <c r="B1875" s="48"/>
      <c r="C1875" s="332" t="s">
        <v>28</v>
      </c>
      <c r="D1875" s="332" t="s">
        <v>5639</v>
      </c>
      <c r="E1875" s="21" t="s">
        <v>28</v>
      </c>
      <c r="F1875" s="333">
        <v>462</v>
      </c>
      <c r="G1875" s="42"/>
      <c r="H1875" s="48"/>
    </row>
    <row r="1876" s="2" customFormat="1" ht="16.8" customHeight="1">
      <c r="A1876" s="42"/>
      <c r="B1876" s="48"/>
      <c r="C1876" s="332" t="s">
        <v>28</v>
      </c>
      <c r="D1876" s="332" t="s">
        <v>5640</v>
      </c>
      <c r="E1876" s="21" t="s">
        <v>28</v>
      </c>
      <c r="F1876" s="333">
        <v>140</v>
      </c>
      <c r="G1876" s="42"/>
      <c r="H1876" s="48"/>
    </row>
    <row r="1877" s="2" customFormat="1" ht="16.8" customHeight="1">
      <c r="A1877" s="42"/>
      <c r="B1877" s="48"/>
      <c r="C1877" s="332" t="s">
        <v>28</v>
      </c>
      <c r="D1877" s="332" t="s">
        <v>5641</v>
      </c>
      <c r="E1877" s="21" t="s">
        <v>28</v>
      </c>
      <c r="F1877" s="333">
        <v>198.90000000000001</v>
      </c>
      <c r="G1877" s="42"/>
      <c r="H1877" s="48"/>
    </row>
    <row r="1878" s="2" customFormat="1" ht="16.8" customHeight="1">
      <c r="A1878" s="42"/>
      <c r="B1878" s="48"/>
      <c r="C1878" s="332" t="s">
        <v>5601</v>
      </c>
      <c r="D1878" s="332" t="s">
        <v>466</v>
      </c>
      <c r="E1878" s="21" t="s">
        <v>28</v>
      </c>
      <c r="F1878" s="333">
        <v>925.20000000000005</v>
      </c>
      <c r="G1878" s="42"/>
      <c r="H1878" s="48"/>
    </row>
    <row r="1879" s="2" customFormat="1" ht="16.8" customHeight="1">
      <c r="A1879" s="42"/>
      <c r="B1879" s="48"/>
      <c r="C1879" s="334" t="s">
        <v>7394</v>
      </c>
      <c r="D1879" s="42"/>
      <c r="E1879" s="42"/>
      <c r="F1879" s="42"/>
      <c r="G1879" s="42"/>
      <c r="H1879" s="48"/>
    </row>
    <row r="1880" s="2" customFormat="1" ht="16.8" customHeight="1">
      <c r="A1880" s="42"/>
      <c r="B1880" s="48"/>
      <c r="C1880" s="332" t="s">
        <v>2636</v>
      </c>
      <c r="D1880" s="332" t="s">
        <v>7465</v>
      </c>
      <c r="E1880" s="21" t="s">
        <v>949</v>
      </c>
      <c r="F1880" s="333">
        <v>925.20000000000005</v>
      </c>
      <c r="G1880" s="42"/>
      <c r="H1880" s="48"/>
    </row>
    <row r="1881" s="2" customFormat="1" ht="16.8" customHeight="1">
      <c r="A1881" s="42"/>
      <c r="B1881" s="48"/>
      <c r="C1881" s="332" t="s">
        <v>3274</v>
      </c>
      <c r="D1881" s="332" t="s">
        <v>7466</v>
      </c>
      <c r="E1881" s="21" t="s">
        <v>949</v>
      </c>
      <c r="F1881" s="333">
        <v>925.20000000000005</v>
      </c>
      <c r="G1881" s="42"/>
      <c r="H1881" s="48"/>
    </row>
    <row r="1882" s="2" customFormat="1" ht="16.8" customHeight="1">
      <c r="A1882" s="42"/>
      <c r="B1882" s="48"/>
      <c r="C1882" s="332" t="s">
        <v>3280</v>
      </c>
      <c r="D1882" s="332" t="s">
        <v>7550</v>
      </c>
      <c r="E1882" s="21" t="s">
        <v>949</v>
      </c>
      <c r="F1882" s="333">
        <v>1110.24</v>
      </c>
      <c r="G1882" s="42"/>
      <c r="H1882" s="48"/>
    </row>
    <row r="1883" s="2" customFormat="1" ht="16.8" customHeight="1">
      <c r="A1883" s="42"/>
      <c r="B1883" s="48"/>
      <c r="C1883" s="332" t="s">
        <v>2481</v>
      </c>
      <c r="D1883" s="332" t="s">
        <v>2482</v>
      </c>
      <c r="E1883" s="21" t="s">
        <v>504</v>
      </c>
      <c r="F1883" s="333">
        <v>10.831</v>
      </c>
      <c r="G1883" s="42"/>
      <c r="H1883" s="48"/>
    </row>
    <row r="1884" s="2" customFormat="1" ht="26.4" customHeight="1">
      <c r="A1884" s="42"/>
      <c r="B1884" s="48"/>
      <c r="C1884" s="327" t="s">
        <v>7665</v>
      </c>
      <c r="D1884" s="327" t="s">
        <v>116</v>
      </c>
      <c r="E1884" s="42"/>
      <c r="F1884" s="42"/>
      <c r="G1884" s="42"/>
      <c r="H1884" s="48"/>
    </row>
    <row r="1885" s="2" customFormat="1" ht="16.8" customHeight="1">
      <c r="A1885" s="42"/>
      <c r="B1885" s="48"/>
      <c r="C1885" s="328" t="s">
        <v>167</v>
      </c>
      <c r="D1885" s="329" t="s">
        <v>167</v>
      </c>
      <c r="E1885" s="330" t="s">
        <v>28</v>
      </c>
      <c r="F1885" s="331">
        <v>61.177</v>
      </c>
      <c r="G1885" s="42"/>
      <c r="H1885" s="48"/>
    </row>
    <row r="1886" s="2" customFormat="1" ht="16.8" customHeight="1">
      <c r="A1886" s="42"/>
      <c r="B1886" s="48"/>
      <c r="C1886" s="332" t="s">
        <v>28</v>
      </c>
      <c r="D1886" s="332" t="s">
        <v>872</v>
      </c>
      <c r="E1886" s="21" t="s">
        <v>28</v>
      </c>
      <c r="F1886" s="333">
        <v>0</v>
      </c>
      <c r="G1886" s="42"/>
      <c r="H1886" s="48"/>
    </row>
    <row r="1887" s="2" customFormat="1" ht="16.8" customHeight="1">
      <c r="A1887" s="42"/>
      <c r="B1887" s="48"/>
      <c r="C1887" s="332" t="s">
        <v>28</v>
      </c>
      <c r="D1887" s="332" t="s">
        <v>6000</v>
      </c>
      <c r="E1887" s="21" t="s">
        <v>28</v>
      </c>
      <c r="F1887" s="333">
        <v>60.277000000000001</v>
      </c>
      <c r="G1887" s="42"/>
      <c r="H1887" s="48"/>
    </row>
    <row r="1888" s="2" customFormat="1" ht="16.8" customHeight="1">
      <c r="A1888" s="42"/>
      <c r="B1888" s="48"/>
      <c r="C1888" s="332" t="s">
        <v>28</v>
      </c>
      <c r="D1888" s="332" t="s">
        <v>6001</v>
      </c>
      <c r="E1888" s="21" t="s">
        <v>28</v>
      </c>
      <c r="F1888" s="333">
        <v>-1.8</v>
      </c>
      <c r="G1888" s="42"/>
      <c r="H1888" s="48"/>
    </row>
    <row r="1889" s="2" customFormat="1" ht="16.8" customHeight="1">
      <c r="A1889" s="42"/>
      <c r="B1889" s="48"/>
      <c r="C1889" s="332" t="s">
        <v>28</v>
      </c>
      <c r="D1889" s="332" t="s">
        <v>6002</v>
      </c>
      <c r="E1889" s="21" t="s">
        <v>28</v>
      </c>
      <c r="F1889" s="333">
        <v>2.7000000000000002</v>
      </c>
      <c r="G1889" s="42"/>
      <c r="H1889" s="48"/>
    </row>
    <row r="1890" s="2" customFormat="1" ht="16.8" customHeight="1">
      <c r="A1890" s="42"/>
      <c r="B1890" s="48"/>
      <c r="C1890" s="332" t="s">
        <v>167</v>
      </c>
      <c r="D1890" s="332" t="s">
        <v>466</v>
      </c>
      <c r="E1890" s="21" t="s">
        <v>28</v>
      </c>
      <c r="F1890" s="333">
        <v>61.177</v>
      </c>
      <c r="G1890" s="42"/>
      <c r="H1890" s="48"/>
    </row>
    <row r="1891" s="2" customFormat="1" ht="16.8" customHeight="1">
      <c r="A1891" s="42"/>
      <c r="B1891" s="48"/>
      <c r="C1891" s="334" t="s">
        <v>7394</v>
      </c>
      <c r="D1891" s="42"/>
      <c r="E1891" s="42"/>
      <c r="F1891" s="42"/>
      <c r="G1891" s="42"/>
      <c r="H1891" s="48"/>
    </row>
    <row r="1892" s="2" customFormat="1">
      <c r="A1892" s="42"/>
      <c r="B1892" s="48"/>
      <c r="C1892" s="332" t="s">
        <v>2038</v>
      </c>
      <c r="D1892" s="332" t="s">
        <v>7424</v>
      </c>
      <c r="E1892" s="21" t="s">
        <v>436</v>
      </c>
      <c r="F1892" s="333">
        <v>61.177</v>
      </c>
      <c r="G1892" s="42"/>
      <c r="H1892" s="48"/>
    </row>
    <row r="1893" s="2" customFormat="1" ht="16.8" customHeight="1">
      <c r="A1893" s="42"/>
      <c r="B1893" s="48"/>
      <c r="C1893" s="332" t="s">
        <v>1228</v>
      </c>
      <c r="D1893" s="332" t="s">
        <v>7425</v>
      </c>
      <c r="E1893" s="21" t="s">
        <v>436</v>
      </c>
      <c r="F1893" s="333">
        <v>61.177</v>
      </c>
      <c r="G1893" s="42"/>
      <c r="H1893" s="48"/>
    </row>
    <row r="1894" s="2" customFormat="1" ht="16.8" customHeight="1">
      <c r="A1894" s="42"/>
      <c r="B1894" s="48"/>
      <c r="C1894" s="332" t="s">
        <v>1270</v>
      </c>
      <c r="D1894" s="332" t="s">
        <v>7538</v>
      </c>
      <c r="E1894" s="21" t="s">
        <v>436</v>
      </c>
      <c r="F1894" s="333">
        <v>61.177</v>
      </c>
      <c r="G1894" s="42"/>
      <c r="H1894" s="48"/>
    </row>
    <row r="1895" s="2" customFormat="1" ht="16.8" customHeight="1">
      <c r="A1895" s="42"/>
      <c r="B1895" s="48"/>
      <c r="C1895" s="332" t="s">
        <v>4428</v>
      </c>
      <c r="D1895" s="332" t="s">
        <v>7423</v>
      </c>
      <c r="E1895" s="21" t="s">
        <v>436</v>
      </c>
      <c r="F1895" s="333">
        <v>74.677000000000007</v>
      </c>
      <c r="G1895" s="42"/>
      <c r="H1895" s="48"/>
    </row>
    <row r="1896" s="2" customFormat="1" ht="16.8" customHeight="1">
      <c r="A1896" s="42"/>
      <c r="B1896" s="48"/>
      <c r="C1896" s="328" t="s">
        <v>169</v>
      </c>
      <c r="D1896" s="329" t="s">
        <v>169</v>
      </c>
      <c r="E1896" s="330" t="s">
        <v>28</v>
      </c>
      <c r="F1896" s="331">
        <v>8.6940000000000008</v>
      </c>
      <c r="G1896" s="42"/>
      <c r="H1896" s="48"/>
    </row>
    <row r="1897" s="2" customFormat="1" ht="16.8" customHeight="1">
      <c r="A1897" s="42"/>
      <c r="B1897" s="48"/>
      <c r="C1897" s="332" t="s">
        <v>28</v>
      </c>
      <c r="D1897" s="332" t="s">
        <v>872</v>
      </c>
      <c r="E1897" s="21" t="s">
        <v>28</v>
      </c>
      <c r="F1897" s="333">
        <v>0</v>
      </c>
      <c r="G1897" s="42"/>
      <c r="H1897" s="48"/>
    </row>
    <row r="1898" s="2" customFormat="1" ht="16.8" customHeight="1">
      <c r="A1898" s="42"/>
      <c r="B1898" s="48"/>
      <c r="C1898" s="332" t="s">
        <v>28</v>
      </c>
      <c r="D1898" s="332" t="s">
        <v>5998</v>
      </c>
      <c r="E1898" s="21" t="s">
        <v>28</v>
      </c>
      <c r="F1898" s="333">
        <v>8.6940000000000008</v>
      </c>
      <c r="G1898" s="42"/>
      <c r="H1898" s="48"/>
    </row>
    <row r="1899" s="2" customFormat="1" ht="16.8" customHeight="1">
      <c r="A1899" s="42"/>
      <c r="B1899" s="48"/>
      <c r="C1899" s="332" t="s">
        <v>169</v>
      </c>
      <c r="D1899" s="332" t="s">
        <v>466</v>
      </c>
      <c r="E1899" s="21" t="s">
        <v>28</v>
      </c>
      <c r="F1899" s="333">
        <v>8.6940000000000008</v>
      </c>
      <c r="G1899" s="42"/>
      <c r="H1899" s="48"/>
    </row>
    <row r="1900" s="2" customFormat="1" ht="16.8" customHeight="1">
      <c r="A1900" s="42"/>
      <c r="B1900" s="48"/>
      <c r="C1900" s="328" t="s">
        <v>4003</v>
      </c>
      <c r="D1900" s="329" t="s">
        <v>4003</v>
      </c>
      <c r="E1900" s="330" t="s">
        <v>28</v>
      </c>
      <c r="F1900" s="331">
        <v>2.7000000000000002</v>
      </c>
      <c r="G1900" s="42"/>
      <c r="H1900" s="48"/>
    </row>
    <row r="1901" s="2" customFormat="1" ht="16.8" customHeight="1">
      <c r="A1901" s="42"/>
      <c r="B1901" s="48"/>
      <c r="C1901" s="332" t="s">
        <v>28</v>
      </c>
      <c r="D1901" s="332" t="s">
        <v>5984</v>
      </c>
      <c r="E1901" s="21" t="s">
        <v>28</v>
      </c>
      <c r="F1901" s="333">
        <v>0</v>
      </c>
      <c r="G1901" s="42"/>
      <c r="H1901" s="48"/>
    </row>
    <row r="1902" s="2" customFormat="1" ht="16.8" customHeight="1">
      <c r="A1902" s="42"/>
      <c r="B1902" s="48"/>
      <c r="C1902" s="332" t="s">
        <v>28</v>
      </c>
      <c r="D1902" s="332" t="s">
        <v>5942</v>
      </c>
      <c r="E1902" s="21" t="s">
        <v>28</v>
      </c>
      <c r="F1902" s="333">
        <v>2.7000000000000002</v>
      </c>
      <c r="G1902" s="42"/>
      <c r="H1902" s="48"/>
    </row>
    <row r="1903" s="2" customFormat="1" ht="16.8" customHeight="1">
      <c r="A1903" s="42"/>
      <c r="B1903" s="48"/>
      <c r="C1903" s="332" t="s">
        <v>4003</v>
      </c>
      <c r="D1903" s="332" t="s">
        <v>466</v>
      </c>
      <c r="E1903" s="21" t="s">
        <v>28</v>
      </c>
      <c r="F1903" s="333">
        <v>2.7000000000000002</v>
      </c>
      <c r="G1903" s="42"/>
      <c r="H1903" s="48"/>
    </row>
    <row r="1904" s="2" customFormat="1" ht="16.8" customHeight="1">
      <c r="A1904" s="42"/>
      <c r="B1904" s="48"/>
      <c r="C1904" s="334" t="s">
        <v>7394</v>
      </c>
      <c r="D1904" s="42"/>
      <c r="E1904" s="42"/>
      <c r="F1904" s="42"/>
      <c r="G1904" s="42"/>
      <c r="H1904" s="48"/>
    </row>
    <row r="1905" s="2" customFormat="1" ht="16.8" customHeight="1">
      <c r="A1905" s="42"/>
      <c r="B1905" s="48"/>
      <c r="C1905" s="332" t="s">
        <v>3996</v>
      </c>
      <c r="D1905" s="332" t="s">
        <v>7445</v>
      </c>
      <c r="E1905" s="21" t="s">
        <v>436</v>
      </c>
      <c r="F1905" s="333">
        <v>2.7000000000000002</v>
      </c>
      <c r="G1905" s="42"/>
      <c r="H1905" s="48"/>
    </row>
    <row r="1906" s="2" customFormat="1" ht="16.8" customHeight="1">
      <c r="A1906" s="42"/>
      <c r="B1906" s="48"/>
      <c r="C1906" s="332" t="s">
        <v>3859</v>
      </c>
      <c r="D1906" s="332" t="s">
        <v>7427</v>
      </c>
      <c r="E1906" s="21" t="s">
        <v>436</v>
      </c>
      <c r="F1906" s="333">
        <v>2.7000000000000002</v>
      </c>
      <c r="G1906" s="42"/>
      <c r="H1906" s="48"/>
    </row>
    <row r="1907" s="2" customFormat="1" ht="16.8" customHeight="1">
      <c r="A1907" s="42"/>
      <c r="B1907" s="48"/>
      <c r="C1907" s="332" t="s">
        <v>3870</v>
      </c>
      <c r="D1907" s="332" t="s">
        <v>7433</v>
      </c>
      <c r="E1907" s="21" t="s">
        <v>436</v>
      </c>
      <c r="F1907" s="333">
        <v>2.7000000000000002</v>
      </c>
      <c r="G1907" s="42"/>
      <c r="H1907" s="48"/>
    </row>
    <row r="1908" s="2" customFormat="1" ht="16.8" customHeight="1">
      <c r="A1908" s="42"/>
      <c r="B1908" s="48"/>
      <c r="C1908" s="332" t="s">
        <v>3953</v>
      </c>
      <c r="D1908" s="332" t="s">
        <v>7426</v>
      </c>
      <c r="E1908" s="21" t="s">
        <v>436</v>
      </c>
      <c r="F1908" s="333">
        <v>2.7000000000000002</v>
      </c>
      <c r="G1908" s="42"/>
      <c r="H1908" s="48"/>
    </row>
    <row r="1909" s="2" customFormat="1" ht="16.8" customHeight="1">
      <c r="A1909" s="42"/>
      <c r="B1909" s="48"/>
      <c r="C1909" s="332" t="s">
        <v>3985</v>
      </c>
      <c r="D1909" s="332" t="s">
        <v>7666</v>
      </c>
      <c r="E1909" s="21" t="s">
        <v>436</v>
      </c>
      <c r="F1909" s="333">
        <v>2.7000000000000002</v>
      </c>
      <c r="G1909" s="42"/>
      <c r="H1909" s="48"/>
    </row>
    <row r="1910" s="2" customFormat="1">
      <c r="A1910" s="42"/>
      <c r="B1910" s="48"/>
      <c r="C1910" s="332" t="s">
        <v>3991</v>
      </c>
      <c r="D1910" s="332" t="s">
        <v>7428</v>
      </c>
      <c r="E1910" s="21" t="s">
        <v>436</v>
      </c>
      <c r="F1910" s="333">
        <v>2.7000000000000002</v>
      </c>
      <c r="G1910" s="42"/>
      <c r="H1910" s="48"/>
    </row>
    <row r="1911" s="2" customFormat="1">
      <c r="A1911" s="42"/>
      <c r="B1911" s="48"/>
      <c r="C1911" s="332" t="s">
        <v>3969</v>
      </c>
      <c r="D1911" s="332" t="s">
        <v>7429</v>
      </c>
      <c r="E1911" s="21" t="s">
        <v>436</v>
      </c>
      <c r="F1911" s="333">
        <v>2.9700000000000002</v>
      </c>
      <c r="G1911" s="42"/>
      <c r="H1911" s="48"/>
    </row>
    <row r="1912" s="2" customFormat="1" ht="16.8" customHeight="1">
      <c r="A1912" s="42"/>
      <c r="B1912" s="48"/>
      <c r="C1912" s="328" t="s">
        <v>251</v>
      </c>
      <c r="D1912" s="329" t="s">
        <v>251</v>
      </c>
      <c r="E1912" s="330" t="s">
        <v>28</v>
      </c>
      <c r="F1912" s="331">
        <v>1.6000000000000001</v>
      </c>
      <c r="G1912" s="42"/>
      <c r="H1912" s="48"/>
    </row>
    <row r="1913" s="2" customFormat="1" ht="16.8" customHeight="1">
      <c r="A1913" s="42"/>
      <c r="B1913" s="48"/>
      <c r="C1913" s="332" t="s">
        <v>28</v>
      </c>
      <c r="D1913" s="332" t="s">
        <v>872</v>
      </c>
      <c r="E1913" s="21" t="s">
        <v>28</v>
      </c>
      <c r="F1913" s="333">
        <v>0</v>
      </c>
      <c r="G1913" s="42"/>
      <c r="H1913" s="48"/>
    </row>
    <row r="1914" s="2" customFormat="1" ht="16.8" customHeight="1">
      <c r="A1914" s="42"/>
      <c r="B1914" s="48"/>
      <c r="C1914" s="332" t="s">
        <v>28</v>
      </c>
      <c r="D1914" s="332" t="s">
        <v>6104</v>
      </c>
      <c r="E1914" s="21" t="s">
        <v>28</v>
      </c>
      <c r="F1914" s="333">
        <v>0.90000000000000002</v>
      </c>
      <c r="G1914" s="42"/>
      <c r="H1914" s="48"/>
    </row>
    <row r="1915" s="2" customFormat="1" ht="16.8" customHeight="1">
      <c r="A1915" s="42"/>
      <c r="B1915" s="48"/>
      <c r="C1915" s="332" t="s">
        <v>28</v>
      </c>
      <c r="D1915" s="332" t="s">
        <v>5984</v>
      </c>
      <c r="E1915" s="21" t="s">
        <v>28</v>
      </c>
      <c r="F1915" s="333">
        <v>0</v>
      </c>
      <c r="G1915" s="42"/>
      <c r="H1915" s="48"/>
    </row>
    <row r="1916" s="2" customFormat="1" ht="16.8" customHeight="1">
      <c r="A1916" s="42"/>
      <c r="B1916" s="48"/>
      <c r="C1916" s="332" t="s">
        <v>28</v>
      </c>
      <c r="D1916" s="332" t="s">
        <v>6105</v>
      </c>
      <c r="E1916" s="21" t="s">
        <v>28</v>
      </c>
      <c r="F1916" s="333">
        <v>0.69999999999999996</v>
      </c>
      <c r="G1916" s="42"/>
      <c r="H1916" s="48"/>
    </row>
    <row r="1917" s="2" customFormat="1" ht="16.8" customHeight="1">
      <c r="A1917" s="42"/>
      <c r="B1917" s="48"/>
      <c r="C1917" s="332" t="s">
        <v>251</v>
      </c>
      <c r="D1917" s="332" t="s">
        <v>466</v>
      </c>
      <c r="E1917" s="21" t="s">
        <v>28</v>
      </c>
      <c r="F1917" s="333">
        <v>1.6000000000000001</v>
      </c>
      <c r="G1917" s="42"/>
      <c r="H1917" s="48"/>
    </row>
    <row r="1918" s="2" customFormat="1" ht="16.8" customHeight="1">
      <c r="A1918" s="42"/>
      <c r="B1918" s="48"/>
      <c r="C1918" s="334" t="s">
        <v>7394</v>
      </c>
      <c r="D1918" s="42"/>
      <c r="E1918" s="42"/>
      <c r="F1918" s="42"/>
      <c r="G1918" s="42"/>
      <c r="H1918" s="48"/>
    </row>
    <row r="1919" s="2" customFormat="1" ht="16.8" customHeight="1">
      <c r="A1919" s="42"/>
      <c r="B1919" s="48"/>
      <c r="C1919" s="332" t="s">
        <v>3877</v>
      </c>
      <c r="D1919" s="332" t="s">
        <v>7481</v>
      </c>
      <c r="E1919" s="21" t="s">
        <v>949</v>
      </c>
      <c r="F1919" s="333">
        <v>1.6000000000000001</v>
      </c>
      <c r="G1919" s="42"/>
      <c r="H1919" s="48"/>
    </row>
    <row r="1920" s="2" customFormat="1" ht="16.8" customHeight="1">
      <c r="A1920" s="42"/>
      <c r="B1920" s="48"/>
      <c r="C1920" s="332" t="s">
        <v>3893</v>
      </c>
      <c r="D1920" s="332" t="s">
        <v>7483</v>
      </c>
      <c r="E1920" s="21" t="s">
        <v>949</v>
      </c>
      <c r="F1920" s="333">
        <v>1.76</v>
      </c>
      <c r="G1920" s="42"/>
      <c r="H1920" s="48"/>
    </row>
    <row r="1921" s="2" customFormat="1" ht="16.8" customHeight="1">
      <c r="A1921" s="42"/>
      <c r="B1921" s="48"/>
      <c r="C1921" s="328" t="s">
        <v>259</v>
      </c>
      <c r="D1921" s="329" t="s">
        <v>259</v>
      </c>
      <c r="E1921" s="330" t="s">
        <v>28</v>
      </c>
      <c r="F1921" s="331">
        <v>74.677000000000007</v>
      </c>
      <c r="G1921" s="42"/>
      <c r="H1921" s="48"/>
    </row>
    <row r="1922" s="2" customFormat="1" ht="16.8" customHeight="1">
      <c r="A1922" s="42"/>
      <c r="B1922" s="48"/>
      <c r="C1922" s="332" t="s">
        <v>28</v>
      </c>
      <c r="D1922" s="332" t="s">
        <v>167</v>
      </c>
      <c r="E1922" s="21" t="s">
        <v>28</v>
      </c>
      <c r="F1922" s="333">
        <v>61.177</v>
      </c>
      <c r="G1922" s="42"/>
      <c r="H1922" s="48"/>
    </row>
    <row r="1923" s="2" customFormat="1" ht="16.8" customHeight="1">
      <c r="A1923" s="42"/>
      <c r="B1923" s="48"/>
      <c r="C1923" s="332" t="s">
        <v>28</v>
      </c>
      <c r="D1923" s="332" t="s">
        <v>340</v>
      </c>
      <c r="E1923" s="21" t="s">
        <v>28</v>
      </c>
      <c r="F1923" s="333">
        <v>13.5</v>
      </c>
      <c r="G1923" s="42"/>
      <c r="H1923" s="48"/>
    </row>
    <row r="1924" s="2" customFormat="1" ht="16.8" customHeight="1">
      <c r="A1924" s="42"/>
      <c r="B1924" s="48"/>
      <c r="C1924" s="332" t="s">
        <v>259</v>
      </c>
      <c r="D1924" s="332" t="s">
        <v>466</v>
      </c>
      <c r="E1924" s="21" t="s">
        <v>28</v>
      </c>
      <c r="F1924" s="333">
        <v>74.677000000000007</v>
      </c>
      <c r="G1924" s="42"/>
      <c r="H1924" s="48"/>
    </row>
    <row r="1925" s="2" customFormat="1" ht="16.8" customHeight="1">
      <c r="A1925" s="42"/>
      <c r="B1925" s="48"/>
      <c r="C1925" s="334" t="s">
        <v>7394</v>
      </c>
      <c r="D1925" s="42"/>
      <c r="E1925" s="42"/>
      <c r="F1925" s="42"/>
      <c r="G1925" s="42"/>
      <c r="H1925" s="48"/>
    </row>
    <row r="1926" s="2" customFormat="1" ht="16.8" customHeight="1">
      <c r="A1926" s="42"/>
      <c r="B1926" s="48"/>
      <c r="C1926" s="332" t="s">
        <v>4428</v>
      </c>
      <c r="D1926" s="332" t="s">
        <v>7423</v>
      </c>
      <c r="E1926" s="21" t="s">
        <v>436</v>
      </c>
      <c r="F1926" s="333">
        <v>74.677000000000007</v>
      </c>
      <c r="G1926" s="42"/>
      <c r="H1926" s="48"/>
    </row>
    <row r="1927" s="2" customFormat="1" ht="16.8" customHeight="1">
      <c r="A1927" s="42"/>
      <c r="B1927" s="48"/>
      <c r="C1927" s="332" t="s">
        <v>4355</v>
      </c>
      <c r="D1927" s="332" t="s">
        <v>7499</v>
      </c>
      <c r="E1927" s="21" t="s">
        <v>436</v>
      </c>
      <c r="F1927" s="333">
        <v>74.677000000000007</v>
      </c>
      <c r="G1927" s="42"/>
      <c r="H1927" s="48"/>
    </row>
    <row r="1928" s="2" customFormat="1">
      <c r="A1928" s="42"/>
      <c r="B1928" s="48"/>
      <c r="C1928" s="332" t="s">
        <v>4448</v>
      </c>
      <c r="D1928" s="332" t="s">
        <v>7500</v>
      </c>
      <c r="E1928" s="21" t="s">
        <v>436</v>
      </c>
      <c r="F1928" s="333">
        <v>74.677000000000007</v>
      </c>
      <c r="G1928" s="42"/>
      <c r="H1928" s="48"/>
    </row>
    <row r="1929" s="2" customFormat="1">
      <c r="A1929" s="42"/>
      <c r="B1929" s="48"/>
      <c r="C1929" s="332" t="s">
        <v>4463</v>
      </c>
      <c r="D1929" s="332" t="s">
        <v>7501</v>
      </c>
      <c r="E1929" s="21" t="s">
        <v>436</v>
      </c>
      <c r="F1929" s="333">
        <v>52.274000000000001</v>
      </c>
      <c r="G1929" s="42"/>
      <c r="H1929" s="48"/>
    </row>
    <row r="1930" s="2" customFormat="1" ht="16.8" customHeight="1">
      <c r="A1930" s="42"/>
      <c r="B1930" s="48"/>
      <c r="C1930" s="328" t="s">
        <v>281</v>
      </c>
      <c r="D1930" s="329" t="s">
        <v>281</v>
      </c>
      <c r="E1930" s="330" t="s">
        <v>28</v>
      </c>
      <c r="F1930" s="331">
        <v>0.878</v>
      </c>
      <c r="G1930" s="42"/>
      <c r="H1930" s="48"/>
    </row>
    <row r="1931" s="2" customFormat="1" ht="16.8" customHeight="1">
      <c r="A1931" s="42"/>
      <c r="B1931" s="48"/>
      <c r="C1931" s="332" t="s">
        <v>28</v>
      </c>
      <c r="D1931" s="332" t="s">
        <v>5976</v>
      </c>
      <c r="E1931" s="21" t="s">
        <v>28</v>
      </c>
      <c r="F1931" s="333">
        <v>0.878</v>
      </c>
      <c r="G1931" s="42"/>
      <c r="H1931" s="48"/>
    </row>
    <row r="1932" s="2" customFormat="1" ht="16.8" customHeight="1">
      <c r="A1932" s="42"/>
      <c r="B1932" s="48"/>
      <c r="C1932" s="332" t="s">
        <v>281</v>
      </c>
      <c r="D1932" s="332" t="s">
        <v>466</v>
      </c>
      <c r="E1932" s="21" t="s">
        <v>28</v>
      </c>
      <c r="F1932" s="333">
        <v>0.878</v>
      </c>
      <c r="G1932" s="42"/>
      <c r="H1932" s="48"/>
    </row>
    <row r="1933" s="2" customFormat="1" ht="16.8" customHeight="1">
      <c r="A1933" s="42"/>
      <c r="B1933" s="48"/>
      <c r="C1933" s="334" t="s">
        <v>7394</v>
      </c>
      <c r="D1933" s="42"/>
      <c r="E1933" s="42"/>
      <c r="F1933" s="42"/>
      <c r="G1933" s="42"/>
      <c r="H1933" s="48"/>
    </row>
    <row r="1934" s="2" customFormat="1">
      <c r="A1934" s="42"/>
      <c r="B1934" s="48"/>
      <c r="C1934" s="332" t="s">
        <v>1465</v>
      </c>
      <c r="D1934" s="332" t="s">
        <v>7505</v>
      </c>
      <c r="E1934" s="21" t="s">
        <v>504</v>
      </c>
      <c r="F1934" s="333">
        <v>0.878</v>
      </c>
      <c r="G1934" s="42"/>
      <c r="H1934" s="48"/>
    </row>
    <row r="1935" s="2" customFormat="1" ht="16.8" customHeight="1">
      <c r="A1935" s="42"/>
      <c r="B1935" s="48"/>
      <c r="C1935" s="332" t="s">
        <v>1497</v>
      </c>
      <c r="D1935" s="332" t="s">
        <v>7506</v>
      </c>
      <c r="E1935" s="21" t="s">
        <v>504</v>
      </c>
      <c r="F1935" s="333">
        <v>0.878</v>
      </c>
      <c r="G1935" s="42"/>
      <c r="H1935" s="48"/>
    </row>
    <row r="1936" s="2" customFormat="1" ht="16.8" customHeight="1">
      <c r="A1936" s="42"/>
      <c r="B1936" s="48"/>
      <c r="C1936" s="332" t="s">
        <v>5978</v>
      </c>
      <c r="D1936" s="332" t="s">
        <v>7667</v>
      </c>
      <c r="E1936" s="21" t="s">
        <v>504</v>
      </c>
      <c r="F1936" s="333">
        <v>0.878</v>
      </c>
      <c r="G1936" s="42"/>
      <c r="H1936" s="48"/>
    </row>
    <row r="1937" s="2" customFormat="1" ht="16.8" customHeight="1">
      <c r="A1937" s="42"/>
      <c r="B1937" s="48"/>
      <c r="C1937" s="328" t="s">
        <v>284</v>
      </c>
      <c r="D1937" s="329" t="s">
        <v>284</v>
      </c>
      <c r="E1937" s="330" t="s">
        <v>28</v>
      </c>
      <c r="F1937" s="331">
        <v>13.5</v>
      </c>
      <c r="G1937" s="42"/>
      <c r="H1937" s="48"/>
    </row>
    <row r="1938" s="2" customFormat="1" ht="16.8" customHeight="1">
      <c r="A1938" s="42"/>
      <c r="B1938" s="48"/>
      <c r="C1938" s="332" t="s">
        <v>28</v>
      </c>
      <c r="D1938" s="332" t="s">
        <v>872</v>
      </c>
      <c r="E1938" s="21" t="s">
        <v>28</v>
      </c>
      <c r="F1938" s="333">
        <v>0</v>
      </c>
      <c r="G1938" s="42"/>
      <c r="H1938" s="48"/>
    </row>
    <row r="1939" s="2" customFormat="1" ht="16.8" customHeight="1">
      <c r="A1939" s="42"/>
      <c r="B1939" s="48"/>
      <c r="C1939" s="332" t="s">
        <v>28</v>
      </c>
      <c r="D1939" s="332" t="s">
        <v>5945</v>
      </c>
      <c r="E1939" s="21" t="s">
        <v>28</v>
      </c>
      <c r="F1939" s="333">
        <v>13.5</v>
      </c>
      <c r="G1939" s="42"/>
      <c r="H1939" s="48"/>
    </row>
    <row r="1940" s="2" customFormat="1" ht="16.8" customHeight="1">
      <c r="A1940" s="42"/>
      <c r="B1940" s="48"/>
      <c r="C1940" s="332" t="s">
        <v>284</v>
      </c>
      <c r="D1940" s="332" t="s">
        <v>466</v>
      </c>
      <c r="E1940" s="21" t="s">
        <v>28</v>
      </c>
      <c r="F1940" s="333">
        <v>13.5</v>
      </c>
      <c r="G1940" s="42"/>
      <c r="H1940" s="48"/>
    </row>
    <row r="1941" s="2" customFormat="1" ht="16.8" customHeight="1">
      <c r="A1941" s="42"/>
      <c r="B1941" s="48"/>
      <c r="C1941" s="334" t="s">
        <v>7394</v>
      </c>
      <c r="D1941" s="42"/>
      <c r="E1941" s="42"/>
      <c r="F1941" s="42"/>
      <c r="G1941" s="42"/>
      <c r="H1941" s="48"/>
    </row>
    <row r="1942" s="2" customFormat="1" ht="16.8" customHeight="1">
      <c r="A1942" s="42"/>
      <c r="B1942" s="48"/>
      <c r="C1942" s="332" t="s">
        <v>1574</v>
      </c>
      <c r="D1942" s="332" t="s">
        <v>7508</v>
      </c>
      <c r="E1942" s="21" t="s">
        <v>436</v>
      </c>
      <c r="F1942" s="333">
        <v>13.5</v>
      </c>
      <c r="G1942" s="42"/>
      <c r="H1942" s="48"/>
    </row>
    <row r="1943" s="2" customFormat="1">
      <c r="A1943" s="42"/>
      <c r="B1943" s="48"/>
      <c r="C1943" s="332" t="s">
        <v>1465</v>
      </c>
      <c r="D1943" s="332" t="s">
        <v>7505</v>
      </c>
      <c r="E1943" s="21" t="s">
        <v>504</v>
      </c>
      <c r="F1943" s="333">
        <v>0.878</v>
      </c>
      <c r="G1943" s="42"/>
      <c r="H1943" s="48"/>
    </row>
    <row r="1944" s="2" customFormat="1" ht="16.8" customHeight="1">
      <c r="A1944" s="42"/>
      <c r="B1944" s="48"/>
      <c r="C1944" s="332" t="s">
        <v>1569</v>
      </c>
      <c r="D1944" s="332" t="s">
        <v>7509</v>
      </c>
      <c r="E1944" s="21" t="s">
        <v>436</v>
      </c>
      <c r="F1944" s="333">
        <v>13.5</v>
      </c>
      <c r="G1944" s="42"/>
      <c r="H1944" s="48"/>
    </row>
    <row r="1945" s="2" customFormat="1" ht="16.8" customHeight="1">
      <c r="A1945" s="42"/>
      <c r="B1945" s="48"/>
      <c r="C1945" s="332" t="s">
        <v>2234</v>
      </c>
      <c r="D1945" s="332" t="s">
        <v>7609</v>
      </c>
      <c r="E1945" s="21" t="s">
        <v>436</v>
      </c>
      <c r="F1945" s="333">
        <v>13.5</v>
      </c>
      <c r="G1945" s="42"/>
      <c r="H1945" s="48"/>
    </row>
    <row r="1946" s="2" customFormat="1">
      <c r="A1946" s="42"/>
      <c r="B1946" s="48"/>
      <c r="C1946" s="332" t="s">
        <v>2349</v>
      </c>
      <c r="D1946" s="332" t="s">
        <v>7510</v>
      </c>
      <c r="E1946" s="21" t="s">
        <v>436</v>
      </c>
      <c r="F1946" s="333">
        <v>15.125999999999999</v>
      </c>
      <c r="G1946" s="42"/>
      <c r="H1946" s="48"/>
    </row>
    <row r="1947" s="2" customFormat="1" ht="16.8" customHeight="1">
      <c r="A1947" s="42"/>
      <c r="B1947" s="48"/>
      <c r="C1947" s="332" t="s">
        <v>4027</v>
      </c>
      <c r="D1947" s="332" t="s">
        <v>7621</v>
      </c>
      <c r="E1947" s="21" t="s">
        <v>436</v>
      </c>
      <c r="F1947" s="333">
        <v>13.5</v>
      </c>
      <c r="G1947" s="42"/>
      <c r="H1947" s="48"/>
    </row>
    <row r="1948" s="2" customFormat="1" ht="16.8" customHeight="1">
      <c r="A1948" s="42"/>
      <c r="B1948" s="48"/>
      <c r="C1948" s="332" t="s">
        <v>6116</v>
      </c>
      <c r="D1948" s="332" t="s">
        <v>7668</v>
      </c>
      <c r="E1948" s="21" t="s">
        <v>436</v>
      </c>
      <c r="F1948" s="333">
        <v>13.5</v>
      </c>
      <c r="G1948" s="42"/>
      <c r="H1948" s="48"/>
    </row>
    <row r="1949" s="2" customFormat="1" ht="16.8" customHeight="1">
      <c r="A1949" s="42"/>
      <c r="B1949" s="48"/>
      <c r="C1949" s="332" t="s">
        <v>6120</v>
      </c>
      <c r="D1949" s="332" t="s">
        <v>7669</v>
      </c>
      <c r="E1949" s="21" t="s">
        <v>436</v>
      </c>
      <c r="F1949" s="333">
        <v>13.5</v>
      </c>
      <c r="G1949" s="42"/>
      <c r="H1949" s="48"/>
    </row>
    <row r="1950" s="2" customFormat="1" ht="16.8" customHeight="1">
      <c r="A1950" s="42"/>
      <c r="B1950" s="48"/>
      <c r="C1950" s="332" t="s">
        <v>4038</v>
      </c>
      <c r="D1950" s="332" t="s">
        <v>7620</v>
      </c>
      <c r="E1950" s="21" t="s">
        <v>436</v>
      </c>
      <c r="F1950" s="333">
        <v>13.5</v>
      </c>
      <c r="G1950" s="42"/>
      <c r="H1950" s="48"/>
    </row>
    <row r="1951" s="2" customFormat="1" ht="16.8" customHeight="1">
      <c r="A1951" s="42"/>
      <c r="B1951" s="48"/>
      <c r="C1951" s="332" t="s">
        <v>6018</v>
      </c>
      <c r="D1951" s="332" t="s">
        <v>6019</v>
      </c>
      <c r="E1951" s="21" t="s">
        <v>436</v>
      </c>
      <c r="F1951" s="333">
        <v>13.77</v>
      </c>
      <c r="G1951" s="42"/>
      <c r="H1951" s="48"/>
    </row>
    <row r="1952" s="2" customFormat="1">
      <c r="A1952" s="42"/>
      <c r="B1952" s="48"/>
      <c r="C1952" s="332" t="s">
        <v>4053</v>
      </c>
      <c r="D1952" s="332" t="s">
        <v>7622</v>
      </c>
      <c r="E1952" s="21" t="s">
        <v>436</v>
      </c>
      <c r="F1952" s="333">
        <v>14.85</v>
      </c>
      <c r="G1952" s="42"/>
      <c r="H1952" s="48"/>
    </row>
    <row r="1953" s="2" customFormat="1" ht="16.8" customHeight="1">
      <c r="A1953" s="42"/>
      <c r="B1953" s="48"/>
      <c r="C1953" s="328" t="s">
        <v>292</v>
      </c>
      <c r="D1953" s="329" t="s">
        <v>292</v>
      </c>
      <c r="E1953" s="330" t="s">
        <v>28</v>
      </c>
      <c r="F1953" s="331">
        <v>1.2250000000000001</v>
      </c>
      <c r="G1953" s="42"/>
      <c r="H1953" s="48"/>
    </row>
    <row r="1954" s="2" customFormat="1" ht="16.8" customHeight="1">
      <c r="A1954" s="42"/>
      <c r="B1954" s="48"/>
      <c r="C1954" s="332" t="s">
        <v>28</v>
      </c>
      <c r="D1954" s="332" t="s">
        <v>872</v>
      </c>
      <c r="E1954" s="21" t="s">
        <v>28</v>
      </c>
      <c r="F1954" s="333">
        <v>0</v>
      </c>
      <c r="G1954" s="42"/>
      <c r="H1954" s="48"/>
    </row>
    <row r="1955" s="2" customFormat="1" ht="16.8" customHeight="1">
      <c r="A1955" s="42"/>
      <c r="B1955" s="48"/>
      <c r="C1955" s="332" t="s">
        <v>28</v>
      </c>
      <c r="D1955" s="332" t="s">
        <v>4275</v>
      </c>
      <c r="E1955" s="21" t="s">
        <v>28</v>
      </c>
      <c r="F1955" s="333">
        <v>1.2250000000000001</v>
      </c>
      <c r="G1955" s="42"/>
      <c r="H1955" s="48"/>
    </row>
    <row r="1956" s="2" customFormat="1" ht="16.8" customHeight="1">
      <c r="A1956" s="42"/>
      <c r="B1956" s="48"/>
      <c r="C1956" s="332" t="s">
        <v>292</v>
      </c>
      <c r="D1956" s="332" t="s">
        <v>466</v>
      </c>
      <c r="E1956" s="21" t="s">
        <v>28</v>
      </c>
      <c r="F1956" s="333">
        <v>1.2250000000000001</v>
      </c>
      <c r="G1956" s="42"/>
      <c r="H1956" s="48"/>
    </row>
    <row r="1957" s="2" customFormat="1" ht="16.8" customHeight="1">
      <c r="A1957" s="42"/>
      <c r="B1957" s="48"/>
      <c r="C1957" s="334" t="s">
        <v>7394</v>
      </c>
      <c r="D1957" s="42"/>
      <c r="E1957" s="42"/>
      <c r="F1957" s="42"/>
      <c r="G1957" s="42"/>
      <c r="H1957" s="48"/>
    </row>
    <row r="1958" s="2" customFormat="1" ht="16.8" customHeight="1">
      <c r="A1958" s="42"/>
      <c r="B1958" s="48"/>
      <c r="C1958" s="332" t="s">
        <v>4270</v>
      </c>
      <c r="D1958" s="332" t="s">
        <v>7513</v>
      </c>
      <c r="E1958" s="21" t="s">
        <v>436</v>
      </c>
      <c r="F1958" s="333">
        <v>1.2250000000000001</v>
      </c>
      <c r="G1958" s="42"/>
      <c r="H1958" s="48"/>
    </row>
    <row r="1959" s="2" customFormat="1" ht="16.8" customHeight="1">
      <c r="A1959" s="42"/>
      <c r="B1959" s="48"/>
      <c r="C1959" s="332" t="s">
        <v>4265</v>
      </c>
      <c r="D1959" s="332" t="s">
        <v>7514</v>
      </c>
      <c r="E1959" s="21" t="s">
        <v>436</v>
      </c>
      <c r="F1959" s="333">
        <v>1.2250000000000001</v>
      </c>
      <c r="G1959" s="42"/>
      <c r="H1959" s="48"/>
    </row>
    <row r="1960" s="2" customFormat="1" ht="16.8" customHeight="1">
      <c r="A1960" s="42"/>
      <c r="B1960" s="48"/>
      <c r="C1960" s="332" t="s">
        <v>4279</v>
      </c>
      <c r="D1960" s="332" t="s">
        <v>7515</v>
      </c>
      <c r="E1960" s="21" t="s">
        <v>436</v>
      </c>
      <c r="F1960" s="333">
        <v>2.3999999999999999</v>
      </c>
      <c r="G1960" s="42"/>
      <c r="H1960" s="48"/>
    </row>
    <row r="1961" s="2" customFormat="1" ht="16.8" customHeight="1">
      <c r="A1961" s="42"/>
      <c r="B1961" s="48"/>
      <c r="C1961" s="328" t="s">
        <v>295</v>
      </c>
      <c r="D1961" s="329" t="s">
        <v>295</v>
      </c>
      <c r="E1961" s="330" t="s">
        <v>28</v>
      </c>
      <c r="F1961" s="331">
        <v>2.3999999999999999</v>
      </c>
      <c r="G1961" s="42"/>
      <c r="H1961" s="48"/>
    </row>
    <row r="1962" s="2" customFormat="1" ht="16.8" customHeight="1">
      <c r="A1962" s="42"/>
      <c r="B1962" s="48"/>
      <c r="C1962" s="332" t="s">
        <v>28</v>
      </c>
      <c r="D1962" s="332" t="s">
        <v>292</v>
      </c>
      <c r="E1962" s="21" t="s">
        <v>28</v>
      </c>
      <c r="F1962" s="333">
        <v>1.2250000000000001</v>
      </c>
      <c r="G1962" s="42"/>
      <c r="H1962" s="48"/>
    </row>
    <row r="1963" s="2" customFormat="1" ht="16.8" customHeight="1">
      <c r="A1963" s="42"/>
      <c r="B1963" s="48"/>
      <c r="C1963" s="332" t="s">
        <v>28</v>
      </c>
      <c r="D1963" s="332" t="s">
        <v>5984</v>
      </c>
      <c r="E1963" s="21" t="s">
        <v>28</v>
      </c>
      <c r="F1963" s="333">
        <v>0</v>
      </c>
      <c r="G1963" s="42"/>
      <c r="H1963" s="48"/>
    </row>
    <row r="1964" s="2" customFormat="1" ht="16.8" customHeight="1">
      <c r="A1964" s="42"/>
      <c r="B1964" s="48"/>
      <c r="C1964" s="332" t="s">
        <v>28</v>
      </c>
      <c r="D1964" s="332" t="s">
        <v>6153</v>
      </c>
      <c r="E1964" s="21" t="s">
        <v>28</v>
      </c>
      <c r="F1964" s="333">
        <v>1.175</v>
      </c>
      <c r="G1964" s="42"/>
      <c r="H1964" s="48"/>
    </row>
    <row r="1965" s="2" customFormat="1" ht="16.8" customHeight="1">
      <c r="A1965" s="42"/>
      <c r="B1965" s="48"/>
      <c r="C1965" s="332" t="s">
        <v>295</v>
      </c>
      <c r="D1965" s="332" t="s">
        <v>466</v>
      </c>
      <c r="E1965" s="21" t="s">
        <v>28</v>
      </c>
      <c r="F1965" s="333">
        <v>2.3999999999999999</v>
      </c>
      <c r="G1965" s="42"/>
      <c r="H1965" s="48"/>
    </row>
    <row r="1966" s="2" customFormat="1" ht="16.8" customHeight="1">
      <c r="A1966" s="42"/>
      <c r="B1966" s="48"/>
      <c r="C1966" s="334" t="s">
        <v>7394</v>
      </c>
      <c r="D1966" s="42"/>
      <c r="E1966" s="42"/>
      <c r="F1966" s="42"/>
      <c r="G1966" s="42"/>
      <c r="H1966" s="48"/>
    </row>
    <row r="1967" s="2" customFormat="1" ht="16.8" customHeight="1">
      <c r="A1967" s="42"/>
      <c r="B1967" s="48"/>
      <c r="C1967" s="332" t="s">
        <v>4279</v>
      </c>
      <c r="D1967" s="332" t="s">
        <v>7515</v>
      </c>
      <c r="E1967" s="21" t="s">
        <v>436</v>
      </c>
      <c r="F1967" s="333">
        <v>2.3999999999999999</v>
      </c>
      <c r="G1967" s="42"/>
      <c r="H1967" s="48"/>
    </row>
    <row r="1968" s="2" customFormat="1" ht="16.8" customHeight="1">
      <c r="A1968" s="42"/>
      <c r="B1968" s="48"/>
      <c r="C1968" s="332" t="s">
        <v>4312</v>
      </c>
      <c r="D1968" s="332" t="s">
        <v>7516</v>
      </c>
      <c r="E1968" s="21" t="s">
        <v>436</v>
      </c>
      <c r="F1968" s="333">
        <v>2.3999999999999999</v>
      </c>
      <c r="G1968" s="42"/>
      <c r="H1968" s="48"/>
    </row>
    <row r="1969" s="2" customFormat="1" ht="16.8" customHeight="1">
      <c r="A1969" s="42"/>
      <c r="B1969" s="48"/>
      <c r="C1969" s="332" t="s">
        <v>4317</v>
      </c>
      <c r="D1969" s="332" t="s">
        <v>7517</v>
      </c>
      <c r="E1969" s="21" t="s">
        <v>436</v>
      </c>
      <c r="F1969" s="333">
        <v>2.3999999999999999</v>
      </c>
      <c r="G1969" s="42"/>
      <c r="H1969" s="48"/>
    </row>
    <row r="1970" s="2" customFormat="1" ht="16.8" customHeight="1">
      <c r="A1970" s="42"/>
      <c r="B1970" s="48"/>
      <c r="C1970" s="328" t="s">
        <v>301</v>
      </c>
      <c r="D1970" s="329" t="s">
        <v>301</v>
      </c>
      <c r="E1970" s="330" t="s">
        <v>28</v>
      </c>
      <c r="F1970" s="331">
        <v>11.092000000000001</v>
      </c>
      <c r="G1970" s="42"/>
      <c r="H1970" s="48"/>
    </row>
    <row r="1971" s="2" customFormat="1" ht="16.8" customHeight="1">
      <c r="A1971" s="42"/>
      <c r="B1971" s="48"/>
      <c r="C1971" s="332" t="s">
        <v>28</v>
      </c>
      <c r="D1971" s="332" t="s">
        <v>5984</v>
      </c>
      <c r="E1971" s="21" t="s">
        <v>28</v>
      </c>
      <c r="F1971" s="333">
        <v>0</v>
      </c>
      <c r="G1971" s="42"/>
      <c r="H1971" s="48"/>
    </row>
    <row r="1972" s="2" customFormat="1" ht="16.8" customHeight="1">
      <c r="A1972" s="42"/>
      <c r="B1972" s="48"/>
      <c r="C1972" s="332" t="s">
        <v>28</v>
      </c>
      <c r="D1972" s="332" t="s">
        <v>6138</v>
      </c>
      <c r="E1972" s="21" t="s">
        <v>28</v>
      </c>
      <c r="F1972" s="333">
        <v>12.492000000000001</v>
      </c>
      <c r="G1972" s="42"/>
      <c r="H1972" s="48"/>
    </row>
    <row r="1973" s="2" customFormat="1" ht="16.8" customHeight="1">
      <c r="A1973" s="42"/>
      <c r="B1973" s="48"/>
      <c r="C1973" s="332" t="s">
        <v>28</v>
      </c>
      <c r="D1973" s="332" t="s">
        <v>6139</v>
      </c>
      <c r="E1973" s="21" t="s">
        <v>28</v>
      </c>
      <c r="F1973" s="333">
        <v>-1.3999999999999999</v>
      </c>
      <c r="G1973" s="42"/>
      <c r="H1973" s="48"/>
    </row>
    <row r="1974" s="2" customFormat="1" ht="16.8" customHeight="1">
      <c r="A1974" s="42"/>
      <c r="B1974" s="48"/>
      <c r="C1974" s="332" t="s">
        <v>301</v>
      </c>
      <c r="D1974" s="332" t="s">
        <v>466</v>
      </c>
      <c r="E1974" s="21" t="s">
        <v>28</v>
      </c>
      <c r="F1974" s="333">
        <v>11.092000000000001</v>
      </c>
      <c r="G1974" s="42"/>
      <c r="H1974" s="48"/>
    </row>
    <row r="1975" s="2" customFormat="1" ht="16.8" customHeight="1">
      <c r="A1975" s="42"/>
      <c r="B1975" s="48"/>
      <c r="C1975" s="334" t="s">
        <v>7394</v>
      </c>
      <c r="D1975" s="42"/>
      <c r="E1975" s="42"/>
      <c r="F1975" s="42"/>
      <c r="G1975" s="42"/>
      <c r="H1975" s="48"/>
    </row>
    <row r="1976" s="2" customFormat="1">
      <c r="A1976" s="42"/>
      <c r="B1976" s="48"/>
      <c r="C1976" s="332" t="s">
        <v>4155</v>
      </c>
      <c r="D1976" s="332" t="s">
        <v>7526</v>
      </c>
      <c r="E1976" s="21" t="s">
        <v>436</v>
      </c>
      <c r="F1976" s="333">
        <v>11.092000000000001</v>
      </c>
      <c r="G1976" s="42"/>
      <c r="H1976" s="48"/>
    </row>
    <row r="1977" s="2" customFormat="1" ht="16.8" customHeight="1">
      <c r="A1977" s="42"/>
      <c r="B1977" s="48"/>
      <c r="C1977" s="332" t="s">
        <v>4174</v>
      </c>
      <c r="D1977" s="332" t="s">
        <v>7522</v>
      </c>
      <c r="E1977" s="21" t="s">
        <v>436</v>
      </c>
      <c r="F1977" s="333">
        <v>11.092000000000001</v>
      </c>
      <c r="G1977" s="42"/>
      <c r="H1977" s="48"/>
    </row>
    <row r="1978" s="2" customFormat="1">
      <c r="A1978" s="42"/>
      <c r="B1978" s="48"/>
      <c r="C1978" s="332" t="s">
        <v>4179</v>
      </c>
      <c r="D1978" s="332" t="s">
        <v>7523</v>
      </c>
      <c r="E1978" s="21" t="s">
        <v>436</v>
      </c>
      <c r="F1978" s="333">
        <v>11.092000000000001</v>
      </c>
      <c r="G1978" s="42"/>
      <c r="H1978" s="48"/>
    </row>
    <row r="1979" s="2" customFormat="1" ht="16.8" customHeight="1">
      <c r="A1979" s="42"/>
      <c r="B1979" s="48"/>
      <c r="C1979" s="332" t="s">
        <v>4168</v>
      </c>
      <c r="D1979" s="332" t="s">
        <v>7527</v>
      </c>
      <c r="E1979" s="21" t="s">
        <v>436</v>
      </c>
      <c r="F1979" s="333">
        <v>12.756</v>
      </c>
      <c r="G1979" s="42"/>
      <c r="H1979" s="48"/>
    </row>
    <row r="1980" s="2" customFormat="1" ht="16.8" customHeight="1">
      <c r="A1980" s="42"/>
      <c r="B1980" s="48"/>
      <c r="C1980" s="328" t="s">
        <v>340</v>
      </c>
      <c r="D1980" s="329" t="s">
        <v>340</v>
      </c>
      <c r="E1980" s="330" t="s">
        <v>28</v>
      </c>
      <c r="F1980" s="331">
        <v>13.5</v>
      </c>
      <c r="G1980" s="42"/>
      <c r="H1980" s="48"/>
    </row>
    <row r="1981" s="2" customFormat="1" ht="16.8" customHeight="1">
      <c r="A1981" s="42"/>
      <c r="B1981" s="48"/>
      <c r="C1981" s="332" t="s">
        <v>28</v>
      </c>
      <c r="D1981" s="332" t="s">
        <v>872</v>
      </c>
      <c r="E1981" s="21" t="s">
        <v>28</v>
      </c>
      <c r="F1981" s="333">
        <v>0</v>
      </c>
      <c r="G1981" s="42"/>
      <c r="H1981" s="48"/>
    </row>
    <row r="1982" s="2" customFormat="1" ht="16.8" customHeight="1">
      <c r="A1982" s="42"/>
      <c r="B1982" s="48"/>
      <c r="C1982" s="332" t="s">
        <v>28</v>
      </c>
      <c r="D1982" s="332" t="s">
        <v>5945</v>
      </c>
      <c r="E1982" s="21" t="s">
        <v>28</v>
      </c>
      <c r="F1982" s="333">
        <v>13.5</v>
      </c>
      <c r="G1982" s="42"/>
      <c r="H1982" s="48"/>
    </row>
    <row r="1983" s="2" customFormat="1" ht="16.8" customHeight="1">
      <c r="A1983" s="42"/>
      <c r="B1983" s="48"/>
      <c r="C1983" s="332" t="s">
        <v>340</v>
      </c>
      <c r="D1983" s="332" t="s">
        <v>466</v>
      </c>
      <c r="E1983" s="21" t="s">
        <v>28</v>
      </c>
      <c r="F1983" s="333">
        <v>13.5</v>
      </c>
      <c r="G1983" s="42"/>
      <c r="H1983" s="48"/>
    </row>
    <row r="1984" s="2" customFormat="1" ht="16.8" customHeight="1">
      <c r="A1984" s="42"/>
      <c r="B1984" s="48"/>
      <c r="C1984" s="334" t="s">
        <v>7394</v>
      </c>
      <c r="D1984" s="42"/>
      <c r="E1984" s="42"/>
      <c r="F1984" s="42"/>
      <c r="G1984" s="42"/>
      <c r="H1984" s="48"/>
    </row>
    <row r="1985" s="2" customFormat="1" ht="16.8" customHeight="1">
      <c r="A1985" s="42"/>
      <c r="B1985" s="48"/>
      <c r="C1985" s="332" t="s">
        <v>5962</v>
      </c>
      <c r="D1985" s="332" t="s">
        <v>7670</v>
      </c>
      <c r="E1985" s="21" t="s">
        <v>436</v>
      </c>
      <c r="F1985" s="333">
        <v>13.5</v>
      </c>
      <c r="G1985" s="42"/>
      <c r="H1985" s="48"/>
    </row>
    <row r="1986" s="2" customFormat="1" ht="16.8" customHeight="1">
      <c r="A1986" s="42"/>
      <c r="B1986" s="48"/>
      <c r="C1986" s="332" t="s">
        <v>5966</v>
      </c>
      <c r="D1986" s="332" t="s">
        <v>7671</v>
      </c>
      <c r="E1986" s="21" t="s">
        <v>436</v>
      </c>
      <c r="F1986" s="333">
        <v>13.5</v>
      </c>
      <c r="G1986" s="42"/>
      <c r="H1986" s="48"/>
    </row>
    <row r="1987" s="2" customFormat="1" ht="16.8" customHeight="1">
      <c r="A1987" s="42"/>
      <c r="B1987" s="48"/>
      <c r="C1987" s="332" t="s">
        <v>4428</v>
      </c>
      <c r="D1987" s="332" t="s">
        <v>7423</v>
      </c>
      <c r="E1987" s="21" t="s">
        <v>436</v>
      </c>
      <c r="F1987" s="333">
        <v>74.677000000000007</v>
      </c>
      <c r="G1987" s="42"/>
      <c r="H1987" s="48"/>
    </row>
    <row r="1988" s="2" customFormat="1" ht="16.8" customHeight="1">
      <c r="A1988" s="42"/>
      <c r="B1988" s="48"/>
      <c r="C1988" s="328" t="s">
        <v>5951</v>
      </c>
      <c r="D1988" s="329" t="s">
        <v>5951</v>
      </c>
      <c r="E1988" s="330" t="s">
        <v>28</v>
      </c>
      <c r="F1988" s="331">
        <v>16.260000000000002</v>
      </c>
      <c r="G1988" s="42"/>
      <c r="H1988" s="48"/>
    </row>
    <row r="1989" s="2" customFormat="1" ht="16.8" customHeight="1">
      <c r="A1989" s="42"/>
      <c r="B1989" s="48"/>
      <c r="C1989" s="332" t="s">
        <v>28</v>
      </c>
      <c r="D1989" s="332" t="s">
        <v>872</v>
      </c>
      <c r="E1989" s="21" t="s">
        <v>28</v>
      </c>
      <c r="F1989" s="333">
        <v>0</v>
      </c>
      <c r="G1989" s="42"/>
      <c r="H1989" s="48"/>
    </row>
    <row r="1990" s="2" customFormat="1" ht="16.8" customHeight="1">
      <c r="A1990" s="42"/>
      <c r="B1990" s="48"/>
      <c r="C1990" s="332" t="s">
        <v>28</v>
      </c>
      <c r="D1990" s="332" t="s">
        <v>6023</v>
      </c>
      <c r="E1990" s="21" t="s">
        <v>28</v>
      </c>
      <c r="F1990" s="333">
        <v>16.260000000000002</v>
      </c>
      <c r="G1990" s="42"/>
      <c r="H1990" s="48"/>
    </row>
    <row r="1991" s="2" customFormat="1" ht="16.8" customHeight="1">
      <c r="A1991" s="42"/>
      <c r="B1991" s="48"/>
      <c r="C1991" s="332" t="s">
        <v>5951</v>
      </c>
      <c r="D1991" s="332" t="s">
        <v>466</v>
      </c>
      <c r="E1991" s="21" t="s">
        <v>28</v>
      </c>
      <c r="F1991" s="333">
        <v>16.260000000000002</v>
      </c>
      <c r="G1991" s="42"/>
      <c r="H1991" s="48"/>
    </row>
    <row r="1992" s="2" customFormat="1" ht="16.8" customHeight="1">
      <c r="A1992" s="42"/>
      <c r="B1992" s="48"/>
      <c r="C1992" s="334" t="s">
        <v>7394</v>
      </c>
      <c r="D1992" s="42"/>
      <c r="E1992" s="42"/>
      <c r="F1992" s="42"/>
      <c r="G1992" s="42"/>
      <c r="H1992" s="48"/>
    </row>
    <row r="1993" s="2" customFormat="1" ht="16.8" customHeight="1">
      <c r="A1993" s="42"/>
      <c r="B1993" s="48"/>
      <c r="C1993" s="332" t="s">
        <v>2270</v>
      </c>
      <c r="D1993" s="332" t="s">
        <v>7611</v>
      </c>
      <c r="E1993" s="21" t="s">
        <v>949</v>
      </c>
      <c r="F1993" s="333">
        <v>16.260000000000002</v>
      </c>
      <c r="G1993" s="42"/>
      <c r="H1993" s="48"/>
    </row>
    <row r="1994" s="2" customFormat="1">
      <c r="A1994" s="42"/>
      <c r="B1994" s="48"/>
      <c r="C1994" s="332" t="s">
        <v>2349</v>
      </c>
      <c r="D1994" s="332" t="s">
        <v>7510</v>
      </c>
      <c r="E1994" s="21" t="s">
        <v>436</v>
      </c>
      <c r="F1994" s="333">
        <v>15.125999999999999</v>
      </c>
      <c r="G1994" s="42"/>
      <c r="H1994" s="48"/>
    </row>
    <row r="1995" s="2" customFormat="1" ht="16.8" customHeight="1">
      <c r="A1995" s="42"/>
      <c r="B1995" s="48"/>
      <c r="C1995" s="332" t="s">
        <v>4059</v>
      </c>
      <c r="D1995" s="332" t="s">
        <v>7623</v>
      </c>
      <c r="E1995" s="21" t="s">
        <v>949</v>
      </c>
      <c r="F1995" s="333">
        <v>16.260000000000002</v>
      </c>
      <c r="G1995" s="42"/>
      <c r="H1995" s="48"/>
    </row>
    <row r="1996" s="2" customFormat="1" ht="16.8" customHeight="1">
      <c r="A1996" s="42"/>
      <c r="B1996" s="48"/>
      <c r="C1996" s="332" t="s">
        <v>4070</v>
      </c>
      <c r="D1996" s="332" t="s">
        <v>7624</v>
      </c>
      <c r="E1996" s="21" t="s">
        <v>949</v>
      </c>
      <c r="F1996" s="333">
        <v>17.885999999999999</v>
      </c>
      <c r="G1996" s="42"/>
      <c r="H1996" s="48"/>
    </row>
    <row r="1997" s="2" customFormat="1" ht="16.8" customHeight="1">
      <c r="A1997" s="42"/>
      <c r="B1997" s="48"/>
      <c r="C1997" s="332" t="s">
        <v>2276</v>
      </c>
      <c r="D1997" s="332" t="s">
        <v>2277</v>
      </c>
      <c r="E1997" s="21" t="s">
        <v>949</v>
      </c>
      <c r="F1997" s="333">
        <v>19.512</v>
      </c>
      <c r="G1997" s="42"/>
      <c r="H1997" s="48"/>
    </row>
    <row r="1998" s="2" customFormat="1" ht="16.8" customHeight="1">
      <c r="A1998" s="42"/>
      <c r="B1998" s="48"/>
      <c r="C1998" s="328" t="s">
        <v>368</v>
      </c>
      <c r="D1998" s="329" t="s">
        <v>368</v>
      </c>
      <c r="E1998" s="330" t="s">
        <v>28</v>
      </c>
      <c r="F1998" s="331">
        <v>11.4</v>
      </c>
      <c r="G1998" s="42"/>
      <c r="H1998" s="48"/>
    </row>
    <row r="1999" s="2" customFormat="1" ht="16.8" customHeight="1">
      <c r="A1999" s="42"/>
      <c r="B1999" s="48"/>
      <c r="C1999" s="332" t="s">
        <v>28</v>
      </c>
      <c r="D1999" s="332" t="s">
        <v>872</v>
      </c>
      <c r="E1999" s="21" t="s">
        <v>28</v>
      </c>
      <c r="F1999" s="333">
        <v>0</v>
      </c>
      <c r="G1999" s="42"/>
      <c r="H1999" s="48"/>
    </row>
    <row r="2000" s="2" customFormat="1" ht="16.8" customHeight="1">
      <c r="A2000" s="42"/>
      <c r="B2000" s="48"/>
      <c r="C2000" s="332" t="s">
        <v>28</v>
      </c>
      <c r="D2000" s="332" t="s">
        <v>5973</v>
      </c>
      <c r="E2000" s="21" t="s">
        <v>28</v>
      </c>
      <c r="F2000" s="333">
        <v>11.4</v>
      </c>
      <c r="G2000" s="42"/>
      <c r="H2000" s="48"/>
    </row>
    <row r="2001" s="2" customFormat="1" ht="16.8" customHeight="1">
      <c r="A2001" s="42"/>
      <c r="B2001" s="48"/>
      <c r="C2001" s="332" t="s">
        <v>368</v>
      </c>
      <c r="D2001" s="332" t="s">
        <v>466</v>
      </c>
      <c r="E2001" s="21" t="s">
        <v>28</v>
      </c>
      <c r="F2001" s="333">
        <v>11.4</v>
      </c>
      <c r="G2001" s="42"/>
      <c r="H2001" s="48"/>
    </row>
    <row r="2002" s="2" customFormat="1" ht="16.8" customHeight="1">
      <c r="A2002" s="42"/>
      <c r="B2002" s="48"/>
      <c r="C2002" s="334" t="s">
        <v>7394</v>
      </c>
      <c r="D2002" s="42"/>
      <c r="E2002" s="42"/>
      <c r="F2002" s="42"/>
      <c r="G2002" s="42"/>
      <c r="H2002" s="48"/>
    </row>
    <row r="2003" s="2" customFormat="1" ht="16.8" customHeight="1">
      <c r="A2003" s="42"/>
      <c r="B2003" s="48"/>
      <c r="C2003" s="332" t="s">
        <v>1337</v>
      </c>
      <c r="D2003" s="332" t="s">
        <v>7559</v>
      </c>
      <c r="E2003" s="21" t="s">
        <v>949</v>
      </c>
      <c r="F2003" s="333">
        <v>11.4</v>
      </c>
      <c r="G2003" s="42"/>
      <c r="H2003" s="48"/>
    </row>
    <row r="2004" s="2" customFormat="1" ht="16.8" customHeight="1">
      <c r="A2004" s="42"/>
      <c r="B2004" s="48"/>
      <c r="C2004" s="332" t="s">
        <v>1345</v>
      </c>
      <c r="D2004" s="332" t="s">
        <v>7560</v>
      </c>
      <c r="E2004" s="21" t="s">
        <v>949</v>
      </c>
      <c r="F2004" s="333">
        <v>11.970000000000001</v>
      </c>
      <c r="G2004" s="42"/>
      <c r="H2004" s="48"/>
    </row>
    <row r="2005" s="2" customFormat="1" ht="16.8" customHeight="1">
      <c r="A2005" s="42"/>
      <c r="B2005" s="48"/>
      <c r="C2005" s="328" t="s">
        <v>391</v>
      </c>
      <c r="D2005" s="329" t="s">
        <v>391</v>
      </c>
      <c r="E2005" s="330" t="s">
        <v>28</v>
      </c>
      <c r="F2005" s="331">
        <v>10.582000000000001</v>
      </c>
      <c r="G2005" s="42"/>
      <c r="H2005" s="48"/>
    </row>
    <row r="2006" s="2" customFormat="1" ht="16.8" customHeight="1">
      <c r="A2006" s="42"/>
      <c r="B2006" s="48"/>
      <c r="C2006" s="332" t="s">
        <v>28</v>
      </c>
      <c r="D2006" s="332" t="s">
        <v>872</v>
      </c>
      <c r="E2006" s="21" t="s">
        <v>28</v>
      </c>
      <c r="F2006" s="333">
        <v>0</v>
      </c>
      <c r="G2006" s="42"/>
      <c r="H2006" s="48"/>
    </row>
    <row r="2007" s="2" customFormat="1" ht="16.8" customHeight="1">
      <c r="A2007" s="42"/>
      <c r="B2007" s="48"/>
      <c r="C2007" s="332" t="s">
        <v>28</v>
      </c>
      <c r="D2007" s="332" t="s">
        <v>6032</v>
      </c>
      <c r="E2007" s="21" t="s">
        <v>28</v>
      </c>
      <c r="F2007" s="333">
        <v>10.582000000000001</v>
      </c>
      <c r="G2007" s="42"/>
      <c r="H2007" s="48"/>
    </row>
    <row r="2008" s="2" customFormat="1" ht="16.8" customHeight="1">
      <c r="A2008" s="42"/>
      <c r="B2008" s="48"/>
      <c r="C2008" s="332" t="s">
        <v>391</v>
      </c>
      <c r="D2008" s="332" t="s">
        <v>466</v>
      </c>
      <c r="E2008" s="21" t="s">
        <v>28</v>
      </c>
      <c r="F2008" s="333">
        <v>10.582000000000001</v>
      </c>
      <c r="G2008" s="42"/>
      <c r="H2008" s="48"/>
    </row>
    <row r="2009" s="2" customFormat="1" ht="16.8" customHeight="1">
      <c r="A2009" s="42"/>
      <c r="B2009" s="48"/>
      <c r="C2009" s="334" t="s">
        <v>7394</v>
      </c>
      <c r="D2009" s="42"/>
      <c r="E2009" s="42"/>
      <c r="F2009" s="42"/>
      <c r="G2009" s="42"/>
      <c r="H2009" s="48"/>
    </row>
    <row r="2010" s="2" customFormat="1" ht="16.8" customHeight="1">
      <c r="A2010" s="42"/>
      <c r="B2010" s="48"/>
      <c r="C2010" s="332" t="s">
        <v>2801</v>
      </c>
      <c r="D2010" s="332" t="s">
        <v>7577</v>
      </c>
      <c r="E2010" s="21" t="s">
        <v>436</v>
      </c>
      <c r="F2010" s="333">
        <v>10.582000000000001</v>
      </c>
      <c r="G2010" s="42"/>
      <c r="H2010" s="48"/>
    </row>
    <row r="2011" s="2" customFormat="1" ht="16.8" customHeight="1">
      <c r="A2011" s="42"/>
      <c r="B2011" s="48"/>
      <c r="C2011" s="332" t="s">
        <v>2811</v>
      </c>
      <c r="D2011" s="332" t="s">
        <v>7570</v>
      </c>
      <c r="E2011" s="21" t="s">
        <v>436</v>
      </c>
      <c r="F2011" s="333">
        <v>10.582000000000001</v>
      </c>
      <c r="G2011" s="42"/>
      <c r="H2011" s="48"/>
    </row>
    <row r="2012" s="2" customFormat="1" ht="16.8" customHeight="1">
      <c r="A2012" s="42"/>
      <c r="B2012" s="48"/>
      <c r="C2012" s="332" t="s">
        <v>2826</v>
      </c>
      <c r="D2012" s="332" t="s">
        <v>7571</v>
      </c>
      <c r="E2012" s="21" t="s">
        <v>436</v>
      </c>
      <c r="F2012" s="333">
        <v>10.582000000000001</v>
      </c>
      <c r="G2012" s="42"/>
      <c r="H2012" s="48"/>
    </row>
    <row r="2013" s="2" customFormat="1" ht="16.8" customHeight="1">
      <c r="A2013" s="42"/>
      <c r="B2013" s="48"/>
      <c r="C2013" s="332" t="s">
        <v>2852</v>
      </c>
      <c r="D2013" s="332" t="s">
        <v>7572</v>
      </c>
      <c r="E2013" s="21" t="s">
        <v>436</v>
      </c>
      <c r="F2013" s="333">
        <v>21.164000000000001</v>
      </c>
      <c r="G2013" s="42"/>
      <c r="H2013" s="48"/>
    </row>
    <row r="2014" s="2" customFormat="1">
      <c r="A2014" s="42"/>
      <c r="B2014" s="48"/>
      <c r="C2014" s="332" t="s">
        <v>4475</v>
      </c>
      <c r="D2014" s="332" t="s">
        <v>7568</v>
      </c>
      <c r="E2014" s="21" t="s">
        <v>436</v>
      </c>
      <c r="F2014" s="333">
        <v>28.001999999999999</v>
      </c>
      <c r="G2014" s="42"/>
      <c r="H2014" s="48"/>
    </row>
    <row r="2015" s="2" customFormat="1" ht="16.8" customHeight="1">
      <c r="A2015" s="42"/>
      <c r="B2015" s="48"/>
      <c r="C2015" s="332" t="s">
        <v>2831</v>
      </c>
      <c r="D2015" s="332" t="s">
        <v>2832</v>
      </c>
      <c r="E2015" s="21" t="s">
        <v>436</v>
      </c>
      <c r="F2015" s="333">
        <v>11.640000000000001</v>
      </c>
      <c r="G2015" s="42"/>
      <c r="H2015" s="48"/>
    </row>
    <row r="2016" s="2" customFormat="1" ht="16.8" customHeight="1">
      <c r="A2016" s="42"/>
      <c r="B2016" s="48"/>
      <c r="C2016" s="328" t="s">
        <v>5955</v>
      </c>
      <c r="D2016" s="329" t="s">
        <v>5955</v>
      </c>
      <c r="E2016" s="330" t="s">
        <v>28</v>
      </c>
      <c r="F2016" s="331">
        <v>3.75</v>
      </c>
      <c r="G2016" s="42"/>
      <c r="H2016" s="48"/>
    </row>
    <row r="2017" s="2" customFormat="1" ht="16.8" customHeight="1">
      <c r="A2017" s="42"/>
      <c r="B2017" s="48"/>
      <c r="C2017" s="332" t="s">
        <v>28</v>
      </c>
      <c r="D2017" s="332" t="s">
        <v>872</v>
      </c>
      <c r="E2017" s="21" t="s">
        <v>28</v>
      </c>
      <c r="F2017" s="333">
        <v>0</v>
      </c>
      <c r="G2017" s="42"/>
      <c r="H2017" s="48"/>
    </row>
    <row r="2018" s="2" customFormat="1" ht="16.8" customHeight="1">
      <c r="A2018" s="42"/>
      <c r="B2018" s="48"/>
      <c r="C2018" s="332" t="s">
        <v>28</v>
      </c>
      <c r="D2018" s="332" t="s">
        <v>5956</v>
      </c>
      <c r="E2018" s="21" t="s">
        <v>28</v>
      </c>
      <c r="F2018" s="333">
        <v>3.75</v>
      </c>
      <c r="G2018" s="42"/>
      <c r="H2018" s="48"/>
    </row>
    <row r="2019" s="2" customFormat="1" ht="16.8" customHeight="1">
      <c r="A2019" s="42"/>
      <c r="B2019" s="48"/>
      <c r="C2019" s="332" t="s">
        <v>5955</v>
      </c>
      <c r="D2019" s="332" t="s">
        <v>466</v>
      </c>
      <c r="E2019" s="21" t="s">
        <v>28</v>
      </c>
      <c r="F2019" s="333">
        <v>3.75</v>
      </c>
      <c r="G2019" s="42"/>
      <c r="H2019" s="48"/>
    </row>
    <row r="2020" s="2" customFormat="1" ht="16.8" customHeight="1">
      <c r="A2020" s="42"/>
      <c r="B2020" s="48"/>
      <c r="C2020" s="334" t="s">
        <v>7394</v>
      </c>
      <c r="D2020" s="42"/>
      <c r="E2020" s="42"/>
      <c r="F2020" s="42"/>
      <c r="G2020" s="42"/>
      <c r="H2020" s="48"/>
    </row>
    <row r="2021" s="2" customFormat="1" ht="16.8" customHeight="1">
      <c r="A2021" s="42"/>
      <c r="B2021" s="48"/>
      <c r="C2021" s="332" t="s">
        <v>6053</v>
      </c>
      <c r="D2021" s="332" t="s">
        <v>7672</v>
      </c>
      <c r="E2021" s="21" t="s">
        <v>949</v>
      </c>
      <c r="F2021" s="333">
        <v>3.75</v>
      </c>
      <c r="G2021" s="42"/>
      <c r="H2021" s="48"/>
    </row>
    <row r="2022" s="2" customFormat="1" ht="16.8" customHeight="1">
      <c r="A2022" s="42"/>
      <c r="B2022" s="48"/>
      <c r="C2022" s="332" t="s">
        <v>2922</v>
      </c>
      <c r="D2022" s="332" t="s">
        <v>7574</v>
      </c>
      <c r="E2022" s="21" t="s">
        <v>436</v>
      </c>
      <c r="F2022" s="333">
        <v>2.944</v>
      </c>
      <c r="G2022" s="42"/>
      <c r="H2022" s="48"/>
    </row>
    <row r="2023" s="2" customFormat="1">
      <c r="A2023" s="42"/>
      <c r="B2023" s="48"/>
      <c r="C2023" s="332" t="s">
        <v>4475</v>
      </c>
      <c r="D2023" s="332" t="s">
        <v>7568</v>
      </c>
      <c r="E2023" s="21" t="s">
        <v>436</v>
      </c>
      <c r="F2023" s="333">
        <v>28.001999999999999</v>
      </c>
      <c r="G2023" s="42"/>
      <c r="H2023" s="48"/>
    </row>
    <row r="2024" s="2" customFormat="1" ht="16.8" customHeight="1">
      <c r="A2024" s="42"/>
      <c r="B2024" s="48"/>
      <c r="C2024" s="328" t="s">
        <v>5957</v>
      </c>
      <c r="D2024" s="329" t="s">
        <v>5957</v>
      </c>
      <c r="E2024" s="330" t="s">
        <v>28</v>
      </c>
      <c r="F2024" s="331">
        <v>3.1400000000000001</v>
      </c>
      <c r="G2024" s="42"/>
      <c r="H2024" s="48"/>
    </row>
    <row r="2025" s="2" customFormat="1" ht="16.8" customHeight="1">
      <c r="A2025" s="42"/>
      <c r="B2025" s="48"/>
      <c r="C2025" s="332" t="s">
        <v>28</v>
      </c>
      <c r="D2025" s="332" t="s">
        <v>5984</v>
      </c>
      <c r="E2025" s="21" t="s">
        <v>28</v>
      </c>
      <c r="F2025" s="333">
        <v>0</v>
      </c>
      <c r="G2025" s="42"/>
      <c r="H2025" s="48"/>
    </row>
    <row r="2026" s="2" customFormat="1" ht="16.8" customHeight="1">
      <c r="A2026" s="42"/>
      <c r="B2026" s="48"/>
      <c r="C2026" s="332" t="s">
        <v>28</v>
      </c>
      <c r="D2026" s="332" t="s">
        <v>5958</v>
      </c>
      <c r="E2026" s="21" t="s">
        <v>28</v>
      </c>
      <c r="F2026" s="333">
        <v>3.1400000000000001</v>
      </c>
      <c r="G2026" s="42"/>
      <c r="H2026" s="48"/>
    </row>
    <row r="2027" s="2" customFormat="1" ht="16.8" customHeight="1">
      <c r="A2027" s="42"/>
      <c r="B2027" s="48"/>
      <c r="C2027" s="332" t="s">
        <v>5957</v>
      </c>
      <c r="D2027" s="332" t="s">
        <v>466</v>
      </c>
      <c r="E2027" s="21" t="s">
        <v>28</v>
      </c>
      <c r="F2027" s="333">
        <v>3.1400000000000001</v>
      </c>
      <c r="G2027" s="42"/>
      <c r="H2027" s="48"/>
    </row>
    <row r="2028" s="2" customFormat="1" ht="16.8" customHeight="1">
      <c r="A2028" s="42"/>
      <c r="B2028" s="48"/>
      <c r="C2028" s="334" t="s">
        <v>7394</v>
      </c>
      <c r="D2028" s="42"/>
      <c r="E2028" s="42"/>
      <c r="F2028" s="42"/>
      <c r="G2028" s="42"/>
      <c r="H2028" s="48"/>
    </row>
    <row r="2029" s="2" customFormat="1" ht="16.8" customHeight="1">
      <c r="A2029" s="42"/>
      <c r="B2029" s="48"/>
      <c r="C2029" s="332" t="s">
        <v>6057</v>
      </c>
      <c r="D2029" s="332" t="s">
        <v>7673</v>
      </c>
      <c r="E2029" s="21" t="s">
        <v>949</v>
      </c>
      <c r="F2029" s="333">
        <v>3.1400000000000001</v>
      </c>
      <c r="G2029" s="42"/>
      <c r="H2029" s="48"/>
    </row>
    <row r="2030" s="2" customFormat="1" ht="16.8" customHeight="1">
      <c r="A2030" s="42"/>
      <c r="B2030" s="48"/>
      <c r="C2030" s="332" t="s">
        <v>2922</v>
      </c>
      <c r="D2030" s="332" t="s">
        <v>7574</v>
      </c>
      <c r="E2030" s="21" t="s">
        <v>436</v>
      </c>
      <c r="F2030" s="333">
        <v>2.944</v>
      </c>
      <c r="G2030" s="42"/>
      <c r="H2030" s="48"/>
    </row>
    <row r="2031" s="2" customFormat="1">
      <c r="A2031" s="42"/>
      <c r="B2031" s="48"/>
      <c r="C2031" s="332" t="s">
        <v>4475</v>
      </c>
      <c r="D2031" s="332" t="s">
        <v>7568</v>
      </c>
      <c r="E2031" s="21" t="s">
        <v>436</v>
      </c>
      <c r="F2031" s="333">
        <v>28.001999999999999</v>
      </c>
      <c r="G2031" s="42"/>
      <c r="H2031" s="48"/>
    </row>
    <row r="2032" s="2" customFormat="1" ht="16.8" customHeight="1">
      <c r="A2032" s="42"/>
      <c r="B2032" s="48"/>
      <c r="C2032" s="328" t="s">
        <v>458</v>
      </c>
      <c r="D2032" s="329" t="s">
        <v>458</v>
      </c>
      <c r="E2032" s="330" t="s">
        <v>28</v>
      </c>
      <c r="F2032" s="331">
        <v>2.944</v>
      </c>
      <c r="G2032" s="42"/>
      <c r="H2032" s="48"/>
    </row>
    <row r="2033" s="2" customFormat="1" ht="16.8" customHeight="1">
      <c r="A2033" s="42"/>
      <c r="B2033" s="48"/>
      <c r="C2033" s="332" t="s">
        <v>28</v>
      </c>
      <c r="D2033" s="332" t="s">
        <v>6044</v>
      </c>
      <c r="E2033" s="21" t="s">
        <v>28</v>
      </c>
      <c r="F2033" s="333">
        <v>1.6879999999999999</v>
      </c>
      <c r="G2033" s="42"/>
      <c r="H2033" s="48"/>
    </row>
    <row r="2034" s="2" customFormat="1" ht="16.8" customHeight="1">
      <c r="A2034" s="42"/>
      <c r="B2034" s="48"/>
      <c r="C2034" s="332" t="s">
        <v>28</v>
      </c>
      <c r="D2034" s="332" t="s">
        <v>6045</v>
      </c>
      <c r="E2034" s="21" t="s">
        <v>28</v>
      </c>
      <c r="F2034" s="333">
        <v>1.256</v>
      </c>
      <c r="G2034" s="42"/>
      <c r="H2034" s="48"/>
    </row>
    <row r="2035" s="2" customFormat="1" ht="16.8" customHeight="1">
      <c r="A2035" s="42"/>
      <c r="B2035" s="48"/>
      <c r="C2035" s="332" t="s">
        <v>458</v>
      </c>
      <c r="D2035" s="332" t="s">
        <v>466</v>
      </c>
      <c r="E2035" s="21" t="s">
        <v>28</v>
      </c>
      <c r="F2035" s="333">
        <v>2.944</v>
      </c>
      <c r="G2035" s="42"/>
      <c r="H2035" s="48"/>
    </row>
    <row r="2036" s="2" customFormat="1" ht="16.8" customHeight="1">
      <c r="A2036" s="42"/>
      <c r="B2036" s="48"/>
      <c r="C2036" s="334" t="s">
        <v>7394</v>
      </c>
      <c r="D2036" s="42"/>
      <c r="E2036" s="42"/>
      <c r="F2036" s="42"/>
      <c r="G2036" s="42"/>
      <c r="H2036" s="48"/>
    </row>
    <row r="2037" s="2" customFormat="1" ht="16.8" customHeight="1">
      <c r="A2037" s="42"/>
      <c r="B2037" s="48"/>
      <c r="C2037" s="332" t="s">
        <v>2922</v>
      </c>
      <c r="D2037" s="332" t="s">
        <v>7574</v>
      </c>
      <c r="E2037" s="21" t="s">
        <v>436</v>
      </c>
      <c r="F2037" s="333">
        <v>2.944</v>
      </c>
      <c r="G2037" s="42"/>
      <c r="H2037" s="48"/>
    </row>
    <row r="2038" s="2" customFormat="1" ht="16.8" customHeight="1">
      <c r="A2038" s="42"/>
      <c r="B2038" s="48"/>
      <c r="C2038" s="332" t="s">
        <v>2930</v>
      </c>
      <c r="D2038" s="332" t="s">
        <v>7585</v>
      </c>
      <c r="E2038" s="21" t="s">
        <v>436</v>
      </c>
      <c r="F2038" s="333">
        <v>2.944</v>
      </c>
      <c r="G2038" s="42"/>
      <c r="H2038" s="48"/>
    </row>
    <row r="2039" s="2" customFormat="1" ht="16.8" customHeight="1">
      <c r="A2039" s="42"/>
      <c r="B2039" s="48"/>
      <c r="C2039" s="328" t="s">
        <v>467</v>
      </c>
      <c r="D2039" s="329" t="s">
        <v>467</v>
      </c>
      <c r="E2039" s="330" t="s">
        <v>28</v>
      </c>
      <c r="F2039" s="331">
        <v>3.8940000000000001</v>
      </c>
      <c r="G2039" s="42"/>
      <c r="H2039" s="48"/>
    </row>
    <row r="2040" s="2" customFormat="1" ht="16.8" customHeight="1">
      <c r="A2040" s="42"/>
      <c r="B2040" s="48"/>
      <c r="C2040" s="332" t="s">
        <v>28</v>
      </c>
      <c r="D2040" s="332" t="s">
        <v>5984</v>
      </c>
      <c r="E2040" s="21" t="s">
        <v>28</v>
      </c>
      <c r="F2040" s="333">
        <v>0</v>
      </c>
      <c r="G2040" s="42"/>
      <c r="H2040" s="48"/>
    </row>
    <row r="2041" s="2" customFormat="1" ht="16.8" customHeight="1">
      <c r="A2041" s="42"/>
      <c r="B2041" s="48"/>
      <c r="C2041" s="332" t="s">
        <v>28</v>
      </c>
      <c r="D2041" s="332" t="s">
        <v>6052</v>
      </c>
      <c r="E2041" s="21" t="s">
        <v>28</v>
      </c>
      <c r="F2041" s="333">
        <v>3.8940000000000001</v>
      </c>
      <c r="G2041" s="42"/>
      <c r="H2041" s="48"/>
    </row>
    <row r="2042" s="2" customFormat="1" ht="16.8" customHeight="1">
      <c r="A2042" s="42"/>
      <c r="B2042" s="48"/>
      <c r="C2042" s="332" t="s">
        <v>467</v>
      </c>
      <c r="D2042" s="332" t="s">
        <v>466</v>
      </c>
      <c r="E2042" s="21" t="s">
        <v>28</v>
      </c>
      <c r="F2042" s="333">
        <v>3.8940000000000001</v>
      </c>
      <c r="G2042" s="42"/>
      <c r="H2042" s="48"/>
    </row>
    <row r="2043" s="2" customFormat="1" ht="16.8" customHeight="1">
      <c r="A2043" s="42"/>
      <c r="B2043" s="48"/>
      <c r="C2043" s="334" t="s">
        <v>7394</v>
      </c>
      <c r="D2043" s="42"/>
      <c r="E2043" s="42"/>
      <c r="F2043" s="42"/>
      <c r="G2043" s="42"/>
      <c r="H2043" s="48"/>
    </row>
    <row r="2044" s="2" customFormat="1">
      <c r="A2044" s="42"/>
      <c r="B2044" s="48"/>
      <c r="C2044" s="332" t="s">
        <v>3012</v>
      </c>
      <c r="D2044" s="332" t="s">
        <v>7588</v>
      </c>
      <c r="E2044" s="21" t="s">
        <v>436</v>
      </c>
      <c r="F2044" s="333">
        <v>3.8940000000000001</v>
      </c>
      <c r="G2044" s="42"/>
      <c r="H2044" s="48"/>
    </row>
    <row r="2045" s="2" customFormat="1" ht="16.8" customHeight="1">
      <c r="A2045" s="42"/>
      <c r="B2045" s="48"/>
      <c r="C2045" s="332" t="s">
        <v>2978</v>
      </c>
      <c r="D2045" s="332" t="s">
        <v>7566</v>
      </c>
      <c r="E2045" s="21" t="s">
        <v>436</v>
      </c>
      <c r="F2045" s="333">
        <v>3.8940000000000001</v>
      </c>
      <c r="G2045" s="42"/>
      <c r="H2045" s="48"/>
    </row>
    <row r="2046" s="2" customFormat="1" ht="16.8" customHeight="1">
      <c r="A2046" s="42"/>
      <c r="B2046" s="48"/>
      <c r="C2046" s="332" t="s">
        <v>2990</v>
      </c>
      <c r="D2046" s="332" t="s">
        <v>7590</v>
      </c>
      <c r="E2046" s="21" t="s">
        <v>436</v>
      </c>
      <c r="F2046" s="333">
        <v>3.8940000000000001</v>
      </c>
      <c r="G2046" s="42"/>
      <c r="H2046" s="48"/>
    </row>
    <row r="2047" s="2" customFormat="1">
      <c r="A2047" s="42"/>
      <c r="B2047" s="48"/>
      <c r="C2047" s="332" t="s">
        <v>4475</v>
      </c>
      <c r="D2047" s="332" t="s">
        <v>7568</v>
      </c>
      <c r="E2047" s="21" t="s">
        <v>436</v>
      </c>
      <c r="F2047" s="333">
        <v>28.001999999999999</v>
      </c>
      <c r="G2047" s="42"/>
      <c r="H2047" s="48"/>
    </row>
    <row r="2048" s="2" customFormat="1" ht="16.8" customHeight="1">
      <c r="A2048" s="42"/>
      <c r="B2048" s="48"/>
      <c r="C2048" s="328" t="s">
        <v>546</v>
      </c>
      <c r="D2048" s="329" t="s">
        <v>546</v>
      </c>
      <c r="E2048" s="330" t="s">
        <v>28</v>
      </c>
      <c r="F2048" s="331">
        <v>15.125999999999999</v>
      </c>
      <c r="G2048" s="42"/>
      <c r="H2048" s="48"/>
    </row>
    <row r="2049" s="2" customFormat="1" ht="16.8" customHeight="1">
      <c r="A2049" s="42"/>
      <c r="B2049" s="48"/>
      <c r="C2049" s="332" t="s">
        <v>28</v>
      </c>
      <c r="D2049" s="332" t="s">
        <v>284</v>
      </c>
      <c r="E2049" s="21" t="s">
        <v>28</v>
      </c>
      <c r="F2049" s="333">
        <v>13.5</v>
      </c>
      <c r="G2049" s="42"/>
      <c r="H2049" s="48"/>
    </row>
    <row r="2050" s="2" customFormat="1" ht="16.8" customHeight="1">
      <c r="A2050" s="42"/>
      <c r="B2050" s="48"/>
      <c r="C2050" s="332" t="s">
        <v>28</v>
      </c>
      <c r="D2050" s="332" t="s">
        <v>6027</v>
      </c>
      <c r="E2050" s="21" t="s">
        <v>28</v>
      </c>
      <c r="F2050" s="333">
        <v>1.6259999999999999</v>
      </c>
      <c r="G2050" s="42"/>
      <c r="H2050" s="48"/>
    </row>
    <row r="2051" s="2" customFormat="1" ht="16.8" customHeight="1">
      <c r="A2051" s="42"/>
      <c r="B2051" s="48"/>
      <c r="C2051" s="332" t="s">
        <v>546</v>
      </c>
      <c r="D2051" s="332" t="s">
        <v>466</v>
      </c>
      <c r="E2051" s="21" t="s">
        <v>28</v>
      </c>
      <c r="F2051" s="333">
        <v>15.125999999999999</v>
      </c>
      <c r="G2051" s="42"/>
      <c r="H2051" s="48"/>
    </row>
    <row r="2052" s="2" customFormat="1" ht="16.8" customHeight="1">
      <c r="A2052" s="42"/>
      <c r="B2052" s="48"/>
      <c r="C2052" s="334" t="s">
        <v>7394</v>
      </c>
      <c r="D2052" s="42"/>
      <c r="E2052" s="42"/>
      <c r="F2052" s="42"/>
      <c r="G2052" s="42"/>
      <c r="H2052" s="48"/>
    </row>
    <row r="2053" s="2" customFormat="1">
      <c r="A2053" s="42"/>
      <c r="B2053" s="48"/>
      <c r="C2053" s="332" t="s">
        <v>2349</v>
      </c>
      <c r="D2053" s="332" t="s">
        <v>7510</v>
      </c>
      <c r="E2053" s="21" t="s">
        <v>436</v>
      </c>
      <c r="F2053" s="333">
        <v>15.125999999999999</v>
      </c>
      <c r="G2053" s="42"/>
      <c r="H2053" s="48"/>
    </row>
    <row r="2054" s="2" customFormat="1" ht="16.8" customHeight="1">
      <c r="A2054" s="42"/>
      <c r="B2054" s="48"/>
      <c r="C2054" s="332" t="s">
        <v>2355</v>
      </c>
      <c r="D2054" s="332" t="s">
        <v>2356</v>
      </c>
      <c r="E2054" s="21" t="s">
        <v>436</v>
      </c>
      <c r="F2054" s="333">
        <v>18.151</v>
      </c>
      <c r="G2054" s="42"/>
      <c r="H2054" s="48"/>
    </row>
    <row r="2055" s="2" customFormat="1" ht="26.4" customHeight="1">
      <c r="A2055" s="42"/>
      <c r="B2055" s="48"/>
      <c r="C2055" s="327" t="s">
        <v>7674</v>
      </c>
      <c r="D2055" s="327" t="s">
        <v>127</v>
      </c>
      <c r="E2055" s="42"/>
      <c r="F2055" s="42"/>
      <c r="G2055" s="42"/>
      <c r="H2055" s="48"/>
    </row>
    <row r="2056" s="2" customFormat="1" ht="16.8" customHeight="1">
      <c r="A2056" s="42"/>
      <c r="B2056" s="48"/>
      <c r="C2056" s="328" t="s">
        <v>259</v>
      </c>
      <c r="D2056" s="329" t="s">
        <v>259</v>
      </c>
      <c r="E2056" s="330" t="s">
        <v>28</v>
      </c>
      <c r="F2056" s="331">
        <v>22.469999999999999</v>
      </c>
      <c r="G2056" s="42"/>
      <c r="H2056" s="48"/>
    </row>
    <row r="2057" s="2" customFormat="1" ht="16.8" customHeight="1">
      <c r="A2057" s="42"/>
      <c r="B2057" s="48"/>
      <c r="C2057" s="332" t="s">
        <v>28</v>
      </c>
      <c r="D2057" s="332" t="s">
        <v>6243</v>
      </c>
      <c r="E2057" s="21" t="s">
        <v>28</v>
      </c>
      <c r="F2057" s="333">
        <v>0</v>
      </c>
      <c r="G2057" s="42"/>
      <c r="H2057" s="48"/>
    </row>
    <row r="2058" s="2" customFormat="1" ht="16.8" customHeight="1">
      <c r="A2058" s="42"/>
      <c r="B2058" s="48"/>
      <c r="C2058" s="332" t="s">
        <v>28</v>
      </c>
      <c r="D2058" s="332" t="s">
        <v>6427</v>
      </c>
      <c r="E2058" s="21" t="s">
        <v>28</v>
      </c>
      <c r="F2058" s="333">
        <v>22.469999999999999</v>
      </c>
      <c r="G2058" s="42"/>
      <c r="H2058" s="48"/>
    </row>
    <row r="2059" s="2" customFormat="1" ht="16.8" customHeight="1">
      <c r="A2059" s="42"/>
      <c r="B2059" s="48"/>
      <c r="C2059" s="332" t="s">
        <v>259</v>
      </c>
      <c r="D2059" s="332" t="s">
        <v>466</v>
      </c>
      <c r="E2059" s="21" t="s">
        <v>28</v>
      </c>
      <c r="F2059" s="333">
        <v>22.469999999999999</v>
      </c>
      <c r="G2059" s="42"/>
      <c r="H2059" s="48"/>
    </row>
    <row r="2060" s="2" customFormat="1" ht="16.8" customHeight="1">
      <c r="A2060" s="42"/>
      <c r="B2060" s="48"/>
      <c r="C2060" s="328" t="s">
        <v>6221</v>
      </c>
      <c r="D2060" s="329" t="s">
        <v>6221</v>
      </c>
      <c r="E2060" s="330" t="s">
        <v>28</v>
      </c>
      <c r="F2060" s="331">
        <v>64.469999999999999</v>
      </c>
      <c r="G2060" s="42"/>
      <c r="H2060" s="48"/>
    </row>
    <row r="2061" s="2" customFormat="1" ht="16.8" customHeight="1">
      <c r="A2061" s="42"/>
      <c r="B2061" s="48"/>
      <c r="C2061" s="332" t="s">
        <v>28</v>
      </c>
      <c r="D2061" s="332" t="s">
        <v>6243</v>
      </c>
      <c r="E2061" s="21" t="s">
        <v>28</v>
      </c>
      <c r="F2061" s="333">
        <v>0</v>
      </c>
      <c r="G2061" s="42"/>
      <c r="H2061" s="48"/>
    </row>
    <row r="2062" s="2" customFormat="1" ht="16.8" customHeight="1">
      <c r="A2062" s="42"/>
      <c r="B2062" s="48"/>
      <c r="C2062" s="332" t="s">
        <v>28</v>
      </c>
      <c r="D2062" s="332" t="s">
        <v>6427</v>
      </c>
      <c r="E2062" s="21" t="s">
        <v>28</v>
      </c>
      <c r="F2062" s="333">
        <v>22.469999999999999</v>
      </c>
      <c r="G2062" s="42"/>
      <c r="H2062" s="48"/>
    </row>
    <row r="2063" s="2" customFormat="1" ht="16.8" customHeight="1">
      <c r="A2063" s="42"/>
      <c r="B2063" s="48"/>
      <c r="C2063" s="332" t="s">
        <v>28</v>
      </c>
      <c r="D2063" s="332" t="s">
        <v>6246</v>
      </c>
      <c r="E2063" s="21" t="s">
        <v>28</v>
      </c>
      <c r="F2063" s="333">
        <v>42</v>
      </c>
      <c r="G2063" s="42"/>
      <c r="H2063" s="48"/>
    </row>
    <row r="2064" s="2" customFormat="1" ht="16.8" customHeight="1">
      <c r="A2064" s="42"/>
      <c r="B2064" s="48"/>
      <c r="C2064" s="332" t="s">
        <v>6221</v>
      </c>
      <c r="D2064" s="332" t="s">
        <v>466</v>
      </c>
      <c r="E2064" s="21" t="s">
        <v>28</v>
      </c>
      <c r="F2064" s="333">
        <v>64.469999999999999</v>
      </c>
      <c r="G2064" s="42"/>
      <c r="H2064" s="48"/>
    </row>
    <row r="2065" s="2" customFormat="1" ht="16.8" customHeight="1">
      <c r="A2065" s="42"/>
      <c r="B2065" s="48"/>
      <c r="C2065" s="334" t="s">
        <v>7394</v>
      </c>
      <c r="D2065" s="42"/>
      <c r="E2065" s="42"/>
      <c r="F2065" s="42"/>
      <c r="G2065" s="42"/>
      <c r="H2065" s="48"/>
    </row>
    <row r="2066" s="2" customFormat="1" ht="16.8" customHeight="1">
      <c r="A2066" s="42"/>
      <c r="B2066" s="48"/>
      <c r="C2066" s="332" t="s">
        <v>4428</v>
      </c>
      <c r="D2066" s="332" t="s">
        <v>7423</v>
      </c>
      <c r="E2066" s="21" t="s">
        <v>436</v>
      </c>
      <c r="F2066" s="333">
        <v>64.469999999999999</v>
      </c>
      <c r="G2066" s="42"/>
      <c r="H2066" s="48"/>
    </row>
    <row r="2067" s="2" customFormat="1" ht="16.8" customHeight="1">
      <c r="A2067" s="42"/>
      <c r="B2067" s="48"/>
      <c r="C2067" s="332" t="s">
        <v>4355</v>
      </c>
      <c r="D2067" s="332" t="s">
        <v>7499</v>
      </c>
      <c r="E2067" s="21" t="s">
        <v>436</v>
      </c>
      <c r="F2067" s="333">
        <v>64.469999999999999</v>
      </c>
      <c r="G2067" s="42"/>
      <c r="H2067" s="48"/>
    </row>
    <row r="2068" s="2" customFormat="1">
      <c r="A2068" s="42"/>
      <c r="B2068" s="48"/>
      <c r="C2068" s="332" t="s">
        <v>4448</v>
      </c>
      <c r="D2068" s="332" t="s">
        <v>7500</v>
      </c>
      <c r="E2068" s="21" t="s">
        <v>436</v>
      </c>
      <c r="F2068" s="333">
        <v>64.469999999999999</v>
      </c>
      <c r="G2068" s="42"/>
      <c r="H2068" s="48"/>
    </row>
    <row r="2069" s="2" customFormat="1" ht="16.8" customHeight="1">
      <c r="A2069" s="42"/>
      <c r="B2069" s="48"/>
      <c r="C2069" s="328" t="s">
        <v>284</v>
      </c>
      <c r="D2069" s="329" t="s">
        <v>284</v>
      </c>
      <c r="E2069" s="330" t="s">
        <v>28</v>
      </c>
      <c r="F2069" s="331">
        <v>98.599999999999994</v>
      </c>
      <c r="G2069" s="42"/>
      <c r="H2069" s="48"/>
    </row>
    <row r="2070" s="2" customFormat="1" ht="16.8" customHeight="1">
      <c r="A2070" s="42"/>
      <c r="B2070" s="48"/>
      <c r="C2070" s="332" t="s">
        <v>28</v>
      </c>
      <c r="D2070" s="332" t="s">
        <v>6243</v>
      </c>
      <c r="E2070" s="21" t="s">
        <v>28</v>
      </c>
      <c r="F2070" s="333">
        <v>0</v>
      </c>
      <c r="G2070" s="42"/>
      <c r="H2070" s="48"/>
    </row>
    <row r="2071" s="2" customFormat="1" ht="16.8" customHeight="1">
      <c r="A2071" s="42"/>
      <c r="B2071" s="48"/>
      <c r="C2071" s="332" t="s">
        <v>28</v>
      </c>
      <c r="D2071" s="332" t="s">
        <v>6256</v>
      </c>
      <c r="E2071" s="21" t="s">
        <v>28</v>
      </c>
      <c r="F2071" s="333">
        <v>98.599999999999994</v>
      </c>
      <c r="G2071" s="42"/>
      <c r="H2071" s="48"/>
    </row>
    <row r="2072" s="2" customFormat="1" ht="16.8" customHeight="1">
      <c r="A2072" s="42"/>
      <c r="B2072" s="48"/>
      <c r="C2072" s="332" t="s">
        <v>284</v>
      </c>
      <c r="D2072" s="332" t="s">
        <v>466</v>
      </c>
      <c r="E2072" s="21" t="s">
        <v>28</v>
      </c>
      <c r="F2072" s="333">
        <v>98.599999999999994</v>
      </c>
      <c r="G2072" s="42"/>
      <c r="H2072" s="48"/>
    </row>
    <row r="2073" s="2" customFormat="1" ht="16.8" customHeight="1">
      <c r="A2073" s="42"/>
      <c r="B2073" s="48"/>
      <c r="C2073" s="334" t="s">
        <v>7394</v>
      </c>
      <c r="D2073" s="42"/>
      <c r="E2073" s="42"/>
      <c r="F2073" s="42"/>
      <c r="G2073" s="42"/>
      <c r="H2073" s="48"/>
    </row>
    <row r="2074" s="2" customFormat="1" ht="16.8" customHeight="1">
      <c r="A2074" s="42"/>
      <c r="B2074" s="48"/>
      <c r="C2074" s="332" t="s">
        <v>1574</v>
      </c>
      <c r="D2074" s="332" t="s">
        <v>7508</v>
      </c>
      <c r="E2074" s="21" t="s">
        <v>436</v>
      </c>
      <c r="F2074" s="333">
        <v>98.599999999999994</v>
      </c>
      <c r="G2074" s="42"/>
      <c r="H2074" s="48"/>
    </row>
    <row r="2075" s="2" customFormat="1" ht="16.8" customHeight="1">
      <c r="A2075" s="42"/>
      <c r="B2075" s="48"/>
      <c r="C2075" s="332" t="s">
        <v>1569</v>
      </c>
      <c r="D2075" s="332" t="s">
        <v>7509</v>
      </c>
      <c r="E2075" s="21" t="s">
        <v>436</v>
      </c>
      <c r="F2075" s="333">
        <v>98.599999999999994</v>
      </c>
      <c r="G2075" s="42"/>
      <c r="H2075" s="48"/>
    </row>
    <row r="2076" s="2" customFormat="1" ht="16.8" customHeight="1">
      <c r="A2076" s="42"/>
      <c r="B2076" s="48"/>
      <c r="C2076" s="332" t="s">
        <v>6418</v>
      </c>
      <c r="D2076" s="332" t="s">
        <v>7675</v>
      </c>
      <c r="E2076" s="21" t="s">
        <v>436</v>
      </c>
      <c r="F2076" s="333">
        <v>98.599999999999994</v>
      </c>
      <c r="G2076" s="42"/>
      <c r="H2076" s="48"/>
    </row>
    <row r="2077" s="2" customFormat="1" ht="16.8" customHeight="1">
      <c r="A2077" s="42"/>
      <c r="B2077" s="48"/>
      <c r="C2077" s="332" t="s">
        <v>6421</v>
      </c>
      <c r="D2077" s="332" t="s">
        <v>7676</v>
      </c>
      <c r="E2077" s="21" t="s">
        <v>436</v>
      </c>
      <c r="F2077" s="333">
        <v>197.19999999999999</v>
      </c>
      <c r="G2077" s="42"/>
      <c r="H2077" s="48"/>
    </row>
    <row r="2078" s="2" customFormat="1" ht="16.8" customHeight="1">
      <c r="A2078" s="42"/>
      <c r="B2078" s="48"/>
      <c r="C2078" s="328" t="s">
        <v>295</v>
      </c>
      <c r="D2078" s="329" t="s">
        <v>295</v>
      </c>
      <c r="E2078" s="330" t="s">
        <v>28</v>
      </c>
      <c r="F2078" s="331">
        <v>1.3</v>
      </c>
      <c r="G2078" s="42"/>
      <c r="H2078" s="48"/>
    </row>
    <row r="2079" s="2" customFormat="1" ht="16.8" customHeight="1">
      <c r="A2079" s="42"/>
      <c r="B2079" s="48"/>
      <c r="C2079" s="332" t="s">
        <v>28</v>
      </c>
      <c r="D2079" s="332" t="s">
        <v>6243</v>
      </c>
      <c r="E2079" s="21" t="s">
        <v>28</v>
      </c>
      <c r="F2079" s="333">
        <v>0</v>
      </c>
      <c r="G2079" s="42"/>
      <c r="H2079" s="48"/>
    </row>
    <row r="2080" s="2" customFormat="1" ht="16.8" customHeight="1">
      <c r="A2080" s="42"/>
      <c r="B2080" s="48"/>
      <c r="C2080" s="332" t="s">
        <v>28</v>
      </c>
      <c r="D2080" s="332" t="s">
        <v>6404</v>
      </c>
      <c r="E2080" s="21" t="s">
        <v>28</v>
      </c>
      <c r="F2080" s="333">
        <v>1.3</v>
      </c>
      <c r="G2080" s="42"/>
      <c r="H2080" s="48"/>
    </row>
    <row r="2081" s="2" customFormat="1" ht="16.8" customHeight="1">
      <c r="A2081" s="42"/>
      <c r="B2081" s="48"/>
      <c r="C2081" s="332" t="s">
        <v>295</v>
      </c>
      <c r="D2081" s="332" t="s">
        <v>466</v>
      </c>
      <c r="E2081" s="21" t="s">
        <v>28</v>
      </c>
      <c r="F2081" s="333">
        <v>1.3</v>
      </c>
      <c r="G2081" s="42"/>
      <c r="H2081" s="48"/>
    </row>
    <row r="2082" s="2" customFormat="1" ht="16.8" customHeight="1">
      <c r="A2082" s="42"/>
      <c r="B2082" s="48"/>
      <c r="C2082" s="334" t="s">
        <v>7394</v>
      </c>
      <c r="D2082" s="42"/>
      <c r="E2082" s="42"/>
      <c r="F2082" s="42"/>
      <c r="G2082" s="42"/>
      <c r="H2082" s="48"/>
    </row>
    <row r="2083" s="2" customFormat="1" ht="16.8" customHeight="1">
      <c r="A2083" s="42"/>
      <c r="B2083" s="48"/>
      <c r="C2083" s="332" t="s">
        <v>4279</v>
      </c>
      <c r="D2083" s="332" t="s">
        <v>7515</v>
      </c>
      <c r="E2083" s="21" t="s">
        <v>436</v>
      </c>
      <c r="F2083" s="333">
        <v>1.3</v>
      </c>
      <c r="G2083" s="42"/>
      <c r="H2083" s="48"/>
    </row>
    <row r="2084" s="2" customFormat="1" ht="16.8" customHeight="1">
      <c r="A2084" s="42"/>
      <c r="B2084" s="48"/>
      <c r="C2084" s="332" t="s">
        <v>4312</v>
      </c>
      <c r="D2084" s="332" t="s">
        <v>7516</v>
      </c>
      <c r="E2084" s="21" t="s">
        <v>436</v>
      </c>
      <c r="F2084" s="333">
        <v>1.3</v>
      </c>
      <c r="G2084" s="42"/>
      <c r="H2084" s="48"/>
    </row>
    <row r="2085" s="2" customFormat="1" ht="16.8" customHeight="1">
      <c r="A2085" s="42"/>
      <c r="B2085" s="48"/>
      <c r="C2085" s="332" t="s">
        <v>4317</v>
      </c>
      <c r="D2085" s="332" t="s">
        <v>7517</v>
      </c>
      <c r="E2085" s="21" t="s">
        <v>436</v>
      </c>
      <c r="F2085" s="333">
        <v>1.3</v>
      </c>
      <c r="G2085" s="42"/>
      <c r="H2085" s="48"/>
    </row>
    <row r="2086" s="2" customFormat="1" ht="16.8" customHeight="1">
      <c r="A2086" s="42"/>
      <c r="B2086" s="48"/>
      <c r="C2086" s="328" t="s">
        <v>298</v>
      </c>
      <c r="D2086" s="329" t="s">
        <v>298</v>
      </c>
      <c r="E2086" s="330" t="s">
        <v>28</v>
      </c>
      <c r="F2086" s="331">
        <v>38.173000000000002</v>
      </c>
      <c r="G2086" s="42"/>
      <c r="H2086" s="48"/>
    </row>
    <row r="2087" s="2" customFormat="1" ht="16.8" customHeight="1">
      <c r="A2087" s="42"/>
      <c r="B2087" s="48"/>
      <c r="C2087" s="332" t="s">
        <v>28</v>
      </c>
      <c r="D2087" s="332" t="s">
        <v>6243</v>
      </c>
      <c r="E2087" s="21" t="s">
        <v>28</v>
      </c>
      <c r="F2087" s="333">
        <v>0</v>
      </c>
      <c r="G2087" s="42"/>
      <c r="H2087" s="48"/>
    </row>
    <row r="2088" s="2" customFormat="1" ht="16.8" customHeight="1">
      <c r="A2088" s="42"/>
      <c r="B2088" s="48"/>
      <c r="C2088" s="332" t="s">
        <v>28</v>
      </c>
      <c r="D2088" s="332" t="s">
        <v>6414</v>
      </c>
      <c r="E2088" s="21" t="s">
        <v>28</v>
      </c>
      <c r="F2088" s="333">
        <v>32.5</v>
      </c>
      <c r="G2088" s="42"/>
      <c r="H2088" s="48"/>
    </row>
    <row r="2089" s="2" customFormat="1" ht="16.8" customHeight="1">
      <c r="A2089" s="42"/>
      <c r="B2089" s="48"/>
      <c r="C2089" s="332" t="s">
        <v>28</v>
      </c>
      <c r="D2089" s="332" t="s">
        <v>6401</v>
      </c>
      <c r="E2089" s="21" t="s">
        <v>28</v>
      </c>
      <c r="F2089" s="333">
        <v>0.75</v>
      </c>
      <c r="G2089" s="42"/>
      <c r="H2089" s="48"/>
    </row>
    <row r="2090" s="2" customFormat="1" ht="16.8" customHeight="1">
      <c r="A2090" s="42"/>
      <c r="B2090" s="48"/>
      <c r="C2090" s="332" t="s">
        <v>28</v>
      </c>
      <c r="D2090" s="332" t="s">
        <v>6310</v>
      </c>
      <c r="E2090" s="21" t="s">
        <v>28</v>
      </c>
      <c r="F2090" s="333">
        <v>4.923</v>
      </c>
      <c r="G2090" s="42"/>
      <c r="H2090" s="48"/>
    </row>
    <row r="2091" s="2" customFormat="1" ht="16.8" customHeight="1">
      <c r="A2091" s="42"/>
      <c r="B2091" s="48"/>
      <c r="C2091" s="332" t="s">
        <v>298</v>
      </c>
      <c r="D2091" s="332" t="s">
        <v>466</v>
      </c>
      <c r="E2091" s="21" t="s">
        <v>28</v>
      </c>
      <c r="F2091" s="333">
        <v>38.173000000000002</v>
      </c>
      <c r="G2091" s="42"/>
      <c r="H2091" s="48"/>
    </row>
    <row r="2092" s="2" customFormat="1" ht="16.8" customHeight="1">
      <c r="A2092" s="42"/>
      <c r="B2092" s="48"/>
      <c r="C2092" s="334" t="s">
        <v>7394</v>
      </c>
      <c r="D2092" s="42"/>
      <c r="E2092" s="42"/>
      <c r="F2092" s="42"/>
      <c r="G2092" s="42"/>
      <c r="H2092" s="48"/>
    </row>
    <row r="2093" s="2" customFormat="1" ht="16.8" customHeight="1">
      <c r="A2093" s="42"/>
      <c r="B2093" s="48"/>
      <c r="C2093" s="332" t="s">
        <v>6411</v>
      </c>
      <c r="D2093" s="332" t="s">
        <v>7677</v>
      </c>
      <c r="E2093" s="21" t="s">
        <v>436</v>
      </c>
      <c r="F2093" s="333">
        <v>38.173000000000002</v>
      </c>
      <c r="G2093" s="42"/>
      <c r="H2093" s="48"/>
    </row>
    <row r="2094" s="2" customFormat="1" ht="16.8" customHeight="1">
      <c r="A2094" s="42"/>
      <c r="B2094" s="48"/>
      <c r="C2094" s="332" t="s">
        <v>6415</v>
      </c>
      <c r="D2094" s="332" t="s">
        <v>7678</v>
      </c>
      <c r="E2094" s="21" t="s">
        <v>436</v>
      </c>
      <c r="F2094" s="333">
        <v>38.173000000000002</v>
      </c>
      <c r="G2094" s="42"/>
      <c r="H2094" s="48"/>
    </row>
    <row r="2095" s="2" customFormat="1" ht="16.8" customHeight="1">
      <c r="A2095" s="42"/>
      <c r="B2095" s="48"/>
      <c r="C2095" s="328" t="s">
        <v>328</v>
      </c>
      <c r="D2095" s="329" t="s">
        <v>328</v>
      </c>
      <c r="E2095" s="330" t="s">
        <v>28</v>
      </c>
      <c r="F2095" s="331">
        <v>42</v>
      </c>
      <c r="G2095" s="42"/>
      <c r="H2095" s="48"/>
    </row>
    <row r="2096" s="2" customFormat="1" ht="16.8" customHeight="1">
      <c r="A2096" s="42"/>
      <c r="B2096" s="48"/>
      <c r="C2096" s="332" t="s">
        <v>28</v>
      </c>
      <c r="D2096" s="332" t="s">
        <v>6243</v>
      </c>
      <c r="E2096" s="21" t="s">
        <v>28</v>
      </c>
      <c r="F2096" s="333">
        <v>0</v>
      </c>
      <c r="G2096" s="42"/>
      <c r="H2096" s="48"/>
    </row>
    <row r="2097" s="2" customFormat="1" ht="16.8" customHeight="1">
      <c r="A2097" s="42"/>
      <c r="B2097" s="48"/>
      <c r="C2097" s="332" t="s">
        <v>28</v>
      </c>
      <c r="D2097" s="332" t="s">
        <v>6246</v>
      </c>
      <c r="E2097" s="21" t="s">
        <v>28</v>
      </c>
      <c r="F2097" s="333">
        <v>42</v>
      </c>
      <c r="G2097" s="42"/>
      <c r="H2097" s="48"/>
    </row>
    <row r="2098" s="2" customFormat="1" ht="16.8" customHeight="1">
      <c r="A2098" s="42"/>
      <c r="B2098" s="48"/>
      <c r="C2098" s="332" t="s">
        <v>328</v>
      </c>
      <c r="D2098" s="332" t="s">
        <v>466</v>
      </c>
      <c r="E2098" s="21" t="s">
        <v>28</v>
      </c>
      <c r="F2098" s="333">
        <v>42</v>
      </c>
      <c r="G2098" s="42"/>
      <c r="H2098" s="48"/>
    </row>
    <row r="2099" s="2" customFormat="1" ht="16.8" customHeight="1">
      <c r="A2099" s="42"/>
      <c r="B2099" s="48"/>
      <c r="C2099" s="334" t="s">
        <v>7394</v>
      </c>
      <c r="D2099" s="42"/>
      <c r="E2099" s="42"/>
      <c r="F2099" s="42"/>
      <c r="G2099" s="42"/>
      <c r="H2099" s="48"/>
    </row>
    <row r="2100" s="2" customFormat="1" ht="16.8" customHeight="1">
      <c r="A2100" s="42"/>
      <c r="B2100" s="48"/>
      <c r="C2100" s="332" t="s">
        <v>1228</v>
      </c>
      <c r="D2100" s="332" t="s">
        <v>7425</v>
      </c>
      <c r="E2100" s="21" t="s">
        <v>436</v>
      </c>
      <c r="F2100" s="333">
        <v>42</v>
      </c>
      <c r="G2100" s="42"/>
      <c r="H2100" s="48"/>
    </row>
    <row r="2101" s="2" customFormat="1" ht="16.8" customHeight="1">
      <c r="A2101" s="42"/>
      <c r="B2101" s="48"/>
      <c r="C2101" s="332" t="s">
        <v>1270</v>
      </c>
      <c r="D2101" s="332" t="s">
        <v>7538</v>
      </c>
      <c r="E2101" s="21" t="s">
        <v>436</v>
      </c>
      <c r="F2101" s="333">
        <v>42</v>
      </c>
      <c r="G2101" s="42"/>
      <c r="H2101" s="48"/>
    </row>
    <row r="2102" s="2" customFormat="1" ht="16.8" customHeight="1">
      <c r="A2102" s="42"/>
      <c r="B2102" s="48"/>
      <c r="C2102" s="328" t="s">
        <v>345</v>
      </c>
      <c r="D2102" s="329" t="s">
        <v>345</v>
      </c>
      <c r="E2102" s="330" t="s">
        <v>28</v>
      </c>
      <c r="F2102" s="331">
        <v>30</v>
      </c>
      <c r="G2102" s="42"/>
      <c r="H2102" s="48"/>
    </row>
    <row r="2103" s="2" customFormat="1" ht="16.8" customHeight="1">
      <c r="A2103" s="42"/>
      <c r="B2103" s="48"/>
      <c r="C2103" s="332" t="s">
        <v>28</v>
      </c>
      <c r="D2103" s="332" t="s">
        <v>6243</v>
      </c>
      <c r="E2103" s="21" t="s">
        <v>28</v>
      </c>
      <c r="F2103" s="333">
        <v>0</v>
      </c>
      <c r="G2103" s="42"/>
      <c r="H2103" s="48"/>
    </row>
    <row r="2104" s="2" customFormat="1" ht="16.8" customHeight="1">
      <c r="A2104" s="42"/>
      <c r="B2104" s="48"/>
      <c r="C2104" s="332" t="s">
        <v>28</v>
      </c>
      <c r="D2104" s="332" t="s">
        <v>721</v>
      </c>
      <c r="E2104" s="21" t="s">
        <v>28</v>
      </c>
      <c r="F2104" s="333">
        <v>30</v>
      </c>
      <c r="G2104" s="42"/>
      <c r="H2104" s="48"/>
    </row>
    <row r="2105" s="2" customFormat="1" ht="16.8" customHeight="1">
      <c r="A2105" s="42"/>
      <c r="B2105" s="48"/>
      <c r="C2105" s="332" t="s">
        <v>345</v>
      </c>
      <c r="D2105" s="332" t="s">
        <v>466</v>
      </c>
      <c r="E2105" s="21" t="s">
        <v>28</v>
      </c>
      <c r="F2105" s="333">
        <v>30</v>
      </c>
      <c r="G2105" s="42"/>
      <c r="H2105" s="48"/>
    </row>
    <row r="2106" s="2" customFormat="1" ht="16.8" customHeight="1">
      <c r="A2106" s="42"/>
      <c r="B2106" s="48"/>
      <c r="C2106" s="334" t="s">
        <v>7394</v>
      </c>
      <c r="D2106" s="42"/>
      <c r="E2106" s="42"/>
      <c r="F2106" s="42"/>
      <c r="G2106" s="42"/>
      <c r="H2106" s="48"/>
    </row>
    <row r="2107" s="2" customFormat="1" ht="16.8" customHeight="1">
      <c r="A2107" s="42"/>
      <c r="B2107" s="48"/>
      <c r="C2107" s="332" t="s">
        <v>1324</v>
      </c>
      <c r="D2107" s="332" t="s">
        <v>7547</v>
      </c>
      <c r="E2107" s="21" t="s">
        <v>436</v>
      </c>
      <c r="F2107" s="333">
        <v>30</v>
      </c>
      <c r="G2107" s="42"/>
      <c r="H2107" s="48"/>
    </row>
    <row r="2108" s="2" customFormat="1" ht="16.8" customHeight="1">
      <c r="A2108" s="42"/>
      <c r="B2108" s="48"/>
      <c r="C2108" s="332" t="s">
        <v>1423</v>
      </c>
      <c r="D2108" s="332" t="s">
        <v>7548</v>
      </c>
      <c r="E2108" s="21" t="s">
        <v>436</v>
      </c>
      <c r="F2108" s="333">
        <v>30</v>
      </c>
      <c r="G2108" s="42"/>
      <c r="H2108" s="48"/>
    </row>
    <row r="2109" s="2" customFormat="1" ht="16.8" customHeight="1">
      <c r="A2109" s="42"/>
      <c r="B2109" s="48"/>
      <c r="C2109" s="332" t="s">
        <v>4343</v>
      </c>
      <c r="D2109" s="332" t="s">
        <v>7545</v>
      </c>
      <c r="E2109" s="21" t="s">
        <v>436</v>
      </c>
      <c r="F2109" s="333">
        <v>30</v>
      </c>
      <c r="G2109" s="42"/>
      <c r="H2109" s="48"/>
    </row>
    <row r="2110" s="2" customFormat="1" ht="16.8" customHeight="1">
      <c r="A2110" s="42"/>
      <c r="B2110" s="48"/>
      <c r="C2110" s="332" t="s">
        <v>4348</v>
      </c>
      <c r="D2110" s="332" t="s">
        <v>7546</v>
      </c>
      <c r="E2110" s="21" t="s">
        <v>436</v>
      </c>
      <c r="F2110" s="333">
        <v>30</v>
      </c>
      <c r="G2110" s="42"/>
      <c r="H2110" s="48"/>
    </row>
    <row r="2111" s="2" customFormat="1" ht="16.8" customHeight="1">
      <c r="A2111" s="42"/>
      <c r="B2111" s="48"/>
      <c r="C2111" s="328" t="s">
        <v>391</v>
      </c>
      <c r="D2111" s="329" t="s">
        <v>391</v>
      </c>
      <c r="E2111" s="330" t="s">
        <v>28</v>
      </c>
      <c r="F2111" s="331">
        <v>17.199999999999999</v>
      </c>
      <c r="G2111" s="42"/>
      <c r="H2111" s="48"/>
    </row>
    <row r="2112" s="2" customFormat="1" ht="16.8" customHeight="1">
      <c r="A2112" s="42"/>
      <c r="B2112" s="48"/>
      <c r="C2112" s="332" t="s">
        <v>28</v>
      </c>
      <c r="D2112" s="332" t="s">
        <v>899</v>
      </c>
      <c r="E2112" s="21" t="s">
        <v>28</v>
      </c>
      <c r="F2112" s="333">
        <v>0</v>
      </c>
      <c r="G2112" s="42"/>
      <c r="H2112" s="48"/>
    </row>
    <row r="2113" s="2" customFormat="1" ht="16.8" customHeight="1">
      <c r="A2113" s="42"/>
      <c r="B2113" s="48"/>
      <c r="C2113" s="332" t="s">
        <v>28</v>
      </c>
      <c r="D2113" s="332" t="s">
        <v>6243</v>
      </c>
      <c r="E2113" s="21" t="s">
        <v>28</v>
      </c>
      <c r="F2113" s="333">
        <v>0</v>
      </c>
      <c r="G2113" s="42"/>
      <c r="H2113" s="48"/>
    </row>
    <row r="2114" s="2" customFormat="1" ht="16.8" customHeight="1">
      <c r="A2114" s="42"/>
      <c r="B2114" s="48"/>
      <c r="C2114" s="332" t="s">
        <v>28</v>
      </c>
      <c r="D2114" s="332" t="s">
        <v>6352</v>
      </c>
      <c r="E2114" s="21" t="s">
        <v>28</v>
      </c>
      <c r="F2114" s="333">
        <v>17.199999999999999</v>
      </c>
      <c r="G2114" s="42"/>
      <c r="H2114" s="48"/>
    </row>
    <row r="2115" s="2" customFormat="1" ht="16.8" customHeight="1">
      <c r="A2115" s="42"/>
      <c r="B2115" s="48"/>
      <c r="C2115" s="332" t="s">
        <v>391</v>
      </c>
      <c r="D2115" s="332" t="s">
        <v>466</v>
      </c>
      <c r="E2115" s="21" t="s">
        <v>28</v>
      </c>
      <c r="F2115" s="333">
        <v>17.199999999999999</v>
      </c>
      <c r="G2115" s="42"/>
      <c r="H2115" s="48"/>
    </row>
    <row r="2116" s="2" customFormat="1" ht="16.8" customHeight="1">
      <c r="A2116" s="42"/>
      <c r="B2116" s="48"/>
      <c r="C2116" s="334" t="s">
        <v>7394</v>
      </c>
      <c r="D2116" s="42"/>
      <c r="E2116" s="42"/>
      <c r="F2116" s="42"/>
      <c r="G2116" s="42"/>
      <c r="H2116" s="48"/>
    </row>
    <row r="2117" s="2" customFormat="1">
      <c r="A2117" s="42"/>
      <c r="B2117" s="48"/>
      <c r="C2117" s="332" t="s">
        <v>2806</v>
      </c>
      <c r="D2117" s="332" t="s">
        <v>7578</v>
      </c>
      <c r="E2117" s="21" t="s">
        <v>436</v>
      </c>
      <c r="F2117" s="333">
        <v>17.199999999999999</v>
      </c>
      <c r="G2117" s="42"/>
      <c r="H2117" s="48"/>
    </row>
    <row r="2118" s="2" customFormat="1" ht="16.8" customHeight="1">
      <c r="A2118" s="42"/>
      <c r="B2118" s="48"/>
      <c r="C2118" s="332" t="s">
        <v>2811</v>
      </c>
      <c r="D2118" s="332" t="s">
        <v>7570</v>
      </c>
      <c r="E2118" s="21" t="s">
        <v>436</v>
      </c>
      <c r="F2118" s="333">
        <v>41.817999999999998</v>
      </c>
      <c r="G2118" s="42"/>
      <c r="H2118" s="48"/>
    </row>
    <row r="2119" s="2" customFormat="1" ht="16.8" customHeight="1">
      <c r="A2119" s="42"/>
      <c r="B2119" s="48"/>
      <c r="C2119" s="332" t="s">
        <v>2816</v>
      </c>
      <c r="D2119" s="332" t="s">
        <v>7579</v>
      </c>
      <c r="E2119" s="21" t="s">
        <v>436</v>
      </c>
      <c r="F2119" s="333">
        <v>40.738</v>
      </c>
      <c r="G2119" s="42"/>
      <c r="H2119" s="48"/>
    </row>
    <row r="2120" s="2" customFormat="1" ht="16.8" customHeight="1">
      <c r="A2120" s="42"/>
      <c r="B2120" s="48"/>
      <c r="C2120" s="332" t="s">
        <v>2826</v>
      </c>
      <c r="D2120" s="332" t="s">
        <v>7571</v>
      </c>
      <c r="E2120" s="21" t="s">
        <v>436</v>
      </c>
      <c r="F2120" s="333">
        <v>65.355999999999995</v>
      </c>
      <c r="G2120" s="42"/>
      <c r="H2120" s="48"/>
    </row>
    <row r="2121" s="2" customFormat="1" ht="16.8" customHeight="1">
      <c r="A2121" s="42"/>
      <c r="B2121" s="48"/>
      <c r="C2121" s="332" t="s">
        <v>2821</v>
      </c>
      <c r="D2121" s="332" t="s">
        <v>7587</v>
      </c>
      <c r="E2121" s="21" t="s">
        <v>436</v>
      </c>
      <c r="F2121" s="333">
        <v>48.886000000000003</v>
      </c>
      <c r="G2121" s="42"/>
      <c r="H2121" s="48"/>
    </row>
    <row r="2122" s="2" customFormat="1" ht="16.8" customHeight="1">
      <c r="A2122" s="42"/>
      <c r="B2122" s="48"/>
      <c r="C2122" s="332" t="s">
        <v>2265</v>
      </c>
      <c r="D2122" s="332" t="s">
        <v>2266</v>
      </c>
      <c r="E2122" s="21" t="s">
        <v>436</v>
      </c>
      <c r="F2122" s="333">
        <v>44.811999999999998</v>
      </c>
      <c r="G2122" s="42"/>
      <c r="H2122" s="48"/>
    </row>
    <row r="2123" s="2" customFormat="1" ht="16.8" customHeight="1">
      <c r="A2123" s="42"/>
      <c r="B2123" s="48"/>
      <c r="C2123" s="328" t="s">
        <v>393</v>
      </c>
      <c r="D2123" s="329" t="s">
        <v>393</v>
      </c>
      <c r="E2123" s="330" t="s">
        <v>28</v>
      </c>
      <c r="F2123" s="331">
        <v>24.617999999999999</v>
      </c>
      <c r="G2123" s="42"/>
      <c r="H2123" s="48"/>
    </row>
    <row r="2124" s="2" customFormat="1" ht="16.8" customHeight="1">
      <c r="A2124" s="42"/>
      <c r="B2124" s="48"/>
      <c r="C2124" s="332" t="s">
        <v>28</v>
      </c>
      <c r="D2124" s="332" t="s">
        <v>899</v>
      </c>
      <c r="E2124" s="21" t="s">
        <v>28</v>
      </c>
      <c r="F2124" s="333">
        <v>0</v>
      </c>
      <c r="G2124" s="42"/>
      <c r="H2124" s="48"/>
    </row>
    <row r="2125" s="2" customFormat="1" ht="16.8" customHeight="1">
      <c r="A2125" s="42"/>
      <c r="B2125" s="48"/>
      <c r="C2125" s="332" t="s">
        <v>28</v>
      </c>
      <c r="D2125" s="332" t="s">
        <v>6243</v>
      </c>
      <c r="E2125" s="21" t="s">
        <v>28</v>
      </c>
      <c r="F2125" s="333">
        <v>0</v>
      </c>
      <c r="G2125" s="42"/>
      <c r="H2125" s="48"/>
    </row>
    <row r="2126" s="2" customFormat="1" ht="16.8" customHeight="1">
      <c r="A2126" s="42"/>
      <c r="B2126" s="48"/>
      <c r="C2126" s="332" t="s">
        <v>28</v>
      </c>
      <c r="D2126" s="332" t="s">
        <v>6350</v>
      </c>
      <c r="E2126" s="21" t="s">
        <v>28</v>
      </c>
      <c r="F2126" s="333">
        <v>24.617999999999999</v>
      </c>
      <c r="G2126" s="42"/>
      <c r="H2126" s="48"/>
    </row>
    <row r="2127" s="2" customFormat="1" ht="16.8" customHeight="1">
      <c r="A2127" s="42"/>
      <c r="B2127" s="48"/>
      <c r="C2127" s="332" t="s">
        <v>393</v>
      </c>
      <c r="D2127" s="332" t="s">
        <v>466</v>
      </c>
      <c r="E2127" s="21" t="s">
        <v>28</v>
      </c>
      <c r="F2127" s="333">
        <v>24.617999999999999</v>
      </c>
      <c r="G2127" s="42"/>
      <c r="H2127" s="48"/>
    </row>
    <row r="2128" s="2" customFormat="1" ht="16.8" customHeight="1">
      <c r="A2128" s="42"/>
      <c r="B2128" s="48"/>
      <c r="C2128" s="334" t="s">
        <v>7394</v>
      </c>
      <c r="D2128" s="42"/>
      <c r="E2128" s="42"/>
      <c r="F2128" s="42"/>
      <c r="G2128" s="42"/>
      <c r="H2128" s="48"/>
    </row>
    <row r="2129" s="2" customFormat="1" ht="16.8" customHeight="1">
      <c r="A2129" s="42"/>
      <c r="B2129" s="48"/>
      <c r="C2129" s="332" t="s">
        <v>2796</v>
      </c>
      <c r="D2129" s="332" t="s">
        <v>7569</v>
      </c>
      <c r="E2129" s="21" t="s">
        <v>436</v>
      </c>
      <c r="F2129" s="333">
        <v>24.617999999999999</v>
      </c>
      <c r="G2129" s="42"/>
      <c r="H2129" s="48"/>
    </row>
    <row r="2130" s="2" customFormat="1" ht="16.8" customHeight="1">
      <c r="A2130" s="42"/>
      <c r="B2130" s="48"/>
      <c r="C2130" s="332" t="s">
        <v>2811</v>
      </c>
      <c r="D2130" s="332" t="s">
        <v>7570</v>
      </c>
      <c r="E2130" s="21" t="s">
        <v>436</v>
      </c>
      <c r="F2130" s="333">
        <v>41.817999999999998</v>
      </c>
      <c r="G2130" s="42"/>
      <c r="H2130" s="48"/>
    </row>
    <row r="2131" s="2" customFormat="1" ht="16.8" customHeight="1">
      <c r="A2131" s="42"/>
      <c r="B2131" s="48"/>
      <c r="C2131" s="332" t="s">
        <v>2826</v>
      </c>
      <c r="D2131" s="332" t="s">
        <v>7571</v>
      </c>
      <c r="E2131" s="21" t="s">
        <v>436</v>
      </c>
      <c r="F2131" s="333">
        <v>65.355999999999995</v>
      </c>
      <c r="G2131" s="42"/>
      <c r="H2131" s="48"/>
    </row>
    <row r="2132" s="2" customFormat="1" ht="16.8" customHeight="1">
      <c r="A2132" s="42"/>
      <c r="B2132" s="48"/>
      <c r="C2132" s="332" t="s">
        <v>2831</v>
      </c>
      <c r="D2132" s="332" t="s">
        <v>2832</v>
      </c>
      <c r="E2132" s="21" t="s">
        <v>436</v>
      </c>
      <c r="F2132" s="333">
        <v>27.079999999999998</v>
      </c>
      <c r="G2132" s="42"/>
      <c r="H2132" s="48"/>
    </row>
    <row r="2133" s="2" customFormat="1" ht="16.8" customHeight="1">
      <c r="A2133" s="42"/>
      <c r="B2133" s="48"/>
      <c r="C2133" s="328" t="s">
        <v>397</v>
      </c>
      <c r="D2133" s="329" t="s">
        <v>397</v>
      </c>
      <c r="E2133" s="330" t="s">
        <v>28</v>
      </c>
      <c r="F2133" s="331">
        <v>41.817999999999998</v>
      </c>
      <c r="G2133" s="42"/>
      <c r="H2133" s="48"/>
    </row>
    <row r="2134" s="2" customFormat="1" ht="16.8" customHeight="1">
      <c r="A2134" s="42"/>
      <c r="B2134" s="48"/>
      <c r="C2134" s="332" t="s">
        <v>28</v>
      </c>
      <c r="D2134" s="332" t="s">
        <v>391</v>
      </c>
      <c r="E2134" s="21" t="s">
        <v>28</v>
      </c>
      <c r="F2134" s="333">
        <v>17.199999999999999</v>
      </c>
      <c r="G2134" s="42"/>
      <c r="H2134" s="48"/>
    </row>
    <row r="2135" s="2" customFormat="1" ht="16.8" customHeight="1">
      <c r="A2135" s="42"/>
      <c r="B2135" s="48"/>
      <c r="C2135" s="332" t="s">
        <v>28</v>
      </c>
      <c r="D2135" s="332" t="s">
        <v>393</v>
      </c>
      <c r="E2135" s="21" t="s">
        <v>28</v>
      </c>
      <c r="F2135" s="333">
        <v>24.617999999999999</v>
      </c>
      <c r="G2135" s="42"/>
      <c r="H2135" s="48"/>
    </row>
    <row r="2136" s="2" customFormat="1" ht="16.8" customHeight="1">
      <c r="A2136" s="42"/>
      <c r="B2136" s="48"/>
      <c r="C2136" s="332" t="s">
        <v>397</v>
      </c>
      <c r="D2136" s="332" t="s">
        <v>466</v>
      </c>
      <c r="E2136" s="21" t="s">
        <v>28</v>
      </c>
      <c r="F2136" s="333">
        <v>41.817999999999998</v>
      </c>
      <c r="G2136" s="42"/>
      <c r="H2136" s="48"/>
    </row>
    <row r="2137" s="2" customFormat="1" ht="16.8" customHeight="1">
      <c r="A2137" s="42"/>
      <c r="B2137" s="48"/>
      <c r="C2137" s="334" t="s">
        <v>7394</v>
      </c>
      <c r="D2137" s="42"/>
      <c r="E2137" s="42"/>
      <c r="F2137" s="42"/>
      <c r="G2137" s="42"/>
      <c r="H2137" s="48"/>
    </row>
    <row r="2138" s="2" customFormat="1" ht="16.8" customHeight="1">
      <c r="A2138" s="42"/>
      <c r="B2138" s="48"/>
      <c r="C2138" s="332" t="s">
        <v>2811</v>
      </c>
      <c r="D2138" s="332" t="s">
        <v>7570</v>
      </c>
      <c r="E2138" s="21" t="s">
        <v>436</v>
      </c>
      <c r="F2138" s="333">
        <v>41.817999999999998</v>
      </c>
      <c r="G2138" s="42"/>
      <c r="H2138" s="48"/>
    </row>
    <row r="2139" s="2" customFormat="1" ht="16.8" customHeight="1">
      <c r="A2139" s="42"/>
      <c r="B2139" s="48"/>
      <c r="C2139" s="332" t="s">
        <v>2852</v>
      </c>
      <c r="D2139" s="332" t="s">
        <v>7572</v>
      </c>
      <c r="E2139" s="21" t="s">
        <v>436</v>
      </c>
      <c r="F2139" s="333">
        <v>83.635999999999996</v>
      </c>
      <c r="G2139" s="42"/>
      <c r="H2139" s="48"/>
    </row>
    <row r="2140" s="2" customFormat="1">
      <c r="A2140" s="42"/>
      <c r="B2140" s="48"/>
      <c r="C2140" s="332" t="s">
        <v>4475</v>
      </c>
      <c r="D2140" s="332" t="s">
        <v>7568</v>
      </c>
      <c r="E2140" s="21" t="s">
        <v>436</v>
      </c>
      <c r="F2140" s="333">
        <v>107.17400000000001</v>
      </c>
      <c r="G2140" s="42"/>
      <c r="H2140" s="48"/>
    </row>
    <row r="2141" s="2" customFormat="1" ht="16.8" customHeight="1">
      <c r="A2141" s="42"/>
      <c r="B2141" s="48"/>
      <c r="C2141" s="328" t="s">
        <v>431</v>
      </c>
      <c r="D2141" s="329" t="s">
        <v>431</v>
      </c>
      <c r="E2141" s="330" t="s">
        <v>28</v>
      </c>
      <c r="F2141" s="331">
        <v>23.538</v>
      </c>
      <c r="G2141" s="42"/>
      <c r="H2141" s="48"/>
    </row>
    <row r="2142" s="2" customFormat="1" ht="16.8" customHeight="1">
      <c r="A2142" s="42"/>
      <c r="B2142" s="48"/>
      <c r="C2142" s="332" t="s">
        <v>28</v>
      </c>
      <c r="D2142" s="332" t="s">
        <v>899</v>
      </c>
      <c r="E2142" s="21" t="s">
        <v>28</v>
      </c>
      <c r="F2142" s="333">
        <v>0</v>
      </c>
      <c r="G2142" s="42"/>
      <c r="H2142" s="48"/>
    </row>
    <row r="2143" s="2" customFormat="1" ht="16.8" customHeight="1">
      <c r="A2143" s="42"/>
      <c r="B2143" s="48"/>
      <c r="C2143" s="332" t="s">
        <v>28</v>
      </c>
      <c r="D2143" s="332" t="s">
        <v>6243</v>
      </c>
      <c r="E2143" s="21" t="s">
        <v>28</v>
      </c>
      <c r="F2143" s="333">
        <v>0</v>
      </c>
      <c r="G2143" s="42"/>
      <c r="H2143" s="48"/>
    </row>
    <row r="2144" s="2" customFormat="1" ht="16.8" customHeight="1">
      <c r="A2144" s="42"/>
      <c r="B2144" s="48"/>
      <c r="C2144" s="332" t="s">
        <v>28</v>
      </c>
      <c r="D2144" s="332" t="s">
        <v>6359</v>
      </c>
      <c r="E2144" s="21" t="s">
        <v>28</v>
      </c>
      <c r="F2144" s="333">
        <v>23.538</v>
      </c>
      <c r="G2144" s="42"/>
      <c r="H2144" s="48"/>
    </row>
    <row r="2145" s="2" customFormat="1" ht="16.8" customHeight="1">
      <c r="A2145" s="42"/>
      <c r="B2145" s="48"/>
      <c r="C2145" s="332" t="s">
        <v>431</v>
      </c>
      <c r="D2145" s="332" t="s">
        <v>466</v>
      </c>
      <c r="E2145" s="21" t="s">
        <v>28</v>
      </c>
      <c r="F2145" s="333">
        <v>23.538</v>
      </c>
      <c r="G2145" s="42"/>
      <c r="H2145" s="48"/>
    </row>
    <row r="2146" s="2" customFormat="1" ht="16.8" customHeight="1">
      <c r="A2146" s="42"/>
      <c r="B2146" s="48"/>
      <c r="C2146" s="334" t="s">
        <v>7394</v>
      </c>
      <c r="D2146" s="42"/>
      <c r="E2146" s="42"/>
      <c r="F2146" s="42"/>
      <c r="G2146" s="42"/>
      <c r="H2146" s="48"/>
    </row>
    <row r="2147" s="2" customFormat="1" ht="16.8" customHeight="1">
      <c r="A2147" s="42"/>
      <c r="B2147" s="48"/>
      <c r="C2147" s="332" t="s">
        <v>2906</v>
      </c>
      <c r="D2147" s="332" t="s">
        <v>7581</v>
      </c>
      <c r="E2147" s="21" t="s">
        <v>436</v>
      </c>
      <c r="F2147" s="333">
        <v>23.538</v>
      </c>
      <c r="G2147" s="42"/>
      <c r="H2147" s="48"/>
    </row>
    <row r="2148" s="2" customFormat="1" ht="16.8" customHeight="1">
      <c r="A2148" s="42"/>
      <c r="B2148" s="48"/>
      <c r="C2148" s="332" t="s">
        <v>2816</v>
      </c>
      <c r="D2148" s="332" t="s">
        <v>7579</v>
      </c>
      <c r="E2148" s="21" t="s">
        <v>436</v>
      </c>
      <c r="F2148" s="333">
        <v>40.738</v>
      </c>
      <c r="G2148" s="42"/>
      <c r="H2148" s="48"/>
    </row>
    <row r="2149" s="2" customFormat="1" ht="16.8" customHeight="1">
      <c r="A2149" s="42"/>
      <c r="B2149" s="48"/>
      <c r="C2149" s="332" t="s">
        <v>2826</v>
      </c>
      <c r="D2149" s="332" t="s">
        <v>7571</v>
      </c>
      <c r="E2149" s="21" t="s">
        <v>436</v>
      </c>
      <c r="F2149" s="333">
        <v>65.355999999999995</v>
      </c>
      <c r="G2149" s="42"/>
      <c r="H2149" s="48"/>
    </row>
    <row r="2150" s="2" customFormat="1" ht="16.8" customHeight="1">
      <c r="A2150" s="42"/>
      <c r="B2150" s="48"/>
      <c r="C2150" s="332" t="s">
        <v>2922</v>
      </c>
      <c r="D2150" s="332" t="s">
        <v>7574</v>
      </c>
      <c r="E2150" s="21" t="s">
        <v>436</v>
      </c>
      <c r="F2150" s="333">
        <v>23.538</v>
      </c>
      <c r="G2150" s="42"/>
      <c r="H2150" s="48"/>
    </row>
    <row r="2151" s="2" customFormat="1" ht="16.8" customHeight="1">
      <c r="A2151" s="42"/>
      <c r="B2151" s="48"/>
      <c r="C2151" s="332" t="s">
        <v>2930</v>
      </c>
      <c r="D2151" s="332" t="s">
        <v>7585</v>
      </c>
      <c r="E2151" s="21" t="s">
        <v>436</v>
      </c>
      <c r="F2151" s="333">
        <v>23.538</v>
      </c>
      <c r="G2151" s="42"/>
      <c r="H2151" s="48"/>
    </row>
    <row r="2152" s="2" customFormat="1">
      <c r="A2152" s="42"/>
      <c r="B2152" s="48"/>
      <c r="C2152" s="332" t="s">
        <v>4475</v>
      </c>
      <c r="D2152" s="332" t="s">
        <v>7568</v>
      </c>
      <c r="E2152" s="21" t="s">
        <v>436</v>
      </c>
      <c r="F2152" s="333">
        <v>107.17400000000001</v>
      </c>
      <c r="G2152" s="42"/>
      <c r="H2152" s="48"/>
    </row>
    <row r="2153" s="2" customFormat="1" ht="16.8" customHeight="1">
      <c r="A2153" s="42"/>
      <c r="B2153" s="48"/>
      <c r="C2153" s="332" t="s">
        <v>2821</v>
      </c>
      <c r="D2153" s="332" t="s">
        <v>7587</v>
      </c>
      <c r="E2153" s="21" t="s">
        <v>436</v>
      </c>
      <c r="F2153" s="333">
        <v>48.886000000000003</v>
      </c>
      <c r="G2153" s="42"/>
      <c r="H2153" s="48"/>
    </row>
    <row r="2154" s="2" customFormat="1" ht="16.8" customHeight="1">
      <c r="A2154" s="42"/>
      <c r="B2154" s="48"/>
      <c r="C2154" s="332" t="s">
        <v>2265</v>
      </c>
      <c r="D2154" s="332" t="s">
        <v>2266</v>
      </c>
      <c r="E2154" s="21" t="s">
        <v>436</v>
      </c>
      <c r="F2154" s="333">
        <v>44.811999999999998</v>
      </c>
      <c r="G2154" s="42"/>
      <c r="H2154" s="48"/>
    </row>
    <row r="2155" s="2" customFormat="1" ht="16.8" customHeight="1">
      <c r="A2155" s="42"/>
      <c r="B2155" s="48"/>
      <c r="C2155" s="328" t="s">
        <v>505</v>
      </c>
      <c r="D2155" s="329" t="s">
        <v>505</v>
      </c>
      <c r="E2155" s="330" t="s">
        <v>28</v>
      </c>
      <c r="F2155" s="331">
        <v>51.600000000000001</v>
      </c>
      <c r="G2155" s="42"/>
      <c r="H2155" s="48"/>
    </row>
    <row r="2156" s="2" customFormat="1" ht="16.8" customHeight="1">
      <c r="A2156" s="42"/>
      <c r="B2156" s="48"/>
      <c r="C2156" s="332" t="s">
        <v>28</v>
      </c>
      <c r="D2156" s="332" t="s">
        <v>6243</v>
      </c>
      <c r="E2156" s="21" t="s">
        <v>28</v>
      </c>
      <c r="F2156" s="333">
        <v>0</v>
      </c>
      <c r="G2156" s="42"/>
      <c r="H2156" s="48"/>
    </row>
    <row r="2157" s="2" customFormat="1" ht="16.8" customHeight="1">
      <c r="A2157" s="42"/>
      <c r="B2157" s="48"/>
      <c r="C2157" s="332" t="s">
        <v>28</v>
      </c>
      <c r="D2157" s="332" t="s">
        <v>6319</v>
      </c>
      <c r="E2157" s="21" t="s">
        <v>28</v>
      </c>
      <c r="F2157" s="333">
        <v>51.600000000000001</v>
      </c>
      <c r="G2157" s="42"/>
      <c r="H2157" s="48"/>
    </row>
    <row r="2158" s="2" customFormat="1" ht="16.8" customHeight="1">
      <c r="A2158" s="42"/>
      <c r="B2158" s="48"/>
      <c r="C2158" s="332" t="s">
        <v>505</v>
      </c>
      <c r="D2158" s="332" t="s">
        <v>466</v>
      </c>
      <c r="E2158" s="21" t="s">
        <v>28</v>
      </c>
      <c r="F2158" s="333">
        <v>51.600000000000001</v>
      </c>
      <c r="G2158" s="42"/>
      <c r="H2158" s="48"/>
    </row>
    <row r="2159" s="2" customFormat="1" ht="16.8" customHeight="1">
      <c r="A2159" s="42"/>
      <c r="B2159" s="48"/>
      <c r="C2159" s="328" t="s">
        <v>540</v>
      </c>
      <c r="D2159" s="329" t="s">
        <v>540</v>
      </c>
      <c r="E2159" s="330" t="s">
        <v>28</v>
      </c>
      <c r="F2159" s="331">
        <v>27.193000000000001</v>
      </c>
      <c r="G2159" s="42"/>
      <c r="H2159" s="48"/>
    </row>
    <row r="2160" s="2" customFormat="1" ht="16.8" customHeight="1">
      <c r="A2160" s="42"/>
      <c r="B2160" s="48"/>
      <c r="C2160" s="332" t="s">
        <v>28</v>
      </c>
      <c r="D2160" s="332" t="s">
        <v>6243</v>
      </c>
      <c r="E2160" s="21" t="s">
        <v>28</v>
      </c>
      <c r="F2160" s="333">
        <v>0</v>
      </c>
      <c r="G2160" s="42"/>
      <c r="H2160" s="48"/>
    </row>
    <row r="2161" s="2" customFormat="1" ht="16.8" customHeight="1">
      <c r="A2161" s="42"/>
      <c r="B2161" s="48"/>
      <c r="C2161" s="332" t="s">
        <v>6232</v>
      </c>
      <c r="D2161" s="332" t="s">
        <v>6233</v>
      </c>
      <c r="E2161" s="21" t="s">
        <v>28</v>
      </c>
      <c r="F2161" s="333">
        <v>6.2999999999999998</v>
      </c>
      <c r="G2161" s="42"/>
      <c r="H2161" s="48"/>
    </row>
    <row r="2162" s="2" customFormat="1" ht="16.8" customHeight="1">
      <c r="A2162" s="42"/>
      <c r="B2162" s="48"/>
      <c r="C2162" s="332" t="s">
        <v>6234</v>
      </c>
      <c r="D2162" s="332" t="s">
        <v>6286</v>
      </c>
      <c r="E2162" s="21" t="s">
        <v>28</v>
      </c>
      <c r="F2162" s="333">
        <v>20.893000000000001</v>
      </c>
      <c r="G2162" s="42"/>
      <c r="H2162" s="48"/>
    </row>
    <row r="2163" s="2" customFormat="1" ht="16.8" customHeight="1">
      <c r="A2163" s="42"/>
      <c r="B2163" s="48"/>
      <c r="C2163" s="332" t="s">
        <v>540</v>
      </c>
      <c r="D2163" s="332" t="s">
        <v>466</v>
      </c>
      <c r="E2163" s="21" t="s">
        <v>28</v>
      </c>
      <c r="F2163" s="333">
        <v>27.193000000000001</v>
      </c>
      <c r="G2163" s="42"/>
      <c r="H2163" s="48"/>
    </row>
    <row r="2164" s="2" customFormat="1" ht="16.8" customHeight="1">
      <c r="A2164" s="42"/>
      <c r="B2164" s="48"/>
      <c r="C2164" s="328" t="s">
        <v>6232</v>
      </c>
      <c r="D2164" s="329" t="s">
        <v>6232</v>
      </c>
      <c r="E2164" s="330" t="s">
        <v>28</v>
      </c>
      <c r="F2164" s="331">
        <v>6.2999999999999998</v>
      </c>
      <c r="G2164" s="42"/>
      <c r="H2164" s="48"/>
    </row>
    <row r="2165" s="2" customFormat="1" ht="16.8" customHeight="1">
      <c r="A2165" s="42"/>
      <c r="B2165" s="48"/>
      <c r="C2165" s="332" t="s">
        <v>28</v>
      </c>
      <c r="D2165" s="332" t="s">
        <v>6243</v>
      </c>
      <c r="E2165" s="21" t="s">
        <v>28</v>
      </c>
      <c r="F2165" s="333">
        <v>0</v>
      </c>
      <c r="G2165" s="42"/>
      <c r="H2165" s="48"/>
    </row>
    <row r="2166" s="2" customFormat="1" ht="16.8" customHeight="1">
      <c r="A2166" s="42"/>
      <c r="B2166" s="48"/>
      <c r="C2166" s="332" t="s">
        <v>6232</v>
      </c>
      <c r="D2166" s="332" t="s">
        <v>6233</v>
      </c>
      <c r="E2166" s="21" t="s">
        <v>28</v>
      </c>
      <c r="F2166" s="333">
        <v>6.2999999999999998</v>
      </c>
      <c r="G2166" s="42"/>
      <c r="H2166" s="48"/>
    </row>
    <row r="2167" s="2" customFormat="1" ht="16.8" customHeight="1">
      <c r="A2167" s="42"/>
      <c r="B2167" s="48"/>
      <c r="C2167" s="334" t="s">
        <v>7394</v>
      </c>
      <c r="D2167" s="42"/>
      <c r="E2167" s="42"/>
      <c r="F2167" s="42"/>
      <c r="G2167" s="42"/>
      <c r="H2167" s="48"/>
    </row>
    <row r="2168" s="2" customFormat="1" ht="16.8" customHeight="1">
      <c r="A2168" s="42"/>
      <c r="B2168" s="48"/>
      <c r="C2168" s="332" t="s">
        <v>2234</v>
      </c>
      <c r="D2168" s="332" t="s">
        <v>7609</v>
      </c>
      <c r="E2168" s="21" t="s">
        <v>436</v>
      </c>
      <c r="F2168" s="333">
        <v>27.193000000000001</v>
      </c>
      <c r="G2168" s="42"/>
      <c r="H2168" s="48"/>
    </row>
    <row r="2169" s="2" customFormat="1" ht="16.8" customHeight="1">
      <c r="A2169" s="42"/>
      <c r="B2169" s="48"/>
      <c r="C2169" s="332" t="s">
        <v>2254</v>
      </c>
      <c r="D2169" s="332" t="s">
        <v>7616</v>
      </c>
      <c r="E2169" s="21" t="s">
        <v>436</v>
      </c>
      <c r="F2169" s="333">
        <v>6.9299999999999997</v>
      </c>
      <c r="G2169" s="42"/>
      <c r="H2169" s="48"/>
    </row>
    <row r="2170" s="2" customFormat="1" ht="16.8" customHeight="1">
      <c r="A2170" s="42"/>
      <c r="B2170" s="48"/>
      <c r="C2170" s="328" t="s">
        <v>6234</v>
      </c>
      <c r="D2170" s="329" t="s">
        <v>6234</v>
      </c>
      <c r="E2170" s="330" t="s">
        <v>28</v>
      </c>
      <c r="F2170" s="331">
        <v>20.893000000000001</v>
      </c>
      <c r="G2170" s="42"/>
      <c r="H2170" s="48"/>
    </row>
    <row r="2171" s="2" customFormat="1" ht="16.8" customHeight="1">
      <c r="A2171" s="42"/>
      <c r="B2171" s="48"/>
      <c r="C2171" s="332" t="s">
        <v>6234</v>
      </c>
      <c r="D2171" s="332" t="s">
        <v>6286</v>
      </c>
      <c r="E2171" s="21" t="s">
        <v>28</v>
      </c>
      <c r="F2171" s="333">
        <v>20.893000000000001</v>
      </c>
      <c r="G2171" s="42"/>
      <c r="H2171" s="48"/>
    </row>
    <row r="2172" s="2" customFormat="1" ht="16.8" customHeight="1">
      <c r="A2172" s="42"/>
      <c r="B2172" s="48"/>
      <c r="C2172" s="334" t="s">
        <v>7394</v>
      </c>
      <c r="D2172" s="42"/>
      <c r="E2172" s="42"/>
      <c r="F2172" s="42"/>
      <c r="G2172" s="42"/>
      <c r="H2172" s="48"/>
    </row>
    <row r="2173" s="2" customFormat="1" ht="16.8" customHeight="1">
      <c r="A2173" s="42"/>
      <c r="B2173" s="48"/>
      <c r="C2173" s="332" t="s">
        <v>2234</v>
      </c>
      <c r="D2173" s="332" t="s">
        <v>7609</v>
      </c>
      <c r="E2173" s="21" t="s">
        <v>436</v>
      </c>
      <c r="F2173" s="333">
        <v>27.193000000000001</v>
      </c>
      <c r="G2173" s="42"/>
      <c r="H2173" s="48"/>
    </row>
    <row r="2174" s="2" customFormat="1" ht="16.8" customHeight="1">
      <c r="A2174" s="42"/>
      <c r="B2174" s="48"/>
      <c r="C2174" s="332" t="s">
        <v>6289</v>
      </c>
      <c r="D2174" s="332" t="s">
        <v>7679</v>
      </c>
      <c r="E2174" s="21" t="s">
        <v>436</v>
      </c>
      <c r="F2174" s="333">
        <v>22.981999999999999</v>
      </c>
      <c r="G2174" s="42"/>
      <c r="H2174" s="48"/>
    </row>
    <row r="2175" s="2" customFormat="1" ht="16.8" customHeight="1">
      <c r="A2175" s="42"/>
      <c r="B2175" s="48"/>
      <c r="C2175" s="328" t="s">
        <v>6236</v>
      </c>
      <c r="D2175" s="329" t="s">
        <v>6236</v>
      </c>
      <c r="E2175" s="330" t="s">
        <v>28</v>
      </c>
      <c r="F2175" s="331">
        <v>9</v>
      </c>
      <c r="G2175" s="42"/>
      <c r="H2175" s="48"/>
    </row>
    <row r="2176" s="2" customFormat="1" ht="16.8" customHeight="1">
      <c r="A2176" s="42"/>
      <c r="B2176" s="48"/>
      <c r="C2176" s="332" t="s">
        <v>28</v>
      </c>
      <c r="D2176" s="332" t="s">
        <v>6243</v>
      </c>
      <c r="E2176" s="21" t="s">
        <v>28</v>
      </c>
      <c r="F2176" s="333">
        <v>0</v>
      </c>
      <c r="G2176" s="42"/>
      <c r="H2176" s="48"/>
    </row>
    <row r="2177" s="2" customFormat="1" ht="16.8" customHeight="1">
      <c r="A2177" s="42"/>
      <c r="B2177" s="48"/>
      <c r="C2177" s="332" t="s">
        <v>28</v>
      </c>
      <c r="D2177" s="332" t="s">
        <v>556</v>
      </c>
      <c r="E2177" s="21" t="s">
        <v>28</v>
      </c>
      <c r="F2177" s="333">
        <v>9</v>
      </c>
      <c r="G2177" s="42"/>
      <c r="H2177" s="48"/>
    </row>
    <row r="2178" s="2" customFormat="1" ht="16.8" customHeight="1">
      <c r="A2178" s="42"/>
      <c r="B2178" s="48"/>
      <c r="C2178" s="332" t="s">
        <v>6236</v>
      </c>
      <c r="D2178" s="332" t="s">
        <v>466</v>
      </c>
      <c r="E2178" s="21" t="s">
        <v>28</v>
      </c>
      <c r="F2178" s="333">
        <v>9</v>
      </c>
      <c r="G2178" s="42"/>
      <c r="H2178" s="48"/>
    </row>
    <row r="2179" s="2" customFormat="1" ht="16.8" customHeight="1">
      <c r="A2179" s="42"/>
      <c r="B2179" s="48"/>
      <c r="C2179" s="334" t="s">
        <v>7394</v>
      </c>
      <c r="D2179" s="42"/>
      <c r="E2179" s="42"/>
      <c r="F2179" s="42"/>
      <c r="G2179" s="42"/>
      <c r="H2179" s="48"/>
    </row>
    <row r="2180" s="2" customFormat="1">
      <c r="A2180" s="42"/>
      <c r="B2180" s="48"/>
      <c r="C2180" s="332" t="s">
        <v>2245</v>
      </c>
      <c r="D2180" s="332" t="s">
        <v>7615</v>
      </c>
      <c r="E2180" s="21" t="s">
        <v>436</v>
      </c>
      <c r="F2180" s="333">
        <v>9</v>
      </c>
      <c r="G2180" s="42"/>
      <c r="H2180" s="48"/>
    </row>
    <row r="2181" s="2" customFormat="1" ht="16.8" customHeight="1">
      <c r="A2181" s="42"/>
      <c r="B2181" s="48"/>
      <c r="C2181" s="332" t="s">
        <v>6289</v>
      </c>
      <c r="D2181" s="332" t="s">
        <v>7679</v>
      </c>
      <c r="E2181" s="21" t="s">
        <v>436</v>
      </c>
      <c r="F2181" s="333">
        <v>9.9000000000000004</v>
      </c>
      <c r="G2181" s="42"/>
      <c r="H2181" s="48"/>
    </row>
    <row r="2182" s="2" customFormat="1" ht="16.8" customHeight="1">
      <c r="A2182" s="42"/>
      <c r="B2182" s="48"/>
      <c r="C2182" s="328" t="s">
        <v>546</v>
      </c>
      <c r="D2182" s="329" t="s">
        <v>546</v>
      </c>
      <c r="E2182" s="330" t="s">
        <v>28</v>
      </c>
      <c r="F2182" s="331">
        <v>8.5999999999999996</v>
      </c>
      <c r="G2182" s="42"/>
      <c r="H2182" s="48"/>
    </row>
    <row r="2183" s="2" customFormat="1" ht="16.8" customHeight="1">
      <c r="A2183" s="42"/>
      <c r="B2183" s="48"/>
      <c r="C2183" s="332" t="s">
        <v>28</v>
      </c>
      <c r="D2183" s="332" t="s">
        <v>6243</v>
      </c>
      <c r="E2183" s="21" t="s">
        <v>28</v>
      </c>
      <c r="F2183" s="333">
        <v>0</v>
      </c>
      <c r="G2183" s="42"/>
      <c r="H2183" s="48"/>
    </row>
    <row r="2184" s="2" customFormat="1" ht="16.8" customHeight="1">
      <c r="A2184" s="42"/>
      <c r="B2184" s="48"/>
      <c r="C2184" s="332" t="s">
        <v>28</v>
      </c>
      <c r="D2184" s="332" t="s">
        <v>6297</v>
      </c>
      <c r="E2184" s="21" t="s">
        <v>28</v>
      </c>
      <c r="F2184" s="333">
        <v>8.5999999999999996</v>
      </c>
      <c r="G2184" s="42"/>
      <c r="H2184" s="48"/>
    </row>
    <row r="2185" s="2" customFormat="1" ht="16.8" customHeight="1">
      <c r="A2185" s="42"/>
      <c r="B2185" s="48"/>
      <c r="C2185" s="332" t="s">
        <v>546</v>
      </c>
      <c r="D2185" s="332" t="s">
        <v>466</v>
      </c>
      <c r="E2185" s="21" t="s">
        <v>28</v>
      </c>
      <c r="F2185" s="333">
        <v>8.5999999999999996</v>
      </c>
      <c r="G2185" s="42"/>
      <c r="H2185" s="48"/>
    </row>
    <row r="2186" s="2" customFormat="1" ht="16.8" customHeight="1">
      <c r="A2186" s="42"/>
      <c r="B2186" s="48"/>
      <c r="C2186" s="334" t="s">
        <v>7394</v>
      </c>
      <c r="D2186" s="42"/>
      <c r="E2186" s="42"/>
      <c r="F2186" s="42"/>
      <c r="G2186" s="42"/>
      <c r="H2186" s="48"/>
    </row>
    <row r="2187" s="2" customFormat="1" ht="16.8" customHeight="1">
      <c r="A2187" s="42"/>
      <c r="B2187" s="48"/>
      <c r="C2187" s="332" t="s">
        <v>2281</v>
      </c>
      <c r="D2187" s="332" t="s">
        <v>7584</v>
      </c>
      <c r="E2187" s="21" t="s">
        <v>436</v>
      </c>
      <c r="F2187" s="333">
        <v>8.5999999999999996</v>
      </c>
      <c r="G2187" s="42"/>
      <c r="H2187" s="48"/>
    </row>
    <row r="2188" s="2" customFormat="1" ht="16.8" customHeight="1">
      <c r="A2188" s="42"/>
      <c r="B2188" s="48"/>
      <c r="C2188" s="332" t="s">
        <v>2265</v>
      </c>
      <c r="D2188" s="332" t="s">
        <v>2266</v>
      </c>
      <c r="E2188" s="21" t="s">
        <v>436</v>
      </c>
      <c r="F2188" s="333">
        <v>9.4600000000000009</v>
      </c>
      <c r="G2188" s="42"/>
      <c r="H2188" s="48"/>
    </row>
    <row r="2189" s="2" customFormat="1" ht="16.8" customHeight="1">
      <c r="A2189" s="42"/>
      <c r="B2189" s="48"/>
      <c r="C2189" s="328" t="s">
        <v>6402</v>
      </c>
      <c r="D2189" s="329" t="s">
        <v>6402</v>
      </c>
      <c r="E2189" s="330" t="s">
        <v>28</v>
      </c>
      <c r="F2189" s="331">
        <v>44.472999999999999</v>
      </c>
      <c r="G2189" s="42"/>
      <c r="H2189" s="48"/>
    </row>
    <row r="2190" s="2" customFormat="1" ht="16.8" customHeight="1">
      <c r="A2190" s="42"/>
      <c r="B2190" s="48"/>
      <c r="C2190" s="332" t="s">
        <v>28</v>
      </c>
      <c r="D2190" s="332" t="s">
        <v>6243</v>
      </c>
      <c r="E2190" s="21" t="s">
        <v>28</v>
      </c>
      <c r="F2190" s="333">
        <v>0</v>
      </c>
      <c r="G2190" s="42"/>
      <c r="H2190" s="48"/>
    </row>
    <row r="2191" s="2" customFormat="1" ht="16.8" customHeight="1">
      <c r="A2191" s="42"/>
      <c r="B2191" s="48"/>
      <c r="C2191" s="332" t="s">
        <v>28</v>
      </c>
      <c r="D2191" s="332" t="s">
        <v>6400</v>
      </c>
      <c r="E2191" s="21" t="s">
        <v>28</v>
      </c>
      <c r="F2191" s="333">
        <v>38.799999999999997</v>
      </c>
      <c r="G2191" s="42"/>
      <c r="H2191" s="48"/>
    </row>
    <row r="2192" s="2" customFormat="1" ht="16.8" customHeight="1">
      <c r="A2192" s="42"/>
      <c r="B2192" s="48"/>
      <c r="C2192" s="332" t="s">
        <v>28</v>
      </c>
      <c r="D2192" s="332" t="s">
        <v>6401</v>
      </c>
      <c r="E2192" s="21" t="s">
        <v>28</v>
      </c>
      <c r="F2192" s="333">
        <v>0.75</v>
      </c>
      <c r="G2192" s="42"/>
      <c r="H2192" s="48"/>
    </row>
    <row r="2193" s="2" customFormat="1" ht="16.8" customHeight="1">
      <c r="A2193" s="42"/>
      <c r="B2193" s="48"/>
      <c r="C2193" s="332" t="s">
        <v>28</v>
      </c>
      <c r="D2193" s="332" t="s">
        <v>6310</v>
      </c>
      <c r="E2193" s="21" t="s">
        <v>28</v>
      </c>
      <c r="F2193" s="333">
        <v>4.923</v>
      </c>
      <c r="G2193" s="42"/>
      <c r="H2193" s="48"/>
    </row>
    <row r="2194" s="2" customFormat="1" ht="16.8" customHeight="1">
      <c r="A2194" s="42"/>
      <c r="B2194" s="48"/>
      <c r="C2194" s="332" t="s">
        <v>6402</v>
      </c>
      <c r="D2194" s="332" t="s">
        <v>466</v>
      </c>
      <c r="E2194" s="21" t="s">
        <v>28</v>
      </c>
      <c r="F2194" s="333">
        <v>44.472999999999999</v>
      </c>
      <c r="G2194" s="42"/>
      <c r="H2194" s="48"/>
    </row>
    <row r="2195" s="2" customFormat="1" ht="16.8" customHeight="1">
      <c r="A2195" s="42"/>
      <c r="B2195" s="48"/>
      <c r="C2195" s="328" t="s">
        <v>586</v>
      </c>
      <c r="D2195" s="329" t="s">
        <v>586</v>
      </c>
      <c r="E2195" s="330" t="s">
        <v>28</v>
      </c>
      <c r="F2195" s="331">
        <v>6.2999999999999998</v>
      </c>
      <c r="G2195" s="42"/>
      <c r="H2195" s="48"/>
    </row>
    <row r="2196" s="2" customFormat="1" ht="16.8" customHeight="1">
      <c r="A2196" s="42"/>
      <c r="B2196" s="48"/>
      <c r="C2196" s="332" t="s">
        <v>28</v>
      </c>
      <c r="D2196" s="332" t="s">
        <v>6243</v>
      </c>
      <c r="E2196" s="21" t="s">
        <v>28</v>
      </c>
      <c r="F2196" s="333">
        <v>0</v>
      </c>
      <c r="G2196" s="42"/>
      <c r="H2196" s="48"/>
    </row>
    <row r="2197" s="2" customFormat="1" ht="16.8" customHeight="1">
      <c r="A2197" s="42"/>
      <c r="B2197" s="48"/>
      <c r="C2197" s="332" t="s">
        <v>28</v>
      </c>
      <c r="D2197" s="332" t="s">
        <v>6233</v>
      </c>
      <c r="E2197" s="21" t="s">
        <v>28</v>
      </c>
      <c r="F2197" s="333">
        <v>6.2999999999999998</v>
      </c>
      <c r="G2197" s="42"/>
      <c r="H2197" s="48"/>
    </row>
    <row r="2198" s="2" customFormat="1" ht="16.8" customHeight="1">
      <c r="A2198" s="42"/>
      <c r="B2198" s="48"/>
      <c r="C2198" s="332" t="s">
        <v>586</v>
      </c>
      <c r="D2198" s="332" t="s">
        <v>466</v>
      </c>
      <c r="E2198" s="21" t="s">
        <v>28</v>
      </c>
      <c r="F2198" s="333">
        <v>6.2999999999999998</v>
      </c>
      <c r="G2198" s="42"/>
      <c r="H2198" s="48"/>
    </row>
    <row r="2199" s="2" customFormat="1" ht="16.8" customHeight="1">
      <c r="A2199" s="42"/>
      <c r="B2199" s="48"/>
      <c r="C2199" s="334" t="s">
        <v>7394</v>
      </c>
      <c r="D2199" s="42"/>
      <c r="E2199" s="42"/>
      <c r="F2199" s="42"/>
      <c r="G2199" s="42"/>
      <c r="H2199" s="48"/>
    </row>
    <row r="2200" s="2" customFormat="1" ht="16.8" customHeight="1">
      <c r="A2200" s="42"/>
      <c r="B2200" s="48"/>
      <c r="C2200" s="332" t="s">
        <v>6383</v>
      </c>
      <c r="D2200" s="332" t="s">
        <v>7620</v>
      </c>
      <c r="E2200" s="21" t="s">
        <v>436</v>
      </c>
      <c r="F2200" s="333">
        <v>6.2999999999999998</v>
      </c>
      <c r="G2200" s="42"/>
      <c r="H2200" s="48"/>
    </row>
    <row r="2201" s="2" customFormat="1" ht="16.8" customHeight="1">
      <c r="A2201" s="42"/>
      <c r="B2201" s="48"/>
      <c r="C2201" s="332" t="s">
        <v>4027</v>
      </c>
      <c r="D2201" s="332" t="s">
        <v>7621</v>
      </c>
      <c r="E2201" s="21" t="s">
        <v>436</v>
      </c>
      <c r="F2201" s="333">
        <v>6.2999999999999998</v>
      </c>
      <c r="G2201" s="42"/>
      <c r="H2201" s="48"/>
    </row>
    <row r="2202" s="2" customFormat="1" ht="16.8" customHeight="1">
      <c r="A2202" s="42"/>
      <c r="B2202" s="48"/>
      <c r="C2202" s="332" t="s">
        <v>6116</v>
      </c>
      <c r="D2202" s="332" t="s">
        <v>7668</v>
      </c>
      <c r="E2202" s="21" t="s">
        <v>436</v>
      </c>
      <c r="F2202" s="333">
        <v>6.2999999999999998</v>
      </c>
      <c r="G2202" s="42"/>
      <c r="H2202" s="48"/>
    </row>
    <row r="2203" s="2" customFormat="1" ht="16.8" customHeight="1">
      <c r="A2203" s="42"/>
      <c r="B2203" s="48"/>
      <c r="C2203" s="332" t="s">
        <v>6380</v>
      </c>
      <c r="D2203" s="332" t="s">
        <v>7669</v>
      </c>
      <c r="E2203" s="21" t="s">
        <v>436</v>
      </c>
      <c r="F2203" s="333">
        <v>6.2999999999999998</v>
      </c>
      <c r="G2203" s="42"/>
      <c r="H2203" s="48"/>
    </row>
    <row r="2204" s="2" customFormat="1">
      <c r="A2204" s="42"/>
      <c r="B2204" s="48"/>
      <c r="C2204" s="332" t="s">
        <v>6387</v>
      </c>
      <c r="D2204" s="332" t="s">
        <v>7622</v>
      </c>
      <c r="E2204" s="21" t="s">
        <v>436</v>
      </c>
      <c r="F2204" s="333">
        <v>6.9299999999999997</v>
      </c>
      <c r="G2204" s="42"/>
      <c r="H2204" s="48"/>
    </row>
    <row r="2205" s="2" customFormat="1" ht="16.8" customHeight="1">
      <c r="A2205" s="42"/>
      <c r="B2205" s="48"/>
      <c r="C2205" s="328" t="s">
        <v>590</v>
      </c>
      <c r="D2205" s="329" t="s">
        <v>590</v>
      </c>
      <c r="E2205" s="330" t="s">
        <v>28</v>
      </c>
      <c r="F2205" s="331">
        <v>9.9800000000000004</v>
      </c>
      <c r="G2205" s="42"/>
      <c r="H2205" s="48"/>
    </row>
    <row r="2206" s="2" customFormat="1" ht="16.8" customHeight="1">
      <c r="A2206" s="42"/>
      <c r="B2206" s="48"/>
      <c r="C2206" s="332" t="s">
        <v>28</v>
      </c>
      <c r="D2206" s="332" t="s">
        <v>6243</v>
      </c>
      <c r="E2206" s="21" t="s">
        <v>28</v>
      </c>
      <c r="F2206" s="333">
        <v>0</v>
      </c>
      <c r="G2206" s="42"/>
      <c r="H2206" s="48"/>
    </row>
    <row r="2207" s="2" customFormat="1" ht="16.8" customHeight="1">
      <c r="A2207" s="42"/>
      <c r="B2207" s="48"/>
      <c r="C2207" s="332" t="s">
        <v>28</v>
      </c>
      <c r="D2207" s="332" t="s">
        <v>6391</v>
      </c>
      <c r="E2207" s="21" t="s">
        <v>28</v>
      </c>
      <c r="F2207" s="333">
        <v>9.9800000000000004</v>
      </c>
      <c r="G2207" s="42"/>
      <c r="H2207" s="48"/>
    </row>
    <row r="2208" s="2" customFormat="1" ht="16.8" customHeight="1">
      <c r="A2208" s="42"/>
      <c r="B2208" s="48"/>
      <c r="C2208" s="332" t="s">
        <v>590</v>
      </c>
      <c r="D2208" s="332" t="s">
        <v>466</v>
      </c>
      <c r="E2208" s="21" t="s">
        <v>28</v>
      </c>
      <c r="F2208" s="333">
        <v>9.9800000000000004</v>
      </c>
      <c r="G2208" s="42"/>
      <c r="H2208" s="48"/>
    </row>
    <row r="2209" s="2" customFormat="1" ht="16.8" customHeight="1">
      <c r="A2209" s="42"/>
      <c r="B2209" s="48"/>
      <c r="C2209" s="334" t="s">
        <v>7394</v>
      </c>
      <c r="D2209" s="42"/>
      <c r="E2209" s="42"/>
      <c r="F2209" s="42"/>
      <c r="G2209" s="42"/>
      <c r="H2209" s="48"/>
    </row>
    <row r="2210" s="2" customFormat="1" ht="16.8" customHeight="1">
      <c r="A2210" s="42"/>
      <c r="B2210" s="48"/>
      <c r="C2210" s="332" t="s">
        <v>4059</v>
      </c>
      <c r="D2210" s="332" t="s">
        <v>7623</v>
      </c>
      <c r="E2210" s="21" t="s">
        <v>949</v>
      </c>
      <c r="F2210" s="333">
        <v>9.9800000000000004</v>
      </c>
      <c r="G2210" s="42"/>
      <c r="H2210" s="48"/>
    </row>
    <row r="2211" s="2" customFormat="1" ht="16.8" customHeight="1">
      <c r="A2211" s="42"/>
      <c r="B2211" s="48"/>
      <c r="C2211" s="332" t="s">
        <v>4070</v>
      </c>
      <c r="D2211" s="332" t="s">
        <v>7624</v>
      </c>
      <c r="E2211" s="21" t="s">
        <v>949</v>
      </c>
      <c r="F2211" s="333">
        <v>10.978</v>
      </c>
      <c r="G2211" s="42"/>
      <c r="H2211" s="48"/>
    </row>
    <row r="2212" s="2" customFormat="1" ht="26.4" customHeight="1">
      <c r="A2212" s="42"/>
      <c r="B2212" s="48"/>
      <c r="C2212" s="327" t="s">
        <v>133</v>
      </c>
      <c r="D2212" s="327" t="s">
        <v>134</v>
      </c>
      <c r="E2212" s="42"/>
      <c r="F2212" s="42"/>
      <c r="G2212" s="42"/>
      <c r="H2212" s="48"/>
    </row>
    <row r="2213" s="2" customFormat="1" ht="16.8" customHeight="1">
      <c r="A2213" s="42"/>
      <c r="B2213" s="48"/>
      <c r="C2213" s="328" t="s">
        <v>6867</v>
      </c>
      <c r="D2213" s="329" t="s">
        <v>6867</v>
      </c>
      <c r="E2213" s="330" t="s">
        <v>28</v>
      </c>
      <c r="F2213" s="331">
        <v>186</v>
      </c>
      <c r="G2213" s="42"/>
      <c r="H2213" s="48"/>
    </row>
    <row r="2214" s="2" customFormat="1" ht="16.8" customHeight="1">
      <c r="A2214" s="42"/>
      <c r="B2214" s="48"/>
      <c r="C2214" s="332" t="s">
        <v>28</v>
      </c>
      <c r="D2214" s="332" t="s">
        <v>6583</v>
      </c>
      <c r="E2214" s="21" t="s">
        <v>28</v>
      </c>
      <c r="F2214" s="333">
        <v>0</v>
      </c>
      <c r="G2214" s="42"/>
      <c r="H2214" s="48"/>
    </row>
    <row r="2215" s="2" customFormat="1" ht="16.8" customHeight="1">
      <c r="A2215" s="42"/>
      <c r="B2215" s="48"/>
      <c r="C2215" s="332" t="s">
        <v>28</v>
      </c>
      <c r="D2215" s="332" t="s">
        <v>6590</v>
      </c>
      <c r="E2215" s="21" t="s">
        <v>28</v>
      </c>
      <c r="F2215" s="333">
        <v>0</v>
      </c>
      <c r="G2215" s="42"/>
      <c r="H2215" s="48"/>
    </row>
    <row r="2216" s="2" customFormat="1" ht="16.8" customHeight="1">
      <c r="A2216" s="42"/>
      <c r="B2216" s="48"/>
      <c r="C2216" s="332" t="s">
        <v>28</v>
      </c>
      <c r="D2216" s="332" t="s">
        <v>6564</v>
      </c>
      <c r="E2216" s="21" t="s">
        <v>28</v>
      </c>
      <c r="F2216" s="333">
        <v>0</v>
      </c>
      <c r="G2216" s="42"/>
      <c r="H2216" s="48"/>
    </row>
    <row r="2217" s="2" customFormat="1" ht="16.8" customHeight="1">
      <c r="A2217" s="42"/>
      <c r="B2217" s="48"/>
      <c r="C2217" s="332" t="s">
        <v>28</v>
      </c>
      <c r="D2217" s="332" t="s">
        <v>6593</v>
      </c>
      <c r="E2217" s="21" t="s">
        <v>28</v>
      </c>
      <c r="F2217" s="333">
        <v>0</v>
      </c>
      <c r="G2217" s="42"/>
      <c r="H2217" s="48"/>
    </row>
    <row r="2218" s="2" customFormat="1" ht="16.8" customHeight="1">
      <c r="A2218" s="42"/>
      <c r="B2218" s="48"/>
      <c r="C2218" s="332" t="s">
        <v>6508</v>
      </c>
      <c r="D2218" s="332" t="s">
        <v>1307</v>
      </c>
      <c r="E2218" s="21" t="s">
        <v>28</v>
      </c>
      <c r="F2218" s="333">
        <v>126</v>
      </c>
      <c r="G2218" s="42"/>
      <c r="H2218" s="48"/>
    </row>
    <row r="2219" s="2" customFormat="1" ht="16.8" customHeight="1">
      <c r="A2219" s="42"/>
      <c r="B2219" s="48"/>
      <c r="C2219" s="332" t="s">
        <v>28</v>
      </c>
      <c r="D2219" s="332" t="s">
        <v>6866</v>
      </c>
      <c r="E2219" s="21" t="s">
        <v>28</v>
      </c>
      <c r="F2219" s="333">
        <v>0</v>
      </c>
      <c r="G2219" s="42"/>
      <c r="H2219" s="48"/>
    </row>
    <row r="2220" s="2" customFormat="1" ht="16.8" customHeight="1">
      <c r="A2220" s="42"/>
      <c r="B2220" s="48"/>
      <c r="C2220" s="332" t="s">
        <v>28</v>
      </c>
      <c r="D2220" s="332" t="s">
        <v>913</v>
      </c>
      <c r="E2220" s="21" t="s">
        <v>28</v>
      </c>
      <c r="F2220" s="333">
        <v>60</v>
      </c>
      <c r="G2220" s="42"/>
      <c r="H2220" s="48"/>
    </row>
    <row r="2221" s="2" customFormat="1" ht="16.8" customHeight="1">
      <c r="A2221" s="42"/>
      <c r="B2221" s="48"/>
      <c r="C2221" s="332" t="s">
        <v>6867</v>
      </c>
      <c r="D2221" s="332" t="s">
        <v>466</v>
      </c>
      <c r="E2221" s="21" t="s">
        <v>28</v>
      </c>
      <c r="F2221" s="333">
        <v>186</v>
      </c>
      <c r="G2221" s="42"/>
      <c r="H2221" s="48"/>
    </row>
    <row r="2222" s="2" customFormat="1" ht="16.8" customHeight="1">
      <c r="A2222" s="42"/>
      <c r="B2222" s="48"/>
      <c r="C2222" s="328" t="s">
        <v>6508</v>
      </c>
      <c r="D2222" s="329" t="s">
        <v>6508</v>
      </c>
      <c r="E2222" s="330" t="s">
        <v>28</v>
      </c>
      <c r="F2222" s="331">
        <v>126</v>
      </c>
      <c r="G2222" s="42"/>
      <c r="H2222" s="48"/>
    </row>
    <row r="2223" s="2" customFormat="1" ht="16.8" customHeight="1">
      <c r="A2223" s="42"/>
      <c r="B2223" s="48"/>
      <c r="C2223" s="332" t="s">
        <v>28</v>
      </c>
      <c r="D2223" s="332" t="s">
        <v>6583</v>
      </c>
      <c r="E2223" s="21" t="s">
        <v>28</v>
      </c>
      <c r="F2223" s="333">
        <v>0</v>
      </c>
      <c r="G2223" s="42"/>
      <c r="H2223" s="48"/>
    </row>
    <row r="2224" s="2" customFormat="1" ht="16.8" customHeight="1">
      <c r="A2224" s="42"/>
      <c r="B2224" s="48"/>
      <c r="C2224" s="332" t="s">
        <v>28</v>
      </c>
      <c r="D2224" s="332" t="s">
        <v>6590</v>
      </c>
      <c r="E2224" s="21" t="s">
        <v>28</v>
      </c>
      <c r="F2224" s="333">
        <v>0</v>
      </c>
      <c r="G2224" s="42"/>
      <c r="H2224" s="48"/>
    </row>
    <row r="2225" s="2" customFormat="1" ht="16.8" customHeight="1">
      <c r="A2225" s="42"/>
      <c r="B2225" s="48"/>
      <c r="C2225" s="332" t="s">
        <v>28</v>
      </c>
      <c r="D2225" s="332" t="s">
        <v>6564</v>
      </c>
      <c r="E2225" s="21" t="s">
        <v>28</v>
      </c>
      <c r="F2225" s="333">
        <v>0</v>
      </c>
      <c r="G2225" s="42"/>
      <c r="H2225" s="48"/>
    </row>
    <row r="2226" s="2" customFormat="1" ht="16.8" customHeight="1">
      <c r="A2226" s="42"/>
      <c r="B2226" s="48"/>
      <c r="C2226" s="332" t="s">
        <v>28</v>
      </c>
      <c r="D2226" s="332" t="s">
        <v>6593</v>
      </c>
      <c r="E2226" s="21" t="s">
        <v>28</v>
      </c>
      <c r="F2226" s="333">
        <v>0</v>
      </c>
      <c r="G2226" s="42"/>
      <c r="H2226" s="48"/>
    </row>
    <row r="2227" s="2" customFormat="1" ht="16.8" customHeight="1">
      <c r="A2227" s="42"/>
      <c r="B2227" s="48"/>
      <c r="C2227" s="332" t="s">
        <v>6508</v>
      </c>
      <c r="D2227" s="332" t="s">
        <v>1307</v>
      </c>
      <c r="E2227" s="21" t="s">
        <v>28</v>
      </c>
      <c r="F2227" s="333">
        <v>126</v>
      </c>
      <c r="G2227" s="42"/>
      <c r="H2227" s="48"/>
    </row>
    <row r="2228" s="2" customFormat="1" ht="16.8" customHeight="1">
      <c r="A2228" s="42"/>
      <c r="B2228" s="48"/>
      <c r="C2228" s="334" t="s">
        <v>7394</v>
      </c>
      <c r="D2228" s="42"/>
      <c r="E2228" s="42"/>
      <c r="F2228" s="42"/>
      <c r="G2228" s="42"/>
      <c r="H2228" s="48"/>
    </row>
    <row r="2229" s="2" customFormat="1" ht="16.8" customHeight="1">
      <c r="A2229" s="42"/>
      <c r="B2229" s="48"/>
      <c r="C2229" s="332" t="s">
        <v>6862</v>
      </c>
      <c r="D2229" s="332" t="s">
        <v>7680</v>
      </c>
      <c r="E2229" s="21" t="s">
        <v>949</v>
      </c>
      <c r="F2229" s="333">
        <v>186</v>
      </c>
      <c r="G2229" s="42"/>
      <c r="H2229" s="48"/>
    </row>
    <row r="2230" s="2" customFormat="1" ht="16.8" customHeight="1">
      <c r="A2230" s="42"/>
      <c r="B2230" s="48"/>
      <c r="C2230" s="332" t="s">
        <v>6566</v>
      </c>
      <c r="D2230" s="332" t="s">
        <v>7681</v>
      </c>
      <c r="E2230" s="21" t="s">
        <v>436</v>
      </c>
      <c r="F2230" s="333">
        <v>8.8200000000000003</v>
      </c>
      <c r="G2230" s="42"/>
      <c r="H2230" s="48"/>
    </row>
    <row r="2231" s="2" customFormat="1" ht="16.8" customHeight="1">
      <c r="A2231" s="42"/>
      <c r="B2231" s="48"/>
      <c r="C2231" s="332" t="s">
        <v>6868</v>
      </c>
      <c r="D2231" s="332" t="s">
        <v>28</v>
      </c>
      <c r="E2231" s="21" t="s">
        <v>949</v>
      </c>
      <c r="F2231" s="333">
        <v>126</v>
      </c>
      <c r="G2231" s="42"/>
      <c r="H2231" s="48"/>
    </row>
    <row r="2232" s="2" customFormat="1" ht="16.8" customHeight="1">
      <c r="A2232" s="42"/>
      <c r="B2232" s="48"/>
      <c r="C2232" s="332" t="s">
        <v>6798</v>
      </c>
      <c r="D2232" s="332" t="s">
        <v>7682</v>
      </c>
      <c r="E2232" s="21" t="s">
        <v>949</v>
      </c>
      <c r="F2232" s="333">
        <v>126</v>
      </c>
      <c r="G2232" s="42"/>
      <c r="H2232" s="48"/>
    </row>
    <row r="2233" s="2" customFormat="1" ht="16.8" customHeight="1">
      <c r="A2233" s="42"/>
      <c r="B2233" s="48"/>
      <c r="C2233" s="328" t="s">
        <v>188</v>
      </c>
      <c r="D2233" s="329" t="s">
        <v>188</v>
      </c>
      <c r="E2233" s="330" t="s">
        <v>28</v>
      </c>
      <c r="F2233" s="331">
        <v>64.200000000000003</v>
      </c>
      <c r="G2233" s="42"/>
      <c r="H2233" s="48"/>
    </row>
    <row r="2234" s="2" customFormat="1" ht="16.8" customHeight="1">
      <c r="A2234" s="42"/>
      <c r="B2234" s="48"/>
      <c r="C2234" s="332" t="s">
        <v>28</v>
      </c>
      <c r="D2234" s="332" t="s">
        <v>6590</v>
      </c>
      <c r="E2234" s="21" t="s">
        <v>28</v>
      </c>
      <c r="F2234" s="333">
        <v>0</v>
      </c>
      <c r="G2234" s="42"/>
      <c r="H2234" s="48"/>
    </row>
    <row r="2235" s="2" customFormat="1" ht="16.8" customHeight="1">
      <c r="A2235" s="42"/>
      <c r="B2235" s="48"/>
      <c r="C2235" s="332" t="s">
        <v>28</v>
      </c>
      <c r="D2235" s="332" t="s">
        <v>6778</v>
      </c>
      <c r="E2235" s="21" t="s">
        <v>28</v>
      </c>
      <c r="F2235" s="333">
        <v>64.200000000000003</v>
      </c>
      <c r="G2235" s="42"/>
      <c r="H2235" s="48"/>
    </row>
    <row r="2236" s="2" customFormat="1" ht="16.8" customHeight="1">
      <c r="A2236" s="42"/>
      <c r="B2236" s="48"/>
      <c r="C2236" s="332" t="s">
        <v>188</v>
      </c>
      <c r="D2236" s="332" t="s">
        <v>466</v>
      </c>
      <c r="E2236" s="21" t="s">
        <v>28</v>
      </c>
      <c r="F2236" s="333">
        <v>64.200000000000003</v>
      </c>
      <c r="G2236" s="42"/>
      <c r="H2236" s="48"/>
    </row>
    <row r="2237" s="2" customFormat="1" ht="16.8" customHeight="1">
      <c r="A2237" s="42"/>
      <c r="B2237" s="48"/>
      <c r="C2237" s="334" t="s">
        <v>7394</v>
      </c>
      <c r="D2237" s="42"/>
      <c r="E2237" s="42"/>
      <c r="F2237" s="42"/>
      <c r="G2237" s="42"/>
      <c r="H2237" s="48"/>
    </row>
    <row r="2238" s="2" customFormat="1" ht="16.8" customHeight="1">
      <c r="A2238" s="42"/>
      <c r="B2238" s="48"/>
      <c r="C2238" s="332" t="s">
        <v>6774</v>
      </c>
      <c r="D2238" s="332" t="s">
        <v>7683</v>
      </c>
      <c r="E2238" s="21" t="s">
        <v>949</v>
      </c>
      <c r="F2238" s="333">
        <v>64.200000000000003</v>
      </c>
      <c r="G2238" s="42"/>
      <c r="H2238" s="48"/>
    </row>
    <row r="2239" s="2" customFormat="1">
      <c r="A2239" s="42"/>
      <c r="B2239" s="48"/>
      <c r="C2239" s="332" t="s">
        <v>6985</v>
      </c>
      <c r="D2239" s="332" t="s">
        <v>7684</v>
      </c>
      <c r="E2239" s="21" t="s">
        <v>436</v>
      </c>
      <c r="F2239" s="333">
        <v>25.68</v>
      </c>
      <c r="G2239" s="42"/>
      <c r="H2239" s="48"/>
    </row>
    <row r="2240" s="2" customFormat="1" ht="16.8" customHeight="1">
      <c r="A2240" s="42"/>
      <c r="B2240" s="48"/>
      <c r="C2240" s="328" t="s">
        <v>6511</v>
      </c>
      <c r="D2240" s="329" t="s">
        <v>6511</v>
      </c>
      <c r="E2240" s="330" t="s">
        <v>28</v>
      </c>
      <c r="F2240" s="331">
        <v>154.09999999999999</v>
      </c>
      <c r="G2240" s="42"/>
      <c r="H2240" s="48"/>
    </row>
    <row r="2241" s="2" customFormat="1" ht="16.8" customHeight="1">
      <c r="A2241" s="42"/>
      <c r="B2241" s="48"/>
      <c r="C2241" s="332" t="s">
        <v>6511</v>
      </c>
      <c r="D2241" s="332" t="s">
        <v>6597</v>
      </c>
      <c r="E2241" s="21" t="s">
        <v>28</v>
      </c>
      <c r="F2241" s="333">
        <v>154.09999999999999</v>
      </c>
      <c r="G2241" s="42"/>
      <c r="H2241" s="48"/>
    </row>
    <row r="2242" s="2" customFormat="1" ht="16.8" customHeight="1">
      <c r="A2242" s="42"/>
      <c r="B2242" s="48"/>
      <c r="C2242" s="334" t="s">
        <v>7394</v>
      </c>
      <c r="D2242" s="42"/>
      <c r="E2242" s="42"/>
      <c r="F2242" s="42"/>
      <c r="G2242" s="42"/>
      <c r="H2242" s="48"/>
    </row>
    <row r="2243" s="2" customFormat="1" ht="16.8" customHeight="1">
      <c r="A2243" s="42"/>
      <c r="B2243" s="48"/>
      <c r="C2243" s="332" t="s">
        <v>1459</v>
      </c>
      <c r="D2243" s="332" t="s">
        <v>7685</v>
      </c>
      <c r="E2243" s="21" t="s">
        <v>436</v>
      </c>
      <c r="F2243" s="333">
        <v>972.75900000000001</v>
      </c>
      <c r="G2243" s="42"/>
      <c r="H2243" s="48"/>
    </row>
    <row r="2244" s="2" customFormat="1" ht="16.8" customHeight="1">
      <c r="A2244" s="42"/>
      <c r="B2244" s="48"/>
      <c r="C2244" s="332" t="s">
        <v>7005</v>
      </c>
      <c r="D2244" s="332" t="s">
        <v>7006</v>
      </c>
      <c r="E2244" s="21" t="s">
        <v>436</v>
      </c>
      <c r="F2244" s="333">
        <v>336.91800000000001</v>
      </c>
      <c r="G2244" s="42"/>
      <c r="H2244" s="48"/>
    </row>
    <row r="2245" s="2" customFormat="1" ht="16.8" customHeight="1">
      <c r="A2245" s="42"/>
      <c r="B2245" s="48"/>
      <c r="C2245" s="332" t="s">
        <v>7013</v>
      </c>
      <c r="D2245" s="332" t="s">
        <v>5100</v>
      </c>
      <c r="E2245" s="21" t="s">
        <v>436</v>
      </c>
      <c r="F2245" s="333">
        <v>368.29300000000001</v>
      </c>
      <c r="G2245" s="42"/>
      <c r="H2245" s="48"/>
    </row>
    <row r="2246" s="2" customFormat="1" ht="16.8" customHeight="1">
      <c r="A2246" s="42"/>
      <c r="B2246" s="48"/>
      <c r="C2246" s="328" t="s">
        <v>6513</v>
      </c>
      <c r="D2246" s="329" t="s">
        <v>6513</v>
      </c>
      <c r="E2246" s="330" t="s">
        <v>28</v>
      </c>
      <c r="F2246" s="331">
        <v>11.300000000000001</v>
      </c>
      <c r="G2246" s="42"/>
      <c r="H2246" s="48"/>
    </row>
    <row r="2247" s="2" customFormat="1" ht="16.8" customHeight="1">
      <c r="A2247" s="42"/>
      <c r="B2247" s="48"/>
      <c r="C2247" s="332" t="s">
        <v>6513</v>
      </c>
      <c r="D2247" s="332" t="s">
        <v>6598</v>
      </c>
      <c r="E2247" s="21" t="s">
        <v>28</v>
      </c>
      <c r="F2247" s="333">
        <v>11.300000000000001</v>
      </c>
      <c r="G2247" s="42"/>
      <c r="H2247" s="48"/>
    </row>
    <row r="2248" s="2" customFormat="1" ht="16.8" customHeight="1">
      <c r="A2248" s="42"/>
      <c r="B2248" s="48"/>
      <c r="C2248" s="334" t="s">
        <v>7394</v>
      </c>
      <c r="D2248" s="42"/>
      <c r="E2248" s="42"/>
      <c r="F2248" s="42"/>
      <c r="G2248" s="42"/>
      <c r="H2248" s="48"/>
    </row>
    <row r="2249" s="2" customFormat="1" ht="16.8" customHeight="1">
      <c r="A2249" s="42"/>
      <c r="B2249" s="48"/>
      <c r="C2249" s="332" t="s">
        <v>1459</v>
      </c>
      <c r="D2249" s="332" t="s">
        <v>7685</v>
      </c>
      <c r="E2249" s="21" t="s">
        <v>436</v>
      </c>
      <c r="F2249" s="333">
        <v>972.75900000000001</v>
      </c>
      <c r="G2249" s="42"/>
      <c r="H2249" s="48"/>
    </row>
    <row r="2250" s="2" customFormat="1" ht="16.8" customHeight="1">
      <c r="A2250" s="42"/>
      <c r="B2250" s="48"/>
      <c r="C2250" s="332" t="s">
        <v>7005</v>
      </c>
      <c r="D2250" s="332" t="s">
        <v>7006</v>
      </c>
      <c r="E2250" s="21" t="s">
        <v>436</v>
      </c>
      <c r="F2250" s="333">
        <v>336.91800000000001</v>
      </c>
      <c r="G2250" s="42"/>
      <c r="H2250" s="48"/>
    </row>
    <row r="2251" s="2" customFormat="1" ht="16.8" customHeight="1">
      <c r="A2251" s="42"/>
      <c r="B2251" s="48"/>
      <c r="C2251" s="332" t="s">
        <v>7013</v>
      </c>
      <c r="D2251" s="332" t="s">
        <v>5100</v>
      </c>
      <c r="E2251" s="21" t="s">
        <v>436</v>
      </c>
      <c r="F2251" s="333">
        <v>368.29300000000001</v>
      </c>
      <c r="G2251" s="42"/>
      <c r="H2251" s="48"/>
    </row>
    <row r="2252" s="2" customFormat="1" ht="16.8" customHeight="1">
      <c r="A2252" s="42"/>
      <c r="B2252" s="48"/>
      <c r="C2252" s="328" t="s">
        <v>6515</v>
      </c>
      <c r="D2252" s="329" t="s">
        <v>6515</v>
      </c>
      <c r="E2252" s="330" t="s">
        <v>28</v>
      </c>
      <c r="F2252" s="331">
        <v>108.55</v>
      </c>
      <c r="G2252" s="42"/>
      <c r="H2252" s="48"/>
    </row>
    <row r="2253" s="2" customFormat="1" ht="16.8" customHeight="1">
      <c r="A2253" s="42"/>
      <c r="B2253" s="48"/>
      <c r="C2253" s="332" t="s">
        <v>28</v>
      </c>
      <c r="D2253" s="332" t="s">
        <v>6604</v>
      </c>
      <c r="E2253" s="21" t="s">
        <v>28</v>
      </c>
      <c r="F2253" s="333">
        <v>50.25</v>
      </c>
      <c r="G2253" s="42"/>
      <c r="H2253" s="48"/>
    </row>
    <row r="2254" s="2" customFormat="1" ht="16.8" customHeight="1">
      <c r="A2254" s="42"/>
      <c r="B2254" s="48"/>
      <c r="C2254" s="332" t="s">
        <v>28</v>
      </c>
      <c r="D2254" s="332" t="s">
        <v>6605</v>
      </c>
      <c r="E2254" s="21" t="s">
        <v>28</v>
      </c>
      <c r="F2254" s="333">
        <v>58.299999999999997</v>
      </c>
      <c r="G2254" s="42"/>
      <c r="H2254" s="48"/>
    </row>
    <row r="2255" s="2" customFormat="1" ht="16.8" customHeight="1">
      <c r="A2255" s="42"/>
      <c r="B2255" s="48"/>
      <c r="C2255" s="332" t="s">
        <v>6515</v>
      </c>
      <c r="D2255" s="332" t="s">
        <v>1235</v>
      </c>
      <c r="E2255" s="21" t="s">
        <v>28</v>
      </c>
      <c r="F2255" s="333">
        <v>108.55</v>
      </c>
      <c r="G2255" s="42"/>
      <c r="H2255" s="48"/>
    </row>
    <row r="2256" s="2" customFormat="1" ht="16.8" customHeight="1">
      <c r="A2256" s="42"/>
      <c r="B2256" s="48"/>
      <c r="C2256" s="334" t="s">
        <v>7394</v>
      </c>
      <c r="D2256" s="42"/>
      <c r="E2256" s="42"/>
      <c r="F2256" s="42"/>
      <c r="G2256" s="42"/>
      <c r="H2256" s="48"/>
    </row>
    <row r="2257" s="2" customFormat="1" ht="16.8" customHeight="1">
      <c r="A2257" s="42"/>
      <c r="B2257" s="48"/>
      <c r="C2257" s="332" t="s">
        <v>1459</v>
      </c>
      <c r="D2257" s="332" t="s">
        <v>7685</v>
      </c>
      <c r="E2257" s="21" t="s">
        <v>436</v>
      </c>
      <c r="F2257" s="333">
        <v>972.75900000000001</v>
      </c>
      <c r="G2257" s="42"/>
      <c r="H2257" s="48"/>
    </row>
    <row r="2258" s="2" customFormat="1" ht="16.8" customHeight="1">
      <c r="A2258" s="42"/>
      <c r="B2258" s="48"/>
      <c r="C2258" s="332" t="s">
        <v>7005</v>
      </c>
      <c r="D2258" s="332" t="s">
        <v>7006</v>
      </c>
      <c r="E2258" s="21" t="s">
        <v>436</v>
      </c>
      <c r="F2258" s="333">
        <v>336.91800000000001</v>
      </c>
      <c r="G2258" s="42"/>
      <c r="H2258" s="48"/>
    </row>
    <row r="2259" s="2" customFormat="1" ht="16.8" customHeight="1">
      <c r="A2259" s="42"/>
      <c r="B2259" s="48"/>
      <c r="C2259" s="332" t="s">
        <v>7013</v>
      </c>
      <c r="D2259" s="332" t="s">
        <v>5100</v>
      </c>
      <c r="E2259" s="21" t="s">
        <v>436</v>
      </c>
      <c r="F2259" s="333">
        <v>368.29300000000001</v>
      </c>
      <c r="G2259" s="42"/>
      <c r="H2259" s="48"/>
    </row>
    <row r="2260" s="2" customFormat="1" ht="16.8" customHeight="1">
      <c r="A2260" s="42"/>
      <c r="B2260" s="48"/>
      <c r="C2260" s="328" t="s">
        <v>6517</v>
      </c>
      <c r="D2260" s="329" t="s">
        <v>6517</v>
      </c>
      <c r="E2260" s="330" t="s">
        <v>28</v>
      </c>
      <c r="F2260" s="331">
        <v>11.163</v>
      </c>
      <c r="G2260" s="42"/>
      <c r="H2260" s="48"/>
    </row>
    <row r="2261" s="2" customFormat="1" ht="16.8" customHeight="1">
      <c r="A2261" s="42"/>
      <c r="B2261" s="48"/>
      <c r="C2261" s="332" t="s">
        <v>6517</v>
      </c>
      <c r="D2261" s="332" t="s">
        <v>6606</v>
      </c>
      <c r="E2261" s="21" t="s">
        <v>28</v>
      </c>
      <c r="F2261" s="333">
        <v>11.163</v>
      </c>
      <c r="G2261" s="42"/>
      <c r="H2261" s="48"/>
    </row>
    <row r="2262" s="2" customFormat="1" ht="16.8" customHeight="1">
      <c r="A2262" s="42"/>
      <c r="B2262" s="48"/>
      <c r="C2262" s="334" t="s">
        <v>7394</v>
      </c>
      <c r="D2262" s="42"/>
      <c r="E2262" s="42"/>
      <c r="F2262" s="42"/>
      <c r="G2262" s="42"/>
      <c r="H2262" s="48"/>
    </row>
    <row r="2263" s="2" customFormat="1" ht="16.8" customHeight="1">
      <c r="A2263" s="42"/>
      <c r="B2263" s="48"/>
      <c r="C2263" s="332" t="s">
        <v>1459</v>
      </c>
      <c r="D2263" s="332" t="s">
        <v>7685</v>
      </c>
      <c r="E2263" s="21" t="s">
        <v>436</v>
      </c>
      <c r="F2263" s="333">
        <v>972.75900000000001</v>
      </c>
      <c r="G2263" s="42"/>
      <c r="H2263" s="48"/>
    </row>
    <row r="2264" s="2" customFormat="1" ht="16.8" customHeight="1">
      <c r="A2264" s="42"/>
      <c r="B2264" s="48"/>
      <c r="C2264" s="332" t="s">
        <v>7005</v>
      </c>
      <c r="D2264" s="332" t="s">
        <v>7006</v>
      </c>
      <c r="E2264" s="21" t="s">
        <v>436</v>
      </c>
      <c r="F2264" s="333">
        <v>336.91800000000001</v>
      </c>
      <c r="G2264" s="42"/>
      <c r="H2264" s="48"/>
    </row>
    <row r="2265" s="2" customFormat="1" ht="16.8" customHeight="1">
      <c r="A2265" s="42"/>
      <c r="B2265" s="48"/>
      <c r="C2265" s="332" t="s">
        <v>7013</v>
      </c>
      <c r="D2265" s="332" t="s">
        <v>5100</v>
      </c>
      <c r="E2265" s="21" t="s">
        <v>436</v>
      </c>
      <c r="F2265" s="333">
        <v>368.29300000000001</v>
      </c>
      <c r="G2265" s="42"/>
      <c r="H2265" s="48"/>
    </row>
    <row r="2266" s="2" customFormat="1" ht="16.8" customHeight="1">
      <c r="A2266" s="42"/>
      <c r="B2266" s="48"/>
      <c r="C2266" s="328" t="s">
        <v>6607</v>
      </c>
      <c r="D2266" s="329" t="s">
        <v>6607</v>
      </c>
      <c r="E2266" s="330" t="s">
        <v>28</v>
      </c>
      <c r="F2266" s="331">
        <v>0.35999999999999999</v>
      </c>
      <c r="G2266" s="42"/>
      <c r="H2266" s="48"/>
    </row>
    <row r="2267" s="2" customFormat="1" ht="16.8" customHeight="1">
      <c r="A2267" s="42"/>
      <c r="B2267" s="48"/>
      <c r="C2267" s="332" t="s">
        <v>6607</v>
      </c>
      <c r="D2267" s="332" t="s">
        <v>6608</v>
      </c>
      <c r="E2267" s="21" t="s">
        <v>28</v>
      </c>
      <c r="F2267" s="333">
        <v>0.35999999999999999</v>
      </c>
      <c r="G2267" s="42"/>
      <c r="H2267" s="48"/>
    </row>
    <row r="2268" s="2" customFormat="1" ht="16.8" customHeight="1">
      <c r="A2268" s="42"/>
      <c r="B2268" s="48"/>
      <c r="C2268" s="328" t="s">
        <v>6520</v>
      </c>
      <c r="D2268" s="329" t="s">
        <v>6520</v>
      </c>
      <c r="E2268" s="330" t="s">
        <v>28</v>
      </c>
      <c r="F2268" s="331">
        <v>40.700000000000003</v>
      </c>
      <c r="G2268" s="42"/>
      <c r="H2268" s="48"/>
    </row>
    <row r="2269" s="2" customFormat="1" ht="16.8" customHeight="1">
      <c r="A2269" s="42"/>
      <c r="B2269" s="48"/>
      <c r="C2269" s="332" t="s">
        <v>6520</v>
      </c>
      <c r="D2269" s="332" t="s">
        <v>6609</v>
      </c>
      <c r="E2269" s="21" t="s">
        <v>28</v>
      </c>
      <c r="F2269" s="333">
        <v>40.700000000000003</v>
      </c>
      <c r="G2269" s="42"/>
      <c r="H2269" s="48"/>
    </row>
    <row r="2270" s="2" customFormat="1" ht="16.8" customHeight="1">
      <c r="A2270" s="42"/>
      <c r="B2270" s="48"/>
      <c r="C2270" s="334" t="s">
        <v>7394</v>
      </c>
      <c r="D2270" s="42"/>
      <c r="E2270" s="42"/>
      <c r="F2270" s="42"/>
      <c r="G2270" s="42"/>
      <c r="H2270" s="48"/>
    </row>
    <row r="2271" s="2" customFormat="1" ht="16.8" customHeight="1">
      <c r="A2271" s="42"/>
      <c r="B2271" s="48"/>
      <c r="C2271" s="332" t="s">
        <v>1459</v>
      </c>
      <c r="D2271" s="332" t="s">
        <v>7685</v>
      </c>
      <c r="E2271" s="21" t="s">
        <v>436</v>
      </c>
      <c r="F2271" s="333">
        <v>972.75900000000001</v>
      </c>
      <c r="G2271" s="42"/>
      <c r="H2271" s="48"/>
    </row>
    <row r="2272" s="2" customFormat="1" ht="16.8" customHeight="1">
      <c r="A2272" s="42"/>
      <c r="B2272" s="48"/>
      <c r="C2272" s="332" t="s">
        <v>4270</v>
      </c>
      <c r="D2272" s="332" t="s">
        <v>7513</v>
      </c>
      <c r="E2272" s="21" t="s">
        <v>436</v>
      </c>
      <c r="F2272" s="333">
        <v>71.590000000000003</v>
      </c>
      <c r="G2272" s="42"/>
      <c r="H2272" s="48"/>
    </row>
    <row r="2273" s="2" customFormat="1" ht="16.8" customHeight="1">
      <c r="A2273" s="42"/>
      <c r="B2273" s="48"/>
      <c r="C2273" s="328" t="s">
        <v>6522</v>
      </c>
      <c r="D2273" s="329" t="s">
        <v>6522</v>
      </c>
      <c r="E2273" s="330" t="s">
        <v>28</v>
      </c>
      <c r="F2273" s="331">
        <v>26.050000000000001</v>
      </c>
      <c r="G2273" s="42"/>
      <c r="H2273" s="48"/>
    </row>
    <row r="2274" s="2" customFormat="1" ht="16.8" customHeight="1">
      <c r="A2274" s="42"/>
      <c r="B2274" s="48"/>
      <c r="C2274" s="332" t="s">
        <v>6522</v>
      </c>
      <c r="D2274" s="332" t="s">
        <v>6612</v>
      </c>
      <c r="E2274" s="21" t="s">
        <v>28</v>
      </c>
      <c r="F2274" s="333">
        <v>26.050000000000001</v>
      </c>
      <c r="G2274" s="42"/>
      <c r="H2274" s="48"/>
    </row>
    <row r="2275" s="2" customFormat="1" ht="16.8" customHeight="1">
      <c r="A2275" s="42"/>
      <c r="B2275" s="48"/>
      <c r="C2275" s="334" t="s">
        <v>7394</v>
      </c>
      <c r="D2275" s="42"/>
      <c r="E2275" s="42"/>
      <c r="F2275" s="42"/>
      <c r="G2275" s="42"/>
      <c r="H2275" s="48"/>
    </row>
    <row r="2276" s="2" customFormat="1" ht="16.8" customHeight="1">
      <c r="A2276" s="42"/>
      <c r="B2276" s="48"/>
      <c r="C2276" s="332" t="s">
        <v>1459</v>
      </c>
      <c r="D2276" s="332" t="s">
        <v>7685</v>
      </c>
      <c r="E2276" s="21" t="s">
        <v>436</v>
      </c>
      <c r="F2276" s="333">
        <v>972.75900000000001</v>
      </c>
      <c r="G2276" s="42"/>
      <c r="H2276" s="48"/>
    </row>
    <row r="2277" s="2" customFormat="1" ht="16.8" customHeight="1">
      <c r="A2277" s="42"/>
      <c r="B2277" s="48"/>
      <c r="C2277" s="332" t="s">
        <v>7005</v>
      </c>
      <c r="D2277" s="332" t="s">
        <v>7006</v>
      </c>
      <c r="E2277" s="21" t="s">
        <v>436</v>
      </c>
      <c r="F2277" s="333">
        <v>336.91800000000001</v>
      </c>
      <c r="G2277" s="42"/>
      <c r="H2277" s="48"/>
    </row>
    <row r="2278" s="2" customFormat="1" ht="16.8" customHeight="1">
      <c r="A2278" s="42"/>
      <c r="B2278" s="48"/>
      <c r="C2278" s="332" t="s">
        <v>7013</v>
      </c>
      <c r="D2278" s="332" t="s">
        <v>5100</v>
      </c>
      <c r="E2278" s="21" t="s">
        <v>436</v>
      </c>
      <c r="F2278" s="333">
        <v>368.29300000000001</v>
      </c>
      <c r="G2278" s="42"/>
      <c r="H2278" s="48"/>
    </row>
    <row r="2279" s="2" customFormat="1" ht="16.8" customHeight="1">
      <c r="A2279" s="42"/>
      <c r="B2279" s="48"/>
      <c r="C2279" s="328" t="s">
        <v>6524</v>
      </c>
      <c r="D2279" s="329" t="s">
        <v>6524</v>
      </c>
      <c r="E2279" s="330" t="s">
        <v>28</v>
      </c>
      <c r="F2279" s="331">
        <v>15.98</v>
      </c>
      <c r="G2279" s="42"/>
      <c r="H2279" s="48"/>
    </row>
    <row r="2280" s="2" customFormat="1" ht="16.8" customHeight="1">
      <c r="A2280" s="42"/>
      <c r="B2280" s="48"/>
      <c r="C2280" s="332" t="s">
        <v>6524</v>
      </c>
      <c r="D2280" s="332" t="s">
        <v>6613</v>
      </c>
      <c r="E2280" s="21" t="s">
        <v>28</v>
      </c>
      <c r="F2280" s="333">
        <v>15.98</v>
      </c>
      <c r="G2280" s="42"/>
      <c r="H2280" s="48"/>
    </row>
    <row r="2281" s="2" customFormat="1" ht="16.8" customHeight="1">
      <c r="A2281" s="42"/>
      <c r="B2281" s="48"/>
      <c r="C2281" s="334" t="s">
        <v>7394</v>
      </c>
      <c r="D2281" s="42"/>
      <c r="E2281" s="42"/>
      <c r="F2281" s="42"/>
      <c r="G2281" s="42"/>
      <c r="H2281" s="48"/>
    </row>
    <row r="2282" s="2" customFormat="1" ht="16.8" customHeight="1">
      <c r="A2282" s="42"/>
      <c r="B2282" s="48"/>
      <c r="C2282" s="332" t="s">
        <v>1459</v>
      </c>
      <c r="D2282" s="332" t="s">
        <v>7685</v>
      </c>
      <c r="E2282" s="21" t="s">
        <v>436</v>
      </c>
      <c r="F2282" s="333">
        <v>972.75900000000001</v>
      </c>
      <c r="G2282" s="42"/>
      <c r="H2282" s="48"/>
    </row>
    <row r="2283" s="2" customFormat="1" ht="16.8" customHeight="1">
      <c r="A2283" s="42"/>
      <c r="B2283" s="48"/>
      <c r="C2283" s="332" t="s">
        <v>7005</v>
      </c>
      <c r="D2283" s="332" t="s">
        <v>7006</v>
      </c>
      <c r="E2283" s="21" t="s">
        <v>436</v>
      </c>
      <c r="F2283" s="333">
        <v>336.91800000000001</v>
      </c>
      <c r="G2283" s="42"/>
      <c r="H2283" s="48"/>
    </row>
    <row r="2284" s="2" customFormat="1" ht="16.8" customHeight="1">
      <c r="A2284" s="42"/>
      <c r="B2284" s="48"/>
      <c r="C2284" s="332" t="s">
        <v>7013</v>
      </c>
      <c r="D2284" s="332" t="s">
        <v>5100</v>
      </c>
      <c r="E2284" s="21" t="s">
        <v>436</v>
      </c>
      <c r="F2284" s="333">
        <v>368.29300000000001</v>
      </c>
      <c r="G2284" s="42"/>
      <c r="H2284" s="48"/>
    </row>
    <row r="2285" s="2" customFormat="1" ht="16.8" customHeight="1">
      <c r="A2285" s="42"/>
      <c r="B2285" s="48"/>
      <c r="C2285" s="328" t="s">
        <v>6526</v>
      </c>
      <c r="D2285" s="329" t="s">
        <v>6526</v>
      </c>
      <c r="E2285" s="330" t="s">
        <v>28</v>
      </c>
      <c r="F2285" s="331">
        <v>25.050000000000001</v>
      </c>
      <c r="G2285" s="42"/>
      <c r="H2285" s="48"/>
    </row>
    <row r="2286" s="2" customFormat="1" ht="16.8" customHeight="1">
      <c r="A2286" s="42"/>
      <c r="B2286" s="48"/>
      <c r="C2286" s="332" t="s">
        <v>6526</v>
      </c>
      <c r="D2286" s="332" t="s">
        <v>6616</v>
      </c>
      <c r="E2286" s="21" t="s">
        <v>28</v>
      </c>
      <c r="F2286" s="333">
        <v>25.050000000000001</v>
      </c>
      <c r="G2286" s="42"/>
      <c r="H2286" s="48"/>
    </row>
    <row r="2287" s="2" customFormat="1" ht="16.8" customHeight="1">
      <c r="A2287" s="42"/>
      <c r="B2287" s="48"/>
      <c r="C2287" s="334" t="s">
        <v>7394</v>
      </c>
      <c r="D2287" s="42"/>
      <c r="E2287" s="42"/>
      <c r="F2287" s="42"/>
      <c r="G2287" s="42"/>
      <c r="H2287" s="48"/>
    </row>
    <row r="2288" s="2" customFormat="1" ht="16.8" customHeight="1">
      <c r="A2288" s="42"/>
      <c r="B2288" s="48"/>
      <c r="C2288" s="332" t="s">
        <v>1459</v>
      </c>
      <c r="D2288" s="332" t="s">
        <v>7685</v>
      </c>
      <c r="E2288" s="21" t="s">
        <v>436</v>
      </c>
      <c r="F2288" s="333">
        <v>972.75900000000001</v>
      </c>
      <c r="G2288" s="42"/>
      <c r="H2288" s="48"/>
    </row>
    <row r="2289" s="2" customFormat="1" ht="16.8" customHeight="1">
      <c r="A2289" s="42"/>
      <c r="B2289" s="48"/>
      <c r="C2289" s="332" t="s">
        <v>7005</v>
      </c>
      <c r="D2289" s="332" t="s">
        <v>7006</v>
      </c>
      <c r="E2289" s="21" t="s">
        <v>436</v>
      </c>
      <c r="F2289" s="333">
        <v>336.91800000000001</v>
      </c>
      <c r="G2289" s="42"/>
      <c r="H2289" s="48"/>
    </row>
    <row r="2290" s="2" customFormat="1" ht="16.8" customHeight="1">
      <c r="A2290" s="42"/>
      <c r="B2290" s="48"/>
      <c r="C2290" s="332" t="s">
        <v>7013</v>
      </c>
      <c r="D2290" s="332" t="s">
        <v>5100</v>
      </c>
      <c r="E2290" s="21" t="s">
        <v>436</v>
      </c>
      <c r="F2290" s="333">
        <v>368.29300000000001</v>
      </c>
      <c r="G2290" s="42"/>
      <c r="H2290" s="48"/>
    </row>
    <row r="2291" s="2" customFormat="1" ht="16.8" customHeight="1">
      <c r="A2291" s="42"/>
      <c r="B2291" s="48"/>
      <c r="C2291" s="328" t="s">
        <v>6548</v>
      </c>
      <c r="D2291" s="329" t="s">
        <v>6548</v>
      </c>
      <c r="E2291" s="330" t="s">
        <v>28</v>
      </c>
      <c r="F2291" s="331">
        <v>62.75</v>
      </c>
      <c r="G2291" s="42"/>
      <c r="H2291" s="48"/>
    </row>
    <row r="2292" s="2" customFormat="1" ht="16.8" customHeight="1">
      <c r="A2292" s="42"/>
      <c r="B2292" s="48"/>
      <c r="C2292" s="332" t="s">
        <v>28</v>
      </c>
      <c r="D2292" s="332" t="s">
        <v>6583</v>
      </c>
      <c r="E2292" s="21" t="s">
        <v>28</v>
      </c>
      <c r="F2292" s="333">
        <v>0</v>
      </c>
      <c r="G2292" s="42"/>
      <c r="H2292" s="48"/>
    </row>
    <row r="2293" s="2" customFormat="1" ht="16.8" customHeight="1">
      <c r="A2293" s="42"/>
      <c r="B2293" s="48"/>
      <c r="C2293" s="332" t="s">
        <v>28</v>
      </c>
      <c r="D2293" s="332" t="s">
        <v>6891</v>
      </c>
      <c r="E2293" s="21" t="s">
        <v>28</v>
      </c>
      <c r="F2293" s="333">
        <v>30.82</v>
      </c>
      <c r="G2293" s="42"/>
      <c r="H2293" s="48"/>
    </row>
    <row r="2294" s="2" customFormat="1" ht="16.8" customHeight="1">
      <c r="A2294" s="42"/>
      <c r="B2294" s="48"/>
      <c r="C2294" s="332" t="s">
        <v>28</v>
      </c>
      <c r="D2294" s="332" t="s">
        <v>6590</v>
      </c>
      <c r="E2294" s="21" t="s">
        <v>28</v>
      </c>
      <c r="F2294" s="333">
        <v>0</v>
      </c>
      <c r="G2294" s="42"/>
      <c r="H2294" s="48"/>
    </row>
    <row r="2295" s="2" customFormat="1" ht="16.8" customHeight="1">
      <c r="A2295" s="42"/>
      <c r="B2295" s="48"/>
      <c r="C2295" s="332" t="s">
        <v>28</v>
      </c>
      <c r="D2295" s="332" t="s">
        <v>6892</v>
      </c>
      <c r="E2295" s="21" t="s">
        <v>28</v>
      </c>
      <c r="F2295" s="333">
        <v>10.050000000000001</v>
      </c>
      <c r="G2295" s="42"/>
      <c r="H2295" s="48"/>
    </row>
    <row r="2296" s="2" customFormat="1" ht="16.8" customHeight="1">
      <c r="A2296" s="42"/>
      <c r="B2296" s="48"/>
      <c r="C2296" s="332" t="s">
        <v>28</v>
      </c>
      <c r="D2296" s="332" t="s">
        <v>6893</v>
      </c>
      <c r="E2296" s="21" t="s">
        <v>28</v>
      </c>
      <c r="F2296" s="333">
        <v>11.66</v>
      </c>
      <c r="G2296" s="42"/>
      <c r="H2296" s="48"/>
    </row>
    <row r="2297" s="2" customFormat="1" ht="16.8" customHeight="1">
      <c r="A2297" s="42"/>
      <c r="B2297" s="48"/>
      <c r="C2297" s="332" t="s">
        <v>28</v>
      </c>
      <c r="D2297" s="332" t="s">
        <v>6564</v>
      </c>
      <c r="E2297" s="21" t="s">
        <v>28</v>
      </c>
      <c r="F2297" s="333">
        <v>0</v>
      </c>
      <c r="G2297" s="42"/>
      <c r="H2297" s="48"/>
    </row>
    <row r="2298" s="2" customFormat="1" ht="16.8" customHeight="1">
      <c r="A2298" s="42"/>
      <c r="B2298" s="48"/>
      <c r="C2298" s="332" t="s">
        <v>28</v>
      </c>
      <c r="D2298" s="332" t="s">
        <v>6894</v>
      </c>
      <c r="E2298" s="21" t="s">
        <v>28</v>
      </c>
      <c r="F2298" s="333">
        <v>5.21</v>
      </c>
      <c r="G2298" s="42"/>
      <c r="H2298" s="48"/>
    </row>
    <row r="2299" s="2" customFormat="1" ht="16.8" customHeight="1">
      <c r="A2299" s="42"/>
      <c r="B2299" s="48"/>
      <c r="C2299" s="332" t="s">
        <v>28</v>
      </c>
      <c r="D2299" s="332" t="s">
        <v>6593</v>
      </c>
      <c r="E2299" s="21" t="s">
        <v>28</v>
      </c>
      <c r="F2299" s="333">
        <v>0</v>
      </c>
      <c r="G2299" s="42"/>
      <c r="H2299" s="48"/>
    </row>
    <row r="2300" s="2" customFormat="1" ht="16.8" customHeight="1">
      <c r="A2300" s="42"/>
      <c r="B2300" s="48"/>
      <c r="C2300" s="332" t="s">
        <v>28</v>
      </c>
      <c r="D2300" s="332" t="s">
        <v>6895</v>
      </c>
      <c r="E2300" s="21" t="s">
        <v>28</v>
      </c>
      <c r="F2300" s="333">
        <v>5.0099999999999998</v>
      </c>
      <c r="G2300" s="42"/>
      <c r="H2300" s="48"/>
    </row>
    <row r="2301" s="2" customFormat="1" ht="16.8" customHeight="1">
      <c r="A2301" s="42"/>
      <c r="B2301" s="48"/>
      <c r="C2301" s="332" t="s">
        <v>6548</v>
      </c>
      <c r="D2301" s="332" t="s">
        <v>466</v>
      </c>
      <c r="E2301" s="21" t="s">
        <v>28</v>
      </c>
      <c r="F2301" s="333">
        <v>62.75</v>
      </c>
      <c r="G2301" s="42"/>
      <c r="H2301" s="48"/>
    </row>
    <row r="2302" s="2" customFormat="1" ht="16.8" customHeight="1">
      <c r="A2302" s="42"/>
      <c r="B2302" s="48"/>
      <c r="C2302" s="334" t="s">
        <v>7394</v>
      </c>
      <c r="D2302" s="42"/>
      <c r="E2302" s="42"/>
      <c r="F2302" s="42"/>
      <c r="G2302" s="42"/>
      <c r="H2302" s="48"/>
    </row>
    <row r="2303" s="2" customFormat="1" ht="16.8" customHeight="1">
      <c r="A2303" s="42"/>
      <c r="B2303" s="48"/>
      <c r="C2303" s="332" t="s">
        <v>6888</v>
      </c>
      <c r="D2303" s="332" t="s">
        <v>7686</v>
      </c>
      <c r="E2303" s="21" t="s">
        <v>949</v>
      </c>
      <c r="F2303" s="333">
        <v>62.75</v>
      </c>
      <c r="G2303" s="42"/>
      <c r="H2303" s="48"/>
    </row>
    <row r="2304" s="2" customFormat="1" ht="16.8" customHeight="1">
      <c r="A2304" s="42"/>
      <c r="B2304" s="48"/>
      <c r="C2304" s="332" t="s">
        <v>6921</v>
      </c>
      <c r="D2304" s="332" t="s">
        <v>7687</v>
      </c>
      <c r="E2304" s="21" t="s">
        <v>949</v>
      </c>
      <c r="F2304" s="333">
        <v>62.75</v>
      </c>
      <c r="G2304" s="42"/>
      <c r="H2304" s="48"/>
    </row>
    <row r="2305" s="2" customFormat="1" ht="16.8" customHeight="1">
      <c r="A2305" s="42"/>
      <c r="B2305" s="48"/>
      <c r="C2305" s="328" t="s">
        <v>6528</v>
      </c>
      <c r="D2305" s="329" t="s">
        <v>6528</v>
      </c>
      <c r="E2305" s="330" t="s">
        <v>28</v>
      </c>
      <c r="F2305" s="331">
        <v>16.100000000000001</v>
      </c>
      <c r="G2305" s="42"/>
      <c r="H2305" s="48"/>
    </row>
    <row r="2306" s="2" customFormat="1" ht="16.8" customHeight="1">
      <c r="A2306" s="42"/>
      <c r="B2306" s="48"/>
      <c r="C2306" s="332" t="s">
        <v>6528</v>
      </c>
      <c r="D2306" s="332" t="s">
        <v>6617</v>
      </c>
      <c r="E2306" s="21" t="s">
        <v>28</v>
      </c>
      <c r="F2306" s="333">
        <v>16.100000000000001</v>
      </c>
      <c r="G2306" s="42"/>
      <c r="H2306" s="48"/>
    </row>
    <row r="2307" s="2" customFormat="1" ht="16.8" customHeight="1">
      <c r="A2307" s="42"/>
      <c r="B2307" s="48"/>
      <c r="C2307" s="334" t="s">
        <v>7394</v>
      </c>
      <c r="D2307" s="42"/>
      <c r="E2307" s="42"/>
      <c r="F2307" s="42"/>
      <c r="G2307" s="42"/>
      <c r="H2307" s="48"/>
    </row>
    <row r="2308" s="2" customFormat="1" ht="16.8" customHeight="1">
      <c r="A2308" s="42"/>
      <c r="B2308" s="48"/>
      <c r="C2308" s="332" t="s">
        <v>1459</v>
      </c>
      <c r="D2308" s="332" t="s">
        <v>7685</v>
      </c>
      <c r="E2308" s="21" t="s">
        <v>436</v>
      </c>
      <c r="F2308" s="333">
        <v>972.75900000000001</v>
      </c>
      <c r="G2308" s="42"/>
      <c r="H2308" s="48"/>
    </row>
    <row r="2309" s="2" customFormat="1" ht="16.8" customHeight="1">
      <c r="A2309" s="42"/>
      <c r="B2309" s="48"/>
      <c r="C2309" s="332" t="s">
        <v>7005</v>
      </c>
      <c r="D2309" s="332" t="s">
        <v>7006</v>
      </c>
      <c r="E2309" s="21" t="s">
        <v>436</v>
      </c>
      <c r="F2309" s="333">
        <v>336.91800000000001</v>
      </c>
      <c r="G2309" s="42"/>
      <c r="H2309" s="48"/>
    </row>
    <row r="2310" s="2" customFormat="1" ht="16.8" customHeight="1">
      <c r="A2310" s="42"/>
      <c r="B2310" s="48"/>
      <c r="C2310" s="332" t="s">
        <v>7013</v>
      </c>
      <c r="D2310" s="332" t="s">
        <v>5100</v>
      </c>
      <c r="E2310" s="21" t="s">
        <v>436</v>
      </c>
      <c r="F2310" s="333">
        <v>368.29300000000001</v>
      </c>
      <c r="G2310" s="42"/>
      <c r="H2310" s="48"/>
    </row>
    <row r="2311" s="2" customFormat="1" ht="16.8" customHeight="1">
      <c r="A2311" s="42"/>
      <c r="B2311" s="48"/>
      <c r="C2311" s="328" t="s">
        <v>6618</v>
      </c>
      <c r="D2311" s="329" t="s">
        <v>6618</v>
      </c>
      <c r="E2311" s="330" t="s">
        <v>28</v>
      </c>
      <c r="F2311" s="331">
        <v>9.2400000000000002</v>
      </c>
      <c r="G2311" s="42"/>
      <c r="H2311" s="48"/>
    </row>
    <row r="2312" s="2" customFormat="1" ht="16.8" customHeight="1">
      <c r="A2312" s="42"/>
      <c r="B2312" s="48"/>
      <c r="C2312" s="332" t="s">
        <v>6618</v>
      </c>
      <c r="D2312" s="332" t="s">
        <v>6619</v>
      </c>
      <c r="E2312" s="21" t="s">
        <v>28</v>
      </c>
      <c r="F2312" s="333">
        <v>9.2400000000000002</v>
      </c>
      <c r="G2312" s="42"/>
      <c r="H2312" s="48"/>
    </row>
    <row r="2313" s="2" customFormat="1" ht="16.8" customHeight="1">
      <c r="A2313" s="42"/>
      <c r="B2313" s="48"/>
      <c r="C2313" s="328" t="s">
        <v>6533</v>
      </c>
      <c r="D2313" s="329" t="s">
        <v>6533</v>
      </c>
      <c r="E2313" s="330" t="s">
        <v>28</v>
      </c>
      <c r="F2313" s="331">
        <v>864.55200000000002</v>
      </c>
      <c r="G2313" s="42"/>
      <c r="H2313" s="48"/>
    </row>
    <row r="2314" s="2" customFormat="1" ht="16.8" customHeight="1">
      <c r="A2314" s="42"/>
      <c r="B2314" s="48"/>
      <c r="C2314" s="332" t="s">
        <v>28</v>
      </c>
      <c r="D2314" s="332" t="s">
        <v>6583</v>
      </c>
      <c r="E2314" s="21" t="s">
        <v>28</v>
      </c>
      <c r="F2314" s="333">
        <v>0</v>
      </c>
      <c r="G2314" s="42"/>
      <c r="H2314" s="48"/>
    </row>
    <row r="2315" s="2" customFormat="1" ht="16.8" customHeight="1">
      <c r="A2315" s="42"/>
      <c r="B2315" s="48"/>
      <c r="C2315" s="332" t="s">
        <v>28</v>
      </c>
      <c r="D2315" s="332" t="s">
        <v>6692</v>
      </c>
      <c r="E2315" s="21" t="s">
        <v>28</v>
      </c>
      <c r="F2315" s="333">
        <v>212.87700000000001</v>
      </c>
      <c r="G2315" s="42"/>
      <c r="H2315" s="48"/>
    </row>
    <row r="2316" s="2" customFormat="1" ht="16.8" customHeight="1">
      <c r="A2316" s="42"/>
      <c r="B2316" s="48"/>
      <c r="C2316" s="332" t="s">
        <v>28</v>
      </c>
      <c r="D2316" s="332" t="s">
        <v>6590</v>
      </c>
      <c r="E2316" s="21" t="s">
        <v>28</v>
      </c>
      <c r="F2316" s="333">
        <v>0</v>
      </c>
      <c r="G2316" s="42"/>
      <c r="H2316" s="48"/>
    </row>
    <row r="2317" s="2" customFormat="1" ht="16.8" customHeight="1">
      <c r="A2317" s="42"/>
      <c r="B2317" s="48"/>
      <c r="C2317" s="332" t="s">
        <v>28</v>
      </c>
      <c r="D2317" s="332" t="s">
        <v>6693</v>
      </c>
      <c r="E2317" s="21" t="s">
        <v>28</v>
      </c>
      <c r="F2317" s="333">
        <v>151.68899999999999</v>
      </c>
      <c r="G2317" s="42"/>
      <c r="H2317" s="48"/>
    </row>
    <row r="2318" s="2" customFormat="1" ht="16.8" customHeight="1">
      <c r="A2318" s="42"/>
      <c r="B2318" s="48"/>
      <c r="C2318" s="332" t="s">
        <v>28</v>
      </c>
      <c r="D2318" s="332" t="s">
        <v>6564</v>
      </c>
      <c r="E2318" s="21" t="s">
        <v>28</v>
      </c>
      <c r="F2318" s="333">
        <v>0</v>
      </c>
      <c r="G2318" s="42"/>
      <c r="H2318" s="48"/>
    </row>
    <row r="2319" s="2" customFormat="1" ht="16.8" customHeight="1">
      <c r="A2319" s="42"/>
      <c r="B2319" s="48"/>
      <c r="C2319" s="332" t="s">
        <v>28</v>
      </c>
      <c r="D2319" s="332" t="s">
        <v>6694</v>
      </c>
      <c r="E2319" s="21" t="s">
        <v>28</v>
      </c>
      <c r="F2319" s="333">
        <v>249.63300000000001</v>
      </c>
      <c r="G2319" s="42"/>
      <c r="H2319" s="48"/>
    </row>
    <row r="2320" s="2" customFormat="1" ht="16.8" customHeight="1">
      <c r="A2320" s="42"/>
      <c r="B2320" s="48"/>
      <c r="C2320" s="332" t="s">
        <v>28</v>
      </c>
      <c r="D2320" s="332" t="s">
        <v>6593</v>
      </c>
      <c r="E2320" s="21" t="s">
        <v>28</v>
      </c>
      <c r="F2320" s="333">
        <v>0</v>
      </c>
      <c r="G2320" s="42"/>
      <c r="H2320" s="48"/>
    </row>
    <row r="2321" s="2" customFormat="1" ht="16.8" customHeight="1">
      <c r="A2321" s="42"/>
      <c r="B2321" s="48"/>
      <c r="C2321" s="332" t="s">
        <v>28</v>
      </c>
      <c r="D2321" s="332" t="s">
        <v>6695</v>
      </c>
      <c r="E2321" s="21" t="s">
        <v>28</v>
      </c>
      <c r="F2321" s="333">
        <v>250.35300000000001</v>
      </c>
      <c r="G2321" s="42"/>
      <c r="H2321" s="48"/>
    </row>
    <row r="2322" s="2" customFormat="1" ht="16.8" customHeight="1">
      <c r="A2322" s="42"/>
      <c r="B2322" s="48"/>
      <c r="C2322" s="332" t="s">
        <v>6533</v>
      </c>
      <c r="D2322" s="332" t="s">
        <v>466</v>
      </c>
      <c r="E2322" s="21" t="s">
        <v>28</v>
      </c>
      <c r="F2322" s="333">
        <v>864.55200000000002</v>
      </c>
      <c r="G2322" s="42"/>
      <c r="H2322" s="48"/>
    </row>
    <row r="2323" s="2" customFormat="1" ht="16.8" customHeight="1">
      <c r="A2323" s="42"/>
      <c r="B2323" s="48"/>
      <c r="C2323" s="334" t="s">
        <v>7394</v>
      </c>
      <c r="D2323" s="42"/>
      <c r="E2323" s="42"/>
      <c r="F2323" s="42"/>
      <c r="G2323" s="42"/>
      <c r="H2323" s="48"/>
    </row>
    <row r="2324" s="2" customFormat="1">
      <c r="A2324" s="42"/>
      <c r="B2324" s="48"/>
      <c r="C2324" s="332" t="s">
        <v>6688</v>
      </c>
      <c r="D2324" s="332" t="s">
        <v>7688</v>
      </c>
      <c r="E2324" s="21" t="s">
        <v>436</v>
      </c>
      <c r="F2324" s="333">
        <v>864.55200000000002</v>
      </c>
      <c r="G2324" s="42"/>
      <c r="H2324" s="48"/>
    </row>
    <row r="2325" s="2" customFormat="1">
      <c r="A2325" s="42"/>
      <c r="B2325" s="48"/>
      <c r="C2325" s="332" t="s">
        <v>6705</v>
      </c>
      <c r="D2325" s="332" t="s">
        <v>7689</v>
      </c>
      <c r="E2325" s="21" t="s">
        <v>436</v>
      </c>
      <c r="F2325" s="333">
        <v>25936.560000000001</v>
      </c>
      <c r="G2325" s="42"/>
      <c r="H2325" s="48"/>
    </row>
    <row r="2326" s="2" customFormat="1">
      <c r="A2326" s="42"/>
      <c r="B2326" s="48"/>
      <c r="C2326" s="332" t="s">
        <v>6715</v>
      </c>
      <c r="D2326" s="332" t="s">
        <v>7690</v>
      </c>
      <c r="E2326" s="21" t="s">
        <v>436</v>
      </c>
      <c r="F2326" s="333">
        <v>864.55200000000002</v>
      </c>
      <c r="G2326" s="42"/>
      <c r="H2326" s="48"/>
    </row>
    <row r="2327" s="2" customFormat="1" ht="16.8" customHeight="1">
      <c r="A2327" s="42"/>
      <c r="B2327" s="48"/>
      <c r="C2327" s="332" t="s">
        <v>6741</v>
      </c>
      <c r="D2327" s="332" t="s">
        <v>7691</v>
      </c>
      <c r="E2327" s="21" t="s">
        <v>436</v>
      </c>
      <c r="F2327" s="333">
        <v>4069.3919999999998</v>
      </c>
      <c r="G2327" s="42"/>
      <c r="H2327" s="48"/>
    </row>
    <row r="2328" s="2" customFormat="1" ht="16.8" customHeight="1">
      <c r="A2328" s="42"/>
      <c r="B2328" s="48"/>
      <c r="C2328" s="332" t="s">
        <v>6745</v>
      </c>
      <c r="D2328" s="332" t="s">
        <v>7692</v>
      </c>
      <c r="E2328" s="21" t="s">
        <v>436</v>
      </c>
      <c r="F2328" s="333">
        <v>410517.35999999999</v>
      </c>
      <c r="G2328" s="42"/>
      <c r="H2328" s="48"/>
    </row>
    <row r="2329" s="2" customFormat="1" ht="16.8" customHeight="1">
      <c r="A2329" s="42"/>
      <c r="B2329" s="48"/>
      <c r="C2329" s="328" t="s">
        <v>6536</v>
      </c>
      <c r="D2329" s="329" t="s">
        <v>6536</v>
      </c>
      <c r="E2329" s="330" t="s">
        <v>28</v>
      </c>
      <c r="F2329" s="331">
        <v>3204.8400000000001</v>
      </c>
      <c r="G2329" s="42"/>
      <c r="H2329" s="48"/>
    </row>
    <row r="2330" s="2" customFormat="1" ht="16.8" customHeight="1">
      <c r="A2330" s="42"/>
      <c r="B2330" s="48"/>
      <c r="C2330" s="332" t="s">
        <v>28</v>
      </c>
      <c r="D2330" s="332" t="s">
        <v>6700</v>
      </c>
      <c r="E2330" s="21" t="s">
        <v>28</v>
      </c>
      <c r="F2330" s="333">
        <v>0</v>
      </c>
      <c r="G2330" s="42"/>
      <c r="H2330" s="48"/>
    </row>
    <row r="2331" s="2" customFormat="1" ht="16.8" customHeight="1">
      <c r="A2331" s="42"/>
      <c r="B2331" s="48"/>
      <c r="C2331" s="332" t="s">
        <v>28</v>
      </c>
      <c r="D2331" s="332" t="s">
        <v>6701</v>
      </c>
      <c r="E2331" s="21" t="s">
        <v>28</v>
      </c>
      <c r="F2331" s="333">
        <v>1096.8</v>
      </c>
      <c r="G2331" s="42"/>
      <c r="H2331" s="48"/>
    </row>
    <row r="2332" s="2" customFormat="1" ht="16.8" customHeight="1">
      <c r="A2332" s="42"/>
      <c r="B2332" s="48"/>
      <c r="C2332" s="332" t="s">
        <v>28</v>
      </c>
      <c r="D2332" s="332" t="s">
        <v>6702</v>
      </c>
      <c r="E2332" s="21" t="s">
        <v>28</v>
      </c>
      <c r="F2332" s="333">
        <v>1592.8</v>
      </c>
      <c r="G2332" s="42"/>
      <c r="H2332" s="48"/>
    </row>
    <row r="2333" s="2" customFormat="1" ht="16.8" customHeight="1">
      <c r="A2333" s="42"/>
      <c r="B2333" s="48"/>
      <c r="C2333" s="332" t="s">
        <v>28</v>
      </c>
      <c r="D2333" s="332" t="s">
        <v>6703</v>
      </c>
      <c r="E2333" s="21" t="s">
        <v>28</v>
      </c>
      <c r="F2333" s="333">
        <v>207.24000000000001</v>
      </c>
      <c r="G2333" s="42"/>
      <c r="H2333" s="48"/>
    </row>
    <row r="2334" s="2" customFormat="1" ht="16.8" customHeight="1">
      <c r="A2334" s="42"/>
      <c r="B2334" s="48"/>
      <c r="C2334" s="332" t="s">
        <v>6535</v>
      </c>
      <c r="D2334" s="332" t="s">
        <v>6704</v>
      </c>
      <c r="E2334" s="21" t="s">
        <v>28</v>
      </c>
      <c r="F2334" s="333">
        <v>308</v>
      </c>
      <c r="G2334" s="42"/>
      <c r="H2334" s="48"/>
    </row>
    <row r="2335" s="2" customFormat="1" ht="16.8" customHeight="1">
      <c r="A2335" s="42"/>
      <c r="B2335" s="48"/>
      <c r="C2335" s="332" t="s">
        <v>6536</v>
      </c>
      <c r="D2335" s="332" t="s">
        <v>466</v>
      </c>
      <c r="E2335" s="21" t="s">
        <v>28</v>
      </c>
      <c r="F2335" s="333">
        <v>3204.8400000000001</v>
      </c>
      <c r="G2335" s="42"/>
      <c r="H2335" s="48"/>
    </row>
    <row r="2336" s="2" customFormat="1" ht="16.8" customHeight="1">
      <c r="A2336" s="42"/>
      <c r="B2336" s="48"/>
      <c r="C2336" s="334" t="s">
        <v>7394</v>
      </c>
      <c r="D2336" s="42"/>
      <c r="E2336" s="42"/>
      <c r="F2336" s="42"/>
      <c r="G2336" s="42"/>
      <c r="H2336" s="48"/>
    </row>
    <row r="2337" s="2" customFormat="1">
      <c r="A2337" s="42"/>
      <c r="B2337" s="48"/>
      <c r="C2337" s="332" t="s">
        <v>6696</v>
      </c>
      <c r="D2337" s="332" t="s">
        <v>7693</v>
      </c>
      <c r="E2337" s="21" t="s">
        <v>436</v>
      </c>
      <c r="F2337" s="333">
        <v>3204.8400000000001</v>
      </c>
      <c r="G2337" s="42"/>
      <c r="H2337" s="48"/>
    </row>
    <row r="2338" s="2" customFormat="1">
      <c r="A2338" s="42"/>
      <c r="B2338" s="48"/>
      <c r="C2338" s="332" t="s">
        <v>6710</v>
      </c>
      <c r="D2338" s="332" t="s">
        <v>7694</v>
      </c>
      <c r="E2338" s="21" t="s">
        <v>436</v>
      </c>
      <c r="F2338" s="333">
        <v>384580.79999999999</v>
      </c>
      <c r="G2338" s="42"/>
      <c r="H2338" s="48"/>
    </row>
    <row r="2339" s="2" customFormat="1">
      <c r="A2339" s="42"/>
      <c r="B2339" s="48"/>
      <c r="C2339" s="332" t="s">
        <v>6719</v>
      </c>
      <c r="D2339" s="332" t="s">
        <v>7695</v>
      </c>
      <c r="E2339" s="21" t="s">
        <v>436</v>
      </c>
      <c r="F2339" s="333">
        <v>3204.8400000000001</v>
      </c>
      <c r="G2339" s="42"/>
      <c r="H2339" s="48"/>
    </row>
    <row r="2340" s="2" customFormat="1" ht="16.8" customHeight="1">
      <c r="A2340" s="42"/>
      <c r="B2340" s="48"/>
      <c r="C2340" s="332" t="s">
        <v>6741</v>
      </c>
      <c r="D2340" s="332" t="s">
        <v>7691</v>
      </c>
      <c r="E2340" s="21" t="s">
        <v>436</v>
      </c>
      <c r="F2340" s="333">
        <v>4069.3919999999998</v>
      </c>
      <c r="G2340" s="42"/>
      <c r="H2340" s="48"/>
    </row>
    <row r="2341" s="2" customFormat="1" ht="16.8" customHeight="1">
      <c r="A2341" s="42"/>
      <c r="B2341" s="48"/>
      <c r="C2341" s="332" t="s">
        <v>6745</v>
      </c>
      <c r="D2341" s="332" t="s">
        <v>7692</v>
      </c>
      <c r="E2341" s="21" t="s">
        <v>436</v>
      </c>
      <c r="F2341" s="333">
        <v>410517.35999999999</v>
      </c>
      <c r="G2341" s="42"/>
      <c r="H2341" s="48"/>
    </row>
    <row r="2342" s="2" customFormat="1" ht="16.8" customHeight="1">
      <c r="A2342" s="42"/>
      <c r="B2342" s="48"/>
      <c r="C2342" s="328" t="s">
        <v>6535</v>
      </c>
      <c r="D2342" s="329" t="s">
        <v>6535</v>
      </c>
      <c r="E2342" s="330" t="s">
        <v>28</v>
      </c>
      <c r="F2342" s="331">
        <v>308</v>
      </c>
      <c r="G2342" s="42"/>
      <c r="H2342" s="48"/>
    </row>
    <row r="2343" s="2" customFormat="1" ht="16.8" customHeight="1">
      <c r="A2343" s="42"/>
      <c r="B2343" s="48"/>
      <c r="C2343" s="332" t="s">
        <v>6535</v>
      </c>
      <c r="D2343" s="332" t="s">
        <v>6704</v>
      </c>
      <c r="E2343" s="21" t="s">
        <v>28</v>
      </c>
      <c r="F2343" s="333">
        <v>308</v>
      </c>
      <c r="G2343" s="42"/>
      <c r="H2343" s="48"/>
    </row>
    <row r="2344" s="2" customFormat="1" ht="16.8" customHeight="1">
      <c r="A2344" s="42"/>
      <c r="B2344" s="48"/>
      <c r="C2344" s="334" t="s">
        <v>7394</v>
      </c>
      <c r="D2344" s="42"/>
      <c r="E2344" s="42"/>
      <c r="F2344" s="42"/>
      <c r="G2344" s="42"/>
      <c r="H2344" s="48"/>
    </row>
    <row r="2345" s="2" customFormat="1">
      <c r="A2345" s="42"/>
      <c r="B2345" s="48"/>
      <c r="C2345" s="332" t="s">
        <v>6696</v>
      </c>
      <c r="D2345" s="332" t="s">
        <v>7693</v>
      </c>
      <c r="E2345" s="21" t="s">
        <v>436</v>
      </c>
      <c r="F2345" s="333">
        <v>3204.8400000000001</v>
      </c>
      <c r="G2345" s="42"/>
      <c r="H2345" s="48"/>
    </row>
    <row r="2346" s="2" customFormat="1" ht="16.8" customHeight="1">
      <c r="A2346" s="42"/>
      <c r="B2346" s="48"/>
      <c r="C2346" s="332" t="s">
        <v>6723</v>
      </c>
      <c r="D2346" s="332" t="s">
        <v>28</v>
      </c>
      <c r="E2346" s="21" t="s">
        <v>436</v>
      </c>
      <c r="F2346" s="333">
        <v>308</v>
      </c>
      <c r="G2346" s="42"/>
      <c r="H2346" s="48"/>
    </row>
    <row r="2347" s="2" customFormat="1" ht="16.8" customHeight="1">
      <c r="A2347" s="42"/>
      <c r="B2347" s="48"/>
      <c r="C2347" s="328" t="s">
        <v>6538</v>
      </c>
      <c r="D2347" s="329" t="s">
        <v>6538</v>
      </c>
      <c r="E2347" s="330" t="s">
        <v>28</v>
      </c>
      <c r="F2347" s="331">
        <v>4069.3919999999998</v>
      </c>
      <c r="G2347" s="42"/>
      <c r="H2347" s="48"/>
    </row>
    <row r="2348" s="2" customFormat="1" ht="16.8" customHeight="1">
      <c r="A2348" s="42"/>
      <c r="B2348" s="48"/>
      <c r="C2348" s="332" t="s">
        <v>28</v>
      </c>
      <c r="D2348" s="332" t="s">
        <v>6536</v>
      </c>
      <c r="E2348" s="21" t="s">
        <v>28</v>
      </c>
      <c r="F2348" s="333">
        <v>3204.8400000000001</v>
      </c>
      <c r="G2348" s="42"/>
      <c r="H2348" s="48"/>
    </row>
    <row r="2349" s="2" customFormat="1" ht="16.8" customHeight="1">
      <c r="A2349" s="42"/>
      <c r="B2349" s="48"/>
      <c r="C2349" s="332" t="s">
        <v>28</v>
      </c>
      <c r="D2349" s="332" t="s">
        <v>6533</v>
      </c>
      <c r="E2349" s="21" t="s">
        <v>28</v>
      </c>
      <c r="F2349" s="333">
        <v>864.55200000000002</v>
      </c>
      <c r="G2349" s="42"/>
      <c r="H2349" s="48"/>
    </row>
    <row r="2350" s="2" customFormat="1" ht="16.8" customHeight="1">
      <c r="A2350" s="42"/>
      <c r="B2350" s="48"/>
      <c r="C2350" s="332" t="s">
        <v>6538</v>
      </c>
      <c r="D2350" s="332" t="s">
        <v>466</v>
      </c>
      <c r="E2350" s="21" t="s">
        <v>28</v>
      </c>
      <c r="F2350" s="333">
        <v>4069.3919999999998</v>
      </c>
      <c r="G2350" s="42"/>
      <c r="H2350" s="48"/>
    </row>
    <row r="2351" s="2" customFormat="1" ht="16.8" customHeight="1">
      <c r="A2351" s="42"/>
      <c r="B2351" s="48"/>
      <c r="C2351" s="334" t="s">
        <v>7394</v>
      </c>
      <c r="D2351" s="42"/>
      <c r="E2351" s="42"/>
      <c r="F2351" s="42"/>
      <c r="G2351" s="42"/>
      <c r="H2351" s="48"/>
    </row>
    <row r="2352" s="2" customFormat="1" ht="16.8" customHeight="1">
      <c r="A2352" s="42"/>
      <c r="B2352" s="48"/>
      <c r="C2352" s="332" t="s">
        <v>6741</v>
      </c>
      <c r="D2352" s="332" t="s">
        <v>7691</v>
      </c>
      <c r="E2352" s="21" t="s">
        <v>436</v>
      </c>
      <c r="F2352" s="333">
        <v>4069.3919999999998</v>
      </c>
      <c r="G2352" s="42"/>
      <c r="H2352" s="48"/>
    </row>
    <row r="2353" s="2" customFormat="1" ht="16.8" customHeight="1">
      <c r="A2353" s="42"/>
      <c r="B2353" s="48"/>
      <c r="C2353" s="332" t="s">
        <v>6749</v>
      </c>
      <c r="D2353" s="332" t="s">
        <v>7696</v>
      </c>
      <c r="E2353" s="21" t="s">
        <v>436</v>
      </c>
      <c r="F2353" s="333">
        <v>4069.3919999999998</v>
      </c>
      <c r="G2353" s="42"/>
      <c r="H2353" s="48"/>
    </row>
    <row r="2354" s="2" customFormat="1" ht="16.8" customHeight="1">
      <c r="A2354" s="42"/>
      <c r="B2354" s="48"/>
      <c r="C2354" s="328" t="s">
        <v>292</v>
      </c>
      <c r="D2354" s="329" t="s">
        <v>292</v>
      </c>
      <c r="E2354" s="330" t="s">
        <v>28</v>
      </c>
      <c r="F2354" s="331">
        <v>336.91800000000001</v>
      </c>
      <c r="G2354" s="42"/>
      <c r="H2354" s="48"/>
    </row>
    <row r="2355" s="2" customFormat="1" ht="16.8" customHeight="1">
      <c r="A2355" s="42"/>
      <c r="B2355" s="48"/>
      <c r="C2355" s="332" t="s">
        <v>28</v>
      </c>
      <c r="D2355" s="332" t="s">
        <v>7009</v>
      </c>
      <c r="E2355" s="21" t="s">
        <v>28</v>
      </c>
      <c r="F2355" s="333">
        <v>138.69</v>
      </c>
      <c r="G2355" s="42"/>
      <c r="H2355" s="48"/>
    </row>
    <row r="2356" s="2" customFormat="1" ht="16.8" customHeight="1">
      <c r="A2356" s="42"/>
      <c r="B2356" s="48"/>
      <c r="C2356" s="332" t="s">
        <v>28</v>
      </c>
      <c r="D2356" s="332" t="s">
        <v>6513</v>
      </c>
      <c r="E2356" s="21" t="s">
        <v>28</v>
      </c>
      <c r="F2356" s="333">
        <v>11.300000000000001</v>
      </c>
      <c r="G2356" s="42"/>
      <c r="H2356" s="48"/>
    </row>
    <row r="2357" s="2" customFormat="1" ht="16.8" customHeight="1">
      <c r="A2357" s="42"/>
      <c r="B2357" s="48"/>
      <c r="C2357" s="332" t="s">
        <v>28</v>
      </c>
      <c r="D2357" s="332" t="s">
        <v>7010</v>
      </c>
      <c r="E2357" s="21" t="s">
        <v>28</v>
      </c>
      <c r="F2357" s="333">
        <v>97.694999999999993</v>
      </c>
      <c r="G2357" s="42"/>
      <c r="H2357" s="48"/>
    </row>
    <row r="2358" s="2" customFormat="1" ht="16.8" customHeight="1">
      <c r="A2358" s="42"/>
      <c r="B2358" s="48"/>
      <c r="C2358" s="332" t="s">
        <v>28</v>
      </c>
      <c r="D2358" s="332" t="s">
        <v>6517</v>
      </c>
      <c r="E2358" s="21" t="s">
        <v>28</v>
      </c>
      <c r="F2358" s="333">
        <v>11.163</v>
      </c>
      <c r="G2358" s="42"/>
      <c r="H2358" s="48"/>
    </row>
    <row r="2359" s="2" customFormat="1" ht="16.8" customHeight="1">
      <c r="A2359" s="42"/>
      <c r="B2359" s="48"/>
      <c r="C2359" s="332" t="s">
        <v>28</v>
      </c>
      <c r="D2359" s="332" t="s">
        <v>7011</v>
      </c>
      <c r="E2359" s="21" t="s">
        <v>28</v>
      </c>
      <c r="F2359" s="333">
        <v>23.445</v>
      </c>
      <c r="G2359" s="42"/>
      <c r="H2359" s="48"/>
    </row>
    <row r="2360" s="2" customFormat="1" ht="16.8" customHeight="1">
      <c r="A2360" s="42"/>
      <c r="B2360" s="48"/>
      <c r="C2360" s="332" t="s">
        <v>28</v>
      </c>
      <c r="D2360" s="332" t="s">
        <v>6524</v>
      </c>
      <c r="E2360" s="21" t="s">
        <v>28</v>
      </c>
      <c r="F2360" s="333">
        <v>15.98</v>
      </c>
      <c r="G2360" s="42"/>
      <c r="H2360" s="48"/>
    </row>
    <row r="2361" s="2" customFormat="1" ht="16.8" customHeight="1">
      <c r="A2361" s="42"/>
      <c r="B2361" s="48"/>
      <c r="C2361" s="332" t="s">
        <v>28</v>
      </c>
      <c r="D2361" s="332" t="s">
        <v>7012</v>
      </c>
      <c r="E2361" s="21" t="s">
        <v>28</v>
      </c>
      <c r="F2361" s="333">
        <v>22.545000000000002</v>
      </c>
      <c r="G2361" s="42"/>
      <c r="H2361" s="48"/>
    </row>
    <row r="2362" s="2" customFormat="1" ht="16.8" customHeight="1">
      <c r="A2362" s="42"/>
      <c r="B2362" s="48"/>
      <c r="C2362" s="332" t="s">
        <v>28</v>
      </c>
      <c r="D2362" s="332" t="s">
        <v>6528</v>
      </c>
      <c r="E2362" s="21" t="s">
        <v>28</v>
      </c>
      <c r="F2362" s="333">
        <v>16.100000000000001</v>
      </c>
      <c r="G2362" s="42"/>
      <c r="H2362" s="48"/>
    </row>
    <row r="2363" s="2" customFormat="1" ht="16.8" customHeight="1">
      <c r="A2363" s="42"/>
      <c r="B2363" s="48"/>
      <c r="C2363" s="332" t="s">
        <v>292</v>
      </c>
      <c r="D2363" s="332" t="s">
        <v>466</v>
      </c>
      <c r="E2363" s="21" t="s">
        <v>28</v>
      </c>
      <c r="F2363" s="333">
        <v>336.91800000000001</v>
      </c>
      <c r="G2363" s="42"/>
      <c r="H2363" s="48"/>
    </row>
    <row r="2364" s="2" customFormat="1" ht="16.8" customHeight="1">
      <c r="A2364" s="42"/>
      <c r="B2364" s="48"/>
      <c r="C2364" s="334" t="s">
        <v>7394</v>
      </c>
      <c r="D2364" s="42"/>
      <c r="E2364" s="42"/>
      <c r="F2364" s="42"/>
      <c r="G2364" s="42"/>
      <c r="H2364" s="48"/>
    </row>
    <row r="2365" s="2" customFormat="1" ht="16.8" customHeight="1">
      <c r="A2365" s="42"/>
      <c r="B2365" s="48"/>
      <c r="C2365" s="332" t="s">
        <v>7005</v>
      </c>
      <c r="D2365" s="332" t="s">
        <v>7006</v>
      </c>
      <c r="E2365" s="21" t="s">
        <v>436</v>
      </c>
      <c r="F2365" s="333">
        <v>336.91800000000001</v>
      </c>
      <c r="G2365" s="42"/>
      <c r="H2365" s="48"/>
    </row>
    <row r="2366" s="2" customFormat="1" ht="16.8" customHeight="1">
      <c r="A2366" s="42"/>
      <c r="B2366" s="48"/>
      <c r="C2366" s="332" t="s">
        <v>7001</v>
      </c>
      <c r="D2366" s="332" t="s">
        <v>7697</v>
      </c>
      <c r="E2366" s="21" t="s">
        <v>436</v>
      </c>
      <c r="F2366" s="333">
        <v>336.91800000000001</v>
      </c>
      <c r="G2366" s="42"/>
      <c r="H2366" s="48"/>
    </row>
    <row r="2367" s="2" customFormat="1" ht="16.8" customHeight="1">
      <c r="A2367" s="42"/>
      <c r="B2367" s="48"/>
      <c r="C2367" s="328" t="s">
        <v>295</v>
      </c>
      <c r="D2367" s="329" t="s">
        <v>295</v>
      </c>
      <c r="E2367" s="330" t="s">
        <v>28</v>
      </c>
      <c r="F2367" s="331">
        <v>368.29300000000001</v>
      </c>
      <c r="G2367" s="42"/>
      <c r="H2367" s="48"/>
    </row>
    <row r="2368" s="2" customFormat="1" ht="16.8" customHeight="1">
      <c r="A2368" s="42"/>
      <c r="B2368" s="48"/>
      <c r="C2368" s="332" t="s">
        <v>28</v>
      </c>
      <c r="D2368" s="332" t="s">
        <v>6511</v>
      </c>
      <c r="E2368" s="21" t="s">
        <v>28</v>
      </c>
      <c r="F2368" s="333">
        <v>154.09999999999999</v>
      </c>
      <c r="G2368" s="42"/>
      <c r="H2368" s="48"/>
    </row>
    <row r="2369" s="2" customFormat="1" ht="16.8" customHeight="1">
      <c r="A2369" s="42"/>
      <c r="B2369" s="48"/>
      <c r="C2369" s="332" t="s">
        <v>28</v>
      </c>
      <c r="D2369" s="332" t="s">
        <v>6513</v>
      </c>
      <c r="E2369" s="21" t="s">
        <v>28</v>
      </c>
      <c r="F2369" s="333">
        <v>11.300000000000001</v>
      </c>
      <c r="G2369" s="42"/>
      <c r="H2369" s="48"/>
    </row>
    <row r="2370" s="2" customFormat="1" ht="16.8" customHeight="1">
      <c r="A2370" s="42"/>
      <c r="B2370" s="48"/>
      <c r="C2370" s="332" t="s">
        <v>28</v>
      </c>
      <c r="D2370" s="332" t="s">
        <v>6515</v>
      </c>
      <c r="E2370" s="21" t="s">
        <v>28</v>
      </c>
      <c r="F2370" s="333">
        <v>108.55</v>
      </c>
      <c r="G2370" s="42"/>
      <c r="H2370" s="48"/>
    </row>
    <row r="2371" s="2" customFormat="1" ht="16.8" customHeight="1">
      <c r="A2371" s="42"/>
      <c r="B2371" s="48"/>
      <c r="C2371" s="332" t="s">
        <v>28</v>
      </c>
      <c r="D2371" s="332" t="s">
        <v>6517</v>
      </c>
      <c r="E2371" s="21" t="s">
        <v>28</v>
      </c>
      <c r="F2371" s="333">
        <v>11.163</v>
      </c>
      <c r="G2371" s="42"/>
      <c r="H2371" s="48"/>
    </row>
    <row r="2372" s="2" customFormat="1" ht="16.8" customHeight="1">
      <c r="A2372" s="42"/>
      <c r="B2372" s="48"/>
      <c r="C2372" s="332" t="s">
        <v>28</v>
      </c>
      <c r="D2372" s="332" t="s">
        <v>6522</v>
      </c>
      <c r="E2372" s="21" t="s">
        <v>28</v>
      </c>
      <c r="F2372" s="333">
        <v>26.050000000000001</v>
      </c>
      <c r="G2372" s="42"/>
      <c r="H2372" s="48"/>
    </row>
    <row r="2373" s="2" customFormat="1" ht="16.8" customHeight="1">
      <c r="A2373" s="42"/>
      <c r="B2373" s="48"/>
      <c r="C2373" s="332" t="s">
        <v>28</v>
      </c>
      <c r="D2373" s="332" t="s">
        <v>6524</v>
      </c>
      <c r="E2373" s="21" t="s">
        <v>28</v>
      </c>
      <c r="F2373" s="333">
        <v>15.98</v>
      </c>
      <c r="G2373" s="42"/>
      <c r="H2373" s="48"/>
    </row>
    <row r="2374" s="2" customFormat="1" ht="16.8" customHeight="1">
      <c r="A2374" s="42"/>
      <c r="B2374" s="48"/>
      <c r="C2374" s="332" t="s">
        <v>28</v>
      </c>
      <c r="D2374" s="332" t="s">
        <v>6526</v>
      </c>
      <c r="E2374" s="21" t="s">
        <v>28</v>
      </c>
      <c r="F2374" s="333">
        <v>25.050000000000001</v>
      </c>
      <c r="G2374" s="42"/>
      <c r="H2374" s="48"/>
    </row>
    <row r="2375" s="2" customFormat="1" ht="16.8" customHeight="1">
      <c r="A2375" s="42"/>
      <c r="B2375" s="48"/>
      <c r="C2375" s="332" t="s">
        <v>28</v>
      </c>
      <c r="D2375" s="332" t="s">
        <v>6528</v>
      </c>
      <c r="E2375" s="21" t="s">
        <v>28</v>
      </c>
      <c r="F2375" s="333">
        <v>16.100000000000001</v>
      </c>
      <c r="G2375" s="42"/>
      <c r="H2375" s="48"/>
    </row>
    <row r="2376" s="2" customFormat="1" ht="16.8" customHeight="1">
      <c r="A2376" s="42"/>
      <c r="B2376" s="48"/>
      <c r="C2376" s="332" t="s">
        <v>295</v>
      </c>
      <c r="D2376" s="332" t="s">
        <v>466</v>
      </c>
      <c r="E2376" s="21" t="s">
        <v>28</v>
      </c>
      <c r="F2376" s="333">
        <v>368.29300000000001</v>
      </c>
      <c r="G2376" s="42"/>
      <c r="H2376" s="48"/>
    </row>
    <row r="2377" s="2" customFormat="1" ht="16.8" customHeight="1">
      <c r="A2377" s="42"/>
      <c r="B2377" s="48"/>
      <c r="C2377" s="334" t="s">
        <v>7394</v>
      </c>
      <c r="D2377" s="42"/>
      <c r="E2377" s="42"/>
      <c r="F2377" s="42"/>
      <c r="G2377" s="42"/>
      <c r="H2377" s="48"/>
    </row>
    <row r="2378" s="2" customFormat="1" ht="16.8" customHeight="1">
      <c r="A2378" s="42"/>
      <c r="B2378" s="48"/>
      <c r="C2378" s="332" t="s">
        <v>7013</v>
      </c>
      <c r="D2378" s="332" t="s">
        <v>5100</v>
      </c>
      <c r="E2378" s="21" t="s">
        <v>436</v>
      </c>
      <c r="F2378" s="333">
        <v>368.29300000000001</v>
      </c>
      <c r="G2378" s="42"/>
      <c r="H2378" s="48"/>
    </row>
    <row r="2379" s="2" customFormat="1" ht="16.8" customHeight="1">
      <c r="A2379" s="42"/>
      <c r="B2379" s="48"/>
      <c r="C2379" s="332" t="s">
        <v>7016</v>
      </c>
      <c r="D2379" s="332" t="s">
        <v>7698</v>
      </c>
      <c r="E2379" s="21" t="s">
        <v>436</v>
      </c>
      <c r="F2379" s="333">
        <v>368.29300000000001</v>
      </c>
      <c r="G2379" s="42"/>
      <c r="H2379" s="48"/>
    </row>
    <row r="2380" s="2" customFormat="1" ht="16.8" customHeight="1">
      <c r="A2380" s="42"/>
      <c r="B2380" s="48"/>
      <c r="C2380" s="332" t="s">
        <v>7019</v>
      </c>
      <c r="D2380" s="332" t="s">
        <v>5101</v>
      </c>
      <c r="E2380" s="21" t="s">
        <v>436</v>
      </c>
      <c r="F2380" s="333">
        <v>368.29300000000001</v>
      </c>
      <c r="G2380" s="42"/>
      <c r="H2380" s="48"/>
    </row>
    <row r="2381" s="2" customFormat="1" ht="16.8" customHeight="1">
      <c r="A2381" s="42"/>
      <c r="B2381" s="48"/>
      <c r="C2381" s="328" t="s">
        <v>298</v>
      </c>
      <c r="D2381" s="329" t="s">
        <v>298</v>
      </c>
      <c r="E2381" s="330" t="s">
        <v>28</v>
      </c>
      <c r="F2381" s="331">
        <v>71.590000000000003</v>
      </c>
      <c r="G2381" s="42"/>
      <c r="H2381" s="48"/>
    </row>
    <row r="2382" s="2" customFormat="1" ht="16.8" customHeight="1">
      <c r="A2382" s="42"/>
      <c r="B2382" s="48"/>
      <c r="C2382" s="332" t="s">
        <v>28</v>
      </c>
      <c r="D2382" s="332" t="s">
        <v>6583</v>
      </c>
      <c r="E2382" s="21" t="s">
        <v>28</v>
      </c>
      <c r="F2382" s="333">
        <v>0</v>
      </c>
      <c r="G2382" s="42"/>
      <c r="H2382" s="48"/>
    </row>
    <row r="2383" s="2" customFormat="1" ht="16.8" customHeight="1">
      <c r="A2383" s="42"/>
      <c r="B2383" s="48"/>
      <c r="C2383" s="332" t="s">
        <v>28</v>
      </c>
      <c r="D2383" s="332" t="s">
        <v>6995</v>
      </c>
      <c r="E2383" s="21" t="s">
        <v>28</v>
      </c>
      <c r="F2383" s="333">
        <v>0.5</v>
      </c>
      <c r="G2383" s="42"/>
      <c r="H2383" s="48"/>
    </row>
    <row r="2384" s="2" customFormat="1" ht="16.8" customHeight="1">
      <c r="A2384" s="42"/>
      <c r="B2384" s="48"/>
      <c r="C2384" s="332" t="s">
        <v>28</v>
      </c>
      <c r="D2384" s="332" t="s">
        <v>6590</v>
      </c>
      <c r="E2384" s="21" t="s">
        <v>28</v>
      </c>
      <c r="F2384" s="333">
        <v>0</v>
      </c>
      <c r="G2384" s="42"/>
      <c r="H2384" s="48"/>
    </row>
    <row r="2385" s="2" customFormat="1" ht="16.8" customHeight="1">
      <c r="A2385" s="42"/>
      <c r="B2385" s="48"/>
      <c r="C2385" s="332" t="s">
        <v>28</v>
      </c>
      <c r="D2385" s="332" t="s">
        <v>6608</v>
      </c>
      <c r="E2385" s="21" t="s">
        <v>28</v>
      </c>
      <c r="F2385" s="333">
        <v>0.35999999999999999</v>
      </c>
      <c r="G2385" s="42"/>
      <c r="H2385" s="48"/>
    </row>
    <row r="2386" s="2" customFormat="1" ht="16.8" customHeight="1">
      <c r="A2386" s="42"/>
      <c r="B2386" s="48"/>
      <c r="C2386" s="332" t="s">
        <v>28</v>
      </c>
      <c r="D2386" s="332" t="s">
        <v>6520</v>
      </c>
      <c r="E2386" s="21" t="s">
        <v>28</v>
      </c>
      <c r="F2386" s="333">
        <v>40.700000000000003</v>
      </c>
      <c r="G2386" s="42"/>
      <c r="H2386" s="48"/>
    </row>
    <row r="2387" s="2" customFormat="1" ht="16.8" customHeight="1">
      <c r="A2387" s="42"/>
      <c r="B2387" s="48"/>
      <c r="C2387" s="332" t="s">
        <v>28</v>
      </c>
      <c r="D2387" s="332" t="s">
        <v>6996</v>
      </c>
      <c r="E2387" s="21" t="s">
        <v>28</v>
      </c>
      <c r="F2387" s="333">
        <v>12.619999999999999</v>
      </c>
      <c r="G2387" s="42"/>
      <c r="H2387" s="48"/>
    </row>
    <row r="2388" s="2" customFormat="1" ht="16.8" customHeight="1">
      <c r="A2388" s="42"/>
      <c r="B2388" s="48"/>
      <c r="C2388" s="332" t="s">
        <v>28</v>
      </c>
      <c r="D2388" s="332" t="s">
        <v>6593</v>
      </c>
      <c r="E2388" s="21" t="s">
        <v>28</v>
      </c>
      <c r="F2388" s="333">
        <v>0</v>
      </c>
      <c r="G2388" s="42"/>
      <c r="H2388" s="48"/>
    </row>
    <row r="2389" s="2" customFormat="1" ht="16.8" customHeight="1">
      <c r="A2389" s="42"/>
      <c r="B2389" s="48"/>
      <c r="C2389" s="332" t="s">
        <v>28</v>
      </c>
      <c r="D2389" s="332" t="s">
        <v>6997</v>
      </c>
      <c r="E2389" s="21" t="s">
        <v>28</v>
      </c>
      <c r="F2389" s="333">
        <v>8.1699999999999999</v>
      </c>
      <c r="G2389" s="42"/>
      <c r="H2389" s="48"/>
    </row>
    <row r="2390" s="2" customFormat="1" ht="16.8" customHeight="1">
      <c r="A2390" s="42"/>
      <c r="B2390" s="48"/>
      <c r="C2390" s="332" t="s">
        <v>28</v>
      </c>
      <c r="D2390" s="332" t="s">
        <v>6619</v>
      </c>
      <c r="E2390" s="21" t="s">
        <v>28</v>
      </c>
      <c r="F2390" s="333">
        <v>9.2400000000000002</v>
      </c>
      <c r="G2390" s="42"/>
      <c r="H2390" s="48"/>
    </row>
    <row r="2391" s="2" customFormat="1" ht="16.8" customHeight="1">
      <c r="A2391" s="42"/>
      <c r="B2391" s="48"/>
      <c r="C2391" s="332" t="s">
        <v>298</v>
      </c>
      <c r="D2391" s="332" t="s">
        <v>466</v>
      </c>
      <c r="E2391" s="21" t="s">
        <v>28</v>
      </c>
      <c r="F2391" s="333">
        <v>71.590000000000003</v>
      </c>
      <c r="G2391" s="42"/>
      <c r="H2391" s="48"/>
    </row>
    <row r="2392" s="2" customFormat="1" ht="16.8" customHeight="1">
      <c r="A2392" s="42"/>
      <c r="B2392" s="48"/>
      <c r="C2392" s="334" t="s">
        <v>7394</v>
      </c>
      <c r="D2392" s="42"/>
      <c r="E2392" s="42"/>
      <c r="F2392" s="42"/>
      <c r="G2392" s="42"/>
      <c r="H2392" s="48"/>
    </row>
    <row r="2393" s="2" customFormat="1" ht="16.8" customHeight="1">
      <c r="A2393" s="42"/>
      <c r="B2393" s="48"/>
      <c r="C2393" s="332" t="s">
        <v>4270</v>
      </c>
      <c r="D2393" s="332" t="s">
        <v>7513</v>
      </c>
      <c r="E2393" s="21" t="s">
        <v>436</v>
      </c>
      <c r="F2393" s="333">
        <v>71.590000000000003</v>
      </c>
      <c r="G2393" s="42"/>
      <c r="H2393" s="48"/>
    </row>
    <row r="2394" s="2" customFormat="1" ht="16.8" customHeight="1">
      <c r="A2394" s="42"/>
      <c r="B2394" s="48"/>
      <c r="C2394" s="332" t="s">
        <v>6990</v>
      </c>
      <c r="D2394" s="332" t="s">
        <v>7699</v>
      </c>
      <c r="E2394" s="21" t="s">
        <v>436</v>
      </c>
      <c r="F2394" s="333">
        <v>71.590000000000003</v>
      </c>
      <c r="G2394" s="42"/>
      <c r="H2394" s="48"/>
    </row>
    <row r="2395" s="2" customFormat="1" ht="16.8" customHeight="1">
      <c r="A2395" s="42"/>
      <c r="B2395" s="48"/>
      <c r="C2395" s="332" t="s">
        <v>4279</v>
      </c>
      <c r="D2395" s="332" t="s">
        <v>7515</v>
      </c>
      <c r="E2395" s="21" t="s">
        <v>436</v>
      </c>
      <c r="F2395" s="333">
        <v>71.590000000000003</v>
      </c>
      <c r="G2395" s="42"/>
      <c r="H2395" s="48"/>
    </row>
    <row r="2396" s="2" customFormat="1" ht="16.8" customHeight="1">
      <c r="A2396" s="42"/>
      <c r="B2396" s="48"/>
      <c r="C2396" s="332" t="s">
        <v>4312</v>
      </c>
      <c r="D2396" s="332" t="s">
        <v>7516</v>
      </c>
      <c r="E2396" s="21" t="s">
        <v>436</v>
      </c>
      <c r="F2396" s="333">
        <v>71.590000000000003</v>
      </c>
      <c r="G2396" s="42"/>
      <c r="H2396" s="48"/>
    </row>
    <row r="2397" s="2" customFormat="1" ht="16.8" customHeight="1">
      <c r="A2397" s="42"/>
      <c r="B2397" s="48"/>
      <c r="C2397" s="332" t="s">
        <v>4317</v>
      </c>
      <c r="D2397" s="332" t="s">
        <v>7517</v>
      </c>
      <c r="E2397" s="21" t="s">
        <v>436</v>
      </c>
      <c r="F2397" s="333">
        <v>71.590000000000003</v>
      </c>
      <c r="G2397" s="42"/>
      <c r="H2397" s="48"/>
    </row>
    <row r="2398" s="2" customFormat="1" ht="16.8" customHeight="1">
      <c r="A2398" s="42"/>
      <c r="B2398" s="48"/>
      <c r="C2398" s="328" t="s">
        <v>6557</v>
      </c>
      <c r="D2398" s="329" t="s">
        <v>6557</v>
      </c>
      <c r="E2398" s="330" t="s">
        <v>28</v>
      </c>
      <c r="F2398" s="331">
        <v>18.100000000000001</v>
      </c>
      <c r="G2398" s="42"/>
      <c r="H2398" s="48"/>
    </row>
    <row r="2399" s="2" customFormat="1" ht="16.8" customHeight="1">
      <c r="A2399" s="42"/>
      <c r="B2399" s="48"/>
      <c r="C2399" s="334" t="s">
        <v>7394</v>
      </c>
      <c r="D2399" s="42"/>
      <c r="E2399" s="42"/>
      <c r="F2399" s="42"/>
      <c r="G2399" s="42"/>
      <c r="H2399" s="48"/>
    </row>
    <row r="2400" s="2" customFormat="1" ht="16.8" customHeight="1">
      <c r="A2400" s="42"/>
      <c r="B2400" s="48"/>
      <c r="C2400" s="332" t="s">
        <v>7035</v>
      </c>
      <c r="D2400" s="332" t="s">
        <v>7700</v>
      </c>
      <c r="E2400" s="21" t="s">
        <v>859</v>
      </c>
      <c r="F2400" s="333">
        <v>18.100000000000001</v>
      </c>
      <c r="G2400" s="42"/>
      <c r="H2400" s="48"/>
    </row>
    <row r="2401" s="2" customFormat="1" ht="16.8" customHeight="1">
      <c r="A2401" s="42"/>
      <c r="B2401" s="48"/>
      <c r="C2401" s="328" t="s">
        <v>6555</v>
      </c>
      <c r="D2401" s="329" t="s">
        <v>6555</v>
      </c>
      <c r="E2401" s="330" t="s">
        <v>28</v>
      </c>
      <c r="F2401" s="331">
        <v>18.100000000000001</v>
      </c>
      <c r="G2401" s="42"/>
      <c r="H2401" s="48"/>
    </row>
    <row r="2402" s="2" customFormat="1" ht="16.8" customHeight="1">
      <c r="A2402" s="42"/>
      <c r="B2402" s="48"/>
      <c r="C2402" s="332" t="s">
        <v>28</v>
      </c>
      <c r="D2402" s="332" t="s">
        <v>6564</v>
      </c>
      <c r="E2402" s="21" t="s">
        <v>28</v>
      </c>
      <c r="F2402" s="333">
        <v>0</v>
      </c>
      <c r="G2402" s="42"/>
      <c r="H2402" s="48"/>
    </row>
    <row r="2403" s="2" customFormat="1" ht="16.8" customHeight="1">
      <c r="A2403" s="42"/>
      <c r="B2403" s="48"/>
      <c r="C2403" s="332" t="s">
        <v>28</v>
      </c>
      <c r="D2403" s="332" t="s">
        <v>7034</v>
      </c>
      <c r="E2403" s="21" t="s">
        <v>28</v>
      </c>
      <c r="F2403" s="333">
        <v>18.100000000000001</v>
      </c>
      <c r="G2403" s="42"/>
      <c r="H2403" s="48"/>
    </row>
    <row r="2404" s="2" customFormat="1" ht="16.8" customHeight="1">
      <c r="A2404" s="42"/>
      <c r="B2404" s="48"/>
      <c r="C2404" s="332" t="s">
        <v>6555</v>
      </c>
      <c r="D2404" s="332" t="s">
        <v>466</v>
      </c>
      <c r="E2404" s="21" t="s">
        <v>28</v>
      </c>
      <c r="F2404" s="333">
        <v>18.100000000000001</v>
      </c>
      <c r="G2404" s="42"/>
      <c r="H2404" s="48"/>
    </row>
    <row r="2405" s="2" customFormat="1" ht="16.8" customHeight="1">
      <c r="A2405" s="42"/>
      <c r="B2405" s="48"/>
      <c r="C2405" s="334" t="s">
        <v>7394</v>
      </c>
      <c r="D2405" s="42"/>
      <c r="E2405" s="42"/>
      <c r="F2405" s="42"/>
      <c r="G2405" s="42"/>
      <c r="H2405" s="48"/>
    </row>
    <row r="2406" s="2" customFormat="1" ht="16.8" customHeight="1">
      <c r="A2406" s="42"/>
      <c r="B2406" s="48"/>
      <c r="C2406" s="332" t="s">
        <v>7030</v>
      </c>
      <c r="D2406" s="332" t="s">
        <v>7701</v>
      </c>
      <c r="E2406" s="21" t="s">
        <v>949</v>
      </c>
      <c r="F2406" s="333">
        <v>18.100000000000001</v>
      </c>
      <c r="G2406" s="42"/>
      <c r="H2406" s="48"/>
    </row>
    <row r="2407" s="2" customFormat="1" ht="16.8" customHeight="1">
      <c r="A2407" s="42"/>
      <c r="B2407" s="48"/>
      <c r="C2407" s="332" t="s">
        <v>7022</v>
      </c>
      <c r="D2407" s="332" t="s">
        <v>7702</v>
      </c>
      <c r="E2407" s="21" t="s">
        <v>949</v>
      </c>
      <c r="F2407" s="333">
        <v>18.100000000000001</v>
      </c>
      <c r="G2407" s="42"/>
      <c r="H2407" s="48"/>
    </row>
    <row r="2408" s="2" customFormat="1" ht="16.8" customHeight="1">
      <c r="A2408" s="42"/>
      <c r="B2408" s="48"/>
      <c r="C2408" s="332" t="s">
        <v>7026</v>
      </c>
      <c r="D2408" s="332" t="s">
        <v>7703</v>
      </c>
      <c r="E2408" s="21" t="s">
        <v>949</v>
      </c>
      <c r="F2408" s="333">
        <v>18.100000000000001</v>
      </c>
      <c r="G2408" s="42"/>
      <c r="H2408" s="48"/>
    </row>
    <row r="2409" s="2" customFormat="1" ht="16.8" customHeight="1">
      <c r="A2409" s="42"/>
      <c r="B2409" s="48"/>
      <c r="C2409" s="332" t="s">
        <v>7039</v>
      </c>
      <c r="D2409" s="332" t="s">
        <v>7704</v>
      </c>
      <c r="E2409" s="21" t="s">
        <v>949</v>
      </c>
      <c r="F2409" s="333">
        <v>18.100000000000001</v>
      </c>
      <c r="G2409" s="42"/>
      <c r="H2409" s="48"/>
    </row>
    <row r="2410" s="2" customFormat="1" ht="16.8" customHeight="1">
      <c r="A2410" s="42"/>
      <c r="B2410" s="48"/>
      <c r="C2410" s="332" t="s">
        <v>7043</v>
      </c>
      <c r="D2410" s="332" t="s">
        <v>7705</v>
      </c>
      <c r="E2410" s="21" t="s">
        <v>949</v>
      </c>
      <c r="F2410" s="333">
        <v>18.100000000000001</v>
      </c>
      <c r="G2410" s="42"/>
      <c r="H2410" s="48"/>
    </row>
    <row r="2411" s="2" customFormat="1" ht="16.8" customHeight="1">
      <c r="A2411" s="42"/>
      <c r="B2411" s="48"/>
      <c r="C2411" s="328" t="s">
        <v>6550</v>
      </c>
      <c r="D2411" s="329" t="s">
        <v>6550</v>
      </c>
      <c r="E2411" s="330" t="s">
        <v>28</v>
      </c>
      <c r="F2411" s="331">
        <v>7.2000000000000002</v>
      </c>
      <c r="G2411" s="42"/>
      <c r="H2411" s="48"/>
    </row>
    <row r="2412" s="2" customFormat="1" ht="16.8" customHeight="1">
      <c r="A2412" s="42"/>
      <c r="B2412" s="48"/>
      <c r="C2412" s="334" t="s">
        <v>7394</v>
      </c>
      <c r="D2412" s="42"/>
      <c r="E2412" s="42"/>
      <c r="F2412" s="42"/>
      <c r="G2412" s="42"/>
      <c r="H2412" s="48"/>
    </row>
    <row r="2413" s="2" customFormat="1" ht="16.8" customHeight="1">
      <c r="A2413" s="42"/>
      <c r="B2413" s="48"/>
      <c r="C2413" s="332" t="s">
        <v>6965</v>
      </c>
      <c r="D2413" s="332" t="s">
        <v>7706</v>
      </c>
      <c r="E2413" s="21" t="s">
        <v>436</v>
      </c>
      <c r="F2413" s="333">
        <v>7.2000000000000002</v>
      </c>
      <c r="G2413" s="42"/>
      <c r="H2413" s="48"/>
    </row>
    <row r="2414" s="2" customFormat="1" ht="16.8" customHeight="1">
      <c r="A2414" s="42"/>
      <c r="B2414" s="48"/>
      <c r="C2414" s="332" t="s">
        <v>6969</v>
      </c>
      <c r="D2414" s="332" t="s">
        <v>7707</v>
      </c>
      <c r="E2414" s="21" t="s">
        <v>436</v>
      </c>
      <c r="F2414" s="333">
        <v>7.2000000000000002</v>
      </c>
      <c r="G2414" s="42"/>
      <c r="H2414" s="48"/>
    </row>
    <row r="2415" s="2" customFormat="1" ht="16.8" customHeight="1">
      <c r="A2415" s="42"/>
      <c r="B2415" s="48"/>
      <c r="C2415" s="332" t="s">
        <v>6973</v>
      </c>
      <c r="D2415" s="332" t="s">
        <v>7708</v>
      </c>
      <c r="E2415" s="21" t="s">
        <v>436</v>
      </c>
      <c r="F2415" s="333">
        <v>7.2000000000000002</v>
      </c>
      <c r="G2415" s="42"/>
      <c r="H2415" s="48"/>
    </row>
    <row r="2416" s="2" customFormat="1" ht="16.8" customHeight="1">
      <c r="A2416" s="42"/>
      <c r="B2416" s="48"/>
      <c r="C2416" s="332" t="s">
        <v>6977</v>
      </c>
      <c r="D2416" s="332" t="s">
        <v>7709</v>
      </c>
      <c r="E2416" s="21" t="s">
        <v>436</v>
      </c>
      <c r="F2416" s="333">
        <v>7.2000000000000002</v>
      </c>
      <c r="G2416" s="42"/>
      <c r="H2416" s="48"/>
    </row>
    <row r="2417" s="2" customFormat="1" ht="16.8" customHeight="1">
      <c r="A2417" s="42"/>
      <c r="B2417" s="48"/>
      <c r="C2417" s="332" t="s">
        <v>6981</v>
      </c>
      <c r="D2417" s="332" t="s">
        <v>7710</v>
      </c>
      <c r="E2417" s="21" t="s">
        <v>436</v>
      </c>
      <c r="F2417" s="333">
        <v>7.2000000000000002</v>
      </c>
      <c r="G2417" s="42"/>
      <c r="H2417" s="48"/>
    </row>
    <row r="2418" s="2" customFormat="1" ht="16.8" customHeight="1">
      <c r="A2418" s="42"/>
      <c r="B2418" s="48"/>
      <c r="C2418" s="328" t="s">
        <v>325</v>
      </c>
      <c r="D2418" s="329" t="s">
        <v>325</v>
      </c>
      <c r="E2418" s="330" t="s">
        <v>28</v>
      </c>
      <c r="F2418" s="331">
        <v>2877</v>
      </c>
      <c r="G2418" s="42"/>
      <c r="H2418" s="48"/>
    </row>
    <row r="2419" s="2" customFormat="1" ht="16.8" customHeight="1">
      <c r="A2419" s="42"/>
      <c r="B2419" s="48"/>
      <c r="C2419" s="332" t="s">
        <v>28</v>
      </c>
      <c r="D2419" s="332" t="s">
        <v>6583</v>
      </c>
      <c r="E2419" s="21" t="s">
        <v>28</v>
      </c>
      <c r="F2419" s="333">
        <v>0</v>
      </c>
      <c r="G2419" s="42"/>
      <c r="H2419" s="48"/>
    </row>
    <row r="2420" s="2" customFormat="1" ht="16.8" customHeight="1">
      <c r="A2420" s="42"/>
      <c r="B2420" s="48"/>
      <c r="C2420" s="332" t="s">
        <v>28</v>
      </c>
      <c r="D2420" s="332" t="s">
        <v>6812</v>
      </c>
      <c r="E2420" s="21" t="s">
        <v>28</v>
      </c>
      <c r="F2420" s="333">
        <v>0</v>
      </c>
      <c r="G2420" s="42"/>
      <c r="H2420" s="48"/>
    </row>
    <row r="2421" s="2" customFormat="1" ht="16.8" customHeight="1">
      <c r="A2421" s="42"/>
      <c r="B2421" s="48"/>
      <c r="C2421" s="332" t="s">
        <v>28</v>
      </c>
      <c r="D2421" s="332" t="s">
        <v>6813</v>
      </c>
      <c r="E2421" s="21" t="s">
        <v>28</v>
      </c>
      <c r="F2421" s="333">
        <v>939</v>
      </c>
      <c r="G2421" s="42"/>
      <c r="H2421" s="48"/>
    </row>
    <row r="2422" s="2" customFormat="1" ht="16.8" customHeight="1">
      <c r="A2422" s="42"/>
      <c r="B2422" s="48"/>
      <c r="C2422" s="332" t="s">
        <v>28</v>
      </c>
      <c r="D2422" s="332" t="s">
        <v>6590</v>
      </c>
      <c r="E2422" s="21" t="s">
        <v>28</v>
      </c>
      <c r="F2422" s="333">
        <v>0</v>
      </c>
      <c r="G2422" s="42"/>
      <c r="H2422" s="48"/>
    </row>
    <row r="2423" s="2" customFormat="1" ht="16.8" customHeight="1">
      <c r="A2423" s="42"/>
      <c r="B2423" s="48"/>
      <c r="C2423" s="332" t="s">
        <v>28</v>
      </c>
      <c r="D2423" s="332" t="s">
        <v>6814</v>
      </c>
      <c r="E2423" s="21" t="s">
        <v>28</v>
      </c>
      <c r="F2423" s="333">
        <v>0</v>
      </c>
      <c r="G2423" s="42"/>
      <c r="H2423" s="48"/>
    </row>
    <row r="2424" s="2" customFormat="1" ht="16.8" customHeight="1">
      <c r="A2424" s="42"/>
      <c r="B2424" s="48"/>
      <c r="C2424" s="332" t="s">
        <v>28</v>
      </c>
      <c r="D2424" s="332" t="s">
        <v>6815</v>
      </c>
      <c r="E2424" s="21" t="s">
        <v>28</v>
      </c>
      <c r="F2424" s="333">
        <v>1054</v>
      </c>
      <c r="G2424" s="42"/>
      <c r="H2424" s="48"/>
    </row>
    <row r="2425" s="2" customFormat="1" ht="16.8" customHeight="1">
      <c r="A2425" s="42"/>
      <c r="B2425" s="48"/>
      <c r="C2425" s="332" t="s">
        <v>28</v>
      </c>
      <c r="D2425" s="332" t="s">
        <v>6564</v>
      </c>
      <c r="E2425" s="21" t="s">
        <v>28</v>
      </c>
      <c r="F2425" s="333">
        <v>0</v>
      </c>
      <c r="G2425" s="42"/>
      <c r="H2425" s="48"/>
    </row>
    <row r="2426" s="2" customFormat="1" ht="16.8" customHeight="1">
      <c r="A2426" s="42"/>
      <c r="B2426" s="48"/>
      <c r="C2426" s="332" t="s">
        <v>28</v>
      </c>
      <c r="D2426" s="332" t="s">
        <v>6816</v>
      </c>
      <c r="E2426" s="21" t="s">
        <v>28</v>
      </c>
      <c r="F2426" s="333">
        <v>0</v>
      </c>
      <c r="G2426" s="42"/>
      <c r="H2426" s="48"/>
    </row>
    <row r="2427" s="2" customFormat="1" ht="16.8" customHeight="1">
      <c r="A2427" s="42"/>
      <c r="B2427" s="48"/>
      <c r="C2427" s="332" t="s">
        <v>28</v>
      </c>
      <c r="D2427" s="332" t="s">
        <v>6817</v>
      </c>
      <c r="E2427" s="21" t="s">
        <v>28</v>
      </c>
      <c r="F2427" s="333">
        <v>450</v>
      </c>
      <c r="G2427" s="42"/>
      <c r="H2427" s="48"/>
    </row>
    <row r="2428" s="2" customFormat="1" ht="16.8" customHeight="1">
      <c r="A2428" s="42"/>
      <c r="B2428" s="48"/>
      <c r="C2428" s="332" t="s">
        <v>28</v>
      </c>
      <c r="D2428" s="332" t="s">
        <v>6593</v>
      </c>
      <c r="E2428" s="21" t="s">
        <v>28</v>
      </c>
      <c r="F2428" s="333">
        <v>0</v>
      </c>
      <c r="G2428" s="42"/>
      <c r="H2428" s="48"/>
    </row>
    <row r="2429" s="2" customFormat="1" ht="16.8" customHeight="1">
      <c r="A2429" s="42"/>
      <c r="B2429" s="48"/>
      <c r="C2429" s="332" t="s">
        <v>28</v>
      </c>
      <c r="D2429" s="332" t="s">
        <v>6818</v>
      </c>
      <c r="E2429" s="21" t="s">
        <v>28</v>
      </c>
      <c r="F2429" s="333">
        <v>0</v>
      </c>
      <c r="G2429" s="42"/>
      <c r="H2429" s="48"/>
    </row>
    <row r="2430" s="2" customFormat="1" ht="16.8" customHeight="1">
      <c r="A2430" s="42"/>
      <c r="B2430" s="48"/>
      <c r="C2430" s="332" t="s">
        <v>28</v>
      </c>
      <c r="D2430" s="332" t="s">
        <v>6819</v>
      </c>
      <c r="E2430" s="21" t="s">
        <v>28</v>
      </c>
      <c r="F2430" s="333">
        <v>434</v>
      </c>
      <c r="G2430" s="42"/>
      <c r="H2430" s="48"/>
    </row>
    <row r="2431" s="2" customFormat="1" ht="16.8" customHeight="1">
      <c r="A2431" s="42"/>
      <c r="B2431" s="48"/>
      <c r="C2431" s="332" t="s">
        <v>325</v>
      </c>
      <c r="D2431" s="332" t="s">
        <v>466</v>
      </c>
      <c r="E2431" s="21" t="s">
        <v>28</v>
      </c>
      <c r="F2431" s="333">
        <v>2877</v>
      </c>
      <c r="G2431" s="42"/>
      <c r="H2431" s="48"/>
    </row>
    <row r="2432" s="2" customFormat="1" ht="16.8" customHeight="1">
      <c r="A2432" s="42"/>
      <c r="B2432" s="48"/>
      <c r="C2432" s="334" t="s">
        <v>7394</v>
      </c>
      <c r="D2432" s="42"/>
      <c r="E2432" s="42"/>
      <c r="F2432" s="42"/>
      <c r="G2432" s="42"/>
      <c r="H2432" s="48"/>
    </row>
    <row r="2433" s="2" customFormat="1">
      <c r="A2433" s="42"/>
      <c r="B2433" s="48"/>
      <c r="C2433" s="332" t="s">
        <v>6808</v>
      </c>
      <c r="D2433" s="332" t="s">
        <v>7711</v>
      </c>
      <c r="E2433" s="21" t="s">
        <v>436</v>
      </c>
      <c r="F2433" s="333">
        <v>2877</v>
      </c>
      <c r="G2433" s="42"/>
      <c r="H2433" s="48"/>
    </row>
    <row r="2434" s="2" customFormat="1" ht="16.8" customHeight="1">
      <c r="A2434" s="42"/>
      <c r="B2434" s="48"/>
      <c r="C2434" s="332" t="s">
        <v>1332</v>
      </c>
      <c r="D2434" s="332" t="s">
        <v>7712</v>
      </c>
      <c r="E2434" s="21" t="s">
        <v>436</v>
      </c>
      <c r="F2434" s="333">
        <v>2877</v>
      </c>
      <c r="G2434" s="42"/>
      <c r="H2434" s="48"/>
    </row>
    <row r="2435" s="2" customFormat="1" ht="16.8" customHeight="1">
      <c r="A2435" s="42"/>
      <c r="B2435" s="48"/>
      <c r="C2435" s="332" t="s">
        <v>6577</v>
      </c>
      <c r="D2435" s="332" t="s">
        <v>7713</v>
      </c>
      <c r="E2435" s="21" t="s">
        <v>436</v>
      </c>
      <c r="F2435" s="333">
        <v>2877</v>
      </c>
      <c r="G2435" s="42"/>
      <c r="H2435" s="48"/>
    </row>
    <row r="2436" s="2" customFormat="1" ht="16.8" customHeight="1">
      <c r="A2436" s="42"/>
      <c r="B2436" s="48"/>
      <c r="C2436" s="332" t="s">
        <v>7047</v>
      </c>
      <c r="D2436" s="332" t="s">
        <v>7714</v>
      </c>
      <c r="E2436" s="21" t="s">
        <v>436</v>
      </c>
      <c r="F2436" s="333">
        <v>2877</v>
      </c>
      <c r="G2436" s="42"/>
      <c r="H2436" s="48"/>
    </row>
    <row r="2437" s="2" customFormat="1" ht="16.8" customHeight="1">
      <c r="A2437" s="42"/>
      <c r="B2437" s="48"/>
      <c r="C2437" s="332" t="s">
        <v>7058</v>
      </c>
      <c r="D2437" s="332" t="s">
        <v>7715</v>
      </c>
      <c r="E2437" s="21" t="s">
        <v>436</v>
      </c>
      <c r="F2437" s="333">
        <v>2877</v>
      </c>
      <c r="G2437" s="42"/>
      <c r="H2437" s="48"/>
    </row>
    <row r="2438" s="2" customFormat="1" ht="16.8" customHeight="1">
      <c r="A2438" s="42"/>
      <c r="B2438" s="48"/>
      <c r="C2438" s="328" t="s">
        <v>6531</v>
      </c>
      <c r="D2438" s="329" t="s">
        <v>6531</v>
      </c>
      <c r="E2438" s="330" t="s">
        <v>28</v>
      </c>
      <c r="F2438" s="331">
        <v>54.299999999999997</v>
      </c>
      <c r="G2438" s="42"/>
      <c r="H2438" s="48"/>
    </row>
    <row r="2439" s="2" customFormat="1" ht="16.8" customHeight="1">
      <c r="A2439" s="42"/>
      <c r="B2439" s="48"/>
      <c r="C2439" s="332" t="s">
        <v>28</v>
      </c>
      <c r="D2439" s="332" t="s">
        <v>6583</v>
      </c>
      <c r="E2439" s="21" t="s">
        <v>28</v>
      </c>
      <c r="F2439" s="333">
        <v>0</v>
      </c>
      <c r="G2439" s="42"/>
      <c r="H2439" s="48"/>
    </row>
    <row r="2440" s="2" customFormat="1" ht="16.8" customHeight="1">
      <c r="A2440" s="42"/>
      <c r="B2440" s="48"/>
      <c r="C2440" s="332" t="s">
        <v>28</v>
      </c>
      <c r="D2440" s="332" t="s">
        <v>7057</v>
      </c>
      <c r="E2440" s="21" t="s">
        <v>28</v>
      </c>
      <c r="F2440" s="333">
        <v>0</v>
      </c>
      <c r="G2440" s="42"/>
      <c r="H2440" s="48"/>
    </row>
    <row r="2441" s="2" customFormat="1" ht="16.8" customHeight="1">
      <c r="A2441" s="42"/>
      <c r="B2441" s="48"/>
      <c r="C2441" s="332" t="s">
        <v>28</v>
      </c>
      <c r="D2441" s="332" t="s">
        <v>6532</v>
      </c>
      <c r="E2441" s="21" t="s">
        <v>28</v>
      </c>
      <c r="F2441" s="333">
        <v>54.299999999999997</v>
      </c>
      <c r="G2441" s="42"/>
      <c r="H2441" s="48"/>
    </row>
    <row r="2442" s="2" customFormat="1" ht="16.8" customHeight="1">
      <c r="A2442" s="42"/>
      <c r="B2442" s="48"/>
      <c r="C2442" s="332" t="s">
        <v>6531</v>
      </c>
      <c r="D2442" s="332" t="s">
        <v>466</v>
      </c>
      <c r="E2442" s="21" t="s">
        <v>28</v>
      </c>
      <c r="F2442" s="333">
        <v>54.299999999999997</v>
      </c>
      <c r="G2442" s="42"/>
      <c r="H2442" s="48"/>
    </row>
    <row r="2443" s="2" customFormat="1" ht="16.8" customHeight="1">
      <c r="A2443" s="42"/>
      <c r="B2443" s="48"/>
      <c r="C2443" s="334" t="s">
        <v>7394</v>
      </c>
      <c r="D2443" s="42"/>
      <c r="E2443" s="42"/>
      <c r="F2443" s="42"/>
      <c r="G2443" s="42"/>
      <c r="H2443" s="48"/>
    </row>
    <row r="2444" s="2" customFormat="1" ht="16.8" customHeight="1">
      <c r="A2444" s="42"/>
      <c r="B2444" s="48"/>
      <c r="C2444" s="332" t="s">
        <v>7054</v>
      </c>
      <c r="D2444" s="332" t="s">
        <v>7716</v>
      </c>
      <c r="E2444" s="21" t="s">
        <v>436</v>
      </c>
      <c r="F2444" s="333">
        <v>54.299999999999997</v>
      </c>
      <c r="G2444" s="42"/>
      <c r="H2444" s="48"/>
    </row>
    <row r="2445" s="2" customFormat="1" ht="16.8" customHeight="1">
      <c r="A2445" s="42"/>
      <c r="B2445" s="48"/>
      <c r="C2445" s="332" t="s">
        <v>6655</v>
      </c>
      <c r="D2445" s="332" t="s">
        <v>7717</v>
      </c>
      <c r="E2445" s="21" t="s">
        <v>436</v>
      </c>
      <c r="F2445" s="333">
        <v>10.859999999999999</v>
      </c>
      <c r="G2445" s="42"/>
      <c r="H2445" s="48"/>
    </row>
    <row r="2446" s="2" customFormat="1" ht="16.8" customHeight="1">
      <c r="A2446" s="42"/>
      <c r="B2446" s="48"/>
      <c r="C2446" s="332" t="s">
        <v>6659</v>
      </c>
      <c r="D2446" s="332" t="s">
        <v>7717</v>
      </c>
      <c r="E2446" s="21" t="s">
        <v>436</v>
      </c>
      <c r="F2446" s="333">
        <v>54.299999999999997</v>
      </c>
      <c r="G2446" s="42"/>
      <c r="H2446" s="48"/>
    </row>
    <row r="2447" s="2" customFormat="1" ht="16.8" customHeight="1">
      <c r="A2447" s="42"/>
      <c r="B2447" s="48"/>
      <c r="C2447" s="332" t="s">
        <v>6662</v>
      </c>
      <c r="D2447" s="332" t="s">
        <v>7717</v>
      </c>
      <c r="E2447" s="21" t="s">
        <v>436</v>
      </c>
      <c r="F2447" s="333">
        <v>54.299999999999997</v>
      </c>
      <c r="G2447" s="42"/>
      <c r="H2447" s="48"/>
    </row>
    <row r="2448" s="2" customFormat="1" ht="16.8" customHeight="1">
      <c r="A2448" s="42"/>
      <c r="B2448" s="48"/>
      <c r="C2448" s="332" t="s">
        <v>7051</v>
      </c>
      <c r="D2448" s="332" t="s">
        <v>7718</v>
      </c>
      <c r="E2448" s="21" t="s">
        <v>436</v>
      </c>
      <c r="F2448" s="333">
        <v>54.299999999999997</v>
      </c>
      <c r="G2448" s="42"/>
      <c r="H2448" s="48"/>
    </row>
    <row r="2449" s="2" customFormat="1" ht="16.8" customHeight="1">
      <c r="A2449" s="42"/>
      <c r="B2449" s="48"/>
      <c r="C2449" s="328" t="s">
        <v>337</v>
      </c>
      <c r="D2449" s="329" t="s">
        <v>337</v>
      </c>
      <c r="E2449" s="330" t="s">
        <v>28</v>
      </c>
      <c r="F2449" s="331">
        <v>10.699999999999999</v>
      </c>
      <c r="G2449" s="42"/>
      <c r="H2449" s="48"/>
    </row>
    <row r="2450" s="2" customFormat="1" ht="16.8" customHeight="1">
      <c r="A2450" s="42"/>
      <c r="B2450" s="48"/>
      <c r="C2450" s="332" t="s">
        <v>28</v>
      </c>
      <c r="D2450" s="332" t="s">
        <v>6544</v>
      </c>
      <c r="E2450" s="21" t="s">
        <v>28</v>
      </c>
      <c r="F2450" s="333">
        <v>4.2800000000000002</v>
      </c>
      <c r="G2450" s="42"/>
      <c r="H2450" s="48"/>
    </row>
    <row r="2451" s="2" customFormat="1" ht="16.8" customHeight="1">
      <c r="A2451" s="42"/>
      <c r="B2451" s="48"/>
      <c r="C2451" s="332" t="s">
        <v>28</v>
      </c>
      <c r="D2451" s="332" t="s">
        <v>6807</v>
      </c>
      <c r="E2451" s="21" t="s">
        <v>28</v>
      </c>
      <c r="F2451" s="333">
        <v>6.4199999999999999</v>
      </c>
      <c r="G2451" s="42"/>
      <c r="H2451" s="48"/>
    </row>
    <row r="2452" s="2" customFormat="1" ht="16.8" customHeight="1">
      <c r="A2452" s="42"/>
      <c r="B2452" s="48"/>
      <c r="C2452" s="332" t="s">
        <v>337</v>
      </c>
      <c r="D2452" s="332" t="s">
        <v>466</v>
      </c>
      <c r="E2452" s="21" t="s">
        <v>28</v>
      </c>
      <c r="F2452" s="333">
        <v>10.699999999999999</v>
      </c>
      <c r="G2452" s="42"/>
      <c r="H2452" s="48"/>
    </row>
    <row r="2453" s="2" customFormat="1" ht="16.8" customHeight="1">
      <c r="A2453" s="42"/>
      <c r="B2453" s="48"/>
      <c r="C2453" s="334" t="s">
        <v>7394</v>
      </c>
      <c r="D2453" s="42"/>
      <c r="E2453" s="42"/>
      <c r="F2453" s="42"/>
      <c r="G2453" s="42"/>
      <c r="H2453" s="48"/>
    </row>
    <row r="2454" s="2" customFormat="1">
      <c r="A2454" s="42"/>
      <c r="B2454" s="48"/>
      <c r="C2454" s="332" t="s">
        <v>6274</v>
      </c>
      <c r="D2454" s="332" t="s">
        <v>7719</v>
      </c>
      <c r="E2454" s="21" t="s">
        <v>436</v>
      </c>
      <c r="F2454" s="333">
        <v>10.699999999999999</v>
      </c>
      <c r="G2454" s="42"/>
      <c r="H2454" s="48"/>
    </row>
    <row r="2455" s="2" customFormat="1" ht="16.8" customHeight="1">
      <c r="A2455" s="42"/>
      <c r="B2455" s="48"/>
      <c r="C2455" s="332" t="s">
        <v>6573</v>
      </c>
      <c r="D2455" s="332" t="s">
        <v>7720</v>
      </c>
      <c r="E2455" s="21" t="s">
        <v>436</v>
      </c>
      <c r="F2455" s="333">
        <v>10.699999999999999</v>
      </c>
      <c r="G2455" s="42"/>
      <c r="H2455" s="48"/>
    </row>
    <row r="2456" s="2" customFormat="1" ht="16.8" customHeight="1">
      <c r="A2456" s="42"/>
      <c r="B2456" s="48"/>
      <c r="C2456" s="332" t="s">
        <v>6827</v>
      </c>
      <c r="D2456" s="332" t="s">
        <v>7721</v>
      </c>
      <c r="E2456" s="21" t="s">
        <v>436</v>
      </c>
      <c r="F2456" s="333">
        <v>55.5</v>
      </c>
      <c r="G2456" s="42"/>
      <c r="H2456" s="48"/>
    </row>
    <row r="2457" s="2" customFormat="1" ht="16.8" customHeight="1">
      <c r="A2457" s="42"/>
      <c r="B2457" s="48"/>
      <c r="C2457" s="328" t="s">
        <v>6546</v>
      </c>
      <c r="D2457" s="329" t="s">
        <v>6546</v>
      </c>
      <c r="E2457" s="330" t="s">
        <v>28</v>
      </c>
      <c r="F2457" s="331">
        <v>55.5</v>
      </c>
      <c r="G2457" s="42"/>
      <c r="H2457" s="48"/>
    </row>
    <row r="2458" s="2" customFormat="1" ht="16.8" customHeight="1">
      <c r="A2458" s="42"/>
      <c r="B2458" s="48"/>
      <c r="C2458" s="332" t="s">
        <v>28</v>
      </c>
      <c r="D2458" s="332" t="s">
        <v>6529</v>
      </c>
      <c r="E2458" s="21" t="s">
        <v>28</v>
      </c>
      <c r="F2458" s="333">
        <v>44.799999999999997</v>
      </c>
      <c r="G2458" s="42"/>
      <c r="H2458" s="48"/>
    </row>
    <row r="2459" s="2" customFormat="1" ht="16.8" customHeight="1">
      <c r="A2459" s="42"/>
      <c r="B2459" s="48"/>
      <c r="C2459" s="332" t="s">
        <v>28</v>
      </c>
      <c r="D2459" s="332" t="s">
        <v>337</v>
      </c>
      <c r="E2459" s="21" t="s">
        <v>28</v>
      </c>
      <c r="F2459" s="333">
        <v>10.699999999999999</v>
      </c>
      <c r="G2459" s="42"/>
      <c r="H2459" s="48"/>
    </row>
    <row r="2460" s="2" customFormat="1" ht="16.8" customHeight="1">
      <c r="A2460" s="42"/>
      <c r="B2460" s="48"/>
      <c r="C2460" s="332" t="s">
        <v>28</v>
      </c>
      <c r="D2460" s="332" t="s">
        <v>28</v>
      </c>
      <c r="E2460" s="21" t="s">
        <v>28</v>
      </c>
      <c r="F2460" s="333">
        <v>0</v>
      </c>
      <c r="G2460" s="42"/>
      <c r="H2460" s="48"/>
    </row>
    <row r="2461" s="2" customFormat="1" ht="16.8" customHeight="1">
      <c r="A2461" s="42"/>
      <c r="B2461" s="48"/>
      <c r="C2461" s="332" t="s">
        <v>6546</v>
      </c>
      <c r="D2461" s="332" t="s">
        <v>466</v>
      </c>
      <c r="E2461" s="21" t="s">
        <v>28</v>
      </c>
      <c r="F2461" s="333">
        <v>55.5</v>
      </c>
      <c r="G2461" s="42"/>
      <c r="H2461" s="48"/>
    </row>
    <row r="2462" s="2" customFormat="1" ht="16.8" customHeight="1">
      <c r="A2462" s="42"/>
      <c r="B2462" s="48"/>
      <c r="C2462" s="334" t="s">
        <v>7394</v>
      </c>
      <c r="D2462" s="42"/>
      <c r="E2462" s="42"/>
      <c r="F2462" s="42"/>
      <c r="G2462" s="42"/>
      <c r="H2462" s="48"/>
    </row>
    <row r="2463" s="2" customFormat="1" ht="16.8" customHeight="1">
      <c r="A2463" s="42"/>
      <c r="B2463" s="48"/>
      <c r="C2463" s="332" t="s">
        <v>6827</v>
      </c>
      <c r="D2463" s="332" t="s">
        <v>7721</v>
      </c>
      <c r="E2463" s="21" t="s">
        <v>436</v>
      </c>
      <c r="F2463" s="333">
        <v>55.5</v>
      </c>
      <c r="G2463" s="42"/>
      <c r="H2463" s="48"/>
    </row>
    <row r="2464" s="2" customFormat="1" ht="16.8" customHeight="1">
      <c r="A2464" s="42"/>
      <c r="B2464" s="48"/>
      <c r="C2464" s="332" t="s">
        <v>6843</v>
      </c>
      <c r="D2464" s="332" t="s">
        <v>7722</v>
      </c>
      <c r="E2464" s="21" t="s">
        <v>436</v>
      </c>
      <c r="F2464" s="333">
        <v>166.5</v>
      </c>
      <c r="G2464" s="42"/>
      <c r="H2464" s="48"/>
    </row>
    <row r="2465" s="2" customFormat="1" ht="16.8" customHeight="1">
      <c r="A2465" s="42"/>
      <c r="B2465" s="48"/>
      <c r="C2465" s="332" t="s">
        <v>2139</v>
      </c>
      <c r="D2465" s="332" t="s">
        <v>2140</v>
      </c>
      <c r="E2465" s="21" t="s">
        <v>2141</v>
      </c>
      <c r="F2465" s="333">
        <v>22.199999999999999</v>
      </c>
      <c r="G2465" s="42"/>
      <c r="H2465" s="48"/>
    </row>
    <row r="2466" s="2" customFormat="1">
      <c r="A2466" s="42"/>
      <c r="B2466" s="48"/>
      <c r="C2466" s="332" t="s">
        <v>6855</v>
      </c>
      <c r="D2466" s="332" t="s">
        <v>7723</v>
      </c>
      <c r="E2466" s="21" t="s">
        <v>436</v>
      </c>
      <c r="F2466" s="333">
        <v>66.599999999999994</v>
      </c>
      <c r="G2466" s="42"/>
      <c r="H2466" s="48"/>
    </row>
    <row r="2467" s="2" customFormat="1">
      <c r="A2467" s="42"/>
      <c r="B2467" s="48"/>
      <c r="C2467" s="332" t="s">
        <v>6848</v>
      </c>
      <c r="D2467" s="332" t="s">
        <v>7724</v>
      </c>
      <c r="E2467" s="21" t="s">
        <v>436</v>
      </c>
      <c r="F2467" s="333">
        <v>66.599999999999994</v>
      </c>
      <c r="G2467" s="42"/>
      <c r="H2467" s="48"/>
    </row>
    <row r="2468" s="2" customFormat="1">
      <c r="A2468" s="42"/>
      <c r="B2468" s="48"/>
      <c r="C2468" s="332" t="s">
        <v>6852</v>
      </c>
      <c r="D2468" s="332" t="s">
        <v>7724</v>
      </c>
      <c r="E2468" s="21" t="s">
        <v>436</v>
      </c>
      <c r="F2468" s="333">
        <v>66.599999999999994</v>
      </c>
      <c r="G2468" s="42"/>
      <c r="H2468" s="48"/>
    </row>
    <row r="2469" s="2" customFormat="1" ht="16.8" customHeight="1">
      <c r="A2469" s="42"/>
      <c r="B2469" s="48"/>
      <c r="C2469" s="328" t="s">
        <v>6540</v>
      </c>
      <c r="D2469" s="329" t="s">
        <v>6540</v>
      </c>
      <c r="E2469" s="330" t="s">
        <v>28</v>
      </c>
      <c r="F2469" s="331">
        <v>49.079999999999998</v>
      </c>
      <c r="G2469" s="42"/>
      <c r="H2469" s="48"/>
    </row>
    <row r="2470" s="2" customFormat="1" ht="16.8" customHeight="1">
      <c r="A2470" s="42"/>
      <c r="B2470" s="48"/>
      <c r="C2470" s="332" t="s">
        <v>28</v>
      </c>
      <c r="D2470" s="332" t="s">
        <v>6590</v>
      </c>
      <c r="E2470" s="21" t="s">
        <v>28</v>
      </c>
      <c r="F2470" s="333">
        <v>0</v>
      </c>
      <c r="G2470" s="42"/>
      <c r="H2470" s="48"/>
    </row>
    <row r="2471" s="2" customFormat="1" ht="16.8" customHeight="1">
      <c r="A2471" s="42"/>
      <c r="B2471" s="48"/>
      <c r="C2471" s="332" t="s">
        <v>6529</v>
      </c>
      <c r="D2471" s="332" t="s">
        <v>6837</v>
      </c>
      <c r="E2471" s="21" t="s">
        <v>28</v>
      </c>
      <c r="F2471" s="333">
        <v>44.799999999999997</v>
      </c>
      <c r="G2471" s="42"/>
      <c r="H2471" s="48"/>
    </row>
    <row r="2472" s="2" customFormat="1" ht="16.8" customHeight="1">
      <c r="A2472" s="42"/>
      <c r="B2472" s="48"/>
      <c r="C2472" s="332" t="s">
        <v>6544</v>
      </c>
      <c r="D2472" s="332" t="s">
        <v>6838</v>
      </c>
      <c r="E2472" s="21" t="s">
        <v>28</v>
      </c>
      <c r="F2472" s="333">
        <v>4.2800000000000002</v>
      </c>
      <c r="G2472" s="42"/>
      <c r="H2472" s="48"/>
    </row>
    <row r="2473" s="2" customFormat="1" ht="16.8" customHeight="1">
      <c r="A2473" s="42"/>
      <c r="B2473" s="48"/>
      <c r="C2473" s="332" t="s">
        <v>6540</v>
      </c>
      <c r="D2473" s="332" t="s">
        <v>466</v>
      </c>
      <c r="E2473" s="21" t="s">
        <v>28</v>
      </c>
      <c r="F2473" s="333">
        <v>49.079999999999998</v>
      </c>
      <c r="G2473" s="42"/>
      <c r="H2473" s="48"/>
    </row>
    <row r="2474" s="2" customFormat="1" ht="16.8" customHeight="1">
      <c r="A2474" s="42"/>
      <c r="B2474" s="48"/>
      <c r="C2474" s="334" t="s">
        <v>7394</v>
      </c>
      <c r="D2474" s="42"/>
      <c r="E2474" s="42"/>
      <c r="F2474" s="42"/>
      <c r="G2474" s="42"/>
      <c r="H2474" s="48"/>
    </row>
    <row r="2475" s="2" customFormat="1" ht="16.8" customHeight="1">
      <c r="A2475" s="42"/>
      <c r="B2475" s="48"/>
      <c r="C2475" s="332" t="s">
        <v>6833</v>
      </c>
      <c r="D2475" s="332" t="s">
        <v>7725</v>
      </c>
      <c r="E2475" s="21" t="s">
        <v>436</v>
      </c>
      <c r="F2475" s="333">
        <v>49.079999999999998</v>
      </c>
      <c r="G2475" s="42"/>
      <c r="H2475" s="48"/>
    </row>
    <row r="2476" s="2" customFormat="1">
      <c r="A2476" s="42"/>
      <c r="B2476" s="48"/>
      <c r="C2476" s="332" t="s">
        <v>6839</v>
      </c>
      <c r="D2476" s="332" t="s">
        <v>7726</v>
      </c>
      <c r="E2476" s="21" t="s">
        <v>436</v>
      </c>
      <c r="F2476" s="333">
        <v>49.079999999999998</v>
      </c>
      <c r="G2476" s="42"/>
      <c r="H2476" s="48"/>
    </row>
    <row r="2477" s="2" customFormat="1" ht="16.8" customHeight="1">
      <c r="A2477" s="42"/>
      <c r="B2477" s="48"/>
      <c r="C2477" s="332" t="s">
        <v>6762</v>
      </c>
      <c r="D2477" s="332" t="s">
        <v>7727</v>
      </c>
      <c r="E2477" s="21" t="s">
        <v>436</v>
      </c>
      <c r="F2477" s="333">
        <v>49.079999999999998</v>
      </c>
      <c r="G2477" s="42"/>
      <c r="H2477" s="48"/>
    </row>
    <row r="2478" s="2" customFormat="1" ht="16.8" customHeight="1">
      <c r="A2478" s="42"/>
      <c r="B2478" s="48"/>
      <c r="C2478" s="328" t="s">
        <v>6529</v>
      </c>
      <c r="D2478" s="329" t="s">
        <v>6529</v>
      </c>
      <c r="E2478" s="330" t="s">
        <v>28</v>
      </c>
      <c r="F2478" s="331">
        <v>44.799999999999997</v>
      </c>
      <c r="G2478" s="42"/>
      <c r="H2478" s="48"/>
    </row>
    <row r="2479" s="2" customFormat="1" ht="16.8" customHeight="1">
      <c r="A2479" s="42"/>
      <c r="B2479" s="48"/>
      <c r="C2479" s="332" t="s">
        <v>28</v>
      </c>
      <c r="D2479" s="332" t="s">
        <v>6590</v>
      </c>
      <c r="E2479" s="21" t="s">
        <v>28</v>
      </c>
      <c r="F2479" s="333">
        <v>0</v>
      </c>
      <c r="G2479" s="42"/>
      <c r="H2479" s="48"/>
    </row>
    <row r="2480" s="2" customFormat="1" ht="16.8" customHeight="1">
      <c r="A2480" s="42"/>
      <c r="B2480" s="48"/>
      <c r="C2480" s="332" t="s">
        <v>6529</v>
      </c>
      <c r="D2480" s="332" t="s">
        <v>6837</v>
      </c>
      <c r="E2480" s="21" t="s">
        <v>28</v>
      </c>
      <c r="F2480" s="333">
        <v>44.799999999999997</v>
      </c>
      <c r="G2480" s="42"/>
      <c r="H2480" s="48"/>
    </row>
    <row r="2481" s="2" customFormat="1" ht="16.8" customHeight="1">
      <c r="A2481" s="42"/>
      <c r="B2481" s="48"/>
      <c r="C2481" s="334" t="s">
        <v>7394</v>
      </c>
      <c r="D2481" s="42"/>
      <c r="E2481" s="42"/>
      <c r="F2481" s="42"/>
      <c r="G2481" s="42"/>
      <c r="H2481" s="48"/>
    </row>
    <row r="2482" s="2" customFormat="1" ht="16.8" customHeight="1">
      <c r="A2482" s="42"/>
      <c r="B2482" s="48"/>
      <c r="C2482" s="332" t="s">
        <v>6833</v>
      </c>
      <c r="D2482" s="332" t="s">
        <v>7725</v>
      </c>
      <c r="E2482" s="21" t="s">
        <v>436</v>
      </c>
      <c r="F2482" s="333">
        <v>49.079999999999998</v>
      </c>
      <c r="G2482" s="42"/>
      <c r="H2482" s="48"/>
    </row>
    <row r="2483" s="2" customFormat="1" ht="16.8" customHeight="1">
      <c r="A2483" s="42"/>
      <c r="B2483" s="48"/>
      <c r="C2483" s="332" t="s">
        <v>6634</v>
      </c>
      <c r="D2483" s="332" t="s">
        <v>7728</v>
      </c>
      <c r="E2483" s="21" t="s">
        <v>504</v>
      </c>
      <c r="F2483" s="333">
        <v>1.075</v>
      </c>
      <c r="G2483" s="42"/>
      <c r="H2483" s="48"/>
    </row>
    <row r="2484" s="2" customFormat="1" ht="16.8" customHeight="1">
      <c r="A2484" s="42"/>
      <c r="B2484" s="48"/>
      <c r="C2484" s="332" t="s">
        <v>6639</v>
      </c>
      <c r="D2484" s="332" t="s">
        <v>7729</v>
      </c>
      <c r="E2484" s="21" t="s">
        <v>436</v>
      </c>
      <c r="F2484" s="333">
        <v>44.799999999999997</v>
      </c>
      <c r="G2484" s="42"/>
      <c r="H2484" s="48"/>
    </row>
    <row r="2485" s="2" customFormat="1" ht="16.8" customHeight="1">
      <c r="A2485" s="42"/>
      <c r="B2485" s="48"/>
      <c r="C2485" s="332" t="s">
        <v>6827</v>
      </c>
      <c r="D2485" s="332" t="s">
        <v>7721</v>
      </c>
      <c r="E2485" s="21" t="s">
        <v>436</v>
      </c>
      <c r="F2485" s="333">
        <v>55.5</v>
      </c>
      <c r="G2485" s="42"/>
      <c r="H2485" s="48"/>
    </row>
    <row r="2486" s="2" customFormat="1" ht="16.8" customHeight="1">
      <c r="A2486" s="42"/>
      <c r="B2486" s="48"/>
      <c r="C2486" s="328" t="s">
        <v>6544</v>
      </c>
      <c r="D2486" s="329" t="s">
        <v>6544</v>
      </c>
      <c r="E2486" s="330" t="s">
        <v>28</v>
      </c>
      <c r="F2486" s="331">
        <v>4.2800000000000002</v>
      </c>
      <c r="G2486" s="42"/>
      <c r="H2486" s="48"/>
    </row>
    <row r="2487" s="2" customFormat="1" ht="16.8" customHeight="1">
      <c r="A2487" s="42"/>
      <c r="B2487" s="48"/>
      <c r="C2487" s="332" t="s">
        <v>6544</v>
      </c>
      <c r="D2487" s="332" t="s">
        <v>6838</v>
      </c>
      <c r="E2487" s="21" t="s">
        <v>28</v>
      </c>
      <c r="F2487" s="333">
        <v>4.2800000000000002</v>
      </c>
      <c r="G2487" s="42"/>
      <c r="H2487" s="48"/>
    </row>
    <row r="2488" s="2" customFormat="1" ht="16.8" customHeight="1">
      <c r="A2488" s="42"/>
      <c r="B2488" s="48"/>
      <c r="C2488" s="334" t="s">
        <v>7394</v>
      </c>
      <c r="D2488" s="42"/>
      <c r="E2488" s="42"/>
      <c r="F2488" s="42"/>
      <c r="G2488" s="42"/>
      <c r="H2488" s="48"/>
    </row>
    <row r="2489" s="2" customFormat="1" ht="16.8" customHeight="1">
      <c r="A2489" s="42"/>
      <c r="B2489" s="48"/>
      <c r="C2489" s="332" t="s">
        <v>6833</v>
      </c>
      <c r="D2489" s="332" t="s">
        <v>7725</v>
      </c>
      <c r="E2489" s="21" t="s">
        <v>436</v>
      </c>
      <c r="F2489" s="333">
        <v>49.079999999999998</v>
      </c>
      <c r="G2489" s="42"/>
      <c r="H2489" s="48"/>
    </row>
    <row r="2490" s="2" customFormat="1">
      <c r="A2490" s="42"/>
      <c r="B2490" s="48"/>
      <c r="C2490" s="332" t="s">
        <v>6274</v>
      </c>
      <c r="D2490" s="332" t="s">
        <v>7719</v>
      </c>
      <c r="E2490" s="21" t="s">
        <v>436</v>
      </c>
      <c r="F2490" s="333">
        <v>10.699999999999999</v>
      </c>
      <c r="G2490" s="42"/>
      <c r="H2490" s="48"/>
    </row>
    <row r="2491" s="2" customFormat="1" ht="7.44" customHeight="1">
      <c r="A2491" s="42"/>
      <c r="B2491" s="171"/>
      <c r="C2491" s="172"/>
      <c r="D2491" s="172"/>
      <c r="E2491" s="172"/>
      <c r="F2491" s="172"/>
      <c r="G2491" s="172"/>
      <c r="H2491" s="48"/>
    </row>
    <row r="2492" s="2" customFormat="1">
      <c r="A2492" s="42"/>
      <c r="B2492" s="42"/>
      <c r="C2492" s="42"/>
      <c r="D2492" s="42"/>
      <c r="E2492" s="42"/>
      <c r="F2492" s="42"/>
      <c r="G2492" s="42"/>
      <c r="H2492" s="42"/>
    </row>
  </sheetData>
  <sheetProtection sheet="1" formatColumns="0" formatRows="0" objects="1" scenarios="1" spinCount="100000" saltValue="qSA1U+Wo6pfwvB2Z7X5MfPD0uTjbuphI93D3k1yenbxqxK7+ROEBYfM8ROXjaMQl4T8Ipmo9Kwt5lMa2nQwCtQ==" hashValue="0wIvMVTsrUsxH2cMEUc3j6uIWIWPZDWBMDBTu+7aAGzZoVud3qPRNFoESwe8wHKTHRHMXGVDTmSbTI9rQsbg/w==" algorithmName="SHA-512" password="CC35"/>
  <mergeCells count="2">
    <mergeCell ref="D5:F5"/>
    <mergeCell ref="D6:F6"/>
  </mergeCells>
  <pageSetup paperSize="9" orientation="portrait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58"/>
  </sheetViews>
  <cols>
    <col min="1" max="1" width="8.332031" style="335" customWidth="1"/>
    <col min="2" max="2" width="1.667969" style="335" customWidth="1"/>
    <col min="3" max="4" width="5" style="335" customWidth="1"/>
    <col min="5" max="5" width="11.66016" style="335" customWidth="1"/>
    <col min="6" max="6" width="9.160156" style="335" customWidth="1"/>
    <col min="7" max="7" width="5" style="335" customWidth="1"/>
    <col min="8" max="8" width="77.83203" style="335" customWidth="1"/>
    <col min="9" max="10" width="20" style="335" customWidth="1"/>
    <col min="11" max="11" width="1.667969" style="335" customWidth="1"/>
  </cols>
  <sheetData>
    <row r="1" s="1" customFormat="1" ht="37.5" customHeight="1"/>
    <row r="2" s="1" customFormat="1" ht="7.5" customHeight="1">
      <c r="B2" s="336"/>
      <c r="C2" s="337"/>
      <c r="D2" s="337"/>
      <c r="E2" s="337"/>
      <c r="F2" s="337"/>
      <c r="G2" s="337"/>
      <c r="H2" s="337"/>
      <c r="I2" s="337"/>
      <c r="J2" s="337"/>
      <c r="K2" s="338"/>
    </row>
    <row r="3" s="18" customFormat="1" ht="45" customHeight="1">
      <c r="B3" s="339"/>
      <c r="C3" s="340" t="s">
        <v>7730</v>
      </c>
      <c r="D3" s="340"/>
      <c r="E3" s="340"/>
      <c r="F3" s="340"/>
      <c r="G3" s="340"/>
      <c r="H3" s="340"/>
      <c r="I3" s="340"/>
      <c r="J3" s="340"/>
      <c r="K3" s="341"/>
    </row>
    <row r="4" s="1" customFormat="1" ht="25.5" customHeight="1">
      <c r="B4" s="342"/>
      <c r="C4" s="343" t="s">
        <v>7731</v>
      </c>
      <c r="D4" s="343"/>
      <c r="E4" s="343"/>
      <c r="F4" s="343"/>
      <c r="G4" s="343"/>
      <c r="H4" s="343"/>
      <c r="I4" s="343"/>
      <c r="J4" s="343"/>
      <c r="K4" s="344"/>
    </row>
    <row r="5" s="1" customFormat="1" ht="5.25" customHeight="1">
      <c r="B5" s="342"/>
      <c r="C5" s="345"/>
      <c r="D5" s="345"/>
      <c r="E5" s="345"/>
      <c r="F5" s="345"/>
      <c r="G5" s="345"/>
      <c r="H5" s="345"/>
      <c r="I5" s="345"/>
      <c r="J5" s="345"/>
      <c r="K5" s="344"/>
    </row>
    <row r="6" s="1" customFormat="1" ht="15" customHeight="1">
      <c r="B6" s="342"/>
      <c r="C6" s="346" t="s">
        <v>7732</v>
      </c>
      <c r="D6" s="346"/>
      <c r="E6" s="346"/>
      <c r="F6" s="346"/>
      <c r="G6" s="346"/>
      <c r="H6" s="346"/>
      <c r="I6" s="346"/>
      <c r="J6" s="346"/>
      <c r="K6" s="344"/>
    </row>
    <row r="7" s="1" customFormat="1" ht="15" customHeight="1">
      <c r="B7" s="347"/>
      <c r="C7" s="346" t="s">
        <v>7733</v>
      </c>
      <c r="D7" s="346"/>
      <c r="E7" s="346"/>
      <c r="F7" s="346"/>
      <c r="G7" s="346"/>
      <c r="H7" s="346"/>
      <c r="I7" s="346"/>
      <c r="J7" s="346"/>
      <c r="K7" s="344"/>
    </row>
    <row r="8" s="1" customFormat="1" ht="12.75" customHeight="1">
      <c r="B8" s="347"/>
      <c r="C8" s="346"/>
      <c r="D8" s="346"/>
      <c r="E8" s="346"/>
      <c r="F8" s="346"/>
      <c r="G8" s="346"/>
      <c r="H8" s="346"/>
      <c r="I8" s="346"/>
      <c r="J8" s="346"/>
      <c r="K8" s="344"/>
    </row>
    <row r="9" s="1" customFormat="1" ht="15" customHeight="1">
      <c r="B9" s="347"/>
      <c r="C9" s="346" t="s">
        <v>7734</v>
      </c>
      <c r="D9" s="346"/>
      <c r="E9" s="346"/>
      <c r="F9" s="346"/>
      <c r="G9" s="346"/>
      <c r="H9" s="346"/>
      <c r="I9" s="346"/>
      <c r="J9" s="346"/>
      <c r="K9" s="344"/>
    </row>
    <row r="10" s="1" customFormat="1" ht="15" customHeight="1">
      <c r="B10" s="347"/>
      <c r="C10" s="346"/>
      <c r="D10" s="346" t="s">
        <v>7735</v>
      </c>
      <c r="E10" s="346"/>
      <c r="F10" s="346"/>
      <c r="G10" s="346"/>
      <c r="H10" s="346"/>
      <c r="I10" s="346"/>
      <c r="J10" s="346"/>
      <c r="K10" s="344"/>
    </row>
    <row r="11" s="1" customFormat="1" ht="15" customHeight="1">
      <c r="B11" s="347"/>
      <c r="C11" s="348"/>
      <c r="D11" s="346" t="s">
        <v>7736</v>
      </c>
      <c r="E11" s="346"/>
      <c r="F11" s="346"/>
      <c r="G11" s="346"/>
      <c r="H11" s="346"/>
      <c r="I11" s="346"/>
      <c r="J11" s="346"/>
      <c r="K11" s="344"/>
    </row>
    <row r="12" s="1" customFormat="1" ht="15" customHeight="1">
      <c r="B12" s="347"/>
      <c r="C12" s="348"/>
      <c r="D12" s="346"/>
      <c r="E12" s="346"/>
      <c r="F12" s="346"/>
      <c r="G12" s="346"/>
      <c r="H12" s="346"/>
      <c r="I12" s="346"/>
      <c r="J12" s="346"/>
      <c r="K12" s="344"/>
    </row>
    <row r="13" s="1" customFormat="1" ht="15" customHeight="1">
      <c r="B13" s="347"/>
      <c r="C13" s="348"/>
      <c r="D13" s="349" t="s">
        <v>7737</v>
      </c>
      <c r="E13" s="346"/>
      <c r="F13" s="346"/>
      <c r="G13" s="346"/>
      <c r="H13" s="346"/>
      <c r="I13" s="346"/>
      <c r="J13" s="346"/>
      <c r="K13" s="344"/>
    </row>
    <row r="14" s="1" customFormat="1" ht="12.75" customHeight="1">
      <c r="B14" s="347"/>
      <c r="C14" s="348"/>
      <c r="D14" s="348"/>
      <c r="E14" s="348"/>
      <c r="F14" s="348"/>
      <c r="G14" s="348"/>
      <c r="H14" s="348"/>
      <c r="I14" s="348"/>
      <c r="J14" s="348"/>
      <c r="K14" s="344"/>
    </row>
    <row r="15" s="1" customFormat="1" ht="15" customHeight="1">
      <c r="B15" s="347"/>
      <c r="C15" s="348"/>
      <c r="D15" s="346" t="s">
        <v>7738</v>
      </c>
      <c r="E15" s="346"/>
      <c r="F15" s="346"/>
      <c r="G15" s="346"/>
      <c r="H15" s="346"/>
      <c r="I15" s="346"/>
      <c r="J15" s="346"/>
      <c r="K15" s="344"/>
    </row>
    <row r="16" s="1" customFormat="1" ht="15" customHeight="1">
      <c r="B16" s="347"/>
      <c r="C16" s="348"/>
      <c r="D16" s="346" t="s">
        <v>7739</v>
      </c>
      <c r="E16" s="346"/>
      <c r="F16" s="346"/>
      <c r="G16" s="346"/>
      <c r="H16" s="346"/>
      <c r="I16" s="346"/>
      <c r="J16" s="346"/>
      <c r="K16" s="344"/>
    </row>
    <row r="17" s="1" customFormat="1" ht="15" customHeight="1">
      <c r="B17" s="347"/>
      <c r="C17" s="348"/>
      <c r="D17" s="346" t="s">
        <v>7740</v>
      </c>
      <c r="E17" s="346"/>
      <c r="F17" s="346"/>
      <c r="G17" s="346"/>
      <c r="H17" s="346"/>
      <c r="I17" s="346"/>
      <c r="J17" s="346"/>
      <c r="K17" s="344"/>
    </row>
    <row r="18" s="1" customFormat="1" ht="15" customHeight="1">
      <c r="B18" s="347"/>
      <c r="C18" s="348"/>
      <c r="D18" s="348"/>
      <c r="E18" s="350" t="s">
        <v>80</v>
      </c>
      <c r="F18" s="346" t="s">
        <v>7741</v>
      </c>
      <c r="G18" s="346"/>
      <c r="H18" s="346"/>
      <c r="I18" s="346"/>
      <c r="J18" s="346"/>
      <c r="K18" s="344"/>
    </row>
    <row r="19" s="1" customFormat="1" ht="15" customHeight="1">
      <c r="B19" s="347"/>
      <c r="C19" s="348"/>
      <c r="D19" s="348"/>
      <c r="E19" s="350" t="s">
        <v>7742</v>
      </c>
      <c r="F19" s="346" t="s">
        <v>7743</v>
      </c>
      <c r="G19" s="346"/>
      <c r="H19" s="346"/>
      <c r="I19" s="346"/>
      <c r="J19" s="346"/>
      <c r="K19" s="344"/>
    </row>
    <row r="20" s="1" customFormat="1" ht="15" customHeight="1">
      <c r="B20" s="347"/>
      <c r="C20" s="348"/>
      <c r="D20" s="348"/>
      <c r="E20" s="350" t="s">
        <v>7744</v>
      </c>
      <c r="F20" s="346" t="s">
        <v>7745</v>
      </c>
      <c r="G20" s="346"/>
      <c r="H20" s="346"/>
      <c r="I20" s="346"/>
      <c r="J20" s="346"/>
      <c r="K20" s="344"/>
    </row>
    <row r="21" s="1" customFormat="1" ht="15" customHeight="1">
      <c r="B21" s="347"/>
      <c r="C21" s="348"/>
      <c r="D21" s="348"/>
      <c r="E21" s="350" t="s">
        <v>140</v>
      </c>
      <c r="F21" s="346" t="s">
        <v>141</v>
      </c>
      <c r="G21" s="346"/>
      <c r="H21" s="346"/>
      <c r="I21" s="346"/>
      <c r="J21" s="346"/>
      <c r="K21" s="344"/>
    </row>
    <row r="22" s="1" customFormat="1" ht="15" customHeight="1">
      <c r="B22" s="347"/>
      <c r="C22" s="348"/>
      <c r="D22" s="348"/>
      <c r="E22" s="350" t="s">
        <v>4484</v>
      </c>
      <c r="F22" s="346" t="s">
        <v>4485</v>
      </c>
      <c r="G22" s="346"/>
      <c r="H22" s="346"/>
      <c r="I22" s="346"/>
      <c r="J22" s="346"/>
      <c r="K22" s="344"/>
    </row>
    <row r="23" s="1" customFormat="1" ht="15" customHeight="1">
      <c r="B23" s="347"/>
      <c r="C23" s="348"/>
      <c r="D23" s="348"/>
      <c r="E23" s="350" t="s">
        <v>87</v>
      </c>
      <c r="F23" s="346" t="s">
        <v>7746</v>
      </c>
      <c r="G23" s="346"/>
      <c r="H23" s="346"/>
      <c r="I23" s="346"/>
      <c r="J23" s="346"/>
      <c r="K23" s="344"/>
    </row>
    <row r="24" s="1" customFormat="1" ht="12.75" customHeight="1">
      <c r="B24" s="347"/>
      <c r="C24" s="348"/>
      <c r="D24" s="348"/>
      <c r="E24" s="348"/>
      <c r="F24" s="348"/>
      <c r="G24" s="348"/>
      <c r="H24" s="348"/>
      <c r="I24" s="348"/>
      <c r="J24" s="348"/>
      <c r="K24" s="344"/>
    </row>
    <row r="25" s="1" customFormat="1" ht="15" customHeight="1">
      <c r="B25" s="347"/>
      <c r="C25" s="346" t="s">
        <v>7747</v>
      </c>
      <c r="D25" s="346"/>
      <c r="E25" s="346"/>
      <c r="F25" s="346"/>
      <c r="G25" s="346"/>
      <c r="H25" s="346"/>
      <c r="I25" s="346"/>
      <c r="J25" s="346"/>
      <c r="K25" s="344"/>
    </row>
    <row r="26" s="1" customFormat="1" ht="15" customHeight="1">
      <c r="B26" s="347"/>
      <c r="C26" s="346" t="s">
        <v>7748</v>
      </c>
      <c r="D26" s="346"/>
      <c r="E26" s="346"/>
      <c r="F26" s="346"/>
      <c r="G26" s="346"/>
      <c r="H26" s="346"/>
      <c r="I26" s="346"/>
      <c r="J26" s="346"/>
      <c r="K26" s="344"/>
    </row>
    <row r="27" s="1" customFormat="1" ht="15" customHeight="1">
      <c r="B27" s="347"/>
      <c r="C27" s="346"/>
      <c r="D27" s="346" t="s">
        <v>7749</v>
      </c>
      <c r="E27" s="346"/>
      <c r="F27" s="346"/>
      <c r="G27" s="346"/>
      <c r="H27" s="346"/>
      <c r="I27" s="346"/>
      <c r="J27" s="346"/>
      <c r="K27" s="344"/>
    </row>
    <row r="28" s="1" customFormat="1" ht="15" customHeight="1">
      <c r="B28" s="347"/>
      <c r="C28" s="348"/>
      <c r="D28" s="346" t="s">
        <v>7750</v>
      </c>
      <c r="E28" s="346"/>
      <c r="F28" s="346"/>
      <c r="G28" s="346"/>
      <c r="H28" s="346"/>
      <c r="I28" s="346"/>
      <c r="J28" s="346"/>
      <c r="K28" s="344"/>
    </row>
    <row r="29" s="1" customFormat="1" ht="12.75" customHeight="1">
      <c r="B29" s="347"/>
      <c r="C29" s="348"/>
      <c r="D29" s="348"/>
      <c r="E29" s="348"/>
      <c r="F29" s="348"/>
      <c r="G29" s="348"/>
      <c r="H29" s="348"/>
      <c r="I29" s="348"/>
      <c r="J29" s="348"/>
      <c r="K29" s="344"/>
    </row>
    <row r="30" s="1" customFormat="1" ht="15" customHeight="1">
      <c r="B30" s="347"/>
      <c r="C30" s="348"/>
      <c r="D30" s="346" t="s">
        <v>7751</v>
      </c>
      <c r="E30" s="346"/>
      <c r="F30" s="346"/>
      <c r="G30" s="346"/>
      <c r="H30" s="346"/>
      <c r="I30" s="346"/>
      <c r="J30" s="346"/>
      <c r="K30" s="344"/>
    </row>
    <row r="31" s="1" customFormat="1" ht="15" customHeight="1">
      <c r="B31" s="347"/>
      <c r="C31" s="348"/>
      <c r="D31" s="346" t="s">
        <v>7752</v>
      </c>
      <c r="E31" s="346"/>
      <c r="F31" s="346"/>
      <c r="G31" s="346"/>
      <c r="H31" s="346"/>
      <c r="I31" s="346"/>
      <c r="J31" s="346"/>
      <c r="K31" s="344"/>
    </row>
    <row r="32" s="1" customFormat="1" ht="12.75" customHeight="1">
      <c r="B32" s="347"/>
      <c r="C32" s="348"/>
      <c r="D32" s="348"/>
      <c r="E32" s="348"/>
      <c r="F32" s="348"/>
      <c r="G32" s="348"/>
      <c r="H32" s="348"/>
      <c r="I32" s="348"/>
      <c r="J32" s="348"/>
      <c r="K32" s="344"/>
    </row>
    <row r="33" s="1" customFormat="1" ht="15" customHeight="1">
      <c r="B33" s="347"/>
      <c r="C33" s="348"/>
      <c r="D33" s="346" t="s">
        <v>7753</v>
      </c>
      <c r="E33" s="346"/>
      <c r="F33" s="346"/>
      <c r="G33" s="346"/>
      <c r="H33" s="346"/>
      <c r="I33" s="346"/>
      <c r="J33" s="346"/>
      <c r="K33" s="344"/>
    </row>
    <row r="34" s="1" customFormat="1" ht="15" customHeight="1">
      <c r="B34" s="347"/>
      <c r="C34" s="348"/>
      <c r="D34" s="346" t="s">
        <v>7754</v>
      </c>
      <c r="E34" s="346"/>
      <c r="F34" s="346"/>
      <c r="G34" s="346"/>
      <c r="H34" s="346"/>
      <c r="I34" s="346"/>
      <c r="J34" s="346"/>
      <c r="K34" s="344"/>
    </row>
    <row r="35" s="1" customFormat="1" ht="15" customHeight="1">
      <c r="B35" s="347"/>
      <c r="C35" s="348"/>
      <c r="D35" s="346" t="s">
        <v>7755</v>
      </c>
      <c r="E35" s="346"/>
      <c r="F35" s="346"/>
      <c r="G35" s="346"/>
      <c r="H35" s="346"/>
      <c r="I35" s="346"/>
      <c r="J35" s="346"/>
      <c r="K35" s="344"/>
    </row>
    <row r="36" s="1" customFormat="1" ht="15" customHeight="1">
      <c r="B36" s="347"/>
      <c r="C36" s="348"/>
      <c r="D36" s="346"/>
      <c r="E36" s="349" t="s">
        <v>408</v>
      </c>
      <c r="F36" s="346"/>
      <c r="G36" s="346" t="s">
        <v>7756</v>
      </c>
      <c r="H36" s="346"/>
      <c r="I36" s="346"/>
      <c r="J36" s="346"/>
      <c r="K36" s="344"/>
    </row>
    <row r="37" s="1" customFormat="1" ht="30.75" customHeight="1">
      <c r="B37" s="347"/>
      <c r="C37" s="348"/>
      <c r="D37" s="346"/>
      <c r="E37" s="349" t="s">
        <v>7757</v>
      </c>
      <c r="F37" s="346"/>
      <c r="G37" s="346" t="s">
        <v>7758</v>
      </c>
      <c r="H37" s="346"/>
      <c r="I37" s="346"/>
      <c r="J37" s="346"/>
      <c r="K37" s="344"/>
    </row>
    <row r="38" s="1" customFormat="1" ht="15" customHeight="1">
      <c r="B38" s="347"/>
      <c r="C38" s="348"/>
      <c r="D38" s="346"/>
      <c r="E38" s="349" t="s">
        <v>55</v>
      </c>
      <c r="F38" s="346"/>
      <c r="G38" s="346" t="s">
        <v>7759</v>
      </c>
      <c r="H38" s="346"/>
      <c r="I38" s="346"/>
      <c r="J38" s="346"/>
      <c r="K38" s="344"/>
    </row>
    <row r="39" s="1" customFormat="1" ht="15" customHeight="1">
      <c r="B39" s="347"/>
      <c r="C39" s="348"/>
      <c r="D39" s="346"/>
      <c r="E39" s="349" t="s">
        <v>56</v>
      </c>
      <c r="F39" s="346"/>
      <c r="G39" s="346" t="s">
        <v>7760</v>
      </c>
      <c r="H39" s="346"/>
      <c r="I39" s="346"/>
      <c r="J39" s="346"/>
      <c r="K39" s="344"/>
    </row>
    <row r="40" s="1" customFormat="1" ht="15" customHeight="1">
      <c r="B40" s="347"/>
      <c r="C40" s="348"/>
      <c r="D40" s="346"/>
      <c r="E40" s="349" t="s">
        <v>409</v>
      </c>
      <c r="F40" s="346"/>
      <c r="G40" s="346" t="s">
        <v>7761</v>
      </c>
      <c r="H40" s="346"/>
      <c r="I40" s="346"/>
      <c r="J40" s="346"/>
      <c r="K40" s="344"/>
    </row>
    <row r="41" s="1" customFormat="1" ht="15" customHeight="1">
      <c r="B41" s="347"/>
      <c r="C41" s="348"/>
      <c r="D41" s="346"/>
      <c r="E41" s="349" t="s">
        <v>410</v>
      </c>
      <c r="F41" s="346"/>
      <c r="G41" s="346" t="s">
        <v>7762</v>
      </c>
      <c r="H41" s="346"/>
      <c r="I41" s="346"/>
      <c r="J41" s="346"/>
      <c r="K41" s="344"/>
    </row>
    <row r="42" s="1" customFormat="1" ht="15" customHeight="1">
      <c r="B42" s="347"/>
      <c r="C42" s="348"/>
      <c r="D42" s="346"/>
      <c r="E42" s="349" t="s">
        <v>7763</v>
      </c>
      <c r="F42" s="346"/>
      <c r="G42" s="346" t="s">
        <v>7764</v>
      </c>
      <c r="H42" s="346"/>
      <c r="I42" s="346"/>
      <c r="J42" s="346"/>
      <c r="K42" s="344"/>
    </row>
    <row r="43" s="1" customFormat="1" ht="15" customHeight="1">
      <c r="B43" s="347"/>
      <c r="C43" s="348"/>
      <c r="D43" s="346"/>
      <c r="E43" s="349"/>
      <c r="F43" s="346"/>
      <c r="G43" s="346" t="s">
        <v>7765</v>
      </c>
      <c r="H43" s="346"/>
      <c r="I43" s="346"/>
      <c r="J43" s="346"/>
      <c r="K43" s="344"/>
    </row>
    <row r="44" s="1" customFormat="1" ht="15" customHeight="1">
      <c r="B44" s="347"/>
      <c r="C44" s="348"/>
      <c r="D44" s="346"/>
      <c r="E44" s="349" t="s">
        <v>7766</v>
      </c>
      <c r="F44" s="346"/>
      <c r="G44" s="346" t="s">
        <v>7767</v>
      </c>
      <c r="H44" s="346"/>
      <c r="I44" s="346"/>
      <c r="J44" s="346"/>
      <c r="K44" s="344"/>
    </row>
    <row r="45" s="1" customFormat="1" ht="15" customHeight="1">
      <c r="B45" s="347"/>
      <c r="C45" s="348"/>
      <c r="D45" s="346"/>
      <c r="E45" s="349" t="s">
        <v>412</v>
      </c>
      <c r="F45" s="346"/>
      <c r="G45" s="346" t="s">
        <v>7768</v>
      </c>
      <c r="H45" s="346"/>
      <c r="I45" s="346"/>
      <c r="J45" s="346"/>
      <c r="K45" s="344"/>
    </row>
    <row r="46" s="1" customFormat="1" ht="12.75" customHeight="1">
      <c r="B46" s="347"/>
      <c r="C46" s="348"/>
      <c r="D46" s="346"/>
      <c r="E46" s="346"/>
      <c r="F46" s="346"/>
      <c r="G46" s="346"/>
      <c r="H46" s="346"/>
      <c r="I46" s="346"/>
      <c r="J46" s="346"/>
      <c r="K46" s="344"/>
    </row>
    <row r="47" s="1" customFormat="1" ht="15" customHeight="1">
      <c r="B47" s="347"/>
      <c r="C47" s="348"/>
      <c r="D47" s="346" t="s">
        <v>7769</v>
      </c>
      <c r="E47" s="346"/>
      <c r="F47" s="346"/>
      <c r="G47" s="346"/>
      <c r="H47" s="346"/>
      <c r="I47" s="346"/>
      <c r="J47" s="346"/>
      <c r="K47" s="344"/>
    </row>
    <row r="48" s="1" customFormat="1" ht="15" customHeight="1">
      <c r="B48" s="347"/>
      <c r="C48" s="348"/>
      <c r="D48" s="348"/>
      <c r="E48" s="346" t="s">
        <v>7770</v>
      </c>
      <c r="F48" s="346"/>
      <c r="G48" s="346"/>
      <c r="H48" s="346"/>
      <c r="I48" s="346"/>
      <c r="J48" s="346"/>
      <c r="K48" s="344"/>
    </row>
    <row r="49" s="1" customFormat="1" ht="15" customHeight="1">
      <c r="B49" s="347"/>
      <c r="C49" s="348"/>
      <c r="D49" s="348"/>
      <c r="E49" s="346" t="s">
        <v>7771</v>
      </c>
      <c r="F49" s="346"/>
      <c r="G49" s="346"/>
      <c r="H49" s="346"/>
      <c r="I49" s="346"/>
      <c r="J49" s="346"/>
      <c r="K49" s="344"/>
    </row>
    <row r="50" s="1" customFormat="1" ht="15" customHeight="1">
      <c r="B50" s="347"/>
      <c r="C50" s="348"/>
      <c r="D50" s="348"/>
      <c r="E50" s="346" t="s">
        <v>7772</v>
      </c>
      <c r="F50" s="346"/>
      <c r="G50" s="346"/>
      <c r="H50" s="346"/>
      <c r="I50" s="346"/>
      <c r="J50" s="346"/>
      <c r="K50" s="344"/>
    </row>
    <row r="51" s="1" customFormat="1" ht="15" customHeight="1">
      <c r="B51" s="347"/>
      <c r="C51" s="348"/>
      <c r="D51" s="346" t="s">
        <v>7773</v>
      </c>
      <c r="E51" s="346"/>
      <c r="F51" s="346"/>
      <c r="G51" s="346"/>
      <c r="H51" s="346"/>
      <c r="I51" s="346"/>
      <c r="J51" s="346"/>
      <c r="K51" s="344"/>
    </row>
    <row r="52" s="1" customFormat="1" ht="25.5" customHeight="1">
      <c r="B52" s="342"/>
      <c r="C52" s="343" t="s">
        <v>7774</v>
      </c>
      <c r="D52" s="343"/>
      <c r="E52" s="343"/>
      <c r="F52" s="343"/>
      <c r="G52" s="343"/>
      <c r="H52" s="343"/>
      <c r="I52" s="343"/>
      <c r="J52" s="343"/>
      <c r="K52" s="344"/>
    </row>
    <row r="53" s="1" customFormat="1" ht="5.25" customHeight="1">
      <c r="B53" s="342"/>
      <c r="C53" s="345"/>
      <c r="D53" s="345"/>
      <c r="E53" s="345"/>
      <c r="F53" s="345"/>
      <c r="G53" s="345"/>
      <c r="H53" s="345"/>
      <c r="I53" s="345"/>
      <c r="J53" s="345"/>
      <c r="K53" s="344"/>
    </row>
    <row r="54" s="1" customFormat="1" ht="15" customHeight="1">
      <c r="B54" s="342"/>
      <c r="C54" s="346" t="s">
        <v>7775</v>
      </c>
      <c r="D54" s="346"/>
      <c r="E54" s="346"/>
      <c r="F54" s="346"/>
      <c r="G54" s="346"/>
      <c r="H54" s="346"/>
      <c r="I54" s="346"/>
      <c r="J54" s="346"/>
      <c r="K54" s="344"/>
    </row>
    <row r="55" s="1" customFormat="1" ht="15" customHeight="1">
      <c r="B55" s="342"/>
      <c r="C55" s="346" t="s">
        <v>7776</v>
      </c>
      <c r="D55" s="346"/>
      <c r="E55" s="346"/>
      <c r="F55" s="346"/>
      <c r="G55" s="346"/>
      <c r="H55" s="346"/>
      <c r="I55" s="346"/>
      <c r="J55" s="346"/>
      <c r="K55" s="344"/>
    </row>
    <row r="56" s="1" customFormat="1" ht="12.75" customHeight="1">
      <c r="B56" s="342"/>
      <c r="C56" s="346"/>
      <c r="D56" s="346"/>
      <c r="E56" s="346"/>
      <c r="F56" s="346"/>
      <c r="G56" s="346"/>
      <c r="H56" s="346"/>
      <c r="I56" s="346"/>
      <c r="J56" s="346"/>
      <c r="K56" s="344"/>
    </row>
    <row r="57" s="1" customFormat="1" ht="15" customHeight="1">
      <c r="B57" s="342"/>
      <c r="C57" s="346" t="s">
        <v>7777</v>
      </c>
      <c r="D57" s="346"/>
      <c r="E57" s="346"/>
      <c r="F57" s="346"/>
      <c r="G57" s="346"/>
      <c r="H57" s="346"/>
      <c r="I57" s="346"/>
      <c r="J57" s="346"/>
      <c r="K57" s="344"/>
    </row>
    <row r="58" s="1" customFormat="1" ht="15" customHeight="1">
      <c r="B58" s="342"/>
      <c r="C58" s="348"/>
      <c r="D58" s="346" t="s">
        <v>7778</v>
      </c>
      <c r="E58" s="346"/>
      <c r="F58" s="346"/>
      <c r="G58" s="346"/>
      <c r="H58" s="346"/>
      <c r="I58" s="346"/>
      <c r="J58" s="346"/>
      <c r="K58" s="344"/>
    </row>
    <row r="59" s="1" customFormat="1" ht="15" customHeight="1">
      <c r="B59" s="342"/>
      <c r="C59" s="348"/>
      <c r="D59" s="346" t="s">
        <v>7779</v>
      </c>
      <c r="E59" s="346"/>
      <c r="F59" s="346"/>
      <c r="G59" s="346"/>
      <c r="H59" s="346"/>
      <c r="I59" s="346"/>
      <c r="J59" s="346"/>
      <c r="K59" s="344"/>
    </row>
    <row r="60" s="1" customFormat="1" ht="15" customHeight="1">
      <c r="B60" s="342"/>
      <c r="C60" s="348"/>
      <c r="D60" s="346" t="s">
        <v>7780</v>
      </c>
      <c r="E60" s="346"/>
      <c r="F60" s="346"/>
      <c r="G60" s="346"/>
      <c r="H60" s="346"/>
      <c r="I60" s="346"/>
      <c r="J60" s="346"/>
      <c r="K60" s="344"/>
    </row>
    <row r="61" s="1" customFormat="1" ht="15" customHeight="1">
      <c r="B61" s="342"/>
      <c r="C61" s="348"/>
      <c r="D61" s="346" t="s">
        <v>7781</v>
      </c>
      <c r="E61" s="346"/>
      <c r="F61" s="346"/>
      <c r="G61" s="346"/>
      <c r="H61" s="346"/>
      <c r="I61" s="346"/>
      <c r="J61" s="346"/>
      <c r="K61" s="344"/>
    </row>
    <row r="62" s="1" customFormat="1" ht="15" customHeight="1">
      <c r="B62" s="342"/>
      <c r="C62" s="348"/>
      <c r="D62" s="351" t="s">
        <v>7782</v>
      </c>
      <c r="E62" s="351"/>
      <c r="F62" s="351"/>
      <c r="G62" s="351"/>
      <c r="H62" s="351"/>
      <c r="I62" s="351"/>
      <c r="J62" s="351"/>
      <c r="K62" s="344"/>
    </row>
    <row r="63" s="1" customFormat="1" ht="15" customHeight="1">
      <c r="B63" s="342"/>
      <c r="C63" s="348"/>
      <c r="D63" s="346" t="s">
        <v>7783</v>
      </c>
      <c r="E63" s="346"/>
      <c r="F63" s="346"/>
      <c r="G63" s="346"/>
      <c r="H63" s="346"/>
      <c r="I63" s="346"/>
      <c r="J63" s="346"/>
      <c r="K63" s="344"/>
    </row>
    <row r="64" s="1" customFormat="1" ht="12.75" customHeight="1">
      <c r="B64" s="342"/>
      <c r="C64" s="348"/>
      <c r="D64" s="348"/>
      <c r="E64" s="352"/>
      <c r="F64" s="348"/>
      <c r="G64" s="348"/>
      <c r="H64" s="348"/>
      <c r="I64" s="348"/>
      <c r="J64" s="348"/>
      <c r="K64" s="344"/>
    </row>
    <row r="65" s="1" customFormat="1" ht="15" customHeight="1">
      <c r="B65" s="342"/>
      <c r="C65" s="348"/>
      <c r="D65" s="346" t="s">
        <v>7784</v>
      </c>
      <c r="E65" s="346"/>
      <c r="F65" s="346"/>
      <c r="G65" s="346"/>
      <c r="H65" s="346"/>
      <c r="I65" s="346"/>
      <c r="J65" s="346"/>
      <c r="K65" s="344"/>
    </row>
    <row r="66" s="1" customFormat="1" ht="15" customHeight="1">
      <c r="B66" s="342"/>
      <c r="C66" s="348"/>
      <c r="D66" s="351" t="s">
        <v>7785</v>
      </c>
      <c r="E66" s="351"/>
      <c r="F66" s="351"/>
      <c r="G66" s="351"/>
      <c r="H66" s="351"/>
      <c r="I66" s="351"/>
      <c r="J66" s="351"/>
      <c r="K66" s="344"/>
    </row>
    <row r="67" s="1" customFormat="1" ht="15" customHeight="1">
      <c r="B67" s="342"/>
      <c r="C67" s="348"/>
      <c r="D67" s="346" t="s">
        <v>7786</v>
      </c>
      <c r="E67" s="346"/>
      <c r="F67" s="346"/>
      <c r="G67" s="346"/>
      <c r="H67" s="346"/>
      <c r="I67" s="346"/>
      <c r="J67" s="346"/>
      <c r="K67" s="344"/>
    </row>
    <row r="68" s="1" customFormat="1" ht="15" customHeight="1">
      <c r="B68" s="342"/>
      <c r="C68" s="348"/>
      <c r="D68" s="346" t="s">
        <v>7787</v>
      </c>
      <c r="E68" s="346"/>
      <c r="F68" s="346"/>
      <c r="G68" s="346"/>
      <c r="H68" s="346"/>
      <c r="I68" s="346"/>
      <c r="J68" s="346"/>
      <c r="K68" s="344"/>
    </row>
    <row r="69" s="1" customFormat="1" ht="15" customHeight="1">
      <c r="B69" s="342"/>
      <c r="C69" s="348"/>
      <c r="D69" s="346" t="s">
        <v>7788</v>
      </c>
      <c r="E69" s="346"/>
      <c r="F69" s="346"/>
      <c r="G69" s="346"/>
      <c r="H69" s="346"/>
      <c r="I69" s="346"/>
      <c r="J69" s="346"/>
      <c r="K69" s="344"/>
    </row>
    <row r="70" s="1" customFormat="1" ht="15" customHeight="1">
      <c r="B70" s="342"/>
      <c r="C70" s="348"/>
      <c r="D70" s="346" t="s">
        <v>7789</v>
      </c>
      <c r="E70" s="346"/>
      <c r="F70" s="346"/>
      <c r="G70" s="346"/>
      <c r="H70" s="346"/>
      <c r="I70" s="346"/>
      <c r="J70" s="346"/>
      <c r="K70" s="344"/>
    </row>
    <row r="71" s="1" customFormat="1" ht="12.75" customHeight="1">
      <c r="B71" s="353"/>
      <c r="C71" s="354"/>
      <c r="D71" s="354"/>
      <c r="E71" s="354"/>
      <c r="F71" s="354"/>
      <c r="G71" s="354"/>
      <c r="H71" s="354"/>
      <c r="I71" s="354"/>
      <c r="J71" s="354"/>
      <c r="K71" s="355"/>
    </row>
    <row r="72" s="1" customFormat="1" ht="18.75" customHeight="1">
      <c r="B72" s="356"/>
      <c r="C72" s="356"/>
      <c r="D72" s="356"/>
      <c r="E72" s="356"/>
      <c r="F72" s="356"/>
      <c r="G72" s="356"/>
      <c r="H72" s="356"/>
      <c r="I72" s="356"/>
      <c r="J72" s="356"/>
      <c r="K72" s="357"/>
    </row>
    <row r="73" s="1" customFormat="1" ht="18.75" customHeight="1">
      <c r="B73" s="357"/>
      <c r="C73" s="357"/>
      <c r="D73" s="357"/>
      <c r="E73" s="357"/>
      <c r="F73" s="357"/>
      <c r="G73" s="357"/>
      <c r="H73" s="357"/>
      <c r="I73" s="357"/>
      <c r="J73" s="357"/>
      <c r="K73" s="357"/>
    </row>
    <row r="74" s="1" customFormat="1" ht="7.5" customHeight="1">
      <c r="B74" s="358"/>
      <c r="C74" s="359"/>
      <c r="D74" s="359"/>
      <c r="E74" s="359"/>
      <c r="F74" s="359"/>
      <c r="G74" s="359"/>
      <c r="H74" s="359"/>
      <c r="I74" s="359"/>
      <c r="J74" s="359"/>
      <c r="K74" s="360"/>
    </row>
    <row r="75" s="1" customFormat="1" ht="45" customHeight="1">
      <c r="B75" s="361"/>
      <c r="C75" s="362" t="s">
        <v>7790</v>
      </c>
      <c r="D75" s="362"/>
      <c r="E75" s="362"/>
      <c r="F75" s="362"/>
      <c r="G75" s="362"/>
      <c r="H75" s="362"/>
      <c r="I75" s="362"/>
      <c r="J75" s="362"/>
      <c r="K75" s="363"/>
    </row>
    <row r="76" s="1" customFormat="1" ht="17.25" customHeight="1">
      <c r="B76" s="361"/>
      <c r="C76" s="364" t="s">
        <v>7791</v>
      </c>
      <c r="D76" s="364"/>
      <c r="E76" s="364"/>
      <c r="F76" s="364" t="s">
        <v>7792</v>
      </c>
      <c r="G76" s="365"/>
      <c r="H76" s="364" t="s">
        <v>56</v>
      </c>
      <c r="I76" s="364" t="s">
        <v>59</v>
      </c>
      <c r="J76" s="364" t="s">
        <v>7793</v>
      </c>
      <c r="K76" s="363"/>
    </row>
    <row r="77" s="1" customFormat="1" ht="17.25" customHeight="1">
      <c r="B77" s="361"/>
      <c r="C77" s="366" t="s">
        <v>7794</v>
      </c>
      <c r="D77" s="366"/>
      <c r="E77" s="366"/>
      <c r="F77" s="367" t="s">
        <v>7795</v>
      </c>
      <c r="G77" s="368"/>
      <c r="H77" s="366"/>
      <c r="I77" s="366"/>
      <c r="J77" s="366" t="s">
        <v>7796</v>
      </c>
      <c r="K77" s="363"/>
    </row>
    <row r="78" s="1" customFormat="1" ht="5.25" customHeight="1">
      <c r="B78" s="361"/>
      <c r="C78" s="369"/>
      <c r="D78" s="369"/>
      <c r="E78" s="369"/>
      <c r="F78" s="369"/>
      <c r="G78" s="370"/>
      <c r="H78" s="369"/>
      <c r="I78" s="369"/>
      <c r="J78" s="369"/>
      <c r="K78" s="363"/>
    </row>
    <row r="79" s="1" customFormat="1" ht="15" customHeight="1">
      <c r="B79" s="361"/>
      <c r="C79" s="349" t="s">
        <v>55</v>
      </c>
      <c r="D79" s="371"/>
      <c r="E79" s="371"/>
      <c r="F79" s="372" t="s">
        <v>7797</v>
      </c>
      <c r="G79" s="373"/>
      <c r="H79" s="349" t="s">
        <v>7798</v>
      </c>
      <c r="I79" s="349" t="s">
        <v>7799</v>
      </c>
      <c r="J79" s="349">
        <v>20</v>
      </c>
      <c r="K79" s="363"/>
    </row>
    <row r="80" s="1" customFormat="1" ht="15" customHeight="1">
      <c r="B80" s="361"/>
      <c r="C80" s="349" t="s">
        <v>7800</v>
      </c>
      <c r="D80" s="349"/>
      <c r="E80" s="349"/>
      <c r="F80" s="372" t="s">
        <v>7797</v>
      </c>
      <c r="G80" s="373"/>
      <c r="H80" s="349" t="s">
        <v>7801</v>
      </c>
      <c r="I80" s="349" t="s">
        <v>7799</v>
      </c>
      <c r="J80" s="349">
        <v>120</v>
      </c>
      <c r="K80" s="363"/>
    </row>
    <row r="81" s="1" customFormat="1" ht="15" customHeight="1">
      <c r="B81" s="374"/>
      <c r="C81" s="349" t="s">
        <v>7802</v>
      </c>
      <c r="D81" s="349"/>
      <c r="E81" s="349"/>
      <c r="F81" s="372" t="s">
        <v>7803</v>
      </c>
      <c r="G81" s="373"/>
      <c r="H81" s="349" t="s">
        <v>7804</v>
      </c>
      <c r="I81" s="349" t="s">
        <v>7799</v>
      </c>
      <c r="J81" s="349">
        <v>50</v>
      </c>
      <c r="K81" s="363"/>
    </row>
    <row r="82" s="1" customFormat="1" ht="15" customHeight="1">
      <c r="B82" s="374"/>
      <c r="C82" s="349" t="s">
        <v>7805</v>
      </c>
      <c r="D82" s="349"/>
      <c r="E82" s="349"/>
      <c r="F82" s="372" t="s">
        <v>7797</v>
      </c>
      <c r="G82" s="373"/>
      <c r="H82" s="349" t="s">
        <v>7806</v>
      </c>
      <c r="I82" s="349" t="s">
        <v>7807</v>
      </c>
      <c r="J82" s="349"/>
      <c r="K82" s="363"/>
    </row>
    <row r="83" s="1" customFormat="1" ht="15" customHeight="1">
      <c r="B83" s="374"/>
      <c r="C83" s="375" t="s">
        <v>7808</v>
      </c>
      <c r="D83" s="375"/>
      <c r="E83" s="375"/>
      <c r="F83" s="376" t="s">
        <v>7803</v>
      </c>
      <c r="G83" s="375"/>
      <c r="H83" s="375" t="s">
        <v>7809</v>
      </c>
      <c r="I83" s="375" t="s">
        <v>7799</v>
      </c>
      <c r="J83" s="375">
        <v>15</v>
      </c>
      <c r="K83" s="363"/>
    </row>
    <row r="84" s="1" customFormat="1" ht="15" customHeight="1">
      <c r="B84" s="374"/>
      <c r="C84" s="375" t="s">
        <v>7810</v>
      </c>
      <c r="D84" s="375"/>
      <c r="E84" s="375"/>
      <c r="F84" s="376" t="s">
        <v>7803</v>
      </c>
      <c r="G84" s="375"/>
      <c r="H84" s="375" t="s">
        <v>7811</v>
      </c>
      <c r="I84" s="375" t="s">
        <v>7799</v>
      </c>
      <c r="J84" s="375">
        <v>15</v>
      </c>
      <c r="K84" s="363"/>
    </row>
    <row r="85" s="1" customFormat="1" ht="15" customHeight="1">
      <c r="B85" s="374"/>
      <c r="C85" s="375" t="s">
        <v>7812</v>
      </c>
      <c r="D85" s="375"/>
      <c r="E85" s="375"/>
      <c r="F85" s="376" t="s">
        <v>7803</v>
      </c>
      <c r="G85" s="375"/>
      <c r="H85" s="375" t="s">
        <v>7813</v>
      </c>
      <c r="I85" s="375" t="s">
        <v>7799</v>
      </c>
      <c r="J85" s="375">
        <v>20</v>
      </c>
      <c r="K85" s="363"/>
    </row>
    <row r="86" s="1" customFormat="1" ht="15" customHeight="1">
      <c r="B86" s="374"/>
      <c r="C86" s="375" t="s">
        <v>7814</v>
      </c>
      <c r="D86" s="375"/>
      <c r="E86" s="375"/>
      <c r="F86" s="376" t="s">
        <v>7803</v>
      </c>
      <c r="G86" s="375"/>
      <c r="H86" s="375" t="s">
        <v>7815</v>
      </c>
      <c r="I86" s="375" t="s">
        <v>7799</v>
      </c>
      <c r="J86" s="375">
        <v>20</v>
      </c>
      <c r="K86" s="363"/>
    </row>
    <row r="87" s="1" customFormat="1" ht="15" customHeight="1">
      <c r="B87" s="374"/>
      <c r="C87" s="349" t="s">
        <v>7816</v>
      </c>
      <c r="D87" s="349"/>
      <c r="E87" s="349"/>
      <c r="F87" s="372" t="s">
        <v>7803</v>
      </c>
      <c r="G87" s="373"/>
      <c r="H87" s="349" t="s">
        <v>7817</v>
      </c>
      <c r="I87" s="349" t="s">
        <v>7799</v>
      </c>
      <c r="J87" s="349">
        <v>50</v>
      </c>
      <c r="K87" s="363"/>
    </row>
    <row r="88" s="1" customFormat="1" ht="15" customHeight="1">
      <c r="B88" s="374"/>
      <c r="C88" s="349" t="s">
        <v>7818</v>
      </c>
      <c r="D88" s="349"/>
      <c r="E88" s="349"/>
      <c r="F88" s="372" t="s">
        <v>7803</v>
      </c>
      <c r="G88" s="373"/>
      <c r="H88" s="349" t="s">
        <v>7819</v>
      </c>
      <c r="I88" s="349" t="s">
        <v>7799</v>
      </c>
      <c r="J88" s="349">
        <v>20</v>
      </c>
      <c r="K88" s="363"/>
    </row>
    <row r="89" s="1" customFormat="1" ht="15" customHeight="1">
      <c r="B89" s="374"/>
      <c r="C89" s="349" t="s">
        <v>7820</v>
      </c>
      <c r="D89" s="349"/>
      <c r="E89" s="349"/>
      <c r="F89" s="372" t="s">
        <v>7803</v>
      </c>
      <c r="G89" s="373"/>
      <c r="H89" s="349" t="s">
        <v>7821</v>
      </c>
      <c r="I89" s="349" t="s">
        <v>7799</v>
      </c>
      <c r="J89" s="349">
        <v>20</v>
      </c>
      <c r="K89" s="363"/>
    </row>
    <row r="90" s="1" customFormat="1" ht="15" customHeight="1">
      <c r="B90" s="374"/>
      <c r="C90" s="349" t="s">
        <v>7822</v>
      </c>
      <c r="D90" s="349"/>
      <c r="E90" s="349"/>
      <c r="F90" s="372" t="s">
        <v>7803</v>
      </c>
      <c r="G90" s="373"/>
      <c r="H90" s="349" t="s">
        <v>7823</v>
      </c>
      <c r="I90" s="349" t="s">
        <v>7799</v>
      </c>
      <c r="J90" s="349">
        <v>50</v>
      </c>
      <c r="K90" s="363"/>
    </row>
    <row r="91" s="1" customFormat="1" ht="15" customHeight="1">
      <c r="B91" s="374"/>
      <c r="C91" s="349" t="s">
        <v>7824</v>
      </c>
      <c r="D91" s="349"/>
      <c r="E91" s="349"/>
      <c r="F91" s="372" t="s">
        <v>7803</v>
      </c>
      <c r="G91" s="373"/>
      <c r="H91" s="349" t="s">
        <v>7824</v>
      </c>
      <c r="I91" s="349" t="s">
        <v>7799</v>
      </c>
      <c r="J91" s="349">
        <v>50</v>
      </c>
      <c r="K91" s="363"/>
    </row>
    <row r="92" s="1" customFormat="1" ht="15" customHeight="1">
      <c r="B92" s="374"/>
      <c r="C92" s="349" t="s">
        <v>7825</v>
      </c>
      <c r="D92" s="349"/>
      <c r="E92" s="349"/>
      <c r="F92" s="372" t="s">
        <v>7803</v>
      </c>
      <c r="G92" s="373"/>
      <c r="H92" s="349" t="s">
        <v>7826</v>
      </c>
      <c r="I92" s="349" t="s">
        <v>7799</v>
      </c>
      <c r="J92" s="349">
        <v>255</v>
      </c>
      <c r="K92" s="363"/>
    </row>
    <row r="93" s="1" customFormat="1" ht="15" customHeight="1">
      <c r="B93" s="374"/>
      <c r="C93" s="349" t="s">
        <v>7827</v>
      </c>
      <c r="D93" s="349"/>
      <c r="E93" s="349"/>
      <c r="F93" s="372" t="s">
        <v>7797</v>
      </c>
      <c r="G93" s="373"/>
      <c r="H93" s="349" t="s">
        <v>7828</v>
      </c>
      <c r="I93" s="349" t="s">
        <v>7829</v>
      </c>
      <c r="J93" s="349"/>
      <c r="K93" s="363"/>
    </row>
    <row r="94" s="1" customFormat="1" ht="15" customHeight="1">
      <c r="B94" s="374"/>
      <c r="C94" s="349" t="s">
        <v>7830</v>
      </c>
      <c r="D94" s="349"/>
      <c r="E94" s="349"/>
      <c r="F94" s="372" t="s">
        <v>7797</v>
      </c>
      <c r="G94" s="373"/>
      <c r="H94" s="349" t="s">
        <v>7831</v>
      </c>
      <c r="I94" s="349" t="s">
        <v>7832</v>
      </c>
      <c r="J94" s="349"/>
      <c r="K94" s="363"/>
    </row>
    <row r="95" s="1" customFormat="1" ht="15" customHeight="1">
      <c r="B95" s="374"/>
      <c r="C95" s="349" t="s">
        <v>7833</v>
      </c>
      <c r="D95" s="349"/>
      <c r="E95" s="349"/>
      <c r="F95" s="372" t="s">
        <v>7797</v>
      </c>
      <c r="G95" s="373"/>
      <c r="H95" s="349" t="s">
        <v>7833</v>
      </c>
      <c r="I95" s="349" t="s">
        <v>7832</v>
      </c>
      <c r="J95" s="349"/>
      <c r="K95" s="363"/>
    </row>
    <row r="96" s="1" customFormat="1" ht="15" customHeight="1">
      <c r="B96" s="374"/>
      <c r="C96" s="349" t="s">
        <v>40</v>
      </c>
      <c r="D96" s="349"/>
      <c r="E96" s="349"/>
      <c r="F96" s="372" t="s">
        <v>7797</v>
      </c>
      <c r="G96" s="373"/>
      <c r="H96" s="349" t="s">
        <v>7834</v>
      </c>
      <c r="I96" s="349" t="s">
        <v>7832</v>
      </c>
      <c r="J96" s="349"/>
      <c r="K96" s="363"/>
    </row>
    <row r="97" s="1" customFormat="1" ht="15" customHeight="1">
      <c r="B97" s="374"/>
      <c r="C97" s="349" t="s">
        <v>50</v>
      </c>
      <c r="D97" s="349"/>
      <c r="E97" s="349"/>
      <c r="F97" s="372" t="s">
        <v>7797</v>
      </c>
      <c r="G97" s="373"/>
      <c r="H97" s="349" t="s">
        <v>7835</v>
      </c>
      <c r="I97" s="349" t="s">
        <v>7832</v>
      </c>
      <c r="J97" s="349"/>
      <c r="K97" s="363"/>
    </row>
    <row r="98" s="1" customFormat="1" ht="15" customHeight="1">
      <c r="B98" s="377"/>
      <c r="C98" s="378"/>
      <c r="D98" s="378"/>
      <c r="E98" s="378"/>
      <c r="F98" s="378"/>
      <c r="G98" s="378"/>
      <c r="H98" s="378"/>
      <c r="I98" s="378"/>
      <c r="J98" s="378"/>
      <c r="K98" s="379"/>
    </row>
    <row r="99" s="1" customFormat="1" ht="18.75" customHeight="1">
      <c r="B99" s="380"/>
      <c r="C99" s="381"/>
      <c r="D99" s="381"/>
      <c r="E99" s="381"/>
      <c r="F99" s="381"/>
      <c r="G99" s="381"/>
      <c r="H99" s="381"/>
      <c r="I99" s="381"/>
      <c r="J99" s="381"/>
      <c r="K99" s="380"/>
    </row>
    <row r="100" s="1" customFormat="1" ht="18.75" customHeight="1">
      <c r="B100" s="357"/>
      <c r="C100" s="357"/>
      <c r="D100" s="357"/>
      <c r="E100" s="357"/>
      <c r="F100" s="357"/>
      <c r="G100" s="357"/>
      <c r="H100" s="357"/>
      <c r="I100" s="357"/>
      <c r="J100" s="357"/>
      <c r="K100" s="357"/>
    </row>
    <row r="101" s="1" customFormat="1" ht="7.5" customHeight="1">
      <c r="B101" s="358"/>
      <c r="C101" s="359"/>
      <c r="D101" s="359"/>
      <c r="E101" s="359"/>
      <c r="F101" s="359"/>
      <c r="G101" s="359"/>
      <c r="H101" s="359"/>
      <c r="I101" s="359"/>
      <c r="J101" s="359"/>
      <c r="K101" s="360"/>
    </row>
    <row r="102" s="1" customFormat="1" ht="45" customHeight="1">
      <c r="B102" s="361"/>
      <c r="C102" s="362" t="s">
        <v>7836</v>
      </c>
      <c r="D102" s="362"/>
      <c r="E102" s="362"/>
      <c r="F102" s="362"/>
      <c r="G102" s="362"/>
      <c r="H102" s="362"/>
      <c r="I102" s="362"/>
      <c r="J102" s="362"/>
      <c r="K102" s="363"/>
    </row>
    <row r="103" s="1" customFormat="1" ht="17.25" customHeight="1">
      <c r="B103" s="361"/>
      <c r="C103" s="364" t="s">
        <v>7791</v>
      </c>
      <c r="D103" s="364"/>
      <c r="E103" s="364"/>
      <c r="F103" s="364" t="s">
        <v>7792</v>
      </c>
      <c r="G103" s="365"/>
      <c r="H103" s="364" t="s">
        <v>56</v>
      </c>
      <c r="I103" s="364" t="s">
        <v>59</v>
      </c>
      <c r="J103" s="364" t="s">
        <v>7793</v>
      </c>
      <c r="K103" s="363"/>
    </row>
    <row r="104" s="1" customFormat="1" ht="17.25" customHeight="1">
      <c r="B104" s="361"/>
      <c r="C104" s="366" t="s">
        <v>7794</v>
      </c>
      <c r="D104" s="366"/>
      <c r="E104" s="366"/>
      <c r="F104" s="367" t="s">
        <v>7795</v>
      </c>
      <c r="G104" s="368"/>
      <c r="H104" s="366"/>
      <c r="I104" s="366"/>
      <c r="J104" s="366" t="s">
        <v>7796</v>
      </c>
      <c r="K104" s="363"/>
    </row>
    <row r="105" s="1" customFormat="1" ht="5.25" customHeight="1">
      <c r="B105" s="361"/>
      <c r="C105" s="364"/>
      <c r="D105" s="364"/>
      <c r="E105" s="364"/>
      <c r="F105" s="364"/>
      <c r="G105" s="382"/>
      <c r="H105" s="364"/>
      <c r="I105" s="364"/>
      <c r="J105" s="364"/>
      <c r="K105" s="363"/>
    </row>
    <row r="106" s="1" customFormat="1" ht="15" customHeight="1">
      <c r="B106" s="361"/>
      <c r="C106" s="349" t="s">
        <v>55</v>
      </c>
      <c r="D106" s="371"/>
      <c r="E106" s="371"/>
      <c r="F106" s="372" t="s">
        <v>7797</v>
      </c>
      <c r="G106" s="349"/>
      <c r="H106" s="349" t="s">
        <v>7837</v>
      </c>
      <c r="I106" s="349" t="s">
        <v>7799</v>
      </c>
      <c r="J106" s="349">
        <v>20</v>
      </c>
      <c r="K106" s="363"/>
    </row>
    <row r="107" s="1" customFormat="1" ht="15" customHeight="1">
      <c r="B107" s="361"/>
      <c r="C107" s="349" t="s">
        <v>7800</v>
      </c>
      <c r="D107" s="349"/>
      <c r="E107" s="349"/>
      <c r="F107" s="372" t="s">
        <v>7797</v>
      </c>
      <c r="G107" s="349"/>
      <c r="H107" s="349" t="s">
        <v>7837</v>
      </c>
      <c r="I107" s="349" t="s">
        <v>7799</v>
      </c>
      <c r="J107" s="349">
        <v>120</v>
      </c>
      <c r="K107" s="363"/>
    </row>
    <row r="108" s="1" customFormat="1" ht="15" customHeight="1">
      <c r="B108" s="374"/>
      <c r="C108" s="349" t="s">
        <v>7802</v>
      </c>
      <c r="D108" s="349"/>
      <c r="E108" s="349"/>
      <c r="F108" s="372" t="s">
        <v>7803</v>
      </c>
      <c r="G108" s="349"/>
      <c r="H108" s="349" t="s">
        <v>7837</v>
      </c>
      <c r="I108" s="349" t="s">
        <v>7799</v>
      </c>
      <c r="J108" s="349">
        <v>50</v>
      </c>
      <c r="K108" s="363"/>
    </row>
    <row r="109" s="1" customFormat="1" ht="15" customHeight="1">
      <c r="B109" s="374"/>
      <c r="C109" s="349" t="s">
        <v>7805</v>
      </c>
      <c r="D109" s="349"/>
      <c r="E109" s="349"/>
      <c r="F109" s="372" t="s">
        <v>7797</v>
      </c>
      <c r="G109" s="349"/>
      <c r="H109" s="349" t="s">
        <v>7837</v>
      </c>
      <c r="I109" s="349" t="s">
        <v>7807</v>
      </c>
      <c r="J109" s="349"/>
      <c r="K109" s="363"/>
    </row>
    <row r="110" s="1" customFormat="1" ht="15" customHeight="1">
      <c r="B110" s="374"/>
      <c r="C110" s="349" t="s">
        <v>7816</v>
      </c>
      <c r="D110" s="349"/>
      <c r="E110" s="349"/>
      <c r="F110" s="372" t="s">
        <v>7803</v>
      </c>
      <c r="G110" s="349"/>
      <c r="H110" s="349" t="s">
        <v>7837</v>
      </c>
      <c r="I110" s="349" t="s">
        <v>7799</v>
      </c>
      <c r="J110" s="349">
        <v>50</v>
      </c>
      <c r="K110" s="363"/>
    </row>
    <row r="111" s="1" customFormat="1" ht="15" customHeight="1">
      <c r="B111" s="374"/>
      <c r="C111" s="349" t="s">
        <v>7824</v>
      </c>
      <c r="D111" s="349"/>
      <c r="E111" s="349"/>
      <c r="F111" s="372" t="s">
        <v>7803</v>
      </c>
      <c r="G111" s="349"/>
      <c r="H111" s="349" t="s">
        <v>7837</v>
      </c>
      <c r="I111" s="349" t="s">
        <v>7799</v>
      </c>
      <c r="J111" s="349">
        <v>50</v>
      </c>
      <c r="K111" s="363"/>
    </row>
    <row r="112" s="1" customFormat="1" ht="15" customHeight="1">
      <c r="B112" s="374"/>
      <c r="C112" s="349" t="s">
        <v>7822</v>
      </c>
      <c r="D112" s="349"/>
      <c r="E112" s="349"/>
      <c r="F112" s="372" t="s">
        <v>7803</v>
      </c>
      <c r="G112" s="349"/>
      <c r="H112" s="349" t="s">
        <v>7837</v>
      </c>
      <c r="I112" s="349" t="s">
        <v>7799</v>
      </c>
      <c r="J112" s="349">
        <v>50</v>
      </c>
      <c r="K112" s="363"/>
    </row>
    <row r="113" s="1" customFormat="1" ht="15" customHeight="1">
      <c r="B113" s="374"/>
      <c r="C113" s="349" t="s">
        <v>55</v>
      </c>
      <c r="D113" s="349"/>
      <c r="E113" s="349"/>
      <c r="F113" s="372" t="s">
        <v>7797</v>
      </c>
      <c r="G113" s="349"/>
      <c r="H113" s="349" t="s">
        <v>7838</v>
      </c>
      <c r="I113" s="349" t="s">
        <v>7799</v>
      </c>
      <c r="J113" s="349">
        <v>20</v>
      </c>
      <c r="K113" s="363"/>
    </row>
    <row r="114" s="1" customFormat="1" ht="15" customHeight="1">
      <c r="B114" s="374"/>
      <c r="C114" s="349" t="s">
        <v>7839</v>
      </c>
      <c r="D114" s="349"/>
      <c r="E114" s="349"/>
      <c r="F114" s="372" t="s">
        <v>7797</v>
      </c>
      <c r="G114" s="349"/>
      <c r="H114" s="349" t="s">
        <v>7840</v>
      </c>
      <c r="I114" s="349" t="s">
        <v>7799</v>
      </c>
      <c r="J114" s="349">
        <v>120</v>
      </c>
      <c r="K114" s="363"/>
    </row>
    <row r="115" s="1" customFormat="1" ht="15" customHeight="1">
      <c r="B115" s="374"/>
      <c r="C115" s="349" t="s">
        <v>40</v>
      </c>
      <c r="D115" s="349"/>
      <c r="E115" s="349"/>
      <c r="F115" s="372" t="s">
        <v>7797</v>
      </c>
      <c r="G115" s="349"/>
      <c r="H115" s="349" t="s">
        <v>7841</v>
      </c>
      <c r="I115" s="349" t="s">
        <v>7832</v>
      </c>
      <c r="J115" s="349"/>
      <c r="K115" s="363"/>
    </row>
    <row r="116" s="1" customFormat="1" ht="15" customHeight="1">
      <c r="B116" s="374"/>
      <c r="C116" s="349" t="s">
        <v>50</v>
      </c>
      <c r="D116" s="349"/>
      <c r="E116" s="349"/>
      <c r="F116" s="372" t="s">
        <v>7797</v>
      </c>
      <c r="G116" s="349"/>
      <c r="H116" s="349" t="s">
        <v>7842</v>
      </c>
      <c r="I116" s="349" t="s">
        <v>7832</v>
      </c>
      <c r="J116" s="349"/>
      <c r="K116" s="363"/>
    </row>
    <row r="117" s="1" customFormat="1" ht="15" customHeight="1">
      <c r="B117" s="374"/>
      <c r="C117" s="349" t="s">
        <v>59</v>
      </c>
      <c r="D117" s="349"/>
      <c r="E117" s="349"/>
      <c r="F117" s="372" t="s">
        <v>7797</v>
      </c>
      <c r="G117" s="349"/>
      <c r="H117" s="349" t="s">
        <v>7843</v>
      </c>
      <c r="I117" s="349" t="s">
        <v>7844</v>
      </c>
      <c r="J117" s="349"/>
      <c r="K117" s="363"/>
    </row>
    <row r="118" s="1" customFormat="1" ht="15" customHeight="1">
      <c r="B118" s="377"/>
      <c r="C118" s="383"/>
      <c r="D118" s="383"/>
      <c r="E118" s="383"/>
      <c r="F118" s="383"/>
      <c r="G118" s="383"/>
      <c r="H118" s="383"/>
      <c r="I118" s="383"/>
      <c r="J118" s="383"/>
      <c r="K118" s="379"/>
    </row>
    <row r="119" s="1" customFormat="1" ht="18.75" customHeight="1">
      <c r="B119" s="384"/>
      <c r="C119" s="385"/>
      <c r="D119" s="385"/>
      <c r="E119" s="385"/>
      <c r="F119" s="386"/>
      <c r="G119" s="385"/>
      <c r="H119" s="385"/>
      <c r="I119" s="385"/>
      <c r="J119" s="385"/>
      <c r="K119" s="384"/>
    </row>
    <row r="120" s="1" customFormat="1" ht="18.75" customHeight="1">
      <c r="B120" s="357"/>
      <c r="C120" s="357"/>
      <c r="D120" s="357"/>
      <c r="E120" s="357"/>
      <c r="F120" s="357"/>
      <c r="G120" s="357"/>
      <c r="H120" s="357"/>
      <c r="I120" s="357"/>
      <c r="J120" s="357"/>
      <c r="K120" s="357"/>
    </row>
    <row r="121" s="1" customFormat="1" ht="7.5" customHeight="1">
      <c r="B121" s="387"/>
      <c r="C121" s="388"/>
      <c r="D121" s="388"/>
      <c r="E121" s="388"/>
      <c r="F121" s="388"/>
      <c r="G121" s="388"/>
      <c r="H121" s="388"/>
      <c r="I121" s="388"/>
      <c r="J121" s="388"/>
      <c r="K121" s="389"/>
    </row>
    <row r="122" s="1" customFormat="1" ht="45" customHeight="1">
      <c r="B122" s="390"/>
      <c r="C122" s="340" t="s">
        <v>7845</v>
      </c>
      <c r="D122" s="340"/>
      <c r="E122" s="340"/>
      <c r="F122" s="340"/>
      <c r="G122" s="340"/>
      <c r="H122" s="340"/>
      <c r="I122" s="340"/>
      <c r="J122" s="340"/>
      <c r="K122" s="391"/>
    </row>
    <row r="123" s="1" customFormat="1" ht="17.25" customHeight="1">
      <c r="B123" s="392"/>
      <c r="C123" s="364" t="s">
        <v>7791</v>
      </c>
      <c r="D123" s="364"/>
      <c r="E123" s="364"/>
      <c r="F123" s="364" t="s">
        <v>7792</v>
      </c>
      <c r="G123" s="365"/>
      <c r="H123" s="364" t="s">
        <v>56</v>
      </c>
      <c r="I123" s="364" t="s">
        <v>59</v>
      </c>
      <c r="J123" s="364" t="s">
        <v>7793</v>
      </c>
      <c r="K123" s="393"/>
    </row>
    <row r="124" s="1" customFormat="1" ht="17.25" customHeight="1">
      <c r="B124" s="392"/>
      <c r="C124" s="366" t="s">
        <v>7794</v>
      </c>
      <c r="D124" s="366"/>
      <c r="E124" s="366"/>
      <c r="F124" s="367" t="s">
        <v>7795</v>
      </c>
      <c r="G124" s="368"/>
      <c r="H124" s="366"/>
      <c r="I124" s="366"/>
      <c r="J124" s="366" t="s">
        <v>7796</v>
      </c>
      <c r="K124" s="393"/>
    </row>
    <row r="125" s="1" customFormat="1" ht="5.25" customHeight="1">
      <c r="B125" s="394"/>
      <c r="C125" s="369"/>
      <c r="D125" s="369"/>
      <c r="E125" s="369"/>
      <c r="F125" s="369"/>
      <c r="G125" s="395"/>
      <c r="H125" s="369"/>
      <c r="I125" s="369"/>
      <c r="J125" s="369"/>
      <c r="K125" s="396"/>
    </row>
    <row r="126" s="1" customFormat="1" ht="15" customHeight="1">
      <c r="B126" s="394"/>
      <c r="C126" s="349" t="s">
        <v>7800</v>
      </c>
      <c r="D126" s="371"/>
      <c r="E126" s="371"/>
      <c r="F126" s="372" t="s">
        <v>7797</v>
      </c>
      <c r="G126" s="349"/>
      <c r="H126" s="349" t="s">
        <v>7837</v>
      </c>
      <c r="I126" s="349" t="s">
        <v>7799</v>
      </c>
      <c r="J126" s="349">
        <v>120</v>
      </c>
      <c r="K126" s="397"/>
    </row>
    <row r="127" s="1" customFormat="1" ht="15" customHeight="1">
      <c r="B127" s="394"/>
      <c r="C127" s="349" t="s">
        <v>7846</v>
      </c>
      <c r="D127" s="349"/>
      <c r="E127" s="349"/>
      <c r="F127" s="372" t="s">
        <v>7797</v>
      </c>
      <c r="G127" s="349"/>
      <c r="H127" s="349" t="s">
        <v>7847</v>
      </c>
      <c r="I127" s="349" t="s">
        <v>7799</v>
      </c>
      <c r="J127" s="349" t="s">
        <v>7848</v>
      </c>
      <c r="K127" s="397"/>
    </row>
    <row r="128" s="1" customFormat="1" ht="15" customHeight="1">
      <c r="B128" s="394"/>
      <c r="C128" s="349" t="s">
        <v>87</v>
      </c>
      <c r="D128" s="349"/>
      <c r="E128" s="349"/>
      <c r="F128" s="372" t="s">
        <v>7797</v>
      </c>
      <c r="G128" s="349"/>
      <c r="H128" s="349" t="s">
        <v>7849</v>
      </c>
      <c r="I128" s="349" t="s">
        <v>7799</v>
      </c>
      <c r="J128" s="349" t="s">
        <v>7848</v>
      </c>
      <c r="K128" s="397"/>
    </row>
    <row r="129" s="1" customFormat="1" ht="15" customHeight="1">
      <c r="B129" s="394"/>
      <c r="C129" s="349" t="s">
        <v>7808</v>
      </c>
      <c r="D129" s="349"/>
      <c r="E129" s="349"/>
      <c r="F129" s="372" t="s">
        <v>7803</v>
      </c>
      <c r="G129" s="349"/>
      <c r="H129" s="349" t="s">
        <v>7809</v>
      </c>
      <c r="I129" s="349" t="s">
        <v>7799</v>
      </c>
      <c r="J129" s="349">
        <v>15</v>
      </c>
      <c r="K129" s="397"/>
    </row>
    <row r="130" s="1" customFormat="1" ht="15" customHeight="1">
      <c r="B130" s="394"/>
      <c r="C130" s="375" t="s">
        <v>7810</v>
      </c>
      <c r="D130" s="375"/>
      <c r="E130" s="375"/>
      <c r="F130" s="376" t="s">
        <v>7803</v>
      </c>
      <c r="G130" s="375"/>
      <c r="H130" s="375" t="s">
        <v>7811</v>
      </c>
      <c r="I130" s="375" t="s">
        <v>7799</v>
      </c>
      <c r="J130" s="375">
        <v>15</v>
      </c>
      <c r="K130" s="397"/>
    </row>
    <row r="131" s="1" customFormat="1" ht="15" customHeight="1">
      <c r="B131" s="394"/>
      <c r="C131" s="375" t="s">
        <v>7812</v>
      </c>
      <c r="D131" s="375"/>
      <c r="E131" s="375"/>
      <c r="F131" s="376" t="s">
        <v>7803</v>
      </c>
      <c r="G131" s="375"/>
      <c r="H131" s="375" t="s">
        <v>7813</v>
      </c>
      <c r="I131" s="375" t="s">
        <v>7799</v>
      </c>
      <c r="J131" s="375">
        <v>20</v>
      </c>
      <c r="K131" s="397"/>
    </row>
    <row r="132" s="1" customFormat="1" ht="15" customHeight="1">
      <c r="B132" s="394"/>
      <c r="C132" s="375" t="s">
        <v>7814</v>
      </c>
      <c r="D132" s="375"/>
      <c r="E132" s="375"/>
      <c r="F132" s="376" t="s">
        <v>7803</v>
      </c>
      <c r="G132" s="375"/>
      <c r="H132" s="375" t="s">
        <v>7815</v>
      </c>
      <c r="I132" s="375" t="s">
        <v>7799</v>
      </c>
      <c r="J132" s="375">
        <v>20</v>
      </c>
      <c r="K132" s="397"/>
    </row>
    <row r="133" s="1" customFormat="1" ht="15" customHeight="1">
      <c r="B133" s="394"/>
      <c r="C133" s="349" t="s">
        <v>7802</v>
      </c>
      <c r="D133" s="349"/>
      <c r="E133" s="349"/>
      <c r="F133" s="372" t="s">
        <v>7803</v>
      </c>
      <c r="G133" s="349"/>
      <c r="H133" s="349" t="s">
        <v>7837</v>
      </c>
      <c r="I133" s="349" t="s">
        <v>7799</v>
      </c>
      <c r="J133" s="349">
        <v>50</v>
      </c>
      <c r="K133" s="397"/>
    </row>
    <row r="134" s="1" customFormat="1" ht="15" customHeight="1">
      <c r="B134" s="394"/>
      <c r="C134" s="349" t="s">
        <v>7816</v>
      </c>
      <c r="D134" s="349"/>
      <c r="E134" s="349"/>
      <c r="F134" s="372" t="s">
        <v>7803</v>
      </c>
      <c r="G134" s="349"/>
      <c r="H134" s="349" t="s">
        <v>7837</v>
      </c>
      <c r="I134" s="349" t="s">
        <v>7799</v>
      </c>
      <c r="J134" s="349">
        <v>50</v>
      </c>
      <c r="K134" s="397"/>
    </row>
    <row r="135" s="1" customFormat="1" ht="15" customHeight="1">
      <c r="B135" s="394"/>
      <c r="C135" s="349" t="s">
        <v>7822</v>
      </c>
      <c r="D135" s="349"/>
      <c r="E135" s="349"/>
      <c r="F135" s="372" t="s">
        <v>7803</v>
      </c>
      <c r="G135" s="349"/>
      <c r="H135" s="349" t="s">
        <v>7837</v>
      </c>
      <c r="I135" s="349" t="s">
        <v>7799</v>
      </c>
      <c r="J135" s="349">
        <v>50</v>
      </c>
      <c r="K135" s="397"/>
    </row>
    <row r="136" s="1" customFormat="1" ht="15" customHeight="1">
      <c r="B136" s="394"/>
      <c r="C136" s="349" t="s">
        <v>7824</v>
      </c>
      <c r="D136" s="349"/>
      <c r="E136" s="349"/>
      <c r="F136" s="372" t="s">
        <v>7803</v>
      </c>
      <c r="G136" s="349"/>
      <c r="H136" s="349" t="s">
        <v>7837</v>
      </c>
      <c r="I136" s="349" t="s">
        <v>7799</v>
      </c>
      <c r="J136" s="349">
        <v>50</v>
      </c>
      <c r="K136" s="397"/>
    </row>
    <row r="137" s="1" customFormat="1" ht="15" customHeight="1">
      <c r="B137" s="394"/>
      <c r="C137" s="349" t="s">
        <v>7825</v>
      </c>
      <c r="D137" s="349"/>
      <c r="E137" s="349"/>
      <c r="F137" s="372" t="s">
        <v>7803</v>
      </c>
      <c r="G137" s="349"/>
      <c r="H137" s="349" t="s">
        <v>7850</v>
      </c>
      <c r="I137" s="349" t="s">
        <v>7799</v>
      </c>
      <c r="J137" s="349">
        <v>255</v>
      </c>
      <c r="K137" s="397"/>
    </row>
    <row r="138" s="1" customFormat="1" ht="15" customHeight="1">
      <c r="B138" s="394"/>
      <c r="C138" s="349" t="s">
        <v>7827</v>
      </c>
      <c r="D138" s="349"/>
      <c r="E138" s="349"/>
      <c r="F138" s="372" t="s">
        <v>7797</v>
      </c>
      <c r="G138" s="349"/>
      <c r="H138" s="349" t="s">
        <v>7851</v>
      </c>
      <c r="I138" s="349" t="s">
        <v>7829</v>
      </c>
      <c r="J138" s="349"/>
      <c r="K138" s="397"/>
    </row>
    <row r="139" s="1" customFormat="1" ht="15" customHeight="1">
      <c r="B139" s="394"/>
      <c r="C139" s="349" t="s">
        <v>7830</v>
      </c>
      <c r="D139" s="349"/>
      <c r="E139" s="349"/>
      <c r="F139" s="372" t="s">
        <v>7797</v>
      </c>
      <c r="G139" s="349"/>
      <c r="H139" s="349" t="s">
        <v>7852</v>
      </c>
      <c r="I139" s="349" t="s">
        <v>7832</v>
      </c>
      <c r="J139" s="349"/>
      <c r="K139" s="397"/>
    </row>
    <row r="140" s="1" customFormat="1" ht="15" customHeight="1">
      <c r="B140" s="394"/>
      <c r="C140" s="349" t="s">
        <v>7833</v>
      </c>
      <c r="D140" s="349"/>
      <c r="E140" s="349"/>
      <c r="F140" s="372" t="s">
        <v>7797</v>
      </c>
      <c r="G140" s="349"/>
      <c r="H140" s="349" t="s">
        <v>7833</v>
      </c>
      <c r="I140" s="349" t="s">
        <v>7832</v>
      </c>
      <c r="J140" s="349"/>
      <c r="K140" s="397"/>
    </row>
    <row r="141" s="1" customFormat="1" ht="15" customHeight="1">
      <c r="B141" s="394"/>
      <c r="C141" s="349" t="s">
        <v>40</v>
      </c>
      <c r="D141" s="349"/>
      <c r="E141" s="349"/>
      <c r="F141" s="372" t="s">
        <v>7797</v>
      </c>
      <c r="G141" s="349"/>
      <c r="H141" s="349" t="s">
        <v>7853</v>
      </c>
      <c r="I141" s="349" t="s">
        <v>7832</v>
      </c>
      <c r="J141" s="349"/>
      <c r="K141" s="397"/>
    </row>
    <row r="142" s="1" customFormat="1" ht="15" customHeight="1">
      <c r="B142" s="394"/>
      <c r="C142" s="349" t="s">
        <v>7854</v>
      </c>
      <c r="D142" s="349"/>
      <c r="E142" s="349"/>
      <c r="F142" s="372" t="s">
        <v>7797</v>
      </c>
      <c r="G142" s="349"/>
      <c r="H142" s="349" t="s">
        <v>7855</v>
      </c>
      <c r="I142" s="349" t="s">
        <v>7832</v>
      </c>
      <c r="J142" s="349"/>
      <c r="K142" s="397"/>
    </row>
    <row r="143" s="1" customFormat="1" ht="15" customHeight="1">
      <c r="B143" s="398"/>
      <c r="C143" s="399"/>
      <c r="D143" s="399"/>
      <c r="E143" s="399"/>
      <c r="F143" s="399"/>
      <c r="G143" s="399"/>
      <c r="H143" s="399"/>
      <c r="I143" s="399"/>
      <c r="J143" s="399"/>
      <c r="K143" s="400"/>
    </row>
    <row r="144" s="1" customFormat="1" ht="18.75" customHeight="1">
      <c r="B144" s="385"/>
      <c r="C144" s="385"/>
      <c r="D144" s="385"/>
      <c r="E144" s="385"/>
      <c r="F144" s="386"/>
      <c r="G144" s="385"/>
      <c r="H144" s="385"/>
      <c r="I144" s="385"/>
      <c r="J144" s="385"/>
      <c r="K144" s="385"/>
    </row>
    <row r="145" s="1" customFormat="1" ht="18.75" customHeight="1">
      <c r="B145" s="357"/>
      <c r="C145" s="357"/>
      <c r="D145" s="357"/>
      <c r="E145" s="357"/>
      <c r="F145" s="357"/>
      <c r="G145" s="357"/>
      <c r="H145" s="357"/>
      <c r="I145" s="357"/>
      <c r="J145" s="357"/>
      <c r="K145" s="357"/>
    </row>
    <row r="146" s="1" customFormat="1" ht="7.5" customHeight="1">
      <c r="B146" s="358"/>
      <c r="C146" s="359"/>
      <c r="D146" s="359"/>
      <c r="E146" s="359"/>
      <c r="F146" s="359"/>
      <c r="G146" s="359"/>
      <c r="H146" s="359"/>
      <c r="I146" s="359"/>
      <c r="J146" s="359"/>
      <c r="K146" s="360"/>
    </row>
    <row r="147" s="1" customFormat="1" ht="45" customHeight="1">
      <c r="B147" s="361"/>
      <c r="C147" s="362" t="s">
        <v>7856</v>
      </c>
      <c r="D147" s="362"/>
      <c r="E147" s="362"/>
      <c r="F147" s="362"/>
      <c r="G147" s="362"/>
      <c r="H147" s="362"/>
      <c r="I147" s="362"/>
      <c r="J147" s="362"/>
      <c r="K147" s="363"/>
    </row>
    <row r="148" s="1" customFormat="1" ht="17.25" customHeight="1">
      <c r="B148" s="361"/>
      <c r="C148" s="364" t="s">
        <v>7791</v>
      </c>
      <c r="D148" s="364"/>
      <c r="E148" s="364"/>
      <c r="F148" s="364" t="s">
        <v>7792</v>
      </c>
      <c r="G148" s="365"/>
      <c r="H148" s="364" t="s">
        <v>56</v>
      </c>
      <c r="I148" s="364" t="s">
        <v>59</v>
      </c>
      <c r="J148" s="364" t="s">
        <v>7793</v>
      </c>
      <c r="K148" s="363"/>
    </row>
    <row r="149" s="1" customFormat="1" ht="17.25" customHeight="1">
      <c r="B149" s="361"/>
      <c r="C149" s="366" t="s">
        <v>7794</v>
      </c>
      <c r="D149" s="366"/>
      <c r="E149" s="366"/>
      <c r="F149" s="367" t="s">
        <v>7795</v>
      </c>
      <c r="G149" s="368"/>
      <c r="H149" s="366"/>
      <c r="I149" s="366"/>
      <c r="J149" s="366" t="s">
        <v>7796</v>
      </c>
      <c r="K149" s="363"/>
    </row>
    <row r="150" s="1" customFormat="1" ht="5.25" customHeight="1">
      <c r="B150" s="374"/>
      <c r="C150" s="369"/>
      <c r="D150" s="369"/>
      <c r="E150" s="369"/>
      <c r="F150" s="369"/>
      <c r="G150" s="370"/>
      <c r="H150" s="369"/>
      <c r="I150" s="369"/>
      <c r="J150" s="369"/>
      <c r="K150" s="397"/>
    </row>
    <row r="151" s="1" customFormat="1" ht="15" customHeight="1">
      <c r="B151" s="374"/>
      <c r="C151" s="401" t="s">
        <v>7800</v>
      </c>
      <c r="D151" s="349"/>
      <c r="E151" s="349"/>
      <c r="F151" s="402" t="s">
        <v>7797</v>
      </c>
      <c r="G151" s="349"/>
      <c r="H151" s="401" t="s">
        <v>7837</v>
      </c>
      <c r="I151" s="401" t="s">
        <v>7799</v>
      </c>
      <c r="J151" s="401">
        <v>120</v>
      </c>
      <c r="K151" s="397"/>
    </row>
    <row r="152" s="1" customFormat="1" ht="15" customHeight="1">
      <c r="B152" s="374"/>
      <c r="C152" s="401" t="s">
        <v>7846</v>
      </c>
      <c r="D152" s="349"/>
      <c r="E152" s="349"/>
      <c r="F152" s="402" t="s">
        <v>7797</v>
      </c>
      <c r="G152" s="349"/>
      <c r="H152" s="401" t="s">
        <v>7857</v>
      </c>
      <c r="I152" s="401" t="s">
        <v>7799</v>
      </c>
      <c r="J152" s="401" t="s">
        <v>7848</v>
      </c>
      <c r="K152" s="397"/>
    </row>
    <row r="153" s="1" customFormat="1" ht="15" customHeight="1">
      <c r="B153" s="374"/>
      <c r="C153" s="401" t="s">
        <v>87</v>
      </c>
      <c r="D153" s="349"/>
      <c r="E153" s="349"/>
      <c r="F153" s="402" t="s">
        <v>7797</v>
      </c>
      <c r="G153" s="349"/>
      <c r="H153" s="401" t="s">
        <v>7858</v>
      </c>
      <c r="I153" s="401" t="s">
        <v>7799</v>
      </c>
      <c r="J153" s="401" t="s">
        <v>7848</v>
      </c>
      <c r="K153" s="397"/>
    </row>
    <row r="154" s="1" customFormat="1" ht="15" customHeight="1">
      <c r="B154" s="374"/>
      <c r="C154" s="401" t="s">
        <v>7802</v>
      </c>
      <c r="D154" s="349"/>
      <c r="E154" s="349"/>
      <c r="F154" s="402" t="s">
        <v>7803</v>
      </c>
      <c r="G154" s="349"/>
      <c r="H154" s="401" t="s">
        <v>7837</v>
      </c>
      <c r="I154" s="401" t="s">
        <v>7799</v>
      </c>
      <c r="J154" s="401">
        <v>50</v>
      </c>
      <c r="K154" s="397"/>
    </row>
    <row r="155" s="1" customFormat="1" ht="15" customHeight="1">
      <c r="B155" s="374"/>
      <c r="C155" s="401" t="s">
        <v>7805</v>
      </c>
      <c r="D155" s="349"/>
      <c r="E155" s="349"/>
      <c r="F155" s="402" t="s">
        <v>7797</v>
      </c>
      <c r="G155" s="349"/>
      <c r="H155" s="401" t="s">
        <v>7837</v>
      </c>
      <c r="I155" s="401" t="s">
        <v>7807</v>
      </c>
      <c r="J155" s="401"/>
      <c r="K155" s="397"/>
    </row>
    <row r="156" s="1" customFormat="1" ht="15" customHeight="1">
      <c r="B156" s="374"/>
      <c r="C156" s="401" t="s">
        <v>7816</v>
      </c>
      <c r="D156" s="349"/>
      <c r="E156" s="349"/>
      <c r="F156" s="402" t="s">
        <v>7803</v>
      </c>
      <c r="G156" s="349"/>
      <c r="H156" s="401" t="s">
        <v>7837</v>
      </c>
      <c r="I156" s="401" t="s">
        <v>7799</v>
      </c>
      <c r="J156" s="401">
        <v>50</v>
      </c>
      <c r="K156" s="397"/>
    </row>
    <row r="157" s="1" customFormat="1" ht="15" customHeight="1">
      <c r="B157" s="374"/>
      <c r="C157" s="401" t="s">
        <v>7824</v>
      </c>
      <c r="D157" s="349"/>
      <c r="E157" s="349"/>
      <c r="F157" s="402" t="s">
        <v>7803</v>
      </c>
      <c r="G157" s="349"/>
      <c r="H157" s="401" t="s">
        <v>7837</v>
      </c>
      <c r="I157" s="401" t="s">
        <v>7799</v>
      </c>
      <c r="J157" s="401">
        <v>50</v>
      </c>
      <c r="K157" s="397"/>
    </row>
    <row r="158" s="1" customFormat="1" ht="15" customHeight="1">
      <c r="B158" s="374"/>
      <c r="C158" s="401" t="s">
        <v>7822</v>
      </c>
      <c r="D158" s="349"/>
      <c r="E158" s="349"/>
      <c r="F158" s="402" t="s">
        <v>7803</v>
      </c>
      <c r="G158" s="349"/>
      <c r="H158" s="401" t="s">
        <v>7837</v>
      </c>
      <c r="I158" s="401" t="s">
        <v>7799</v>
      </c>
      <c r="J158" s="401">
        <v>50</v>
      </c>
      <c r="K158" s="397"/>
    </row>
    <row r="159" s="1" customFormat="1" ht="15" customHeight="1">
      <c r="B159" s="374"/>
      <c r="C159" s="401" t="s">
        <v>265</v>
      </c>
      <c r="D159" s="349"/>
      <c r="E159" s="349"/>
      <c r="F159" s="402" t="s">
        <v>7797</v>
      </c>
      <c r="G159" s="349"/>
      <c r="H159" s="401" t="s">
        <v>7859</v>
      </c>
      <c r="I159" s="401" t="s">
        <v>7799</v>
      </c>
      <c r="J159" s="401" t="s">
        <v>7860</v>
      </c>
      <c r="K159" s="397"/>
    </row>
    <row r="160" s="1" customFormat="1" ht="15" customHeight="1">
      <c r="B160" s="374"/>
      <c r="C160" s="401" t="s">
        <v>7861</v>
      </c>
      <c r="D160" s="349"/>
      <c r="E160" s="349"/>
      <c r="F160" s="402" t="s">
        <v>7797</v>
      </c>
      <c r="G160" s="349"/>
      <c r="H160" s="401" t="s">
        <v>7862</v>
      </c>
      <c r="I160" s="401" t="s">
        <v>7832</v>
      </c>
      <c r="J160" s="401"/>
      <c r="K160" s="397"/>
    </row>
    <row r="161" s="1" customFormat="1" ht="15" customHeight="1">
      <c r="B161" s="403"/>
      <c r="C161" s="383"/>
      <c r="D161" s="383"/>
      <c r="E161" s="383"/>
      <c r="F161" s="383"/>
      <c r="G161" s="383"/>
      <c r="H161" s="383"/>
      <c r="I161" s="383"/>
      <c r="J161" s="383"/>
      <c r="K161" s="404"/>
    </row>
    <row r="162" s="1" customFormat="1" ht="18.75" customHeight="1">
      <c r="B162" s="385"/>
      <c r="C162" s="395"/>
      <c r="D162" s="395"/>
      <c r="E162" s="395"/>
      <c r="F162" s="405"/>
      <c r="G162" s="395"/>
      <c r="H162" s="395"/>
      <c r="I162" s="395"/>
      <c r="J162" s="395"/>
      <c r="K162" s="385"/>
    </row>
    <row r="163" s="1" customFormat="1" ht="18.75" customHeight="1">
      <c r="B163" s="357"/>
      <c r="C163" s="357"/>
      <c r="D163" s="357"/>
      <c r="E163" s="357"/>
      <c r="F163" s="357"/>
      <c r="G163" s="357"/>
      <c r="H163" s="357"/>
      <c r="I163" s="357"/>
      <c r="J163" s="357"/>
      <c r="K163" s="357"/>
    </row>
    <row r="164" s="1" customFormat="1" ht="7.5" customHeight="1">
      <c r="B164" s="336"/>
      <c r="C164" s="337"/>
      <c r="D164" s="337"/>
      <c r="E164" s="337"/>
      <c r="F164" s="337"/>
      <c r="G164" s="337"/>
      <c r="H164" s="337"/>
      <c r="I164" s="337"/>
      <c r="J164" s="337"/>
      <c r="K164" s="338"/>
    </row>
    <row r="165" s="1" customFormat="1" ht="45" customHeight="1">
      <c r="B165" s="339"/>
      <c r="C165" s="340" t="s">
        <v>7863</v>
      </c>
      <c r="D165" s="340"/>
      <c r="E165" s="340"/>
      <c r="F165" s="340"/>
      <c r="G165" s="340"/>
      <c r="H165" s="340"/>
      <c r="I165" s="340"/>
      <c r="J165" s="340"/>
      <c r="K165" s="341"/>
    </row>
    <row r="166" s="1" customFormat="1" ht="17.25" customHeight="1">
      <c r="B166" s="339"/>
      <c r="C166" s="364" t="s">
        <v>7791</v>
      </c>
      <c r="D166" s="364"/>
      <c r="E166" s="364"/>
      <c r="F166" s="364" t="s">
        <v>7792</v>
      </c>
      <c r="G166" s="406"/>
      <c r="H166" s="407" t="s">
        <v>56</v>
      </c>
      <c r="I166" s="407" t="s">
        <v>59</v>
      </c>
      <c r="J166" s="364" t="s">
        <v>7793</v>
      </c>
      <c r="K166" s="341"/>
    </row>
    <row r="167" s="1" customFormat="1" ht="17.25" customHeight="1">
      <c r="B167" s="342"/>
      <c r="C167" s="366" t="s">
        <v>7794</v>
      </c>
      <c r="D167" s="366"/>
      <c r="E167" s="366"/>
      <c r="F167" s="367" t="s">
        <v>7795</v>
      </c>
      <c r="G167" s="408"/>
      <c r="H167" s="409"/>
      <c r="I167" s="409"/>
      <c r="J167" s="366" t="s">
        <v>7796</v>
      </c>
      <c r="K167" s="344"/>
    </row>
    <row r="168" s="1" customFormat="1" ht="5.25" customHeight="1">
      <c r="B168" s="374"/>
      <c r="C168" s="369"/>
      <c r="D168" s="369"/>
      <c r="E168" s="369"/>
      <c r="F168" s="369"/>
      <c r="G168" s="370"/>
      <c r="H168" s="369"/>
      <c r="I168" s="369"/>
      <c r="J168" s="369"/>
      <c r="K168" s="397"/>
    </row>
    <row r="169" s="1" customFormat="1" ht="15" customHeight="1">
      <c r="B169" s="374"/>
      <c r="C169" s="349" t="s">
        <v>7800</v>
      </c>
      <c r="D169" s="349"/>
      <c r="E169" s="349"/>
      <c r="F169" s="372" t="s">
        <v>7797</v>
      </c>
      <c r="G169" s="349"/>
      <c r="H169" s="349" t="s">
        <v>7837</v>
      </c>
      <c r="I169" s="349" t="s">
        <v>7799</v>
      </c>
      <c r="J169" s="349">
        <v>120</v>
      </c>
      <c r="K169" s="397"/>
    </row>
    <row r="170" s="1" customFormat="1" ht="15" customHeight="1">
      <c r="B170" s="374"/>
      <c r="C170" s="349" t="s">
        <v>7846</v>
      </c>
      <c r="D170" s="349"/>
      <c r="E170" s="349"/>
      <c r="F170" s="372" t="s">
        <v>7797</v>
      </c>
      <c r="G170" s="349"/>
      <c r="H170" s="349" t="s">
        <v>7847</v>
      </c>
      <c r="I170" s="349" t="s">
        <v>7799</v>
      </c>
      <c r="J170" s="349" t="s">
        <v>7848</v>
      </c>
      <c r="K170" s="397"/>
    </row>
    <row r="171" s="1" customFormat="1" ht="15" customHeight="1">
      <c r="B171" s="374"/>
      <c r="C171" s="349" t="s">
        <v>87</v>
      </c>
      <c r="D171" s="349"/>
      <c r="E171" s="349"/>
      <c r="F171" s="372" t="s">
        <v>7797</v>
      </c>
      <c r="G171" s="349"/>
      <c r="H171" s="349" t="s">
        <v>7864</v>
      </c>
      <c r="I171" s="349" t="s">
        <v>7799</v>
      </c>
      <c r="J171" s="349" t="s">
        <v>7848</v>
      </c>
      <c r="K171" s="397"/>
    </row>
    <row r="172" s="1" customFormat="1" ht="15" customHeight="1">
      <c r="B172" s="374"/>
      <c r="C172" s="349" t="s">
        <v>7802</v>
      </c>
      <c r="D172" s="349"/>
      <c r="E172" s="349"/>
      <c r="F172" s="372" t="s">
        <v>7803</v>
      </c>
      <c r="G172" s="349"/>
      <c r="H172" s="349" t="s">
        <v>7864</v>
      </c>
      <c r="I172" s="349" t="s">
        <v>7799</v>
      </c>
      <c r="J172" s="349">
        <v>50</v>
      </c>
      <c r="K172" s="397"/>
    </row>
    <row r="173" s="1" customFormat="1" ht="15" customHeight="1">
      <c r="B173" s="374"/>
      <c r="C173" s="349" t="s">
        <v>7805</v>
      </c>
      <c r="D173" s="349"/>
      <c r="E173" s="349"/>
      <c r="F173" s="372" t="s">
        <v>7797</v>
      </c>
      <c r="G173" s="349"/>
      <c r="H173" s="349" t="s">
        <v>7864</v>
      </c>
      <c r="I173" s="349" t="s">
        <v>7807</v>
      </c>
      <c r="J173" s="349"/>
      <c r="K173" s="397"/>
    </row>
    <row r="174" s="1" customFormat="1" ht="15" customHeight="1">
      <c r="B174" s="374"/>
      <c r="C174" s="349" t="s">
        <v>7816</v>
      </c>
      <c r="D174" s="349"/>
      <c r="E174" s="349"/>
      <c r="F174" s="372" t="s">
        <v>7803</v>
      </c>
      <c r="G174" s="349"/>
      <c r="H174" s="349" t="s">
        <v>7864</v>
      </c>
      <c r="I174" s="349" t="s">
        <v>7799</v>
      </c>
      <c r="J174" s="349">
        <v>50</v>
      </c>
      <c r="K174" s="397"/>
    </row>
    <row r="175" s="1" customFormat="1" ht="15" customHeight="1">
      <c r="B175" s="374"/>
      <c r="C175" s="349" t="s">
        <v>7824</v>
      </c>
      <c r="D175" s="349"/>
      <c r="E175" s="349"/>
      <c r="F175" s="372" t="s">
        <v>7803</v>
      </c>
      <c r="G175" s="349"/>
      <c r="H175" s="349" t="s">
        <v>7864</v>
      </c>
      <c r="I175" s="349" t="s">
        <v>7799</v>
      </c>
      <c r="J175" s="349">
        <v>50</v>
      </c>
      <c r="K175" s="397"/>
    </row>
    <row r="176" s="1" customFormat="1" ht="15" customHeight="1">
      <c r="B176" s="374"/>
      <c r="C176" s="349" t="s">
        <v>7822</v>
      </c>
      <c r="D176" s="349"/>
      <c r="E176" s="349"/>
      <c r="F176" s="372" t="s">
        <v>7803</v>
      </c>
      <c r="G176" s="349"/>
      <c r="H176" s="349" t="s">
        <v>7864</v>
      </c>
      <c r="I176" s="349" t="s">
        <v>7799</v>
      </c>
      <c r="J176" s="349">
        <v>50</v>
      </c>
      <c r="K176" s="397"/>
    </row>
    <row r="177" s="1" customFormat="1" ht="15" customHeight="1">
      <c r="B177" s="374"/>
      <c r="C177" s="349" t="s">
        <v>408</v>
      </c>
      <c r="D177" s="349"/>
      <c r="E177" s="349"/>
      <c r="F177" s="372" t="s">
        <v>7797</v>
      </c>
      <c r="G177" s="349"/>
      <c r="H177" s="349" t="s">
        <v>7865</v>
      </c>
      <c r="I177" s="349" t="s">
        <v>7866</v>
      </c>
      <c r="J177" s="349"/>
      <c r="K177" s="397"/>
    </row>
    <row r="178" s="1" customFormat="1" ht="15" customHeight="1">
      <c r="B178" s="374"/>
      <c r="C178" s="349" t="s">
        <v>59</v>
      </c>
      <c r="D178" s="349"/>
      <c r="E178" s="349"/>
      <c r="F178" s="372" t="s">
        <v>7797</v>
      </c>
      <c r="G178" s="349"/>
      <c r="H178" s="349" t="s">
        <v>7867</v>
      </c>
      <c r="I178" s="349" t="s">
        <v>7868</v>
      </c>
      <c r="J178" s="349">
        <v>1</v>
      </c>
      <c r="K178" s="397"/>
    </row>
    <row r="179" s="1" customFormat="1" ht="15" customHeight="1">
      <c r="B179" s="374"/>
      <c r="C179" s="349" t="s">
        <v>55</v>
      </c>
      <c r="D179" s="349"/>
      <c r="E179" s="349"/>
      <c r="F179" s="372" t="s">
        <v>7797</v>
      </c>
      <c r="G179" s="349"/>
      <c r="H179" s="349" t="s">
        <v>7869</v>
      </c>
      <c r="I179" s="349" t="s">
        <v>7799</v>
      </c>
      <c r="J179" s="349">
        <v>20</v>
      </c>
      <c r="K179" s="397"/>
    </row>
    <row r="180" s="1" customFormat="1" ht="15" customHeight="1">
      <c r="B180" s="374"/>
      <c r="C180" s="349" t="s">
        <v>56</v>
      </c>
      <c r="D180" s="349"/>
      <c r="E180" s="349"/>
      <c r="F180" s="372" t="s">
        <v>7797</v>
      </c>
      <c r="G180" s="349"/>
      <c r="H180" s="349" t="s">
        <v>7870</v>
      </c>
      <c r="I180" s="349" t="s">
        <v>7799</v>
      </c>
      <c r="J180" s="349">
        <v>255</v>
      </c>
      <c r="K180" s="397"/>
    </row>
    <row r="181" s="1" customFormat="1" ht="15" customHeight="1">
      <c r="B181" s="374"/>
      <c r="C181" s="349" t="s">
        <v>409</v>
      </c>
      <c r="D181" s="349"/>
      <c r="E181" s="349"/>
      <c r="F181" s="372" t="s">
        <v>7797</v>
      </c>
      <c r="G181" s="349"/>
      <c r="H181" s="349" t="s">
        <v>7761</v>
      </c>
      <c r="I181" s="349" t="s">
        <v>7799</v>
      </c>
      <c r="J181" s="349">
        <v>10</v>
      </c>
      <c r="K181" s="397"/>
    </row>
    <row r="182" s="1" customFormat="1" ht="15" customHeight="1">
      <c r="B182" s="374"/>
      <c r="C182" s="349" t="s">
        <v>410</v>
      </c>
      <c r="D182" s="349"/>
      <c r="E182" s="349"/>
      <c r="F182" s="372" t="s">
        <v>7797</v>
      </c>
      <c r="G182" s="349"/>
      <c r="H182" s="349" t="s">
        <v>7871</v>
      </c>
      <c r="I182" s="349" t="s">
        <v>7832</v>
      </c>
      <c r="J182" s="349"/>
      <c r="K182" s="397"/>
    </row>
    <row r="183" s="1" customFormat="1" ht="15" customHeight="1">
      <c r="B183" s="374"/>
      <c r="C183" s="349" t="s">
        <v>7872</v>
      </c>
      <c r="D183" s="349"/>
      <c r="E183" s="349"/>
      <c r="F183" s="372" t="s">
        <v>7797</v>
      </c>
      <c r="G183" s="349"/>
      <c r="H183" s="349" t="s">
        <v>7873</v>
      </c>
      <c r="I183" s="349" t="s">
        <v>7832</v>
      </c>
      <c r="J183" s="349"/>
      <c r="K183" s="397"/>
    </row>
    <row r="184" s="1" customFormat="1" ht="15" customHeight="1">
      <c r="B184" s="374"/>
      <c r="C184" s="349" t="s">
        <v>7861</v>
      </c>
      <c r="D184" s="349"/>
      <c r="E184" s="349"/>
      <c r="F184" s="372" t="s">
        <v>7797</v>
      </c>
      <c r="G184" s="349"/>
      <c r="H184" s="349" t="s">
        <v>7874</v>
      </c>
      <c r="I184" s="349" t="s">
        <v>7832</v>
      </c>
      <c r="J184" s="349"/>
      <c r="K184" s="397"/>
    </row>
    <row r="185" s="1" customFormat="1" ht="15" customHeight="1">
      <c r="B185" s="374"/>
      <c r="C185" s="349" t="s">
        <v>412</v>
      </c>
      <c r="D185" s="349"/>
      <c r="E185" s="349"/>
      <c r="F185" s="372" t="s">
        <v>7803</v>
      </c>
      <c r="G185" s="349"/>
      <c r="H185" s="349" t="s">
        <v>7875</v>
      </c>
      <c r="I185" s="349" t="s">
        <v>7799</v>
      </c>
      <c r="J185" s="349">
        <v>50</v>
      </c>
      <c r="K185" s="397"/>
    </row>
    <row r="186" s="1" customFormat="1" ht="15" customHeight="1">
      <c r="B186" s="374"/>
      <c r="C186" s="349" t="s">
        <v>7876</v>
      </c>
      <c r="D186" s="349"/>
      <c r="E186" s="349"/>
      <c r="F186" s="372" t="s">
        <v>7803</v>
      </c>
      <c r="G186" s="349"/>
      <c r="H186" s="349" t="s">
        <v>7877</v>
      </c>
      <c r="I186" s="349" t="s">
        <v>7878</v>
      </c>
      <c r="J186" s="349"/>
      <c r="K186" s="397"/>
    </row>
    <row r="187" s="1" customFormat="1" ht="15" customHeight="1">
      <c r="B187" s="374"/>
      <c r="C187" s="349" t="s">
        <v>7879</v>
      </c>
      <c r="D187" s="349"/>
      <c r="E187" s="349"/>
      <c r="F187" s="372" t="s">
        <v>7803</v>
      </c>
      <c r="G187" s="349"/>
      <c r="H187" s="349" t="s">
        <v>7880</v>
      </c>
      <c r="I187" s="349" t="s">
        <v>7878</v>
      </c>
      <c r="J187" s="349"/>
      <c r="K187" s="397"/>
    </row>
    <row r="188" s="1" customFormat="1" ht="15" customHeight="1">
      <c r="B188" s="374"/>
      <c r="C188" s="349" t="s">
        <v>7881</v>
      </c>
      <c r="D188" s="349"/>
      <c r="E188" s="349"/>
      <c r="F188" s="372" t="s">
        <v>7803</v>
      </c>
      <c r="G188" s="349"/>
      <c r="H188" s="349" t="s">
        <v>7882</v>
      </c>
      <c r="I188" s="349" t="s">
        <v>7878</v>
      </c>
      <c r="J188" s="349"/>
      <c r="K188" s="397"/>
    </row>
    <row r="189" s="1" customFormat="1" ht="15" customHeight="1">
      <c r="B189" s="374"/>
      <c r="C189" s="410" t="s">
        <v>7883</v>
      </c>
      <c r="D189" s="349"/>
      <c r="E189" s="349"/>
      <c r="F189" s="372" t="s">
        <v>7803</v>
      </c>
      <c r="G189" s="349"/>
      <c r="H189" s="349" t="s">
        <v>7884</v>
      </c>
      <c r="I189" s="349" t="s">
        <v>7885</v>
      </c>
      <c r="J189" s="411" t="s">
        <v>7886</v>
      </c>
      <c r="K189" s="397"/>
    </row>
    <row r="190" s="19" customFormat="1" ht="15" customHeight="1">
      <c r="B190" s="412"/>
      <c r="C190" s="413" t="s">
        <v>7887</v>
      </c>
      <c r="D190" s="414"/>
      <c r="E190" s="414"/>
      <c r="F190" s="415" t="s">
        <v>7803</v>
      </c>
      <c r="G190" s="414"/>
      <c r="H190" s="414" t="s">
        <v>7888</v>
      </c>
      <c r="I190" s="414" t="s">
        <v>7885</v>
      </c>
      <c r="J190" s="416" t="s">
        <v>7886</v>
      </c>
      <c r="K190" s="417"/>
    </row>
    <row r="191" s="1" customFormat="1" ht="15" customHeight="1">
      <c r="B191" s="374"/>
      <c r="C191" s="410" t="s">
        <v>44</v>
      </c>
      <c r="D191" s="349"/>
      <c r="E191" s="349"/>
      <c r="F191" s="372" t="s">
        <v>7797</v>
      </c>
      <c r="G191" s="349"/>
      <c r="H191" s="346" t="s">
        <v>7889</v>
      </c>
      <c r="I191" s="349" t="s">
        <v>7890</v>
      </c>
      <c r="J191" s="349"/>
      <c r="K191" s="397"/>
    </row>
    <row r="192" s="1" customFormat="1" ht="15" customHeight="1">
      <c r="B192" s="374"/>
      <c r="C192" s="410" t="s">
        <v>7891</v>
      </c>
      <c r="D192" s="349"/>
      <c r="E192" s="349"/>
      <c r="F192" s="372" t="s">
        <v>7797</v>
      </c>
      <c r="G192" s="349"/>
      <c r="H192" s="349" t="s">
        <v>7892</v>
      </c>
      <c r="I192" s="349" t="s">
        <v>7832</v>
      </c>
      <c r="J192" s="349"/>
      <c r="K192" s="397"/>
    </row>
    <row r="193" s="1" customFormat="1" ht="15" customHeight="1">
      <c r="B193" s="374"/>
      <c r="C193" s="410" t="s">
        <v>7893</v>
      </c>
      <c r="D193" s="349"/>
      <c r="E193" s="349"/>
      <c r="F193" s="372" t="s">
        <v>7797</v>
      </c>
      <c r="G193" s="349"/>
      <c r="H193" s="349" t="s">
        <v>7894</v>
      </c>
      <c r="I193" s="349" t="s">
        <v>7832</v>
      </c>
      <c r="J193" s="349"/>
      <c r="K193" s="397"/>
    </row>
    <row r="194" s="1" customFormat="1" ht="15" customHeight="1">
      <c r="B194" s="374"/>
      <c r="C194" s="410" t="s">
        <v>7895</v>
      </c>
      <c r="D194" s="349"/>
      <c r="E194" s="349"/>
      <c r="F194" s="372" t="s">
        <v>7803</v>
      </c>
      <c r="G194" s="349"/>
      <c r="H194" s="349" t="s">
        <v>7896</v>
      </c>
      <c r="I194" s="349" t="s">
        <v>7832</v>
      </c>
      <c r="J194" s="349"/>
      <c r="K194" s="397"/>
    </row>
    <row r="195" s="1" customFormat="1" ht="15" customHeight="1">
      <c r="B195" s="403"/>
      <c r="C195" s="418"/>
      <c r="D195" s="383"/>
      <c r="E195" s="383"/>
      <c r="F195" s="383"/>
      <c r="G195" s="383"/>
      <c r="H195" s="383"/>
      <c r="I195" s="383"/>
      <c r="J195" s="383"/>
      <c r="K195" s="404"/>
    </row>
    <row r="196" s="1" customFormat="1" ht="18.75" customHeight="1">
      <c r="B196" s="385"/>
      <c r="C196" s="395"/>
      <c r="D196" s="395"/>
      <c r="E196" s="395"/>
      <c r="F196" s="405"/>
      <c r="G196" s="395"/>
      <c r="H196" s="395"/>
      <c r="I196" s="395"/>
      <c r="J196" s="395"/>
      <c r="K196" s="385"/>
    </row>
    <row r="197" s="1" customFormat="1" ht="18.75" customHeight="1">
      <c r="B197" s="385"/>
      <c r="C197" s="395"/>
      <c r="D197" s="395"/>
      <c r="E197" s="395"/>
      <c r="F197" s="405"/>
      <c r="G197" s="395"/>
      <c r="H197" s="395"/>
      <c r="I197" s="395"/>
      <c r="J197" s="395"/>
      <c r="K197" s="385"/>
    </row>
    <row r="198" s="1" customFormat="1" ht="18.75" customHeight="1">
      <c r="B198" s="357"/>
      <c r="C198" s="357"/>
      <c r="D198" s="357"/>
      <c r="E198" s="357"/>
      <c r="F198" s="357"/>
      <c r="G198" s="357"/>
      <c r="H198" s="357"/>
      <c r="I198" s="357"/>
      <c r="J198" s="357"/>
      <c r="K198" s="357"/>
    </row>
    <row r="199" s="1" customFormat="1" ht="13.5">
      <c r="B199" s="336"/>
      <c r="C199" s="337"/>
      <c r="D199" s="337"/>
      <c r="E199" s="337"/>
      <c r="F199" s="337"/>
      <c r="G199" s="337"/>
      <c r="H199" s="337"/>
      <c r="I199" s="337"/>
      <c r="J199" s="337"/>
      <c r="K199" s="338"/>
    </row>
    <row r="200" s="1" customFormat="1" ht="21">
      <c r="B200" s="339"/>
      <c r="C200" s="340" t="s">
        <v>7897</v>
      </c>
      <c r="D200" s="340"/>
      <c r="E200" s="340"/>
      <c r="F200" s="340"/>
      <c r="G200" s="340"/>
      <c r="H200" s="340"/>
      <c r="I200" s="340"/>
      <c r="J200" s="340"/>
      <c r="K200" s="341"/>
    </row>
    <row r="201" s="1" customFormat="1" ht="25.5" customHeight="1">
      <c r="B201" s="339"/>
      <c r="C201" s="419" t="s">
        <v>7898</v>
      </c>
      <c r="D201" s="419"/>
      <c r="E201" s="419"/>
      <c r="F201" s="419" t="s">
        <v>7899</v>
      </c>
      <c r="G201" s="420"/>
      <c r="H201" s="419" t="s">
        <v>7900</v>
      </c>
      <c r="I201" s="419"/>
      <c r="J201" s="419"/>
      <c r="K201" s="341"/>
    </row>
    <row r="202" s="1" customFormat="1" ht="5.25" customHeight="1">
      <c r="B202" s="374"/>
      <c r="C202" s="369"/>
      <c r="D202" s="369"/>
      <c r="E202" s="369"/>
      <c r="F202" s="369"/>
      <c r="G202" s="395"/>
      <c r="H202" s="369"/>
      <c r="I202" s="369"/>
      <c r="J202" s="369"/>
      <c r="K202" s="397"/>
    </row>
    <row r="203" s="1" customFormat="1" ht="15" customHeight="1">
      <c r="B203" s="374"/>
      <c r="C203" s="349" t="s">
        <v>7890</v>
      </c>
      <c r="D203" s="349"/>
      <c r="E203" s="349"/>
      <c r="F203" s="372" t="s">
        <v>45</v>
      </c>
      <c r="G203" s="349"/>
      <c r="H203" s="349" t="s">
        <v>7901</v>
      </c>
      <c r="I203" s="349"/>
      <c r="J203" s="349"/>
      <c r="K203" s="397"/>
    </row>
    <row r="204" s="1" customFormat="1" ht="15" customHeight="1">
      <c r="B204" s="374"/>
      <c r="C204" s="349"/>
      <c r="D204" s="349"/>
      <c r="E204" s="349"/>
      <c r="F204" s="372" t="s">
        <v>46</v>
      </c>
      <c r="G204" s="349"/>
      <c r="H204" s="349" t="s">
        <v>7902</v>
      </c>
      <c r="I204" s="349"/>
      <c r="J204" s="349"/>
      <c r="K204" s="397"/>
    </row>
    <row r="205" s="1" customFormat="1" ht="15" customHeight="1">
      <c r="B205" s="374"/>
      <c r="C205" s="349"/>
      <c r="D205" s="349"/>
      <c r="E205" s="349"/>
      <c r="F205" s="372" t="s">
        <v>49</v>
      </c>
      <c r="G205" s="349"/>
      <c r="H205" s="349" t="s">
        <v>7903</v>
      </c>
      <c r="I205" s="349"/>
      <c r="J205" s="349"/>
      <c r="K205" s="397"/>
    </row>
    <row r="206" s="1" customFormat="1" ht="15" customHeight="1">
      <c r="B206" s="374"/>
      <c r="C206" s="349"/>
      <c r="D206" s="349"/>
      <c r="E206" s="349"/>
      <c r="F206" s="372" t="s">
        <v>47</v>
      </c>
      <c r="G206" s="349"/>
      <c r="H206" s="349" t="s">
        <v>7904</v>
      </c>
      <c r="I206" s="349"/>
      <c r="J206" s="349"/>
      <c r="K206" s="397"/>
    </row>
    <row r="207" s="1" customFormat="1" ht="15" customHeight="1">
      <c r="B207" s="374"/>
      <c r="C207" s="349"/>
      <c r="D207" s="349"/>
      <c r="E207" s="349"/>
      <c r="F207" s="372" t="s">
        <v>48</v>
      </c>
      <c r="G207" s="349"/>
      <c r="H207" s="349" t="s">
        <v>7905</v>
      </c>
      <c r="I207" s="349"/>
      <c r="J207" s="349"/>
      <c r="K207" s="397"/>
    </row>
    <row r="208" s="1" customFormat="1" ht="15" customHeight="1">
      <c r="B208" s="374"/>
      <c r="C208" s="349"/>
      <c r="D208" s="349"/>
      <c r="E208" s="349"/>
      <c r="F208" s="372"/>
      <c r="G208" s="349"/>
      <c r="H208" s="349"/>
      <c r="I208" s="349"/>
      <c r="J208" s="349"/>
      <c r="K208" s="397"/>
    </row>
    <row r="209" s="1" customFormat="1" ht="15" customHeight="1">
      <c r="B209" s="374"/>
      <c r="C209" s="349" t="s">
        <v>7844</v>
      </c>
      <c r="D209" s="349"/>
      <c r="E209" s="349"/>
      <c r="F209" s="372" t="s">
        <v>80</v>
      </c>
      <c r="G209" s="349"/>
      <c r="H209" s="349" t="s">
        <v>7906</v>
      </c>
      <c r="I209" s="349"/>
      <c r="J209" s="349"/>
      <c r="K209" s="397"/>
    </row>
    <row r="210" s="1" customFormat="1" ht="15" customHeight="1">
      <c r="B210" s="374"/>
      <c r="C210" s="349"/>
      <c r="D210" s="349"/>
      <c r="E210" s="349"/>
      <c r="F210" s="372" t="s">
        <v>7744</v>
      </c>
      <c r="G210" s="349"/>
      <c r="H210" s="349" t="s">
        <v>7745</v>
      </c>
      <c r="I210" s="349"/>
      <c r="J210" s="349"/>
      <c r="K210" s="397"/>
    </row>
    <row r="211" s="1" customFormat="1" ht="15" customHeight="1">
      <c r="B211" s="374"/>
      <c r="C211" s="349"/>
      <c r="D211" s="349"/>
      <c r="E211" s="349"/>
      <c r="F211" s="372" t="s">
        <v>7742</v>
      </c>
      <c r="G211" s="349"/>
      <c r="H211" s="349" t="s">
        <v>7907</v>
      </c>
      <c r="I211" s="349"/>
      <c r="J211" s="349"/>
      <c r="K211" s="397"/>
    </row>
    <row r="212" s="1" customFormat="1" ht="15" customHeight="1">
      <c r="B212" s="421"/>
      <c r="C212" s="349"/>
      <c r="D212" s="349"/>
      <c r="E212" s="349"/>
      <c r="F212" s="372" t="s">
        <v>140</v>
      </c>
      <c r="G212" s="410"/>
      <c r="H212" s="401" t="s">
        <v>141</v>
      </c>
      <c r="I212" s="401"/>
      <c r="J212" s="401"/>
      <c r="K212" s="422"/>
    </row>
    <row r="213" s="1" customFormat="1" ht="15" customHeight="1">
      <c r="B213" s="421"/>
      <c r="C213" s="349"/>
      <c r="D213" s="349"/>
      <c r="E213" s="349"/>
      <c r="F213" s="372" t="s">
        <v>4484</v>
      </c>
      <c r="G213" s="410"/>
      <c r="H213" s="401" t="s">
        <v>5478</v>
      </c>
      <c r="I213" s="401"/>
      <c r="J213" s="401"/>
      <c r="K213" s="422"/>
    </row>
    <row r="214" s="1" customFormat="1" ht="15" customHeight="1">
      <c r="B214" s="421"/>
      <c r="C214" s="349"/>
      <c r="D214" s="349"/>
      <c r="E214" s="349"/>
      <c r="F214" s="372"/>
      <c r="G214" s="410"/>
      <c r="H214" s="401"/>
      <c r="I214" s="401"/>
      <c r="J214" s="401"/>
      <c r="K214" s="422"/>
    </row>
    <row r="215" s="1" customFormat="1" ht="15" customHeight="1">
      <c r="B215" s="421"/>
      <c r="C215" s="349" t="s">
        <v>7868</v>
      </c>
      <c r="D215" s="349"/>
      <c r="E215" s="349"/>
      <c r="F215" s="372">
        <v>1</v>
      </c>
      <c r="G215" s="410"/>
      <c r="H215" s="401" t="s">
        <v>7908</v>
      </c>
      <c r="I215" s="401"/>
      <c r="J215" s="401"/>
      <c r="K215" s="422"/>
    </row>
    <row r="216" s="1" customFormat="1" ht="15" customHeight="1">
      <c r="B216" s="421"/>
      <c r="C216" s="349"/>
      <c r="D216" s="349"/>
      <c r="E216" s="349"/>
      <c r="F216" s="372">
        <v>2</v>
      </c>
      <c r="G216" s="410"/>
      <c r="H216" s="401" t="s">
        <v>7909</v>
      </c>
      <c r="I216" s="401"/>
      <c r="J216" s="401"/>
      <c r="K216" s="422"/>
    </row>
    <row r="217" s="1" customFormat="1" ht="15" customHeight="1">
      <c r="B217" s="421"/>
      <c r="C217" s="349"/>
      <c r="D217" s="349"/>
      <c r="E217" s="349"/>
      <c r="F217" s="372">
        <v>3</v>
      </c>
      <c r="G217" s="410"/>
      <c r="H217" s="401" t="s">
        <v>7910</v>
      </c>
      <c r="I217" s="401"/>
      <c r="J217" s="401"/>
      <c r="K217" s="422"/>
    </row>
    <row r="218" s="1" customFormat="1" ht="15" customHeight="1">
      <c r="B218" s="421"/>
      <c r="C218" s="349"/>
      <c r="D218" s="349"/>
      <c r="E218" s="349"/>
      <c r="F218" s="372">
        <v>4</v>
      </c>
      <c r="G218" s="410"/>
      <c r="H218" s="401" t="s">
        <v>7911</v>
      </c>
      <c r="I218" s="401"/>
      <c r="J218" s="401"/>
      <c r="K218" s="422"/>
    </row>
    <row r="219" s="1" customFormat="1" ht="12.75" customHeight="1">
      <c r="B219" s="423"/>
      <c r="C219" s="424"/>
      <c r="D219" s="424"/>
      <c r="E219" s="424"/>
      <c r="F219" s="424"/>
      <c r="G219" s="424"/>
      <c r="H219" s="424"/>
      <c r="I219" s="424"/>
      <c r="J219" s="424"/>
      <c r="K219" s="425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91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83</v>
      </c>
    </row>
    <row r="4" s="1" customFormat="1" ht="24.96" customHeight="1">
      <c r="B4" s="24"/>
      <c r="D4" s="145" t="s">
        <v>147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26.25" customHeight="1">
      <c r="B7" s="24"/>
      <c r="E7" s="148" t="str">
        <f>'Rekapitulace stavby'!K6</f>
        <v>Rozvoj odbor. výukových prostor vč. vybavení na zákl. školách v Jihlavě - II. etapa - ZŠ Havlíčkova II.</v>
      </c>
      <c r="F7" s="147"/>
      <c r="G7" s="147"/>
      <c r="H7" s="147"/>
      <c r="L7" s="24"/>
    </row>
    <row r="8" s="1" customFormat="1" ht="12" customHeight="1">
      <c r="B8" s="24"/>
      <c r="D8" s="147" t="s">
        <v>156</v>
      </c>
      <c r="L8" s="24"/>
    </row>
    <row r="9" s="2" customFormat="1" ht="23.25" customHeight="1">
      <c r="A9" s="42"/>
      <c r="B9" s="48"/>
      <c r="C9" s="42"/>
      <c r="D9" s="42"/>
      <c r="E9" s="148" t="s">
        <v>159</v>
      </c>
      <c r="F9" s="42"/>
      <c r="G9" s="42"/>
      <c r="H9" s="42"/>
      <c r="I9" s="42"/>
      <c r="J9" s="42"/>
      <c r="K9" s="42"/>
      <c r="L9" s="149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</row>
    <row r="10" s="2" customFormat="1" ht="12" customHeight="1">
      <c r="A10" s="42"/>
      <c r="B10" s="48"/>
      <c r="C10" s="42"/>
      <c r="D10" s="147" t="s">
        <v>161</v>
      </c>
      <c r="E10" s="42"/>
      <c r="F10" s="42"/>
      <c r="G10" s="42"/>
      <c r="H10" s="42"/>
      <c r="I10" s="42"/>
      <c r="J10" s="42"/>
      <c r="K10" s="42"/>
      <c r="L10" s="149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</row>
    <row r="11" s="2" customFormat="1" ht="16.5" customHeight="1">
      <c r="A11" s="42"/>
      <c r="B11" s="48"/>
      <c r="C11" s="42"/>
      <c r="D11" s="42"/>
      <c r="E11" s="150" t="s">
        <v>4490</v>
      </c>
      <c r="F11" s="42"/>
      <c r="G11" s="42"/>
      <c r="H11" s="42"/>
      <c r="I11" s="42"/>
      <c r="J11" s="42"/>
      <c r="K11" s="42"/>
      <c r="L11" s="149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>
      <c r="A12" s="42"/>
      <c r="B12" s="48"/>
      <c r="C12" s="42"/>
      <c r="D12" s="42"/>
      <c r="E12" s="42"/>
      <c r="F12" s="42"/>
      <c r="G12" s="42"/>
      <c r="H12" s="42"/>
      <c r="I12" s="42"/>
      <c r="J12" s="42"/>
      <c r="K12" s="42"/>
      <c r="L12" s="149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2" customHeight="1">
      <c r="A13" s="42"/>
      <c r="B13" s="48"/>
      <c r="C13" s="42"/>
      <c r="D13" s="147" t="s">
        <v>18</v>
      </c>
      <c r="E13" s="42"/>
      <c r="F13" s="137" t="s">
        <v>28</v>
      </c>
      <c r="G13" s="42"/>
      <c r="H13" s="42"/>
      <c r="I13" s="147" t="s">
        <v>20</v>
      </c>
      <c r="J13" s="137" t="s">
        <v>28</v>
      </c>
      <c r="K13" s="42"/>
      <c r="L13" s="149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 ht="12" customHeight="1">
      <c r="A14" s="42"/>
      <c r="B14" s="48"/>
      <c r="C14" s="42"/>
      <c r="D14" s="147" t="s">
        <v>22</v>
      </c>
      <c r="E14" s="42"/>
      <c r="F14" s="137" t="s">
        <v>23</v>
      </c>
      <c r="G14" s="42"/>
      <c r="H14" s="42"/>
      <c r="I14" s="147" t="s">
        <v>24</v>
      </c>
      <c r="J14" s="151" t="str">
        <f>'Rekapitulace stavby'!AN8</f>
        <v>11. 9. 2024</v>
      </c>
      <c r="K14" s="42"/>
      <c r="L14" s="149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0.8" customHeight="1">
      <c r="A15" s="42"/>
      <c r="B15" s="48"/>
      <c r="C15" s="42"/>
      <c r="D15" s="42"/>
      <c r="E15" s="42"/>
      <c r="F15" s="42"/>
      <c r="G15" s="42"/>
      <c r="H15" s="42"/>
      <c r="I15" s="42"/>
      <c r="J15" s="42"/>
      <c r="K15" s="42"/>
      <c r="L15" s="149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26</v>
      </c>
      <c r="E16" s="42"/>
      <c r="F16" s="42"/>
      <c r="G16" s="42"/>
      <c r="H16" s="42"/>
      <c r="I16" s="147" t="s">
        <v>27</v>
      </c>
      <c r="J16" s="137" t="s">
        <v>28</v>
      </c>
      <c r="K16" s="42"/>
      <c r="L16" s="149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8" customHeight="1">
      <c r="A17" s="42"/>
      <c r="B17" s="48"/>
      <c r="C17" s="42"/>
      <c r="D17" s="42"/>
      <c r="E17" s="137" t="s">
        <v>29</v>
      </c>
      <c r="F17" s="42"/>
      <c r="G17" s="42"/>
      <c r="H17" s="42"/>
      <c r="I17" s="147" t="s">
        <v>30</v>
      </c>
      <c r="J17" s="137" t="s">
        <v>28</v>
      </c>
      <c r="K17" s="42"/>
      <c r="L17" s="149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6.96" customHeight="1">
      <c r="A18" s="42"/>
      <c r="B18" s="48"/>
      <c r="C18" s="42"/>
      <c r="D18" s="42"/>
      <c r="E18" s="42"/>
      <c r="F18" s="42"/>
      <c r="G18" s="42"/>
      <c r="H18" s="42"/>
      <c r="I18" s="42"/>
      <c r="J18" s="42"/>
      <c r="K18" s="42"/>
      <c r="L18" s="149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2" customHeight="1">
      <c r="A19" s="42"/>
      <c r="B19" s="48"/>
      <c r="C19" s="42"/>
      <c r="D19" s="147" t="s">
        <v>31</v>
      </c>
      <c r="E19" s="42"/>
      <c r="F19" s="42"/>
      <c r="G19" s="42"/>
      <c r="H19" s="42"/>
      <c r="I19" s="147" t="s">
        <v>27</v>
      </c>
      <c r="J19" s="37" t="str">
        <f>'Rekapitulace stavby'!AN13</f>
        <v>Vyplň údaj</v>
      </c>
      <c r="K19" s="42"/>
      <c r="L19" s="149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18" customHeight="1">
      <c r="A20" s="42"/>
      <c r="B20" s="48"/>
      <c r="C20" s="42"/>
      <c r="D20" s="42"/>
      <c r="E20" s="37" t="str">
        <f>'Rekapitulace stavby'!E14</f>
        <v>Vyplň údaj</v>
      </c>
      <c r="F20" s="137"/>
      <c r="G20" s="137"/>
      <c r="H20" s="137"/>
      <c r="I20" s="147" t="s">
        <v>30</v>
      </c>
      <c r="J20" s="37" t="str">
        <f>'Rekapitulace stavby'!AN14</f>
        <v>Vyplň údaj</v>
      </c>
      <c r="K20" s="42"/>
      <c r="L20" s="149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6.96" customHeight="1">
      <c r="A21" s="42"/>
      <c r="B21" s="48"/>
      <c r="C21" s="42"/>
      <c r="D21" s="42"/>
      <c r="E21" s="42"/>
      <c r="F21" s="42"/>
      <c r="G21" s="42"/>
      <c r="H21" s="42"/>
      <c r="I21" s="42"/>
      <c r="J21" s="42"/>
      <c r="K21" s="42"/>
      <c r="L21" s="149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2" customHeight="1">
      <c r="A22" s="42"/>
      <c r="B22" s="48"/>
      <c r="C22" s="42"/>
      <c r="D22" s="147" t="s">
        <v>33</v>
      </c>
      <c r="E22" s="42"/>
      <c r="F22" s="42"/>
      <c r="G22" s="42"/>
      <c r="H22" s="42"/>
      <c r="I22" s="147" t="s">
        <v>27</v>
      </c>
      <c r="J22" s="137" t="s">
        <v>28</v>
      </c>
      <c r="K22" s="42"/>
      <c r="L22" s="149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18" customHeight="1">
      <c r="A23" s="42"/>
      <c r="B23" s="48"/>
      <c r="C23" s="42"/>
      <c r="D23" s="42"/>
      <c r="E23" s="137" t="s">
        <v>34</v>
      </c>
      <c r="F23" s="42"/>
      <c r="G23" s="42"/>
      <c r="H23" s="42"/>
      <c r="I23" s="147" t="s">
        <v>30</v>
      </c>
      <c r="J23" s="137" t="s">
        <v>28</v>
      </c>
      <c r="K23" s="42"/>
      <c r="L23" s="149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6.96" customHeight="1">
      <c r="A24" s="42"/>
      <c r="B24" s="48"/>
      <c r="C24" s="42"/>
      <c r="D24" s="42"/>
      <c r="E24" s="42"/>
      <c r="F24" s="42"/>
      <c r="G24" s="42"/>
      <c r="H24" s="42"/>
      <c r="I24" s="42"/>
      <c r="J24" s="42"/>
      <c r="K24" s="42"/>
      <c r="L24" s="149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2" customHeight="1">
      <c r="A25" s="42"/>
      <c r="B25" s="48"/>
      <c r="C25" s="42"/>
      <c r="D25" s="147" t="s">
        <v>36</v>
      </c>
      <c r="E25" s="42"/>
      <c r="F25" s="42"/>
      <c r="G25" s="42"/>
      <c r="H25" s="42"/>
      <c r="I25" s="147" t="s">
        <v>27</v>
      </c>
      <c r="J25" s="137" t="s">
        <v>28</v>
      </c>
      <c r="K25" s="42"/>
      <c r="L25" s="149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18" customHeight="1">
      <c r="A26" s="42"/>
      <c r="B26" s="48"/>
      <c r="C26" s="42"/>
      <c r="D26" s="42"/>
      <c r="E26" s="137" t="s">
        <v>4491</v>
      </c>
      <c r="F26" s="42"/>
      <c r="G26" s="42"/>
      <c r="H26" s="42"/>
      <c r="I26" s="147" t="s">
        <v>30</v>
      </c>
      <c r="J26" s="137" t="s">
        <v>28</v>
      </c>
      <c r="K26" s="42"/>
      <c r="L26" s="149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6.96" customHeight="1">
      <c r="A27" s="42"/>
      <c r="B27" s="48"/>
      <c r="C27" s="42"/>
      <c r="D27" s="42"/>
      <c r="E27" s="42"/>
      <c r="F27" s="42"/>
      <c r="G27" s="42"/>
      <c r="H27" s="42"/>
      <c r="I27" s="42"/>
      <c r="J27" s="42"/>
      <c r="K27" s="42"/>
      <c r="L27" s="149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2" customHeight="1">
      <c r="A28" s="42"/>
      <c r="B28" s="48"/>
      <c r="C28" s="42"/>
      <c r="D28" s="147" t="s">
        <v>38</v>
      </c>
      <c r="E28" s="42"/>
      <c r="F28" s="42"/>
      <c r="G28" s="42"/>
      <c r="H28" s="42"/>
      <c r="I28" s="42"/>
      <c r="J28" s="42"/>
      <c r="K28" s="42"/>
      <c r="L28" s="149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8" customFormat="1" ht="23.25" customHeight="1">
      <c r="A29" s="152"/>
      <c r="B29" s="153"/>
      <c r="C29" s="152"/>
      <c r="D29" s="152"/>
      <c r="E29" s="154" t="s">
        <v>4492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2"/>
      <c r="B30" s="48"/>
      <c r="C30" s="42"/>
      <c r="D30" s="42"/>
      <c r="E30" s="42"/>
      <c r="F30" s="42"/>
      <c r="G30" s="42"/>
      <c r="H30" s="42"/>
      <c r="I30" s="42"/>
      <c r="J30" s="42"/>
      <c r="K30" s="42"/>
      <c r="L30" s="149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2" customFormat="1" ht="6.96" customHeight="1">
      <c r="A31" s="42"/>
      <c r="B31" s="48"/>
      <c r="C31" s="42"/>
      <c r="D31" s="157"/>
      <c r="E31" s="157"/>
      <c r="F31" s="157"/>
      <c r="G31" s="157"/>
      <c r="H31" s="157"/>
      <c r="I31" s="157"/>
      <c r="J31" s="157"/>
      <c r="K31" s="157"/>
      <c r="L31" s="149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</row>
    <row r="32" s="2" customFormat="1" ht="25.44" customHeight="1">
      <c r="A32" s="42"/>
      <c r="B32" s="48"/>
      <c r="C32" s="42"/>
      <c r="D32" s="158" t="s">
        <v>40</v>
      </c>
      <c r="E32" s="42"/>
      <c r="F32" s="42"/>
      <c r="G32" s="42"/>
      <c r="H32" s="42"/>
      <c r="I32" s="42"/>
      <c r="J32" s="159">
        <f>ROUND(J91, 2)</f>
        <v>0</v>
      </c>
      <c r="K32" s="42"/>
      <c r="L32" s="149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49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14.4" customHeight="1">
      <c r="A34" s="42"/>
      <c r="B34" s="48"/>
      <c r="C34" s="42"/>
      <c r="D34" s="42"/>
      <c r="E34" s="42"/>
      <c r="F34" s="160" t="s">
        <v>42</v>
      </c>
      <c r="G34" s="42"/>
      <c r="H34" s="42"/>
      <c r="I34" s="160" t="s">
        <v>41</v>
      </c>
      <c r="J34" s="160" t="s">
        <v>43</v>
      </c>
      <c r="K34" s="42"/>
      <c r="L34" s="149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14.4" customHeight="1">
      <c r="A35" s="42"/>
      <c r="B35" s="48"/>
      <c r="C35" s="42"/>
      <c r="D35" s="161" t="s">
        <v>44</v>
      </c>
      <c r="E35" s="147" t="s">
        <v>45</v>
      </c>
      <c r="F35" s="162">
        <f>ROUND((SUM(BE91:BE278)),  2)</f>
        <v>0</v>
      </c>
      <c r="G35" s="42"/>
      <c r="H35" s="42"/>
      <c r="I35" s="163">
        <v>0.20999999999999999</v>
      </c>
      <c r="J35" s="162">
        <f>ROUND(((SUM(BE91:BE278))*I35),  2)</f>
        <v>0</v>
      </c>
      <c r="K35" s="42"/>
      <c r="L35" s="149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147" t="s">
        <v>46</v>
      </c>
      <c r="F36" s="162">
        <f>ROUND((SUM(BF91:BF278)),  2)</f>
        <v>0</v>
      </c>
      <c r="G36" s="42"/>
      <c r="H36" s="42"/>
      <c r="I36" s="163">
        <v>0.14999999999999999</v>
      </c>
      <c r="J36" s="162">
        <f>ROUND(((SUM(BF91:BF278))*I36),  2)</f>
        <v>0</v>
      </c>
      <c r="K36" s="42"/>
      <c r="L36" s="149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hidden="1" s="2" customFormat="1" ht="14.4" customHeight="1">
      <c r="A37" s="42"/>
      <c r="B37" s="48"/>
      <c r="C37" s="42"/>
      <c r="D37" s="42"/>
      <c r="E37" s="147" t="s">
        <v>47</v>
      </c>
      <c r="F37" s="162">
        <f>ROUND((SUM(BG91:BG278)),  2)</f>
        <v>0</v>
      </c>
      <c r="G37" s="42"/>
      <c r="H37" s="42"/>
      <c r="I37" s="163">
        <v>0.20999999999999999</v>
      </c>
      <c r="J37" s="162">
        <f>0</f>
        <v>0</v>
      </c>
      <c r="K37" s="42"/>
      <c r="L37" s="149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hidden="1" s="2" customFormat="1" ht="14.4" customHeight="1">
      <c r="A38" s="42"/>
      <c r="B38" s="48"/>
      <c r="C38" s="42"/>
      <c r="D38" s="42"/>
      <c r="E38" s="147" t="s">
        <v>48</v>
      </c>
      <c r="F38" s="162">
        <f>ROUND((SUM(BH91:BH278)),  2)</f>
        <v>0</v>
      </c>
      <c r="G38" s="42"/>
      <c r="H38" s="42"/>
      <c r="I38" s="163">
        <v>0.14999999999999999</v>
      </c>
      <c r="J38" s="162">
        <f>0</f>
        <v>0</v>
      </c>
      <c r="K38" s="42"/>
      <c r="L38" s="149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49</v>
      </c>
      <c r="F39" s="162">
        <f>ROUND((SUM(BI91:BI278)),  2)</f>
        <v>0</v>
      </c>
      <c r="G39" s="42"/>
      <c r="H39" s="42"/>
      <c r="I39" s="163">
        <v>0</v>
      </c>
      <c r="J39" s="162">
        <f>0</f>
        <v>0</v>
      </c>
      <c r="K39" s="42"/>
      <c r="L39" s="149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s="2" customFormat="1" ht="6.96" customHeight="1">
      <c r="A40" s="42"/>
      <c r="B40" s="48"/>
      <c r="C40" s="42"/>
      <c r="D40" s="42"/>
      <c r="E40" s="42"/>
      <c r="F40" s="42"/>
      <c r="G40" s="42"/>
      <c r="H40" s="42"/>
      <c r="I40" s="42"/>
      <c r="J40" s="42"/>
      <c r="K40" s="42"/>
      <c r="L40" s="149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s="2" customFormat="1" ht="25.44" customHeight="1">
      <c r="A41" s="42"/>
      <c r="B41" s="48"/>
      <c r="C41" s="164"/>
      <c r="D41" s="165" t="s">
        <v>50</v>
      </c>
      <c r="E41" s="166"/>
      <c r="F41" s="166"/>
      <c r="G41" s="167" t="s">
        <v>51</v>
      </c>
      <c r="H41" s="168" t="s">
        <v>52</v>
      </c>
      <c r="I41" s="166"/>
      <c r="J41" s="169">
        <f>SUM(J32:J39)</f>
        <v>0</v>
      </c>
      <c r="K41" s="170"/>
      <c r="L41" s="149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14.4" customHeight="1">
      <c r="A42" s="42"/>
      <c r="B42" s="171"/>
      <c r="C42" s="172"/>
      <c r="D42" s="172"/>
      <c r="E42" s="172"/>
      <c r="F42" s="172"/>
      <c r="G42" s="172"/>
      <c r="H42" s="172"/>
      <c r="I42" s="172"/>
      <c r="J42" s="172"/>
      <c r="K42" s="172"/>
      <c r="L42" s="149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6" s="2" customFormat="1" ht="6.96" customHeight="1">
      <c r="A46" s="42"/>
      <c r="B46" s="173"/>
      <c r="C46" s="174"/>
      <c r="D46" s="174"/>
      <c r="E46" s="174"/>
      <c r="F46" s="174"/>
      <c r="G46" s="174"/>
      <c r="H46" s="174"/>
      <c r="I46" s="174"/>
      <c r="J46" s="174"/>
      <c r="K46" s="174"/>
      <c r="L46" s="149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</row>
    <row r="47" s="2" customFormat="1" ht="24.96" customHeight="1">
      <c r="A47" s="42"/>
      <c r="B47" s="43"/>
      <c r="C47" s="27" t="s">
        <v>236</v>
      </c>
      <c r="D47" s="44"/>
      <c r="E47" s="44"/>
      <c r="F47" s="44"/>
      <c r="G47" s="44"/>
      <c r="H47" s="44"/>
      <c r="I47" s="44"/>
      <c r="J47" s="44"/>
      <c r="K47" s="44"/>
      <c r="L47" s="149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</row>
    <row r="48" s="2" customFormat="1" ht="6.96" customHeight="1">
      <c r="A48" s="42"/>
      <c r="B48" s="43"/>
      <c r="C48" s="44"/>
      <c r="D48" s="44"/>
      <c r="E48" s="44"/>
      <c r="F48" s="44"/>
      <c r="G48" s="44"/>
      <c r="H48" s="44"/>
      <c r="I48" s="44"/>
      <c r="J48" s="44"/>
      <c r="K48" s="44"/>
      <c r="L48" s="149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12" customHeight="1">
      <c r="A49" s="42"/>
      <c r="B49" s="43"/>
      <c r="C49" s="36" t="s">
        <v>16</v>
      </c>
      <c r="D49" s="44"/>
      <c r="E49" s="44"/>
      <c r="F49" s="44"/>
      <c r="G49" s="44"/>
      <c r="H49" s="44"/>
      <c r="I49" s="44"/>
      <c r="J49" s="44"/>
      <c r="K49" s="44"/>
      <c r="L49" s="149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26.25" customHeight="1">
      <c r="A50" s="42"/>
      <c r="B50" s="43"/>
      <c r="C50" s="44"/>
      <c r="D50" s="44"/>
      <c r="E50" s="175" t="str">
        <f>E7</f>
        <v>Rozvoj odbor. výukových prostor vč. vybavení na zákl. školách v Jihlavě - II. etapa - ZŠ Havlíčkova II.</v>
      </c>
      <c r="F50" s="36"/>
      <c r="G50" s="36"/>
      <c r="H50" s="36"/>
      <c r="I50" s="44"/>
      <c r="J50" s="44"/>
      <c r="K50" s="44"/>
      <c r="L50" s="149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1" customFormat="1" ht="12" customHeight="1">
      <c r="B51" s="25"/>
      <c r="C51" s="36" t="s">
        <v>156</v>
      </c>
      <c r="D51" s="26"/>
      <c r="E51" s="26"/>
      <c r="F51" s="26"/>
      <c r="G51" s="26"/>
      <c r="H51" s="26"/>
      <c r="I51" s="26"/>
      <c r="J51" s="26"/>
      <c r="K51" s="26"/>
      <c r="L51" s="24"/>
    </row>
    <row r="52" s="2" customFormat="1" ht="23.25" customHeight="1">
      <c r="A52" s="42"/>
      <c r="B52" s="43"/>
      <c r="C52" s="44"/>
      <c r="D52" s="44"/>
      <c r="E52" s="175" t="s">
        <v>159</v>
      </c>
      <c r="F52" s="44"/>
      <c r="G52" s="44"/>
      <c r="H52" s="44"/>
      <c r="I52" s="44"/>
      <c r="J52" s="44"/>
      <c r="K52" s="44"/>
      <c r="L52" s="149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2" customFormat="1" ht="12" customHeight="1">
      <c r="A53" s="42"/>
      <c r="B53" s="43"/>
      <c r="C53" s="36" t="s">
        <v>161</v>
      </c>
      <c r="D53" s="44"/>
      <c r="E53" s="44"/>
      <c r="F53" s="44"/>
      <c r="G53" s="44"/>
      <c r="H53" s="44"/>
      <c r="I53" s="44"/>
      <c r="J53" s="44"/>
      <c r="K53" s="44"/>
      <c r="L53" s="149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</row>
    <row r="54" s="2" customFormat="1" ht="16.5" customHeight="1">
      <c r="A54" s="42"/>
      <c r="B54" s="43"/>
      <c r="C54" s="44"/>
      <c r="D54" s="44"/>
      <c r="E54" s="73" t="str">
        <f>E11</f>
        <v>D.1.4.1 - Zdravotně technické instalace ZTI</v>
      </c>
      <c r="F54" s="44"/>
      <c r="G54" s="44"/>
      <c r="H54" s="44"/>
      <c r="I54" s="44"/>
      <c r="J54" s="44"/>
      <c r="K54" s="44"/>
      <c r="L54" s="149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</row>
    <row r="55" s="2" customFormat="1" ht="6.96" customHeight="1">
      <c r="A55" s="42"/>
      <c r="B55" s="43"/>
      <c r="C55" s="44"/>
      <c r="D55" s="44"/>
      <c r="E55" s="44"/>
      <c r="F55" s="44"/>
      <c r="G55" s="44"/>
      <c r="H55" s="44"/>
      <c r="I55" s="44"/>
      <c r="J55" s="44"/>
      <c r="K55" s="44"/>
      <c r="L55" s="149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</row>
    <row r="56" s="2" customFormat="1" ht="12" customHeight="1">
      <c r="A56" s="42"/>
      <c r="B56" s="43"/>
      <c r="C56" s="36" t="s">
        <v>22</v>
      </c>
      <c r="D56" s="44"/>
      <c r="E56" s="44"/>
      <c r="F56" s="31" t="str">
        <f>F14</f>
        <v>Jihlava</v>
      </c>
      <c r="G56" s="44"/>
      <c r="H56" s="44"/>
      <c r="I56" s="36" t="s">
        <v>24</v>
      </c>
      <c r="J56" s="76" t="str">
        <f>IF(J14="","",J14)</f>
        <v>11. 9. 2024</v>
      </c>
      <c r="K56" s="44"/>
      <c r="L56" s="149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6.96" customHeight="1">
      <c r="A57" s="42"/>
      <c r="B57" s="43"/>
      <c r="C57" s="44"/>
      <c r="D57" s="44"/>
      <c r="E57" s="44"/>
      <c r="F57" s="44"/>
      <c r="G57" s="44"/>
      <c r="H57" s="44"/>
      <c r="I57" s="44"/>
      <c r="J57" s="44"/>
      <c r="K57" s="44"/>
      <c r="L57" s="149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40.05" customHeight="1">
      <c r="A58" s="42"/>
      <c r="B58" s="43"/>
      <c r="C58" s="36" t="s">
        <v>26</v>
      </c>
      <c r="D58" s="44"/>
      <c r="E58" s="44"/>
      <c r="F58" s="31" t="str">
        <f>E17</f>
        <v>Statutární město Jihlava</v>
      </c>
      <c r="G58" s="44"/>
      <c r="H58" s="44"/>
      <c r="I58" s="36" t="s">
        <v>33</v>
      </c>
      <c r="J58" s="40" t="str">
        <f>E23</f>
        <v>Ing. arch. Zuzana Hrubešová projektový atelier</v>
      </c>
      <c r="K58" s="44"/>
      <c r="L58" s="149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25.65" customHeight="1">
      <c r="A59" s="42"/>
      <c r="B59" s="43"/>
      <c r="C59" s="36" t="s">
        <v>31</v>
      </c>
      <c r="D59" s="44"/>
      <c r="E59" s="44"/>
      <c r="F59" s="31" t="str">
        <f>IF(E20="","",E20)</f>
        <v>Vyplň údaj</v>
      </c>
      <c r="G59" s="44"/>
      <c r="H59" s="44"/>
      <c r="I59" s="36" t="s">
        <v>36</v>
      </c>
      <c r="J59" s="40" t="str">
        <f>E26</f>
        <v>Jaroslav Caha (import do KROS4)</v>
      </c>
      <c r="K59" s="44"/>
      <c r="L59" s="149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0.32" customHeight="1">
      <c r="A60" s="42"/>
      <c r="B60" s="43"/>
      <c r="C60" s="44"/>
      <c r="D60" s="44"/>
      <c r="E60" s="44"/>
      <c r="F60" s="44"/>
      <c r="G60" s="44"/>
      <c r="H60" s="44"/>
      <c r="I60" s="44"/>
      <c r="J60" s="44"/>
      <c r="K60" s="44"/>
      <c r="L60" s="149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29.28" customHeight="1">
      <c r="A61" s="42"/>
      <c r="B61" s="43"/>
      <c r="C61" s="176" t="s">
        <v>265</v>
      </c>
      <c r="D61" s="177"/>
      <c r="E61" s="177"/>
      <c r="F61" s="177"/>
      <c r="G61" s="177"/>
      <c r="H61" s="177"/>
      <c r="I61" s="177"/>
      <c r="J61" s="178" t="s">
        <v>266</v>
      </c>
      <c r="K61" s="177"/>
      <c r="L61" s="149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10.32" customHeight="1">
      <c r="A62" s="42"/>
      <c r="B62" s="43"/>
      <c r="C62" s="44"/>
      <c r="D62" s="44"/>
      <c r="E62" s="44"/>
      <c r="F62" s="44"/>
      <c r="G62" s="44"/>
      <c r="H62" s="44"/>
      <c r="I62" s="44"/>
      <c r="J62" s="44"/>
      <c r="K62" s="44"/>
      <c r="L62" s="149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22.8" customHeight="1">
      <c r="A63" s="42"/>
      <c r="B63" s="43"/>
      <c r="C63" s="179" t="s">
        <v>72</v>
      </c>
      <c r="D63" s="44"/>
      <c r="E63" s="44"/>
      <c r="F63" s="44"/>
      <c r="G63" s="44"/>
      <c r="H63" s="44"/>
      <c r="I63" s="44"/>
      <c r="J63" s="106">
        <f>J91</f>
        <v>0</v>
      </c>
      <c r="K63" s="44"/>
      <c r="L63" s="149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U63" s="21" t="s">
        <v>271</v>
      </c>
    </row>
    <row r="64" s="9" customFormat="1" ht="24.96" customHeight="1">
      <c r="A64" s="9"/>
      <c r="B64" s="180"/>
      <c r="C64" s="181"/>
      <c r="D64" s="182" t="s">
        <v>274</v>
      </c>
      <c r="E64" s="183"/>
      <c r="F64" s="183"/>
      <c r="G64" s="183"/>
      <c r="H64" s="183"/>
      <c r="I64" s="183"/>
      <c r="J64" s="184">
        <f>J92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7"/>
      <c r="C65" s="129"/>
      <c r="D65" s="188" t="s">
        <v>309</v>
      </c>
      <c r="E65" s="189"/>
      <c r="F65" s="189"/>
      <c r="G65" s="189"/>
      <c r="H65" s="189"/>
      <c r="I65" s="189"/>
      <c r="J65" s="190">
        <f>J93</f>
        <v>0</v>
      </c>
      <c r="K65" s="129"/>
      <c r="L65" s="191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9" customFormat="1" ht="24.96" customHeight="1">
      <c r="A66" s="9"/>
      <c r="B66" s="180"/>
      <c r="C66" s="181"/>
      <c r="D66" s="182" t="s">
        <v>315</v>
      </c>
      <c r="E66" s="183"/>
      <c r="F66" s="183"/>
      <c r="G66" s="183"/>
      <c r="H66" s="183"/>
      <c r="I66" s="183"/>
      <c r="J66" s="184">
        <f>J104</f>
        <v>0</v>
      </c>
      <c r="K66" s="181"/>
      <c r="L66" s="185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10" customFormat="1" ht="19.92" customHeight="1">
      <c r="A67" s="10"/>
      <c r="B67" s="187"/>
      <c r="C67" s="129"/>
      <c r="D67" s="188" t="s">
        <v>4493</v>
      </c>
      <c r="E67" s="189"/>
      <c r="F67" s="189"/>
      <c r="G67" s="189"/>
      <c r="H67" s="189"/>
      <c r="I67" s="189"/>
      <c r="J67" s="190">
        <f>J105</f>
        <v>0</v>
      </c>
      <c r="K67" s="129"/>
      <c r="L67" s="191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7"/>
      <c r="C68" s="129"/>
      <c r="D68" s="188" t="s">
        <v>4494</v>
      </c>
      <c r="E68" s="189"/>
      <c r="F68" s="189"/>
      <c r="G68" s="189"/>
      <c r="H68" s="189"/>
      <c r="I68" s="189"/>
      <c r="J68" s="190">
        <f>J167</f>
        <v>0</v>
      </c>
      <c r="K68" s="129"/>
      <c r="L68" s="191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7"/>
      <c r="C69" s="129"/>
      <c r="D69" s="188" t="s">
        <v>4495</v>
      </c>
      <c r="E69" s="189"/>
      <c r="F69" s="189"/>
      <c r="G69" s="189"/>
      <c r="H69" s="189"/>
      <c r="I69" s="189"/>
      <c r="J69" s="190">
        <f>J223</f>
        <v>0</v>
      </c>
      <c r="K69" s="129"/>
      <c r="L69" s="191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2"/>
      <c r="B70" s="43"/>
      <c r="C70" s="44"/>
      <c r="D70" s="44"/>
      <c r="E70" s="44"/>
      <c r="F70" s="44"/>
      <c r="G70" s="44"/>
      <c r="H70" s="44"/>
      <c r="I70" s="44"/>
      <c r="J70" s="44"/>
      <c r="K70" s="44"/>
      <c r="L70" s="149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</row>
    <row r="71" s="2" customFormat="1" ht="6.96" customHeight="1">
      <c r="A71" s="42"/>
      <c r="B71" s="63"/>
      <c r="C71" s="64"/>
      <c r="D71" s="64"/>
      <c r="E71" s="64"/>
      <c r="F71" s="64"/>
      <c r="G71" s="64"/>
      <c r="H71" s="64"/>
      <c r="I71" s="64"/>
      <c r="J71" s="64"/>
      <c r="K71" s="64"/>
      <c r="L71" s="149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</row>
    <row r="75" s="2" customFormat="1" ht="6.96" customHeight="1">
      <c r="A75" s="42"/>
      <c r="B75" s="65"/>
      <c r="C75" s="66"/>
      <c r="D75" s="66"/>
      <c r="E75" s="66"/>
      <c r="F75" s="66"/>
      <c r="G75" s="66"/>
      <c r="H75" s="66"/>
      <c r="I75" s="66"/>
      <c r="J75" s="66"/>
      <c r="K75" s="66"/>
      <c r="L75" s="149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</row>
    <row r="76" s="2" customFormat="1" ht="24.96" customHeight="1">
      <c r="A76" s="42"/>
      <c r="B76" s="43"/>
      <c r="C76" s="27" t="s">
        <v>380</v>
      </c>
      <c r="D76" s="44"/>
      <c r="E76" s="44"/>
      <c r="F76" s="44"/>
      <c r="G76" s="44"/>
      <c r="H76" s="44"/>
      <c r="I76" s="44"/>
      <c r="J76" s="44"/>
      <c r="K76" s="44"/>
      <c r="L76" s="149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</row>
    <row r="77" s="2" customFormat="1" ht="6.96" customHeight="1">
      <c r="A77" s="42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149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</row>
    <row r="78" s="2" customFormat="1" ht="12" customHeight="1">
      <c r="A78" s="42"/>
      <c r="B78" s="43"/>
      <c r="C78" s="36" t="s">
        <v>16</v>
      </c>
      <c r="D78" s="44"/>
      <c r="E78" s="44"/>
      <c r="F78" s="44"/>
      <c r="G78" s="44"/>
      <c r="H78" s="44"/>
      <c r="I78" s="44"/>
      <c r="J78" s="44"/>
      <c r="K78" s="44"/>
      <c r="L78" s="149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</row>
    <row r="79" s="2" customFormat="1" ht="26.25" customHeight="1">
      <c r="A79" s="42"/>
      <c r="B79" s="43"/>
      <c r="C79" s="44"/>
      <c r="D79" s="44"/>
      <c r="E79" s="175" t="str">
        <f>E7</f>
        <v>Rozvoj odbor. výukových prostor vč. vybavení na zákl. školách v Jihlavě - II. etapa - ZŠ Havlíčkova II.</v>
      </c>
      <c r="F79" s="36"/>
      <c r="G79" s="36"/>
      <c r="H79" s="36"/>
      <c r="I79" s="44"/>
      <c r="J79" s="44"/>
      <c r="K79" s="44"/>
      <c r="L79" s="149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</row>
    <row r="80" s="1" customFormat="1" ht="12" customHeight="1">
      <c r="B80" s="25"/>
      <c r="C80" s="36" t="s">
        <v>156</v>
      </c>
      <c r="D80" s="26"/>
      <c r="E80" s="26"/>
      <c r="F80" s="26"/>
      <c r="G80" s="26"/>
      <c r="H80" s="26"/>
      <c r="I80" s="26"/>
      <c r="J80" s="26"/>
      <c r="K80" s="26"/>
      <c r="L80" s="24"/>
    </row>
    <row r="81" s="2" customFormat="1" ht="23.25" customHeight="1">
      <c r="A81" s="42"/>
      <c r="B81" s="43"/>
      <c r="C81" s="44"/>
      <c r="D81" s="44"/>
      <c r="E81" s="175" t="s">
        <v>159</v>
      </c>
      <c r="F81" s="44"/>
      <c r="G81" s="44"/>
      <c r="H81" s="44"/>
      <c r="I81" s="44"/>
      <c r="J81" s="44"/>
      <c r="K81" s="44"/>
      <c r="L81" s="149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</row>
    <row r="82" s="2" customFormat="1" ht="12" customHeight="1">
      <c r="A82" s="42"/>
      <c r="B82" s="43"/>
      <c r="C82" s="36" t="s">
        <v>161</v>
      </c>
      <c r="D82" s="44"/>
      <c r="E82" s="44"/>
      <c r="F82" s="44"/>
      <c r="G82" s="44"/>
      <c r="H82" s="44"/>
      <c r="I82" s="44"/>
      <c r="J82" s="44"/>
      <c r="K82" s="44"/>
      <c r="L82" s="149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</row>
    <row r="83" s="2" customFormat="1" ht="16.5" customHeight="1">
      <c r="A83" s="42"/>
      <c r="B83" s="43"/>
      <c r="C83" s="44"/>
      <c r="D83" s="44"/>
      <c r="E83" s="73" t="str">
        <f>E11</f>
        <v>D.1.4.1 - Zdravotně technické instalace ZTI</v>
      </c>
      <c r="F83" s="44"/>
      <c r="G83" s="44"/>
      <c r="H83" s="44"/>
      <c r="I83" s="44"/>
      <c r="J83" s="44"/>
      <c r="K83" s="44"/>
      <c r="L83" s="149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</row>
    <row r="84" s="2" customFormat="1" ht="6.96" customHeight="1">
      <c r="A84" s="42"/>
      <c r="B84" s="43"/>
      <c r="C84" s="44"/>
      <c r="D84" s="44"/>
      <c r="E84" s="44"/>
      <c r="F84" s="44"/>
      <c r="G84" s="44"/>
      <c r="H84" s="44"/>
      <c r="I84" s="44"/>
      <c r="J84" s="44"/>
      <c r="K84" s="44"/>
      <c r="L84" s="149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</row>
    <row r="85" s="2" customFormat="1" ht="12" customHeight="1">
      <c r="A85" s="42"/>
      <c r="B85" s="43"/>
      <c r="C85" s="36" t="s">
        <v>22</v>
      </c>
      <c r="D85" s="44"/>
      <c r="E85" s="44"/>
      <c r="F85" s="31" t="str">
        <f>F14</f>
        <v>Jihlava</v>
      </c>
      <c r="G85" s="44"/>
      <c r="H85" s="44"/>
      <c r="I85" s="36" t="s">
        <v>24</v>
      </c>
      <c r="J85" s="76" t="str">
        <f>IF(J14="","",J14)</f>
        <v>11. 9. 2024</v>
      </c>
      <c r="K85" s="44"/>
      <c r="L85" s="149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</row>
    <row r="86" s="2" customFormat="1" ht="6.96" customHeight="1">
      <c r="A86" s="42"/>
      <c r="B86" s="43"/>
      <c r="C86" s="44"/>
      <c r="D86" s="44"/>
      <c r="E86" s="44"/>
      <c r="F86" s="44"/>
      <c r="G86" s="44"/>
      <c r="H86" s="44"/>
      <c r="I86" s="44"/>
      <c r="J86" s="44"/>
      <c r="K86" s="44"/>
      <c r="L86" s="149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</row>
    <row r="87" s="2" customFormat="1" ht="40.05" customHeight="1">
      <c r="A87" s="42"/>
      <c r="B87" s="43"/>
      <c r="C87" s="36" t="s">
        <v>26</v>
      </c>
      <c r="D87" s="44"/>
      <c r="E87" s="44"/>
      <c r="F87" s="31" t="str">
        <f>E17</f>
        <v>Statutární město Jihlava</v>
      </c>
      <c r="G87" s="44"/>
      <c r="H87" s="44"/>
      <c r="I87" s="36" t="s">
        <v>33</v>
      </c>
      <c r="J87" s="40" t="str">
        <f>E23</f>
        <v>Ing. arch. Zuzana Hrubešová projektový atelier</v>
      </c>
      <c r="K87" s="44"/>
      <c r="L87" s="149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</row>
    <row r="88" s="2" customFormat="1" ht="25.65" customHeight="1">
      <c r="A88" s="42"/>
      <c r="B88" s="43"/>
      <c r="C88" s="36" t="s">
        <v>31</v>
      </c>
      <c r="D88" s="44"/>
      <c r="E88" s="44"/>
      <c r="F88" s="31" t="str">
        <f>IF(E20="","",E20)</f>
        <v>Vyplň údaj</v>
      </c>
      <c r="G88" s="44"/>
      <c r="H88" s="44"/>
      <c r="I88" s="36" t="s">
        <v>36</v>
      </c>
      <c r="J88" s="40" t="str">
        <f>E26</f>
        <v>Jaroslav Caha (import do KROS4)</v>
      </c>
      <c r="K88" s="44"/>
      <c r="L88" s="149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</row>
    <row r="89" s="2" customFormat="1" ht="10.32" customHeight="1">
      <c r="A89" s="42"/>
      <c r="B89" s="43"/>
      <c r="C89" s="44"/>
      <c r="D89" s="44"/>
      <c r="E89" s="44"/>
      <c r="F89" s="44"/>
      <c r="G89" s="44"/>
      <c r="H89" s="44"/>
      <c r="I89" s="44"/>
      <c r="J89" s="44"/>
      <c r="K89" s="44"/>
      <c r="L89" s="149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="11" customFormat="1" ht="29.28" customHeight="1">
      <c r="A90" s="193"/>
      <c r="B90" s="194"/>
      <c r="C90" s="195" t="s">
        <v>408</v>
      </c>
      <c r="D90" s="196" t="s">
        <v>59</v>
      </c>
      <c r="E90" s="196" t="s">
        <v>55</v>
      </c>
      <c r="F90" s="196" t="s">
        <v>56</v>
      </c>
      <c r="G90" s="196" t="s">
        <v>409</v>
      </c>
      <c r="H90" s="196" t="s">
        <v>410</v>
      </c>
      <c r="I90" s="196" t="s">
        <v>411</v>
      </c>
      <c r="J90" s="196" t="s">
        <v>266</v>
      </c>
      <c r="K90" s="197" t="s">
        <v>412</v>
      </c>
      <c r="L90" s="198"/>
      <c r="M90" s="96" t="s">
        <v>28</v>
      </c>
      <c r="N90" s="97" t="s">
        <v>44</v>
      </c>
      <c r="O90" s="97" t="s">
        <v>413</v>
      </c>
      <c r="P90" s="97" t="s">
        <v>414</v>
      </c>
      <c r="Q90" s="97" t="s">
        <v>415</v>
      </c>
      <c r="R90" s="97" t="s">
        <v>416</v>
      </c>
      <c r="S90" s="97" t="s">
        <v>417</v>
      </c>
      <c r="T90" s="98" t="s">
        <v>418</v>
      </c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</row>
    <row r="91" s="2" customFormat="1" ht="22.8" customHeight="1">
      <c r="A91" s="42"/>
      <c r="B91" s="43"/>
      <c r="C91" s="103" t="s">
        <v>421</v>
      </c>
      <c r="D91" s="44"/>
      <c r="E91" s="44"/>
      <c r="F91" s="44"/>
      <c r="G91" s="44"/>
      <c r="H91" s="44"/>
      <c r="I91" s="44"/>
      <c r="J91" s="199">
        <f>BK91</f>
        <v>0</v>
      </c>
      <c r="K91" s="44"/>
      <c r="L91" s="48"/>
      <c r="M91" s="99"/>
      <c r="N91" s="200"/>
      <c r="O91" s="100"/>
      <c r="P91" s="201">
        <f>P92+P104</f>
        <v>0</v>
      </c>
      <c r="Q91" s="100"/>
      <c r="R91" s="201">
        <f>R92+R104</f>
        <v>1.59578</v>
      </c>
      <c r="S91" s="100"/>
      <c r="T91" s="202">
        <f>T92+T104</f>
        <v>0.45981999999999995</v>
      </c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T91" s="21" t="s">
        <v>73</v>
      </c>
      <c r="AU91" s="21" t="s">
        <v>271</v>
      </c>
      <c r="BK91" s="203">
        <f>BK92+BK104</f>
        <v>0</v>
      </c>
    </row>
    <row r="92" s="12" customFormat="1" ht="25.92" customHeight="1">
      <c r="A92" s="12"/>
      <c r="B92" s="204"/>
      <c r="C92" s="205"/>
      <c r="D92" s="206" t="s">
        <v>73</v>
      </c>
      <c r="E92" s="207" t="s">
        <v>424</v>
      </c>
      <c r="F92" s="207" t="s">
        <v>425</v>
      </c>
      <c r="G92" s="205"/>
      <c r="H92" s="205"/>
      <c r="I92" s="208"/>
      <c r="J92" s="209">
        <f>BK92</f>
        <v>0</v>
      </c>
      <c r="K92" s="205"/>
      <c r="L92" s="210"/>
      <c r="M92" s="211"/>
      <c r="N92" s="212"/>
      <c r="O92" s="212"/>
      <c r="P92" s="213">
        <f>P93</f>
        <v>0</v>
      </c>
      <c r="Q92" s="212"/>
      <c r="R92" s="213">
        <f>R93</f>
        <v>0</v>
      </c>
      <c r="S92" s="212"/>
      <c r="T92" s="214">
        <f>T93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5" t="s">
        <v>81</v>
      </c>
      <c r="AT92" s="216" t="s">
        <v>73</v>
      </c>
      <c r="AU92" s="216" t="s">
        <v>74</v>
      </c>
      <c r="AY92" s="215" t="s">
        <v>426</v>
      </c>
      <c r="BK92" s="217">
        <f>BK93</f>
        <v>0</v>
      </c>
    </row>
    <row r="93" s="12" customFormat="1" ht="22.8" customHeight="1">
      <c r="A93" s="12"/>
      <c r="B93" s="204"/>
      <c r="C93" s="205"/>
      <c r="D93" s="206" t="s">
        <v>73</v>
      </c>
      <c r="E93" s="218" t="s">
        <v>2090</v>
      </c>
      <c r="F93" s="218" t="s">
        <v>2091</v>
      </c>
      <c r="G93" s="205"/>
      <c r="H93" s="205"/>
      <c r="I93" s="208"/>
      <c r="J93" s="219">
        <f>BK93</f>
        <v>0</v>
      </c>
      <c r="K93" s="205"/>
      <c r="L93" s="210"/>
      <c r="M93" s="211"/>
      <c r="N93" s="212"/>
      <c r="O93" s="212"/>
      <c r="P93" s="213">
        <f>SUM(P94:P103)</f>
        <v>0</v>
      </c>
      <c r="Q93" s="212"/>
      <c r="R93" s="213">
        <f>SUM(R94:R103)</f>
        <v>0</v>
      </c>
      <c r="S93" s="212"/>
      <c r="T93" s="214">
        <f>SUM(T94:T103)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5" t="s">
        <v>81</v>
      </c>
      <c r="AT93" s="216" t="s">
        <v>73</v>
      </c>
      <c r="AU93" s="216" t="s">
        <v>81</v>
      </c>
      <c r="AY93" s="215" t="s">
        <v>426</v>
      </c>
      <c r="BK93" s="217">
        <f>SUM(BK94:BK103)</f>
        <v>0</v>
      </c>
    </row>
    <row r="94" s="2" customFormat="1" ht="44.25" customHeight="1">
      <c r="A94" s="42"/>
      <c r="B94" s="43"/>
      <c r="C94" s="220" t="s">
        <v>81</v>
      </c>
      <c r="D94" s="220" t="s">
        <v>433</v>
      </c>
      <c r="E94" s="221" t="s">
        <v>2093</v>
      </c>
      <c r="F94" s="222" t="s">
        <v>2094</v>
      </c>
      <c r="G94" s="223" t="s">
        <v>740</v>
      </c>
      <c r="H94" s="224">
        <v>0.46000000000000002</v>
      </c>
      <c r="I94" s="225"/>
      <c r="J94" s="226">
        <f>ROUND(I94*H94,2)</f>
        <v>0</v>
      </c>
      <c r="K94" s="222" t="s">
        <v>437</v>
      </c>
      <c r="L94" s="48"/>
      <c r="M94" s="227" t="s">
        <v>28</v>
      </c>
      <c r="N94" s="228" t="s">
        <v>45</v>
      </c>
      <c r="O94" s="88"/>
      <c r="P94" s="229">
        <f>O94*H94</f>
        <v>0</v>
      </c>
      <c r="Q94" s="229">
        <v>0</v>
      </c>
      <c r="R94" s="229">
        <f>Q94*H94</f>
        <v>0</v>
      </c>
      <c r="S94" s="229">
        <v>0</v>
      </c>
      <c r="T94" s="230">
        <f>S94*H94</f>
        <v>0</v>
      </c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R94" s="231" t="s">
        <v>438</v>
      </c>
      <c r="AT94" s="231" t="s">
        <v>433</v>
      </c>
      <c r="AU94" s="231" t="s">
        <v>83</v>
      </c>
      <c r="AY94" s="21" t="s">
        <v>426</v>
      </c>
      <c r="BE94" s="232">
        <f>IF(N94="základní",J94,0)</f>
        <v>0</v>
      </c>
      <c r="BF94" s="232">
        <f>IF(N94="snížená",J94,0)</f>
        <v>0</v>
      </c>
      <c r="BG94" s="232">
        <f>IF(N94="zákl. přenesená",J94,0)</f>
        <v>0</v>
      </c>
      <c r="BH94" s="232">
        <f>IF(N94="sníž. přenesená",J94,0)</f>
        <v>0</v>
      </c>
      <c r="BI94" s="232">
        <f>IF(N94="nulová",J94,0)</f>
        <v>0</v>
      </c>
      <c r="BJ94" s="21" t="s">
        <v>81</v>
      </c>
      <c r="BK94" s="232">
        <f>ROUND(I94*H94,2)</f>
        <v>0</v>
      </c>
      <c r="BL94" s="21" t="s">
        <v>438</v>
      </c>
      <c r="BM94" s="231" t="s">
        <v>4496</v>
      </c>
    </row>
    <row r="95" s="2" customFormat="1">
      <c r="A95" s="42"/>
      <c r="B95" s="43"/>
      <c r="C95" s="44"/>
      <c r="D95" s="233" t="s">
        <v>442</v>
      </c>
      <c r="E95" s="44"/>
      <c r="F95" s="234" t="s">
        <v>2096</v>
      </c>
      <c r="G95" s="44"/>
      <c r="H95" s="44"/>
      <c r="I95" s="235"/>
      <c r="J95" s="44"/>
      <c r="K95" s="44"/>
      <c r="L95" s="48"/>
      <c r="M95" s="236"/>
      <c r="N95" s="237"/>
      <c r="O95" s="88"/>
      <c r="P95" s="88"/>
      <c r="Q95" s="88"/>
      <c r="R95" s="88"/>
      <c r="S95" s="88"/>
      <c r="T95" s="89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T95" s="21" t="s">
        <v>442</v>
      </c>
      <c r="AU95" s="21" t="s">
        <v>83</v>
      </c>
    </row>
    <row r="96" s="2" customFormat="1" ht="33" customHeight="1">
      <c r="A96" s="42"/>
      <c r="B96" s="43"/>
      <c r="C96" s="220" t="s">
        <v>83</v>
      </c>
      <c r="D96" s="220" t="s">
        <v>433</v>
      </c>
      <c r="E96" s="221" t="s">
        <v>2098</v>
      </c>
      <c r="F96" s="222" t="s">
        <v>2099</v>
      </c>
      <c r="G96" s="223" t="s">
        <v>740</v>
      </c>
      <c r="H96" s="224">
        <v>0.46000000000000002</v>
      </c>
      <c r="I96" s="225"/>
      <c r="J96" s="226">
        <f>ROUND(I96*H96,2)</f>
        <v>0</v>
      </c>
      <c r="K96" s="222" t="s">
        <v>437</v>
      </c>
      <c r="L96" s="48"/>
      <c r="M96" s="227" t="s">
        <v>28</v>
      </c>
      <c r="N96" s="228" t="s">
        <v>45</v>
      </c>
      <c r="O96" s="88"/>
      <c r="P96" s="229">
        <f>O96*H96</f>
        <v>0</v>
      </c>
      <c r="Q96" s="229">
        <v>0</v>
      </c>
      <c r="R96" s="229">
        <f>Q96*H96</f>
        <v>0</v>
      </c>
      <c r="S96" s="229">
        <v>0</v>
      </c>
      <c r="T96" s="230">
        <f>S96*H96</f>
        <v>0</v>
      </c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R96" s="231" t="s">
        <v>438</v>
      </c>
      <c r="AT96" s="231" t="s">
        <v>433</v>
      </c>
      <c r="AU96" s="231" t="s">
        <v>83</v>
      </c>
      <c r="AY96" s="21" t="s">
        <v>426</v>
      </c>
      <c r="BE96" s="232">
        <f>IF(N96="základní",J96,0)</f>
        <v>0</v>
      </c>
      <c r="BF96" s="232">
        <f>IF(N96="snížená",J96,0)</f>
        <v>0</v>
      </c>
      <c r="BG96" s="232">
        <f>IF(N96="zákl. přenesená",J96,0)</f>
        <v>0</v>
      </c>
      <c r="BH96" s="232">
        <f>IF(N96="sníž. přenesená",J96,0)</f>
        <v>0</v>
      </c>
      <c r="BI96" s="232">
        <f>IF(N96="nulová",J96,0)</f>
        <v>0</v>
      </c>
      <c r="BJ96" s="21" t="s">
        <v>81</v>
      </c>
      <c r="BK96" s="232">
        <f>ROUND(I96*H96,2)</f>
        <v>0</v>
      </c>
      <c r="BL96" s="21" t="s">
        <v>438</v>
      </c>
      <c r="BM96" s="231" t="s">
        <v>4497</v>
      </c>
    </row>
    <row r="97" s="2" customFormat="1">
      <c r="A97" s="42"/>
      <c r="B97" s="43"/>
      <c r="C97" s="44"/>
      <c r="D97" s="233" t="s">
        <v>442</v>
      </c>
      <c r="E97" s="44"/>
      <c r="F97" s="234" t="s">
        <v>2101</v>
      </c>
      <c r="G97" s="44"/>
      <c r="H97" s="44"/>
      <c r="I97" s="235"/>
      <c r="J97" s="44"/>
      <c r="K97" s="44"/>
      <c r="L97" s="48"/>
      <c r="M97" s="236"/>
      <c r="N97" s="237"/>
      <c r="O97" s="88"/>
      <c r="P97" s="88"/>
      <c r="Q97" s="88"/>
      <c r="R97" s="88"/>
      <c r="S97" s="88"/>
      <c r="T97" s="89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T97" s="21" t="s">
        <v>442</v>
      </c>
      <c r="AU97" s="21" t="s">
        <v>83</v>
      </c>
    </row>
    <row r="98" s="2" customFormat="1" ht="44.25" customHeight="1">
      <c r="A98" s="42"/>
      <c r="B98" s="43"/>
      <c r="C98" s="220" t="s">
        <v>469</v>
      </c>
      <c r="D98" s="220" t="s">
        <v>433</v>
      </c>
      <c r="E98" s="221" t="s">
        <v>2103</v>
      </c>
      <c r="F98" s="222" t="s">
        <v>2104</v>
      </c>
      <c r="G98" s="223" t="s">
        <v>740</v>
      </c>
      <c r="H98" s="224">
        <v>4.1399999999999997</v>
      </c>
      <c r="I98" s="225"/>
      <c r="J98" s="226">
        <f>ROUND(I98*H98,2)</f>
        <v>0</v>
      </c>
      <c r="K98" s="222" t="s">
        <v>437</v>
      </c>
      <c r="L98" s="48"/>
      <c r="M98" s="227" t="s">
        <v>28</v>
      </c>
      <c r="N98" s="228" t="s">
        <v>45</v>
      </c>
      <c r="O98" s="88"/>
      <c r="P98" s="229">
        <f>O98*H98</f>
        <v>0</v>
      </c>
      <c r="Q98" s="229">
        <v>0</v>
      </c>
      <c r="R98" s="229">
        <f>Q98*H98</f>
        <v>0</v>
      </c>
      <c r="S98" s="229">
        <v>0</v>
      </c>
      <c r="T98" s="230">
        <f>S98*H98</f>
        <v>0</v>
      </c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R98" s="231" t="s">
        <v>438</v>
      </c>
      <c r="AT98" s="231" t="s">
        <v>433</v>
      </c>
      <c r="AU98" s="231" t="s">
        <v>83</v>
      </c>
      <c r="AY98" s="21" t="s">
        <v>426</v>
      </c>
      <c r="BE98" s="232">
        <f>IF(N98="základní",J98,0)</f>
        <v>0</v>
      </c>
      <c r="BF98" s="232">
        <f>IF(N98="snížená",J98,0)</f>
        <v>0</v>
      </c>
      <c r="BG98" s="232">
        <f>IF(N98="zákl. přenesená",J98,0)</f>
        <v>0</v>
      </c>
      <c r="BH98" s="232">
        <f>IF(N98="sníž. přenesená",J98,0)</f>
        <v>0</v>
      </c>
      <c r="BI98" s="232">
        <f>IF(N98="nulová",J98,0)</f>
        <v>0</v>
      </c>
      <c r="BJ98" s="21" t="s">
        <v>81</v>
      </c>
      <c r="BK98" s="232">
        <f>ROUND(I98*H98,2)</f>
        <v>0</v>
      </c>
      <c r="BL98" s="21" t="s">
        <v>438</v>
      </c>
      <c r="BM98" s="231" t="s">
        <v>4498</v>
      </c>
    </row>
    <row r="99" s="2" customFormat="1">
      <c r="A99" s="42"/>
      <c r="B99" s="43"/>
      <c r="C99" s="44"/>
      <c r="D99" s="233" t="s">
        <v>442</v>
      </c>
      <c r="E99" s="44"/>
      <c r="F99" s="234" t="s">
        <v>2106</v>
      </c>
      <c r="G99" s="44"/>
      <c r="H99" s="44"/>
      <c r="I99" s="235"/>
      <c r="J99" s="44"/>
      <c r="K99" s="44"/>
      <c r="L99" s="48"/>
      <c r="M99" s="236"/>
      <c r="N99" s="237"/>
      <c r="O99" s="88"/>
      <c r="P99" s="88"/>
      <c r="Q99" s="88"/>
      <c r="R99" s="88"/>
      <c r="S99" s="88"/>
      <c r="T99" s="89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T99" s="21" t="s">
        <v>442</v>
      </c>
      <c r="AU99" s="21" t="s">
        <v>83</v>
      </c>
    </row>
    <row r="100" s="13" customFormat="1">
      <c r="A100" s="13"/>
      <c r="B100" s="238"/>
      <c r="C100" s="239"/>
      <c r="D100" s="240" t="s">
        <v>446</v>
      </c>
      <c r="E100" s="239"/>
      <c r="F100" s="242" t="s">
        <v>4499</v>
      </c>
      <c r="G100" s="239"/>
      <c r="H100" s="243">
        <v>4.1399999999999997</v>
      </c>
      <c r="I100" s="244"/>
      <c r="J100" s="239"/>
      <c r="K100" s="239"/>
      <c r="L100" s="245"/>
      <c r="M100" s="246"/>
      <c r="N100" s="247"/>
      <c r="O100" s="247"/>
      <c r="P100" s="247"/>
      <c r="Q100" s="247"/>
      <c r="R100" s="247"/>
      <c r="S100" s="247"/>
      <c r="T100" s="248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9" t="s">
        <v>446</v>
      </c>
      <c r="AU100" s="249" t="s">
        <v>83</v>
      </c>
      <c r="AV100" s="13" t="s">
        <v>83</v>
      </c>
      <c r="AW100" s="13" t="s">
        <v>4</v>
      </c>
      <c r="AX100" s="13" t="s">
        <v>81</v>
      </c>
      <c r="AY100" s="249" t="s">
        <v>426</v>
      </c>
    </row>
    <row r="101" s="2" customFormat="1" ht="49.05" customHeight="1">
      <c r="A101" s="42"/>
      <c r="B101" s="43"/>
      <c r="C101" s="220" t="s">
        <v>438</v>
      </c>
      <c r="D101" s="220" t="s">
        <v>433</v>
      </c>
      <c r="E101" s="221" t="s">
        <v>2109</v>
      </c>
      <c r="F101" s="222" t="s">
        <v>2110</v>
      </c>
      <c r="G101" s="223" t="s">
        <v>740</v>
      </c>
      <c r="H101" s="224">
        <v>0.46000000000000002</v>
      </c>
      <c r="I101" s="225"/>
      <c r="J101" s="226">
        <f>ROUND(I101*H101,2)</f>
        <v>0</v>
      </c>
      <c r="K101" s="222" t="s">
        <v>437</v>
      </c>
      <c r="L101" s="48"/>
      <c r="M101" s="227" t="s">
        <v>28</v>
      </c>
      <c r="N101" s="228" t="s">
        <v>45</v>
      </c>
      <c r="O101" s="88"/>
      <c r="P101" s="229">
        <f>O101*H101</f>
        <v>0</v>
      </c>
      <c r="Q101" s="229">
        <v>0</v>
      </c>
      <c r="R101" s="229">
        <f>Q101*H101</f>
        <v>0</v>
      </c>
      <c r="S101" s="229">
        <v>0</v>
      </c>
      <c r="T101" s="230">
        <f>S101*H101</f>
        <v>0</v>
      </c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R101" s="231" t="s">
        <v>438</v>
      </c>
      <c r="AT101" s="231" t="s">
        <v>433</v>
      </c>
      <c r="AU101" s="231" t="s">
        <v>83</v>
      </c>
      <c r="AY101" s="21" t="s">
        <v>426</v>
      </c>
      <c r="BE101" s="232">
        <f>IF(N101="základní",J101,0)</f>
        <v>0</v>
      </c>
      <c r="BF101" s="232">
        <f>IF(N101="snížená",J101,0)</f>
        <v>0</v>
      </c>
      <c r="BG101" s="232">
        <f>IF(N101="zákl. přenesená",J101,0)</f>
        <v>0</v>
      </c>
      <c r="BH101" s="232">
        <f>IF(N101="sníž. přenesená",J101,0)</f>
        <v>0</v>
      </c>
      <c r="BI101" s="232">
        <f>IF(N101="nulová",J101,0)</f>
        <v>0</v>
      </c>
      <c r="BJ101" s="21" t="s">
        <v>81</v>
      </c>
      <c r="BK101" s="232">
        <f>ROUND(I101*H101,2)</f>
        <v>0</v>
      </c>
      <c r="BL101" s="21" t="s">
        <v>438</v>
      </c>
      <c r="BM101" s="231" t="s">
        <v>4500</v>
      </c>
    </row>
    <row r="102" s="2" customFormat="1">
      <c r="A102" s="42"/>
      <c r="B102" s="43"/>
      <c r="C102" s="44"/>
      <c r="D102" s="233" t="s">
        <v>442</v>
      </c>
      <c r="E102" s="44"/>
      <c r="F102" s="234" t="s">
        <v>2112</v>
      </c>
      <c r="G102" s="44"/>
      <c r="H102" s="44"/>
      <c r="I102" s="235"/>
      <c r="J102" s="44"/>
      <c r="K102" s="44"/>
      <c r="L102" s="48"/>
      <c r="M102" s="236"/>
      <c r="N102" s="237"/>
      <c r="O102" s="88"/>
      <c r="P102" s="88"/>
      <c r="Q102" s="88"/>
      <c r="R102" s="88"/>
      <c r="S102" s="88"/>
      <c r="T102" s="89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T102" s="21" t="s">
        <v>442</v>
      </c>
      <c r="AU102" s="21" t="s">
        <v>83</v>
      </c>
    </row>
    <row r="103" s="13" customFormat="1">
      <c r="A103" s="13"/>
      <c r="B103" s="238"/>
      <c r="C103" s="239"/>
      <c r="D103" s="240" t="s">
        <v>446</v>
      </c>
      <c r="E103" s="241" t="s">
        <v>28</v>
      </c>
      <c r="F103" s="242" t="s">
        <v>4501</v>
      </c>
      <c r="G103" s="239"/>
      <c r="H103" s="243">
        <v>0.46000000000000002</v>
      </c>
      <c r="I103" s="244"/>
      <c r="J103" s="239"/>
      <c r="K103" s="239"/>
      <c r="L103" s="245"/>
      <c r="M103" s="246"/>
      <c r="N103" s="247"/>
      <c r="O103" s="247"/>
      <c r="P103" s="247"/>
      <c r="Q103" s="247"/>
      <c r="R103" s="247"/>
      <c r="S103" s="247"/>
      <c r="T103" s="24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9" t="s">
        <v>446</v>
      </c>
      <c r="AU103" s="249" t="s">
        <v>83</v>
      </c>
      <c r="AV103" s="13" t="s">
        <v>83</v>
      </c>
      <c r="AW103" s="13" t="s">
        <v>35</v>
      </c>
      <c r="AX103" s="13" t="s">
        <v>81</v>
      </c>
      <c r="AY103" s="249" t="s">
        <v>426</v>
      </c>
    </row>
    <row r="104" s="12" customFormat="1" ht="25.92" customHeight="1">
      <c r="A104" s="12"/>
      <c r="B104" s="204"/>
      <c r="C104" s="205"/>
      <c r="D104" s="206" t="s">
        <v>73</v>
      </c>
      <c r="E104" s="207" t="s">
        <v>2121</v>
      </c>
      <c r="F104" s="207" t="s">
        <v>2122</v>
      </c>
      <c r="G104" s="205"/>
      <c r="H104" s="205"/>
      <c r="I104" s="208"/>
      <c r="J104" s="209">
        <f>BK104</f>
        <v>0</v>
      </c>
      <c r="K104" s="205"/>
      <c r="L104" s="210"/>
      <c r="M104" s="211"/>
      <c r="N104" s="212"/>
      <c r="O104" s="212"/>
      <c r="P104" s="213">
        <f>P105+P167+P223</f>
        <v>0</v>
      </c>
      <c r="Q104" s="212"/>
      <c r="R104" s="213">
        <f>R105+R167+R223</f>
        <v>1.59578</v>
      </c>
      <c r="S104" s="212"/>
      <c r="T104" s="214">
        <f>T105+T167+T223</f>
        <v>0.45981999999999995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5" t="s">
        <v>83</v>
      </c>
      <c r="AT104" s="216" t="s">
        <v>73</v>
      </c>
      <c r="AU104" s="216" t="s">
        <v>74</v>
      </c>
      <c r="AY104" s="215" t="s">
        <v>426</v>
      </c>
      <c r="BK104" s="217">
        <f>BK105+BK167+BK223</f>
        <v>0</v>
      </c>
    </row>
    <row r="105" s="12" customFormat="1" ht="22.8" customHeight="1">
      <c r="A105" s="12"/>
      <c r="B105" s="204"/>
      <c r="C105" s="205"/>
      <c r="D105" s="206" t="s">
        <v>73</v>
      </c>
      <c r="E105" s="218" t="s">
        <v>4502</v>
      </c>
      <c r="F105" s="218" t="s">
        <v>4503</v>
      </c>
      <c r="G105" s="205"/>
      <c r="H105" s="205"/>
      <c r="I105" s="208"/>
      <c r="J105" s="219">
        <f>BK105</f>
        <v>0</v>
      </c>
      <c r="K105" s="205"/>
      <c r="L105" s="210"/>
      <c r="M105" s="211"/>
      <c r="N105" s="212"/>
      <c r="O105" s="212"/>
      <c r="P105" s="213">
        <f>SUM(P106:P166)</f>
        <v>0</v>
      </c>
      <c r="Q105" s="212"/>
      <c r="R105" s="213">
        <f>SUM(R106:R166)</f>
        <v>0.86744999999999994</v>
      </c>
      <c r="S105" s="212"/>
      <c r="T105" s="214">
        <f>SUM(T106:T166)</f>
        <v>0.45843999999999996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15" t="s">
        <v>83</v>
      </c>
      <c r="AT105" s="216" t="s">
        <v>73</v>
      </c>
      <c r="AU105" s="216" t="s">
        <v>81</v>
      </c>
      <c r="AY105" s="215" t="s">
        <v>426</v>
      </c>
      <c r="BK105" s="217">
        <f>SUM(BK106:BK166)</f>
        <v>0</v>
      </c>
    </row>
    <row r="106" s="2" customFormat="1" ht="24.15" customHeight="1">
      <c r="A106" s="42"/>
      <c r="B106" s="43"/>
      <c r="C106" s="220" t="s">
        <v>501</v>
      </c>
      <c r="D106" s="220" t="s">
        <v>433</v>
      </c>
      <c r="E106" s="221" t="s">
        <v>4504</v>
      </c>
      <c r="F106" s="222" t="s">
        <v>4505</v>
      </c>
      <c r="G106" s="223" t="s">
        <v>949</v>
      </c>
      <c r="H106" s="224">
        <v>8</v>
      </c>
      <c r="I106" s="225"/>
      <c r="J106" s="226">
        <f>ROUND(I106*H106,2)</f>
        <v>0</v>
      </c>
      <c r="K106" s="222" t="s">
        <v>437</v>
      </c>
      <c r="L106" s="48"/>
      <c r="M106" s="227" t="s">
        <v>28</v>
      </c>
      <c r="N106" s="228" t="s">
        <v>45</v>
      </c>
      <c r="O106" s="88"/>
      <c r="P106" s="229">
        <f>O106*H106</f>
        <v>0</v>
      </c>
      <c r="Q106" s="229">
        <v>0</v>
      </c>
      <c r="R106" s="229">
        <f>Q106*H106</f>
        <v>0</v>
      </c>
      <c r="S106" s="229">
        <v>0.026700000000000002</v>
      </c>
      <c r="T106" s="230">
        <f>S106*H106</f>
        <v>0.21360000000000001</v>
      </c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R106" s="231" t="s">
        <v>645</v>
      </c>
      <c r="AT106" s="231" t="s">
        <v>433</v>
      </c>
      <c r="AU106" s="231" t="s">
        <v>83</v>
      </c>
      <c r="AY106" s="21" t="s">
        <v>426</v>
      </c>
      <c r="BE106" s="232">
        <f>IF(N106="základní",J106,0)</f>
        <v>0</v>
      </c>
      <c r="BF106" s="232">
        <f>IF(N106="snížená",J106,0)</f>
        <v>0</v>
      </c>
      <c r="BG106" s="232">
        <f>IF(N106="zákl. přenesená",J106,0)</f>
        <v>0</v>
      </c>
      <c r="BH106" s="232">
        <f>IF(N106="sníž. přenesená",J106,0)</f>
        <v>0</v>
      </c>
      <c r="BI106" s="232">
        <f>IF(N106="nulová",J106,0)</f>
        <v>0</v>
      </c>
      <c r="BJ106" s="21" t="s">
        <v>81</v>
      </c>
      <c r="BK106" s="232">
        <f>ROUND(I106*H106,2)</f>
        <v>0</v>
      </c>
      <c r="BL106" s="21" t="s">
        <v>645</v>
      </c>
      <c r="BM106" s="231" t="s">
        <v>83</v>
      </c>
    </row>
    <row r="107" s="2" customFormat="1">
      <c r="A107" s="42"/>
      <c r="B107" s="43"/>
      <c r="C107" s="44"/>
      <c r="D107" s="233" t="s">
        <v>442</v>
      </c>
      <c r="E107" s="44"/>
      <c r="F107" s="234" t="s">
        <v>4506</v>
      </c>
      <c r="G107" s="44"/>
      <c r="H107" s="44"/>
      <c r="I107" s="235"/>
      <c r="J107" s="44"/>
      <c r="K107" s="44"/>
      <c r="L107" s="48"/>
      <c r="M107" s="236"/>
      <c r="N107" s="237"/>
      <c r="O107" s="88"/>
      <c r="P107" s="88"/>
      <c r="Q107" s="88"/>
      <c r="R107" s="88"/>
      <c r="S107" s="88"/>
      <c r="T107" s="89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T107" s="21" t="s">
        <v>442</v>
      </c>
      <c r="AU107" s="21" t="s">
        <v>83</v>
      </c>
    </row>
    <row r="108" s="2" customFormat="1" ht="16.5" customHeight="1">
      <c r="A108" s="42"/>
      <c r="B108" s="43"/>
      <c r="C108" s="220" t="s">
        <v>517</v>
      </c>
      <c r="D108" s="220" t="s">
        <v>433</v>
      </c>
      <c r="E108" s="221" t="s">
        <v>4507</v>
      </c>
      <c r="F108" s="222" t="s">
        <v>4508</v>
      </c>
      <c r="G108" s="223" t="s">
        <v>949</v>
      </c>
      <c r="H108" s="224">
        <v>20</v>
      </c>
      <c r="I108" s="225"/>
      <c r="J108" s="226">
        <f>ROUND(I108*H108,2)</f>
        <v>0</v>
      </c>
      <c r="K108" s="222" t="s">
        <v>437</v>
      </c>
      <c r="L108" s="48"/>
      <c r="M108" s="227" t="s">
        <v>28</v>
      </c>
      <c r="N108" s="228" t="s">
        <v>45</v>
      </c>
      <c r="O108" s="88"/>
      <c r="P108" s="229">
        <f>O108*H108</f>
        <v>0</v>
      </c>
      <c r="Q108" s="229">
        <v>0</v>
      </c>
      <c r="R108" s="229">
        <f>Q108*H108</f>
        <v>0</v>
      </c>
      <c r="S108" s="229">
        <v>0.00263</v>
      </c>
      <c r="T108" s="230">
        <f>S108*H108</f>
        <v>0.052600000000000001</v>
      </c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R108" s="231" t="s">
        <v>645</v>
      </c>
      <c r="AT108" s="231" t="s">
        <v>433</v>
      </c>
      <c r="AU108" s="231" t="s">
        <v>83</v>
      </c>
      <c r="AY108" s="21" t="s">
        <v>426</v>
      </c>
      <c r="BE108" s="232">
        <f>IF(N108="základní",J108,0)</f>
        <v>0</v>
      </c>
      <c r="BF108" s="232">
        <f>IF(N108="snížená",J108,0)</f>
        <v>0</v>
      </c>
      <c r="BG108" s="232">
        <f>IF(N108="zákl. přenesená",J108,0)</f>
        <v>0</v>
      </c>
      <c r="BH108" s="232">
        <f>IF(N108="sníž. přenesená",J108,0)</f>
        <v>0</v>
      </c>
      <c r="BI108" s="232">
        <f>IF(N108="nulová",J108,0)</f>
        <v>0</v>
      </c>
      <c r="BJ108" s="21" t="s">
        <v>81</v>
      </c>
      <c r="BK108" s="232">
        <f>ROUND(I108*H108,2)</f>
        <v>0</v>
      </c>
      <c r="BL108" s="21" t="s">
        <v>645</v>
      </c>
      <c r="BM108" s="231" t="s">
        <v>438</v>
      </c>
    </row>
    <row r="109" s="2" customFormat="1">
      <c r="A109" s="42"/>
      <c r="B109" s="43"/>
      <c r="C109" s="44"/>
      <c r="D109" s="233" t="s">
        <v>442</v>
      </c>
      <c r="E109" s="44"/>
      <c r="F109" s="234" t="s">
        <v>4509</v>
      </c>
      <c r="G109" s="44"/>
      <c r="H109" s="44"/>
      <c r="I109" s="235"/>
      <c r="J109" s="44"/>
      <c r="K109" s="44"/>
      <c r="L109" s="48"/>
      <c r="M109" s="236"/>
      <c r="N109" s="237"/>
      <c r="O109" s="88"/>
      <c r="P109" s="88"/>
      <c r="Q109" s="88"/>
      <c r="R109" s="88"/>
      <c r="S109" s="88"/>
      <c r="T109" s="89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T109" s="21" t="s">
        <v>442</v>
      </c>
      <c r="AU109" s="21" t="s">
        <v>83</v>
      </c>
    </row>
    <row r="110" s="2" customFormat="1" ht="24.15" customHeight="1">
      <c r="A110" s="42"/>
      <c r="B110" s="43"/>
      <c r="C110" s="220" t="s">
        <v>531</v>
      </c>
      <c r="D110" s="220" t="s">
        <v>433</v>
      </c>
      <c r="E110" s="221" t="s">
        <v>4510</v>
      </c>
      <c r="F110" s="222" t="s">
        <v>4511</v>
      </c>
      <c r="G110" s="223" t="s">
        <v>740</v>
      </c>
      <c r="H110" s="224">
        <v>0.26700000000000002</v>
      </c>
      <c r="I110" s="225"/>
      <c r="J110" s="226">
        <f>ROUND(I110*H110,2)</f>
        <v>0</v>
      </c>
      <c r="K110" s="222" t="s">
        <v>437</v>
      </c>
      <c r="L110" s="48"/>
      <c r="M110" s="227" t="s">
        <v>28</v>
      </c>
      <c r="N110" s="228" t="s">
        <v>45</v>
      </c>
      <c r="O110" s="88"/>
      <c r="P110" s="229">
        <f>O110*H110</f>
        <v>0</v>
      </c>
      <c r="Q110" s="229">
        <v>0</v>
      </c>
      <c r="R110" s="229">
        <f>Q110*H110</f>
        <v>0</v>
      </c>
      <c r="S110" s="229">
        <v>0</v>
      </c>
      <c r="T110" s="230">
        <f>S110*H110</f>
        <v>0</v>
      </c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R110" s="231" t="s">
        <v>645</v>
      </c>
      <c r="AT110" s="231" t="s">
        <v>433</v>
      </c>
      <c r="AU110" s="231" t="s">
        <v>83</v>
      </c>
      <c r="AY110" s="21" t="s">
        <v>426</v>
      </c>
      <c r="BE110" s="232">
        <f>IF(N110="základní",J110,0)</f>
        <v>0</v>
      </c>
      <c r="BF110" s="232">
        <f>IF(N110="snížená",J110,0)</f>
        <v>0</v>
      </c>
      <c r="BG110" s="232">
        <f>IF(N110="zákl. přenesená",J110,0)</f>
        <v>0</v>
      </c>
      <c r="BH110" s="232">
        <f>IF(N110="sníž. přenesená",J110,0)</f>
        <v>0</v>
      </c>
      <c r="BI110" s="232">
        <f>IF(N110="nulová",J110,0)</f>
        <v>0</v>
      </c>
      <c r="BJ110" s="21" t="s">
        <v>81</v>
      </c>
      <c r="BK110" s="232">
        <f>ROUND(I110*H110,2)</f>
        <v>0</v>
      </c>
      <c r="BL110" s="21" t="s">
        <v>645</v>
      </c>
      <c r="BM110" s="231" t="s">
        <v>517</v>
      </c>
    </row>
    <row r="111" s="2" customFormat="1">
      <c r="A111" s="42"/>
      <c r="B111" s="43"/>
      <c r="C111" s="44"/>
      <c r="D111" s="233" t="s">
        <v>442</v>
      </c>
      <c r="E111" s="44"/>
      <c r="F111" s="234" t="s">
        <v>4512</v>
      </c>
      <c r="G111" s="44"/>
      <c r="H111" s="44"/>
      <c r="I111" s="235"/>
      <c r="J111" s="44"/>
      <c r="K111" s="44"/>
      <c r="L111" s="48"/>
      <c r="M111" s="236"/>
      <c r="N111" s="237"/>
      <c r="O111" s="88"/>
      <c r="P111" s="88"/>
      <c r="Q111" s="88"/>
      <c r="R111" s="88"/>
      <c r="S111" s="88"/>
      <c r="T111" s="89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T111" s="21" t="s">
        <v>442</v>
      </c>
      <c r="AU111" s="21" t="s">
        <v>83</v>
      </c>
    </row>
    <row r="112" s="2" customFormat="1" ht="24.15" customHeight="1">
      <c r="A112" s="42"/>
      <c r="B112" s="43"/>
      <c r="C112" s="220" t="s">
        <v>491</v>
      </c>
      <c r="D112" s="220" t="s">
        <v>433</v>
      </c>
      <c r="E112" s="221" t="s">
        <v>4513</v>
      </c>
      <c r="F112" s="222" t="s">
        <v>4514</v>
      </c>
      <c r="G112" s="223" t="s">
        <v>4515</v>
      </c>
      <c r="H112" s="224">
        <v>1</v>
      </c>
      <c r="I112" s="225"/>
      <c r="J112" s="226">
        <f>ROUND(I112*H112,2)</f>
        <v>0</v>
      </c>
      <c r="K112" s="222" t="s">
        <v>28</v>
      </c>
      <c r="L112" s="48"/>
      <c r="M112" s="227" t="s">
        <v>28</v>
      </c>
      <c r="N112" s="228" t="s">
        <v>45</v>
      </c>
      <c r="O112" s="88"/>
      <c r="P112" s="229">
        <f>O112*H112</f>
        <v>0</v>
      </c>
      <c r="Q112" s="229">
        <v>0</v>
      </c>
      <c r="R112" s="229">
        <f>Q112*H112</f>
        <v>0</v>
      </c>
      <c r="S112" s="229">
        <v>0</v>
      </c>
      <c r="T112" s="230">
        <f>S112*H112</f>
        <v>0</v>
      </c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R112" s="231" t="s">
        <v>645</v>
      </c>
      <c r="AT112" s="231" t="s">
        <v>433</v>
      </c>
      <c r="AU112" s="231" t="s">
        <v>83</v>
      </c>
      <c r="AY112" s="21" t="s">
        <v>426</v>
      </c>
      <c r="BE112" s="232">
        <f>IF(N112="základní",J112,0)</f>
        <v>0</v>
      </c>
      <c r="BF112" s="232">
        <f>IF(N112="snížená",J112,0)</f>
        <v>0</v>
      </c>
      <c r="BG112" s="232">
        <f>IF(N112="zákl. přenesená",J112,0)</f>
        <v>0</v>
      </c>
      <c r="BH112" s="232">
        <f>IF(N112="sníž. přenesená",J112,0)</f>
        <v>0</v>
      </c>
      <c r="BI112" s="232">
        <f>IF(N112="nulová",J112,0)</f>
        <v>0</v>
      </c>
      <c r="BJ112" s="21" t="s">
        <v>81</v>
      </c>
      <c r="BK112" s="232">
        <f>ROUND(I112*H112,2)</f>
        <v>0</v>
      </c>
      <c r="BL112" s="21" t="s">
        <v>645</v>
      </c>
      <c r="BM112" s="231" t="s">
        <v>491</v>
      </c>
    </row>
    <row r="113" s="2" customFormat="1" ht="24.15" customHeight="1">
      <c r="A113" s="42"/>
      <c r="B113" s="43"/>
      <c r="C113" s="220" t="s">
        <v>556</v>
      </c>
      <c r="D113" s="220" t="s">
        <v>433</v>
      </c>
      <c r="E113" s="221" t="s">
        <v>4516</v>
      </c>
      <c r="F113" s="222" t="s">
        <v>4517</v>
      </c>
      <c r="G113" s="223" t="s">
        <v>949</v>
      </c>
      <c r="H113" s="224">
        <v>7</v>
      </c>
      <c r="I113" s="225"/>
      <c r="J113" s="226">
        <f>ROUND(I113*H113,2)</f>
        <v>0</v>
      </c>
      <c r="K113" s="222" t="s">
        <v>437</v>
      </c>
      <c r="L113" s="48"/>
      <c r="M113" s="227" t="s">
        <v>28</v>
      </c>
      <c r="N113" s="228" t="s">
        <v>45</v>
      </c>
      <c r="O113" s="88"/>
      <c r="P113" s="229">
        <f>O113*H113</f>
        <v>0</v>
      </c>
      <c r="Q113" s="229">
        <v>0.0074400000000000004</v>
      </c>
      <c r="R113" s="229">
        <f>Q113*H113</f>
        <v>0.052080000000000001</v>
      </c>
      <c r="S113" s="229">
        <v>0</v>
      </c>
      <c r="T113" s="230">
        <f>S113*H113</f>
        <v>0</v>
      </c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R113" s="231" t="s">
        <v>645</v>
      </c>
      <c r="AT113" s="231" t="s">
        <v>433</v>
      </c>
      <c r="AU113" s="231" t="s">
        <v>83</v>
      </c>
      <c r="AY113" s="21" t="s">
        <v>426</v>
      </c>
      <c r="BE113" s="232">
        <f>IF(N113="základní",J113,0)</f>
        <v>0</v>
      </c>
      <c r="BF113" s="232">
        <f>IF(N113="snížená",J113,0)</f>
        <v>0</v>
      </c>
      <c r="BG113" s="232">
        <f>IF(N113="zákl. přenesená",J113,0)</f>
        <v>0</v>
      </c>
      <c r="BH113" s="232">
        <f>IF(N113="sníž. přenesená",J113,0)</f>
        <v>0</v>
      </c>
      <c r="BI113" s="232">
        <f>IF(N113="nulová",J113,0)</f>
        <v>0</v>
      </c>
      <c r="BJ113" s="21" t="s">
        <v>81</v>
      </c>
      <c r="BK113" s="232">
        <f>ROUND(I113*H113,2)</f>
        <v>0</v>
      </c>
      <c r="BL113" s="21" t="s">
        <v>645</v>
      </c>
      <c r="BM113" s="231" t="s">
        <v>572</v>
      </c>
    </row>
    <row r="114" s="2" customFormat="1">
      <c r="A114" s="42"/>
      <c r="B114" s="43"/>
      <c r="C114" s="44"/>
      <c r="D114" s="233" t="s">
        <v>442</v>
      </c>
      <c r="E114" s="44"/>
      <c r="F114" s="234" t="s">
        <v>4518</v>
      </c>
      <c r="G114" s="44"/>
      <c r="H114" s="44"/>
      <c r="I114" s="235"/>
      <c r="J114" s="44"/>
      <c r="K114" s="44"/>
      <c r="L114" s="48"/>
      <c r="M114" s="236"/>
      <c r="N114" s="237"/>
      <c r="O114" s="88"/>
      <c r="P114" s="88"/>
      <c r="Q114" s="88"/>
      <c r="R114" s="88"/>
      <c r="S114" s="88"/>
      <c r="T114" s="89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T114" s="21" t="s">
        <v>442</v>
      </c>
      <c r="AU114" s="21" t="s">
        <v>83</v>
      </c>
    </row>
    <row r="115" s="2" customFormat="1" ht="24.15" customHeight="1">
      <c r="A115" s="42"/>
      <c r="B115" s="43"/>
      <c r="C115" s="220" t="s">
        <v>572</v>
      </c>
      <c r="D115" s="220" t="s">
        <v>433</v>
      </c>
      <c r="E115" s="221" t="s">
        <v>4519</v>
      </c>
      <c r="F115" s="222" t="s">
        <v>4520</v>
      </c>
      <c r="G115" s="223" t="s">
        <v>949</v>
      </c>
      <c r="H115" s="224">
        <v>4</v>
      </c>
      <c r="I115" s="225"/>
      <c r="J115" s="226">
        <f>ROUND(I115*H115,2)</f>
        <v>0</v>
      </c>
      <c r="K115" s="222" t="s">
        <v>437</v>
      </c>
      <c r="L115" s="48"/>
      <c r="M115" s="227" t="s">
        <v>28</v>
      </c>
      <c r="N115" s="228" t="s">
        <v>45</v>
      </c>
      <c r="O115" s="88"/>
      <c r="P115" s="229">
        <f>O115*H115</f>
        <v>0</v>
      </c>
      <c r="Q115" s="229">
        <v>0.012319999999999999</v>
      </c>
      <c r="R115" s="229">
        <f>Q115*H115</f>
        <v>0.049279999999999997</v>
      </c>
      <c r="S115" s="229">
        <v>0</v>
      </c>
      <c r="T115" s="230">
        <f>S115*H115</f>
        <v>0</v>
      </c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R115" s="231" t="s">
        <v>645</v>
      </c>
      <c r="AT115" s="231" t="s">
        <v>433</v>
      </c>
      <c r="AU115" s="231" t="s">
        <v>83</v>
      </c>
      <c r="AY115" s="21" t="s">
        <v>426</v>
      </c>
      <c r="BE115" s="232">
        <f>IF(N115="základní",J115,0)</f>
        <v>0</v>
      </c>
      <c r="BF115" s="232">
        <f>IF(N115="snížená",J115,0)</f>
        <v>0</v>
      </c>
      <c r="BG115" s="232">
        <f>IF(N115="zákl. přenesená",J115,0)</f>
        <v>0</v>
      </c>
      <c r="BH115" s="232">
        <f>IF(N115="sníž. přenesená",J115,0)</f>
        <v>0</v>
      </c>
      <c r="BI115" s="232">
        <f>IF(N115="nulová",J115,0)</f>
        <v>0</v>
      </c>
      <c r="BJ115" s="21" t="s">
        <v>81</v>
      </c>
      <c r="BK115" s="232">
        <f>ROUND(I115*H115,2)</f>
        <v>0</v>
      </c>
      <c r="BL115" s="21" t="s">
        <v>645</v>
      </c>
      <c r="BM115" s="231" t="s">
        <v>564</v>
      </c>
    </row>
    <row r="116" s="2" customFormat="1">
      <c r="A116" s="42"/>
      <c r="B116" s="43"/>
      <c r="C116" s="44"/>
      <c r="D116" s="233" t="s">
        <v>442</v>
      </c>
      <c r="E116" s="44"/>
      <c r="F116" s="234" t="s">
        <v>4521</v>
      </c>
      <c r="G116" s="44"/>
      <c r="H116" s="44"/>
      <c r="I116" s="235"/>
      <c r="J116" s="44"/>
      <c r="K116" s="44"/>
      <c r="L116" s="48"/>
      <c r="M116" s="236"/>
      <c r="N116" s="237"/>
      <c r="O116" s="88"/>
      <c r="P116" s="88"/>
      <c r="Q116" s="88"/>
      <c r="R116" s="88"/>
      <c r="S116" s="88"/>
      <c r="T116" s="89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T116" s="21" t="s">
        <v>442</v>
      </c>
      <c r="AU116" s="21" t="s">
        <v>83</v>
      </c>
    </row>
    <row r="117" s="2" customFormat="1" ht="24.15" customHeight="1">
      <c r="A117" s="42"/>
      <c r="B117" s="43"/>
      <c r="C117" s="220" t="s">
        <v>429</v>
      </c>
      <c r="D117" s="220" t="s">
        <v>433</v>
      </c>
      <c r="E117" s="221" t="s">
        <v>4522</v>
      </c>
      <c r="F117" s="222" t="s">
        <v>4523</v>
      </c>
      <c r="G117" s="223" t="s">
        <v>949</v>
      </c>
      <c r="H117" s="224">
        <v>10</v>
      </c>
      <c r="I117" s="225"/>
      <c r="J117" s="226">
        <f>ROUND(I117*H117,2)</f>
        <v>0</v>
      </c>
      <c r="K117" s="222" t="s">
        <v>437</v>
      </c>
      <c r="L117" s="48"/>
      <c r="M117" s="227" t="s">
        <v>28</v>
      </c>
      <c r="N117" s="228" t="s">
        <v>45</v>
      </c>
      <c r="O117" s="88"/>
      <c r="P117" s="229">
        <f>O117*H117</f>
        <v>0</v>
      </c>
      <c r="Q117" s="229">
        <v>0.00040999999999999999</v>
      </c>
      <c r="R117" s="229">
        <f>Q117*H117</f>
        <v>0.0040999999999999995</v>
      </c>
      <c r="S117" s="229">
        <v>0</v>
      </c>
      <c r="T117" s="230">
        <f>S117*H117</f>
        <v>0</v>
      </c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R117" s="231" t="s">
        <v>645</v>
      </c>
      <c r="AT117" s="231" t="s">
        <v>433</v>
      </c>
      <c r="AU117" s="231" t="s">
        <v>83</v>
      </c>
      <c r="AY117" s="21" t="s">
        <v>426</v>
      </c>
      <c r="BE117" s="232">
        <f>IF(N117="základní",J117,0)</f>
        <v>0</v>
      </c>
      <c r="BF117" s="232">
        <f>IF(N117="snížená",J117,0)</f>
        <v>0</v>
      </c>
      <c r="BG117" s="232">
        <f>IF(N117="zákl. přenesená",J117,0)</f>
        <v>0</v>
      </c>
      <c r="BH117" s="232">
        <f>IF(N117="sníž. přenesená",J117,0)</f>
        <v>0</v>
      </c>
      <c r="BI117" s="232">
        <f>IF(N117="nulová",J117,0)</f>
        <v>0</v>
      </c>
      <c r="BJ117" s="21" t="s">
        <v>81</v>
      </c>
      <c r="BK117" s="232">
        <f>ROUND(I117*H117,2)</f>
        <v>0</v>
      </c>
      <c r="BL117" s="21" t="s">
        <v>645</v>
      </c>
      <c r="BM117" s="231" t="s">
        <v>627</v>
      </c>
    </row>
    <row r="118" s="2" customFormat="1">
      <c r="A118" s="42"/>
      <c r="B118" s="43"/>
      <c r="C118" s="44"/>
      <c r="D118" s="233" t="s">
        <v>442</v>
      </c>
      <c r="E118" s="44"/>
      <c r="F118" s="234" t="s">
        <v>4524</v>
      </c>
      <c r="G118" s="44"/>
      <c r="H118" s="44"/>
      <c r="I118" s="235"/>
      <c r="J118" s="44"/>
      <c r="K118" s="44"/>
      <c r="L118" s="48"/>
      <c r="M118" s="236"/>
      <c r="N118" s="237"/>
      <c r="O118" s="88"/>
      <c r="P118" s="88"/>
      <c r="Q118" s="88"/>
      <c r="R118" s="88"/>
      <c r="S118" s="88"/>
      <c r="T118" s="89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T118" s="21" t="s">
        <v>442</v>
      </c>
      <c r="AU118" s="21" t="s">
        <v>83</v>
      </c>
    </row>
    <row r="119" s="2" customFormat="1" ht="24.15" customHeight="1">
      <c r="A119" s="42"/>
      <c r="B119" s="43"/>
      <c r="C119" s="220" t="s">
        <v>564</v>
      </c>
      <c r="D119" s="220" t="s">
        <v>433</v>
      </c>
      <c r="E119" s="221" t="s">
        <v>4525</v>
      </c>
      <c r="F119" s="222" t="s">
        <v>4526</v>
      </c>
      <c r="G119" s="223" t="s">
        <v>949</v>
      </c>
      <c r="H119" s="224">
        <v>35</v>
      </c>
      <c r="I119" s="225"/>
      <c r="J119" s="226">
        <f>ROUND(I119*H119,2)</f>
        <v>0</v>
      </c>
      <c r="K119" s="222" t="s">
        <v>437</v>
      </c>
      <c r="L119" s="48"/>
      <c r="M119" s="227" t="s">
        <v>28</v>
      </c>
      <c r="N119" s="228" t="s">
        <v>45</v>
      </c>
      <c r="O119" s="88"/>
      <c r="P119" s="229">
        <f>O119*H119</f>
        <v>0</v>
      </c>
      <c r="Q119" s="229">
        <v>0.00048000000000000001</v>
      </c>
      <c r="R119" s="229">
        <f>Q119*H119</f>
        <v>0.016799999999999999</v>
      </c>
      <c r="S119" s="229">
        <v>0</v>
      </c>
      <c r="T119" s="230">
        <f>S119*H119</f>
        <v>0</v>
      </c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R119" s="231" t="s">
        <v>645</v>
      </c>
      <c r="AT119" s="231" t="s">
        <v>433</v>
      </c>
      <c r="AU119" s="231" t="s">
        <v>83</v>
      </c>
      <c r="AY119" s="21" t="s">
        <v>426</v>
      </c>
      <c r="BE119" s="232">
        <f>IF(N119="základní",J119,0)</f>
        <v>0</v>
      </c>
      <c r="BF119" s="232">
        <f>IF(N119="snížená",J119,0)</f>
        <v>0</v>
      </c>
      <c r="BG119" s="232">
        <f>IF(N119="zákl. přenesená",J119,0)</f>
        <v>0</v>
      </c>
      <c r="BH119" s="232">
        <f>IF(N119="sníž. přenesená",J119,0)</f>
        <v>0</v>
      </c>
      <c r="BI119" s="232">
        <f>IF(N119="nulová",J119,0)</f>
        <v>0</v>
      </c>
      <c r="BJ119" s="21" t="s">
        <v>81</v>
      </c>
      <c r="BK119" s="232">
        <f>ROUND(I119*H119,2)</f>
        <v>0</v>
      </c>
      <c r="BL119" s="21" t="s">
        <v>645</v>
      </c>
      <c r="BM119" s="231" t="s">
        <v>645</v>
      </c>
    </row>
    <row r="120" s="2" customFormat="1">
      <c r="A120" s="42"/>
      <c r="B120" s="43"/>
      <c r="C120" s="44"/>
      <c r="D120" s="233" t="s">
        <v>442</v>
      </c>
      <c r="E120" s="44"/>
      <c r="F120" s="234" t="s">
        <v>4527</v>
      </c>
      <c r="G120" s="44"/>
      <c r="H120" s="44"/>
      <c r="I120" s="235"/>
      <c r="J120" s="44"/>
      <c r="K120" s="44"/>
      <c r="L120" s="48"/>
      <c r="M120" s="236"/>
      <c r="N120" s="237"/>
      <c r="O120" s="88"/>
      <c r="P120" s="88"/>
      <c r="Q120" s="88"/>
      <c r="R120" s="88"/>
      <c r="S120" s="88"/>
      <c r="T120" s="89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T120" s="21" t="s">
        <v>442</v>
      </c>
      <c r="AU120" s="21" t="s">
        <v>83</v>
      </c>
    </row>
    <row r="121" s="2" customFormat="1" ht="24.15" customHeight="1">
      <c r="A121" s="42"/>
      <c r="B121" s="43"/>
      <c r="C121" s="220" t="s">
        <v>497</v>
      </c>
      <c r="D121" s="220" t="s">
        <v>433</v>
      </c>
      <c r="E121" s="221" t="s">
        <v>4528</v>
      </c>
      <c r="F121" s="222" t="s">
        <v>4529</v>
      </c>
      <c r="G121" s="223" t="s">
        <v>949</v>
      </c>
      <c r="H121" s="224">
        <v>4</v>
      </c>
      <c r="I121" s="225"/>
      <c r="J121" s="226">
        <f>ROUND(I121*H121,2)</f>
        <v>0</v>
      </c>
      <c r="K121" s="222" t="s">
        <v>437</v>
      </c>
      <c r="L121" s="48"/>
      <c r="M121" s="227" t="s">
        <v>28</v>
      </c>
      <c r="N121" s="228" t="s">
        <v>45</v>
      </c>
      <c r="O121" s="88"/>
      <c r="P121" s="229">
        <f>O121*H121</f>
        <v>0</v>
      </c>
      <c r="Q121" s="229">
        <v>0.00071000000000000002</v>
      </c>
      <c r="R121" s="229">
        <f>Q121*H121</f>
        <v>0.0028400000000000001</v>
      </c>
      <c r="S121" s="229">
        <v>0</v>
      </c>
      <c r="T121" s="230">
        <f>S121*H121</f>
        <v>0</v>
      </c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R121" s="231" t="s">
        <v>645</v>
      </c>
      <c r="AT121" s="231" t="s">
        <v>433</v>
      </c>
      <c r="AU121" s="231" t="s">
        <v>83</v>
      </c>
      <c r="AY121" s="21" t="s">
        <v>426</v>
      </c>
      <c r="BE121" s="232">
        <f>IF(N121="základní",J121,0)</f>
        <v>0</v>
      </c>
      <c r="BF121" s="232">
        <f>IF(N121="snížená",J121,0)</f>
        <v>0</v>
      </c>
      <c r="BG121" s="232">
        <f>IF(N121="zákl. přenesená",J121,0)</f>
        <v>0</v>
      </c>
      <c r="BH121" s="232">
        <f>IF(N121="sníž. přenesená",J121,0)</f>
        <v>0</v>
      </c>
      <c r="BI121" s="232">
        <f>IF(N121="nulová",J121,0)</f>
        <v>0</v>
      </c>
      <c r="BJ121" s="21" t="s">
        <v>81</v>
      </c>
      <c r="BK121" s="232">
        <f>ROUND(I121*H121,2)</f>
        <v>0</v>
      </c>
      <c r="BL121" s="21" t="s">
        <v>645</v>
      </c>
      <c r="BM121" s="231" t="s">
        <v>657</v>
      </c>
    </row>
    <row r="122" s="2" customFormat="1">
      <c r="A122" s="42"/>
      <c r="B122" s="43"/>
      <c r="C122" s="44"/>
      <c r="D122" s="233" t="s">
        <v>442</v>
      </c>
      <c r="E122" s="44"/>
      <c r="F122" s="234" t="s">
        <v>4530</v>
      </c>
      <c r="G122" s="44"/>
      <c r="H122" s="44"/>
      <c r="I122" s="235"/>
      <c r="J122" s="44"/>
      <c r="K122" s="44"/>
      <c r="L122" s="48"/>
      <c r="M122" s="236"/>
      <c r="N122" s="237"/>
      <c r="O122" s="88"/>
      <c r="P122" s="88"/>
      <c r="Q122" s="88"/>
      <c r="R122" s="88"/>
      <c r="S122" s="88"/>
      <c r="T122" s="89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T122" s="21" t="s">
        <v>442</v>
      </c>
      <c r="AU122" s="21" t="s">
        <v>83</v>
      </c>
    </row>
    <row r="123" s="2" customFormat="1" ht="24.15" customHeight="1">
      <c r="A123" s="42"/>
      <c r="B123" s="43"/>
      <c r="C123" s="220" t="s">
        <v>627</v>
      </c>
      <c r="D123" s="220" t="s">
        <v>433</v>
      </c>
      <c r="E123" s="221" t="s">
        <v>4531</v>
      </c>
      <c r="F123" s="222" t="s">
        <v>4532</v>
      </c>
      <c r="G123" s="223" t="s">
        <v>949</v>
      </c>
      <c r="H123" s="224">
        <v>98</v>
      </c>
      <c r="I123" s="225"/>
      <c r="J123" s="226">
        <f>ROUND(I123*H123,2)</f>
        <v>0</v>
      </c>
      <c r="K123" s="222" t="s">
        <v>437</v>
      </c>
      <c r="L123" s="48"/>
      <c r="M123" s="227" t="s">
        <v>28</v>
      </c>
      <c r="N123" s="228" t="s">
        <v>45</v>
      </c>
      <c r="O123" s="88"/>
      <c r="P123" s="229">
        <f>O123*H123</f>
        <v>0</v>
      </c>
      <c r="Q123" s="229">
        <v>0.0020100000000000001</v>
      </c>
      <c r="R123" s="229">
        <f>Q123*H123</f>
        <v>0.19698000000000002</v>
      </c>
      <c r="S123" s="229">
        <v>0</v>
      </c>
      <c r="T123" s="230">
        <f>S123*H123</f>
        <v>0</v>
      </c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R123" s="231" t="s">
        <v>645</v>
      </c>
      <c r="AT123" s="231" t="s">
        <v>433</v>
      </c>
      <c r="AU123" s="231" t="s">
        <v>83</v>
      </c>
      <c r="AY123" s="21" t="s">
        <v>426</v>
      </c>
      <c r="BE123" s="232">
        <f>IF(N123="základní",J123,0)</f>
        <v>0</v>
      </c>
      <c r="BF123" s="232">
        <f>IF(N123="snížená",J123,0)</f>
        <v>0</v>
      </c>
      <c r="BG123" s="232">
        <f>IF(N123="zákl. přenesená",J123,0)</f>
        <v>0</v>
      </c>
      <c r="BH123" s="232">
        <f>IF(N123="sníž. přenesená",J123,0)</f>
        <v>0</v>
      </c>
      <c r="BI123" s="232">
        <f>IF(N123="nulová",J123,0)</f>
        <v>0</v>
      </c>
      <c r="BJ123" s="21" t="s">
        <v>81</v>
      </c>
      <c r="BK123" s="232">
        <f>ROUND(I123*H123,2)</f>
        <v>0</v>
      </c>
      <c r="BL123" s="21" t="s">
        <v>645</v>
      </c>
      <c r="BM123" s="231" t="s">
        <v>668</v>
      </c>
    </row>
    <row r="124" s="2" customFormat="1">
      <c r="A124" s="42"/>
      <c r="B124" s="43"/>
      <c r="C124" s="44"/>
      <c r="D124" s="233" t="s">
        <v>442</v>
      </c>
      <c r="E124" s="44"/>
      <c r="F124" s="234" t="s">
        <v>4533</v>
      </c>
      <c r="G124" s="44"/>
      <c r="H124" s="44"/>
      <c r="I124" s="235"/>
      <c r="J124" s="44"/>
      <c r="K124" s="44"/>
      <c r="L124" s="48"/>
      <c r="M124" s="236"/>
      <c r="N124" s="237"/>
      <c r="O124" s="88"/>
      <c r="P124" s="88"/>
      <c r="Q124" s="88"/>
      <c r="R124" s="88"/>
      <c r="S124" s="88"/>
      <c r="T124" s="89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T124" s="21" t="s">
        <v>442</v>
      </c>
      <c r="AU124" s="21" t="s">
        <v>83</v>
      </c>
    </row>
    <row r="125" s="2" customFormat="1" ht="16.5" customHeight="1">
      <c r="A125" s="42"/>
      <c r="B125" s="43"/>
      <c r="C125" s="220" t="s">
        <v>8</v>
      </c>
      <c r="D125" s="220" t="s">
        <v>433</v>
      </c>
      <c r="E125" s="221" t="s">
        <v>4534</v>
      </c>
      <c r="F125" s="222" t="s">
        <v>4535</v>
      </c>
      <c r="G125" s="223" t="s">
        <v>859</v>
      </c>
      <c r="H125" s="224">
        <v>11</v>
      </c>
      <c r="I125" s="225"/>
      <c r="J125" s="226">
        <f>ROUND(I125*H125,2)</f>
        <v>0</v>
      </c>
      <c r="K125" s="222" t="s">
        <v>437</v>
      </c>
      <c r="L125" s="48"/>
      <c r="M125" s="227" t="s">
        <v>28</v>
      </c>
      <c r="N125" s="228" t="s">
        <v>45</v>
      </c>
      <c r="O125" s="88"/>
      <c r="P125" s="229">
        <f>O125*H125</f>
        <v>0</v>
      </c>
      <c r="Q125" s="229">
        <v>0</v>
      </c>
      <c r="R125" s="229">
        <f>Q125*H125</f>
        <v>0</v>
      </c>
      <c r="S125" s="229">
        <v>0</v>
      </c>
      <c r="T125" s="230">
        <f>S125*H125</f>
        <v>0</v>
      </c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R125" s="231" t="s">
        <v>645</v>
      </c>
      <c r="AT125" s="231" t="s">
        <v>433</v>
      </c>
      <c r="AU125" s="231" t="s">
        <v>83</v>
      </c>
      <c r="AY125" s="21" t="s">
        <v>426</v>
      </c>
      <c r="BE125" s="232">
        <f>IF(N125="základní",J125,0)</f>
        <v>0</v>
      </c>
      <c r="BF125" s="232">
        <f>IF(N125="snížená",J125,0)</f>
        <v>0</v>
      </c>
      <c r="BG125" s="232">
        <f>IF(N125="zákl. přenesená",J125,0)</f>
        <v>0</v>
      </c>
      <c r="BH125" s="232">
        <f>IF(N125="sníž. přenesená",J125,0)</f>
        <v>0</v>
      </c>
      <c r="BI125" s="232">
        <f>IF(N125="nulová",J125,0)</f>
        <v>0</v>
      </c>
      <c r="BJ125" s="21" t="s">
        <v>81</v>
      </c>
      <c r="BK125" s="232">
        <f>ROUND(I125*H125,2)</f>
        <v>0</v>
      </c>
      <c r="BL125" s="21" t="s">
        <v>645</v>
      </c>
      <c r="BM125" s="231" t="s">
        <v>677</v>
      </c>
    </row>
    <row r="126" s="2" customFormat="1">
      <c r="A126" s="42"/>
      <c r="B126" s="43"/>
      <c r="C126" s="44"/>
      <c r="D126" s="233" t="s">
        <v>442</v>
      </c>
      <c r="E126" s="44"/>
      <c r="F126" s="234" t="s">
        <v>4536</v>
      </c>
      <c r="G126" s="44"/>
      <c r="H126" s="44"/>
      <c r="I126" s="235"/>
      <c r="J126" s="44"/>
      <c r="K126" s="44"/>
      <c r="L126" s="48"/>
      <c r="M126" s="236"/>
      <c r="N126" s="237"/>
      <c r="O126" s="88"/>
      <c r="P126" s="88"/>
      <c r="Q126" s="88"/>
      <c r="R126" s="88"/>
      <c r="S126" s="88"/>
      <c r="T126" s="89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T126" s="21" t="s">
        <v>442</v>
      </c>
      <c r="AU126" s="21" t="s">
        <v>83</v>
      </c>
    </row>
    <row r="127" s="2" customFormat="1" ht="16.5" customHeight="1">
      <c r="A127" s="42"/>
      <c r="B127" s="43"/>
      <c r="C127" s="220" t="s">
        <v>645</v>
      </c>
      <c r="D127" s="220" t="s">
        <v>433</v>
      </c>
      <c r="E127" s="221" t="s">
        <v>4537</v>
      </c>
      <c r="F127" s="222" t="s">
        <v>4538</v>
      </c>
      <c r="G127" s="223" t="s">
        <v>859</v>
      </c>
      <c r="H127" s="224">
        <v>8</v>
      </c>
      <c r="I127" s="225"/>
      <c r="J127" s="226">
        <f>ROUND(I127*H127,2)</f>
        <v>0</v>
      </c>
      <c r="K127" s="222" t="s">
        <v>437</v>
      </c>
      <c r="L127" s="48"/>
      <c r="M127" s="227" t="s">
        <v>28</v>
      </c>
      <c r="N127" s="228" t="s">
        <v>45</v>
      </c>
      <c r="O127" s="88"/>
      <c r="P127" s="229">
        <f>O127*H127</f>
        <v>0</v>
      </c>
      <c r="Q127" s="229">
        <v>0</v>
      </c>
      <c r="R127" s="229">
        <f>Q127*H127</f>
        <v>0</v>
      </c>
      <c r="S127" s="229">
        <v>0</v>
      </c>
      <c r="T127" s="230">
        <f>S127*H127</f>
        <v>0</v>
      </c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R127" s="231" t="s">
        <v>645</v>
      </c>
      <c r="AT127" s="231" t="s">
        <v>433</v>
      </c>
      <c r="AU127" s="231" t="s">
        <v>83</v>
      </c>
      <c r="AY127" s="21" t="s">
        <v>426</v>
      </c>
      <c r="BE127" s="232">
        <f>IF(N127="základní",J127,0)</f>
        <v>0</v>
      </c>
      <c r="BF127" s="232">
        <f>IF(N127="snížená",J127,0)</f>
        <v>0</v>
      </c>
      <c r="BG127" s="232">
        <f>IF(N127="zákl. přenesená",J127,0)</f>
        <v>0</v>
      </c>
      <c r="BH127" s="232">
        <f>IF(N127="sníž. přenesená",J127,0)</f>
        <v>0</v>
      </c>
      <c r="BI127" s="232">
        <f>IF(N127="nulová",J127,0)</f>
        <v>0</v>
      </c>
      <c r="BJ127" s="21" t="s">
        <v>81</v>
      </c>
      <c r="BK127" s="232">
        <f>ROUND(I127*H127,2)</f>
        <v>0</v>
      </c>
      <c r="BL127" s="21" t="s">
        <v>645</v>
      </c>
      <c r="BM127" s="231" t="s">
        <v>521</v>
      </c>
    </row>
    <row r="128" s="2" customFormat="1">
      <c r="A128" s="42"/>
      <c r="B128" s="43"/>
      <c r="C128" s="44"/>
      <c r="D128" s="233" t="s">
        <v>442</v>
      </c>
      <c r="E128" s="44"/>
      <c r="F128" s="234" t="s">
        <v>4539</v>
      </c>
      <c r="G128" s="44"/>
      <c r="H128" s="44"/>
      <c r="I128" s="235"/>
      <c r="J128" s="44"/>
      <c r="K128" s="44"/>
      <c r="L128" s="48"/>
      <c r="M128" s="236"/>
      <c r="N128" s="237"/>
      <c r="O128" s="88"/>
      <c r="P128" s="88"/>
      <c r="Q128" s="88"/>
      <c r="R128" s="88"/>
      <c r="S128" s="88"/>
      <c r="T128" s="89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T128" s="21" t="s">
        <v>442</v>
      </c>
      <c r="AU128" s="21" t="s">
        <v>83</v>
      </c>
    </row>
    <row r="129" s="2" customFormat="1" ht="21.75" customHeight="1">
      <c r="A129" s="42"/>
      <c r="B129" s="43"/>
      <c r="C129" s="220" t="s">
        <v>652</v>
      </c>
      <c r="D129" s="220" t="s">
        <v>433</v>
      </c>
      <c r="E129" s="221" t="s">
        <v>4540</v>
      </c>
      <c r="F129" s="222" t="s">
        <v>4541</v>
      </c>
      <c r="G129" s="223" t="s">
        <v>859</v>
      </c>
      <c r="H129" s="224">
        <v>6</v>
      </c>
      <c r="I129" s="225"/>
      <c r="J129" s="226">
        <f>ROUND(I129*H129,2)</f>
        <v>0</v>
      </c>
      <c r="K129" s="222" t="s">
        <v>437</v>
      </c>
      <c r="L129" s="48"/>
      <c r="M129" s="227" t="s">
        <v>28</v>
      </c>
      <c r="N129" s="228" t="s">
        <v>45</v>
      </c>
      <c r="O129" s="88"/>
      <c r="P129" s="229">
        <f>O129*H129</f>
        <v>0</v>
      </c>
      <c r="Q129" s="229">
        <v>0</v>
      </c>
      <c r="R129" s="229">
        <f>Q129*H129</f>
        <v>0</v>
      </c>
      <c r="S129" s="229">
        <v>0</v>
      </c>
      <c r="T129" s="230">
        <f>S129*H129</f>
        <v>0</v>
      </c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R129" s="231" t="s">
        <v>645</v>
      </c>
      <c r="AT129" s="231" t="s">
        <v>433</v>
      </c>
      <c r="AU129" s="231" t="s">
        <v>83</v>
      </c>
      <c r="AY129" s="21" t="s">
        <v>426</v>
      </c>
      <c r="BE129" s="232">
        <f>IF(N129="základní",J129,0)</f>
        <v>0</v>
      </c>
      <c r="BF129" s="232">
        <f>IF(N129="snížená",J129,0)</f>
        <v>0</v>
      </c>
      <c r="BG129" s="232">
        <f>IF(N129="zákl. přenesená",J129,0)</f>
        <v>0</v>
      </c>
      <c r="BH129" s="232">
        <f>IF(N129="sníž. přenesená",J129,0)</f>
        <v>0</v>
      </c>
      <c r="BI129" s="232">
        <f>IF(N129="nulová",J129,0)</f>
        <v>0</v>
      </c>
      <c r="BJ129" s="21" t="s">
        <v>81</v>
      </c>
      <c r="BK129" s="232">
        <f>ROUND(I129*H129,2)</f>
        <v>0</v>
      </c>
      <c r="BL129" s="21" t="s">
        <v>645</v>
      </c>
      <c r="BM129" s="231" t="s">
        <v>697</v>
      </c>
    </row>
    <row r="130" s="2" customFormat="1">
      <c r="A130" s="42"/>
      <c r="B130" s="43"/>
      <c r="C130" s="44"/>
      <c r="D130" s="233" t="s">
        <v>442</v>
      </c>
      <c r="E130" s="44"/>
      <c r="F130" s="234" t="s">
        <v>4542</v>
      </c>
      <c r="G130" s="44"/>
      <c r="H130" s="44"/>
      <c r="I130" s="235"/>
      <c r="J130" s="44"/>
      <c r="K130" s="44"/>
      <c r="L130" s="48"/>
      <c r="M130" s="236"/>
      <c r="N130" s="237"/>
      <c r="O130" s="88"/>
      <c r="P130" s="88"/>
      <c r="Q130" s="88"/>
      <c r="R130" s="88"/>
      <c r="S130" s="88"/>
      <c r="T130" s="89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T130" s="21" t="s">
        <v>442</v>
      </c>
      <c r="AU130" s="21" t="s">
        <v>83</v>
      </c>
    </row>
    <row r="131" s="2" customFormat="1" ht="21.75" customHeight="1">
      <c r="A131" s="42"/>
      <c r="B131" s="43"/>
      <c r="C131" s="220" t="s">
        <v>657</v>
      </c>
      <c r="D131" s="220" t="s">
        <v>433</v>
      </c>
      <c r="E131" s="221" t="s">
        <v>4543</v>
      </c>
      <c r="F131" s="222" t="s">
        <v>4544</v>
      </c>
      <c r="G131" s="223" t="s">
        <v>859</v>
      </c>
      <c r="H131" s="224">
        <v>9</v>
      </c>
      <c r="I131" s="225"/>
      <c r="J131" s="226">
        <f>ROUND(I131*H131,2)</f>
        <v>0</v>
      </c>
      <c r="K131" s="222" t="s">
        <v>437</v>
      </c>
      <c r="L131" s="48"/>
      <c r="M131" s="227" t="s">
        <v>28</v>
      </c>
      <c r="N131" s="228" t="s">
        <v>45</v>
      </c>
      <c r="O131" s="88"/>
      <c r="P131" s="229">
        <f>O131*H131</f>
        <v>0</v>
      </c>
      <c r="Q131" s="229">
        <v>0</v>
      </c>
      <c r="R131" s="229">
        <f>Q131*H131</f>
        <v>0</v>
      </c>
      <c r="S131" s="229">
        <v>0</v>
      </c>
      <c r="T131" s="230">
        <f>S131*H131</f>
        <v>0</v>
      </c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R131" s="231" t="s">
        <v>645</v>
      </c>
      <c r="AT131" s="231" t="s">
        <v>433</v>
      </c>
      <c r="AU131" s="231" t="s">
        <v>83</v>
      </c>
      <c r="AY131" s="21" t="s">
        <v>426</v>
      </c>
      <c r="BE131" s="232">
        <f>IF(N131="základní",J131,0)</f>
        <v>0</v>
      </c>
      <c r="BF131" s="232">
        <f>IF(N131="snížená",J131,0)</f>
        <v>0</v>
      </c>
      <c r="BG131" s="232">
        <f>IF(N131="zákl. přenesená",J131,0)</f>
        <v>0</v>
      </c>
      <c r="BH131" s="232">
        <f>IF(N131="sníž. přenesená",J131,0)</f>
        <v>0</v>
      </c>
      <c r="BI131" s="232">
        <f>IF(N131="nulová",J131,0)</f>
        <v>0</v>
      </c>
      <c r="BJ131" s="21" t="s">
        <v>81</v>
      </c>
      <c r="BK131" s="232">
        <f>ROUND(I131*H131,2)</f>
        <v>0</v>
      </c>
      <c r="BL131" s="21" t="s">
        <v>645</v>
      </c>
      <c r="BM131" s="231" t="s">
        <v>708</v>
      </c>
    </row>
    <row r="132" s="2" customFormat="1">
      <c r="A132" s="42"/>
      <c r="B132" s="43"/>
      <c r="C132" s="44"/>
      <c r="D132" s="233" t="s">
        <v>442</v>
      </c>
      <c r="E132" s="44"/>
      <c r="F132" s="234" t="s">
        <v>4545</v>
      </c>
      <c r="G132" s="44"/>
      <c r="H132" s="44"/>
      <c r="I132" s="235"/>
      <c r="J132" s="44"/>
      <c r="K132" s="44"/>
      <c r="L132" s="48"/>
      <c r="M132" s="236"/>
      <c r="N132" s="237"/>
      <c r="O132" s="88"/>
      <c r="P132" s="88"/>
      <c r="Q132" s="88"/>
      <c r="R132" s="88"/>
      <c r="S132" s="88"/>
      <c r="T132" s="89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T132" s="21" t="s">
        <v>442</v>
      </c>
      <c r="AU132" s="21" t="s">
        <v>83</v>
      </c>
    </row>
    <row r="133" s="2" customFormat="1" ht="24.15" customHeight="1">
      <c r="A133" s="42"/>
      <c r="B133" s="43"/>
      <c r="C133" s="220" t="s">
        <v>663</v>
      </c>
      <c r="D133" s="220" t="s">
        <v>433</v>
      </c>
      <c r="E133" s="221" t="s">
        <v>4546</v>
      </c>
      <c r="F133" s="222" t="s">
        <v>4547</v>
      </c>
      <c r="G133" s="223" t="s">
        <v>859</v>
      </c>
      <c r="H133" s="224">
        <v>8</v>
      </c>
      <c r="I133" s="225"/>
      <c r="J133" s="226">
        <f>ROUND(I133*H133,2)</f>
        <v>0</v>
      </c>
      <c r="K133" s="222" t="s">
        <v>437</v>
      </c>
      <c r="L133" s="48"/>
      <c r="M133" s="227" t="s">
        <v>28</v>
      </c>
      <c r="N133" s="228" t="s">
        <v>45</v>
      </c>
      <c r="O133" s="88"/>
      <c r="P133" s="229">
        <f>O133*H133</f>
        <v>0</v>
      </c>
      <c r="Q133" s="229">
        <v>0.024029999999999999</v>
      </c>
      <c r="R133" s="229">
        <f>Q133*H133</f>
        <v>0.19223999999999999</v>
      </c>
      <c r="S133" s="229">
        <v>0.024029999999999999</v>
      </c>
      <c r="T133" s="230">
        <f>S133*H133</f>
        <v>0.19223999999999999</v>
      </c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R133" s="231" t="s">
        <v>645</v>
      </c>
      <c r="AT133" s="231" t="s">
        <v>433</v>
      </c>
      <c r="AU133" s="231" t="s">
        <v>83</v>
      </c>
      <c r="AY133" s="21" t="s">
        <v>426</v>
      </c>
      <c r="BE133" s="232">
        <f>IF(N133="základní",J133,0)</f>
        <v>0</v>
      </c>
      <c r="BF133" s="232">
        <f>IF(N133="snížená",J133,0)</f>
        <v>0</v>
      </c>
      <c r="BG133" s="232">
        <f>IF(N133="zákl. přenesená",J133,0)</f>
        <v>0</v>
      </c>
      <c r="BH133" s="232">
        <f>IF(N133="sníž. přenesená",J133,0)</f>
        <v>0</v>
      </c>
      <c r="BI133" s="232">
        <f>IF(N133="nulová",J133,0)</f>
        <v>0</v>
      </c>
      <c r="BJ133" s="21" t="s">
        <v>81</v>
      </c>
      <c r="BK133" s="232">
        <f>ROUND(I133*H133,2)</f>
        <v>0</v>
      </c>
      <c r="BL133" s="21" t="s">
        <v>645</v>
      </c>
      <c r="BM133" s="231" t="s">
        <v>721</v>
      </c>
    </row>
    <row r="134" s="2" customFormat="1">
      <c r="A134" s="42"/>
      <c r="B134" s="43"/>
      <c r="C134" s="44"/>
      <c r="D134" s="233" t="s">
        <v>442</v>
      </c>
      <c r="E134" s="44"/>
      <c r="F134" s="234" t="s">
        <v>4548</v>
      </c>
      <c r="G134" s="44"/>
      <c r="H134" s="44"/>
      <c r="I134" s="235"/>
      <c r="J134" s="44"/>
      <c r="K134" s="44"/>
      <c r="L134" s="48"/>
      <c r="M134" s="236"/>
      <c r="N134" s="237"/>
      <c r="O134" s="88"/>
      <c r="P134" s="88"/>
      <c r="Q134" s="88"/>
      <c r="R134" s="88"/>
      <c r="S134" s="88"/>
      <c r="T134" s="89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T134" s="21" t="s">
        <v>442</v>
      </c>
      <c r="AU134" s="21" t="s">
        <v>83</v>
      </c>
    </row>
    <row r="135" s="2" customFormat="1" ht="24.15" customHeight="1">
      <c r="A135" s="42"/>
      <c r="B135" s="43"/>
      <c r="C135" s="220" t="s">
        <v>668</v>
      </c>
      <c r="D135" s="220" t="s">
        <v>433</v>
      </c>
      <c r="E135" s="221" t="s">
        <v>4549</v>
      </c>
      <c r="F135" s="222" t="s">
        <v>4550</v>
      </c>
      <c r="G135" s="223" t="s">
        <v>859</v>
      </c>
      <c r="H135" s="224">
        <v>2</v>
      </c>
      <c r="I135" s="225"/>
      <c r="J135" s="226">
        <f>ROUND(I135*H135,2)</f>
        <v>0</v>
      </c>
      <c r="K135" s="222" t="s">
        <v>437</v>
      </c>
      <c r="L135" s="48"/>
      <c r="M135" s="227" t="s">
        <v>28</v>
      </c>
      <c r="N135" s="228" t="s">
        <v>45</v>
      </c>
      <c r="O135" s="88"/>
      <c r="P135" s="229">
        <f>O135*H135</f>
        <v>0</v>
      </c>
      <c r="Q135" s="229">
        <v>0.0018400000000000001</v>
      </c>
      <c r="R135" s="229">
        <f>Q135*H135</f>
        <v>0.0036800000000000001</v>
      </c>
      <c r="S135" s="229">
        <v>0</v>
      </c>
      <c r="T135" s="230">
        <f>S135*H135</f>
        <v>0</v>
      </c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R135" s="231" t="s">
        <v>645</v>
      </c>
      <c r="AT135" s="231" t="s">
        <v>433</v>
      </c>
      <c r="AU135" s="231" t="s">
        <v>83</v>
      </c>
      <c r="AY135" s="21" t="s">
        <v>426</v>
      </c>
      <c r="BE135" s="232">
        <f>IF(N135="základní",J135,0)</f>
        <v>0</v>
      </c>
      <c r="BF135" s="232">
        <f>IF(N135="snížená",J135,0)</f>
        <v>0</v>
      </c>
      <c r="BG135" s="232">
        <f>IF(N135="zákl. přenesená",J135,0)</f>
        <v>0</v>
      </c>
      <c r="BH135" s="232">
        <f>IF(N135="sníž. přenesená",J135,0)</f>
        <v>0</v>
      </c>
      <c r="BI135" s="232">
        <f>IF(N135="nulová",J135,0)</f>
        <v>0</v>
      </c>
      <c r="BJ135" s="21" t="s">
        <v>81</v>
      </c>
      <c r="BK135" s="232">
        <f>ROUND(I135*H135,2)</f>
        <v>0</v>
      </c>
      <c r="BL135" s="21" t="s">
        <v>645</v>
      </c>
      <c r="BM135" s="231" t="s">
        <v>732</v>
      </c>
    </row>
    <row r="136" s="2" customFormat="1">
      <c r="A136" s="42"/>
      <c r="B136" s="43"/>
      <c r="C136" s="44"/>
      <c r="D136" s="233" t="s">
        <v>442</v>
      </c>
      <c r="E136" s="44"/>
      <c r="F136" s="234" t="s">
        <v>4551</v>
      </c>
      <c r="G136" s="44"/>
      <c r="H136" s="44"/>
      <c r="I136" s="235"/>
      <c r="J136" s="44"/>
      <c r="K136" s="44"/>
      <c r="L136" s="48"/>
      <c r="M136" s="236"/>
      <c r="N136" s="237"/>
      <c r="O136" s="88"/>
      <c r="P136" s="88"/>
      <c r="Q136" s="88"/>
      <c r="R136" s="88"/>
      <c r="S136" s="88"/>
      <c r="T136" s="89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T136" s="21" t="s">
        <v>442</v>
      </c>
      <c r="AU136" s="21" t="s">
        <v>83</v>
      </c>
    </row>
    <row r="137" s="2" customFormat="1" ht="16.5" customHeight="1">
      <c r="A137" s="42"/>
      <c r="B137" s="43"/>
      <c r="C137" s="220" t="s">
        <v>7</v>
      </c>
      <c r="D137" s="220" t="s">
        <v>433</v>
      </c>
      <c r="E137" s="221" t="s">
        <v>4552</v>
      </c>
      <c r="F137" s="222" t="s">
        <v>4553</v>
      </c>
      <c r="G137" s="223" t="s">
        <v>949</v>
      </c>
      <c r="H137" s="224">
        <v>20</v>
      </c>
      <c r="I137" s="225"/>
      <c r="J137" s="226">
        <f>ROUND(I137*H137,2)</f>
        <v>0</v>
      </c>
      <c r="K137" s="222" t="s">
        <v>437</v>
      </c>
      <c r="L137" s="48"/>
      <c r="M137" s="227" t="s">
        <v>28</v>
      </c>
      <c r="N137" s="228" t="s">
        <v>45</v>
      </c>
      <c r="O137" s="88"/>
      <c r="P137" s="229">
        <f>O137*H137</f>
        <v>0</v>
      </c>
      <c r="Q137" s="229">
        <v>0</v>
      </c>
      <c r="R137" s="229">
        <f>Q137*H137</f>
        <v>0</v>
      </c>
      <c r="S137" s="229">
        <v>0</v>
      </c>
      <c r="T137" s="230">
        <f>S137*H137</f>
        <v>0</v>
      </c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R137" s="231" t="s">
        <v>645</v>
      </c>
      <c r="AT137" s="231" t="s">
        <v>433</v>
      </c>
      <c r="AU137" s="231" t="s">
        <v>83</v>
      </c>
      <c r="AY137" s="21" t="s">
        <v>426</v>
      </c>
      <c r="BE137" s="232">
        <f>IF(N137="základní",J137,0)</f>
        <v>0</v>
      </c>
      <c r="BF137" s="232">
        <f>IF(N137="snížená",J137,0)</f>
        <v>0</v>
      </c>
      <c r="BG137" s="232">
        <f>IF(N137="zákl. přenesená",J137,0)</f>
        <v>0</v>
      </c>
      <c r="BH137" s="232">
        <f>IF(N137="sníž. přenesená",J137,0)</f>
        <v>0</v>
      </c>
      <c r="BI137" s="232">
        <f>IF(N137="nulová",J137,0)</f>
        <v>0</v>
      </c>
      <c r="BJ137" s="21" t="s">
        <v>81</v>
      </c>
      <c r="BK137" s="232">
        <f>ROUND(I137*H137,2)</f>
        <v>0</v>
      </c>
      <c r="BL137" s="21" t="s">
        <v>645</v>
      </c>
      <c r="BM137" s="231" t="s">
        <v>305</v>
      </c>
    </row>
    <row r="138" s="2" customFormat="1">
      <c r="A138" s="42"/>
      <c r="B138" s="43"/>
      <c r="C138" s="44"/>
      <c r="D138" s="233" t="s">
        <v>442</v>
      </c>
      <c r="E138" s="44"/>
      <c r="F138" s="234" t="s">
        <v>4554</v>
      </c>
      <c r="G138" s="44"/>
      <c r="H138" s="44"/>
      <c r="I138" s="235"/>
      <c r="J138" s="44"/>
      <c r="K138" s="44"/>
      <c r="L138" s="48"/>
      <c r="M138" s="236"/>
      <c r="N138" s="237"/>
      <c r="O138" s="88"/>
      <c r="P138" s="88"/>
      <c r="Q138" s="88"/>
      <c r="R138" s="88"/>
      <c r="S138" s="88"/>
      <c r="T138" s="89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T138" s="21" t="s">
        <v>442</v>
      </c>
      <c r="AU138" s="21" t="s">
        <v>83</v>
      </c>
    </row>
    <row r="139" s="2" customFormat="1" ht="16.5" customHeight="1">
      <c r="A139" s="42"/>
      <c r="B139" s="43"/>
      <c r="C139" s="220" t="s">
        <v>677</v>
      </c>
      <c r="D139" s="220" t="s">
        <v>433</v>
      </c>
      <c r="E139" s="221" t="s">
        <v>4555</v>
      </c>
      <c r="F139" s="222" t="s">
        <v>4556</v>
      </c>
      <c r="G139" s="223" t="s">
        <v>859</v>
      </c>
      <c r="H139" s="224">
        <v>2</v>
      </c>
      <c r="I139" s="225"/>
      <c r="J139" s="226">
        <f>ROUND(I139*H139,2)</f>
        <v>0</v>
      </c>
      <c r="K139" s="222" t="s">
        <v>437</v>
      </c>
      <c r="L139" s="48"/>
      <c r="M139" s="227" t="s">
        <v>28</v>
      </c>
      <c r="N139" s="228" t="s">
        <v>45</v>
      </c>
      <c r="O139" s="88"/>
      <c r="P139" s="229">
        <f>O139*H139</f>
        <v>0</v>
      </c>
      <c r="Q139" s="229">
        <v>0.069470000000000004</v>
      </c>
      <c r="R139" s="229">
        <f>Q139*H139</f>
        <v>0.13894000000000001</v>
      </c>
      <c r="S139" s="229">
        <v>0</v>
      </c>
      <c r="T139" s="230">
        <f>S139*H139</f>
        <v>0</v>
      </c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R139" s="231" t="s">
        <v>645</v>
      </c>
      <c r="AT139" s="231" t="s">
        <v>433</v>
      </c>
      <c r="AU139" s="231" t="s">
        <v>83</v>
      </c>
      <c r="AY139" s="21" t="s">
        <v>426</v>
      </c>
      <c r="BE139" s="232">
        <f>IF(N139="základní",J139,0)</f>
        <v>0</v>
      </c>
      <c r="BF139" s="232">
        <f>IF(N139="snížená",J139,0)</f>
        <v>0</v>
      </c>
      <c r="BG139" s="232">
        <f>IF(N139="zákl. přenesená",J139,0)</f>
        <v>0</v>
      </c>
      <c r="BH139" s="232">
        <f>IF(N139="sníž. přenesená",J139,0)</f>
        <v>0</v>
      </c>
      <c r="BI139" s="232">
        <f>IF(N139="nulová",J139,0)</f>
        <v>0</v>
      </c>
      <c r="BJ139" s="21" t="s">
        <v>81</v>
      </c>
      <c r="BK139" s="232">
        <f>ROUND(I139*H139,2)</f>
        <v>0</v>
      </c>
      <c r="BL139" s="21" t="s">
        <v>645</v>
      </c>
      <c r="BM139" s="231" t="s">
        <v>223</v>
      </c>
    </row>
    <row r="140" s="2" customFormat="1">
      <c r="A140" s="42"/>
      <c r="B140" s="43"/>
      <c r="C140" s="44"/>
      <c r="D140" s="233" t="s">
        <v>442</v>
      </c>
      <c r="E140" s="44"/>
      <c r="F140" s="234" t="s">
        <v>4557</v>
      </c>
      <c r="G140" s="44"/>
      <c r="H140" s="44"/>
      <c r="I140" s="235"/>
      <c r="J140" s="44"/>
      <c r="K140" s="44"/>
      <c r="L140" s="48"/>
      <c r="M140" s="236"/>
      <c r="N140" s="237"/>
      <c r="O140" s="88"/>
      <c r="P140" s="88"/>
      <c r="Q140" s="88"/>
      <c r="R140" s="88"/>
      <c r="S140" s="88"/>
      <c r="T140" s="89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T140" s="21" t="s">
        <v>442</v>
      </c>
      <c r="AU140" s="21" t="s">
        <v>83</v>
      </c>
    </row>
    <row r="141" s="2" customFormat="1" ht="24.15" customHeight="1">
      <c r="A141" s="42"/>
      <c r="B141" s="43"/>
      <c r="C141" s="220" t="s">
        <v>682</v>
      </c>
      <c r="D141" s="220" t="s">
        <v>433</v>
      </c>
      <c r="E141" s="221" t="s">
        <v>4558</v>
      </c>
      <c r="F141" s="222" t="s">
        <v>4559</v>
      </c>
      <c r="G141" s="223" t="s">
        <v>859</v>
      </c>
      <c r="H141" s="224">
        <v>1</v>
      </c>
      <c r="I141" s="225"/>
      <c r="J141" s="226">
        <f>ROUND(I141*H141,2)</f>
        <v>0</v>
      </c>
      <c r="K141" s="222" t="s">
        <v>437</v>
      </c>
      <c r="L141" s="48"/>
      <c r="M141" s="227" t="s">
        <v>28</v>
      </c>
      <c r="N141" s="228" t="s">
        <v>45</v>
      </c>
      <c r="O141" s="88"/>
      <c r="P141" s="229">
        <f>O141*H141</f>
        <v>0</v>
      </c>
      <c r="Q141" s="229">
        <v>0.01136</v>
      </c>
      <c r="R141" s="229">
        <f>Q141*H141</f>
        <v>0.01136</v>
      </c>
      <c r="S141" s="229">
        <v>0</v>
      </c>
      <c r="T141" s="230">
        <f>S141*H141</f>
        <v>0</v>
      </c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R141" s="231" t="s">
        <v>645</v>
      </c>
      <c r="AT141" s="231" t="s">
        <v>433</v>
      </c>
      <c r="AU141" s="231" t="s">
        <v>83</v>
      </c>
      <c r="AY141" s="21" t="s">
        <v>426</v>
      </c>
      <c r="BE141" s="232">
        <f>IF(N141="základní",J141,0)</f>
        <v>0</v>
      </c>
      <c r="BF141" s="232">
        <f>IF(N141="snížená",J141,0)</f>
        <v>0</v>
      </c>
      <c r="BG141" s="232">
        <f>IF(N141="zákl. přenesená",J141,0)</f>
        <v>0</v>
      </c>
      <c r="BH141" s="232">
        <f>IF(N141="sníž. přenesená",J141,0)</f>
        <v>0</v>
      </c>
      <c r="BI141" s="232">
        <f>IF(N141="nulová",J141,0)</f>
        <v>0</v>
      </c>
      <c r="BJ141" s="21" t="s">
        <v>81</v>
      </c>
      <c r="BK141" s="232">
        <f>ROUND(I141*H141,2)</f>
        <v>0</v>
      </c>
      <c r="BL141" s="21" t="s">
        <v>645</v>
      </c>
      <c r="BM141" s="231" t="s">
        <v>769</v>
      </c>
    </row>
    <row r="142" s="2" customFormat="1">
      <c r="A142" s="42"/>
      <c r="B142" s="43"/>
      <c r="C142" s="44"/>
      <c r="D142" s="233" t="s">
        <v>442</v>
      </c>
      <c r="E142" s="44"/>
      <c r="F142" s="234" t="s">
        <v>4560</v>
      </c>
      <c r="G142" s="44"/>
      <c r="H142" s="44"/>
      <c r="I142" s="235"/>
      <c r="J142" s="44"/>
      <c r="K142" s="44"/>
      <c r="L142" s="48"/>
      <c r="M142" s="236"/>
      <c r="N142" s="237"/>
      <c r="O142" s="88"/>
      <c r="P142" s="88"/>
      <c r="Q142" s="88"/>
      <c r="R142" s="88"/>
      <c r="S142" s="88"/>
      <c r="T142" s="89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T142" s="21" t="s">
        <v>442</v>
      </c>
      <c r="AU142" s="21" t="s">
        <v>83</v>
      </c>
    </row>
    <row r="143" s="2" customFormat="1" ht="16.5" customHeight="1">
      <c r="A143" s="42"/>
      <c r="B143" s="43"/>
      <c r="C143" s="220" t="s">
        <v>521</v>
      </c>
      <c r="D143" s="220" t="s">
        <v>433</v>
      </c>
      <c r="E143" s="221" t="s">
        <v>4561</v>
      </c>
      <c r="F143" s="222" t="s">
        <v>4562</v>
      </c>
      <c r="G143" s="223" t="s">
        <v>859</v>
      </c>
      <c r="H143" s="224">
        <v>3</v>
      </c>
      <c r="I143" s="225"/>
      <c r="J143" s="226">
        <f>ROUND(I143*H143,2)</f>
        <v>0</v>
      </c>
      <c r="K143" s="222" t="s">
        <v>437</v>
      </c>
      <c r="L143" s="48"/>
      <c r="M143" s="227" t="s">
        <v>28</v>
      </c>
      <c r="N143" s="228" t="s">
        <v>45</v>
      </c>
      <c r="O143" s="88"/>
      <c r="P143" s="229">
        <f>O143*H143</f>
        <v>0</v>
      </c>
      <c r="Q143" s="229">
        <v>0</v>
      </c>
      <c r="R143" s="229">
        <f>Q143*H143</f>
        <v>0</v>
      </c>
      <c r="S143" s="229">
        <v>0</v>
      </c>
      <c r="T143" s="230">
        <f>S143*H143</f>
        <v>0</v>
      </c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R143" s="231" t="s">
        <v>645</v>
      </c>
      <c r="AT143" s="231" t="s">
        <v>433</v>
      </c>
      <c r="AU143" s="231" t="s">
        <v>83</v>
      </c>
      <c r="AY143" s="21" t="s">
        <v>426</v>
      </c>
      <c r="BE143" s="232">
        <f>IF(N143="základní",J143,0)</f>
        <v>0</v>
      </c>
      <c r="BF143" s="232">
        <f>IF(N143="snížená",J143,0)</f>
        <v>0</v>
      </c>
      <c r="BG143" s="232">
        <f>IF(N143="zákl. přenesená",J143,0)</f>
        <v>0</v>
      </c>
      <c r="BH143" s="232">
        <f>IF(N143="sníž. přenesená",J143,0)</f>
        <v>0</v>
      </c>
      <c r="BI143" s="232">
        <f>IF(N143="nulová",J143,0)</f>
        <v>0</v>
      </c>
      <c r="BJ143" s="21" t="s">
        <v>81</v>
      </c>
      <c r="BK143" s="232">
        <f>ROUND(I143*H143,2)</f>
        <v>0</v>
      </c>
      <c r="BL143" s="21" t="s">
        <v>645</v>
      </c>
      <c r="BM143" s="231" t="s">
        <v>781</v>
      </c>
    </row>
    <row r="144" s="2" customFormat="1">
      <c r="A144" s="42"/>
      <c r="B144" s="43"/>
      <c r="C144" s="44"/>
      <c r="D144" s="233" t="s">
        <v>442</v>
      </c>
      <c r="E144" s="44"/>
      <c r="F144" s="234" t="s">
        <v>4563</v>
      </c>
      <c r="G144" s="44"/>
      <c r="H144" s="44"/>
      <c r="I144" s="235"/>
      <c r="J144" s="44"/>
      <c r="K144" s="44"/>
      <c r="L144" s="48"/>
      <c r="M144" s="236"/>
      <c r="N144" s="237"/>
      <c r="O144" s="88"/>
      <c r="P144" s="88"/>
      <c r="Q144" s="88"/>
      <c r="R144" s="88"/>
      <c r="S144" s="88"/>
      <c r="T144" s="89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T144" s="21" t="s">
        <v>442</v>
      </c>
      <c r="AU144" s="21" t="s">
        <v>83</v>
      </c>
    </row>
    <row r="145" s="2" customFormat="1" ht="24.15" customHeight="1">
      <c r="A145" s="42"/>
      <c r="B145" s="43"/>
      <c r="C145" s="220" t="s">
        <v>691</v>
      </c>
      <c r="D145" s="220" t="s">
        <v>433</v>
      </c>
      <c r="E145" s="221" t="s">
        <v>4564</v>
      </c>
      <c r="F145" s="222" t="s">
        <v>4565</v>
      </c>
      <c r="G145" s="223" t="s">
        <v>859</v>
      </c>
      <c r="H145" s="224">
        <v>2</v>
      </c>
      <c r="I145" s="225"/>
      <c r="J145" s="226">
        <f>ROUND(I145*H145,2)</f>
        <v>0</v>
      </c>
      <c r="K145" s="222" t="s">
        <v>437</v>
      </c>
      <c r="L145" s="48"/>
      <c r="M145" s="227" t="s">
        <v>28</v>
      </c>
      <c r="N145" s="228" t="s">
        <v>45</v>
      </c>
      <c r="O145" s="88"/>
      <c r="P145" s="229">
        <f>O145*H145</f>
        <v>0</v>
      </c>
      <c r="Q145" s="229">
        <v>0.021440000000000001</v>
      </c>
      <c r="R145" s="229">
        <f>Q145*H145</f>
        <v>0.042880000000000001</v>
      </c>
      <c r="S145" s="229">
        <v>0</v>
      </c>
      <c r="T145" s="230">
        <f>S145*H145</f>
        <v>0</v>
      </c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R145" s="231" t="s">
        <v>645</v>
      </c>
      <c r="AT145" s="231" t="s">
        <v>433</v>
      </c>
      <c r="AU145" s="231" t="s">
        <v>83</v>
      </c>
      <c r="AY145" s="21" t="s">
        <v>426</v>
      </c>
      <c r="BE145" s="232">
        <f>IF(N145="základní",J145,0)</f>
        <v>0</v>
      </c>
      <c r="BF145" s="232">
        <f>IF(N145="snížená",J145,0)</f>
        <v>0</v>
      </c>
      <c r="BG145" s="232">
        <f>IF(N145="zákl. přenesená",J145,0)</f>
        <v>0</v>
      </c>
      <c r="BH145" s="232">
        <f>IF(N145="sníž. přenesená",J145,0)</f>
        <v>0</v>
      </c>
      <c r="BI145" s="232">
        <f>IF(N145="nulová",J145,0)</f>
        <v>0</v>
      </c>
      <c r="BJ145" s="21" t="s">
        <v>81</v>
      </c>
      <c r="BK145" s="232">
        <f>ROUND(I145*H145,2)</f>
        <v>0</v>
      </c>
      <c r="BL145" s="21" t="s">
        <v>645</v>
      </c>
      <c r="BM145" s="231" t="s">
        <v>794</v>
      </c>
    </row>
    <row r="146" s="2" customFormat="1">
      <c r="A146" s="42"/>
      <c r="B146" s="43"/>
      <c r="C146" s="44"/>
      <c r="D146" s="233" t="s">
        <v>442</v>
      </c>
      <c r="E146" s="44"/>
      <c r="F146" s="234" t="s">
        <v>4566</v>
      </c>
      <c r="G146" s="44"/>
      <c r="H146" s="44"/>
      <c r="I146" s="235"/>
      <c r="J146" s="44"/>
      <c r="K146" s="44"/>
      <c r="L146" s="48"/>
      <c r="M146" s="236"/>
      <c r="N146" s="237"/>
      <c r="O146" s="88"/>
      <c r="P146" s="88"/>
      <c r="Q146" s="88"/>
      <c r="R146" s="88"/>
      <c r="S146" s="88"/>
      <c r="T146" s="89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T146" s="21" t="s">
        <v>442</v>
      </c>
      <c r="AU146" s="21" t="s">
        <v>83</v>
      </c>
    </row>
    <row r="147" s="2" customFormat="1" ht="21.75" customHeight="1">
      <c r="A147" s="42"/>
      <c r="B147" s="43"/>
      <c r="C147" s="220" t="s">
        <v>697</v>
      </c>
      <c r="D147" s="220" t="s">
        <v>433</v>
      </c>
      <c r="E147" s="221" t="s">
        <v>4567</v>
      </c>
      <c r="F147" s="222" t="s">
        <v>4568</v>
      </c>
      <c r="G147" s="223" t="s">
        <v>949</v>
      </c>
      <c r="H147" s="224">
        <v>154</v>
      </c>
      <c r="I147" s="225"/>
      <c r="J147" s="226">
        <f>ROUND(I147*H147,2)</f>
        <v>0</v>
      </c>
      <c r="K147" s="222" t="s">
        <v>437</v>
      </c>
      <c r="L147" s="48"/>
      <c r="M147" s="227" t="s">
        <v>28</v>
      </c>
      <c r="N147" s="228" t="s">
        <v>45</v>
      </c>
      <c r="O147" s="88"/>
      <c r="P147" s="229">
        <f>O147*H147</f>
        <v>0</v>
      </c>
      <c r="Q147" s="229">
        <v>0</v>
      </c>
      <c r="R147" s="229">
        <f>Q147*H147</f>
        <v>0</v>
      </c>
      <c r="S147" s="229">
        <v>0</v>
      </c>
      <c r="T147" s="230">
        <f>S147*H147</f>
        <v>0</v>
      </c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R147" s="231" t="s">
        <v>645</v>
      </c>
      <c r="AT147" s="231" t="s">
        <v>433</v>
      </c>
      <c r="AU147" s="231" t="s">
        <v>83</v>
      </c>
      <c r="AY147" s="21" t="s">
        <v>426</v>
      </c>
      <c r="BE147" s="232">
        <f>IF(N147="základní",J147,0)</f>
        <v>0</v>
      </c>
      <c r="BF147" s="232">
        <f>IF(N147="snížená",J147,0)</f>
        <v>0</v>
      </c>
      <c r="BG147" s="232">
        <f>IF(N147="zákl. přenesená",J147,0)</f>
        <v>0</v>
      </c>
      <c r="BH147" s="232">
        <f>IF(N147="sníž. přenesená",J147,0)</f>
        <v>0</v>
      </c>
      <c r="BI147" s="232">
        <f>IF(N147="nulová",J147,0)</f>
        <v>0</v>
      </c>
      <c r="BJ147" s="21" t="s">
        <v>81</v>
      </c>
      <c r="BK147" s="232">
        <f>ROUND(I147*H147,2)</f>
        <v>0</v>
      </c>
      <c r="BL147" s="21" t="s">
        <v>645</v>
      </c>
      <c r="BM147" s="231" t="s">
        <v>807</v>
      </c>
    </row>
    <row r="148" s="2" customFormat="1">
      <c r="A148" s="42"/>
      <c r="B148" s="43"/>
      <c r="C148" s="44"/>
      <c r="D148" s="233" t="s">
        <v>442</v>
      </c>
      <c r="E148" s="44"/>
      <c r="F148" s="234" t="s">
        <v>4569</v>
      </c>
      <c r="G148" s="44"/>
      <c r="H148" s="44"/>
      <c r="I148" s="235"/>
      <c r="J148" s="44"/>
      <c r="K148" s="44"/>
      <c r="L148" s="48"/>
      <c r="M148" s="236"/>
      <c r="N148" s="237"/>
      <c r="O148" s="88"/>
      <c r="P148" s="88"/>
      <c r="Q148" s="88"/>
      <c r="R148" s="88"/>
      <c r="S148" s="88"/>
      <c r="T148" s="89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T148" s="21" t="s">
        <v>442</v>
      </c>
      <c r="AU148" s="21" t="s">
        <v>83</v>
      </c>
    </row>
    <row r="149" s="2" customFormat="1" ht="21.75" customHeight="1">
      <c r="A149" s="42"/>
      <c r="B149" s="43"/>
      <c r="C149" s="220" t="s">
        <v>703</v>
      </c>
      <c r="D149" s="220" t="s">
        <v>433</v>
      </c>
      <c r="E149" s="221" t="s">
        <v>4570</v>
      </c>
      <c r="F149" s="222" t="s">
        <v>4571</v>
      </c>
      <c r="G149" s="223" t="s">
        <v>949</v>
      </c>
      <c r="H149" s="224">
        <v>4</v>
      </c>
      <c r="I149" s="225"/>
      <c r="J149" s="226">
        <f>ROUND(I149*H149,2)</f>
        <v>0</v>
      </c>
      <c r="K149" s="222" t="s">
        <v>437</v>
      </c>
      <c r="L149" s="48"/>
      <c r="M149" s="227" t="s">
        <v>28</v>
      </c>
      <c r="N149" s="228" t="s">
        <v>45</v>
      </c>
      <c r="O149" s="88"/>
      <c r="P149" s="229">
        <f>O149*H149</f>
        <v>0</v>
      </c>
      <c r="Q149" s="229">
        <v>0</v>
      </c>
      <c r="R149" s="229">
        <f>Q149*H149</f>
        <v>0</v>
      </c>
      <c r="S149" s="229">
        <v>0</v>
      </c>
      <c r="T149" s="230">
        <f>S149*H149</f>
        <v>0</v>
      </c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R149" s="231" t="s">
        <v>645</v>
      </c>
      <c r="AT149" s="231" t="s">
        <v>433</v>
      </c>
      <c r="AU149" s="231" t="s">
        <v>83</v>
      </c>
      <c r="AY149" s="21" t="s">
        <v>426</v>
      </c>
      <c r="BE149" s="232">
        <f>IF(N149="základní",J149,0)</f>
        <v>0</v>
      </c>
      <c r="BF149" s="232">
        <f>IF(N149="snížená",J149,0)</f>
        <v>0</v>
      </c>
      <c r="BG149" s="232">
        <f>IF(N149="zákl. přenesená",J149,0)</f>
        <v>0</v>
      </c>
      <c r="BH149" s="232">
        <f>IF(N149="sníž. přenesená",J149,0)</f>
        <v>0</v>
      </c>
      <c r="BI149" s="232">
        <f>IF(N149="nulová",J149,0)</f>
        <v>0</v>
      </c>
      <c r="BJ149" s="21" t="s">
        <v>81</v>
      </c>
      <c r="BK149" s="232">
        <f>ROUND(I149*H149,2)</f>
        <v>0</v>
      </c>
      <c r="BL149" s="21" t="s">
        <v>645</v>
      </c>
      <c r="BM149" s="231" t="s">
        <v>818</v>
      </c>
    </row>
    <row r="150" s="2" customFormat="1">
      <c r="A150" s="42"/>
      <c r="B150" s="43"/>
      <c r="C150" s="44"/>
      <c r="D150" s="233" t="s">
        <v>442</v>
      </c>
      <c r="E150" s="44"/>
      <c r="F150" s="234" t="s">
        <v>4572</v>
      </c>
      <c r="G150" s="44"/>
      <c r="H150" s="44"/>
      <c r="I150" s="235"/>
      <c r="J150" s="44"/>
      <c r="K150" s="44"/>
      <c r="L150" s="48"/>
      <c r="M150" s="236"/>
      <c r="N150" s="237"/>
      <c r="O150" s="88"/>
      <c r="P150" s="88"/>
      <c r="Q150" s="88"/>
      <c r="R150" s="88"/>
      <c r="S150" s="88"/>
      <c r="T150" s="89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T150" s="21" t="s">
        <v>442</v>
      </c>
      <c r="AU150" s="21" t="s">
        <v>83</v>
      </c>
    </row>
    <row r="151" s="2" customFormat="1" ht="16.5" customHeight="1">
      <c r="A151" s="42"/>
      <c r="B151" s="43"/>
      <c r="C151" s="220" t="s">
        <v>708</v>
      </c>
      <c r="D151" s="220" t="s">
        <v>433</v>
      </c>
      <c r="E151" s="221" t="s">
        <v>4573</v>
      </c>
      <c r="F151" s="222" t="s">
        <v>4574</v>
      </c>
      <c r="G151" s="223" t="s">
        <v>859</v>
      </c>
      <c r="H151" s="224">
        <v>1</v>
      </c>
      <c r="I151" s="225"/>
      <c r="J151" s="226">
        <f>ROUND(I151*H151,2)</f>
        <v>0</v>
      </c>
      <c r="K151" s="222" t="s">
        <v>437</v>
      </c>
      <c r="L151" s="48"/>
      <c r="M151" s="227" t="s">
        <v>28</v>
      </c>
      <c r="N151" s="228" t="s">
        <v>45</v>
      </c>
      <c r="O151" s="88"/>
      <c r="P151" s="229">
        <f>O151*H151</f>
        <v>0</v>
      </c>
      <c r="Q151" s="229">
        <v>8.0000000000000007E-05</v>
      </c>
      <c r="R151" s="229">
        <f>Q151*H151</f>
        <v>8.0000000000000007E-05</v>
      </c>
      <c r="S151" s="229">
        <v>0</v>
      </c>
      <c r="T151" s="230">
        <f>S151*H151</f>
        <v>0</v>
      </c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R151" s="231" t="s">
        <v>645</v>
      </c>
      <c r="AT151" s="231" t="s">
        <v>433</v>
      </c>
      <c r="AU151" s="231" t="s">
        <v>83</v>
      </c>
      <c r="AY151" s="21" t="s">
        <v>426</v>
      </c>
      <c r="BE151" s="232">
        <f>IF(N151="základní",J151,0)</f>
        <v>0</v>
      </c>
      <c r="BF151" s="232">
        <f>IF(N151="snížená",J151,0)</f>
        <v>0</v>
      </c>
      <c r="BG151" s="232">
        <f>IF(N151="zákl. přenesená",J151,0)</f>
        <v>0</v>
      </c>
      <c r="BH151" s="232">
        <f>IF(N151="sníž. přenesená",J151,0)</f>
        <v>0</v>
      </c>
      <c r="BI151" s="232">
        <f>IF(N151="nulová",J151,0)</f>
        <v>0</v>
      </c>
      <c r="BJ151" s="21" t="s">
        <v>81</v>
      </c>
      <c r="BK151" s="232">
        <f>ROUND(I151*H151,2)</f>
        <v>0</v>
      </c>
      <c r="BL151" s="21" t="s">
        <v>645</v>
      </c>
      <c r="BM151" s="231" t="s">
        <v>829</v>
      </c>
    </row>
    <row r="152" s="2" customFormat="1">
      <c r="A152" s="42"/>
      <c r="B152" s="43"/>
      <c r="C152" s="44"/>
      <c r="D152" s="233" t="s">
        <v>442</v>
      </c>
      <c r="E152" s="44"/>
      <c r="F152" s="234" t="s">
        <v>4575</v>
      </c>
      <c r="G152" s="44"/>
      <c r="H152" s="44"/>
      <c r="I152" s="235"/>
      <c r="J152" s="44"/>
      <c r="K152" s="44"/>
      <c r="L152" s="48"/>
      <c r="M152" s="236"/>
      <c r="N152" s="237"/>
      <c r="O152" s="88"/>
      <c r="P152" s="88"/>
      <c r="Q152" s="88"/>
      <c r="R152" s="88"/>
      <c r="S152" s="88"/>
      <c r="T152" s="89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T152" s="21" t="s">
        <v>442</v>
      </c>
      <c r="AU152" s="21" t="s">
        <v>83</v>
      </c>
    </row>
    <row r="153" s="2" customFormat="1" ht="16.5" customHeight="1">
      <c r="A153" s="42"/>
      <c r="B153" s="43"/>
      <c r="C153" s="220" t="s">
        <v>715</v>
      </c>
      <c r="D153" s="220" t="s">
        <v>433</v>
      </c>
      <c r="E153" s="221" t="s">
        <v>4576</v>
      </c>
      <c r="F153" s="222" t="s">
        <v>4577</v>
      </c>
      <c r="G153" s="223" t="s">
        <v>859</v>
      </c>
      <c r="H153" s="224">
        <v>1</v>
      </c>
      <c r="I153" s="225"/>
      <c r="J153" s="226">
        <f>ROUND(I153*H153,2)</f>
        <v>0</v>
      </c>
      <c r="K153" s="222" t="s">
        <v>437</v>
      </c>
      <c r="L153" s="48"/>
      <c r="M153" s="227" t="s">
        <v>28</v>
      </c>
      <c r="N153" s="228" t="s">
        <v>45</v>
      </c>
      <c r="O153" s="88"/>
      <c r="P153" s="229">
        <f>O153*H153</f>
        <v>0</v>
      </c>
      <c r="Q153" s="229">
        <v>0.00016000000000000001</v>
      </c>
      <c r="R153" s="229">
        <f>Q153*H153</f>
        <v>0.00016000000000000001</v>
      </c>
      <c r="S153" s="229">
        <v>0</v>
      </c>
      <c r="T153" s="230">
        <f>S153*H153</f>
        <v>0</v>
      </c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R153" s="231" t="s">
        <v>645</v>
      </c>
      <c r="AT153" s="231" t="s">
        <v>433</v>
      </c>
      <c r="AU153" s="231" t="s">
        <v>83</v>
      </c>
      <c r="AY153" s="21" t="s">
        <v>426</v>
      </c>
      <c r="BE153" s="232">
        <f>IF(N153="základní",J153,0)</f>
        <v>0</v>
      </c>
      <c r="BF153" s="232">
        <f>IF(N153="snížená",J153,0)</f>
        <v>0</v>
      </c>
      <c r="BG153" s="232">
        <f>IF(N153="zákl. přenesená",J153,0)</f>
        <v>0</v>
      </c>
      <c r="BH153" s="232">
        <f>IF(N153="sníž. přenesená",J153,0)</f>
        <v>0</v>
      </c>
      <c r="BI153" s="232">
        <f>IF(N153="nulová",J153,0)</f>
        <v>0</v>
      </c>
      <c r="BJ153" s="21" t="s">
        <v>81</v>
      </c>
      <c r="BK153" s="232">
        <f>ROUND(I153*H153,2)</f>
        <v>0</v>
      </c>
      <c r="BL153" s="21" t="s">
        <v>645</v>
      </c>
      <c r="BM153" s="231" t="s">
        <v>842</v>
      </c>
    </row>
    <row r="154" s="2" customFormat="1">
      <c r="A154" s="42"/>
      <c r="B154" s="43"/>
      <c r="C154" s="44"/>
      <c r="D154" s="233" t="s">
        <v>442</v>
      </c>
      <c r="E154" s="44"/>
      <c r="F154" s="234" t="s">
        <v>4578</v>
      </c>
      <c r="G154" s="44"/>
      <c r="H154" s="44"/>
      <c r="I154" s="235"/>
      <c r="J154" s="44"/>
      <c r="K154" s="44"/>
      <c r="L154" s="48"/>
      <c r="M154" s="236"/>
      <c r="N154" s="237"/>
      <c r="O154" s="88"/>
      <c r="P154" s="88"/>
      <c r="Q154" s="88"/>
      <c r="R154" s="88"/>
      <c r="S154" s="88"/>
      <c r="T154" s="89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T154" s="21" t="s">
        <v>442</v>
      </c>
      <c r="AU154" s="21" t="s">
        <v>83</v>
      </c>
    </row>
    <row r="155" s="2" customFormat="1" ht="16.5" customHeight="1">
      <c r="A155" s="42"/>
      <c r="B155" s="43"/>
      <c r="C155" s="220" t="s">
        <v>721</v>
      </c>
      <c r="D155" s="220" t="s">
        <v>433</v>
      </c>
      <c r="E155" s="221" t="s">
        <v>4579</v>
      </c>
      <c r="F155" s="222" t="s">
        <v>4580</v>
      </c>
      <c r="G155" s="223" t="s">
        <v>859</v>
      </c>
      <c r="H155" s="224">
        <v>7</v>
      </c>
      <c r="I155" s="225"/>
      <c r="J155" s="226">
        <f>ROUND(I155*H155,2)</f>
        <v>0</v>
      </c>
      <c r="K155" s="222" t="s">
        <v>437</v>
      </c>
      <c r="L155" s="48"/>
      <c r="M155" s="227" t="s">
        <v>28</v>
      </c>
      <c r="N155" s="228" t="s">
        <v>45</v>
      </c>
      <c r="O155" s="88"/>
      <c r="P155" s="229">
        <f>O155*H155</f>
        <v>0</v>
      </c>
      <c r="Q155" s="229">
        <v>0.00029</v>
      </c>
      <c r="R155" s="229">
        <f>Q155*H155</f>
        <v>0.0020300000000000001</v>
      </c>
      <c r="S155" s="229">
        <v>0</v>
      </c>
      <c r="T155" s="230">
        <f>S155*H155</f>
        <v>0</v>
      </c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R155" s="231" t="s">
        <v>645</v>
      </c>
      <c r="AT155" s="231" t="s">
        <v>433</v>
      </c>
      <c r="AU155" s="231" t="s">
        <v>83</v>
      </c>
      <c r="AY155" s="21" t="s">
        <v>426</v>
      </c>
      <c r="BE155" s="232">
        <f>IF(N155="základní",J155,0)</f>
        <v>0</v>
      </c>
      <c r="BF155" s="232">
        <f>IF(N155="snížená",J155,0)</f>
        <v>0</v>
      </c>
      <c r="BG155" s="232">
        <f>IF(N155="zákl. přenesená",J155,0)</f>
        <v>0</v>
      </c>
      <c r="BH155" s="232">
        <f>IF(N155="sníž. přenesená",J155,0)</f>
        <v>0</v>
      </c>
      <c r="BI155" s="232">
        <f>IF(N155="nulová",J155,0)</f>
        <v>0</v>
      </c>
      <c r="BJ155" s="21" t="s">
        <v>81</v>
      </c>
      <c r="BK155" s="232">
        <f>ROUND(I155*H155,2)</f>
        <v>0</v>
      </c>
      <c r="BL155" s="21" t="s">
        <v>645</v>
      </c>
      <c r="BM155" s="231" t="s">
        <v>856</v>
      </c>
    </row>
    <row r="156" s="2" customFormat="1">
      <c r="A156" s="42"/>
      <c r="B156" s="43"/>
      <c r="C156" s="44"/>
      <c r="D156" s="233" t="s">
        <v>442</v>
      </c>
      <c r="E156" s="44"/>
      <c r="F156" s="234" t="s">
        <v>4581</v>
      </c>
      <c r="G156" s="44"/>
      <c r="H156" s="44"/>
      <c r="I156" s="235"/>
      <c r="J156" s="44"/>
      <c r="K156" s="44"/>
      <c r="L156" s="48"/>
      <c r="M156" s="236"/>
      <c r="N156" s="237"/>
      <c r="O156" s="88"/>
      <c r="P156" s="88"/>
      <c r="Q156" s="88"/>
      <c r="R156" s="88"/>
      <c r="S156" s="88"/>
      <c r="T156" s="89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T156" s="21" t="s">
        <v>442</v>
      </c>
      <c r="AU156" s="21" t="s">
        <v>83</v>
      </c>
    </row>
    <row r="157" s="2" customFormat="1" ht="24.15" customHeight="1">
      <c r="A157" s="42"/>
      <c r="B157" s="43"/>
      <c r="C157" s="220" t="s">
        <v>726</v>
      </c>
      <c r="D157" s="220" t="s">
        <v>433</v>
      </c>
      <c r="E157" s="221" t="s">
        <v>4582</v>
      </c>
      <c r="F157" s="222" t="s">
        <v>4583</v>
      </c>
      <c r="G157" s="223" t="s">
        <v>859</v>
      </c>
      <c r="H157" s="224">
        <v>50</v>
      </c>
      <c r="I157" s="225"/>
      <c r="J157" s="226">
        <f>ROUND(I157*H157,2)</f>
        <v>0</v>
      </c>
      <c r="K157" s="222" t="s">
        <v>28</v>
      </c>
      <c r="L157" s="48"/>
      <c r="M157" s="227" t="s">
        <v>28</v>
      </c>
      <c r="N157" s="228" t="s">
        <v>45</v>
      </c>
      <c r="O157" s="88"/>
      <c r="P157" s="229">
        <f>O157*H157</f>
        <v>0</v>
      </c>
      <c r="Q157" s="229">
        <v>0.001</v>
      </c>
      <c r="R157" s="229">
        <f>Q157*H157</f>
        <v>0.050000000000000003</v>
      </c>
      <c r="S157" s="229">
        <v>0</v>
      </c>
      <c r="T157" s="230">
        <f>S157*H157</f>
        <v>0</v>
      </c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R157" s="231" t="s">
        <v>645</v>
      </c>
      <c r="AT157" s="231" t="s">
        <v>433</v>
      </c>
      <c r="AU157" s="231" t="s">
        <v>83</v>
      </c>
      <c r="AY157" s="21" t="s">
        <v>426</v>
      </c>
      <c r="BE157" s="232">
        <f>IF(N157="základní",J157,0)</f>
        <v>0</v>
      </c>
      <c r="BF157" s="232">
        <f>IF(N157="snížená",J157,0)</f>
        <v>0</v>
      </c>
      <c r="BG157" s="232">
        <f>IF(N157="zákl. přenesená",J157,0)</f>
        <v>0</v>
      </c>
      <c r="BH157" s="232">
        <f>IF(N157="sníž. přenesená",J157,0)</f>
        <v>0</v>
      </c>
      <c r="BI157" s="232">
        <f>IF(N157="nulová",J157,0)</f>
        <v>0</v>
      </c>
      <c r="BJ157" s="21" t="s">
        <v>81</v>
      </c>
      <c r="BK157" s="232">
        <f>ROUND(I157*H157,2)</f>
        <v>0</v>
      </c>
      <c r="BL157" s="21" t="s">
        <v>645</v>
      </c>
      <c r="BM157" s="231" t="s">
        <v>874</v>
      </c>
    </row>
    <row r="158" s="2" customFormat="1" ht="24.15" customHeight="1">
      <c r="A158" s="42"/>
      <c r="B158" s="43"/>
      <c r="C158" s="220" t="s">
        <v>732</v>
      </c>
      <c r="D158" s="220" t="s">
        <v>433</v>
      </c>
      <c r="E158" s="221" t="s">
        <v>4584</v>
      </c>
      <c r="F158" s="222" t="s">
        <v>4585</v>
      </c>
      <c r="G158" s="223" t="s">
        <v>949</v>
      </c>
      <c r="H158" s="224">
        <v>20</v>
      </c>
      <c r="I158" s="225"/>
      <c r="J158" s="226">
        <f>ROUND(I158*H158,2)</f>
        <v>0</v>
      </c>
      <c r="K158" s="222" t="s">
        <v>28</v>
      </c>
      <c r="L158" s="48"/>
      <c r="M158" s="227" t="s">
        <v>28</v>
      </c>
      <c r="N158" s="228" t="s">
        <v>45</v>
      </c>
      <c r="O158" s="88"/>
      <c r="P158" s="229">
        <f>O158*H158</f>
        <v>0</v>
      </c>
      <c r="Q158" s="229">
        <v>0.001</v>
      </c>
      <c r="R158" s="229">
        <f>Q158*H158</f>
        <v>0.02</v>
      </c>
      <c r="S158" s="229">
        <v>0</v>
      </c>
      <c r="T158" s="230">
        <f>S158*H158</f>
        <v>0</v>
      </c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R158" s="231" t="s">
        <v>645</v>
      </c>
      <c r="AT158" s="231" t="s">
        <v>433</v>
      </c>
      <c r="AU158" s="231" t="s">
        <v>83</v>
      </c>
      <c r="AY158" s="21" t="s">
        <v>426</v>
      </c>
      <c r="BE158" s="232">
        <f>IF(N158="základní",J158,0)</f>
        <v>0</v>
      </c>
      <c r="BF158" s="232">
        <f>IF(N158="snížená",J158,0)</f>
        <v>0</v>
      </c>
      <c r="BG158" s="232">
        <f>IF(N158="zákl. přenesená",J158,0)</f>
        <v>0</v>
      </c>
      <c r="BH158" s="232">
        <f>IF(N158="sníž. přenesená",J158,0)</f>
        <v>0</v>
      </c>
      <c r="BI158" s="232">
        <f>IF(N158="nulová",J158,0)</f>
        <v>0</v>
      </c>
      <c r="BJ158" s="21" t="s">
        <v>81</v>
      </c>
      <c r="BK158" s="232">
        <f>ROUND(I158*H158,2)</f>
        <v>0</v>
      </c>
      <c r="BL158" s="21" t="s">
        <v>645</v>
      </c>
      <c r="BM158" s="231" t="s">
        <v>887</v>
      </c>
    </row>
    <row r="159" s="2" customFormat="1" ht="33" customHeight="1">
      <c r="A159" s="42"/>
      <c r="B159" s="43"/>
      <c r="C159" s="220" t="s">
        <v>737</v>
      </c>
      <c r="D159" s="220" t="s">
        <v>433</v>
      </c>
      <c r="E159" s="221" t="s">
        <v>4586</v>
      </c>
      <c r="F159" s="222" t="s">
        <v>4587</v>
      </c>
      <c r="G159" s="223" t="s">
        <v>859</v>
      </c>
      <c r="H159" s="224">
        <v>28</v>
      </c>
      <c r="I159" s="225"/>
      <c r="J159" s="226">
        <f>ROUND(I159*H159,2)</f>
        <v>0</v>
      </c>
      <c r="K159" s="222" t="s">
        <v>28</v>
      </c>
      <c r="L159" s="48"/>
      <c r="M159" s="227" t="s">
        <v>28</v>
      </c>
      <c r="N159" s="228" t="s">
        <v>45</v>
      </c>
      <c r="O159" s="88"/>
      <c r="P159" s="229">
        <f>O159*H159</f>
        <v>0</v>
      </c>
      <c r="Q159" s="229">
        <v>0.001</v>
      </c>
      <c r="R159" s="229">
        <f>Q159*H159</f>
        <v>0.028000000000000001</v>
      </c>
      <c r="S159" s="229">
        <v>0</v>
      </c>
      <c r="T159" s="230">
        <f>S159*H159</f>
        <v>0</v>
      </c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R159" s="231" t="s">
        <v>645</v>
      </c>
      <c r="AT159" s="231" t="s">
        <v>433</v>
      </c>
      <c r="AU159" s="231" t="s">
        <v>83</v>
      </c>
      <c r="AY159" s="21" t="s">
        <v>426</v>
      </c>
      <c r="BE159" s="232">
        <f>IF(N159="základní",J159,0)</f>
        <v>0</v>
      </c>
      <c r="BF159" s="232">
        <f>IF(N159="snížená",J159,0)</f>
        <v>0</v>
      </c>
      <c r="BG159" s="232">
        <f>IF(N159="zákl. přenesená",J159,0)</f>
        <v>0</v>
      </c>
      <c r="BH159" s="232">
        <f>IF(N159="sníž. přenesená",J159,0)</f>
        <v>0</v>
      </c>
      <c r="BI159" s="232">
        <f>IF(N159="nulová",J159,0)</f>
        <v>0</v>
      </c>
      <c r="BJ159" s="21" t="s">
        <v>81</v>
      </c>
      <c r="BK159" s="232">
        <f>ROUND(I159*H159,2)</f>
        <v>0</v>
      </c>
      <c r="BL159" s="21" t="s">
        <v>645</v>
      </c>
      <c r="BM159" s="231" t="s">
        <v>902</v>
      </c>
    </row>
    <row r="160" s="2" customFormat="1" ht="24.15" customHeight="1">
      <c r="A160" s="42"/>
      <c r="B160" s="43"/>
      <c r="C160" s="220" t="s">
        <v>305</v>
      </c>
      <c r="D160" s="220" t="s">
        <v>433</v>
      </c>
      <c r="E160" s="221" t="s">
        <v>4588</v>
      </c>
      <c r="F160" s="222" t="s">
        <v>4589</v>
      </c>
      <c r="G160" s="223" t="s">
        <v>4590</v>
      </c>
      <c r="H160" s="224">
        <v>32</v>
      </c>
      <c r="I160" s="225"/>
      <c r="J160" s="226">
        <f>ROUND(I160*H160,2)</f>
        <v>0</v>
      </c>
      <c r="K160" s="222" t="s">
        <v>28</v>
      </c>
      <c r="L160" s="48"/>
      <c r="M160" s="227" t="s">
        <v>28</v>
      </c>
      <c r="N160" s="228" t="s">
        <v>45</v>
      </c>
      <c r="O160" s="88"/>
      <c r="P160" s="229">
        <f>O160*H160</f>
        <v>0</v>
      </c>
      <c r="Q160" s="229">
        <v>0.001</v>
      </c>
      <c r="R160" s="229">
        <f>Q160*H160</f>
        <v>0.032000000000000001</v>
      </c>
      <c r="S160" s="229">
        <v>0</v>
      </c>
      <c r="T160" s="230">
        <f>S160*H160</f>
        <v>0</v>
      </c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R160" s="231" t="s">
        <v>645</v>
      </c>
      <c r="AT160" s="231" t="s">
        <v>433</v>
      </c>
      <c r="AU160" s="231" t="s">
        <v>83</v>
      </c>
      <c r="AY160" s="21" t="s">
        <v>426</v>
      </c>
      <c r="BE160" s="232">
        <f>IF(N160="základní",J160,0)</f>
        <v>0</v>
      </c>
      <c r="BF160" s="232">
        <f>IF(N160="snížená",J160,0)</f>
        <v>0</v>
      </c>
      <c r="BG160" s="232">
        <f>IF(N160="zákl. přenesená",J160,0)</f>
        <v>0</v>
      </c>
      <c r="BH160" s="232">
        <f>IF(N160="sníž. přenesená",J160,0)</f>
        <v>0</v>
      </c>
      <c r="BI160" s="232">
        <f>IF(N160="nulová",J160,0)</f>
        <v>0</v>
      </c>
      <c r="BJ160" s="21" t="s">
        <v>81</v>
      </c>
      <c r="BK160" s="232">
        <f>ROUND(I160*H160,2)</f>
        <v>0</v>
      </c>
      <c r="BL160" s="21" t="s">
        <v>645</v>
      </c>
      <c r="BM160" s="231" t="s">
        <v>913</v>
      </c>
    </row>
    <row r="161" s="2" customFormat="1" ht="24.15" customHeight="1">
      <c r="A161" s="42"/>
      <c r="B161" s="43"/>
      <c r="C161" s="220" t="s">
        <v>749</v>
      </c>
      <c r="D161" s="220" t="s">
        <v>433</v>
      </c>
      <c r="E161" s="221" t="s">
        <v>4591</v>
      </c>
      <c r="F161" s="222" t="s">
        <v>4592</v>
      </c>
      <c r="G161" s="223" t="s">
        <v>4590</v>
      </c>
      <c r="H161" s="224">
        <v>25</v>
      </c>
      <c r="I161" s="225"/>
      <c r="J161" s="226">
        <f>ROUND(I161*H161,2)</f>
        <v>0</v>
      </c>
      <c r="K161" s="222" t="s">
        <v>28</v>
      </c>
      <c r="L161" s="48"/>
      <c r="M161" s="227" t="s">
        <v>28</v>
      </c>
      <c r="N161" s="228" t="s">
        <v>45</v>
      </c>
      <c r="O161" s="88"/>
      <c r="P161" s="229">
        <f>O161*H161</f>
        <v>0</v>
      </c>
      <c r="Q161" s="229">
        <v>0.00050000000000000001</v>
      </c>
      <c r="R161" s="229">
        <f>Q161*H161</f>
        <v>0.012500000000000001</v>
      </c>
      <c r="S161" s="229">
        <v>0</v>
      </c>
      <c r="T161" s="230">
        <f>S161*H161</f>
        <v>0</v>
      </c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R161" s="231" t="s">
        <v>645</v>
      </c>
      <c r="AT161" s="231" t="s">
        <v>433</v>
      </c>
      <c r="AU161" s="231" t="s">
        <v>83</v>
      </c>
      <c r="AY161" s="21" t="s">
        <v>426</v>
      </c>
      <c r="BE161" s="232">
        <f>IF(N161="základní",J161,0)</f>
        <v>0</v>
      </c>
      <c r="BF161" s="232">
        <f>IF(N161="snížená",J161,0)</f>
        <v>0</v>
      </c>
      <c r="BG161" s="232">
        <f>IF(N161="zákl. přenesená",J161,0)</f>
        <v>0</v>
      </c>
      <c r="BH161" s="232">
        <f>IF(N161="sníž. přenesená",J161,0)</f>
        <v>0</v>
      </c>
      <c r="BI161" s="232">
        <f>IF(N161="nulová",J161,0)</f>
        <v>0</v>
      </c>
      <c r="BJ161" s="21" t="s">
        <v>81</v>
      </c>
      <c r="BK161" s="232">
        <f>ROUND(I161*H161,2)</f>
        <v>0</v>
      </c>
      <c r="BL161" s="21" t="s">
        <v>645</v>
      </c>
      <c r="BM161" s="231" t="s">
        <v>922</v>
      </c>
    </row>
    <row r="162" s="2" customFormat="1" ht="16.5" customHeight="1">
      <c r="A162" s="42"/>
      <c r="B162" s="43"/>
      <c r="C162" s="220" t="s">
        <v>223</v>
      </c>
      <c r="D162" s="220" t="s">
        <v>433</v>
      </c>
      <c r="E162" s="221" t="s">
        <v>4593</v>
      </c>
      <c r="F162" s="222" t="s">
        <v>4594</v>
      </c>
      <c r="G162" s="223" t="s">
        <v>859</v>
      </c>
      <c r="H162" s="224">
        <v>4</v>
      </c>
      <c r="I162" s="225"/>
      <c r="J162" s="226">
        <f>ROUND(I162*H162,2)</f>
        <v>0</v>
      </c>
      <c r="K162" s="222" t="s">
        <v>28</v>
      </c>
      <c r="L162" s="48"/>
      <c r="M162" s="227" t="s">
        <v>28</v>
      </c>
      <c r="N162" s="228" t="s">
        <v>45</v>
      </c>
      <c r="O162" s="88"/>
      <c r="P162" s="229">
        <f>O162*H162</f>
        <v>0</v>
      </c>
      <c r="Q162" s="229">
        <v>0.00050000000000000001</v>
      </c>
      <c r="R162" s="229">
        <f>Q162*H162</f>
        <v>0.002</v>
      </c>
      <c r="S162" s="229">
        <v>0</v>
      </c>
      <c r="T162" s="230">
        <f>S162*H162</f>
        <v>0</v>
      </c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R162" s="231" t="s">
        <v>645</v>
      </c>
      <c r="AT162" s="231" t="s">
        <v>433</v>
      </c>
      <c r="AU162" s="231" t="s">
        <v>83</v>
      </c>
      <c r="AY162" s="21" t="s">
        <v>426</v>
      </c>
      <c r="BE162" s="232">
        <f>IF(N162="základní",J162,0)</f>
        <v>0</v>
      </c>
      <c r="BF162" s="232">
        <f>IF(N162="snížená",J162,0)</f>
        <v>0</v>
      </c>
      <c r="BG162" s="232">
        <f>IF(N162="zákl. přenesená",J162,0)</f>
        <v>0</v>
      </c>
      <c r="BH162" s="232">
        <f>IF(N162="sníž. přenesená",J162,0)</f>
        <v>0</v>
      </c>
      <c r="BI162" s="232">
        <f>IF(N162="nulová",J162,0)</f>
        <v>0</v>
      </c>
      <c r="BJ162" s="21" t="s">
        <v>81</v>
      </c>
      <c r="BK162" s="232">
        <f>ROUND(I162*H162,2)</f>
        <v>0</v>
      </c>
      <c r="BL162" s="21" t="s">
        <v>645</v>
      </c>
      <c r="BM162" s="231" t="s">
        <v>933</v>
      </c>
    </row>
    <row r="163" s="2" customFormat="1" ht="16.5" customHeight="1">
      <c r="A163" s="42"/>
      <c r="B163" s="43"/>
      <c r="C163" s="220" t="s">
        <v>761</v>
      </c>
      <c r="D163" s="220" t="s">
        <v>433</v>
      </c>
      <c r="E163" s="221" t="s">
        <v>4595</v>
      </c>
      <c r="F163" s="222" t="s">
        <v>4596</v>
      </c>
      <c r="G163" s="223" t="s">
        <v>859</v>
      </c>
      <c r="H163" s="224">
        <v>3</v>
      </c>
      <c r="I163" s="225"/>
      <c r="J163" s="226">
        <f>ROUND(I163*H163,2)</f>
        <v>0</v>
      </c>
      <c r="K163" s="222" t="s">
        <v>28</v>
      </c>
      <c r="L163" s="48"/>
      <c r="M163" s="227" t="s">
        <v>28</v>
      </c>
      <c r="N163" s="228" t="s">
        <v>45</v>
      </c>
      <c r="O163" s="88"/>
      <c r="P163" s="229">
        <f>O163*H163</f>
        <v>0</v>
      </c>
      <c r="Q163" s="229">
        <v>0.00050000000000000001</v>
      </c>
      <c r="R163" s="229">
        <f>Q163*H163</f>
        <v>0.0015</v>
      </c>
      <c r="S163" s="229">
        <v>0</v>
      </c>
      <c r="T163" s="230">
        <f>S163*H163</f>
        <v>0</v>
      </c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R163" s="231" t="s">
        <v>645</v>
      </c>
      <c r="AT163" s="231" t="s">
        <v>433</v>
      </c>
      <c r="AU163" s="231" t="s">
        <v>83</v>
      </c>
      <c r="AY163" s="21" t="s">
        <v>426</v>
      </c>
      <c r="BE163" s="232">
        <f>IF(N163="základní",J163,0)</f>
        <v>0</v>
      </c>
      <c r="BF163" s="232">
        <f>IF(N163="snížená",J163,0)</f>
        <v>0</v>
      </c>
      <c r="BG163" s="232">
        <f>IF(N163="zákl. přenesená",J163,0)</f>
        <v>0</v>
      </c>
      <c r="BH163" s="232">
        <f>IF(N163="sníž. přenesená",J163,0)</f>
        <v>0</v>
      </c>
      <c r="BI163" s="232">
        <f>IF(N163="nulová",J163,0)</f>
        <v>0</v>
      </c>
      <c r="BJ163" s="21" t="s">
        <v>81</v>
      </c>
      <c r="BK163" s="232">
        <f>ROUND(I163*H163,2)</f>
        <v>0</v>
      </c>
      <c r="BL163" s="21" t="s">
        <v>645</v>
      </c>
      <c r="BM163" s="231" t="s">
        <v>946</v>
      </c>
    </row>
    <row r="164" s="2" customFormat="1" ht="24.15" customHeight="1">
      <c r="A164" s="42"/>
      <c r="B164" s="43"/>
      <c r="C164" s="220" t="s">
        <v>769</v>
      </c>
      <c r="D164" s="220" t="s">
        <v>433</v>
      </c>
      <c r="E164" s="221" t="s">
        <v>4597</v>
      </c>
      <c r="F164" s="222" t="s">
        <v>4598</v>
      </c>
      <c r="G164" s="223" t="s">
        <v>4590</v>
      </c>
      <c r="H164" s="224">
        <v>8</v>
      </c>
      <c r="I164" s="225"/>
      <c r="J164" s="226">
        <f>ROUND(I164*H164,2)</f>
        <v>0</v>
      </c>
      <c r="K164" s="222" t="s">
        <v>28</v>
      </c>
      <c r="L164" s="48"/>
      <c r="M164" s="227" t="s">
        <v>28</v>
      </c>
      <c r="N164" s="228" t="s">
        <v>45</v>
      </c>
      <c r="O164" s="88"/>
      <c r="P164" s="229">
        <f>O164*H164</f>
        <v>0</v>
      </c>
      <c r="Q164" s="229">
        <v>0.001</v>
      </c>
      <c r="R164" s="229">
        <f>Q164*H164</f>
        <v>0.0080000000000000002</v>
      </c>
      <c r="S164" s="229">
        <v>0</v>
      </c>
      <c r="T164" s="230">
        <f>S164*H164</f>
        <v>0</v>
      </c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R164" s="231" t="s">
        <v>645</v>
      </c>
      <c r="AT164" s="231" t="s">
        <v>433</v>
      </c>
      <c r="AU164" s="231" t="s">
        <v>83</v>
      </c>
      <c r="AY164" s="21" t="s">
        <v>426</v>
      </c>
      <c r="BE164" s="232">
        <f>IF(N164="základní",J164,0)</f>
        <v>0</v>
      </c>
      <c r="BF164" s="232">
        <f>IF(N164="snížená",J164,0)</f>
        <v>0</v>
      </c>
      <c r="BG164" s="232">
        <f>IF(N164="zákl. přenesená",J164,0)</f>
        <v>0</v>
      </c>
      <c r="BH164" s="232">
        <f>IF(N164="sníž. přenesená",J164,0)</f>
        <v>0</v>
      </c>
      <c r="BI164" s="232">
        <f>IF(N164="nulová",J164,0)</f>
        <v>0</v>
      </c>
      <c r="BJ164" s="21" t="s">
        <v>81</v>
      </c>
      <c r="BK164" s="232">
        <f>ROUND(I164*H164,2)</f>
        <v>0</v>
      </c>
      <c r="BL164" s="21" t="s">
        <v>645</v>
      </c>
      <c r="BM164" s="231" t="s">
        <v>959</v>
      </c>
    </row>
    <row r="165" s="2" customFormat="1" ht="24.15" customHeight="1">
      <c r="A165" s="42"/>
      <c r="B165" s="43"/>
      <c r="C165" s="220" t="s">
        <v>775</v>
      </c>
      <c r="D165" s="220" t="s">
        <v>433</v>
      </c>
      <c r="E165" s="221" t="s">
        <v>4599</v>
      </c>
      <c r="F165" s="222" t="s">
        <v>4600</v>
      </c>
      <c r="G165" s="223" t="s">
        <v>740</v>
      </c>
      <c r="H165" s="224">
        <v>0.86699999999999999</v>
      </c>
      <c r="I165" s="225"/>
      <c r="J165" s="226">
        <f>ROUND(I165*H165,2)</f>
        <v>0</v>
      </c>
      <c r="K165" s="222" t="s">
        <v>437</v>
      </c>
      <c r="L165" s="48"/>
      <c r="M165" s="227" t="s">
        <v>28</v>
      </c>
      <c r="N165" s="228" t="s">
        <v>45</v>
      </c>
      <c r="O165" s="88"/>
      <c r="P165" s="229">
        <f>O165*H165</f>
        <v>0</v>
      </c>
      <c r="Q165" s="229">
        <v>0</v>
      </c>
      <c r="R165" s="229">
        <f>Q165*H165</f>
        <v>0</v>
      </c>
      <c r="S165" s="229">
        <v>0</v>
      </c>
      <c r="T165" s="230">
        <f>S165*H165</f>
        <v>0</v>
      </c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R165" s="231" t="s">
        <v>645</v>
      </c>
      <c r="AT165" s="231" t="s">
        <v>433</v>
      </c>
      <c r="AU165" s="231" t="s">
        <v>83</v>
      </c>
      <c r="AY165" s="21" t="s">
        <v>426</v>
      </c>
      <c r="BE165" s="232">
        <f>IF(N165="základní",J165,0)</f>
        <v>0</v>
      </c>
      <c r="BF165" s="232">
        <f>IF(N165="snížená",J165,0)</f>
        <v>0</v>
      </c>
      <c r="BG165" s="232">
        <f>IF(N165="zákl. přenesená",J165,0)</f>
        <v>0</v>
      </c>
      <c r="BH165" s="232">
        <f>IF(N165="sníž. přenesená",J165,0)</f>
        <v>0</v>
      </c>
      <c r="BI165" s="232">
        <f>IF(N165="nulová",J165,0)</f>
        <v>0</v>
      </c>
      <c r="BJ165" s="21" t="s">
        <v>81</v>
      </c>
      <c r="BK165" s="232">
        <f>ROUND(I165*H165,2)</f>
        <v>0</v>
      </c>
      <c r="BL165" s="21" t="s">
        <v>645</v>
      </c>
      <c r="BM165" s="231" t="s">
        <v>969</v>
      </c>
    </row>
    <row r="166" s="2" customFormat="1">
      <c r="A166" s="42"/>
      <c r="B166" s="43"/>
      <c r="C166" s="44"/>
      <c r="D166" s="233" t="s">
        <v>442</v>
      </c>
      <c r="E166" s="44"/>
      <c r="F166" s="234" t="s">
        <v>4601</v>
      </c>
      <c r="G166" s="44"/>
      <c r="H166" s="44"/>
      <c r="I166" s="235"/>
      <c r="J166" s="44"/>
      <c r="K166" s="44"/>
      <c r="L166" s="48"/>
      <c r="M166" s="236"/>
      <c r="N166" s="237"/>
      <c r="O166" s="88"/>
      <c r="P166" s="88"/>
      <c r="Q166" s="88"/>
      <c r="R166" s="88"/>
      <c r="S166" s="88"/>
      <c r="T166" s="89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T166" s="21" t="s">
        <v>442</v>
      </c>
      <c r="AU166" s="21" t="s">
        <v>83</v>
      </c>
    </row>
    <row r="167" s="12" customFormat="1" ht="22.8" customHeight="1">
      <c r="A167" s="12"/>
      <c r="B167" s="204"/>
      <c r="C167" s="205"/>
      <c r="D167" s="206" t="s">
        <v>73</v>
      </c>
      <c r="E167" s="218" t="s">
        <v>4602</v>
      </c>
      <c r="F167" s="218" t="s">
        <v>4603</v>
      </c>
      <c r="G167" s="205"/>
      <c r="H167" s="205"/>
      <c r="I167" s="208"/>
      <c r="J167" s="219">
        <f>BK167</f>
        <v>0</v>
      </c>
      <c r="K167" s="205"/>
      <c r="L167" s="210"/>
      <c r="M167" s="211"/>
      <c r="N167" s="212"/>
      <c r="O167" s="212"/>
      <c r="P167" s="213">
        <f>SUM(P168:P222)</f>
        <v>0</v>
      </c>
      <c r="Q167" s="212"/>
      <c r="R167" s="213">
        <f>SUM(R168:R222)</f>
        <v>0.38713999999999998</v>
      </c>
      <c r="S167" s="212"/>
      <c r="T167" s="214">
        <f>SUM(T168:T222)</f>
        <v>0.0013800000000000002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15" t="s">
        <v>83</v>
      </c>
      <c r="AT167" s="216" t="s">
        <v>73</v>
      </c>
      <c r="AU167" s="216" t="s">
        <v>81</v>
      </c>
      <c r="AY167" s="215" t="s">
        <v>426</v>
      </c>
      <c r="BK167" s="217">
        <f>SUM(BK168:BK222)</f>
        <v>0</v>
      </c>
    </row>
    <row r="168" s="2" customFormat="1" ht="24.15" customHeight="1">
      <c r="A168" s="42"/>
      <c r="B168" s="43"/>
      <c r="C168" s="220" t="s">
        <v>781</v>
      </c>
      <c r="D168" s="220" t="s">
        <v>433</v>
      </c>
      <c r="E168" s="221" t="s">
        <v>4604</v>
      </c>
      <c r="F168" s="222" t="s">
        <v>4605</v>
      </c>
      <c r="G168" s="223" t="s">
        <v>949</v>
      </c>
      <c r="H168" s="224">
        <v>10</v>
      </c>
      <c r="I168" s="225"/>
      <c r="J168" s="226">
        <f>ROUND(I168*H168,2)</f>
        <v>0</v>
      </c>
      <c r="K168" s="222" t="s">
        <v>437</v>
      </c>
      <c r="L168" s="48"/>
      <c r="M168" s="227" t="s">
        <v>28</v>
      </c>
      <c r="N168" s="228" t="s">
        <v>45</v>
      </c>
      <c r="O168" s="88"/>
      <c r="P168" s="229">
        <f>O168*H168</f>
        <v>0</v>
      </c>
      <c r="Q168" s="229">
        <v>0.0030899999999999999</v>
      </c>
      <c r="R168" s="229">
        <f>Q168*H168</f>
        <v>0.030899999999999997</v>
      </c>
      <c r="S168" s="229">
        <v>0</v>
      </c>
      <c r="T168" s="230">
        <f>S168*H168</f>
        <v>0</v>
      </c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R168" s="231" t="s">
        <v>645</v>
      </c>
      <c r="AT168" s="231" t="s">
        <v>433</v>
      </c>
      <c r="AU168" s="231" t="s">
        <v>83</v>
      </c>
      <c r="AY168" s="21" t="s">
        <v>426</v>
      </c>
      <c r="BE168" s="232">
        <f>IF(N168="základní",J168,0)</f>
        <v>0</v>
      </c>
      <c r="BF168" s="232">
        <f>IF(N168="snížená",J168,0)</f>
        <v>0</v>
      </c>
      <c r="BG168" s="232">
        <f>IF(N168="zákl. přenesená",J168,0)</f>
        <v>0</v>
      </c>
      <c r="BH168" s="232">
        <f>IF(N168="sníž. přenesená",J168,0)</f>
        <v>0</v>
      </c>
      <c r="BI168" s="232">
        <f>IF(N168="nulová",J168,0)</f>
        <v>0</v>
      </c>
      <c r="BJ168" s="21" t="s">
        <v>81</v>
      </c>
      <c r="BK168" s="232">
        <f>ROUND(I168*H168,2)</f>
        <v>0</v>
      </c>
      <c r="BL168" s="21" t="s">
        <v>645</v>
      </c>
      <c r="BM168" s="231" t="s">
        <v>981</v>
      </c>
    </row>
    <row r="169" s="2" customFormat="1">
      <c r="A169" s="42"/>
      <c r="B169" s="43"/>
      <c r="C169" s="44"/>
      <c r="D169" s="233" t="s">
        <v>442</v>
      </c>
      <c r="E169" s="44"/>
      <c r="F169" s="234" t="s">
        <v>4606</v>
      </c>
      <c r="G169" s="44"/>
      <c r="H169" s="44"/>
      <c r="I169" s="235"/>
      <c r="J169" s="44"/>
      <c r="K169" s="44"/>
      <c r="L169" s="48"/>
      <c r="M169" s="236"/>
      <c r="N169" s="237"/>
      <c r="O169" s="88"/>
      <c r="P169" s="88"/>
      <c r="Q169" s="88"/>
      <c r="R169" s="88"/>
      <c r="S169" s="88"/>
      <c r="T169" s="89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T169" s="21" t="s">
        <v>442</v>
      </c>
      <c r="AU169" s="21" t="s">
        <v>83</v>
      </c>
    </row>
    <row r="170" s="2" customFormat="1" ht="16.5" customHeight="1">
      <c r="A170" s="42"/>
      <c r="B170" s="43"/>
      <c r="C170" s="220" t="s">
        <v>787</v>
      </c>
      <c r="D170" s="220" t="s">
        <v>433</v>
      </c>
      <c r="E170" s="221" t="s">
        <v>4607</v>
      </c>
      <c r="F170" s="222" t="s">
        <v>4608</v>
      </c>
      <c r="G170" s="223" t="s">
        <v>949</v>
      </c>
      <c r="H170" s="224">
        <v>10</v>
      </c>
      <c r="I170" s="225"/>
      <c r="J170" s="226">
        <f>ROUND(I170*H170,2)</f>
        <v>0</v>
      </c>
      <c r="K170" s="222" t="s">
        <v>437</v>
      </c>
      <c r="L170" s="48"/>
      <c r="M170" s="227" t="s">
        <v>28</v>
      </c>
      <c r="N170" s="228" t="s">
        <v>45</v>
      </c>
      <c r="O170" s="88"/>
      <c r="P170" s="229">
        <f>O170*H170</f>
        <v>0</v>
      </c>
      <c r="Q170" s="229">
        <v>0.00016000000000000001</v>
      </c>
      <c r="R170" s="229">
        <f>Q170*H170</f>
        <v>0.0016000000000000001</v>
      </c>
      <c r="S170" s="229">
        <v>0</v>
      </c>
      <c r="T170" s="230">
        <f>S170*H170</f>
        <v>0</v>
      </c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R170" s="231" t="s">
        <v>645</v>
      </c>
      <c r="AT170" s="231" t="s">
        <v>433</v>
      </c>
      <c r="AU170" s="231" t="s">
        <v>83</v>
      </c>
      <c r="AY170" s="21" t="s">
        <v>426</v>
      </c>
      <c r="BE170" s="232">
        <f>IF(N170="základní",J170,0)</f>
        <v>0</v>
      </c>
      <c r="BF170" s="232">
        <f>IF(N170="snížená",J170,0)</f>
        <v>0</v>
      </c>
      <c r="BG170" s="232">
        <f>IF(N170="zákl. přenesená",J170,0)</f>
        <v>0</v>
      </c>
      <c r="BH170" s="232">
        <f>IF(N170="sníž. přenesená",J170,0)</f>
        <v>0</v>
      </c>
      <c r="BI170" s="232">
        <f>IF(N170="nulová",J170,0)</f>
        <v>0</v>
      </c>
      <c r="BJ170" s="21" t="s">
        <v>81</v>
      </c>
      <c r="BK170" s="232">
        <f>ROUND(I170*H170,2)</f>
        <v>0</v>
      </c>
      <c r="BL170" s="21" t="s">
        <v>645</v>
      </c>
      <c r="BM170" s="231" t="s">
        <v>993</v>
      </c>
    </row>
    <row r="171" s="2" customFormat="1">
      <c r="A171" s="42"/>
      <c r="B171" s="43"/>
      <c r="C171" s="44"/>
      <c r="D171" s="233" t="s">
        <v>442</v>
      </c>
      <c r="E171" s="44"/>
      <c r="F171" s="234" t="s">
        <v>4609</v>
      </c>
      <c r="G171" s="44"/>
      <c r="H171" s="44"/>
      <c r="I171" s="235"/>
      <c r="J171" s="44"/>
      <c r="K171" s="44"/>
      <c r="L171" s="48"/>
      <c r="M171" s="236"/>
      <c r="N171" s="237"/>
      <c r="O171" s="88"/>
      <c r="P171" s="88"/>
      <c r="Q171" s="88"/>
      <c r="R171" s="88"/>
      <c r="S171" s="88"/>
      <c r="T171" s="89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T171" s="21" t="s">
        <v>442</v>
      </c>
      <c r="AU171" s="21" t="s">
        <v>83</v>
      </c>
    </row>
    <row r="172" s="2" customFormat="1" ht="24.15" customHeight="1">
      <c r="A172" s="42"/>
      <c r="B172" s="43"/>
      <c r="C172" s="220" t="s">
        <v>794</v>
      </c>
      <c r="D172" s="220" t="s">
        <v>433</v>
      </c>
      <c r="E172" s="221" t="s">
        <v>4610</v>
      </c>
      <c r="F172" s="222" t="s">
        <v>4611</v>
      </c>
      <c r="G172" s="223" t="s">
        <v>949</v>
      </c>
      <c r="H172" s="224">
        <v>145</v>
      </c>
      <c r="I172" s="225"/>
      <c r="J172" s="226">
        <f>ROUND(I172*H172,2)</f>
        <v>0</v>
      </c>
      <c r="K172" s="222" t="s">
        <v>437</v>
      </c>
      <c r="L172" s="48"/>
      <c r="M172" s="227" t="s">
        <v>28</v>
      </c>
      <c r="N172" s="228" t="s">
        <v>45</v>
      </c>
      <c r="O172" s="88"/>
      <c r="P172" s="229">
        <f>O172*H172</f>
        <v>0</v>
      </c>
      <c r="Q172" s="229">
        <v>0.00097999999999999997</v>
      </c>
      <c r="R172" s="229">
        <f>Q172*H172</f>
        <v>0.1421</v>
      </c>
      <c r="S172" s="229">
        <v>0</v>
      </c>
      <c r="T172" s="230">
        <f>S172*H172</f>
        <v>0</v>
      </c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R172" s="231" t="s">
        <v>645</v>
      </c>
      <c r="AT172" s="231" t="s">
        <v>433</v>
      </c>
      <c r="AU172" s="231" t="s">
        <v>83</v>
      </c>
      <c r="AY172" s="21" t="s">
        <v>426</v>
      </c>
      <c r="BE172" s="232">
        <f>IF(N172="základní",J172,0)</f>
        <v>0</v>
      </c>
      <c r="BF172" s="232">
        <f>IF(N172="snížená",J172,0)</f>
        <v>0</v>
      </c>
      <c r="BG172" s="232">
        <f>IF(N172="zákl. přenesená",J172,0)</f>
        <v>0</v>
      </c>
      <c r="BH172" s="232">
        <f>IF(N172="sníž. přenesená",J172,0)</f>
        <v>0</v>
      </c>
      <c r="BI172" s="232">
        <f>IF(N172="nulová",J172,0)</f>
        <v>0</v>
      </c>
      <c r="BJ172" s="21" t="s">
        <v>81</v>
      </c>
      <c r="BK172" s="232">
        <f>ROUND(I172*H172,2)</f>
        <v>0</v>
      </c>
      <c r="BL172" s="21" t="s">
        <v>645</v>
      </c>
      <c r="BM172" s="231" t="s">
        <v>1005</v>
      </c>
    </row>
    <row r="173" s="2" customFormat="1">
      <c r="A173" s="42"/>
      <c r="B173" s="43"/>
      <c r="C173" s="44"/>
      <c r="D173" s="233" t="s">
        <v>442</v>
      </c>
      <c r="E173" s="44"/>
      <c r="F173" s="234" t="s">
        <v>4612</v>
      </c>
      <c r="G173" s="44"/>
      <c r="H173" s="44"/>
      <c r="I173" s="235"/>
      <c r="J173" s="44"/>
      <c r="K173" s="44"/>
      <c r="L173" s="48"/>
      <c r="M173" s="236"/>
      <c r="N173" s="237"/>
      <c r="O173" s="88"/>
      <c r="P173" s="88"/>
      <c r="Q173" s="88"/>
      <c r="R173" s="88"/>
      <c r="S173" s="88"/>
      <c r="T173" s="89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T173" s="21" t="s">
        <v>442</v>
      </c>
      <c r="AU173" s="21" t="s">
        <v>83</v>
      </c>
    </row>
    <row r="174" s="2" customFormat="1" ht="24.15" customHeight="1">
      <c r="A174" s="42"/>
      <c r="B174" s="43"/>
      <c r="C174" s="220" t="s">
        <v>800</v>
      </c>
      <c r="D174" s="220" t="s">
        <v>433</v>
      </c>
      <c r="E174" s="221" t="s">
        <v>4613</v>
      </c>
      <c r="F174" s="222" t="s">
        <v>4614</v>
      </c>
      <c r="G174" s="223" t="s">
        <v>949</v>
      </c>
      <c r="H174" s="224">
        <v>15</v>
      </c>
      <c r="I174" s="225"/>
      <c r="J174" s="226">
        <f>ROUND(I174*H174,2)</f>
        <v>0</v>
      </c>
      <c r="K174" s="222" t="s">
        <v>437</v>
      </c>
      <c r="L174" s="48"/>
      <c r="M174" s="227" t="s">
        <v>28</v>
      </c>
      <c r="N174" s="228" t="s">
        <v>45</v>
      </c>
      <c r="O174" s="88"/>
      <c r="P174" s="229">
        <f>O174*H174</f>
        <v>0</v>
      </c>
      <c r="Q174" s="229">
        <v>0.0012600000000000001</v>
      </c>
      <c r="R174" s="229">
        <f>Q174*H174</f>
        <v>0.0189</v>
      </c>
      <c r="S174" s="229">
        <v>0</v>
      </c>
      <c r="T174" s="230">
        <f>S174*H174</f>
        <v>0</v>
      </c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R174" s="231" t="s">
        <v>645</v>
      </c>
      <c r="AT174" s="231" t="s">
        <v>433</v>
      </c>
      <c r="AU174" s="231" t="s">
        <v>83</v>
      </c>
      <c r="AY174" s="21" t="s">
        <v>426</v>
      </c>
      <c r="BE174" s="232">
        <f>IF(N174="základní",J174,0)</f>
        <v>0</v>
      </c>
      <c r="BF174" s="232">
        <f>IF(N174="snížená",J174,0)</f>
        <v>0</v>
      </c>
      <c r="BG174" s="232">
        <f>IF(N174="zákl. přenesená",J174,0)</f>
        <v>0</v>
      </c>
      <c r="BH174" s="232">
        <f>IF(N174="sníž. přenesená",J174,0)</f>
        <v>0</v>
      </c>
      <c r="BI174" s="232">
        <f>IF(N174="nulová",J174,0)</f>
        <v>0</v>
      </c>
      <c r="BJ174" s="21" t="s">
        <v>81</v>
      </c>
      <c r="BK174" s="232">
        <f>ROUND(I174*H174,2)</f>
        <v>0</v>
      </c>
      <c r="BL174" s="21" t="s">
        <v>645</v>
      </c>
      <c r="BM174" s="231" t="s">
        <v>1015</v>
      </c>
    </row>
    <row r="175" s="2" customFormat="1">
      <c r="A175" s="42"/>
      <c r="B175" s="43"/>
      <c r="C175" s="44"/>
      <c r="D175" s="233" t="s">
        <v>442</v>
      </c>
      <c r="E175" s="44"/>
      <c r="F175" s="234" t="s">
        <v>4615</v>
      </c>
      <c r="G175" s="44"/>
      <c r="H175" s="44"/>
      <c r="I175" s="235"/>
      <c r="J175" s="44"/>
      <c r="K175" s="44"/>
      <c r="L175" s="48"/>
      <c r="M175" s="236"/>
      <c r="N175" s="237"/>
      <c r="O175" s="88"/>
      <c r="P175" s="88"/>
      <c r="Q175" s="88"/>
      <c r="R175" s="88"/>
      <c r="S175" s="88"/>
      <c r="T175" s="89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T175" s="21" t="s">
        <v>442</v>
      </c>
      <c r="AU175" s="21" t="s">
        <v>83</v>
      </c>
    </row>
    <row r="176" s="2" customFormat="1" ht="24.15" customHeight="1">
      <c r="A176" s="42"/>
      <c r="B176" s="43"/>
      <c r="C176" s="220" t="s">
        <v>807</v>
      </c>
      <c r="D176" s="220" t="s">
        <v>433</v>
      </c>
      <c r="E176" s="221" t="s">
        <v>4616</v>
      </c>
      <c r="F176" s="222" t="s">
        <v>4617</v>
      </c>
      <c r="G176" s="223" t="s">
        <v>949</v>
      </c>
      <c r="H176" s="224">
        <v>25</v>
      </c>
      <c r="I176" s="225"/>
      <c r="J176" s="226">
        <f>ROUND(I176*H176,2)</f>
        <v>0</v>
      </c>
      <c r="K176" s="222" t="s">
        <v>437</v>
      </c>
      <c r="L176" s="48"/>
      <c r="M176" s="227" t="s">
        <v>28</v>
      </c>
      <c r="N176" s="228" t="s">
        <v>45</v>
      </c>
      <c r="O176" s="88"/>
      <c r="P176" s="229">
        <f>O176*H176</f>
        <v>0</v>
      </c>
      <c r="Q176" s="229">
        <v>0.0015299999999999999</v>
      </c>
      <c r="R176" s="229">
        <f>Q176*H176</f>
        <v>0.038249999999999999</v>
      </c>
      <c r="S176" s="229">
        <v>0</v>
      </c>
      <c r="T176" s="230">
        <f>S176*H176</f>
        <v>0</v>
      </c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R176" s="231" t="s">
        <v>645</v>
      </c>
      <c r="AT176" s="231" t="s">
        <v>433</v>
      </c>
      <c r="AU176" s="231" t="s">
        <v>83</v>
      </c>
      <c r="AY176" s="21" t="s">
        <v>426</v>
      </c>
      <c r="BE176" s="232">
        <f>IF(N176="základní",J176,0)</f>
        <v>0</v>
      </c>
      <c r="BF176" s="232">
        <f>IF(N176="snížená",J176,0)</f>
        <v>0</v>
      </c>
      <c r="BG176" s="232">
        <f>IF(N176="zákl. přenesená",J176,0)</f>
        <v>0</v>
      </c>
      <c r="BH176" s="232">
        <f>IF(N176="sníž. přenesená",J176,0)</f>
        <v>0</v>
      </c>
      <c r="BI176" s="232">
        <f>IF(N176="nulová",J176,0)</f>
        <v>0</v>
      </c>
      <c r="BJ176" s="21" t="s">
        <v>81</v>
      </c>
      <c r="BK176" s="232">
        <f>ROUND(I176*H176,2)</f>
        <v>0</v>
      </c>
      <c r="BL176" s="21" t="s">
        <v>645</v>
      </c>
      <c r="BM176" s="231" t="s">
        <v>1027</v>
      </c>
    </row>
    <row r="177" s="2" customFormat="1">
      <c r="A177" s="42"/>
      <c r="B177" s="43"/>
      <c r="C177" s="44"/>
      <c r="D177" s="233" t="s">
        <v>442</v>
      </c>
      <c r="E177" s="44"/>
      <c r="F177" s="234" t="s">
        <v>4618</v>
      </c>
      <c r="G177" s="44"/>
      <c r="H177" s="44"/>
      <c r="I177" s="235"/>
      <c r="J177" s="44"/>
      <c r="K177" s="44"/>
      <c r="L177" s="48"/>
      <c r="M177" s="236"/>
      <c r="N177" s="237"/>
      <c r="O177" s="88"/>
      <c r="P177" s="88"/>
      <c r="Q177" s="88"/>
      <c r="R177" s="88"/>
      <c r="S177" s="88"/>
      <c r="T177" s="89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T177" s="21" t="s">
        <v>442</v>
      </c>
      <c r="AU177" s="21" t="s">
        <v>83</v>
      </c>
    </row>
    <row r="178" s="2" customFormat="1" ht="24.15" customHeight="1">
      <c r="A178" s="42"/>
      <c r="B178" s="43"/>
      <c r="C178" s="220" t="s">
        <v>812</v>
      </c>
      <c r="D178" s="220" t="s">
        <v>433</v>
      </c>
      <c r="E178" s="221" t="s">
        <v>4619</v>
      </c>
      <c r="F178" s="222" t="s">
        <v>4620</v>
      </c>
      <c r="G178" s="223" t="s">
        <v>859</v>
      </c>
      <c r="H178" s="224">
        <v>14</v>
      </c>
      <c r="I178" s="225"/>
      <c r="J178" s="226">
        <f>ROUND(I178*H178,2)</f>
        <v>0</v>
      </c>
      <c r="K178" s="222" t="s">
        <v>437</v>
      </c>
      <c r="L178" s="48"/>
      <c r="M178" s="227" t="s">
        <v>28</v>
      </c>
      <c r="N178" s="228" t="s">
        <v>45</v>
      </c>
      <c r="O178" s="88"/>
      <c r="P178" s="229">
        <f>O178*H178</f>
        <v>0</v>
      </c>
      <c r="Q178" s="229">
        <v>0.00069999999999999999</v>
      </c>
      <c r="R178" s="229">
        <f>Q178*H178</f>
        <v>0.0097999999999999997</v>
      </c>
      <c r="S178" s="229">
        <v>0</v>
      </c>
      <c r="T178" s="230">
        <f>S178*H178</f>
        <v>0</v>
      </c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R178" s="231" t="s">
        <v>645</v>
      </c>
      <c r="AT178" s="231" t="s">
        <v>433</v>
      </c>
      <c r="AU178" s="231" t="s">
        <v>83</v>
      </c>
      <c r="AY178" s="21" t="s">
        <v>426</v>
      </c>
      <c r="BE178" s="232">
        <f>IF(N178="základní",J178,0)</f>
        <v>0</v>
      </c>
      <c r="BF178" s="232">
        <f>IF(N178="snížená",J178,0)</f>
        <v>0</v>
      </c>
      <c r="BG178" s="232">
        <f>IF(N178="zákl. přenesená",J178,0)</f>
        <v>0</v>
      </c>
      <c r="BH178" s="232">
        <f>IF(N178="sníž. přenesená",J178,0)</f>
        <v>0</v>
      </c>
      <c r="BI178" s="232">
        <f>IF(N178="nulová",J178,0)</f>
        <v>0</v>
      </c>
      <c r="BJ178" s="21" t="s">
        <v>81</v>
      </c>
      <c r="BK178" s="232">
        <f>ROUND(I178*H178,2)</f>
        <v>0</v>
      </c>
      <c r="BL178" s="21" t="s">
        <v>645</v>
      </c>
      <c r="BM178" s="231" t="s">
        <v>1037</v>
      </c>
    </row>
    <row r="179" s="2" customFormat="1">
      <c r="A179" s="42"/>
      <c r="B179" s="43"/>
      <c r="C179" s="44"/>
      <c r="D179" s="233" t="s">
        <v>442</v>
      </c>
      <c r="E179" s="44"/>
      <c r="F179" s="234" t="s">
        <v>4621</v>
      </c>
      <c r="G179" s="44"/>
      <c r="H179" s="44"/>
      <c r="I179" s="235"/>
      <c r="J179" s="44"/>
      <c r="K179" s="44"/>
      <c r="L179" s="48"/>
      <c r="M179" s="236"/>
      <c r="N179" s="237"/>
      <c r="O179" s="88"/>
      <c r="P179" s="88"/>
      <c r="Q179" s="88"/>
      <c r="R179" s="88"/>
      <c r="S179" s="88"/>
      <c r="T179" s="89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T179" s="21" t="s">
        <v>442</v>
      </c>
      <c r="AU179" s="21" t="s">
        <v>83</v>
      </c>
    </row>
    <row r="180" s="2" customFormat="1" ht="24.15" customHeight="1">
      <c r="A180" s="42"/>
      <c r="B180" s="43"/>
      <c r="C180" s="220" t="s">
        <v>818</v>
      </c>
      <c r="D180" s="220" t="s">
        <v>433</v>
      </c>
      <c r="E180" s="221" t="s">
        <v>4622</v>
      </c>
      <c r="F180" s="222" t="s">
        <v>4623</v>
      </c>
      <c r="G180" s="223" t="s">
        <v>949</v>
      </c>
      <c r="H180" s="224">
        <v>60</v>
      </c>
      <c r="I180" s="225"/>
      <c r="J180" s="226">
        <f>ROUND(I180*H180,2)</f>
        <v>0</v>
      </c>
      <c r="K180" s="222" t="s">
        <v>437</v>
      </c>
      <c r="L180" s="48"/>
      <c r="M180" s="227" t="s">
        <v>28</v>
      </c>
      <c r="N180" s="228" t="s">
        <v>45</v>
      </c>
      <c r="O180" s="88"/>
      <c r="P180" s="229">
        <f>O180*H180</f>
        <v>0</v>
      </c>
      <c r="Q180" s="229">
        <v>4.0000000000000003E-05</v>
      </c>
      <c r="R180" s="229">
        <f>Q180*H180</f>
        <v>0.0024000000000000002</v>
      </c>
      <c r="S180" s="229">
        <v>0</v>
      </c>
      <c r="T180" s="230">
        <f>S180*H180</f>
        <v>0</v>
      </c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R180" s="231" t="s">
        <v>645</v>
      </c>
      <c r="AT180" s="231" t="s">
        <v>433</v>
      </c>
      <c r="AU180" s="231" t="s">
        <v>83</v>
      </c>
      <c r="AY180" s="21" t="s">
        <v>426</v>
      </c>
      <c r="BE180" s="232">
        <f>IF(N180="základní",J180,0)</f>
        <v>0</v>
      </c>
      <c r="BF180" s="232">
        <f>IF(N180="snížená",J180,0)</f>
        <v>0</v>
      </c>
      <c r="BG180" s="232">
        <f>IF(N180="zákl. přenesená",J180,0)</f>
        <v>0</v>
      </c>
      <c r="BH180" s="232">
        <f>IF(N180="sníž. přenesená",J180,0)</f>
        <v>0</v>
      </c>
      <c r="BI180" s="232">
        <f>IF(N180="nulová",J180,0)</f>
        <v>0</v>
      </c>
      <c r="BJ180" s="21" t="s">
        <v>81</v>
      </c>
      <c r="BK180" s="232">
        <f>ROUND(I180*H180,2)</f>
        <v>0</v>
      </c>
      <c r="BL180" s="21" t="s">
        <v>645</v>
      </c>
      <c r="BM180" s="231" t="s">
        <v>1048</v>
      </c>
    </row>
    <row r="181" s="2" customFormat="1">
      <c r="A181" s="42"/>
      <c r="B181" s="43"/>
      <c r="C181" s="44"/>
      <c r="D181" s="233" t="s">
        <v>442</v>
      </c>
      <c r="E181" s="44"/>
      <c r="F181" s="234" t="s">
        <v>4624</v>
      </c>
      <c r="G181" s="44"/>
      <c r="H181" s="44"/>
      <c r="I181" s="235"/>
      <c r="J181" s="44"/>
      <c r="K181" s="44"/>
      <c r="L181" s="48"/>
      <c r="M181" s="236"/>
      <c r="N181" s="237"/>
      <c r="O181" s="88"/>
      <c r="P181" s="88"/>
      <c r="Q181" s="88"/>
      <c r="R181" s="88"/>
      <c r="S181" s="88"/>
      <c r="T181" s="89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T181" s="21" t="s">
        <v>442</v>
      </c>
      <c r="AU181" s="21" t="s">
        <v>83</v>
      </c>
    </row>
    <row r="182" s="2" customFormat="1" ht="24.15" customHeight="1">
      <c r="A182" s="42"/>
      <c r="B182" s="43"/>
      <c r="C182" s="220" t="s">
        <v>824</v>
      </c>
      <c r="D182" s="220" t="s">
        <v>433</v>
      </c>
      <c r="E182" s="221" t="s">
        <v>4625</v>
      </c>
      <c r="F182" s="222" t="s">
        <v>4626</v>
      </c>
      <c r="G182" s="223" t="s">
        <v>949</v>
      </c>
      <c r="H182" s="224">
        <v>40</v>
      </c>
      <c r="I182" s="225"/>
      <c r="J182" s="226">
        <f>ROUND(I182*H182,2)</f>
        <v>0</v>
      </c>
      <c r="K182" s="222" t="s">
        <v>437</v>
      </c>
      <c r="L182" s="48"/>
      <c r="M182" s="227" t="s">
        <v>28</v>
      </c>
      <c r="N182" s="228" t="s">
        <v>45</v>
      </c>
      <c r="O182" s="88"/>
      <c r="P182" s="229">
        <f>O182*H182</f>
        <v>0</v>
      </c>
      <c r="Q182" s="229">
        <v>4.0000000000000003E-05</v>
      </c>
      <c r="R182" s="229">
        <f>Q182*H182</f>
        <v>0.0016000000000000001</v>
      </c>
      <c r="S182" s="229">
        <v>0</v>
      </c>
      <c r="T182" s="230">
        <f>S182*H182</f>
        <v>0</v>
      </c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R182" s="231" t="s">
        <v>645</v>
      </c>
      <c r="AT182" s="231" t="s">
        <v>433</v>
      </c>
      <c r="AU182" s="231" t="s">
        <v>83</v>
      </c>
      <c r="AY182" s="21" t="s">
        <v>426</v>
      </c>
      <c r="BE182" s="232">
        <f>IF(N182="základní",J182,0)</f>
        <v>0</v>
      </c>
      <c r="BF182" s="232">
        <f>IF(N182="snížená",J182,0)</f>
        <v>0</v>
      </c>
      <c r="BG182" s="232">
        <f>IF(N182="zákl. přenesená",J182,0)</f>
        <v>0</v>
      </c>
      <c r="BH182" s="232">
        <f>IF(N182="sníž. přenesená",J182,0)</f>
        <v>0</v>
      </c>
      <c r="BI182" s="232">
        <f>IF(N182="nulová",J182,0)</f>
        <v>0</v>
      </c>
      <c r="BJ182" s="21" t="s">
        <v>81</v>
      </c>
      <c r="BK182" s="232">
        <f>ROUND(I182*H182,2)</f>
        <v>0</v>
      </c>
      <c r="BL182" s="21" t="s">
        <v>645</v>
      </c>
      <c r="BM182" s="231" t="s">
        <v>1063</v>
      </c>
    </row>
    <row r="183" s="2" customFormat="1">
      <c r="A183" s="42"/>
      <c r="B183" s="43"/>
      <c r="C183" s="44"/>
      <c r="D183" s="233" t="s">
        <v>442</v>
      </c>
      <c r="E183" s="44"/>
      <c r="F183" s="234" t="s">
        <v>4627</v>
      </c>
      <c r="G183" s="44"/>
      <c r="H183" s="44"/>
      <c r="I183" s="235"/>
      <c r="J183" s="44"/>
      <c r="K183" s="44"/>
      <c r="L183" s="48"/>
      <c r="M183" s="236"/>
      <c r="N183" s="237"/>
      <c r="O183" s="88"/>
      <c r="P183" s="88"/>
      <c r="Q183" s="88"/>
      <c r="R183" s="88"/>
      <c r="S183" s="88"/>
      <c r="T183" s="89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T183" s="21" t="s">
        <v>442</v>
      </c>
      <c r="AU183" s="21" t="s">
        <v>83</v>
      </c>
    </row>
    <row r="184" s="2" customFormat="1" ht="24.15" customHeight="1">
      <c r="A184" s="42"/>
      <c r="B184" s="43"/>
      <c r="C184" s="220" t="s">
        <v>829</v>
      </c>
      <c r="D184" s="220" t="s">
        <v>433</v>
      </c>
      <c r="E184" s="221" t="s">
        <v>4628</v>
      </c>
      <c r="F184" s="222" t="s">
        <v>4629</v>
      </c>
      <c r="G184" s="223" t="s">
        <v>949</v>
      </c>
      <c r="H184" s="224">
        <v>85</v>
      </c>
      <c r="I184" s="225"/>
      <c r="J184" s="226">
        <f>ROUND(I184*H184,2)</f>
        <v>0</v>
      </c>
      <c r="K184" s="222" t="s">
        <v>437</v>
      </c>
      <c r="L184" s="48"/>
      <c r="M184" s="227" t="s">
        <v>28</v>
      </c>
      <c r="N184" s="228" t="s">
        <v>45</v>
      </c>
      <c r="O184" s="88"/>
      <c r="P184" s="229">
        <f>O184*H184</f>
        <v>0</v>
      </c>
      <c r="Q184" s="229">
        <v>0.00012</v>
      </c>
      <c r="R184" s="229">
        <f>Q184*H184</f>
        <v>0.010200000000000001</v>
      </c>
      <c r="S184" s="229">
        <v>0</v>
      </c>
      <c r="T184" s="230">
        <f>S184*H184</f>
        <v>0</v>
      </c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R184" s="231" t="s">
        <v>645</v>
      </c>
      <c r="AT184" s="231" t="s">
        <v>433</v>
      </c>
      <c r="AU184" s="231" t="s">
        <v>83</v>
      </c>
      <c r="AY184" s="21" t="s">
        <v>426</v>
      </c>
      <c r="BE184" s="232">
        <f>IF(N184="základní",J184,0)</f>
        <v>0</v>
      </c>
      <c r="BF184" s="232">
        <f>IF(N184="snížená",J184,0)</f>
        <v>0</v>
      </c>
      <c r="BG184" s="232">
        <f>IF(N184="zákl. přenesená",J184,0)</f>
        <v>0</v>
      </c>
      <c r="BH184" s="232">
        <f>IF(N184="sníž. přenesená",J184,0)</f>
        <v>0</v>
      </c>
      <c r="BI184" s="232">
        <f>IF(N184="nulová",J184,0)</f>
        <v>0</v>
      </c>
      <c r="BJ184" s="21" t="s">
        <v>81</v>
      </c>
      <c r="BK184" s="232">
        <f>ROUND(I184*H184,2)</f>
        <v>0</v>
      </c>
      <c r="BL184" s="21" t="s">
        <v>645</v>
      </c>
      <c r="BM184" s="231" t="s">
        <v>1076</v>
      </c>
    </row>
    <row r="185" s="2" customFormat="1">
      <c r="A185" s="42"/>
      <c r="B185" s="43"/>
      <c r="C185" s="44"/>
      <c r="D185" s="233" t="s">
        <v>442</v>
      </c>
      <c r="E185" s="44"/>
      <c r="F185" s="234" t="s">
        <v>4630</v>
      </c>
      <c r="G185" s="44"/>
      <c r="H185" s="44"/>
      <c r="I185" s="235"/>
      <c r="J185" s="44"/>
      <c r="K185" s="44"/>
      <c r="L185" s="48"/>
      <c r="M185" s="236"/>
      <c r="N185" s="237"/>
      <c r="O185" s="88"/>
      <c r="P185" s="88"/>
      <c r="Q185" s="88"/>
      <c r="R185" s="88"/>
      <c r="S185" s="88"/>
      <c r="T185" s="89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T185" s="21" t="s">
        <v>442</v>
      </c>
      <c r="AU185" s="21" t="s">
        <v>83</v>
      </c>
    </row>
    <row r="186" s="2" customFormat="1" ht="16.5" customHeight="1">
      <c r="A186" s="42"/>
      <c r="B186" s="43"/>
      <c r="C186" s="220" t="s">
        <v>420</v>
      </c>
      <c r="D186" s="220" t="s">
        <v>433</v>
      </c>
      <c r="E186" s="221" t="s">
        <v>4631</v>
      </c>
      <c r="F186" s="222" t="s">
        <v>4632</v>
      </c>
      <c r="G186" s="223" t="s">
        <v>949</v>
      </c>
      <c r="H186" s="224">
        <v>15</v>
      </c>
      <c r="I186" s="225"/>
      <c r="J186" s="226">
        <f>ROUND(I186*H186,2)</f>
        <v>0</v>
      </c>
      <c r="K186" s="222" t="s">
        <v>437</v>
      </c>
      <c r="L186" s="48"/>
      <c r="M186" s="227" t="s">
        <v>28</v>
      </c>
      <c r="N186" s="228" t="s">
        <v>45</v>
      </c>
      <c r="O186" s="88"/>
      <c r="P186" s="229">
        <f>O186*H186</f>
        <v>0</v>
      </c>
      <c r="Q186" s="229">
        <v>0.0019200000000000001</v>
      </c>
      <c r="R186" s="229">
        <f>Q186*H186</f>
        <v>0.028799999999999999</v>
      </c>
      <c r="S186" s="229">
        <v>0</v>
      </c>
      <c r="T186" s="230">
        <f>S186*H186</f>
        <v>0</v>
      </c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R186" s="231" t="s">
        <v>645</v>
      </c>
      <c r="AT186" s="231" t="s">
        <v>433</v>
      </c>
      <c r="AU186" s="231" t="s">
        <v>83</v>
      </c>
      <c r="AY186" s="21" t="s">
        <v>426</v>
      </c>
      <c r="BE186" s="232">
        <f>IF(N186="základní",J186,0)</f>
        <v>0</v>
      </c>
      <c r="BF186" s="232">
        <f>IF(N186="snížená",J186,0)</f>
        <v>0</v>
      </c>
      <c r="BG186" s="232">
        <f>IF(N186="zákl. přenesená",J186,0)</f>
        <v>0</v>
      </c>
      <c r="BH186" s="232">
        <f>IF(N186="sníž. přenesená",J186,0)</f>
        <v>0</v>
      </c>
      <c r="BI186" s="232">
        <f>IF(N186="nulová",J186,0)</f>
        <v>0</v>
      </c>
      <c r="BJ186" s="21" t="s">
        <v>81</v>
      </c>
      <c r="BK186" s="232">
        <f>ROUND(I186*H186,2)</f>
        <v>0</v>
      </c>
      <c r="BL186" s="21" t="s">
        <v>645</v>
      </c>
      <c r="BM186" s="231" t="s">
        <v>1091</v>
      </c>
    </row>
    <row r="187" s="2" customFormat="1">
      <c r="A187" s="42"/>
      <c r="B187" s="43"/>
      <c r="C187" s="44"/>
      <c r="D187" s="233" t="s">
        <v>442</v>
      </c>
      <c r="E187" s="44"/>
      <c r="F187" s="234" t="s">
        <v>4633</v>
      </c>
      <c r="G187" s="44"/>
      <c r="H187" s="44"/>
      <c r="I187" s="235"/>
      <c r="J187" s="44"/>
      <c r="K187" s="44"/>
      <c r="L187" s="48"/>
      <c r="M187" s="236"/>
      <c r="N187" s="237"/>
      <c r="O187" s="88"/>
      <c r="P187" s="88"/>
      <c r="Q187" s="88"/>
      <c r="R187" s="88"/>
      <c r="S187" s="88"/>
      <c r="T187" s="89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T187" s="21" t="s">
        <v>442</v>
      </c>
      <c r="AU187" s="21" t="s">
        <v>83</v>
      </c>
    </row>
    <row r="188" s="2" customFormat="1" ht="24.15" customHeight="1">
      <c r="A188" s="42"/>
      <c r="B188" s="43"/>
      <c r="C188" s="220" t="s">
        <v>842</v>
      </c>
      <c r="D188" s="220" t="s">
        <v>433</v>
      </c>
      <c r="E188" s="221" t="s">
        <v>4634</v>
      </c>
      <c r="F188" s="222" t="s">
        <v>4635</v>
      </c>
      <c r="G188" s="223" t="s">
        <v>859</v>
      </c>
      <c r="H188" s="224">
        <v>38</v>
      </c>
      <c r="I188" s="225"/>
      <c r="J188" s="226">
        <f>ROUND(I188*H188,2)</f>
        <v>0</v>
      </c>
      <c r="K188" s="222" t="s">
        <v>437</v>
      </c>
      <c r="L188" s="48"/>
      <c r="M188" s="227" t="s">
        <v>28</v>
      </c>
      <c r="N188" s="228" t="s">
        <v>45</v>
      </c>
      <c r="O188" s="88"/>
      <c r="P188" s="229">
        <f>O188*H188</f>
        <v>0</v>
      </c>
      <c r="Q188" s="229">
        <v>0</v>
      </c>
      <c r="R188" s="229">
        <f>Q188*H188</f>
        <v>0</v>
      </c>
      <c r="S188" s="229">
        <v>0</v>
      </c>
      <c r="T188" s="230">
        <f>S188*H188</f>
        <v>0</v>
      </c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R188" s="231" t="s">
        <v>645</v>
      </c>
      <c r="AT188" s="231" t="s">
        <v>433</v>
      </c>
      <c r="AU188" s="231" t="s">
        <v>83</v>
      </c>
      <c r="AY188" s="21" t="s">
        <v>426</v>
      </c>
      <c r="BE188" s="232">
        <f>IF(N188="základní",J188,0)</f>
        <v>0</v>
      </c>
      <c r="BF188" s="232">
        <f>IF(N188="snížená",J188,0)</f>
        <v>0</v>
      </c>
      <c r="BG188" s="232">
        <f>IF(N188="zákl. přenesená",J188,0)</f>
        <v>0</v>
      </c>
      <c r="BH188" s="232">
        <f>IF(N188="sníž. přenesená",J188,0)</f>
        <v>0</v>
      </c>
      <c r="BI188" s="232">
        <f>IF(N188="nulová",J188,0)</f>
        <v>0</v>
      </c>
      <c r="BJ188" s="21" t="s">
        <v>81</v>
      </c>
      <c r="BK188" s="232">
        <f>ROUND(I188*H188,2)</f>
        <v>0</v>
      </c>
      <c r="BL188" s="21" t="s">
        <v>645</v>
      </c>
      <c r="BM188" s="231" t="s">
        <v>1108</v>
      </c>
    </row>
    <row r="189" s="2" customFormat="1">
      <c r="A189" s="42"/>
      <c r="B189" s="43"/>
      <c r="C189" s="44"/>
      <c r="D189" s="233" t="s">
        <v>442</v>
      </c>
      <c r="E189" s="44"/>
      <c r="F189" s="234" t="s">
        <v>4636</v>
      </c>
      <c r="G189" s="44"/>
      <c r="H189" s="44"/>
      <c r="I189" s="235"/>
      <c r="J189" s="44"/>
      <c r="K189" s="44"/>
      <c r="L189" s="48"/>
      <c r="M189" s="236"/>
      <c r="N189" s="237"/>
      <c r="O189" s="88"/>
      <c r="P189" s="88"/>
      <c r="Q189" s="88"/>
      <c r="R189" s="88"/>
      <c r="S189" s="88"/>
      <c r="T189" s="89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T189" s="21" t="s">
        <v>442</v>
      </c>
      <c r="AU189" s="21" t="s">
        <v>83</v>
      </c>
    </row>
    <row r="190" s="2" customFormat="1" ht="16.5" customHeight="1">
      <c r="A190" s="42"/>
      <c r="B190" s="43"/>
      <c r="C190" s="220" t="s">
        <v>848</v>
      </c>
      <c r="D190" s="220" t="s">
        <v>433</v>
      </c>
      <c r="E190" s="221" t="s">
        <v>4637</v>
      </c>
      <c r="F190" s="222" t="s">
        <v>4638</v>
      </c>
      <c r="G190" s="223" t="s">
        <v>859</v>
      </c>
      <c r="H190" s="224">
        <v>37</v>
      </c>
      <c r="I190" s="225"/>
      <c r="J190" s="226">
        <f>ROUND(I190*H190,2)</f>
        <v>0</v>
      </c>
      <c r="K190" s="222" t="s">
        <v>437</v>
      </c>
      <c r="L190" s="48"/>
      <c r="M190" s="227" t="s">
        <v>28</v>
      </c>
      <c r="N190" s="228" t="s">
        <v>45</v>
      </c>
      <c r="O190" s="88"/>
      <c r="P190" s="229">
        <f>O190*H190</f>
        <v>0</v>
      </c>
      <c r="Q190" s="229">
        <v>0.00017000000000000001</v>
      </c>
      <c r="R190" s="229">
        <f>Q190*H190</f>
        <v>0.0062900000000000005</v>
      </c>
      <c r="S190" s="229">
        <v>0</v>
      </c>
      <c r="T190" s="230">
        <f>S190*H190</f>
        <v>0</v>
      </c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R190" s="231" t="s">
        <v>645</v>
      </c>
      <c r="AT190" s="231" t="s">
        <v>433</v>
      </c>
      <c r="AU190" s="231" t="s">
        <v>83</v>
      </c>
      <c r="AY190" s="21" t="s">
        <v>426</v>
      </c>
      <c r="BE190" s="232">
        <f>IF(N190="základní",J190,0)</f>
        <v>0</v>
      </c>
      <c r="BF190" s="232">
        <f>IF(N190="snížená",J190,0)</f>
        <v>0</v>
      </c>
      <c r="BG190" s="232">
        <f>IF(N190="zákl. přenesená",J190,0)</f>
        <v>0</v>
      </c>
      <c r="BH190" s="232">
        <f>IF(N190="sníž. přenesená",J190,0)</f>
        <v>0</v>
      </c>
      <c r="BI190" s="232">
        <f>IF(N190="nulová",J190,0)</f>
        <v>0</v>
      </c>
      <c r="BJ190" s="21" t="s">
        <v>81</v>
      </c>
      <c r="BK190" s="232">
        <f>ROUND(I190*H190,2)</f>
        <v>0</v>
      </c>
      <c r="BL190" s="21" t="s">
        <v>645</v>
      </c>
      <c r="BM190" s="231" t="s">
        <v>1123</v>
      </c>
    </row>
    <row r="191" s="2" customFormat="1">
      <c r="A191" s="42"/>
      <c r="B191" s="43"/>
      <c r="C191" s="44"/>
      <c r="D191" s="233" t="s">
        <v>442</v>
      </c>
      <c r="E191" s="44"/>
      <c r="F191" s="234" t="s">
        <v>4639</v>
      </c>
      <c r="G191" s="44"/>
      <c r="H191" s="44"/>
      <c r="I191" s="235"/>
      <c r="J191" s="44"/>
      <c r="K191" s="44"/>
      <c r="L191" s="48"/>
      <c r="M191" s="236"/>
      <c r="N191" s="237"/>
      <c r="O191" s="88"/>
      <c r="P191" s="88"/>
      <c r="Q191" s="88"/>
      <c r="R191" s="88"/>
      <c r="S191" s="88"/>
      <c r="T191" s="89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T191" s="21" t="s">
        <v>442</v>
      </c>
      <c r="AU191" s="21" t="s">
        <v>83</v>
      </c>
    </row>
    <row r="192" s="2" customFormat="1" ht="24.15" customHeight="1">
      <c r="A192" s="42"/>
      <c r="B192" s="43"/>
      <c r="C192" s="220" t="s">
        <v>856</v>
      </c>
      <c r="D192" s="220" t="s">
        <v>433</v>
      </c>
      <c r="E192" s="221" t="s">
        <v>4640</v>
      </c>
      <c r="F192" s="222" t="s">
        <v>4641</v>
      </c>
      <c r="G192" s="223" t="s">
        <v>859</v>
      </c>
      <c r="H192" s="224">
        <v>5</v>
      </c>
      <c r="I192" s="225"/>
      <c r="J192" s="226">
        <f>ROUND(I192*H192,2)</f>
        <v>0</v>
      </c>
      <c r="K192" s="222" t="s">
        <v>437</v>
      </c>
      <c r="L192" s="48"/>
      <c r="M192" s="227" t="s">
        <v>28</v>
      </c>
      <c r="N192" s="228" t="s">
        <v>45</v>
      </c>
      <c r="O192" s="88"/>
      <c r="P192" s="229">
        <f>O192*H192</f>
        <v>0</v>
      </c>
      <c r="Q192" s="229">
        <v>0.00021000000000000001</v>
      </c>
      <c r="R192" s="229">
        <f>Q192*H192</f>
        <v>0.0010500000000000002</v>
      </c>
      <c r="S192" s="229">
        <v>0</v>
      </c>
      <c r="T192" s="230">
        <f>S192*H192</f>
        <v>0</v>
      </c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R192" s="231" t="s">
        <v>645</v>
      </c>
      <c r="AT192" s="231" t="s">
        <v>433</v>
      </c>
      <c r="AU192" s="231" t="s">
        <v>83</v>
      </c>
      <c r="AY192" s="21" t="s">
        <v>426</v>
      </c>
      <c r="BE192" s="232">
        <f>IF(N192="základní",J192,0)</f>
        <v>0</v>
      </c>
      <c r="BF192" s="232">
        <f>IF(N192="snížená",J192,0)</f>
        <v>0</v>
      </c>
      <c r="BG192" s="232">
        <f>IF(N192="zákl. přenesená",J192,0)</f>
        <v>0</v>
      </c>
      <c r="BH192" s="232">
        <f>IF(N192="sníž. přenesená",J192,0)</f>
        <v>0</v>
      </c>
      <c r="BI192" s="232">
        <f>IF(N192="nulová",J192,0)</f>
        <v>0</v>
      </c>
      <c r="BJ192" s="21" t="s">
        <v>81</v>
      </c>
      <c r="BK192" s="232">
        <f>ROUND(I192*H192,2)</f>
        <v>0</v>
      </c>
      <c r="BL192" s="21" t="s">
        <v>645</v>
      </c>
      <c r="BM192" s="231" t="s">
        <v>1135</v>
      </c>
    </row>
    <row r="193" s="2" customFormat="1">
      <c r="A193" s="42"/>
      <c r="B193" s="43"/>
      <c r="C193" s="44"/>
      <c r="D193" s="233" t="s">
        <v>442</v>
      </c>
      <c r="E193" s="44"/>
      <c r="F193" s="234" t="s">
        <v>4642</v>
      </c>
      <c r="G193" s="44"/>
      <c r="H193" s="44"/>
      <c r="I193" s="235"/>
      <c r="J193" s="44"/>
      <c r="K193" s="44"/>
      <c r="L193" s="48"/>
      <c r="M193" s="236"/>
      <c r="N193" s="237"/>
      <c r="O193" s="88"/>
      <c r="P193" s="88"/>
      <c r="Q193" s="88"/>
      <c r="R193" s="88"/>
      <c r="S193" s="88"/>
      <c r="T193" s="89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T193" s="21" t="s">
        <v>442</v>
      </c>
      <c r="AU193" s="21" t="s">
        <v>83</v>
      </c>
    </row>
    <row r="194" s="2" customFormat="1" ht="24.15" customHeight="1">
      <c r="A194" s="42"/>
      <c r="B194" s="43"/>
      <c r="C194" s="220" t="s">
        <v>864</v>
      </c>
      <c r="D194" s="220" t="s">
        <v>433</v>
      </c>
      <c r="E194" s="221" t="s">
        <v>4643</v>
      </c>
      <c r="F194" s="222" t="s">
        <v>4644</v>
      </c>
      <c r="G194" s="223" t="s">
        <v>859</v>
      </c>
      <c r="H194" s="224">
        <v>2</v>
      </c>
      <c r="I194" s="225"/>
      <c r="J194" s="226">
        <f>ROUND(I194*H194,2)</f>
        <v>0</v>
      </c>
      <c r="K194" s="222" t="s">
        <v>437</v>
      </c>
      <c r="L194" s="48"/>
      <c r="M194" s="227" t="s">
        <v>28</v>
      </c>
      <c r="N194" s="228" t="s">
        <v>45</v>
      </c>
      <c r="O194" s="88"/>
      <c r="P194" s="229">
        <f>O194*H194</f>
        <v>0</v>
      </c>
      <c r="Q194" s="229">
        <v>0.00034000000000000002</v>
      </c>
      <c r="R194" s="229">
        <f>Q194*H194</f>
        <v>0.00068000000000000005</v>
      </c>
      <c r="S194" s="229">
        <v>0</v>
      </c>
      <c r="T194" s="230">
        <f>S194*H194</f>
        <v>0</v>
      </c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R194" s="231" t="s">
        <v>645</v>
      </c>
      <c r="AT194" s="231" t="s">
        <v>433</v>
      </c>
      <c r="AU194" s="231" t="s">
        <v>83</v>
      </c>
      <c r="AY194" s="21" t="s">
        <v>426</v>
      </c>
      <c r="BE194" s="232">
        <f>IF(N194="základní",J194,0)</f>
        <v>0</v>
      </c>
      <c r="BF194" s="232">
        <f>IF(N194="snížená",J194,0)</f>
        <v>0</v>
      </c>
      <c r="BG194" s="232">
        <f>IF(N194="zákl. přenesená",J194,0)</f>
        <v>0</v>
      </c>
      <c r="BH194" s="232">
        <f>IF(N194="sníž. přenesená",J194,0)</f>
        <v>0</v>
      </c>
      <c r="BI194" s="232">
        <f>IF(N194="nulová",J194,0)</f>
        <v>0</v>
      </c>
      <c r="BJ194" s="21" t="s">
        <v>81</v>
      </c>
      <c r="BK194" s="232">
        <f>ROUND(I194*H194,2)</f>
        <v>0</v>
      </c>
      <c r="BL194" s="21" t="s">
        <v>645</v>
      </c>
      <c r="BM194" s="231" t="s">
        <v>1146</v>
      </c>
    </row>
    <row r="195" s="2" customFormat="1">
      <c r="A195" s="42"/>
      <c r="B195" s="43"/>
      <c r="C195" s="44"/>
      <c r="D195" s="233" t="s">
        <v>442</v>
      </c>
      <c r="E195" s="44"/>
      <c r="F195" s="234" t="s">
        <v>4645</v>
      </c>
      <c r="G195" s="44"/>
      <c r="H195" s="44"/>
      <c r="I195" s="235"/>
      <c r="J195" s="44"/>
      <c r="K195" s="44"/>
      <c r="L195" s="48"/>
      <c r="M195" s="236"/>
      <c r="N195" s="237"/>
      <c r="O195" s="88"/>
      <c r="P195" s="88"/>
      <c r="Q195" s="88"/>
      <c r="R195" s="88"/>
      <c r="S195" s="88"/>
      <c r="T195" s="89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T195" s="21" t="s">
        <v>442</v>
      </c>
      <c r="AU195" s="21" t="s">
        <v>83</v>
      </c>
    </row>
    <row r="196" s="2" customFormat="1" ht="24.15" customHeight="1">
      <c r="A196" s="42"/>
      <c r="B196" s="43"/>
      <c r="C196" s="220" t="s">
        <v>874</v>
      </c>
      <c r="D196" s="220" t="s">
        <v>433</v>
      </c>
      <c r="E196" s="221" t="s">
        <v>4646</v>
      </c>
      <c r="F196" s="222" t="s">
        <v>4647</v>
      </c>
      <c r="G196" s="223" t="s">
        <v>859</v>
      </c>
      <c r="H196" s="224">
        <v>2</v>
      </c>
      <c r="I196" s="225"/>
      <c r="J196" s="226">
        <f>ROUND(I196*H196,2)</f>
        <v>0</v>
      </c>
      <c r="K196" s="222" t="s">
        <v>437</v>
      </c>
      <c r="L196" s="48"/>
      <c r="M196" s="227" t="s">
        <v>28</v>
      </c>
      <c r="N196" s="228" t="s">
        <v>45</v>
      </c>
      <c r="O196" s="88"/>
      <c r="P196" s="229">
        <f>O196*H196</f>
        <v>0</v>
      </c>
      <c r="Q196" s="229">
        <v>0.00050000000000000001</v>
      </c>
      <c r="R196" s="229">
        <f>Q196*H196</f>
        <v>0.001</v>
      </c>
      <c r="S196" s="229">
        <v>0</v>
      </c>
      <c r="T196" s="230">
        <f>S196*H196</f>
        <v>0</v>
      </c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R196" s="231" t="s">
        <v>645</v>
      </c>
      <c r="AT196" s="231" t="s">
        <v>433</v>
      </c>
      <c r="AU196" s="231" t="s">
        <v>83</v>
      </c>
      <c r="AY196" s="21" t="s">
        <v>426</v>
      </c>
      <c r="BE196" s="232">
        <f>IF(N196="základní",J196,0)</f>
        <v>0</v>
      </c>
      <c r="BF196" s="232">
        <f>IF(N196="snížená",J196,0)</f>
        <v>0</v>
      </c>
      <c r="BG196" s="232">
        <f>IF(N196="zákl. přenesená",J196,0)</f>
        <v>0</v>
      </c>
      <c r="BH196" s="232">
        <f>IF(N196="sníž. přenesená",J196,0)</f>
        <v>0</v>
      </c>
      <c r="BI196" s="232">
        <f>IF(N196="nulová",J196,0)</f>
        <v>0</v>
      </c>
      <c r="BJ196" s="21" t="s">
        <v>81</v>
      </c>
      <c r="BK196" s="232">
        <f>ROUND(I196*H196,2)</f>
        <v>0</v>
      </c>
      <c r="BL196" s="21" t="s">
        <v>645</v>
      </c>
      <c r="BM196" s="231" t="s">
        <v>1156</v>
      </c>
    </row>
    <row r="197" s="2" customFormat="1">
      <c r="A197" s="42"/>
      <c r="B197" s="43"/>
      <c r="C197" s="44"/>
      <c r="D197" s="233" t="s">
        <v>442</v>
      </c>
      <c r="E197" s="44"/>
      <c r="F197" s="234" t="s">
        <v>4648</v>
      </c>
      <c r="G197" s="44"/>
      <c r="H197" s="44"/>
      <c r="I197" s="235"/>
      <c r="J197" s="44"/>
      <c r="K197" s="44"/>
      <c r="L197" s="48"/>
      <c r="M197" s="236"/>
      <c r="N197" s="237"/>
      <c r="O197" s="88"/>
      <c r="P197" s="88"/>
      <c r="Q197" s="88"/>
      <c r="R197" s="88"/>
      <c r="S197" s="88"/>
      <c r="T197" s="89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T197" s="21" t="s">
        <v>442</v>
      </c>
      <c r="AU197" s="21" t="s">
        <v>83</v>
      </c>
    </row>
    <row r="198" s="2" customFormat="1" ht="24.15" customHeight="1">
      <c r="A198" s="42"/>
      <c r="B198" s="43"/>
      <c r="C198" s="220" t="s">
        <v>880</v>
      </c>
      <c r="D198" s="220" t="s">
        <v>433</v>
      </c>
      <c r="E198" s="221" t="s">
        <v>4649</v>
      </c>
      <c r="F198" s="222" t="s">
        <v>4650</v>
      </c>
      <c r="G198" s="223" t="s">
        <v>859</v>
      </c>
      <c r="H198" s="224">
        <v>1</v>
      </c>
      <c r="I198" s="225"/>
      <c r="J198" s="226">
        <f>ROUND(I198*H198,2)</f>
        <v>0</v>
      </c>
      <c r="K198" s="222" t="s">
        <v>437</v>
      </c>
      <c r="L198" s="48"/>
      <c r="M198" s="227" t="s">
        <v>28</v>
      </c>
      <c r="N198" s="228" t="s">
        <v>45</v>
      </c>
      <c r="O198" s="88"/>
      <c r="P198" s="229">
        <f>O198*H198</f>
        <v>0</v>
      </c>
      <c r="Q198" s="229">
        <v>0.0292</v>
      </c>
      <c r="R198" s="229">
        <f>Q198*H198</f>
        <v>0.0292</v>
      </c>
      <c r="S198" s="229">
        <v>0</v>
      </c>
      <c r="T198" s="230">
        <f>S198*H198</f>
        <v>0</v>
      </c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R198" s="231" t="s">
        <v>645</v>
      </c>
      <c r="AT198" s="231" t="s">
        <v>433</v>
      </c>
      <c r="AU198" s="231" t="s">
        <v>83</v>
      </c>
      <c r="AY198" s="21" t="s">
        <v>426</v>
      </c>
      <c r="BE198" s="232">
        <f>IF(N198="základní",J198,0)</f>
        <v>0</v>
      </c>
      <c r="BF198" s="232">
        <f>IF(N198="snížená",J198,0)</f>
        <v>0</v>
      </c>
      <c r="BG198" s="232">
        <f>IF(N198="zákl. přenesená",J198,0)</f>
        <v>0</v>
      </c>
      <c r="BH198" s="232">
        <f>IF(N198="sníž. přenesená",J198,0)</f>
        <v>0</v>
      </c>
      <c r="BI198" s="232">
        <f>IF(N198="nulová",J198,0)</f>
        <v>0</v>
      </c>
      <c r="BJ198" s="21" t="s">
        <v>81</v>
      </c>
      <c r="BK198" s="232">
        <f>ROUND(I198*H198,2)</f>
        <v>0</v>
      </c>
      <c r="BL198" s="21" t="s">
        <v>645</v>
      </c>
      <c r="BM198" s="231" t="s">
        <v>1166</v>
      </c>
    </row>
    <row r="199" s="2" customFormat="1">
      <c r="A199" s="42"/>
      <c r="B199" s="43"/>
      <c r="C199" s="44"/>
      <c r="D199" s="233" t="s">
        <v>442</v>
      </c>
      <c r="E199" s="44"/>
      <c r="F199" s="234" t="s">
        <v>4651</v>
      </c>
      <c r="G199" s="44"/>
      <c r="H199" s="44"/>
      <c r="I199" s="235"/>
      <c r="J199" s="44"/>
      <c r="K199" s="44"/>
      <c r="L199" s="48"/>
      <c r="M199" s="236"/>
      <c r="N199" s="237"/>
      <c r="O199" s="88"/>
      <c r="P199" s="88"/>
      <c r="Q199" s="88"/>
      <c r="R199" s="88"/>
      <c r="S199" s="88"/>
      <c r="T199" s="89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T199" s="21" t="s">
        <v>442</v>
      </c>
      <c r="AU199" s="21" t="s">
        <v>83</v>
      </c>
    </row>
    <row r="200" s="2" customFormat="1" ht="16.5" customHeight="1">
      <c r="A200" s="42"/>
      <c r="B200" s="43"/>
      <c r="C200" s="220" t="s">
        <v>887</v>
      </c>
      <c r="D200" s="220" t="s">
        <v>433</v>
      </c>
      <c r="E200" s="221" t="s">
        <v>4652</v>
      </c>
      <c r="F200" s="222" t="s">
        <v>4653</v>
      </c>
      <c r="G200" s="223" t="s">
        <v>949</v>
      </c>
      <c r="H200" s="224">
        <v>195</v>
      </c>
      <c r="I200" s="225"/>
      <c r="J200" s="226">
        <f>ROUND(I200*H200,2)</f>
        <v>0</v>
      </c>
      <c r="K200" s="222" t="s">
        <v>437</v>
      </c>
      <c r="L200" s="48"/>
      <c r="M200" s="227" t="s">
        <v>28</v>
      </c>
      <c r="N200" s="228" t="s">
        <v>45</v>
      </c>
      <c r="O200" s="88"/>
      <c r="P200" s="229">
        <f>O200*H200</f>
        <v>0</v>
      </c>
      <c r="Q200" s="229">
        <v>0.00019000000000000001</v>
      </c>
      <c r="R200" s="229">
        <f>Q200*H200</f>
        <v>0.03705</v>
      </c>
      <c r="S200" s="229">
        <v>0</v>
      </c>
      <c r="T200" s="230">
        <f>S200*H200</f>
        <v>0</v>
      </c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R200" s="231" t="s">
        <v>645</v>
      </c>
      <c r="AT200" s="231" t="s">
        <v>433</v>
      </c>
      <c r="AU200" s="231" t="s">
        <v>83</v>
      </c>
      <c r="AY200" s="21" t="s">
        <v>426</v>
      </c>
      <c r="BE200" s="232">
        <f>IF(N200="základní",J200,0)</f>
        <v>0</v>
      </c>
      <c r="BF200" s="232">
        <f>IF(N200="snížená",J200,0)</f>
        <v>0</v>
      </c>
      <c r="BG200" s="232">
        <f>IF(N200="zákl. přenesená",J200,0)</f>
        <v>0</v>
      </c>
      <c r="BH200" s="232">
        <f>IF(N200="sníž. přenesená",J200,0)</f>
        <v>0</v>
      </c>
      <c r="BI200" s="232">
        <f>IF(N200="nulová",J200,0)</f>
        <v>0</v>
      </c>
      <c r="BJ200" s="21" t="s">
        <v>81</v>
      </c>
      <c r="BK200" s="232">
        <f>ROUND(I200*H200,2)</f>
        <v>0</v>
      </c>
      <c r="BL200" s="21" t="s">
        <v>645</v>
      </c>
      <c r="BM200" s="231" t="s">
        <v>1175</v>
      </c>
    </row>
    <row r="201" s="2" customFormat="1">
      <c r="A201" s="42"/>
      <c r="B201" s="43"/>
      <c r="C201" s="44"/>
      <c r="D201" s="233" t="s">
        <v>442</v>
      </c>
      <c r="E201" s="44"/>
      <c r="F201" s="234" t="s">
        <v>4654</v>
      </c>
      <c r="G201" s="44"/>
      <c r="H201" s="44"/>
      <c r="I201" s="235"/>
      <c r="J201" s="44"/>
      <c r="K201" s="44"/>
      <c r="L201" s="48"/>
      <c r="M201" s="236"/>
      <c r="N201" s="237"/>
      <c r="O201" s="88"/>
      <c r="P201" s="88"/>
      <c r="Q201" s="88"/>
      <c r="R201" s="88"/>
      <c r="S201" s="88"/>
      <c r="T201" s="89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T201" s="21" t="s">
        <v>442</v>
      </c>
      <c r="AU201" s="21" t="s">
        <v>83</v>
      </c>
    </row>
    <row r="202" s="2" customFormat="1" ht="21.75" customHeight="1">
      <c r="A202" s="42"/>
      <c r="B202" s="43"/>
      <c r="C202" s="220" t="s">
        <v>895</v>
      </c>
      <c r="D202" s="220" t="s">
        <v>433</v>
      </c>
      <c r="E202" s="221" t="s">
        <v>4655</v>
      </c>
      <c r="F202" s="222" t="s">
        <v>4656</v>
      </c>
      <c r="G202" s="223" t="s">
        <v>949</v>
      </c>
      <c r="H202" s="224">
        <v>195</v>
      </c>
      <c r="I202" s="225"/>
      <c r="J202" s="226">
        <f>ROUND(I202*H202,2)</f>
        <v>0</v>
      </c>
      <c r="K202" s="222" t="s">
        <v>437</v>
      </c>
      <c r="L202" s="48"/>
      <c r="M202" s="227" t="s">
        <v>28</v>
      </c>
      <c r="N202" s="228" t="s">
        <v>45</v>
      </c>
      <c r="O202" s="88"/>
      <c r="P202" s="229">
        <f>O202*H202</f>
        <v>0</v>
      </c>
      <c r="Q202" s="229">
        <v>1.0000000000000001E-05</v>
      </c>
      <c r="R202" s="229">
        <f>Q202*H202</f>
        <v>0.0019500000000000001</v>
      </c>
      <c r="S202" s="229">
        <v>0</v>
      </c>
      <c r="T202" s="230">
        <f>S202*H202</f>
        <v>0</v>
      </c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R202" s="231" t="s">
        <v>645</v>
      </c>
      <c r="AT202" s="231" t="s">
        <v>433</v>
      </c>
      <c r="AU202" s="231" t="s">
        <v>83</v>
      </c>
      <c r="AY202" s="21" t="s">
        <v>426</v>
      </c>
      <c r="BE202" s="232">
        <f>IF(N202="základní",J202,0)</f>
        <v>0</v>
      </c>
      <c r="BF202" s="232">
        <f>IF(N202="snížená",J202,0)</f>
        <v>0</v>
      </c>
      <c r="BG202" s="232">
        <f>IF(N202="zákl. přenesená",J202,0)</f>
        <v>0</v>
      </c>
      <c r="BH202" s="232">
        <f>IF(N202="sníž. přenesená",J202,0)</f>
        <v>0</v>
      </c>
      <c r="BI202" s="232">
        <f>IF(N202="nulová",J202,0)</f>
        <v>0</v>
      </c>
      <c r="BJ202" s="21" t="s">
        <v>81</v>
      </c>
      <c r="BK202" s="232">
        <f>ROUND(I202*H202,2)</f>
        <v>0</v>
      </c>
      <c r="BL202" s="21" t="s">
        <v>645</v>
      </c>
      <c r="BM202" s="231" t="s">
        <v>1185</v>
      </c>
    </row>
    <row r="203" s="2" customFormat="1">
      <c r="A203" s="42"/>
      <c r="B203" s="43"/>
      <c r="C203" s="44"/>
      <c r="D203" s="233" t="s">
        <v>442</v>
      </c>
      <c r="E203" s="44"/>
      <c r="F203" s="234" t="s">
        <v>4657</v>
      </c>
      <c r="G203" s="44"/>
      <c r="H203" s="44"/>
      <c r="I203" s="235"/>
      <c r="J203" s="44"/>
      <c r="K203" s="44"/>
      <c r="L203" s="48"/>
      <c r="M203" s="236"/>
      <c r="N203" s="237"/>
      <c r="O203" s="88"/>
      <c r="P203" s="88"/>
      <c r="Q203" s="88"/>
      <c r="R203" s="88"/>
      <c r="S203" s="88"/>
      <c r="T203" s="89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T203" s="21" t="s">
        <v>442</v>
      </c>
      <c r="AU203" s="21" t="s">
        <v>83</v>
      </c>
    </row>
    <row r="204" s="2" customFormat="1" ht="16.5" customHeight="1">
      <c r="A204" s="42"/>
      <c r="B204" s="43"/>
      <c r="C204" s="220" t="s">
        <v>902</v>
      </c>
      <c r="D204" s="220" t="s">
        <v>433</v>
      </c>
      <c r="E204" s="221" t="s">
        <v>4658</v>
      </c>
      <c r="F204" s="222" t="s">
        <v>4659</v>
      </c>
      <c r="G204" s="223" t="s">
        <v>859</v>
      </c>
      <c r="H204" s="224">
        <v>40</v>
      </c>
      <c r="I204" s="225"/>
      <c r="J204" s="226">
        <f>ROUND(I204*H204,2)</f>
        <v>0</v>
      </c>
      <c r="K204" s="222" t="s">
        <v>28</v>
      </c>
      <c r="L204" s="48"/>
      <c r="M204" s="227" t="s">
        <v>28</v>
      </c>
      <c r="N204" s="228" t="s">
        <v>45</v>
      </c>
      <c r="O204" s="88"/>
      <c r="P204" s="229">
        <f>O204*H204</f>
        <v>0</v>
      </c>
      <c r="Q204" s="229">
        <v>0.00010000000000000001</v>
      </c>
      <c r="R204" s="229">
        <f>Q204*H204</f>
        <v>0.0040000000000000001</v>
      </c>
      <c r="S204" s="229">
        <v>0</v>
      </c>
      <c r="T204" s="230">
        <f>S204*H204</f>
        <v>0</v>
      </c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R204" s="231" t="s">
        <v>645</v>
      </c>
      <c r="AT204" s="231" t="s">
        <v>433</v>
      </c>
      <c r="AU204" s="231" t="s">
        <v>83</v>
      </c>
      <c r="AY204" s="21" t="s">
        <v>426</v>
      </c>
      <c r="BE204" s="232">
        <f>IF(N204="základní",J204,0)</f>
        <v>0</v>
      </c>
      <c r="BF204" s="232">
        <f>IF(N204="snížená",J204,0)</f>
        <v>0</v>
      </c>
      <c r="BG204" s="232">
        <f>IF(N204="zákl. přenesená",J204,0)</f>
        <v>0</v>
      </c>
      <c r="BH204" s="232">
        <f>IF(N204="sníž. přenesená",J204,0)</f>
        <v>0</v>
      </c>
      <c r="BI204" s="232">
        <f>IF(N204="nulová",J204,0)</f>
        <v>0</v>
      </c>
      <c r="BJ204" s="21" t="s">
        <v>81</v>
      </c>
      <c r="BK204" s="232">
        <f>ROUND(I204*H204,2)</f>
        <v>0</v>
      </c>
      <c r="BL204" s="21" t="s">
        <v>645</v>
      </c>
      <c r="BM204" s="231" t="s">
        <v>1194</v>
      </c>
    </row>
    <row r="205" s="2" customFormat="1" ht="24.15" customHeight="1">
      <c r="A205" s="42"/>
      <c r="B205" s="43"/>
      <c r="C205" s="220" t="s">
        <v>907</v>
      </c>
      <c r="D205" s="220" t="s">
        <v>433</v>
      </c>
      <c r="E205" s="221" t="s">
        <v>4660</v>
      </c>
      <c r="F205" s="222" t="s">
        <v>4661</v>
      </c>
      <c r="G205" s="223" t="s">
        <v>4590</v>
      </c>
      <c r="H205" s="224">
        <v>16</v>
      </c>
      <c r="I205" s="225"/>
      <c r="J205" s="226">
        <f>ROUND(I205*H205,2)</f>
        <v>0</v>
      </c>
      <c r="K205" s="222" t="s">
        <v>28</v>
      </c>
      <c r="L205" s="48"/>
      <c r="M205" s="227" t="s">
        <v>28</v>
      </c>
      <c r="N205" s="228" t="s">
        <v>45</v>
      </c>
      <c r="O205" s="88"/>
      <c r="P205" s="229">
        <f>O205*H205</f>
        <v>0</v>
      </c>
      <c r="Q205" s="229">
        <v>0.001</v>
      </c>
      <c r="R205" s="229">
        <f>Q205*H205</f>
        <v>0.016</v>
      </c>
      <c r="S205" s="229">
        <v>0</v>
      </c>
      <c r="T205" s="230">
        <f>S205*H205</f>
        <v>0</v>
      </c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R205" s="231" t="s">
        <v>645</v>
      </c>
      <c r="AT205" s="231" t="s">
        <v>433</v>
      </c>
      <c r="AU205" s="231" t="s">
        <v>83</v>
      </c>
      <c r="AY205" s="21" t="s">
        <v>426</v>
      </c>
      <c r="BE205" s="232">
        <f>IF(N205="základní",J205,0)</f>
        <v>0</v>
      </c>
      <c r="BF205" s="232">
        <f>IF(N205="snížená",J205,0)</f>
        <v>0</v>
      </c>
      <c r="BG205" s="232">
        <f>IF(N205="zákl. přenesená",J205,0)</f>
        <v>0</v>
      </c>
      <c r="BH205" s="232">
        <f>IF(N205="sníž. přenesená",J205,0)</f>
        <v>0</v>
      </c>
      <c r="BI205" s="232">
        <f>IF(N205="nulová",J205,0)</f>
        <v>0</v>
      </c>
      <c r="BJ205" s="21" t="s">
        <v>81</v>
      </c>
      <c r="BK205" s="232">
        <f>ROUND(I205*H205,2)</f>
        <v>0</v>
      </c>
      <c r="BL205" s="21" t="s">
        <v>645</v>
      </c>
      <c r="BM205" s="231" t="s">
        <v>1205</v>
      </c>
    </row>
    <row r="206" s="2" customFormat="1" ht="16.5" customHeight="1">
      <c r="A206" s="42"/>
      <c r="B206" s="43"/>
      <c r="C206" s="220" t="s">
        <v>913</v>
      </c>
      <c r="D206" s="220" t="s">
        <v>433</v>
      </c>
      <c r="E206" s="221" t="s">
        <v>4662</v>
      </c>
      <c r="F206" s="222" t="s">
        <v>4663</v>
      </c>
      <c r="G206" s="223" t="s">
        <v>859</v>
      </c>
      <c r="H206" s="224">
        <v>1</v>
      </c>
      <c r="I206" s="225"/>
      <c r="J206" s="226">
        <f>ROUND(I206*H206,2)</f>
        <v>0</v>
      </c>
      <c r="K206" s="222" t="s">
        <v>437</v>
      </c>
      <c r="L206" s="48"/>
      <c r="M206" s="227" t="s">
        <v>28</v>
      </c>
      <c r="N206" s="228" t="s">
        <v>45</v>
      </c>
      <c r="O206" s="88"/>
      <c r="P206" s="229">
        <f>O206*H206</f>
        <v>0</v>
      </c>
      <c r="Q206" s="229">
        <v>0</v>
      </c>
      <c r="R206" s="229">
        <f>Q206*H206</f>
        <v>0</v>
      </c>
      <c r="S206" s="229">
        <v>0</v>
      </c>
      <c r="T206" s="230">
        <f>S206*H206</f>
        <v>0</v>
      </c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R206" s="231" t="s">
        <v>645</v>
      </c>
      <c r="AT206" s="231" t="s">
        <v>433</v>
      </c>
      <c r="AU206" s="231" t="s">
        <v>83</v>
      </c>
      <c r="AY206" s="21" t="s">
        <v>426</v>
      </c>
      <c r="BE206" s="232">
        <f>IF(N206="základní",J206,0)</f>
        <v>0</v>
      </c>
      <c r="BF206" s="232">
        <f>IF(N206="snížená",J206,0)</f>
        <v>0</v>
      </c>
      <c r="BG206" s="232">
        <f>IF(N206="zákl. přenesená",J206,0)</f>
        <v>0</v>
      </c>
      <c r="BH206" s="232">
        <f>IF(N206="sníž. přenesená",J206,0)</f>
        <v>0</v>
      </c>
      <c r="BI206" s="232">
        <f>IF(N206="nulová",J206,0)</f>
        <v>0</v>
      </c>
      <c r="BJ206" s="21" t="s">
        <v>81</v>
      </c>
      <c r="BK206" s="232">
        <f>ROUND(I206*H206,2)</f>
        <v>0</v>
      </c>
      <c r="BL206" s="21" t="s">
        <v>645</v>
      </c>
      <c r="BM206" s="231" t="s">
        <v>1216</v>
      </c>
    </row>
    <row r="207" s="2" customFormat="1">
      <c r="A207" s="42"/>
      <c r="B207" s="43"/>
      <c r="C207" s="44"/>
      <c r="D207" s="233" t="s">
        <v>442</v>
      </c>
      <c r="E207" s="44"/>
      <c r="F207" s="234" t="s">
        <v>4664</v>
      </c>
      <c r="G207" s="44"/>
      <c r="H207" s="44"/>
      <c r="I207" s="235"/>
      <c r="J207" s="44"/>
      <c r="K207" s="44"/>
      <c r="L207" s="48"/>
      <c r="M207" s="236"/>
      <c r="N207" s="237"/>
      <c r="O207" s="88"/>
      <c r="P207" s="88"/>
      <c r="Q207" s="88"/>
      <c r="R207" s="88"/>
      <c r="S207" s="88"/>
      <c r="T207" s="89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T207" s="21" t="s">
        <v>442</v>
      </c>
      <c r="AU207" s="21" t="s">
        <v>83</v>
      </c>
    </row>
    <row r="208" s="2" customFormat="1" ht="16.5" customHeight="1">
      <c r="A208" s="42"/>
      <c r="B208" s="43"/>
      <c r="C208" s="220" t="s">
        <v>918</v>
      </c>
      <c r="D208" s="220" t="s">
        <v>433</v>
      </c>
      <c r="E208" s="221" t="s">
        <v>4665</v>
      </c>
      <c r="F208" s="222" t="s">
        <v>4666</v>
      </c>
      <c r="G208" s="223" t="s">
        <v>859</v>
      </c>
      <c r="H208" s="224">
        <v>1</v>
      </c>
      <c r="I208" s="225"/>
      <c r="J208" s="226">
        <f>ROUND(I208*H208,2)</f>
        <v>0</v>
      </c>
      <c r="K208" s="222" t="s">
        <v>437</v>
      </c>
      <c r="L208" s="48"/>
      <c r="M208" s="227" t="s">
        <v>28</v>
      </c>
      <c r="N208" s="228" t="s">
        <v>45</v>
      </c>
      <c r="O208" s="88"/>
      <c r="P208" s="229">
        <f>O208*H208</f>
        <v>0</v>
      </c>
      <c r="Q208" s="229">
        <v>0.0052399999999999999</v>
      </c>
      <c r="R208" s="229">
        <f>Q208*H208</f>
        <v>0.0052399999999999999</v>
      </c>
      <c r="S208" s="229">
        <v>0</v>
      </c>
      <c r="T208" s="230">
        <f>S208*H208</f>
        <v>0</v>
      </c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R208" s="231" t="s">
        <v>645</v>
      </c>
      <c r="AT208" s="231" t="s">
        <v>433</v>
      </c>
      <c r="AU208" s="231" t="s">
        <v>83</v>
      </c>
      <c r="AY208" s="21" t="s">
        <v>426</v>
      </c>
      <c r="BE208" s="232">
        <f>IF(N208="základní",J208,0)</f>
        <v>0</v>
      </c>
      <c r="BF208" s="232">
        <f>IF(N208="snížená",J208,0)</f>
        <v>0</v>
      </c>
      <c r="BG208" s="232">
        <f>IF(N208="zákl. přenesená",J208,0)</f>
        <v>0</v>
      </c>
      <c r="BH208" s="232">
        <f>IF(N208="sníž. přenesená",J208,0)</f>
        <v>0</v>
      </c>
      <c r="BI208" s="232">
        <f>IF(N208="nulová",J208,0)</f>
        <v>0</v>
      </c>
      <c r="BJ208" s="21" t="s">
        <v>81</v>
      </c>
      <c r="BK208" s="232">
        <f>ROUND(I208*H208,2)</f>
        <v>0</v>
      </c>
      <c r="BL208" s="21" t="s">
        <v>645</v>
      </c>
      <c r="BM208" s="231" t="s">
        <v>1227</v>
      </c>
    </row>
    <row r="209" s="2" customFormat="1">
      <c r="A209" s="42"/>
      <c r="B209" s="43"/>
      <c r="C209" s="44"/>
      <c r="D209" s="233" t="s">
        <v>442</v>
      </c>
      <c r="E209" s="44"/>
      <c r="F209" s="234" t="s">
        <v>4667</v>
      </c>
      <c r="G209" s="44"/>
      <c r="H209" s="44"/>
      <c r="I209" s="235"/>
      <c r="J209" s="44"/>
      <c r="K209" s="44"/>
      <c r="L209" s="48"/>
      <c r="M209" s="236"/>
      <c r="N209" s="237"/>
      <c r="O209" s="88"/>
      <c r="P209" s="88"/>
      <c r="Q209" s="88"/>
      <c r="R209" s="88"/>
      <c r="S209" s="88"/>
      <c r="T209" s="89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T209" s="21" t="s">
        <v>442</v>
      </c>
      <c r="AU209" s="21" t="s">
        <v>83</v>
      </c>
    </row>
    <row r="210" s="2" customFormat="1" ht="16.5" customHeight="1">
      <c r="A210" s="42"/>
      <c r="B210" s="43"/>
      <c r="C210" s="220" t="s">
        <v>922</v>
      </c>
      <c r="D210" s="220" t="s">
        <v>433</v>
      </c>
      <c r="E210" s="221" t="s">
        <v>4668</v>
      </c>
      <c r="F210" s="222" t="s">
        <v>4669</v>
      </c>
      <c r="G210" s="223" t="s">
        <v>859</v>
      </c>
      <c r="H210" s="224">
        <v>4</v>
      </c>
      <c r="I210" s="225"/>
      <c r="J210" s="226">
        <f>ROUND(I210*H210,2)</f>
        <v>0</v>
      </c>
      <c r="K210" s="222" t="s">
        <v>437</v>
      </c>
      <c r="L210" s="48"/>
      <c r="M210" s="227" t="s">
        <v>28</v>
      </c>
      <c r="N210" s="228" t="s">
        <v>45</v>
      </c>
      <c r="O210" s="88"/>
      <c r="P210" s="229">
        <f>O210*H210</f>
        <v>0</v>
      </c>
      <c r="Q210" s="229">
        <v>0</v>
      </c>
      <c r="R210" s="229">
        <f>Q210*H210</f>
        <v>0</v>
      </c>
      <c r="S210" s="229">
        <v>0</v>
      </c>
      <c r="T210" s="230">
        <f>S210*H210</f>
        <v>0</v>
      </c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R210" s="231" t="s">
        <v>645</v>
      </c>
      <c r="AT210" s="231" t="s">
        <v>433</v>
      </c>
      <c r="AU210" s="231" t="s">
        <v>83</v>
      </c>
      <c r="AY210" s="21" t="s">
        <v>426</v>
      </c>
      <c r="BE210" s="232">
        <f>IF(N210="základní",J210,0)</f>
        <v>0</v>
      </c>
      <c r="BF210" s="232">
        <f>IF(N210="snížená",J210,0)</f>
        <v>0</v>
      </c>
      <c r="BG210" s="232">
        <f>IF(N210="zákl. přenesená",J210,0)</f>
        <v>0</v>
      </c>
      <c r="BH210" s="232">
        <f>IF(N210="sníž. přenesená",J210,0)</f>
        <v>0</v>
      </c>
      <c r="BI210" s="232">
        <f>IF(N210="nulová",J210,0)</f>
        <v>0</v>
      </c>
      <c r="BJ210" s="21" t="s">
        <v>81</v>
      </c>
      <c r="BK210" s="232">
        <f>ROUND(I210*H210,2)</f>
        <v>0</v>
      </c>
      <c r="BL210" s="21" t="s">
        <v>645</v>
      </c>
      <c r="BM210" s="231" t="s">
        <v>1244</v>
      </c>
    </row>
    <row r="211" s="2" customFormat="1">
      <c r="A211" s="42"/>
      <c r="B211" s="43"/>
      <c r="C211" s="44"/>
      <c r="D211" s="233" t="s">
        <v>442</v>
      </c>
      <c r="E211" s="44"/>
      <c r="F211" s="234" t="s">
        <v>4670</v>
      </c>
      <c r="G211" s="44"/>
      <c r="H211" s="44"/>
      <c r="I211" s="235"/>
      <c r="J211" s="44"/>
      <c r="K211" s="44"/>
      <c r="L211" s="48"/>
      <c r="M211" s="236"/>
      <c r="N211" s="237"/>
      <c r="O211" s="88"/>
      <c r="P211" s="88"/>
      <c r="Q211" s="88"/>
      <c r="R211" s="88"/>
      <c r="S211" s="88"/>
      <c r="T211" s="89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T211" s="21" t="s">
        <v>442</v>
      </c>
      <c r="AU211" s="21" t="s">
        <v>83</v>
      </c>
    </row>
    <row r="212" s="2" customFormat="1" ht="16.5" customHeight="1">
      <c r="A212" s="42"/>
      <c r="B212" s="43"/>
      <c r="C212" s="220" t="s">
        <v>927</v>
      </c>
      <c r="D212" s="220" t="s">
        <v>433</v>
      </c>
      <c r="E212" s="221" t="s">
        <v>4671</v>
      </c>
      <c r="F212" s="222" t="s">
        <v>4672</v>
      </c>
      <c r="G212" s="223" t="s">
        <v>859</v>
      </c>
      <c r="H212" s="224">
        <v>2</v>
      </c>
      <c r="I212" s="225"/>
      <c r="J212" s="226">
        <f>ROUND(I212*H212,2)</f>
        <v>0</v>
      </c>
      <c r="K212" s="222" t="s">
        <v>437</v>
      </c>
      <c r="L212" s="48"/>
      <c r="M212" s="227" t="s">
        <v>28</v>
      </c>
      <c r="N212" s="228" t="s">
        <v>45</v>
      </c>
      <c r="O212" s="88"/>
      <c r="P212" s="229">
        <f>O212*H212</f>
        <v>0</v>
      </c>
      <c r="Q212" s="229">
        <v>0</v>
      </c>
      <c r="R212" s="229">
        <f>Q212*H212</f>
        <v>0</v>
      </c>
      <c r="S212" s="229">
        <v>0</v>
      </c>
      <c r="T212" s="230">
        <f>S212*H212</f>
        <v>0</v>
      </c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R212" s="231" t="s">
        <v>645</v>
      </c>
      <c r="AT212" s="231" t="s">
        <v>433</v>
      </c>
      <c r="AU212" s="231" t="s">
        <v>83</v>
      </c>
      <c r="AY212" s="21" t="s">
        <v>426</v>
      </c>
      <c r="BE212" s="232">
        <f>IF(N212="základní",J212,0)</f>
        <v>0</v>
      </c>
      <c r="BF212" s="232">
        <f>IF(N212="snížená",J212,0)</f>
        <v>0</v>
      </c>
      <c r="BG212" s="232">
        <f>IF(N212="zákl. přenesená",J212,0)</f>
        <v>0</v>
      </c>
      <c r="BH212" s="232">
        <f>IF(N212="sníž. přenesená",J212,0)</f>
        <v>0</v>
      </c>
      <c r="BI212" s="232">
        <f>IF(N212="nulová",J212,0)</f>
        <v>0</v>
      </c>
      <c r="BJ212" s="21" t="s">
        <v>81</v>
      </c>
      <c r="BK212" s="232">
        <f>ROUND(I212*H212,2)</f>
        <v>0</v>
      </c>
      <c r="BL212" s="21" t="s">
        <v>645</v>
      </c>
      <c r="BM212" s="231" t="s">
        <v>1257</v>
      </c>
    </row>
    <row r="213" s="2" customFormat="1">
      <c r="A213" s="42"/>
      <c r="B213" s="43"/>
      <c r="C213" s="44"/>
      <c r="D213" s="233" t="s">
        <v>442</v>
      </c>
      <c r="E213" s="44"/>
      <c r="F213" s="234" t="s">
        <v>4673</v>
      </c>
      <c r="G213" s="44"/>
      <c r="H213" s="44"/>
      <c r="I213" s="235"/>
      <c r="J213" s="44"/>
      <c r="K213" s="44"/>
      <c r="L213" s="48"/>
      <c r="M213" s="236"/>
      <c r="N213" s="237"/>
      <c r="O213" s="88"/>
      <c r="P213" s="88"/>
      <c r="Q213" s="88"/>
      <c r="R213" s="88"/>
      <c r="S213" s="88"/>
      <c r="T213" s="89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T213" s="21" t="s">
        <v>442</v>
      </c>
      <c r="AU213" s="21" t="s">
        <v>83</v>
      </c>
    </row>
    <row r="214" s="2" customFormat="1" ht="24.15" customHeight="1">
      <c r="A214" s="42"/>
      <c r="B214" s="43"/>
      <c r="C214" s="220" t="s">
        <v>933</v>
      </c>
      <c r="D214" s="220" t="s">
        <v>433</v>
      </c>
      <c r="E214" s="221" t="s">
        <v>4674</v>
      </c>
      <c r="F214" s="222" t="s">
        <v>4675</v>
      </c>
      <c r="G214" s="223" t="s">
        <v>859</v>
      </c>
      <c r="H214" s="224">
        <v>2</v>
      </c>
      <c r="I214" s="225"/>
      <c r="J214" s="226">
        <f>ROUND(I214*H214,2)</f>
        <v>0</v>
      </c>
      <c r="K214" s="222" t="s">
        <v>437</v>
      </c>
      <c r="L214" s="48"/>
      <c r="M214" s="227" t="s">
        <v>28</v>
      </c>
      <c r="N214" s="228" t="s">
        <v>45</v>
      </c>
      <c r="O214" s="88"/>
      <c r="P214" s="229">
        <f>O214*H214</f>
        <v>0</v>
      </c>
      <c r="Q214" s="229">
        <v>4.0000000000000003E-05</v>
      </c>
      <c r="R214" s="229">
        <f>Q214*H214</f>
        <v>8.0000000000000007E-05</v>
      </c>
      <c r="S214" s="229">
        <v>0.00036000000000000002</v>
      </c>
      <c r="T214" s="230">
        <f>S214*H214</f>
        <v>0.00072000000000000005</v>
      </c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R214" s="231" t="s">
        <v>645</v>
      </c>
      <c r="AT214" s="231" t="s">
        <v>433</v>
      </c>
      <c r="AU214" s="231" t="s">
        <v>83</v>
      </c>
      <c r="AY214" s="21" t="s">
        <v>426</v>
      </c>
      <c r="BE214" s="232">
        <f>IF(N214="základní",J214,0)</f>
        <v>0</v>
      </c>
      <c r="BF214" s="232">
        <f>IF(N214="snížená",J214,0)</f>
        <v>0</v>
      </c>
      <c r="BG214" s="232">
        <f>IF(N214="zákl. přenesená",J214,0)</f>
        <v>0</v>
      </c>
      <c r="BH214" s="232">
        <f>IF(N214="sníž. přenesená",J214,0)</f>
        <v>0</v>
      </c>
      <c r="BI214" s="232">
        <f>IF(N214="nulová",J214,0)</f>
        <v>0</v>
      </c>
      <c r="BJ214" s="21" t="s">
        <v>81</v>
      </c>
      <c r="BK214" s="232">
        <f>ROUND(I214*H214,2)</f>
        <v>0</v>
      </c>
      <c r="BL214" s="21" t="s">
        <v>645</v>
      </c>
      <c r="BM214" s="231" t="s">
        <v>317</v>
      </c>
    </row>
    <row r="215" s="2" customFormat="1">
      <c r="A215" s="42"/>
      <c r="B215" s="43"/>
      <c r="C215" s="44"/>
      <c r="D215" s="233" t="s">
        <v>442</v>
      </c>
      <c r="E215" s="44"/>
      <c r="F215" s="234" t="s">
        <v>4676</v>
      </c>
      <c r="G215" s="44"/>
      <c r="H215" s="44"/>
      <c r="I215" s="235"/>
      <c r="J215" s="44"/>
      <c r="K215" s="44"/>
      <c r="L215" s="48"/>
      <c r="M215" s="236"/>
      <c r="N215" s="237"/>
      <c r="O215" s="88"/>
      <c r="P215" s="88"/>
      <c r="Q215" s="88"/>
      <c r="R215" s="88"/>
      <c r="S215" s="88"/>
      <c r="T215" s="89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T215" s="21" t="s">
        <v>442</v>
      </c>
      <c r="AU215" s="21" t="s">
        <v>83</v>
      </c>
    </row>
    <row r="216" s="2" customFormat="1" ht="24.15" customHeight="1">
      <c r="A216" s="42"/>
      <c r="B216" s="43"/>
      <c r="C216" s="220" t="s">
        <v>939</v>
      </c>
      <c r="D216" s="220" t="s">
        <v>433</v>
      </c>
      <c r="E216" s="221" t="s">
        <v>4677</v>
      </c>
      <c r="F216" s="222" t="s">
        <v>4678</v>
      </c>
      <c r="G216" s="223" t="s">
        <v>859</v>
      </c>
      <c r="H216" s="224">
        <v>1</v>
      </c>
      <c r="I216" s="225"/>
      <c r="J216" s="226">
        <f>ROUND(I216*H216,2)</f>
        <v>0</v>
      </c>
      <c r="K216" s="222" t="s">
        <v>437</v>
      </c>
      <c r="L216" s="48"/>
      <c r="M216" s="227" t="s">
        <v>28</v>
      </c>
      <c r="N216" s="228" t="s">
        <v>45</v>
      </c>
      <c r="O216" s="88"/>
      <c r="P216" s="229">
        <f>O216*H216</f>
        <v>0</v>
      </c>
      <c r="Q216" s="229">
        <v>5.0000000000000002E-05</v>
      </c>
      <c r="R216" s="229">
        <f>Q216*H216</f>
        <v>5.0000000000000002E-05</v>
      </c>
      <c r="S216" s="229">
        <v>0.00066</v>
      </c>
      <c r="T216" s="230">
        <f>S216*H216</f>
        <v>0.00066</v>
      </c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R216" s="231" t="s">
        <v>645</v>
      </c>
      <c r="AT216" s="231" t="s">
        <v>433</v>
      </c>
      <c r="AU216" s="231" t="s">
        <v>83</v>
      </c>
      <c r="AY216" s="21" t="s">
        <v>426</v>
      </c>
      <c r="BE216" s="232">
        <f>IF(N216="základní",J216,0)</f>
        <v>0</v>
      </c>
      <c r="BF216" s="232">
        <f>IF(N216="snížená",J216,0)</f>
        <v>0</v>
      </c>
      <c r="BG216" s="232">
        <f>IF(N216="zákl. přenesená",J216,0)</f>
        <v>0</v>
      </c>
      <c r="BH216" s="232">
        <f>IF(N216="sníž. přenesená",J216,0)</f>
        <v>0</v>
      </c>
      <c r="BI216" s="232">
        <f>IF(N216="nulová",J216,0)</f>
        <v>0</v>
      </c>
      <c r="BJ216" s="21" t="s">
        <v>81</v>
      </c>
      <c r="BK216" s="232">
        <f>ROUND(I216*H216,2)</f>
        <v>0</v>
      </c>
      <c r="BL216" s="21" t="s">
        <v>645</v>
      </c>
      <c r="BM216" s="231" t="s">
        <v>1283</v>
      </c>
    </row>
    <row r="217" s="2" customFormat="1">
      <c r="A217" s="42"/>
      <c r="B217" s="43"/>
      <c r="C217" s="44"/>
      <c r="D217" s="233" t="s">
        <v>442</v>
      </c>
      <c r="E217" s="44"/>
      <c r="F217" s="234" t="s">
        <v>4679</v>
      </c>
      <c r="G217" s="44"/>
      <c r="H217" s="44"/>
      <c r="I217" s="235"/>
      <c r="J217" s="44"/>
      <c r="K217" s="44"/>
      <c r="L217" s="48"/>
      <c r="M217" s="236"/>
      <c r="N217" s="237"/>
      <c r="O217" s="88"/>
      <c r="P217" s="88"/>
      <c r="Q217" s="88"/>
      <c r="R217" s="88"/>
      <c r="S217" s="88"/>
      <c r="T217" s="89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T217" s="21" t="s">
        <v>442</v>
      </c>
      <c r="AU217" s="21" t="s">
        <v>83</v>
      </c>
    </row>
    <row r="218" s="2" customFormat="1" ht="24.15" customHeight="1">
      <c r="A218" s="42"/>
      <c r="B218" s="43"/>
      <c r="C218" s="220" t="s">
        <v>946</v>
      </c>
      <c r="D218" s="220" t="s">
        <v>433</v>
      </c>
      <c r="E218" s="221" t="s">
        <v>4680</v>
      </c>
      <c r="F218" s="222" t="s">
        <v>4681</v>
      </c>
      <c r="G218" s="223" t="s">
        <v>859</v>
      </c>
      <c r="H218" s="224">
        <v>3</v>
      </c>
      <c r="I218" s="225"/>
      <c r="J218" s="226">
        <f>ROUND(I218*H218,2)</f>
        <v>0</v>
      </c>
      <c r="K218" s="222" t="s">
        <v>437</v>
      </c>
      <c r="L218" s="48"/>
      <c r="M218" s="227" t="s">
        <v>28</v>
      </c>
      <c r="N218" s="228" t="s">
        <v>45</v>
      </c>
      <c r="O218" s="88"/>
      <c r="P218" s="229">
        <f>O218*H218</f>
        <v>0</v>
      </c>
      <c r="Q218" s="229">
        <v>0</v>
      </c>
      <c r="R218" s="229">
        <f>Q218*H218</f>
        <v>0</v>
      </c>
      <c r="S218" s="229">
        <v>0</v>
      </c>
      <c r="T218" s="230">
        <f>S218*H218</f>
        <v>0</v>
      </c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R218" s="231" t="s">
        <v>645</v>
      </c>
      <c r="AT218" s="231" t="s">
        <v>433</v>
      </c>
      <c r="AU218" s="231" t="s">
        <v>83</v>
      </c>
      <c r="AY218" s="21" t="s">
        <v>426</v>
      </c>
      <c r="BE218" s="232">
        <f>IF(N218="základní",J218,0)</f>
        <v>0</v>
      </c>
      <c r="BF218" s="232">
        <f>IF(N218="snížená",J218,0)</f>
        <v>0</v>
      </c>
      <c r="BG218" s="232">
        <f>IF(N218="zákl. přenesená",J218,0)</f>
        <v>0</v>
      </c>
      <c r="BH218" s="232">
        <f>IF(N218="sníž. přenesená",J218,0)</f>
        <v>0</v>
      </c>
      <c r="BI218" s="232">
        <f>IF(N218="nulová",J218,0)</f>
        <v>0</v>
      </c>
      <c r="BJ218" s="21" t="s">
        <v>81</v>
      </c>
      <c r="BK218" s="232">
        <f>ROUND(I218*H218,2)</f>
        <v>0</v>
      </c>
      <c r="BL218" s="21" t="s">
        <v>645</v>
      </c>
      <c r="BM218" s="231" t="s">
        <v>1293</v>
      </c>
    </row>
    <row r="219" s="2" customFormat="1">
      <c r="A219" s="42"/>
      <c r="B219" s="43"/>
      <c r="C219" s="44"/>
      <c r="D219" s="233" t="s">
        <v>442</v>
      </c>
      <c r="E219" s="44"/>
      <c r="F219" s="234" t="s">
        <v>4682</v>
      </c>
      <c r="G219" s="44"/>
      <c r="H219" s="44"/>
      <c r="I219" s="235"/>
      <c r="J219" s="44"/>
      <c r="K219" s="44"/>
      <c r="L219" s="48"/>
      <c r="M219" s="236"/>
      <c r="N219" s="237"/>
      <c r="O219" s="88"/>
      <c r="P219" s="88"/>
      <c r="Q219" s="88"/>
      <c r="R219" s="88"/>
      <c r="S219" s="88"/>
      <c r="T219" s="89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T219" s="21" t="s">
        <v>442</v>
      </c>
      <c r="AU219" s="21" t="s">
        <v>83</v>
      </c>
    </row>
    <row r="220" s="2" customFormat="1" ht="33" customHeight="1">
      <c r="A220" s="42"/>
      <c r="B220" s="43"/>
      <c r="C220" s="220" t="s">
        <v>953</v>
      </c>
      <c r="D220" s="220" t="s">
        <v>433</v>
      </c>
      <c r="E220" s="221" t="s">
        <v>4683</v>
      </c>
      <c r="F220" s="222" t="s">
        <v>4684</v>
      </c>
      <c r="G220" s="223" t="s">
        <v>4590</v>
      </c>
      <c r="H220" s="224">
        <v>8</v>
      </c>
      <c r="I220" s="225"/>
      <c r="J220" s="226">
        <f>ROUND(I220*H220,2)</f>
        <v>0</v>
      </c>
      <c r="K220" s="222" t="s">
        <v>28</v>
      </c>
      <c r="L220" s="48"/>
      <c r="M220" s="227" t="s">
        <v>28</v>
      </c>
      <c r="N220" s="228" t="s">
        <v>45</v>
      </c>
      <c r="O220" s="88"/>
      <c r="P220" s="229">
        <f>O220*H220</f>
        <v>0</v>
      </c>
      <c r="Q220" s="229">
        <v>0</v>
      </c>
      <c r="R220" s="229">
        <f>Q220*H220</f>
        <v>0</v>
      </c>
      <c r="S220" s="229">
        <v>0</v>
      </c>
      <c r="T220" s="230">
        <f>S220*H220</f>
        <v>0</v>
      </c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R220" s="231" t="s">
        <v>645</v>
      </c>
      <c r="AT220" s="231" t="s">
        <v>433</v>
      </c>
      <c r="AU220" s="231" t="s">
        <v>83</v>
      </c>
      <c r="AY220" s="21" t="s">
        <v>426</v>
      </c>
      <c r="BE220" s="232">
        <f>IF(N220="základní",J220,0)</f>
        <v>0</v>
      </c>
      <c r="BF220" s="232">
        <f>IF(N220="snížená",J220,0)</f>
        <v>0</v>
      </c>
      <c r="BG220" s="232">
        <f>IF(N220="zákl. přenesená",J220,0)</f>
        <v>0</v>
      </c>
      <c r="BH220" s="232">
        <f>IF(N220="sníž. přenesená",J220,0)</f>
        <v>0</v>
      </c>
      <c r="BI220" s="232">
        <f>IF(N220="nulová",J220,0)</f>
        <v>0</v>
      </c>
      <c r="BJ220" s="21" t="s">
        <v>81</v>
      </c>
      <c r="BK220" s="232">
        <f>ROUND(I220*H220,2)</f>
        <v>0</v>
      </c>
      <c r="BL220" s="21" t="s">
        <v>645</v>
      </c>
      <c r="BM220" s="231" t="s">
        <v>1307</v>
      </c>
    </row>
    <row r="221" s="2" customFormat="1" ht="21.75" customHeight="1">
      <c r="A221" s="42"/>
      <c r="B221" s="43"/>
      <c r="C221" s="220" t="s">
        <v>959</v>
      </c>
      <c r="D221" s="220" t="s">
        <v>433</v>
      </c>
      <c r="E221" s="221" t="s">
        <v>4685</v>
      </c>
      <c r="F221" s="222" t="s">
        <v>4686</v>
      </c>
      <c r="G221" s="223" t="s">
        <v>740</v>
      </c>
      <c r="H221" s="224">
        <v>0.38700000000000001</v>
      </c>
      <c r="I221" s="225"/>
      <c r="J221" s="226">
        <f>ROUND(I221*H221,2)</f>
        <v>0</v>
      </c>
      <c r="K221" s="222" t="s">
        <v>437</v>
      </c>
      <c r="L221" s="48"/>
      <c r="M221" s="227" t="s">
        <v>28</v>
      </c>
      <c r="N221" s="228" t="s">
        <v>45</v>
      </c>
      <c r="O221" s="88"/>
      <c r="P221" s="229">
        <f>O221*H221</f>
        <v>0</v>
      </c>
      <c r="Q221" s="229">
        <v>0</v>
      </c>
      <c r="R221" s="229">
        <f>Q221*H221</f>
        <v>0</v>
      </c>
      <c r="S221" s="229">
        <v>0</v>
      </c>
      <c r="T221" s="230">
        <f>S221*H221</f>
        <v>0</v>
      </c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R221" s="231" t="s">
        <v>645</v>
      </c>
      <c r="AT221" s="231" t="s">
        <v>433</v>
      </c>
      <c r="AU221" s="231" t="s">
        <v>83</v>
      </c>
      <c r="AY221" s="21" t="s">
        <v>426</v>
      </c>
      <c r="BE221" s="232">
        <f>IF(N221="základní",J221,0)</f>
        <v>0</v>
      </c>
      <c r="BF221" s="232">
        <f>IF(N221="snížená",J221,0)</f>
        <v>0</v>
      </c>
      <c r="BG221" s="232">
        <f>IF(N221="zákl. přenesená",J221,0)</f>
        <v>0</v>
      </c>
      <c r="BH221" s="232">
        <f>IF(N221="sníž. přenesená",J221,0)</f>
        <v>0</v>
      </c>
      <c r="BI221" s="232">
        <f>IF(N221="nulová",J221,0)</f>
        <v>0</v>
      </c>
      <c r="BJ221" s="21" t="s">
        <v>81</v>
      </c>
      <c r="BK221" s="232">
        <f>ROUND(I221*H221,2)</f>
        <v>0</v>
      </c>
      <c r="BL221" s="21" t="s">
        <v>645</v>
      </c>
      <c r="BM221" s="231" t="s">
        <v>1323</v>
      </c>
    </row>
    <row r="222" s="2" customFormat="1">
      <c r="A222" s="42"/>
      <c r="B222" s="43"/>
      <c r="C222" s="44"/>
      <c r="D222" s="233" t="s">
        <v>442</v>
      </c>
      <c r="E222" s="44"/>
      <c r="F222" s="234" t="s">
        <v>4687</v>
      </c>
      <c r="G222" s="44"/>
      <c r="H222" s="44"/>
      <c r="I222" s="235"/>
      <c r="J222" s="44"/>
      <c r="K222" s="44"/>
      <c r="L222" s="48"/>
      <c r="M222" s="236"/>
      <c r="N222" s="237"/>
      <c r="O222" s="88"/>
      <c r="P222" s="88"/>
      <c r="Q222" s="88"/>
      <c r="R222" s="88"/>
      <c r="S222" s="88"/>
      <c r="T222" s="89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T222" s="21" t="s">
        <v>442</v>
      </c>
      <c r="AU222" s="21" t="s">
        <v>83</v>
      </c>
    </row>
    <row r="223" s="12" customFormat="1" ht="22.8" customHeight="1">
      <c r="A223" s="12"/>
      <c r="B223" s="204"/>
      <c r="C223" s="205"/>
      <c r="D223" s="206" t="s">
        <v>73</v>
      </c>
      <c r="E223" s="218" t="s">
        <v>4688</v>
      </c>
      <c r="F223" s="218" t="s">
        <v>4689</v>
      </c>
      <c r="G223" s="205"/>
      <c r="H223" s="205"/>
      <c r="I223" s="208"/>
      <c r="J223" s="219">
        <f>BK223</f>
        <v>0</v>
      </c>
      <c r="K223" s="205"/>
      <c r="L223" s="210"/>
      <c r="M223" s="211"/>
      <c r="N223" s="212"/>
      <c r="O223" s="212"/>
      <c r="P223" s="213">
        <f>SUM(P224:P278)</f>
        <v>0</v>
      </c>
      <c r="Q223" s="212"/>
      <c r="R223" s="213">
        <f>SUM(R224:R278)</f>
        <v>0.34119000000000005</v>
      </c>
      <c r="S223" s="212"/>
      <c r="T223" s="214">
        <f>SUM(T224:T278)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15" t="s">
        <v>83</v>
      </c>
      <c r="AT223" s="216" t="s">
        <v>73</v>
      </c>
      <c r="AU223" s="216" t="s">
        <v>81</v>
      </c>
      <c r="AY223" s="215" t="s">
        <v>426</v>
      </c>
      <c r="BK223" s="217">
        <f>SUM(BK224:BK278)</f>
        <v>0</v>
      </c>
    </row>
    <row r="224" s="2" customFormat="1" ht="49.05" customHeight="1">
      <c r="A224" s="42"/>
      <c r="B224" s="43"/>
      <c r="C224" s="220" t="s">
        <v>964</v>
      </c>
      <c r="D224" s="220" t="s">
        <v>433</v>
      </c>
      <c r="E224" s="221" t="s">
        <v>4690</v>
      </c>
      <c r="F224" s="222" t="s">
        <v>4691</v>
      </c>
      <c r="G224" s="223" t="s">
        <v>859</v>
      </c>
      <c r="H224" s="224">
        <v>5</v>
      </c>
      <c r="I224" s="225"/>
      <c r="J224" s="226">
        <f>ROUND(I224*H224,2)</f>
        <v>0</v>
      </c>
      <c r="K224" s="222" t="s">
        <v>437</v>
      </c>
      <c r="L224" s="48"/>
      <c r="M224" s="227" t="s">
        <v>28</v>
      </c>
      <c r="N224" s="228" t="s">
        <v>45</v>
      </c>
      <c r="O224" s="88"/>
      <c r="P224" s="229">
        <f>O224*H224</f>
        <v>0</v>
      </c>
      <c r="Q224" s="229">
        <v>0.0085000000000000006</v>
      </c>
      <c r="R224" s="229">
        <f>Q224*H224</f>
        <v>0.042500000000000003</v>
      </c>
      <c r="S224" s="229">
        <v>0</v>
      </c>
      <c r="T224" s="230">
        <f>S224*H224</f>
        <v>0</v>
      </c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R224" s="231" t="s">
        <v>645</v>
      </c>
      <c r="AT224" s="231" t="s">
        <v>433</v>
      </c>
      <c r="AU224" s="231" t="s">
        <v>83</v>
      </c>
      <c r="AY224" s="21" t="s">
        <v>426</v>
      </c>
      <c r="BE224" s="232">
        <f>IF(N224="základní",J224,0)</f>
        <v>0</v>
      </c>
      <c r="BF224" s="232">
        <f>IF(N224="snížená",J224,0)</f>
        <v>0</v>
      </c>
      <c r="BG224" s="232">
        <f>IF(N224="zákl. přenesená",J224,0)</f>
        <v>0</v>
      </c>
      <c r="BH224" s="232">
        <f>IF(N224="sníž. přenesená",J224,0)</f>
        <v>0</v>
      </c>
      <c r="BI224" s="232">
        <f>IF(N224="nulová",J224,0)</f>
        <v>0</v>
      </c>
      <c r="BJ224" s="21" t="s">
        <v>81</v>
      </c>
      <c r="BK224" s="232">
        <f>ROUND(I224*H224,2)</f>
        <v>0</v>
      </c>
      <c r="BL224" s="21" t="s">
        <v>645</v>
      </c>
      <c r="BM224" s="231" t="s">
        <v>1336</v>
      </c>
    </row>
    <row r="225" s="2" customFormat="1">
      <c r="A225" s="42"/>
      <c r="B225" s="43"/>
      <c r="C225" s="44"/>
      <c r="D225" s="233" t="s">
        <v>442</v>
      </c>
      <c r="E225" s="44"/>
      <c r="F225" s="234" t="s">
        <v>4692</v>
      </c>
      <c r="G225" s="44"/>
      <c r="H225" s="44"/>
      <c r="I225" s="235"/>
      <c r="J225" s="44"/>
      <c r="K225" s="44"/>
      <c r="L225" s="48"/>
      <c r="M225" s="236"/>
      <c r="N225" s="237"/>
      <c r="O225" s="88"/>
      <c r="P225" s="88"/>
      <c r="Q225" s="88"/>
      <c r="R225" s="88"/>
      <c r="S225" s="88"/>
      <c r="T225" s="89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T225" s="21" t="s">
        <v>442</v>
      </c>
      <c r="AU225" s="21" t="s">
        <v>83</v>
      </c>
    </row>
    <row r="226" s="2" customFormat="1" ht="21.75" customHeight="1">
      <c r="A226" s="42"/>
      <c r="B226" s="43"/>
      <c r="C226" s="220" t="s">
        <v>969</v>
      </c>
      <c r="D226" s="220" t="s">
        <v>433</v>
      </c>
      <c r="E226" s="221" t="s">
        <v>4693</v>
      </c>
      <c r="F226" s="222" t="s">
        <v>4694</v>
      </c>
      <c r="G226" s="223" t="s">
        <v>859</v>
      </c>
      <c r="H226" s="224">
        <v>5</v>
      </c>
      <c r="I226" s="225"/>
      <c r="J226" s="226">
        <f>ROUND(I226*H226,2)</f>
        <v>0</v>
      </c>
      <c r="K226" s="222" t="s">
        <v>437</v>
      </c>
      <c r="L226" s="48"/>
      <c r="M226" s="227" t="s">
        <v>28</v>
      </c>
      <c r="N226" s="228" t="s">
        <v>45</v>
      </c>
      <c r="O226" s="88"/>
      <c r="P226" s="229">
        <f>O226*H226</f>
        <v>0</v>
      </c>
      <c r="Q226" s="229">
        <v>0.00014999999999999999</v>
      </c>
      <c r="R226" s="229">
        <f>Q226*H226</f>
        <v>0.00074999999999999991</v>
      </c>
      <c r="S226" s="229">
        <v>0</v>
      </c>
      <c r="T226" s="230">
        <f>S226*H226</f>
        <v>0</v>
      </c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R226" s="231" t="s">
        <v>645</v>
      </c>
      <c r="AT226" s="231" t="s">
        <v>433</v>
      </c>
      <c r="AU226" s="231" t="s">
        <v>83</v>
      </c>
      <c r="AY226" s="21" t="s">
        <v>426</v>
      </c>
      <c r="BE226" s="232">
        <f>IF(N226="základní",J226,0)</f>
        <v>0</v>
      </c>
      <c r="BF226" s="232">
        <f>IF(N226="snížená",J226,0)</f>
        <v>0</v>
      </c>
      <c r="BG226" s="232">
        <f>IF(N226="zákl. přenesená",J226,0)</f>
        <v>0</v>
      </c>
      <c r="BH226" s="232">
        <f>IF(N226="sníž. přenesená",J226,0)</f>
        <v>0</v>
      </c>
      <c r="BI226" s="232">
        <f>IF(N226="nulová",J226,0)</f>
        <v>0</v>
      </c>
      <c r="BJ226" s="21" t="s">
        <v>81</v>
      </c>
      <c r="BK226" s="232">
        <f>ROUND(I226*H226,2)</f>
        <v>0</v>
      </c>
      <c r="BL226" s="21" t="s">
        <v>645</v>
      </c>
      <c r="BM226" s="231" t="s">
        <v>1349</v>
      </c>
    </row>
    <row r="227" s="2" customFormat="1">
      <c r="A227" s="42"/>
      <c r="B227" s="43"/>
      <c r="C227" s="44"/>
      <c r="D227" s="233" t="s">
        <v>442</v>
      </c>
      <c r="E227" s="44"/>
      <c r="F227" s="234" t="s">
        <v>4695</v>
      </c>
      <c r="G227" s="44"/>
      <c r="H227" s="44"/>
      <c r="I227" s="235"/>
      <c r="J227" s="44"/>
      <c r="K227" s="44"/>
      <c r="L227" s="48"/>
      <c r="M227" s="236"/>
      <c r="N227" s="237"/>
      <c r="O227" s="88"/>
      <c r="P227" s="88"/>
      <c r="Q227" s="88"/>
      <c r="R227" s="88"/>
      <c r="S227" s="88"/>
      <c r="T227" s="89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T227" s="21" t="s">
        <v>442</v>
      </c>
      <c r="AU227" s="21" t="s">
        <v>83</v>
      </c>
    </row>
    <row r="228" s="2" customFormat="1" ht="24.15" customHeight="1">
      <c r="A228" s="42"/>
      <c r="B228" s="43"/>
      <c r="C228" s="220" t="s">
        <v>975</v>
      </c>
      <c r="D228" s="220" t="s">
        <v>433</v>
      </c>
      <c r="E228" s="221" t="s">
        <v>4696</v>
      </c>
      <c r="F228" s="222" t="s">
        <v>4697</v>
      </c>
      <c r="G228" s="223" t="s">
        <v>859</v>
      </c>
      <c r="H228" s="224">
        <v>4</v>
      </c>
      <c r="I228" s="225"/>
      <c r="J228" s="226">
        <f>ROUND(I228*H228,2)</f>
        <v>0</v>
      </c>
      <c r="K228" s="222" t="s">
        <v>28</v>
      </c>
      <c r="L228" s="48"/>
      <c r="M228" s="227" t="s">
        <v>28</v>
      </c>
      <c r="N228" s="228" t="s">
        <v>45</v>
      </c>
      <c r="O228" s="88"/>
      <c r="P228" s="229">
        <f>O228*H228</f>
        <v>0</v>
      </c>
      <c r="Q228" s="229">
        <v>0.01044</v>
      </c>
      <c r="R228" s="229">
        <f>Q228*H228</f>
        <v>0.041759999999999999</v>
      </c>
      <c r="S228" s="229">
        <v>0</v>
      </c>
      <c r="T228" s="230">
        <f>S228*H228</f>
        <v>0</v>
      </c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R228" s="231" t="s">
        <v>645</v>
      </c>
      <c r="AT228" s="231" t="s">
        <v>433</v>
      </c>
      <c r="AU228" s="231" t="s">
        <v>83</v>
      </c>
      <c r="AY228" s="21" t="s">
        <v>426</v>
      </c>
      <c r="BE228" s="232">
        <f>IF(N228="základní",J228,0)</f>
        <v>0</v>
      </c>
      <c r="BF228" s="232">
        <f>IF(N228="snížená",J228,0)</f>
        <v>0</v>
      </c>
      <c r="BG228" s="232">
        <f>IF(N228="zákl. přenesená",J228,0)</f>
        <v>0</v>
      </c>
      <c r="BH228" s="232">
        <f>IF(N228="sníž. přenesená",J228,0)</f>
        <v>0</v>
      </c>
      <c r="BI228" s="232">
        <f>IF(N228="nulová",J228,0)</f>
        <v>0</v>
      </c>
      <c r="BJ228" s="21" t="s">
        <v>81</v>
      </c>
      <c r="BK228" s="232">
        <f>ROUND(I228*H228,2)</f>
        <v>0</v>
      </c>
      <c r="BL228" s="21" t="s">
        <v>645</v>
      </c>
      <c r="BM228" s="231" t="s">
        <v>1360</v>
      </c>
    </row>
    <row r="229" s="2" customFormat="1" ht="33" customHeight="1">
      <c r="A229" s="42"/>
      <c r="B229" s="43"/>
      <c r="C229" s="220" t="s">
        <v>981</v>
      </c>
      <c r="D229" s="220" t="s">
        <v>433</v>
      </c>
      <c r="E229" s="221" t="s">
        <v>4698</v>
      </c>
      <c r="F229" s="222" t="s">
        <v>4699</v>
      </c>
      <c r="G229" s="223" t="s">
        <v>859</v>
      </c>
      <c r="H229" s="224">
        <v>1</v>
      </c>
      <c r="I229" s="225"/>
      <c r="J229" s="226">
        <f>ROUND(I229*H229,2)</f>
        <v>0</v>
      </c>
      <c r="K229" s="222" t="s">
        <v>28</v>
      </c>
      <c r="L229" s="48"/>
      <c r="M229" s="227" t="s">
        <v>28</v>
      </c>
      <c r="N229" s="228" t="s">
        <v>45</v>
      </c>
      <c r="O229" s="88"/>
      <c r="P229" s="229">
        <f>O229*H229</f>
        <v>0</v>
      </c>
      <c r="Q229" s="229">
        <v>0.01044</v>
      </c>
      <c r="R229" s="229">
        <f>Q229*H229</f>
        <v>0.01044</v>
      </c>
      <c r="S229" s="229">
        <v>0</v>
      </c>
      <c r="T229" s="230">
        <f>S229*H229</f>
        <v>0</v>
      </c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R229" s="231" t="s">
        <v>645</v>
      </c>
      <c r="AT229" s="231" t="s">
        <v>433</v>
      </c>
      <c r="AU229" s="231" t="s">
        <v>83</v>
      </c>
      <c r="AY229" s="21" t="s">
        <v>426</v>
      </c>
      <c r="BE229" s="232">
        <f>IF(N229="základní",J229,0)</f>
        <v>0</v>
      </c>
      <c r="BF229" s="232">
        <f>IF(N229="snížená",J229,0)</f>
        <v>0</v>
      </c>
      <c r="BG229" s="232">
        <f>IF(N229="zákl. přenesená",J229,0)</f>
        <v>0</v>
      </c>
      <c r="BH229" s="232">
        <f>IF(N229="sníž. přenesená",J229,0)</f>
        <v>0</v>
      </c>
      <c r="BI229" s="232">
        <f>IF(N229="nulová",J229,0)</f>
        <v>0</v>
      </c>
      <c r="BJ229" s="21" t="s">
        <v>81</v>
      </c>
      <c r="BK229" s="232">
        <f>ROUND(I229*H229,2)</f>
        <v>0</v>
      </c>
      <c r="BL229" s="21" t="s">
        <v>645</v>
      </c>
      <c r="BM229" s="231" t="s">
        <v>1370</v>
      </c>
    </row>
    <row r="230" s="2" customFormat="1" ht="24.15" customHeight="1">
      <c r="A230" s="42"/>
      <c r="B230" s="43"/>
      <c r="C230" s="220" t="s">
        <v>986</v>
      </c>
      <c r="D230" s="220" t="s">
        <v>433</v>
      </c>
      <c r="E230" s="221" t="s">
        <v>4700</v>
      </c>
      <c r="F230" s="222" t="s">
        <v>4701</v>
      </c>
      <c r="G230" s="223" t="s">
        <v>859</v>
      </c>
      <c r="H230" s="224">
        <v>5</v>
      </c>
      <c r="I230" s="225"/>
      <c r="J230" s="226">
        <f>ROUND(I230*H230,2)</f>
        <v>0</v>
      </c>
      <c r="K230" s="222" t="s">
        <v>28</v>
      </c>
      <c r="L230" s="48"/>
      <c r="M230" s="227" t="s">
        <v>28</v>
      </c>
      <c r="N230" s="228" t="s">
        <v>45</v>
      </c>
      <c r="O230" s="88"/>
      <c r="P230" s="229">
        <f>O230*H230</f>
        <v>0</v>
      </c>
      <c r="Q230" s="229">
        <v>0.002</v>
      </c>
      <c r="R230" s="229">
        <f>Q230*H230</f>
        <v>0.01</v>
      </c>
      <c r="S230" s="229">
        <v>0</v>
      </c>
      <c r="T230" s="230">
        <f>S230*H230</f>
        <v>0</v>
      </c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R230" s="231" t="s">
        <v>645</v>
      </c>
      <c r="AT230" s="231" t="s">
        <v>433</v>
      </c>
      <c r="AU230" s="231" t="s">
        <v>83</v>
      </c>
      <c r="AY230" s="21" t="s">
        <v>426</v>
      </c>
      <c r="BE230" s="232">
        <f>IF(N230="základní",J230,0)</f>
        <v>0</v>
      </c>
      <c r="BF230" s="232">
        <f>IF(N230="snížená",J230,0)</f>
        <v>0</v>
      </c>
      <c r="BG230" s="232">
        <f>IF(N230="zákl. přenesená",J230,0)</f>
        <v>0</v>
      </c>
      <c r="BH230" s="232">
        <f>IF(N230="sníž. přenesená",J230,0)</f>
        <v>0</v>
      </c>
      <c r="BI230" s="232">
        <f>IF(N230="nulová",J230,0)</f>
        <v>0</v>
      </c>
      <c r="BJ230" s="21" t="s">
        <v>81</v>
      </c>
      <c r="BK230" s="232">
        <f>ROUND(I230*H230,2)</f>
        <v>0</v>
      </c>
      <c r="BL230" s="21" t="s">
        <v>645</v>
      </c>
      <c r="BM230" s="231" t="s">
        <v>1381</v>
      </c>
    </row>
    <row r="231" s="2" customFormat="1" ht="16.5" customHeight="1">
      <c r="A231" s="42"/>
      <c r="B231" s="43"/>
      <c r="C231" s="220" t="s">
        <v>993</v>
      </c>
      <c r="D231" s="220" t="s">
        <v>433</v>
      </c>
      <c r="E231" s="221" t="s">
        <v>4702</v>
      </c>
      <c r="F231" s="222" t="s">
        <v>4703</v>
      </c>
      <c r="G231" s="223" t="s">
        <v>859</v>
      </c>
      <c r="H231" s="224">
        <v>5</v>
      </c>
      <c r="I231" s="225"/>
      <c r="J231" s="226">
        <f>ROUND(I231*H231,2)</f>
        <v>0</v>
      </c>
      <c r="K231" s="222" t="s">
        <v>437</v>
      </c>
      <c r="L231" s="48"/>
      <c r="M231" s="227" t="s">
        <v>28</v>
      </c>
      <c r="N231" s="228" t="s">
        <v>45</v>
      </c>
      <c r="O231" s="88"/>
      <c r="P231" s="229">
        <f>O231*H231</f>
        <v>0</v>
      </c>
      <c r="Q231" s="229">
        <v>0</v>
      </c>
      <c r="R231" s="229">
        <f>Q231*H231</f>
        <v>0</v>
      </c>
      <c r="S231" s="229">
        <v>0</v>
      </c>
      <c r="T231" s="230">
        <f>S231*H231</f>
        <v>0</v>
      </c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R231" s="231" t="s">
        <v>645</v>
      </c>
      <c r="AT231" s="231" t="s">
        <v>433</v>
      </c>
      <c r="AU231" s="231" t="s">
        <v>83</v>
      </c>
      <c r="AY231" s="21" t="s">
        <v>426</v>
      </c>
      <c r="BE231" s="232">
        <f>IF(N231="základní",J231,0)</f>
        <v>0</v>
      </c>
      <c r="BF231" s="232">
        <f>IF(N231="snížená",J231,0)</f>
        <v>0</v>
      </c>
      <c r="BG231" s="232">
        <f>IF(N231="zákl. přenesená",J231,0)</f>
        <v>0</v>
      </c>
      <c r="BH231" s="232">
        <f>IF(N231="sníž. přenesená",J231,0)</f>
        <v>0</v>
      </c>
      <c r="BI231" s="232">
        <f>IF(N231="nulová",J231,0)</f>
        <v>0</v>
      </c>
      <c r="BJ231" s="21" t="s">
        <v>81</v>
      </c>
      <c r="BK231" s="232">
        <f>ROUND(I231*H231,2)</f>
        <v>0</v>
      </c>
      <c r="BL231" s="21" t="s">
        <v>645</v>
      </c>
      <c r="BM231" s="231" t="s">
        <v>1392</v>
      </c>
    </row>
    <row r="232" s="2" customFormat="1">
      <c r="A232" s="42"/>
      <c r="B232" s="43"/>
      <c r="C232" s="44"/>
      <c r="D232" s="233" t="s">
        <v>442</v>
      </c>
      <c r="E232" s="44"/>
      <c r="F232" s="234" t="s">
        <v>4704</v>
      </c>
      <c r="G232" s="44"/>
      <c r="H232" s="44"/>
      <c r="I232" s="235"/>
      <c r="J232" s="44"/>
      <c r="K232" s="44"/>
      <c r="L232" s="48"/>
      <c r="M232" s="236"/>
      <c r="N232" s="237"/>
      <c r="O232" s="88"/>
      <c r="P232" s="88"/>
      <c r="Q232" s="88"/>
      <c r="R232" s="88"/>
      <c r="S232" s="88"/>
      <c r="T232" s="89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T232" s="21" t="s">
        <v>442</v>
      </c>
      <c r="AU232" s="21" t="s">
        <v>83</v>
      </c>
    </row>
    <row r="233" s="2" customFormat="1" ht="24.15" customHeight="1">
      <c r="A233" s="42"/>
      <c r="B233" s="43"/>
      <c r="C233" s="220" t="s">
        <v>999</v>
      </c>
      <c r="D233" s="220" t="s">
        <v>433</v>
      </c>
      <c r="E233" s="221" t="s">
        <v>4705</v>
      </c>
      <c r="F233" s="222" t="s">
        <v>4706</v>
      </c>
      <c r="G233" s="223" t="s">
        <v>859</v>
      </c>
      <c r="H233" s="224">
        <v>7</v>
      </c>
      <c r="I233" s="225"/>
      <c r="J233" s="226">
        <f>ROUND(I233*H233,2)</f>
        <v>0</v>
      </c>
      <c r="K233" s="222" t="s">
        <v>437</v>
      </c>
      <c r="L233" s="48"/>
      <c r="M233" s="227" t="s">
        <v>28</v>
      </c>
      <c r="N233" s="228" t="s">
        <v>45</v>
      </c>
      <c r="O233" s="88"/>
      <c r="P233" s="229">
        <f>O233*H233</f>
        <v>0</v>
      </c>
      <c r="Q233" s="229">
        <v>0.014970000000000001</v>
      </c>
      <c r="R233" s="229">
        <f>Q233*H233</f>
        <v>0.10479000000000001</v>
      </c>
      <c r="S233" s="229">
        <v>0</v>
      </c>
      <c r="T233" s="230">
        <f>S233*H233</f>
        <v>0</v>
      </c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R233" s="231" t="s">
        <v>645</v>
      </c>
      <c r="AT233" s="231" t="s">
        <v>433</v>
      </c>
      <c r="AU233" s="231" t="s">
        <v>83</v>
      </c>
      <c r="AY233" s="21" t="s">
        <v>426</v>
      </c>
      <c r="BE233" s="232">
        <f>IF(N233="základní",J233,0)</f>
        <v>0</v>
      </c>
      <c r="BF233" s="232">
        <f>IF(N233="snížená",J233,0)</f>
        <v>0</v>
      </c>
      <c r="BG233" s="232">
        <f>IF(N233="zákl. přenesená",J233,0)</f>
        <v>0</v>
      </c>
      <c r="BH233" s="232">
        <f>IF(N233="sníž. přenesená",J233,0)</f>
        <v>0</v>
      </c>
      <c r="BI233" s="232">
        <f>IF(N233="nulová",J233,0)</f>
        <v>0</v>
      </c>
      <c r="BJ233" s="21" t="s">
        <v>81</v>
      </c>
      <c r="BK233" s="232">
        <f>ROUND(I233*H233,2)</f>
        <v>0</v>
      </c>
      <c r="BL233" s="21" t="s">
        <v>645</v>
      </c>
      <c r="BM233" s="231" t="s">
        <v>1404</v>
      </c>
    </row>
    <row r="234" s="2" customFormat="1">
      <c r="A234" s="42"/>
      <c r="B234" s="43"/>
      <c r="C234" s="44"/>
      <c r="D234" s="233" t="s">
        <v>442</v>
      </c>
      <c r="E234" s="44"/>
      <c r="F234" s="234" t="s">
        <v>4707</v>
      </c>
      <c r="G234" s="44"/>
      <c r="H234" s="44"/>
      <c r="I234" s="235"/>
      <c r="J234" s="44"/>
      <c r="K234" s="44"/>
      <c r="L234" s="48"/>
      <c r="M234" s="236"/>
      <c r="N234" s="237"/>
      <c r="O234" s="88"/>
      <c r="P234" s="88"/>
      <c r="Q234" s="88"/>
      <c r="R234" s="88"/>
      <c r="S234" s="88"/>
      <c r="T234" s="89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T234" s="21" t="s">
        <v>442</v>
      </c>
      <c r="AU234" s="21" t="s">
        <v>83</v>
      </c>
    </row>
    <row r="235" s="2" customFormat="1" ht="24.15" customHeight="1">
      <c r="A235" s="42"/>
      <c r="B235" s="43"/>
      <c r="C235" s="220" t="s">
        <v>1005</v>
      </c>
      <c r="D235" s="220" t="s">
        <v>433</v>
      </c>
      <c r="E235" s="221" t="s">
        <v>4708</v>
      </c>
      <c r="F235" s="222" t="s">
        <v>4709</v>
      </c>
      <c r="G235" s="223" t="s">
        <v>859</v>
      </c>
      <c r="H235" s="224">
        <v>1</v>
      </c>
      <c r="I235" s="225"/>
      <c r="J235" s="226">
        <f>ROUND(I235*H235,2)</f>
        <v>0</v>
      </c>
      <c r="K235" s="222" t="s">
        <v>28</v>
      </c>
      <c r="L235" s="48"/>
      <c r="M235" s="227" t="s">
        <v>28</v>
      </c>
      <c r="N235" s="228" t="s">
        <v>45</v>
      </c>
      <c r="O235" s="88"/>
      <c r="P235" s="229">
        <f>O235*H235</f>
        <v>0</v>
      </c>
      <c r="Q235" s="229">
        <v>0.01525</v>
      </c>
      <c r="R235" s="229">
        <f>Q235*H235</f>
        <v>0.01525</v>
      </c>
      <c r="S235" s="229">
        <v>0</v>
      </c>
      <c r="T235" s="230">
        <f>S235*H235</f>
        <v>0</v>
      </c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R235" s="231" t="s">
        <v>645</v>
      </c>
      <c r="AT235" s="231" t="s">
        <v>433</v>
      </c>
      <c r="AU235" s="231" t="s">
        <v>83</v>
      </c>
      <c r="AY235" s="21" t="s">
        <v>426</v>
      </c>
      <c r="BE235" s="232">
        <f>IF(N235="základní",J235,0)</f>
        <v>0</v>
      </c>
      <c r="BF235" s="232">
        <f>IF(N235="snížená",J235,0)</f>
        <v>0</v>
      </c>
      <c r="BG235" s="232">
        <f>IF(N235="zákl. přenesená",J235,0)</f>
        <v>0</v>
      </c>
      <c r="BH235" s="232">
        <f>IF(N235="sníž. přenesená",J235,0)</f>
        <v>0</v>
      </c>
      <c r="BI235" s="232">
        <f>IF(N235="nulová",J235,0)</f>
        <v>0</v>
      </c>
      <c r="BJ235" s="21" t="s">
        <v>81</v>
      </c>
      <c r="BK235" s="232">
        <f>ROUND(I235*H235,2)</f>
        <v>0</v>
      </c>
      <c r="BL235" s="21" t="s">
        <v>645</v>
      </c>
      <c r="BM235" s="231" t="s">
        <v>1417</v>
      </c>
    </row>
    <row r="236" s="2" customFormat="1" ht="24.15" customHeight="1">
      <c r="A236" s="42"/>
      <c r="B236" s="43"/>
      <c r="C236" s="220" t="s">
        <v>1010</v>
      </c>
      <c r="D236" s="220" t="s">
        <v>433</v>
      </c>
      <c r="E236" s="221" t="s">
        <v>4710</v>
      </c>
      <c r="F236" s="222" t="s">
        <v>4711</v>
      </c>
      <c r="G236" s="223" t="s">
        <v>859</v>
      </c>
      <c r="H236" s="224">
        <v>1</v>
      </c>
      <c r="I236" s="225"/>
      <c r="J236" s="226">
        <f>ROUND(I236*H236,2)</f>
        <v>0</v>
      </c>
      <c r="K236" s="222" t="s">
        <v>28</v>
      </c>
      <c r="L236" s="48"/>
      <c r="M236" s="227" t="s">
        <v>28</v>
      </c>
      <c r="N236" s="228" t="s">
        <v>45</v>
      </c>
      <c r="O236" s="88"/>
      <c r="P236" s="229">
        <f>O236*H236</f>
        <v>0</v>
      </c>
      <c r="Q236" s="229">
        <v>0.01375</v>
      </c>
      <c r="R236" s="229">
        <f>Q236*H236</f>
        <v>0.01375</v>
      </c>
      <c r="S236" s="229">
        <v>0</v>
      </c>
      <c r="T236" s="230">
        <f>S236*H236</f>
        <v>0</v>
      </c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R236" s="231" t="s">
        <v>645</v>
      </c>
      <c r="AT236" s="231" t="s">
        <v>433</v>
      </c>
      <c r="AU236" s="231" t="s">
        <v>83</v>
      </c>
      <c r="AY236" s="21" t="s">
        <v>426</v>
      </c>
      <c r="BE236" s="232">
        <f>IF(N236="základní",J236,0)</f>
        <v>0</v>
      </c>
      <c r="BF236" s="232">
        <f>IF(N236="snížená",J236,0)</f>
        <v>0</v>
      </c>
      <c r="BG236" s="232">
        <f>IF(N236="zákl. přenesená",J236,0)</f>
        <v>0</v>
      </c>
      <c r="BH236" s="232">
        <f>IF(N236="sníž. přenesená",J236,0)</f>
        <v>0</v>
      </c>
      <c r="BI236" s="232">
        <f>IF(N236="nulová",J236,0)</f>
        <v>0</v>
      </c>
      <c r="BJ236" s="21" t="s">
        <v>81</v>
      </c>
      <c r="BK236" s="232">
        <f>ROUND(I236*H236,2)</f>
        <v>0</v>
      </c>
      <c r="BL236" s="21" t="s">
        <v>645</v>
      </c>
      <c r="BM236" s="231" t="s">
        <v>1427</v>
      </c>
    </row>
    <row r="237" s="2" customFormat="1" ht="24.15" customHeight="1">
      <c r="A237" s="42"/>
      <c r="B237" s="43"/>
      <c r="C237" s="220" t="s">
        <v>1015</v>
      </c>
      <c r="D237" s="220" t="s">
        <v>433</v>
      </c>
      <c r="E237" s="221" t="s">
        <v>4712</v>
      </c>
      <c r="F237" s="222" t="s">
        <v>4713</v>
      </c>
      <c r="G237" s="223" t="s">
        <v>859</v>
      </c>
      <c r="H237" s="224">
        <v>10</v>
      </c>
      <c r="I237" s="225"/>
      <c r="J237" s="226">
        <f>ROUND(I237*H237,2)</f>
        <v>0</v>
      </c>
      <c r="K237" s="222" t="s">
        <v>437</v>
      </c>
      <c r="L237" s="48"/>
      <c r="M237" s="227" t="s">
        <v>28</v>
      </c>
      <c r="N237" s="228" t="s">
        <v>45</v>
      </c>
      <c r="O237" s="88"/>
      <c r="P237" s="229">
        <f>O237*H237</f>
        <v>0</v>
      </c>
      <c r="Q237" s="229">
        <v>0.00013999999999999999</v>
      </c>
      <c r="R237" s="229">
        <f>Q237*H237</f>
        <v>0.0013999999999999998</v>
      </c>
      <c r="S237" s="229">
        <v>0</v>
      </c>
      <c r="T237" s="230">
        <f>S237*H237</f>
        <v>0</v>
      </c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R237" s="231" t="s">
        <v>645</v>
      </c>
      <c r="AT237" s="231" t="s">
        <v>433</v>
      </c>
      <c r="AU237" s="231" t="s">
        <v>83</v>
      </c>
      <c r="AY237" s="21" t="s">
        <v>426</v>
      </c>
      <c r="BE237" s="232">
        <f>IF(N237="základní",J237,0)</f>
        <v>0</v>
      </c>
      <c r="BF237" s="232">
        <f>IF(N237="snížená",J237,0)</f>
        <v>0</v>
      </c>
      <c r="BG237" s="232">
        <f>IF(N237="zákl. přenesená",J237,0)</f>
        <v>0</v>
      </c>
      <c r="BH237" s="232">
        <f>IF(N237="sníž. přenesená",J237,0)</f>
        <v>0</v>
      </c>
      <c r="BI237" s="232">
        <f>IF(N237="nulová",J237,0)</f>
        <v>0</v>
      </c>
      <c r="BJ237" s="21" t="s">
        <v>81</v>
      </c>
      <c r="BK237" s="232">
        <f>ROUND(I237*H237,2)</f>
        <v>0</v>
      </c>
      <c r="BL237" s="21" t="s">
        <v>645</v>
      </c>
      <c r="BM237" s="231" t="s">
        <v>1438</v>
      </c>
    </row>
    <row r="238" s="2" customFormat="1">
      <c r="A238" s="42"/>
      <c r="B238" s="43"/>
      <c r="C238" s="44"/>
      <c r="D238" s="233" t="s">
        <v>442</v>
      </c>
      <c r="E238" s="44"/>
      <c r="F238" s="234" t="s">
        <v>4714</v>
      </c>
      <c r="G238" s="44"/>
      <c r="H238" s="44"/>
      <c r="I238" s="235"/>
      <c r="J238" s="44"/>
      <c r="K238" s="44"/>
      <c r="L238" s="48"/>
      <c r="M238" s="236"/>
      <c r="N238" s="237"/>
      <c r="O238" s="88"/>
      <c r="P238" s="88"/>
      <c r="Q238" s="88"/>
      <c r="R238" s="88"/>
      <c r="S238" s="88"/>
      <c r="T238" s="89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T238" s="21" t="s">
        <v>442</v>
      </c>
      <c r="AU238" s="21" t="s">
        <v>83</v>
      </c>
    </row>
    <row r="239" s="2" customFormat="1" ht="21.75" customHeight="1">
      <c r="A239" s="42"/>
      <c r="B239" s="43"/>
      <c r="C239" s="220" t="s">
        <v>530</v>
      </c>
      <c r="D239" s="220" t="s">
        <v>433</v>
      </c>
      <c r="E239" s="221" t="s">
        <v>4715</v>
      </c>
      <c r="F239" s="222" t="s">
        <v>4716</v>
      </c>
      <c r="G239" s="223" t="s">
        <v>859</v>
      </c>
      <c r="H239" s="224">
        <v>7</v>
      </c>
      <c r="I239" s="225"/>
      <c r="J239" s="226">
        <f>ROUND(I239*H239,2)</f>
        <v>0</v>
      </c>
      <c r="K239" s="222" t="s">
        <v>28</v>
      </c>
      <c r="L239" s="48"/>
      <c r="M239" s="227" t="s">
        <v>28</v>
      </c>
      <c r="N239" s="228" t="s">
        <v>45</v>
      </c>
      <c r="O239" s="88"/>
      <c r="P239" s="229">
        <f>O239*H239</f>
        <v>0</v>
      </c>
      <c r="Q239" s="229">
        <v>0.00017000000000000001</v>
      </c>
      <c r="R239" s="229">
        <f>Q239*H239</f>
        <v>0.0011900000000000001</v>
      </c>
      <c r="S239" s="229">
        <v>0</v>
      </c>
      <c r="T239" s="230">
        <f>S239*H239</f>
        <v>0</v>
      </c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R239" s="231" t="s">
        <v>645</v>
      </c>
      <c r="AT239" s="231" t="s">
        <v>433</v>
      </c>
      <c r="AU239" s="231" t="s">
        <v>83</v>
      </c>
      <c r="AY239" s="21" t="s">
        <v>426</v>
      </c>
      <c r="BE239" s="232">
        <f>IF(N239="základní",J239,0)</f>
        <v>0</v>
      </c>
      <c r="BF239" s="232">
        <f>IF(N239="snížená",J239,0)</f>
        <v>0</v>
      </c>
      <c r="BG239" s="232">
        <f>IF(N239="zákl. přenesená",J239,0)</f>
        <v>0</v>
      </c>
      <c r="BH239" s="232">
        <f>IF(N239="sníž. přenesená",J239,0)</f>
        <v>0</v>
      </c>
      <c r="BI239" s="232">
        <f>IF(N239="nulová",J239,0)</f>
        <v>0</v>
      </c>
      <c r="BJ239" s="21" t="s">
        <v>81</v>
      </c>
      <c r="BK239" s="232">
        <f>ROUND(I239*H239,2)</f>
        <v>0</v>
      </c>
      <c r="BL239" s="21" t="s">
        <v>645</v>
      </c>
      <c r="BM239" s="231" t="s">
        <v>1449</v>
      </c>
    </row>
    <row r="240" s="2" customFormat="1" ht="24.15" customHeight="1">
      <c r="A240" s="42"/>
      <c r="B240" s="43"/>
      <c r="C240" s="220" t="s">
        <v>1027</v>
      </c>
      <c r="D240" s="220" t="s">
        <v>433</v>
      </c>
      <c r="E240" s="221" t="s">
        <v>4717</v>
      </c>
      <c r="F240" s="222" t="s">
        <v>4718</v>
      </c>
      <c r="G240" s="223" t="s">
        <v>859</v>
      </c>
      <c r="H240" s="224">
        <v>9</v>
      </c>
      <c r="I240" s="225"/>
      <c r="J240" s="226">
        <f>ROUND(I240*H240,2)</f>
        <v>0</v>
      </c>
      <c r="K240" s="222" t="s">
        <v>28</v>
      </c>
      <c r="L240" s="48"/>
      <c r="M240" s="227" t="s">
        <v>28</v>
      </c>
      <c r="N240" s="228" t="s">
        <v>45</v>
      </c>
      <c r="O240" s="88"/>
      <c r="P240" s="229">
        <f>O240*H240</f>
        <v>0</v>
      </c>
      <c r="Q240" s="229">
        <v>0.00017000000000000001</v>
      </c>
      <c r="R240" s="229">
        <f>Q240*H240</f>
        <v>0.0015300000000000001</v>
      </c>
      <c r="S240" s="229">
        <v>0</v>
      </c>
      <c r="T240" s="230">
        <f>S240*H240</f>
        <v>0</v>
      </c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R240" s="231" t="s">
        <v>645</v>
      </c>
      <c r="AT240" s="231" t="s">
        <v>433</v>
      </c>
      <c r="AU240" s="231" t="s">
        <v>83</v>
      </c>
      <c r="AY240" s="21" t="s">
        <v>426</v>
      </c>
      <c r="BE240" s="232">
        <f>IF(N240="základní",J240,0)</f>
        <v>0</v>
      </c>
      <c r="BF240" s="232">
        <f>IF(N240="snížená",J240,0)</f>
        <v>0</v>
      </c>
      <c r="BG240" s="232">
        <f>IF(N240="zákl. přenesená",J240,0)</f>
        <v>0</v>
      </c>
      <c r="BH240" s="232">
        <f>IF(N240="sníž. přenesená",J240,0)</f>
        <v>0</v>
      </c>
      <c r="BI240" s="232">
        <f>IF(N240="nulová",J240,0)</f>
        <v>0</v>
      </c>
      <c r="BJ240" s="21" t="s">
        <v>81</v>
      </c>
      <c r="BK240" s="232">
        <f>ROUND(I240*H240,2)</f>
        <v>0</v>
      </c>
      <c r="BL240" s="21" t="s">
        <v>645</v>
      </c>
      <c r="BM240" s="231" t="s">
        <v>1458</v>
      </c>
    </row>
    <row r="241" s="2" customFormat="1" ht="24.15" customHeight="1">
      <c r="A241" s="42"/>
      <c r="B241" s="43"/>
      <c r="C241" s="220" t="s">
        <v>1032</v>
      </c>
      <c r="D241" s="220" t="s">
        <v>433</v>
      </c>
      <c r="E241" s="221" t="s">
        <v>4719</v>
      </c>
      <c r="F241" s="222" t="s">
        <v>4720</v>
      </c>
      <c r="G241" s="223" t="s">
        <v>859</v>
      </c>
      <c r="H241" s="224">
        <v>1</v>
      </c>
      <c r="I241" s="225"/>
      <c r="J241" s="226">
        <f>ROUND(I241*H241,2)</f>
        <v>0</v>
      </c>
      <c r="K241" s="222" t="s">
        <v>28</v>
      </c>
      <c r="L241" s="48"/>
      <c r="M241" s="227" t="s">
        <v>28</v>
      </c>
      <c r="N241" s="228" t="s">
        <v>45</v>
      </c>
      <c r="O241" s="88"/>
      <c r="P241" s="229">
        <f>O241*H241</f>
        <v>0</v>
      </c>
      <c r="Q241" s="229">
        <v>0.00017000000000000001</v>
      </c>
      <c r="R241" s="229">
        <f>Q241*H241</f>
        <v>0.00017000000000000001</v>
      </c>
      <c r="S241" s="229">
        <v>0</v>
      </c>
      <c r="T241" s="230">
        <f>S241*H241</f>
        <v>0</v>
      </c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R241" s="231" t="s">
        <v>645</v>
      </c>
      <c r="AT241" s="231" t="s">
        <v>433</v>
      </c>
      <c r="AU241" s="231" t="s">
        <v>83</v>
      </c>
      <c r="AY241" s="21" t="s">
        <v>426</v>
      </c>
      <c r="BE241" s="232">
        <f>IF(N241="základní",J241,0)</f>
        <v>0</v>
      </c>
      <c r="BF241" s="232">
        <f>IF(N241="snížená",J241,0)</f>
        <v>0</v>
      </c>
      <c r="BG241" s="232">
        <f>IF(N241="zákl. přenesená",J241,0)</f>
        <v>0</v>
      </c>
      <c r="BH241" s="232">
        <f>IF(N241="sníž. přenesená",J241,0)</f>
        <v>0</v>
      </c>
      <c r="BI241" s="232">
        <f>IF(N241="nulová",J241,0)</f>
        <v>0</v>
      </c>
      <c r="BJ241" s="21" t="s">
        <v>81</v>
      </c>
      <c r="BK241" s="232">
        <f>ROUND(I241*H241,2)</f>
        <v>0</v>
      </c>
      <c r="BL241" s="21" t="s">
        <v>645</v>
      </c>
      <c r="BM241" s="231" t="s">
        <v>1471</v>
      </c>
    </row>
    <row r="242" s="2" customFormat="1" ht="24.15" customHeight="1">
      <c r="A242" s="42"/>
      <c r="B242" s="43"/>
      <c r="C242" s="220" t="s">
        <v>1037</v>
      </c>
      <c r="D242" s="220" t="s">
        <v>433</v>
      </c>
      <c r="E242" s="221" t="s">
        <v>4721</v>
      </c>
      <c r="F242" s="222" t="s">
        <v>4722</v>
      </c>
      <c r="G242" s="223" t="s">
        <v>859</v>
      </c>
      <c r="H242" s="224">
        <v>10</v>
      </c>
      <c r="I242" s="225"/>
      <c r="J242" s="226">
        <f>ROUND(I242*H242,2)</f>
        <v>0</v>
      </c>
      <c r="K242" s="222" t="s">
        <v>437</v>
      </c>
      <c r="L242" s="48"/>
      <c r="M242" s="227" t="s">
        <v>28</v>
      </c>
      <c r="N242" s="228" t="s">
        <v>45</v>
      </c>
      <c r="O242" s="88"/>
      <c r="P242" s="229">
        <f>O242*H242</f>
        <v>0</v>
      </c>
      <c r="Q242" s="229">
        <v>0.00014999999999999999</v>
      </c>
      <c r="R242" s="229">
        <f>Q242*H242</f>
        <v>0.0014999999999999998</v>
      </c>
      <c r="S242" s="229">
        <v>0</v>
      </c>
      <c r="T242" s="230">
        <f>S242*H242</f>
        <v>0</v>
      </c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R242" s="231" t="s">
        <v>645</v>
      </c>
      <c r="AT242" s="231" t="s">
        <v>433</v>
      </c>
      <c r="AU242" s="231" t="s">
        <v>83</v>
      </c>
      <c r="AY242" s="21" t="s">
        <v>426</v>
      </c>
      <c r="BE242" s="232">
        <f>IF(N242="základní",J242,0)</f>
        <v>0</v>
      </c>
      <c r="BF242" s="232">
        <f>IF(N242="snížená",J242,0)</f>
        <v>0</v>
      </c>
      <c r="BG242" s="232">
        <f>IF(N242="zákl. přenesená",J242,0)</f>
        <v>0</v>
      </c>
      <c r="BH242" s="232">
        <f>IF(N242="sníž. přenesená",J242,0)</f>
        <v>0</v>
      </c>
      <c r="BI242" s="232">
        <f>IF(N242="nulová",J242,0)</f>
        <v>0</v>
      </c>
      <c r="BJ242" s="21" t="s">
        <v>81</v>
      </c>
      <c r="BK242" s="232">
        <f>ROUND(I242*H242,2)</f>
        <v>0</v>
      </c>
      <c r="BL242" s="21" t="s">
        <v>645</v>
      </c>
      <c r="BM242" s="231" t="s">
        <v>1489</v>
      </c>
    </row>
    <row r="243" s="2" customFormat="1">
      <c r="A243" s="42"/>
      <c r="B243" s="43"/>
      <c r="C243" s="44"/>
      <c r="D243" s="233" t="s">
        <v>442</v>
      </c>
      <c r="E243" s="44"/>
      <c r="F243" s="234" t="s">
        <v>4723</v>
      </c>
      <c r="G243" s="44"/>
      <c r="H243" s="44"/>
      <c r="I243" s="235"/>
      <c r="J243" s="44"/>
      <c r="K243" s="44"/>
      <c r="L243" s="48"/>
      <c r="M243" s="236"/>
      <c r="N243" s="237"/>
      <c r="O243" s="88"/>
      <c r="P243" s="88"/>
      <c r="Q243" s="88"/>
      <c r="R243" s="88"/>
      <c r="S243" s="88"/>
      <c r="T243" s="89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T243" s="21" t="s">
        <v>442</v>
      </c>
      <c r="AU243" s="21" t="s">
        <v>83</v>
      </c>
    </row>
    <row r="244" s="2" customFormat="1" ht="55.5" customHeight="1">
      <c r="A244" s="42"/>
      <c r="B244" s="43"/>
      <c r="C244" s="220" t="s">
        <v>1042</v>
      </c>
      <c r="D244" s="220" t="s">
        <v>433</v>
      </c>
      <c r="E244" s="221" t="s">
        <v>4724</v>
      </c>
      <c r="F244" s="222" t="s">
        <v>4725</v>
      </c>
      <c r="G244" s="223" t="s">
        <v>859</v>
      </c>
      <c r="H244" s="224">
        <v>10</v>
      </c>
      <c r="I244" s="225"/>
      <c r="J244" s="226">
        <f>ROUND(I244*H244,2)</f>
        <v>0</v>
      </c>
      <c r="K244" s="222" t="s">
        <v>28</v>
      </c>
      <c r="L244" s="48"/>
      <c r="M244" s="227" t="s">
        <v>28</v>
      </c>
      <c r="N244" s="228" t="s">
        <v>45</v>
      </c>
      <c r="O244" s="88"/>
      <c r="P244" s="229">
        <f>O244*H244</f>
        <v>0</v>
      </c>
      <c r="Q244" s="229">
        <v>4.0000000000000003E-05</v>
      </c>
      <c r="R244" s="229">
        <f>Q244*H244</f>
        <v>0.00040000000000000002</v>
      </c>
      <c r="S244" s="229">
        <v>0</v>
      </c>
      <c r="T244" s="230">
        <f>S244*H244</f>
        <v>0</v>
      </c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R244" s="231" t="s">
        <v>645</v>
      </c>
      <c r="AT244" s="231" t="s">
        <v>433</v>
      </c>
      <c r="AU244" s="231" t="s">
        <v>83</v>
      </c>
      <c r="AY244" s="21" t="s">
        <v>426</v>
      </c>
      <c r="BE244" s="232">
        <f>IF(N244="základní",J244,0)</f>
        <v>0</v>
      </c>
      <c r="BF244" s="232">
        <f>IF(N244="snížená",J244,0)</f>
        <v>0</v>
      </c>
      <c r="BG244" s="232">
        <f>IF(N244="zákl. přenesená",J244,0)</f>
        <v>0</v>
      </c>
      <c r="BH244" s="232">
        <f>IF(N244="sníž. přenesená",J244,0)</f>
        <v>0</v>
      </c>
      <c r="BI244" s="232">
        <f>IF(N244="nulová",J244,0)</f>
        <v>0</v>
      </c>
      <c r="BJ244" s="21" t="s">
        <v>81</v>
      </c>
      <c r="BK244" s="232">
        <f>ROUND(I244*H244,2)</f>
        <v>0</v>
      </c>
      <c r="BL244" s="21" t="s">
        <v>645</v>
      </c>
      <c r="BM244" s="231" t="s">
        <v>1501</v>
      </c>
    </row>
    <row r="245" s="2" customFormat="1" ht="16.5" customHeight="1">
      <c r="A245" s="42"/>
      <c r="B245" s="43"/>
      <c r="C245" s="220" t="s">
        <v>1048</v>
      </c>
      <c r="D245" s="220" t="s">
        <v>433</v>
      </c>
      <c r="E245" s="221" t="s">
        <v>4726</v>
      </c>
      <c r="F245" s="222" t="s">
        <v>4727</v>
      </c>
      <c r="G245" s="223" t="s">
        <v>859</v>
      </c>
      <c r="H245" s="224">
        <v>10</v>
      </c>
      <c r="I245" s="225"/>
      <c r="J245" s="226">
        <f>ROUND(I245*H245,2)</f>
        <v>0</v>
      </c>
      <c r="K245" s="222" t="s">
        <v>437</v>
      </c>
      <c r="L245" s="48"/>
      <c r="M245" s="227" t="s">
        <v>28</v>
      </c>
      <c r="N245" s="228" t="s">
        <v>45</v>
      </c>
      <c r="O245" s="88"/>
      <c r="P245" s="229">
        <f>O245*H245</f>
        <v>0</v>
      </c>
      <c r="Q245" s="229">
        <v>4.0000000000000003E-05</v>
      </c>
      <c r="R245" s="229">
        <f>Q245*H245</f>
        <v>0.00040000000000000002</v>
      </c>
      <c r="S245" s="229">
        <v>0</v>
      </c>
      <c r="T245" s="230">
        <f>S245*H245</f>
        <v>0</v>
      </c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R245" s="231" t="s">
        <v>645</v>
      </c>
      <c r="AT245" s="231" t="s">
        <v>433</v>
      </c>
      <c r="AU245" s="231" t="s">
        <v>83</v>
      </c>
      <c r="AY245" s="21" t="s">
        <v>426</v>
      </c>
      <c r="BE245" s="232">
        <f>IF(N245="základní",J245,0)</f>
        <v>0</v>
      </c>
      <c r="BF245" s="232">
        <f>IF(N245="snížená",J245,0)</f>
        <v>0</v>
      </c>
      <c r="BG245" s="232">
        <f>IF(N245="zákl. přenesená",J245,0)</f>
        <v>0</v>
      </c>
      <c r="BH245" s="232">
        <f>IF(N245="sníž. přenesená",J245,0)</f>
        <v>0</v>
      </c>
      <c r="BI245" s="232">
        <f>IF(N245="nulová",J245,0)</f>
        <v>0</v>
      </c>
      <c r="BJ245" s="21" t="s">
        <v>81</v>
      </c>
      <c r="BK245" s="232">
        <f>ROUND(I245*H245,2)</f>
        <v>0</v>
      </c>
      <c r="BL245" s="21" t="s">
        <v>645</v>
      </c>
      <c r="BM245" s="231" t="s">
        <v>1511</v>
      </c>
    </row>
    <row r="246" s="2" customFormat="1">
      <c r="A246" s="42"/>
      <c r="B246" s="43"/>
      <c r="C246" s="44"/>
      <c r="D246" s="233" t="s">
        <v>442</v>
      </c>
      <c r="E246" s="44"/>
      <c r="F246" s="234" t="s">
        <v>4728</v>
      </c>
      <c r="G246" s="44"/>
      <c r="H246" s="44"/>
      <c r="I246" s="235"/>
      <c r="J246" s="44"/>
      <c r="K246" s="44"/>
      <c r="L246" s="48"/>
      <c r="M246" s="236"/>
      <c r="N246" s="237"/>
      <c r="O246" s="88"/>
      <c r="P246" s="88"/>
      <c r="Q246" s="88"/>
      <c r="R246" s="88"/>
      <c r="S246" s="88"/>
      <c r="T246" s="89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T246" s="21" t="s">
        <v>442</v>
      </c>
      <c r="AU246" s="21" t="s">
        <v>83</v>
      </c>
    </row>
    <row r="247" s="2" customFormat="1" ht="49.05" customHeight="1">
      <c r="A247" s="42"/>
      <c r="B247" s="43"/>
      <c r="C247" s="220" t="s">
        <v>1056</v>
      </c>
      <c r="D247" s="220" t="s">
        <v>433</v>
      </c>
      <c r="E247" s="221" t="s">
        <v>4729</v>
      </c>
      <c r="F247" s="222" t="s">
        <v>4730</v>
      </c>
      <c r="G247" s="223" t="s">
        <v>859</v>
      </c>
      <c r="H247" s="224">
        <v>3</v>
      </c>
      <c r="I247" s="225"/>
      <c r="J247" s="226">
        <f>ROUND(I247*H247,2)</f>
        <v>0</v>
      </c>
      <c r="K247" s="222" t="s">
        <v>28</v>
      </c>
      <c r="L247" s="48"/>
      <c r="M247" s="227" t="s">
        <v>28</v>
      </c>
      <c r="N247" s="228" t="s">
        <v>45</v>
      </c>
      <c r="O247" s="88"/>
      <c r="P247" s="229">
        <f>O247*H247</f>
        <v>0</v>
      </c>
      <c r="Q247" s="229">
        <v>0.0080000000000000002</v>
      </c>
      <c r="R247" s="229">
        <f>Q247*H247</f>
        <v>0.024</v>
      </c>
      <c r="S247" s="229">
        <v>0</v>
      </c>
      <c r="T247" s="230">
        <f>S247*H247</f>
        <v>0</v>
      </c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R247" s="231" t="s">
        <v>645</v>
      </c>
      <c r="AT247" s="231" t="s">
        <v>433</v>
      </c>
      <c r="AU247" s="231" t="s">
        <v>83</v>
      </c>
      <c r="AY247" s="21" t="s">
        <v>426</v>
      </c>
      <c r="BE247" s="232">
        <f>IF(N247="základní",J247,0)</f>
        <v>0</v>
      </c>
      <c r="BF247" s="232">
        <f>IF(N247="snížená",J247,0)</f>
        <v>0</v>
      </c>
      <c r="BG247" s="232">
        <f>IF(N247="zákl. přenesená",J247,0)</f>
        <v>0</v>
      </c>
      <c r="BH247" s="232">
        <f>IF(N247="sníž. přenesená",J247,0)</f>
        <v>0</v>
      </c>
      <c r="BI247" s="232">
        <f>IF(N247="nulová",J247,0)</f>
        <v>0</v>
      </c>
      <c r="BJ247" s="21" t="s">
        <v>81</v>
      </c>
      <c r="BK247" s="232">
        <f>ROUND(I247*H247,2)</f>
        <v>0</v>
      </c>
      <c r="BL247" s="21" t="s">
        <v>645</v>
      </c>
      <c r="BM247" s="231" t="s">
        <v>1521</v>
      </c>
    </row>
    <row r="248" s="13" customFormat="1">
      <c r="A248" s="13"/>
      <c r="B248" s="238"/>
      <c r="C248" s="239"/>
      <c r="D248" s="240" t="s">
        <v>446</v>
      </c>
      <c r="E248" s="241" t="s">
        <v>28</v>
      </c>
      <c r="F248" s="242" t="s">
        <v>469</v>
      </c>
      <c r="G248" s="239"/>
      <c r="H248" s="243">
        <v>3</v>
      </c>
      <c r="I248" s="244"/>
      <c r="J248" s="239"/>
      <c r="K248" s="239"/>
      <c r="L248" s="245"/>
      <c r="M248" s="246"/>
      <c r="N248" s="247"/>
      <c r="O248" s="247"/>
      <c r="P248" s="247"/>
      <c r="Q248" s="247"/>
      <c r="R248" s="247"/>
      <c r="S248" s="247"/>
      <c r="T248" s="248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9" t="s">
        <v>446</v>
      </c>
      <c r="AU248" s="249" t="s">
        <v>83</v>
      </c>
      <c r="AV248" s="13" t="s">
        <v>83</v>
      </c>
      <c r="AW248" s="13" t="s">
        <v>35</v>
      </c>
      <c r="AX248" s="13" t="s">
        <v>81</v>
      </c>
      <c r="AY248" s="249" t="s">
        <v>426</v>
      </c>
    </row>
    <row r="249" s="2" customFormat="1" ht="24.15" customHeight="1">
      <c r="A249" s="42"/>
      <c r="B249" s="43"/>
      <c r="C249" s="220" t="s">
        <v>1063</v>
      </c>
      <c r="D249" s="220" t="s">
        <v>433</v>
      </c>
      <c r="E249" s="221" t="s">
        <v>4731</v>
      </c>
      <c r="F249" s="222" t="s">
        <v>4732</v>
      </c>
      <c r="G249" s="223" t="s">
        <v>859</v>
      </c>
      <c r="H249" s="224">
        <v>1</v>
      </c>
      <c r="I249" s="225"/>
      <c r="J249" s="226">
        <f>ROUND(I249*H249,2)</f>
        <v>0</v>
      </c>
      <c r="K249" s="222" t="s">
        <v>28</v>
      </c>
      <c r="L249" s="48"/>
      <c r="M249" s="227" t="s">
        <v>28</v>
      </c>
      <c r="N249" s="228" t="s">
        <v>45</v>
      </c>
      <c r="O249" s="88"/>
      <c r="P249" s="229">
        <f>O249*H249</f>
        <v>0</v>
      </c>
      <c r="Q249" s="229">
        <v>0.001</v>
      </c>
      <c r="R249" s="229">
        <f>Q249*H249</f>
        <v>0.001</v>
      </c>
      <c r="S249" s="229">
        <v>0</v>
      </c>
      <c r="T249" s="230">
        <f>S249*H249</f>
        <v>0</v>
      </c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R249" s="231" t="s">
        <v>645</v>
      </c>
      <c r="AT249" s="231" t="s">
        <v>433</v>
      </c>
      <c r="AU249" s="231" t="s">
        <v>83</v>
      </c>
      <c r="AY249" s="21" t="s">
        <v>426</v>
      </c>
      <c r="BE249" s="232">
        <f>IF(N249="základní",J249,0)</f>
        <v>0</v>
      </c>
      <c r="BF249" s="232">
        <f>IF(N249="snížená",J249,0)</f>
        <v>0</v>
      </c>
      <c r="BG249" s="232">
        <f>IF(N249="zákl. přenesená",J249,0)</f>
        <v>0</v>
      </c>
      <c r="BH249" s="232">
        <f>IF(N249="sníž. přenesená",J249,0)</f>
        <v>0</v>
      </c>
      <c r="BI249" s="232">
        <f>IF(N249="nulová",J249,0)</f>
        <v>0</v>
      </c>
      <c r="BJ249" s="21" t="s">
        <v>81</v>
      </c>
      <c r="BK249" s="232">
        <f>ROUND(I249*H249,2)</f>
        <v>0</v>
      </c>
      <c r="BL249" s="21" t="s">
        <v>645</v>
      </c>
      <c r="BM249" s="231" t="s">
        <v>1531</v>
      </c>
    </row>
    <row r="250" s="2" customFormat="1" ht="16.5" customHeight="1">
      <c r="A250" s="42"/>
      <c r="B250" s="43"/>
      <c r="C250" s="220" t="s">
        <v>1069</v>
      </c>
      <c r="D250" s="220" t="s">
        <v>433</v>
      </c>
      <c r="E250" s="221" t="s">
        <v>4733</v>
      </c>
      <c r="F250" s="222" t="s">
        <v>4734</v>
      </c>
      <c r="G250" s="223" t="s">
        <v>859</v>
      </c>
      <c r="H250" s="224">
        <v>1</v>
      </c>
      <c r="I250" s="225"/>
      <c r="J250" s="226">
        <f>ROUND(I250*H250,2)</f>
        <v>0</v>
      </c>
      <c r="K250" s="222" t="s">
        <v>28</v>
      </c>
      <c r="L250" s="48"/>
      <c r="M250" s="227" t="s">
        <v>28</v>
      </c>
      <c r="N250" s="228" t="s">
        <v>45</v>
      </c>
      <c r="O250" s="88"/>
      <c r="P250" s="229">
        <f>O250*H250</f>
        <v>0</v>
      </c>
      <c r="Q250" s="229">
        <v>0.001</v>
      </c>
      <c r="R250" s="229">
        <f>Q250*H250</f>
        <v>0.001</v>
      </c>
      <c r="S250" s="229">
        <v>0</v>
      </c>
      <c r="T250" s="230">
        <f>S250*H250</f>
        <v>0</v>
      </c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R250" s="231" t="s">
        <v>645</v>
      </c>
      <c r="AT250" s="231" t="s">
        <v>433</v>
      </c>
      <c r="AU250" s="231" t="s">
        <v>83</v>
      </c>
      <c r="AY250" s="21" t="s">
        <v>426</v>
      </c>
      <c r="BE250" s="232">
        <f>IF(N250="základní",J250,0)</f>
        <v>0</v>
      </c>
      <c r="BF250" s="232">
        <f>IF(N250="snížená",J250,0)</f>
        <v>0</v>
      </c>
      <c r="BG250" s="232">
        <f>IF(N250="zákl. přenesená",J250,0)</f>
        <v>0</v>
      </c>
      <c r="BH250" s="232">
        <f>IF(N250="sníž. přenesená",J250,0)</f>
        <v>0</v>
      </c>
      <c r="BI250" s="232">
        <f>IF(N250="nulová",J250,0)</f>
        <v>0</v>
      </c>
      <c r="BJ250" s="21" t="s">
        <v>81</v>
      </c>
      <c r="BK250" s="232">
        <f>ROUND(I250*H250,2)</f>
        <v>0</v>
      </c>
      <c r="BL250" s="21" t="s">
        <v>645</v>
      </c>
      <c r="BM250" s="231" t="s">
        <v>1541</v>
      </c>
    </row>
    <row r="251" s="2" customFormat="1" ht="16.5" customHeight="1">
      <c r="A251" s="42"/>
      <c r="B251" s="43"/>
      <c r="C251" s="220" t="s">
        <v>1076</v>
      </c>
      <c r="D251" s="220" t="s">
        <v>433</v>
      </c>
      <c r="E251" s="221" t="s">
        <v>4735</v>
      </c>
      <c r="F251" s="222" t="s">
        <v>4736</v>
      </c>
      <c r="G251" s="223" t="s">
        <v>859</v>
      </c>
      <c r="H251" s="224">
        <v>3</v>
      </c>
      <c r="I251" s="225"/>
      <c r="J251" s="226">
        <f>ROUND(I251*H251,2)</f>
        <v>0</v>
      </c>
      <c r="K251" s="222" t="s">
        <v>437</v>
      </c>
      <c r="L251" s="48"/>
      <c r="M251" s="227" t="s">
        <v>28</v>
      </c>
      <c r="N251" s="228" t="s">
        <v>45</v>
      </c>
      <c r="O251" s="88"/>
      <c r="P251" s="229">
        <f>O251*H251</f>
        <v>0</v>
      </c>
      <c r="Q251" s="229">
        <v>8.0000000000000007E-05</v>
      </c>
      <c r="R251" s="229">
        <f>Q251*H251</f>
        <v>0.00024000000000000003</v>
      </c>
      <c r="S251" s="229">
        <v>0</v>
      </c>
      <c r="T251" s="230">
        <f>S251*H251</f>
        <v>0</v>
      </c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R251" s="231" t="s">
        <v>645</v>
      </c>
      <c r="AT251" s="231" t="s">
        <v>433</v>
      </c>
      <c r="AU251" s="231" t="s">
        <v>83</v>
      </c>
      <c r="AY251" s="21" t="s">
        <v>426</v>
      </c>
      <c r="BE251" s="232">
        <f>IF(N251="základní",J251,0)</f>
        <v>0</v>
      </c>
      <c r="BF251" s="232">
        <f>IF(N251="snížená",J251,0)</f>
        <v>0</v>
      </c>
      <c r="BG251" s="232">
        <f>IF(N251="zákl. přenesená",J251,0)</f>
        <v>0</v>
      </c>
      <c r="BH251" s="232">
        <f>IF(N251="sníž. přenesená",J251,0)</f>
        <v>0</v>
      </c>
      <c r="BI251" s="232">
        <f>IF(N251="nulová",J251,0)</f>
        <v>0</v>
      </c>
      <c r="BJ251" s="21" t="s">
        <v>81</v>
      </c>
      <c r="BK251" s="232">
        <f>ROUND(I251*H251,2)</f>
        <v>0</v>
      </c>
      <c r="BL251" s="21" t="s">
        <v>645</v>
      </c>
      <c r="BM251" s="231" t="s">
        <v>1552</v>
      </c>
    </row>
    <row r="252" s="2" customFormat="1">
      <c r="A252" s="42"/>
      <c r="B252" s="43"/>
      <c r="C252" s="44"/>
      <c r="D252" s="233" t="s">
        <v>442</v>
      </c>
      <c r="E252" s="44"/>
      <c r="F252" s="234" t="s">
        <v>4737</v>
      </c>
      <c r="G252" s="44"/>
      <c r="H252" s="44"/>
      <c r="I252" s="235"/>
      <c r="J252" s="44"/>
      <c r="K252" s="44"/>
      <c r="L252" s="48"/>
      <c r="M252" s="236"/>
      <c r="N252" s="237"/>
      <c r="O252" s="88"/>
      <c r="P252" s="88"/>
      <c r="Q252" s="88"/>
      <c r="R252" s="88"/>
      <c r="S252" s="88"/>
      <c r="T252" s="89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T252" s="21" t="s">
        <v>442</v>
      </c>
      <c r="AU252" s="21" t="s">
        <v>83</v>
      </c>
    </row>
    <row r="253" s="2" customFormat="1" ht="21.75" customHeight="1">
      <c r="A253" s="42"/>
      <c r="B253" s="43"/>
      <c r="C253" s="220" t="s">
        <v>1083</v>
      </c>
      <c r="D253" s="220" t="s">
        <v>433</v>
      </c>
      <c r="E253" s="221" t="s">
        <v>4738</v>
      </c>
      <c r="F253" s="222" t="s">
        <v>4739</v>
      </c>
      <c r="G253" s="223" t="s">
        <v>859</v>
      </c>
      <c r="H253" s="224">
        <v>1</v>
      </c>
      <c r="I253" s="225"/>
      <c r="J253" s="226">
        <f>ROUND(I253*H253,2)</f>
        <v>0</v>
      </c>
      <c r="K253" s="222" t="s">
        <v>437</v>
      </c>
      <c r="L253" s="48"/>
      <c r="M253" s="227" t="s">
        <v>28</v>
      </c>
      <c r="N253" s="228" t="s">
        <v>45</v>
      </c>
      <c r="O253" s="88"/>
      <c r="P253" s="229">
        <f>O253*H253</f>
        <v>0</v>
      </c>
      <c r="Q253" s="229">
        <v>0.016889999999999999</v>
      </c>
      <c r="R253" s="229">
        <f>Q253*H253</f>
        <v>0.016889999999999999</v>
      </c>
      <c r="S253" s="229">
        <v>0</v>
      </c>
      <c r="T253" s="230">
        <f>S253*H253</f>
        <v>0</v>
      </c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R253" s="231" t="s">
        <v>645</v>
      </c>
      <c r="AT253" s="231" t="s">
        <v>433</v>
      </c>
      <c r="AU253" s="231" t="s">
        <v>83</v>
      </c>
      <c r="AY253" s="21" t="s">
        <v>426</v>
      </c>
      <c r="BE253" s="232">
        <f>IF(N253="základní",J253,0)</f>
        <v>0</v>
      </c>
      <c r="BF253" s="232">
        <f>IF(N253="snížená",J253,0)</f>
        <v>0</v>
      </c>
      <c r="BG253" s="232">
        <f>IF(N253="zákl. přenesená",J253,0)</f>
        <v>0</v>
      </c>
      <c r="BH253" s="232">
        <f>IF(N253="sníž. přenesená",J253,0)</f>
        <v>0</v>
      </c>
      <c r="BI253" s="232">
        <f>IF(N253="nulová",J253,0)</f>
        <v>0</v>
      </c>
      <c r="BJ253" s="21" t="s">
        <v>81</v>
      </c>
      <c r="BK253" s="232">
        <f>ROUND(I253*H253,2)</f>
        <v>0</v>
      </c>
      <c r="BL253" s="21" t="s">
        <v>645</v>
      </c>
      <c r="BM253" s="231" t="s">
        <v>1568</v>
      </c>
    </row>
    <row r="254" s="2" customFormat="1">
      <c r="A254" s="42"/>
      <c r="B254" s="43"/>
      <c r="C254" s="44"/>
      <c r="D254" s="233" t="s">
        <v>442</v>
      </c>
      <c r="E254" s="44"/>
      <c r="F254" s="234" t="s">
        <v>4740</v>
      </c>
      <c r="G254" s="44"/>
      <c r="H254" s="44"/>
      <c r="I254" s="235"/>
      <c r="J254" s="44"/>
      <c r="K254" s="44"/>
      <c r="L254" s="48"/>
      <c r="M254" s="236"/>
      <c r="N254" s="237"/>
      <c r="O254" s="88"/>
      <c r="P254" s="88"/>
      <c r="Q254" s="88"/>
      <c r="R254" s="88"/>
      <c r="S254" s="88"/>
      <c r="T254" s="89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T254" s="21" t="s">
        <v>442</v>
      </c>
      <c r="AU254" s="21" t="s">
        <v>83</v>
      </c>
    </row>
    <row r="255" s="2" customFormat="1" ht="37.8" customHeight="1">
      <c r="A255" s="42"/>
      <c r="B255" s="43"/>
      <c r="C255" s="220" t="s">
        <v>1091</v>
      </c>
      <c r="D255" s="220" t="s">
        <v>433</v>
      </c>
      <c r="E255" s="221" t="s">
        <v>4741</v>
      </c>
      <c r="F255" s="222" t="s">
        <v>4742</v>
      </c>
      <c r="G255" s="223" t="s">
        <v>859</v>
      </c>
      <c r="H255" s="224">
        <v>1</v>
      </c>
      <c r="I255" s="225"/>
      <c r="J255" s="226">
        <f>ROUND(I255*H255,2)</f>
        <v>0</v>
      </c>
      <c r="K255" s="222" t="s">
        <v>437</v>
      </c>
      <c r="L255" s="48"/>
      <c r="M255" s="227" t="s">
        <v>28</v>
      </c>
      <c r="N255" s="228" t="s">
        <v>45</v>
      </c>
      <c r="O255" s="88"/>
      <c r="P255" s="229">
        <f>O255*H255</f>
        <v>0</v>
      </c>
      <c r="Q255" s="229">
        <v>0.0018400000000000001</v>
      </c>
      <c r="R255" s="229">
        <f>Q255*H255</f>
        <v>0.0018400000000000001</v>
      </c>
      <c r="S255" s="229">
        <v>0</v>
      </c>
      <c r="T255" s="230">
        <f>S255*H255</f>
        <v>0</v>
      </c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R255" s="231" t="s">
        <v>645</v>
      </c>
      <c r="AT255" s="231" t="s">
        <v>433</v>
      </c>
      <c r="AU255" s="231" t="s">
        <v>83</v>
      </c>
      <c r="AY255" s="21" t="s">
        <v>426</v>
      </c>
      <c r="BE255" s="232">
        <f>IF(N255="základní",J255,0)</f>
        <v>0</v>
      </c>
      <c r="BF255" s="232">
        <f>IF(N255="snížená",J255,0)</f>
        <v>0</v>
      </c>
      <c r="BG255" s="232">
        <f>IF(N255="zákl. přenesená",J255,0)</f>
        <v>0</v>
      </c>
      <c r="BH255" s="232">
        <f>IF(N255="sníž. přenesená",J255,0)</f>
        <v>0</v>
      </c>
      <c r="BI255" s="232">
        <f>IF(N255="nulová",J255,0)</f>
        <v>0</v>
      </c>
      <c r="BJ255" s="21" t="s">
        <v>81</v>
      </c>
      <c r="BK255" s="232">
        <f>ROUND(I255*H255,2)</f>
        <v>0</v>
      </c>
      <c r="BL255" s="21" t="s">
        <v>645</v>
      </c>
      <c r="BM255" s="231" t="s">
        <v>1581</v>
      </c>
    </row>
    <row r="256" s="2" customFormat="1">
      <c r="A256" s="42"/>
      <c r="B256" s="43"/>
      <c r="C256" s="44"/>
      <c r="D256" s="233" t="s">
        <v>442</v>
      </c>
      <c r="E256" s="44"/>
      <c r="F256" s="234" t="s">
        <v>4743</v>
      </c>
      <c r="G256" s="44"/>
      <c r="H256" s="44"/>
      <c r="I256" s="235"/>
      <c r="J256" s="44"/>
      <c r="K256" s="44"/>
      <c r="L256" s="48"/>
      <c r="M256" s="236"/>
      <c r="N256" s="237"/>
      <c r="O256" s="88"/>
      <c r="P256" s="88"/>
      <c r="Q256" s="88"/>
      <c r="R256" s="88"/>
      <c r="S256" s="88"/>
      <c r="T256" s="89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T256" s="21" t="s">
        <v>442</v>
      </c>
      <c r="AU256" s="21" t="s">
        <v>83</v>
      </c>
    </row>
    <row r="257" s="2" customFormat="1" ht="37.8" customHeight="1">
      <c r="A257" s="42"/>
      <c r="B257" s="43"/>
      <c r="C257" s="220" t="s">
        <v>1103</v>
      </c>
      <c r="D257" s="220" t="s">
        <v>433</v>
      </c>
      <c r="E257" s="221" t="s">
        <v>4744</v>
      </c>
      <c r="F257" s="222" t="s">
        <v>4745</v>
      </c>
      <c r="G257" s="223" t="s">
        <v>859</v>
      </c>
      <c r="H257" s="224">
        <v>1</v>
      </c>
      <c r="I257" s="225"/>
      <c r="J257" s="226">
        <f>ROUND(I257*H257,2)</f>
        <v>0</v>
      </c>
      <c r="K257" s="222" t="s">
        <v>28</v>
      </c>
      <c r="L257" s="48"/>
      <c r="M257" s="227" t="s">
        <v>28</v>
      </c>
      <c r="N257" s="228" t="s">
        <v>45</v>
      </c>
      <c r="O257" s="88"/>
      <c r="P257" s="229">
        <f>O257*H257</f>
        <v>0</v>
      </c>
      <c r="Q257" s="229">
        <v>4.0000000000000003E-05</v>
      </c>
      <c r="R257" s="229">
        <f>Q257*H257</f>
        <v>4.0000000000000003E-05</v>
      </c>
      <c r="S257" s="229">
        <v>0</v>
      </c>
      <c r="T257" s="230">
        <f>S257*H257</f>
        <v>0</v>
      </c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R257" s="231" t="s">
        <v>645</v>
      </c>
      <c r="AT257" s="231" t="s">
        <v>433</v>
      </c>
      <c r="AU257" s="231" t="s">
        <v>83</v>
      </c>
      <c r="AY257" s="21" t="s">
        <v>426</v>
      </c>
      <c r="BE257" s="232">
        <f>IF(N257="základní",J257,0)</f>
        <v>0</v>
      </c>
      <c r="BF257" s="232">
        <f>IF(N257="snížená",J257,0)</f>
        <v>0</v>
      </c>
      <c r="BG257" s="232">
        <f>IF(N257="zákl. přenesená",J257,0)</f>
        <v>0</v>
      </c>
      <c r="BH257" s="232">
        <f>IF(N257="sníž. přenesená",J257,0)</f>
        <v>0</v>
      </c>
      <c r="BI257" s="232">
        <f>IF(N257="nulová",J257,0)</f>
        <v>0</v>
      </c>
      <c r="BJ257" s="21" t="s">
        <v>81</v>
      </c>
      <c r="BK257" s="232">
        <f>ROUND(I257*H257,2)</f>
        <v>0</v>
      </c>
      <c r="BL257" s="21" t="s">
        <v>645</v>
      </c>
      <c r="BM257" s="231" t="s">
        <v>1592</v>
      </c>
    </row>
    <row r="258" s="2" customFormat="1" ht="16.5" customHeight="1">
      <c r="A258" s="42"/>
      <c r="B258" s="43"/>
      <c r="C258" s="220" t="s">
        <v>1108</v>
      </c>
      <c r="D258" s="220" t="s">
        <v>433</v>
      </c>
      <c r="E258" s="221" t="s">
        <v>4746</v>
      </c>
      <c r="F258" s="222" t="s">
        <v>4747</v>
      </c>
      <c r="G258" s="223" t="s">
        <v>859</v>
      </c>
      <c r="H258" s="224">
        <v>1</v>
      </c>
      <c r="I258" s="225"/>
      <c r="J258" s="226">
        <f>ROUND(I258*H258,2)</f>
        <v>0</v>
      </c>
      <c r="K258" s="222" t="s">
        <v>437</v>
      </c>
      <c r="L258" s="48"/>
      <c r="M258" s="227" t="s">
        <v>28</v>
      </c>
      <c r="N258" s="228" t="s">
        <v>45</v>
      </c>
      <c r="O258" s="88"/>
      <c r="P258" s="229">
        <f>O258*H258</f>
        <v>0</v>
      </c>
      <c r="Q258" s="229">
        <v>0</v>
      </c>
      <c r="R258" s="229">
        <f>Q258*H258</f>
        <v>0</v>
      </c>
      <c r="S258" s="229">
        <v>0</v>
      </c>
      <c r="T258" s="230">
        <f>S258*H258</f>
        <v>0</v>
      </c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R258" s="231" t="s">
        <v>645</v>
      </c>
      <c r="AT258" s="231" t="s">
        <v>433</v>
      </c>
      <c r="AU258" s="231" t="s">
        <v>83</v>
      </c>
      <c r="AY258" s="21" t="s">
        <v>426</v>
      </c>
      <c r="BE258" s="232">
        <f>IF(N258="základní",J258,0)</f>
        <v>0</v>
      </c>
      <c r="BF258" s="232">
        <f>IF(N258="snížená",J258,0)</f>
        <v>0</v>
      </c>
      <c r="BG258" s="232">
        <f>IF(N258="zákl. přenesená",J258,0)</f>
        <v>0</v>
      </c>
      <c r="BH258" s="232">
        <f>IF(N258="sníž. přenesená",J258,0)</f>
        <v>0</v>
      </c>
      <c r="BI258" s="232">
        <f>IF(N258="nulová",J258,0)</f>
        <v>0</v>
      </c>
      <c r="BJ258" s="21" t="s">
        <v>81</v>
      </c>
      <c r="BK258" s="232">
        <f>ROUND(I258*H258,2)</f>
        <v>0</v>
      </c>
      <c r="BL258" s="21" t="s">
        <v>645</v>
      </c>
      <c r="BM258" s="231" t="s">
        <v>1603</v>
      </c>
    </row>
    <row r="259" s="2" customFormat="1">
      <c r="A259" s="42"/>
      <c r="B259" s="43"/>
      <c r="C259" s="44"/>
      <c r="D259" s="233" t="s">
        <v>442</v>
      </c>
      <c r="E259" s="44"/>
      <c r="F259" s="234" t="s">
        <v>4748</v>
      </c>
      <c r="G259" s="44"/>
      <c r="H259" s="44"/>
      <c r="I259" s="235"/>
      <c r="J259" s="44"/>
      <c r="K259" s="44"/>
      <c r="L259" s="48"/>
      <c r="M259" s="236"/>
      <c r="N259" s="237"/>
      <c r="O259" s="88"/>
      <c r="P259" s="88"/>
      <c r="Q259" s="88"/>
      <c r="R259" s="88"/>
      <c r="S259" s="88"/>
      <c r="T259" s="89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T259" s="21" t="s">
        <v>442</v>
      </c>
      <c r="AU259" s="21" t="s">
        <v>83</v>
      </c>
    </row>
    <row r="260" s="2" customFormat="1" ht="21.75" customHeight="1">
      <c r="A260" s="42"/>
      <c r="B260" s="43"/>
      <c r="C260" s="220" t="s">
        <v>1116</v>
      </c>
      <c r="D260" s="220" t="s">
        <v>433</v>
      </c>
      <c r="E260" s="221" t="s">
        <v>4749</v>
      </c>
      <c r="F260" s="222" t="s">
        <v>4750</v>
      </c>
      <c r="G260" s="223" t="s">
        <v>859</v>
      </c>
      <c r="H260" s="224">
        <v>1</v>
      </c>
      <c r="I260" s="225"/>
      <c r="J260" s="226">
        <f>ROUND(I260*H260,2)</f>
        <v>0</v>
      </c>
      <c r="K260" s="222" t="s">
        <v>437</v>
      </c>
      <c r="L260" s="48"/>
      <c r="M260" s="227" t="s">
        <v>28</v>
      </c>
      <c r="N260" s="228" t="s">
        <v>45</v>
      </c>
      <c r="O260" s="88"/>
      <c r="P260" s="229">
        <f>O260*H260</f>
        <v>0</v>
      </c>
      <c r="Q260" s="229">
        <v>0.00036000000000000002</v>
      </c>
      <c r="R260" s="229">
        <f>Q260*H260</f>
        <v>0.00036000000000000002</v>
      </c>
      <c r="S260" s="229">
        <v>0</v>
      </c>
      <c r="T260" s="230">
        <f>S260*H260</f>
        <v>0</v>
      </c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R260" s="231" t="s">
        <v>645</v>
      </c>
      <c r="AT260" s="231" t="s">
        <v>433</v>
      </c>
      <c r="AU260" s="231" t="s">
        <v>83</v>
      </c>
      <c r="AY260" s="21" t="s">
        <v>426</v>
      </c>
      <c r="BE260" s="232">
        <f>IF(N260="základní",J260,0)</f>
        <v>0</v>
      </c>
      <c r="BF260" s="232">
        <f>IF(N260="snížená",J260,0)</f>
        <v>0</v>
      </c>
      <c r="BG260" s="232">
        <f>IF(N260="zákl. přenesená",J260,0)</f>
        <v>0</v>
      </c>
      <c r="BH260" s="232">
        <f>IF(N260="sníž. přenesená",J260,0)</f>
        <v>0</v>
      </c>
      <c r="BI260" s="232">
        <f>IF(N260="nulová",J260,0)</f>
        <v>0</v>
      </c>
      <c r="BJ260" s="21" t="s">
        <v>81</v>
      </c>
      <c r="BK260" s="232">
        <f>ROUND(I260*H260,2)</f>
        <v>0</v>
      </c>
      <c r="BL260" s="21" t="s">
        <v>645</v>
      </c>
      <c r="BM260" s="231" t="s">
        <v>1618</v>
      </c>
    </row>
    <row r="261" s="2" customFormat="1">
      <c r="A261" s="42"/>
      <c r="B261" s="43"/>
      <c r="C261" s="44"/>
      <c r="D261" s="233" t="s">
        <v>442</v>
      </c>
      <c r="E261" s="44"/>
      <c r="F261" s="234" t="s">
        <v>4751</v>
      </c>
      <c r="G261" s="44"/>
      <c r="H261" s="44"/>
      <c r="I261" s="235"/>
      <c r="J261" s="44"/>
      <c r="K261" s="44"/>
      <c r="L261" s="48"/>
      <c r="M261" s="236"/>
      <c r="N261" s="237"/>
      <c r="O261" s="88"/>
      <c r="P261" s="88"/>
      <c r="Q261" s="88"/>
      <c r="R261" s="88"/>
      <c r="S261" s="88"/>
      <c r="T261" s="89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T261" s="21" t="s">
        <v>442</v>
      </c>
      <c r="AU261" s="21" t="s">
        <v>83</v>
      </c>
    </row>
    <row r="262" s="2" customFormat="1" ht="21.75" customHeight="1">
      <c r="A262" s="42"/>
      <c r="B262" s="43"/>
      <c r="C262" s="220" t="s">
        <v>1123</v>
      </c>
      <c r="D262" s="220" t="s">
        <v>433</v>
      </c>
      <c r="E262" s="221" t="s">
        <v>4752</v>
      </c>
      <c r="F262" s="222" t="s">
        <v>4753</v>
      </c>
      <c r="G262" s="223" t="s">
        <v>859</v>
      </c>
      <c r="H262" s="224">
        <v>1</v>
      </c>
      <c r="I262" s="225"/>
      <c r="J262" s="226">
        <f>ROUND(I262*H262,2)</f>
        <v>0</v>
      </c>
      <c r="K262" s="222" t="s">
        <v>437</v>
      </c>
      <c r="L262" s="48"/>
      <c r="M262" s="227" t="s">
        <v>28</v>
      </c>
      <c r="N262" s="228" t="s">
        <v>45</v>
      </c>
      <c r="O262" s="88"/>
      <c r="P262" s="229">
        <f>O262*H262</f>
        <v>0</v>
      </c>
      <c r="Q262" s="229">
        <v>0.00027999999999999998</v>
      </c>
      <c r="R262" s="229">
        <f>Q262*H262</f>
        <v>0.00027999999999999998</v>
      </c>
      <c r="S262" s="229">
        <v>0</v>
      </c>
      <c r="T262" s="230">
        <f>S262*H262</f>
        <v>0</v>
      </c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R262" s="231" t="s">
        <v>645</v>
      </c>
      <c r="AT262" s="231" t="s">
        <v>433</v>
      </c>
      <c r="AU262" s="231" t="s">
        <v>83</v>
      </c>
      <c r="AY262" s="21" t="s">
        <v>426</v>
      </c>
      <c r="BE262" s="232">
        <f>IF(N262="základní",J262,0)</f>
        <v>0</v>
      </c>
      <c r="BF262" s="232">
        <f>IF(N262="snížená",J262,0)</f>
        <v>0</v>
      </c>
      <c r="BG262" s="232">
        <f>IF(N262="zákl. přenesená",J262,0)</f>
        <v>0</v>
      </c>
      <c r="BH262" s="232">
        <f>IF(N262="sníž. přenesená",J262,0)</f>
        <v>0</v>
      </c>
      <c r="BI262" s="232">
        <f>IF(N262="nulová",J262,0)</f>
        <v>0</v>
      </c>
      <c r="BJ262" s="21" t="s">
        <v>81</v>
      </c>
      <c r="BK262" s="232">
        <f>ROUND(I262*H262,2)</f>
        <v>0</v>
      </c>
      <c r="BL262" s="21" t="s">
        <v>645</v>
      </c>
      <c r="BM262" s="231" t="s">
        <v>1635</v>
      </c>
    </row>
    <row r="263" s="2" customFormat="1">
      <c r="A263" s="42"/>
      <c r="B263" s="43"/>
      <c r="C263" s="44"/>
      <c r="D263" s="233" t="s">
        <v>442</v>
      </c>
      <c r="E263" s="44"/>
      <c r="F263" s="234" t="s">
        <v>4754</v>
      </c>
      <c r="G263" s="44"/>
      <c r="H263" s="44"/>
      <c r="I263" s="235"/>
      <c r="J263" s="44"/>
      <c r="K263" s="44"/>
      <c r="L263" s="48"/>
      <c r="M263" s="236"/>
      <c r="N263" s="237"/>
      <c r="O263" s="88"/>
      <c r="P263" s="88"/>
      <c r="Q263" s="88"/>
      <c r="R263" s="88"/>
      <c r="S263" s="88"/>
      <c r="T263" s="89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T263" s="21" t="s">
        <v>442</v>
      </c>
      <c r="AU263" s="21" t="s">
        <v>83</v>
      </c>
    </row>
    <row r="264" s="2" customFormat="1" ht="24.15" customHeight="1">
      <c r="A264" s="42"/>
      <c r="B264" s="43"/>
      <c r="C264" s="220" t="s">
        <v>1129</v>
      </c>
      <c r="D264" s="220" t="s">
        <v>433</v>
      </c>
      <c r="E264" s="221" t="s">
        <v>4755</v>
      </c>
      <c r="F264" s="222" t="s">
        <v>4756</v>
      </c>
      <c r="G264" s="223" t="s">
        <v>859</v>
      </c>
      <c r="H264" s="224">
        <v>1</v>
      </c>
      <c r="I264" s="225"/>
      <c r="J264" s="226">
        <f>ROUND(I264*H264,2)</f>
        <v>0</v>
      </c>
      <c r="K264" s="222" t="s">
        <v>28</v>
      </c>
      <c r="L264" s="48"/>
      <c r="M264" s="227" t="s">
        <v>28</v>
      </c>
      <c r="N264" s="228" t="s">
        <v>45</v>
      </c>
      <c r="O264" s="88"/>
      <c r="P264" s="229">
        <f>O264*H264</f>
        <v>0</v>
      </c>
      <c r="Q264" s="229">
        <v>0.036200000000000003</v>
      </c>
      <c r="R264" s="229">
        <f>Q264*H264</f>
        <v>0.036200000000000003</v>
      </c>
      <c r="S264" s="229">
        <v>0</v>
      </c>
      <c r="T264" s="230">
        <f>S264*H264</f>
        <v>0</v>
      </c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R264" s="231" t="s">
        <v>645</v>
      </c>
      <c r="AT264" s="231" t="s">
        <v>433</v>
      </c>
      <c r="AU264" s="231" t="s">
        <v>83</v>
      </c>
      <c r="AY264" s="21" t="s">
        <v>426</v>
      </c>
      <c r="BE264" s="232">
        <f>IF(N264="základní",J264,0)</f>
        <v>0</v>
      </c>
      <c r="BF264" s="232">
        <f>IF(N264="snížená",J264,0)</f>
        <v>0</v>
      </c>
      <c r="BG264" s="232">
        <f>IF(N264="zákl. přenesená",J264,0)</f>
        <v>0</v>
      </c>
      <c r="BH264" s="232">
        <f>IF(N264="sníž. přenesená",J264,0)</f>
        <v>0</v>
      </c>
      <c r="BI264" s="232">
        <f>IF(N264="nulová",J264,0)</f>
        <v>0</v>
      </c>
      <c r="BJ264" s="21" t="s">
        <v>81</v>
      </c>
      <c r="BK264" s="232">
        <f>ROUND(I264*H264,2)</f>
        <v>0</v>
      </c>
      <c r="BL264" s="21" t="s">
        <v>645</v>
      </c>
      <c r="BM264" s="231" t="s">
        <v>1647</v>
      </c>
    </row>
    <row r="265" s="2" customFormat="1" ht="24.15" customHeight="1">
      <c r="A265" s="42"/>
      <c r="B265" s="43"/>
      <c r="C265" s="220" t="s">
        <v>1135</v>
      </c>
      <c r="D265" s="220" t="s">
        <v>433</v>
      </c>
      <c r="E265" s="221" t="s">
        <v>4757</v>
      </c>
      <c r="F265" s="222" t="s">
        <v>4758</v>
      </c>
      <c r="G265" s="223" t="s">
        <v>859</v>
      </c>
      <c r="H265" s="224">
        <v>3</v>
      </c>
      <c r="I265" s="225"/>
      <c r="J265" s="226">
        <f>ROUND(I265*H265,2)</f>
        <v>0</v>
      </c>
      <c r="K265" s="222" t="s">
        <v>437</v>
      </c>
      <c r="L265" s="48"/>
      <c r="M265" s="227" t="s">
        <v>28</v>
      </c>
      <c r="N265" s="228" t="s">
        <v>45</v>
      </c>
      <c r="O265" s="88"/>
      <c r="P265" s="229">
        <f>O265*H265</f>
        <v>0</v>
      </c>
      <c r="Q265" s="229">
        <v>0.00034000000000000002</v>
      </c>
      <c r="R265" s="229">
        <f>Q265*H265</f>
        <v>0.0010200000000000001</v>
      </c>
      <c r="S265" s="229">
        <v>0</v>
      </c>
      <c r="T265" s="230">
        <f>S265*H265</f>
        <v>0</v>
      </c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R265" s="231" t="s">
        <v>645</v>
      </c>
      <c r="AT265" s="231" t="s">
        <v>433</v>
      </c>
      <c r="AU265" s="231" t="s">
        <v>83</v>
      </c>
      <c r="AY265" s="21" t="s">
        <v>426</v>
      </c>
      <c r="BE265" s="232">
        <f>IF(N265="základní",J265,0)</f>
        <v>0</v>
      </c>
      <c r="BF265" s="232">
        <f>IF(N265="snížená",J265,0)</f>
        <v>0</v>
      </c>
      <c r="BG265" s="232">
        <f>IF(N265="zákl. přenesená",J265,0)</f>
        <v>0</v>
      </c>
      <c r="BH265" s="232">
        <f>IF(N265="sníž. přenesená",J265,0)</f>
        <v>0</v>
      </c>
      <c r="BI265" s="232">
        <f>IF(N265="nulová",J265,0)</f>
        <v>0</v>
      </c>
      <c r="BJ265" s="21" t="s">
        <v>81</v>
      </c>
      <c r="BK265" s="232">
        <f>ROUND(I265*H265,2)</f>
        <v>0</v>
      </c>
      <c r="BL265" s="21" t="s">
        <v>645</v>
      </c>
      <c r="BM265" s="231" t="s">
        <v>1658</v>
      </c>
    </row>
    <row r="266" s="2" customFormat="1">
      <c r="A266" s="42"/>
      <c r="B266" s="43"/>
      <c r="C266" s="44"/>
      <c r="D266" s="233" t="s">
        <v>442</v>
      </c>
      <c r="E266" s="44"/>
      <c r="F266" s="234" t="s">
        <v>4759</v>
      </c>
      <c r="G266" s="44"/>
      <c r="H266" s="44"/>
      <c r="I266" s="235"/>
      <c r="J266" s="44"/>
      <c r="K266" s="44"/>
      <c r="L266" s="48"/>
      <c r="M266" s="236"/>
      <c r="N266" s="237"/>
      <c r="O266" s="88"/>
      <c r="P266" s="88"/>
      <c r="Q266" s="88"/>
      <c r="R266" s="88"/>
      <c r="S266" s="88"/>
      <c r="T266" s="89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T266" s="21" t="s">
        <v>442</v>
      </c>
      <c r="AU266" s="21" t="s">
        <v>83</v>
      </c>
    </row>
    <row r="267" s="2" customFormat="1" ht="24.15" customHeight="1">
      <c r="A267" s="42"/>
      <c r="B267" s="43"/>
      <c r="C267" s="220" t="s">
        <v>1140</v>
      </c>
      <c r="D267" s="220" t="s">
        <v>433</v>
      </c>
      <c r="E267" s="221" t="s">
        <v>4760</v>
      </c>
      <c r="F267" s="222" t="s">
        <v>4761</v>
      </c>
      <c r="G267" s="223" t="s">
        <v>859</v>
      </c>
      <c r="H267" s="224">
        <v>1</v>
      </c>
      <c r="I267" s="225"/>
      <c r="J267" s="226">
        <f>ROUND(I267*H267,2)</f>
        <v>0</v>
      </c>
      <c r="K267" s="222" t="s">
        <v>28</v>
      </c>
      <c r="L267" s="48"/>
      <c r="M267" s="227" t="s">
        <v>28</v>
      </c>
      <c r="N267" s="228" t="s">
        <v>45</v>
      </c>
      <c r="O267" s="88"/>
      <c r="P267" s="229">
        <f>O267*H267</f>
        <v>0</v>
      </c>
      <c r="Q267" s="229">
        <v>0.00040000000000000002</v>
      </c>
      <c r="R267" s="229">
        <f>Q267*H267</f>
        <v>0.00040000000000000002</v>
      </c>
      <c r="S267" s="229">
        <v>0</v>
      </c>
      <c r="T267" s="230">
        <f>S267*H267</f>
        <v>0</v>
      </c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R267" s="231" t="s">
        <v>645</v>
      </c>
      <c r="AT267" s="231" t="s">
        <v>433</v>
      </c>
      <c r="AU267" s="231" t="s">
        <v>83</v>
      </c>
      <c r="AY267" s="21" t="s">
        <v>426</v>
      </c>
      <c r="BE267" s="232">
        <f>IF(N267="základní",J267,0)</f>
        <v>0</v>
      </c>
      <c r="BF267" s="232">
        <f>IF(N267="snížená",J267,0)</f>
        <v>0</v>
      </c>
      <c r="BG267" s="232">
        <f>IF(N267="zákl. přenesená",J267,0)</f>
        <v>0</v>
      </c>
      <c r="BH267" s="232">
        <f>IF(N267="sníž. přenesená",J267,0)</f>
        <v>0</v>
      </c>
      <c r="BI267" s="232">
        <f>IF(N267="nulová",J267,0)</f>
        <v>0</v>
      </c>
      <c r="BJ267" s="21" t="s">
        <v>81</v>
      </c>
      <c r="BK267" s="232">
        <f>ROUND(I267*H267,2)</f>
        <v>0</v>
      </c>
      <c r="BL267" s="21" t="s">
        <v>645</v>
      </c>
      <c r="BM267" s="231" t="s">
        <v>1668</v>
      </c>
    </row>
    <row r="268" s="2" customFormat="1" ht="24.15" customHeight="1">
      <c r="A268" s="42"/>
      <c r="B268" s="43"/>
      <c r="C268" s="220" t="s">
        <v>1146</v>
      </c>
      <c r="D268" s="220" t="s">
        <v>433</v>
      </c>
      <c r="E268" s="221" t="s">
        <v>4762</v>
      </c>
      <c r="F268" s="222" t="s">
        <v>4763</v>
      </c>
      <c r="G268" s="223" t="s">
        <v>859</v>
      </c>
      <c r="H268" s="224">
        <v>33</v>
      </c>
      <c r="I268" s="225"/>
      <c r="J268" s="226">
        <f>ROUND(I268*H268,2)</f>
        <v>0</v>
      </c>
      <c r="K268" s="222" t="s">
        <v>437</v>
      </c>
      <c r="L268" s="48"/>
      <c r="M268" s="227" t="s">
        <v>28</v>
      </c>
      <c r="N268" s="228" t="s">
        <v>45</v>
      </c>
      <c r="O268" s="88"/>
      <c r="P268" s="229">
        <f>O268*H268</f>
        <v>0</v>
      </c>
      <c r="Q268" s="229">
        <v>0.00024000000000000001</v>
      </c>
      <c r="R268" s="229">
        <f>Q268*H268</f>
        <v>0.00792</v>
      </c>
      <c r="S268" s="229">
        <v>0</v>
      </c>
      <c r="T268" s="230">
        <f>S268*H268</f>
        <v>0</v>
      </c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R268" s="231" t="s">
        <v>645</v>
      </c>
      <c r="AT268" s="231" t="s">
        <v>433</v>
      </c>
      <c r="AU268" s="231" t="s">
        <v>83</v>
      </c>
      <c r="AY268" s="21" t="s">
        <v>426</v>
      </c>
      <c r="BE268" s="232">
        <f>IF(N268="základní",J268,0)</f>
        <v>0</v>
      </c>
      <c r="BF268" s="232">
        <f>IF(N268="snížená",J268,0)</f>
        <v>0</v>
      </c>
      <c r="BG268" s="232">
        <f>IF(N268="zákl. přenesená",J268,0)</f>
        <v>0</v>
      </c>
      <c r="BH268" s="232">
        <f>IF(N268="sníž. přenesená",J268,0)</f>
        <v>0</v>
      </c>
      <c r="BI268" s="232">
        <f>IF(N268="nulová",J268,0)</f>
        <v>0</v>
      </c>
      <c r="BJ268" s="21" t="s">
        <v>81</v>
      </c>
      <c r="BK268" s="232">
        <f>ROUND(I268*H268,2)</f>
        <v>0</v>
      </c>
      <c r="BL268" s="21" t="s">
        <v>645</v>
      </c>
      <c r="BM268" s="231" t="s">
        <v>1678</v>
      </c>
    </row>
    <row r="269" s="2" customFormat="1">
      <c r="A269" s="42"/>
      <c r="B269" s="43"/>
      <c r="C269" s="44"/>
      <c r="D269" s="233" t="s">
        <v>442</v>
      </c>
      <c r="E269" s="44"/>
      <c r="F269" s="234" t="s">
        <v>4764</v>
      </c>
      <c r="G269" s="44"/>
      <c r="H269" s="44"/>
      <c r="I269" s="235"/>
      <c r="J269" s="44"/>
      <c r="K269" s="44"/>
      <c r="L269" s="48"/>
      <c r="M269" s="236"/>
      <c r="N269" s="237"/>
      <c r="O269" s="88"/>
      <c r="P269" s="88"/>
      <c r="Q269" s="88"/>
      <c r="R269" s="88"/>
      <c r="S269" s="88"/>
      <c r="T269" s="89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T269" s="21" t="s">
        <v>442</v>
      </c>
      <c r="AU269" s="21" t="s">
        <v>83</v>
      </c>
    </row>
    <row r="270" s="2" customFormat="1" ht="16.5" customHeight="1">
      <c r="A270" s="42"/>
      <c r="B270" s="43"/>
      <c r="C270" s="220" t="s">
        <v>1151</v>
      </c>
      <c r="D270" s="220" t="s">
        <v>433</v>
      </c>
      <c r="E270" s="221" t="s">
        <v>4765</v>
      </c>
      <c r="F270" s="222" t="s">
        <v>4766</v>
      </c>
      <c r="G270" s="223" t="s">
        <v>859</v>
      </c>
      <c r="H270" s="224">
        <v>7</v>
      </c>
      <c r="I270" s="225"/>
      <c r="J270" s="226">
        <f>ROUND(I270*H270,2)</f>
        <v>0</v>
      </c>
      <c r="K270" s="222" t="s">
        <v>437</v>
      </c>
      <c r="L270" s="48"/>
      <c r="M270" s="227" t="s">
        <v>28</v>
      </c>
      <c r="N270" s="228" t="s">
        <v>45</v>
      </c>
      <c r="O270" s="88"/>
      <c r="P270" s="229">
        <f>O270*H270</f>
        <v>0</v>
      </c>
      <c r="Q270" s="229">
        <v>0.00031</v>
      </c>
      <c r="R270" s="229">
        <f>Q270*H270</f>
        <v>0.0021700000000000001</v>
      </c>
      <c r="S270" s="229">
        <v>0</v>
      </c>
      <c r="T270" s="230">
        <f>S270*H270</f>
        <v>0</v>
      </c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R270" s="231" t="s">
        <v>645</v>
      </c>
      <c r="AT270" s="231" t="s">
        <v>433</v>
      </c>
      <c r="AU270" s="231" t="s">
        <v>83</v>
      </c>
      <c r="AY270" s="21" t="s">
        <v>426</v>
      </c>
      <c r="BE270" s="232">
        <f>IF(N270="základní",J270,0)</f>
        <v>0</v>
      </c>
      <c r="BF270" s="232">
        <f>IF(N270="snížená",J270,0)</f>
        <v>0</v>
      </c>
      <c r="BG270" s="232">
        <f>IF(N270="zákl. přenesená",J270,0)</f>
        <v>0</v>
      </c>
      <c r="BH270" s="232">
        <f>IF(N270="sníž. přenesená",J270,0)</f>
        <v>0</v>
      </c>
      <c r="BI270" s="232">
        <f>IF(N270="nulová",J270,0)</f>
        <v>0</v>
      </c>
      <c r="BJ270" s="21" t="s">
        <v>81</v>
      </c>
      <c r="BK270" s="232">
        <f>ROUND(I270*H270,2)</f>
        <v>0</v>
      </c>
      <c r="BL270" s="21" t="s">
        <v>645</v>
      </c>
      <c r="BM270" s="231" t="s">
        <v>1687</v>
      </c>
    </row>
    <row r="271" s="2" customFormat="1">
      <c r="A271" s="42"/>
      <c r="B271" s="43"/>
      <c r="C271" s="44"/>
      <c r="D271" s="233" t="s">
        <v>442</v>
      </c>
      <c r="E271" s="44"/>
      <c r="F271" s="234" t="s">
        <v>4767</v>
      </c>
      <c r="G271" s="44"/>
      <c r="H271" s="44"/>
      <c r="I271" s="235"/>
      <c r="J271" s="44"/>
      <c r="K271" s="44"/>
      <c r="L271" s="48"/>
      <c r="M271" s="236"/>
      <c r="N271" s="237"/>
      <c r="O271" s="88"/>
      <c r="P271" s="88"/>
      <c r="Q271" s="88"/>
      <c r="R271" s="88"/>
      <c r="S271" s="88"/>
      <c r="T271" s="89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T271" s="21" t="s">
        <v>442</v>
      </c>
      <c r="AU271" s="21" t="s">
        <v>83</v>
      </c>
    </row>
    <row r="272" s="2" customFormat="1" ht="24.15" customHeight="1">
      <c r="A272" s="42"/>
      <c r="B272" s="43"/>
      <c r="C272" s="220" t="s">
        <v>1156</v>
      </c>
      <c r="D272" s="220" t="s">
        <v>433</v>
      </c>
      <c r="E272" s="221" t="s">
        <v>4768</v>
      </c>
      <c r="F272" s="222" t="s">
        <v>4769</v>
      </c>
      <c r="G272" s="223" t="s">
        <v>859</v>
      </c>
      <c r="H272" s="224">
        <v>1</v>
      </c>
      <c r="I272" s="225"/>
      <c r="J272" s="226">
        <f>ROUND(I272*H272,2)</f>
        <v>0</v>
      </c>
      <c r="K272" s="222" t="s">
        <v>28</v>
      </c>
      <c r="L272" s="48"/>
      <c r="M272" s="227" t="s">
        <v>28</v>
      </c>
      <c r="N272" s="228" t="s">
        <v>45</v>
      </c>
      <c r="O272" s="88"/>
      <c r="P272" s="229">
        <f>O272*H272</f>
        <v>0</v>
      </c>
      <c r="Q272" s="229">
        <v>0.00040000000000000002</v>
      </c>
      <c r="R272" s="229">
        <f>Q272*H272</f>
        <v>0.00040000000000000002</v>
      </c>
      <c r="S272" s="229">
        <v>0</v>
      </c>
      <c r="T272" s="230">
        <f>S272*H272</f>
        <v>0</v>
      </c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R272" s="231" t="s">
        <v>645</v>
      </c>
      <c r="AT272" s="231" t="s">
        <v>433</v>
      </c>
      <c r="AU272" s="231" t="s">
        <v>83</v>
      </c>
      <c r="AY272" s="21" t="s">
        <v>426</v>
      </c>
      <c r="BE272" s="232">
        <f>IF(N272="základní",J272,0)</f>
        <v>0</v>
      </c>
      <c r="BF272" s="232">
        <f>IF(N272="snížená",J272,0)</f>
        <v>0</v>
      </c>
      <c r="BG272" s="232">
        <f>IF(N272="zákl. přenesená",J272,0)</f>
        <v>0</v>
      </c>
      <c r="BH272" s="232">
        <f>IF(N272="sníž. přenesená",J272,0)</f>
        <v>0</v>
      </c>
      <c r="BI272" s="232">
        <f>IF(N272="nulová",J272,0)</f>
        <v>0</v>
      </c>
      <c r="BJ272" s="21" t="s">
        <v>81</v>
      </c>
      <c r="BK272" s="232">
        <f>ROUND(I272*H272,2)</f>
        <v>0</v>
      </c>
      <c r="BL272" s="21" t="s">
        <v>645</v>
      </c>
      <c r="BM272" s="231" t="s">
        <v>1696</v>
      </c>
    </row>
    <row r="273" s="2" customFormat="1" ht="33" customHeight="1">
      <c r="A273" s="42"/>
      <c r="B273" s="43"/>
      <c r="C273" s="220" t="s">
        <v>1160</v>
      </c>
      <c r="D273" s="220" t="s">
        <v>433</v>
      </c>
      <c r="E273" s="221" t="s">
        <v>4770</v>
      </c>
      <c r="F273" s="222" t="s">
        <v>4771</v>
      </c>
      <c r="G273" s="223" t="s">
        <v>859</v>
      </c>
      <c r="H273" s="224">
        <v>1</v>
      </c>
      <c r="I273" s="225"/>
      <c r="J273" s="226">
        <f>ROUND(I273*H273,2)</f>
        <v>0</v>
      </c>
      <c r="K273" s="222" t="s">
        <v>28</v>
      </c>
      <c r="L273" s="48"/>
      <c r="M273" s="227" t="s">
        <v>28</v>
      </c>
      <c r="N273" s="228" t="s">
        <v>45</v>
      </c>
      <c r="O273" s="88"/>
      <c r="P273" s="229">
        <f>O273*H273</f>
        <v>0</v>
      </c>
      <c r="Q273" s="229">
        <v>0.00040000000000000002</v>
      </c>
      <c r="R273" s="229">
        <f>Q273*H273</f>
        <v>0.00040000000000000002</v>
      </c>
      <c r="S273" s="229">
        <v>0</v>
      </c>
      <c r="T273" s="230">
        <f>S273*H273</f>
        <v>0</v>
      </c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R273" s="231" t="s">
        <v>645</v>
      </c>
      <c r="AT273" s="231" t="s">
        <v>433</v>
      </c>
      <c r="AU273" s="231" t="s">
        <v>83</v>
      </c>
      <c r="AY273" s="21" t="s">
        <v>426</v>
      </c>
      <c r="BE273" s="232">
        <f>IF(N273="základní",J273,0)</f>
        <v>0</v>
      </c>
      <c r="BF273" s="232">
        <f>IF(N273="snížená",J273,0)</f>
        <v>0</v>
      </c>
      <c r="BG273" s="232">
        <f>IF(N273="zákl. přenesená",J273,0)</f>
        <v>0</v>
      </c>
      <c r="BH273" s="232">
        <f>IF(N273="sníž. přenesená",J273,0)</f>
        <v>0</v>
      </c>
      <c r="BI273" s="232">
        <f>IF(N273="nulová",J273,0)</f>
        <v>0</v>
      </c>
      <c r="BJ273" s="21" t="s">
        <v>81</v>
      </c>
      <c r="BK273" s="232">
        <f>ROUND(I273*H273,2)</f>
        <v>0</v>
      </c>
      <c r="BL273" s="21" t="s">
        <v>645</v>
      </c>
      <c r="BM273" s="231" t="s">
        <v>1704</v>
      </c>
    </row>
    <row r="274" s="2" customFormat="1" ht="24.15" customHeight="1">
      <c r="A274" s="42"/>
      <c r="B274" s="43"/>
      <c r="C274" s="220" t="s">
        <v>1166</v>
      </c>
      <c r="D274" s="220" t="s">
        <v>433</v>
      </c>
      <c r="E274" s="221" t="s">
        <v>4772</v>
      </c>
      <c r="F274" s="222" t="s">
        <v>4773</v>
      </c>
      <c r="G274" s="223" t="s">
        <v>859</v>
      </c>
      <c r="H274" s="224">
        <v>1</v>
      </c>
      <c r="I274" s="225"/>
      <c r="J274" s="226">
        <f>ROUND(I274*H274,2)</f>
        <v>0</v>
      </c>
      <c r="K274" s="222" t="s">
        <v>28</v>
      </c>
      <c r="L274" s="48"/>
      <c r="M274" s="227" t="s">
        <v>28</v>
      </c>
      <c r="N274" s="228" t="s">
        <v>45</v>
      </c>
      <c r="O274" s="88"/>
      <c r="P274" s="229">
        <f>O274*H274</f>
        <v>0</v>
      </c>
      <c r="Q274" s="229">
        <v>0.00040000000000000002</v>
      </c>
      <c r="R274" s="229">
        <f>Q274*H274</f>
        <v>0.00040000000000000002</v>
      </c>
      <c r="S274" s="229">
        <v>0</v>
      </c>
      <c r="T274" s="230">
        <f>S274*H274</f>
        <v>0</v>
      </c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R274" s="231" t="s">
        <v>645</v>
      </c>
      <c r="AT274" s="231" t="s">
        <v>433</v>
      </c>
      <c r="AU274" s="231" t="s">
        <v>83</v>
      </c>
      <c r="AY274" s="21" t="s">
        <v>426</v>
      </c>
      <c r="BE274" s="232">
        <f>IF(N274="základní",J274,0)</f>
        <v>0</v>
      </c>
      <c r="BF274" s="232">
        <f>IF(N274="snížená",J274,0)</f>
        <v>0</v>
      </c>
      <c r="BG274" s="232">
        <f>IF(N274="zákl. přenesená",J274,0)</f>
        <v>0</v>
      </c>
      <c r="BH274" s="232">
        <f>IF(N274="sníž. přenesená",J274,0)</f>
        <v>0</v>
      </c>
      <c r="BI274" s="232">
        <f>IF(N274="nulová",J274,0)</f>
        <v>0</v>
      </c>
      <c r="BJ274" s="21" t="s">
        <v>81</v>
      </c>
      <c r="BK274" s="232">
        <f>ROUND(I274*H274,2)</f>
        <v>0</v>
      </c>
      <c r="BL274" s="21" t="s">
        <v>645</v>
      </c>
      <c r="BM274" s="231" t="s">
        <v>1712</v>
      </c>
    </row>
    <row r="275" s="2" customFormat="1" ht="33" customHeight="1">
      <c r="A275" s="42"/>
      <c r="B275" s="43"/>
      <c r="C275" s="220" t="s">
        <v>1171</v>
      </c>
      <c r="D275" s="220" t="s">
        <v>433</v>
      </c>
      <c r="E275" s="221" t="s">
        <v>4774</v>
      </c>
      <c r="F275" s="222" t="s">
        <v>4775</v>
      </c>
      <c r="G275" s="223" t="s">
        <v>859</v>
      </c>
      <c r="H275" s="224">
        <v>1</v>
      </c>
      <c r="I275" s="225"/>
      <c r="J275" s="226">
        <f>ROUND(I275*H275,2)</f>
        <v>0</v>
      </c>
      <c r="K275" s="222" t="s">
        <v>28</v>
      </c>
      <c r="L275" s="48"/>
      <c r="M275" s="227" t="s">
        <v>28</v>
      </c>
      <c r="N275" s="228" t="s">
        <v>45</v>
      </c>
      <c r="O275" s="88"/>
      <c r="P275" s="229">
        <f>O275*H275</f>
        <v>0</v>
      </c>
      <c r="Q275" s="229">
        <v>0.00040000000000000002</v>
      </c>
      <c r="R275" s="229">
        <f>Q275*H275</f>
        <v>0.00040000000000000002</v>
      </c>
      <c r="S275" s="229">
        <v>0</v>
      </c>
      <c r="T275" s="230">
        <f>S275*H275</f>
        <v>0</v>
      </c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R275" s="231" t="s">
        <v>645</v>
      </c>
      <c r="AT275" s="231" t="s">
        <v>433</v>
      </c>
      <c r="AU275" s="231" t="s">
        <v>83</v>
      </c>
      <c r="AY275" s="21" t="s">
        <v>426</v>
      </c>
      <c r="BE275" s="232">
        <f>IF(N275="základní",J275,0)</f>
        <v>0</v>
      </c>
      <c r="BF275" s="232">
        <f>IF(N275="snížená",J275,0)</f>
        <v>0</v>
      </c>
      <c r="BG275" s="232">
        <f>IF(N275="zákl. přenesená",J275,0)</f>
        <v>0</v>
      </c>
      <c r="BH275" s="232">
        <f>IF(N275="sníž. přenesená",J275,0)</f>
        <v>0</v>
      </c>
      <c r="BI275" s="232">
        <f>IF(N275="nulová",J275,0)</f>
        <v>0</v>
      </c>
      <c r="BJ275" s="21" t="s">
        <v>81</v>
      </c>
      <c r="BK275" s="232">
        <f>ROUND(I275*H275,2)</f>
        <v>0</v>
      </c>
      <c r="BL275" s="21" t="s">
        <v>645</v>
      </c>
      <c r="BM275" s="231" t="s">
        <v>1720</v>
      </c>
    </row>
    <row r="276" s="2" customFormat="1" ht="24.15" customHeight="1">
      <c r="A276" s="42"/>
      <c r="B276" s="43"/>
      <c r="C276" s="220" t="s">
        <v>1175</v>
      </c>
      <c r="D276" s="220" t="s">
        <v>433</v>
      </c>
      <c r="E276" s="221" t="s">
        <v>4776</v>
      </c>
      <c r="F276" s="222" t="s">
        <v>4777</v>
      </c>
      <c r="G276" s="223" t="s">
        <v>859</v>
      </c>
      <c r="H276" s="224">
        <v>1</v>
      </c>
      <c r="I276" s="225"/>
      <c r="J276" s="226">
        <f>ROUND(I276*H276,2)</f>
        <v>0</v>
      </c>
      <c r="K276" s="222" t="s">
        <v>28</v>
      </c>
      <c r="L276" s="48"/>
      <c r="M276" s="227" t="s">
        <v>28</v>
      </c>
      <c r="N276" s="228" t="s">
        <v>45</v>
      </c>
      <c r="O276" s="88"/>
      <c r="P276" s="229">
        <f>O276*H276</f>
        <v>0</v>
      </c>
      <c r="Q276" s="229">
        <v>0.00040000000000000002</v>
      </c>
      <c r="R276" s="229">
        <f>Q276*H276</f>
        <v>0.00040000000000000002</v>
      </c>
      <c r="S276" s="229">
        <v>0</v>
      </c>
      <c r="T276" s="230">
        <f>S276*H276</f>
        <v>0</v>
      </c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R276" s="231" t="s">
        <v>645</v>
      </c>
      <c r="AT276" s="231" t="s">
        <v>433</v>
      </c>
      <c r="AU276" s="231" t="s">
        <v>83</v>
      </c>
      <c r="AY276" s="21" t="s">
        <v>426</v>
      </c>
      <c r="BE276" s="232">
        <f>IF(N276="základní",J276,0)</f>
        <v>0</v>
      </c>
      <c r="BF276" s="232">
        <f>IF(N276="snížená",J276,0)</f>
        <v>0</v>
      </c>
      <c r="BG276" s="232">
        <f>IF(N276="zákl. přenesená",J276,0)</f>
        <v>0</v>
      </c>
      <c r="BH276" s="232">
        <f>IF(N276="sníž. přenesená",J276,0)</f>
        <v>0</v>
      </c>
      <c r="BI276" s="232">
        <f>IF(N276="nulová",J276,0)</f>
        <v>0</v>
      </c>
      <c r="BJ276" s="21" t="s">
        <v>81</v>
      </c>
      <c r="BK276" s="232">
        <f>ROUND(I276*H276,2)</f>
        <v>0</v>
      </c>
      <c r="BL276" s="21" t="s">
        <v>645</v>
      </c>
      <c r="BM276" s="231" t="s">
        <v>1728</v>
      </c>
    </row>
    <row r="277" s="2" customFormat="1" ht="24.15" customHeight="1">
      <c r="A277" s="42"/>
      <c r="B277" s="43"/>
      <c r="C277" s="220" t="s">
        <v>1179</v>
      </c>
      <c r="D277" s="220" t="s">
        <v>433</v>
      </c>
      <c r="E277" s="221" t="s">
        <v>4778</v>
      </c>
      <c r="F277" s="222" t="s">
        <v>4779</v>
      </c>
      <c r="G277" s="223" t="s">
        <v>740</v>
      </c>
      <c r="H277" s="224">
        <v>0.34100000000000003</v>
      </c>
      <c r="I277" s="225"/>
      <c r="J277" s="226">
        <f>ROUND(I277*H277,2)</f>
        <v>0</v>
      </c>
      <c r="K277" s="222" t="s">
        <v>437</v>
      </c>
      <c r="L277" s="48"/>
      <c r="M277" s="227" t="s">
        <v>28</v>
      </c>
      <c r="N277" s="228" t="s">
        <v>45</v>
      </c>
      <c r="O277" s="88"/>
      <c r="P277" s="229">
        <f>O277*H277</f>
        <v>0</v>
      </c>
      <c r="Q277" s="229">
        <v>0</v>
      </c>
      <c r="R277" s="229">
        <f>Q277*H277</f>
        <v>0</v>
      </c>
      <c r="S277" s="229">
        <v>0</v>
      </c>
      <c r="T277" s="230">
        <f>S277*H277</f>
        <v>0</v>
      </c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R277" s="231" t="s">
        <v>645</v>
      </c>
      <c r="AT277" s="231" t="s">
        <v>433</v>
      </c>
      <c r="AU277" s="231" t="s">
        <v>83</v>
      </c>
      <c r="AY277" s="21" t="s">
        <v>426</v>
      </c>
      <c r="BE277" s="232">
        <f>IF(N277="základní",J277,0)</f>
        <v>0</v>
      </c>
      <c r="BF277" s="232">
        <f>IF(N277="snížená",J277,0)</f>
        <v>0</v>
      </c>
      <c r="BG277" s="232">
        <f>IF(N277="zákl. přenesená",J277,0)</f>
        <v>0</v>
      </c>
      <c r="BH277" s="232">
        <f>IF(N277="sníž. přenesená",J277,0)</f>
        <v>0</v>
      </c>
      <c r="BI277" s="232">
        <f>IF(N277="nulová",J277,0)</f>
        <v>0</v>
      </c>
      <c r="BJ277" s="21" t="s">
        <v>81</v>
      </c>
      <c r="BK277" s="232">
        <f>ROUND(I277*H277,2)</f>
        <v>0</v>
      </c>
      <c r="BL277" s="21" t="s">
        <v>645</v>
      </c>
      <c r="BM277" s="231" t="s">
        <v>1736</v>
      </c>
    </row>
    <row r="278" s="2" customFormat="1">
      <c r="A278" s="42"/>
      <c r="B278" s="43"/>
      <c r="C278" s="44"/>
      <c r="D278" s="233" t="s">
        <v>442</v>
      </c>
      <c r="E278" s="44"/>
      <c r="F278" s="234" t="s">
        <v>4780</v>
      </c>
      <c r="G278" s="44"/>
      <c r="H278" s="44"/>
      <c r="I278" s="235"/>
      <c r="J278" s="44"/>
      <c r="K278" s="44"/>
      <c r="L278" s="48"/>
      <c r="M278" s="295"/>
      <c r="N278" s="296"/>
      <c r="O278" s="297"/>
      <c r="P278" s="297"/>
      <c r="Q278" s="297"/>
      <c r="R278" s="297"/>
      <c r="S278" s="297"/>
      <c r="T278" s="298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T278" s="21" t="s">
        <v>442</v>
      </c>
      <c r="AU278" s="21" t="s">
        <v>83</v>
      </c>
    </row>
    <row r="279" s="2" customFormat="1" ht="6.96" customHeight="1">
      <c r="A279" s="42"/>
      <c r="B279" s="63"/>
      <c r="C279" s="64"/>
      <c r="D279" s="64"/>
      <c r="E279" s="64"/>
      <c r="F279" s="64"/>
      <c r="G279" s="64"/>
      <c r="H279" s="64"/>
      <c r="I279" s="64"/>
      <c r="J279" s="64"/>
      <c r="K279" s="64"/>
      <c r="L279" s="48"/>
      <c r="M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</row>
  </sheetData>
  <sheetProtection sheet="1" autoFilter="0" formatColumns="0" formatRows="0" objects="1" scenarios="1" spinCount="100000" saltValue="ysoMtTz3mn6FW5WVX1lAmMKvnuU76egrtIyzRBi5bMI67Us3FiMCLJUciodO0/N2veQhO9EZAhZA8u9vniNYNA==" hashValue="E5M19lX2u10phWkpYOenOgqU9DP4HxVTpOr+BDWAs3JdSsMic9VmEx5Lk5wd45CdNbx4TJH7HzeY8tM7Pg5i/w==" algorithmName="SHA-512" password="CC35"/>
  <autoFilter ref="C90:K27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hyperlinks>
    <hyperlink ref="F95" r:id="rId1" display="https://podminky.urs.cz/item/CS_URS_2022_01/997013156"/>
    <hyperlink ref="F97" r:id="rId2" display="https://podminky.urs.cz/item/CS_URS_2022_01/997013501"/>
    <hyperlink ref="F99" r:id="rId3" display="https://podminky.urs.cz/item/CS_URS_2022_01/997013509"/>
    <hyperlink ref="F102" r:id="rId4" display="https://podminky.urs.cz/item/CS_URS_2022_01/997013871"/>
    <hyperlink ref="F107" r:id="rId5" display="https://podminky.urs.cz/item/CS_URS_2022_01/721110806"/>
    <hyperlink ref="F109" r:id="rId6" display="https://podminky.urs.cz/item/CS_URS_2022_01/721171809"/>
    <hyperlink ref="F111" r:id="rId7" display="https://podminky.urs.cz/item/CS_URS_2022_01/721290823"/>
    <hyperlink ref="F114" r:id="rId8" display="https://podminky.urs.cz/item/CS_URS_2022_01/721173402"/>
    <hyperlink ref="F116" r:id="rId9" display="https://podminky.urs.cz/item/CS_URS_2022_01/721173403"/>
    <hyperlink ref="F118" r:id="rId10" display="https://podminky.urs.cz/item/CS_URS_2022_01/721174042"/>
    <hyperlink ref="F120" r:id="rId11" display="https://podminky.urs.cz/item/CS_URS_2022_01/721174043"/>
    <hyperlink ref="F122" r:id="rId12" display="https://podminky.urs.cz/item/CS_URS_2022_01/721174044"/>
    <hyperlink ref="F124" r:id="rId13" display="https://podminky.urs.cz/item/CS_URS_2022_01/721174025"/>
    <hyperlink ref="F126" r:id="rId14" display="https://podminky.urs.cz/item/CS_URS_2022_01/721194104"/>
    <hyperlink ref="F128" r:id="rId15" display="https://podminky.urs.cz/item/CS_URS_2022_01/721194105"/>
    <hyperlink ref="F130" r:id="rId16" display="https://podminky.urs.cz/item/CS_URS_2022_01/721194109"/>
    <hyperlink ref="F132" r:id="rId17" display="https://podminky.urs.cz/item/CS_URS_2022_01/721110973"/>
    <hyperlink ref="F134" r:id="rId18" display="https://podminky.urs.cz/item/CS_URS_2022_01/721110963"/>
    <hyperlink ref="F136" r:id="rId19" display="https://podminky.urs.cz/item/CS_URS_2022_01/721100911"/>
    <hyperlink ref="F138" r:id="rId20" display="https://podminky.urs.cz/item/CS_URS_2022_01/721300922"/>
    <hyperlink ref="F140" r:id="rId21" display="https://podminky.urs.cz/item/CS_URS_2022_01/894812204"/>
    <hyperlink ref="F142" r:id="rId22" display="https://podminky.urs.cz/item/CS_URS_2022_01/894812231"/>
    <hyperlink ref="F144" r:id="rId23" display="https://podminky.urs.cz/item/CS_URS_2022_01/894812249"/>
    <hyperlink ref="F146" r:id="rId24" display="https://podminky.urs.cz/item/CS_URS_2022_01/894812261"/>
    <hyperlink ref="F148" r:id="rId25" display="https://podminky.urs.cz/item/CS_URS_2022_01/721290111"/>
    <hyperlink ref="F150" r:id="rId26" display="https://podminky.urs.cz/item/CS_URS_2022_01/721290112"/>
    <hyperlink ref="F152" r:id="rId27" display="https://podminky.urs.cz/item/CS_URS_2022_01/721273151"/>
    <hyperlink ref="F154" r:id="rId28" display="https://podminky.urs.cz/item/CS_URS_2022_01/721273152"/>
    <hyperlink ref="F156" r:id="rId29" display="https://podminky.urs.cz/item/CS_URS_2022_01/721273153"/>
    <hyperlink ref="F166" r:id="rId30" display="https://podminky.urs.cz/item/CS_URS_2022_01/998721103"/>
    <hyperlink ref="F169" r:id="rId31" display="https://podminky.urs.cz/item/CS_URS_2022_01/722130233"/>
    <hyperlink ref="F171" r:id="rId32" display="https://podminky.urs.cz/item/CS_URS_2022_01/722181113"/>
    <hyperlink ref="F173" r:id="rId33" display="https://podminky.urs.cz/item/CS_URS_2022_01/722174022"/>
    <hyperlink ref="F175" r:id="rId34" display="https://podminky.urs.cz/item/CS_URS_2022_01/722174023"/>
    <hyperlink ref="F177" r:id="rId35" display="https://podminky.urs.cz/item/CS_URS_2022_01/722174024"/>
    <hyperlink ref="F179" r:id="rId36" display="https://podminky.urs.cz/item/CS_URS_2022_01/722174062"/>
    <hyperlink ref="F181" r:id="rId37" display="https://podminky.urs.cz/item/CS_URS_2022_01/722181211"/>
    <hyperlink ref="F183" r:id="rId38" display="https://podminky.urs.cz/item/CS_URS_2022_01/722181212"/>
    <hyperlink ref="F185" r:id="rId39" display="https://podminky.urs.cz/item/CS_URS_2022_01/722181241"/>
    <hyperlink ref="F187" r:id="rId40" display="https://podminky.urs.cz/item/CS_URS_2022_01/722182012"/>
    <hyperlink ref="F189" r:id="rId41" display="https://podminky.urs.cz/item/CS_URS_2022_01/722190401"/>
    <hyperlink ref="F191" r:id="rId42" display="https://podminky.urs.cz/item/CS_URS_2022_01/722220152"/>
    <hyperlink ref="F193" r:id="rId43" display="https://podminky.urs.cz/item/CS_URS_2022_01/722232043"/>
    <hyperlink ref="F195" r:id="rId44" display="https://podminky.urs.cz/item/CS_URS_2022_01/722232044"/>
    <hyperlink ref="F197" r:id="rId45" display="https://podminky.urs.cz/item/CS_URS_2022_01/722232045"/>
    <hyperlink ref="F199" r:id="rId46" display="https://podminky.urs.cz/item/CS_URS_2022_01/722250133"/>
    <hyperlink ref="F201" r:id="rId47" display="https://podminky.urs.cz/item/CS_URS_2022_01/722290226"/>
    <hyperlink ref="F203" r:id="rId48" display="https://podminky.urs.cz/item/CS_URS_2022_01/722290234"/>
    <hyperlink ref="F207" r:id="rId49" display="https://podminky.urs.cz/item/CS_URS_2022_01/722130913"/>
    <hyperlink ref="F209" r:id="rId50" display="https://podminky.urs.cz/item/CS_URS_2022_01/722131913"/>
    <hyperlink ref="F211" r:id="rId51" display="https://podminky.urs.cz/item/CS_URS_2022_01/722171912"/>
    <hyperlink ref="F213" r:id="rId52" display="https://podminky.urs.cz/item/CS_URS_2022_01/722171917"/>
    <hyperlink ref="F215" r:id="rId53" display="https://podminky.urs.cz/item/CS_URS_2022_01/722171932"/>
    <hyperlink ref="F217" r:id="rId54" display="https://podminky.urs.cz/item/CS_URS_2022_01/722171934"/>
    <hyperlink ref="F219" r:id="rId55" display="https://podminky.urs.cz/item/CS_URS_2022_01/722190901"/>
    <hyperlink ref="F222" r:id="rId56" display="https://podminky.urs.cz/item/CS_URS_2022_01/998722103"/>
    <hyperlink ref="F225" r:id="rId57" display="https://podminky.urs.cz/item/CS_URS_2022_01/726111041"/>
    <hyperlink ref="F227" r:id="rId58" display="https://podminky.urs.cz/item/CS_URS_2022_01/726191001"/>
    <hyperlink ref="F232" r:id="rId59" display="https://podminky.urs.cz/item/CS_URS_2022_01/726111204"/>
    <hyperlink ref="F234" r:id="rId60" display="https://podminky.urs.cz/item/CS_URS_2022_01/725211602"/>
    <hyperlink ref="F238" r:id="rId61" display="https://podminky.urs.cz/item/CS_URS_2022_01/725851325"/>
    <hyperlink ref="F243" r:id="rId62" display="https://podminky.urs.cz/item/CS_URS_2022_01/725869101"/>
    <hyperlink ref="F246" r:id="rId63" display="https://podminky.urs.cz/item/CS_URS_2022_01/725829131"/>
    <hyperlink ref="F252" r:id="rId64" display="https://podminky.urs.cz/item/CS_URS_2022_01/725129102"/>
    <hyperlink ref="F254" r:id="rId65" display="https://podminky.urs.cz/item/CS_URS_2022_01/725231203"/>
    <hyperlink ref="F256" r:id="rId66" display="https://podminky.urs.cz/item/CS_URS_2022_01/725823111"/>
    <hyperlink ref="F259" r:id="rId67" display="https://podminky.urs.cz/item/CS_URS_2022_01/725829111"/>
    <hyperlink ref="F261" r:id="rId68" display="https://podminky.urs.cz/item/CS_URS_2022_01/725851315"/>
    <hyperlink ref="F263" r:id="rId69" display="https://podminky.urs.cz/item/CS_URS_2022_01/725862103"/>
    <hyperlink ref="F266" r:id="rId70" display="https://podminky.urs.cz/item/CS_URS_2022_01/721226511"/>
    <hyperlink ref="F269" r:id="rId71" display="https://podminky.urs.cz/item/CS_URS_2022_01/725813111"/>
    <hyperlink ref="F271" r:id="rId72" display="https://podminky.urs.cz/item/CS_URS_2022_01/725980123"/>
    <hyperlink ref="F278" r:id="rId73" display="https://podminky.urs.cz/item/CS_URS_2022_01/998725103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74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94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83</v>
      </c>
    </row>
    <row r="4" s="1" customFormat="1" ht="24.96" customHeight="1">
      <c r="B4" s="24"/>
      <c r="D4" s="145" t="s">
        <v>147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26.25" customHeight="1">
      <c r="B7" s="24"/>
      <c r="E7" s="148" t="str">
        <f>'Rekapitulace stavby'!K6</f>
        <v>Rozvoj odbor. výukových prostor vč. vybavení na zákl. školách v Jihlavě - II. etapa - ZŠ Havlíčkova II.</v>
      </c>
      <c r="F7" s="147"/>
      <c r="G7" s="147"/>
      <c r="H7" s="147"/>
      <c r="L7" s="24"/>
    </row>
    <row r="8" s="1" customFormat="1" ht="12" customHeight="1">
      <c r="B8" s="24"/>
      <c r="D8" s="147" t="s">
        <v>156</v>
      </c>
      <c r="L8" s="24"/>
    </row>
    <row r="9" s="2" customFormat="1" ht="23.25" customHeight="1">
      <c r="A9" s="42"/>
      <c r="B9" s="48"/>
      <c r="C9" s="42"/>
      <c r="D9" s="42"/>
      <c r="E9" s="148" t="s">
        <v>159</v>
      </c>
      <c r="F9" s="42"/>
      <c r="G9" s="42"/>
      <c r="H9" s="42"/>
      <c r="I9" s="42"/>
      <c r="J9" s="42"/>
      <c r="K9" s="42"/>
      <c r="L9" s="149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</row>
    <row r="10" s="2" customFormat="1" ht="12" customHeight="1">
      <c r="A10" s="42"/>
      <c r="B10" s="48"/>
      <c r="C10" s="42"/>
      <c r="D10" s="147" t="s">
        <v>161</v>
      </c>
      <c r="E10" s="42"/>
      <c r="F10" s="42"/>
      <c r="G10" s="42"/>
      <c r="H10" s="42"/>
      <c r="I10" s="42"/>
      <c r="J10" s="42"/>
      <c r="K10" s="42"/>
      <c r="L10" s="149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</row>
    <row r="11" s="2" customFormat="1" ht="16.5" customHeight="1">
      <c r="A11" s="42"/>
      <c r="B11" s="48"/>
      <c r="C11" s="42"/>
      <c r="D11" s="42"/>
      <c r="E11" s="150" t="s">
        <v>4781</v>
      </c>
      <c r="F11" s="42"/>
      <c r="G11" s="42"/>
      <c r="H11" s="42"/>
      <c r="I11" s="42"/>
      <c r="J11" s="42"/>
      <c r="K11" s="42"/>
      <c r="L11" s="149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>
      <c r="A12" s="42"/>
      <c r="B12" s="48"/>
      <c r="C12" s="42"/>
      <c r="D12" s="42"/>
      <c r="E12" s="42"/>
      <c r="F12" s="42"/>
      <c r="G12" s="42"/>
      <c r="H12" s="42"/>
      <c r="I12" s="42"/>
      <c r="J12" s="42"/>
      <c r="K12" s="42"/>
      <c r="L12" s="149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2" customHeight="1">
      <c r="A13" s="42"/>
      <c r="B13" s="48"/>
      <c r="C13" s="42"/>
      <c r="D13" s="147" t="s">
        <v>18</v>
      </c>
      <c r="E13" s="42"/>
      <c r="F13" s="137" t="s">
        <v>28</v>
      </c>
      <c r="G13" s="42"/>
      <c r="H13" s="42"/>
      <c r="I13" s="147" t="s">
        <v>20</v>
      </c>
      <c r="J13" s="137" t="s">
        <v>28</v>
      </c>
      <c r="K13" s="42"/>
      <c r="L13" s="149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 ht="12" customHeight="1">
      <c r="A14" s="42"/>
      <c r="B14" s="48"/>
      <c r="C14" s="42"/>
      <c r="D14" s="147" t="s">
        <v>22</v>
      </c>
      <c r="E14" s="42"/>
      <c r="F14" s="137" t="s">
        <v>23</v>
      </c>
      <c r="G14" s="42"/>
      <c r="H14" s="42"/>
      <c r="I14" s="147" t="s">
        <v>24</v>
      </c>
      <c r="J14" s="151" t="str">
        <f>'Rekapitulace stavby'!AN8</f>
        <v>11. 9. 2024</v>
      </c>
      <c r="K14" s="42"/>
      <c r="L14" s="149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0.8" customHeight="1">
      <c r="A15" s="42"/>
      <c r="B15" s="48"/>
      <c r="C15" s="42"/>
      <c r="D15" s="42"/>
      <c r="E15" s="42"/>
      <c r="F15" s="42"/>
      <c r="G15" s="42"/>
      <c r="H15" s="42"/>
      <c r="I15" s="42"/>
      <c r="J15" s="42"/>
      <c r="K15" s="42"/>
      <c r="L15" s="149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26</v>
      </c>
      <c r="E16" s="42"/>
      <c r="F16" s="42"/>
      <c r="G16" s="42"/>
      <c r="H16" s="42"/>
      <c r="I16" s="147" t="s">
        <v>27</v>
      </c>
      <c r="J16" s="137" t="s">
        <v>28</v>
      </c>
      <c r="K16" s="42"/>
      <c r="L16" s="149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8" customHeight="1">
      <c r="A17" s="42"/>
      <c r="B17" s="48"/>
      <c r="C17" s="42"/>
      <c r="D17" s="42"/>
      <c r="E17" s="137" t="s">
        <v>29</v>
      </c>
      <c r="F17" s="42"/>
      <c r="G17" s="42"/>
      <c r="H17" s="42"/>
      <c r="I17" s="147" t="s">
        <v>30</v>
      </c>
      <c r="J17" s="137" t="s">
        <v>28</v>
      </c>
      <c r="K17" s="42"/>
      <c r="L17" s="149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6.96" customHeight="1">
      <c r="A18" s="42"/>
      <c r="B18" s="48"/>
      <c r="C18" s="42"/>
      <c r="D18" s="42"/>
      <c r="E18" s="42"/>
      <c r="F18" s="42"/>
      <c r="G18" s="42"/>
      <c r="H18" s="42"/>
      <c r="I18" s="42"/>
      <c r="J18" s="42"/>
      <c r="K18" s="42"/>
      <c r="L18" s="149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2" customHeight="1">
      <c r="A19" s="42"/>
      <c r="B19" s="48"/>
      <c r="C19" s="42"/>
      <c r="D19" s="147" t="s">
        <v>31</v>
      </c>
      <c r="E19" s="42"/>
      <c r="F19" s="42"/>
      <c r="G19" s="42"/>
      <c r="H19" s="42"/>
      <c r="I19" s="147" t="s">
        <v>27</v>
      </c>
      <c r="J19" s="37" t="str">
        <f>'Rekapitulace stavby'!AN13</f>
        <v>Vyplň údaj</v>
      </c>
      <c r="K19" s="42"/>
      <c r="L19" s="149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18" customHeight="1">
      <c r="A20" s="42"/>
      <c r="B20" s="48"/>
      <c r="C20" s="42"/>
      <c r="D20" s="42"/>
      <c r="E20" s="37" t="str">
        <f>'Rekapitulace stavby'!E14</f>
        <v>Vyplň údaj</v>
      </c>
      <c r="F20" s="137"/>
      <c r="G20" s="137"/>
      <c r="H20" s="137"/>
      <c r="I20" s="147" t="s">
        <v>30</v>
      </c>
      <c r="J20" s="37" t="str">
        <f>'Rekapitulace stavby'!AN14</f>
        <v>Vyplň údaj</v>
      </c>
      <c r="K20" s="42"/>
      <c r="L20" s="149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6.96" customHeight="1">
      <c r="A21" s="42"/>
      <c r="B21" s="48"/>
      <c r="C21" s="42"/>
      <c r="D21" s="42"/>
      <c r="E21" s="42"/>
      <c r="F21" s="42"/>
      <c r="G21" s="42"/>
      <c r="H21" s="42"/>
      <c r="I21" s="42"/>
      <c r="J21" s="42"/>
      <c r="K21" s="42"/>
      <c r="L21" s="149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2" customHeight="1">
      <c r="A22" s="42"/>
      <c r="B22" s="48"/>
      <c r="C22" s="42"/>
      <c r="D22" s="147" t="s">
        <v>33</v>
      </c>
      <c r="E22" s="42"/>
      <c r="F22" s="42"/>
      <c r="G22" s="42"/>
      <c r="H22" s="42"/>
      <c r="I22" s="147" t="s">
        <v>27</v>
      </c>
      <c r="J22" s="137" t="s">
        <v>28</v>
      </c>
      <c r="K22" s="42"/>
      <c r="L22" s="149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18" customHeight="1">
      <c r="A23" s="42"/>
      <c r="B23" s="48"/>
      <c r="C23" s="42"/>
      <c r="D23" s="42"/>
      <c r="E23" s="137" t="s">
        <v>34</v>
      </c>
      <c r="F23" s="42"/>
      <c r="G23" s="42"/>
      <c r="H23" s="42"/>
      <c r="I23" s="147" t="s">
        <v>30</v>
      </c>
      <c r="J23" s="137" t="s">
        <v>28</v>
      </c>
      <c r="K23" s="42"/>
      <c r="L23" s="149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6.96" customHeight="1">
      <c r="A24" s="42"/>
      <c r="B24" s="48"/>
      <c r="C24" s="42"/>
      <c r="D24" s="42"/>
      <c r="E24" s="42"/>
      <c r="F24" s="42"/>
      <c r="G24" s="42"/>
      <c r="H24" s="42"/>
      <c r="I24" s="42"/>
      <c r="J24" s="42"/>
      <c r="K24" s="42"/>
      <c r="L24" s="149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2" customHeight="1">
      <c r="A25" s="42"/>
      <c r="B25" s="48"/>
      <c r="C25" s="42"/>
      <c r="D25" s="147" t="s">
        <v>36</v>
      </c>
      <c r="E25" s="42"/>
      <c r="F25" s="42"/>
      <c r="G25" s="42"/>
      <c r="H25" s="42"/>
      <c r="I25" s="147" t="s">
        <v>27</v>
      </c>
      <c r="J25" s="137" t="s">
        <v>28</v>
      </c>
      <c r="K25" s="42"/>
      <c r="L25" s="149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18" customHeight="1">
      <c r="A26" s="42"/>
      <c r="B26" s="48"/>
      <c r="C26" s="42"/>
      <c r="D26" s="42"/>
      <c r="E26" s="137" t="s">
        <v>4782</v>
      </c>
      <c r="F26" s="42"/>
      <c r="G26" s="42"/>
      <c r="H26" s="42"/>
      <c r="I26" s="147" t="s">
        <v>30</v>
      </c>
      <c r="J26" s="137" t="s">
        <v>28</v>
      </c>
      <c r="K26" s="42"/>
      <c r="L26" s="149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6.96" customHeight="1">
      <c r="A27" s="42"/>
      <c r="B27" s="48"/>
      <c r="C27" s="42"/>
      <c r="D27" s="42"/>
      <c r="E27" s="42"/>
      <c r="F27" s="42"/>
      <c r="G27" s="42"/>
      <c r="H27" s="42"/>
      <c r="I27" s="42"/>
      <c r="J27" s="42"/>
      <c r="K27" s="42"/>
      <c r="L27" s="149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2" customHeight="1">
      <c r="A28" s="42"/>
      <c r="B28" s="48"/>
      <c r="C28" s="42"/>
      <c r="D28" s="147" t="s">
        <v>38</v>
      </c>
      <c r="E28" s="42"/>
      <c r="F28" s="42"/>
      <c r="G28" s="42"/>
      <c r="H28" s="42"/>
      <c r="I28" s="42"/>
      <c r="J28" s="42"/>
      <c r="K28" s="42"/>
      <c r="L28" s="149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8" customFormat="1" ht="16.5" customHeight="1">
      <c r="A29" s="152"/>
      <c r="B29" s="153"/>
      <c r="C29" s="152"/>
      <c r="D29" s="152"/>
      <c r="E29" s="154" t="s">
        <v>28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2"/>
      <c r="B30" s="48"/>
      <c r="C30" s="42"/>
      <c r="D30" s="42"/>
      <c r="E30" s="42"/>
      <c r="F30" s="42"/>
      <c r="G30" s="42"/>
      <c r="H30" s="42"/>
      <c r="I30" s="42"/>
      <c r="J30" s="42"/>
      <c r="K30" s="42"/>
      <c r="L30" s="149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2" customFormat="1" ht="6.96" customHeight="1">
      <c r="A31" s="42"/>
      <c r="B31" s="48"/>
      <c r="C31" s="42"/>
      <c r="D31" s="157"/>
      <c r="E31" s="157"/>
      <c r="F31" s="157"/>
      <c r="G31" s="157"/>
      <c r="H31" s="157"/>
      <c r="I31" s="157"/>
      <c r="J31" s="157"/>
      <c r="K31" s="157"/>
      <c r="L31" s="149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</row>
    <row r="32" s="2" customFormat="1" ht="25.44" customHeight="1">
      <c r="A32" s="42"/>
      <c r="B32" s="48"/>
      <c r="C32" s="42"/>
      <c r="D32" s="158" t="s">
        <v>40</v>
      </c>
      <c r="E32" s="42"/>
      <c r="F32" s="42"/>
      <c r="G32" s="42"/>
      <c r="H32" s="42"/>
      <c r="I32" s="42"/>
      <c r="J32" s="159">
        <f>ROUND(J92, 2)</f>
        <v>0</v>
      </c>
      <c r="K32" s="42"/>
      <c r="L32" s="149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49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14.4" customHeight="1">
      <c r="A34" s="42"/>
      <c r="B34" s="48"/>
      <c r="C34" s="42"/>
      <c r="D34" s="42"/>
      <c r="E34" s="42"/>
      <c r="F34" s="160" t="s">
        <v>42</v>
      </c>
      <c r="G34" s="42"/>
      <c r="H34" s="42"/>
      <c r="I34" s="160" t="s">
        <v>41</v>
      </c>
      <c r="J34" s="160" t="s">
        <v>43</v>
      </c>
      <c r="K34" s="42"/>
      <c r="L34" s="149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14.4" customHeight="1">
      <c r="A35" s="42"/>
      <c r="B35" s="48"/>
      <c r="C35" s="42"/>
      <c r="D35" s="161" t="s">
        <v>44</v>
      </c>
      <c r="E35" s="147" t="s">
        <v>45</v>
      </c>
      <c r="F35" s="162">
        <f>ROUND((SUM(BE92:BE155)),  2)</f>
        <v>0</v>
      </c>
      <c r="G35" s="42"/>
      <c r="H35" s="42"/>
      <c r="I35" s="163">
        <v>0.20999999999999999</v>
      </c>
      <c r="J35" s="162">
        <f>ROUND(((SUM(BE92:BE155))*I35),  2)</f>
        <v>0</v>
      </c>
      <c r="K35" s="42"/>
      <c r="L35" s="149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147" t="s">
        <v>46</v>
      </c>
      <c r="F36" s="162">
        <f>ROUND((SUM(BF92:BF155)),  2)</f>
        <v>0</v>
      </c>
      <c r="G36" s="42"/>
      <c r="H36" s="42"/>
      <c r="I36" s="163">
        <v>0.14999999999999999</v>
      </c>
      <c r="J36" s="162">
        <f>ROUND(((SUM(BF92:BF155))*I36),  2)</f>
        <v>0</v>
      </c>
      <c r="K36" s="42"/>
      <c r="L36" s="149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hidden="1" s="2" customFormat="1" ht="14.4" customHeight="1">
      <c r="A37" s="42"/>
      <c r="B37" s="48"/>
      <c r="C37" s="42"/>
      <c r="D37" s="42"/>
      <c r="E37" s="147" t="s">
        <v>47</v>
      </c>
      <c r="F37" s="162">
        <f>ROUND((SUM(BG92:BG155)),  2)</f>
        <v>0</v>
      </c>
      <c r="G37" s="42"/>
      <c r="H37" s="42"/>
      <c r="I37" s="163">
        <v>0.20999999999999999</v>
      </c>
      <c r="J37" s="162">
        <f>0</f>
        <v>0</v>
      </c>
      <c r="K37" s="42"/>
      <c r="L37" s="149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hidden="1" s="2" customFormat="1" ht="14.4" customHeight="1">
      <c r="A38" s="42"/>
      <c r="B38" s="48"/>
      <c r="C38" s="42"/>
      <c r="D38" s="42"/>
      <c r="E38" s="147" t="s">
        <v>48</v>
      </c>
      <c r="F38" s="162">
        <f>ROUND((SUM(BH92:BH155)),  2)</f>
        <v>0</v>
      </c>
      <c r="G38" s="42"/>
      <c r="H38" s="42"/>
      <c r="I38" s="163">
        <v>0.14999999999999999</v>
      </c>
      <c r="J38" s="162">
        <f>0</f>
        <v>0</v>
      </c>
      <c r="K38" s="42"/>
      <c r="L38" s="149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49</v>
      </c>
      <c r="F39" s="162">
        <f>ROUND((SUM(BI92:BI155)),  2)</f>
        <v>0</v>
      </c>
      <c r="G39" s="42"/>
      <c r="H39" s="42"/>
      <c r="I39" s="163">
        <v>0</v>
      </c>
      <c r="J39" s="162">
        <f>0</f>
        <v>0</v>
      </c>
      <c r="K39" s="42"/>
      <c r="L39" s="149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s="2" customFormat="1" ht="6.96" customHeight="1">
      <c r="A40" s="42"/>
      <c r="B40" s="48"/>
      <c r="C40" s="42"/>
      <c r="D40" s="42"/>
      <c r="E40" s="42"/>
      <c r="F40" s="42"/>
      <c r="G40" s="42"/>
      <c r="H40" s="42"/>
      <c r="I40" s="42"/>
      <c r="J40" s="42"/>
      <c r="K40" s="42"/>
      <c r="L40" s="149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s="2" customFormat="1" ht="25.44" customHeight="1">
      <c r="A41" s="42"/>
      <c r="B41" s="48"/>
      <c r="C41" s="164"/>
      <c r="D41" s="165" t="s">
        <v>50</v>
      </c>
      <c r="E41" s="166"/>
      <c r="F41" s="166"/>
      <c r="G41" s="167" t="s">
        <v>51</v>
      </c>
      <c r="H41" s="168" t="s">
        <v>52</v>
      </c>
      <c r="I41" s="166"/>
      <c r="J41" s="169">
        <f>SUM(J32:J39)</f>
        <v>0</v>
      </c>
      <c r="K41" s="170"/>
      <c r="L41" s="149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14.4" customHeight="1">
      <c r="A42" s="42"/>
      <c r="B42" s="171"/>
      <c r="C42" s="172"/>
      <c r="D42" s="172"/>
      <c r="E42" s="172"/>
      <c r="F42" s="172"/>
      <c r="G42" s="172"/>
      <c r="H42" s="172"/>
      <c r="I42" s="172"/>
      <c r="J42" s="172"/>
      <c r="K42" s="172"/>
      <c r="L42" s="149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6" s="2" customFormat="1" ht="6.96" customHeight="1">
      <c r="A46" s="42"/>
      <c r="B46" s="173"/>
      <c r="C46" s="174"/>
      <c r="D46" s="174"/>
      <c r="E46" s="174"/>
      <c r="F46" s="174"/>
      <c r="G46" s="174"/>
      <c r="H46" s="174"/>
      <c r="I46" s="174"/>
      <c r="J46" s="174"/>
      <c r="K46" s="174"/>
      <c r="L46" s="149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</row>
    <row r="47" s="2" customFormat="1" ht="24.96" customHeight="1">
      <c r="A47" s="42"/>
      <c r="B47" s="43"/>
      <c r="C47" s="27" t="s">
        <v>236</v>
      </c>
      <c r="D47" s="44"/>
      <c r="E47" s="44"/>
      <c r="F47" s="44"/>
      <c r="G47" s="44"/>
      <c r="H47" s="44"/>
      <c r="I47" s="44"/>
      <c r="J47" s="44"/>
      <c r="K47" s="44"/>
      <c r="L47" s="149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</row>
    <row r="48" s="2" customFormat="1" ht="6.96" customHeight="1">
      <c r="A48" s="42"/>
      <c r="B48" s="43"/>
      <c r="C48" s="44"/>
      <c r="D48" s="44"/>
      <c r="E48" s="44"/>
      <c r="F48" s="44"/>
      <c r="G48" s="44"/>
      <c r="H48" s="44"/>
      <c r="I48" s="44"/>
      <c r="J48" s="44"/>
      <c r="K48" s="44"/>
      <c r="L48" s="149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12" customHeight="1">
      <c r="A49" s="42"/>
      <c r="B49" s="43"/>
      <c r="C49" s="36" t="s">
        <v>16</v>
      </c>
      <c r="D49" s="44"/>
      <c r="E49" s="44"/>
      <c r="F49" s="44"/>
      <c r="G49" s="44"/>
      <c r="H49" s="44"/>
      <c r="I49" s="44"/>
      <c r="J49" s="44"/>
      <c r="K49" s="44"/>
      <c r="L49" s="149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26.25" customHeight="1">
      <c r="A50" s="42"/>
      <c r="B50" s="43"/>
      <c r="C50" s="44"/>
      <c r="D50" s="44"/>
      <c r="E50" s="175" t="str">
        <f>E7</f>
        <v>Rozvoj odbor. výukových prostor vč. vybavení na zákl. školách v Jihlavě - II. etapa - ZŠ Havlíčkova II.</v>
      </c>
      <c r="F50" s="36"/>
      <c r="G50" s="36"/>
      <c r="H50" s="36"/>
      <c r="I50" s="44"/>
      <c r="J50" s="44"/>
      <c r="K50" s="44"/>
      <c r="L50" s="149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1" customFormat="1" ht="12" customHeight="1">
      <c r="B51" s="25"/>
      <c r="C51" s="36" t="s">
        <v>156</v>
      </c>
      <c r="D51" s="26"/>
      <c r="E51" s="26"/>
      <c r="F51" s="26"/>
      <c r="G51" s="26"/>
      <c r="H51" s="26"/>
      <c r="I51" s="26"/>
      <c r="J51" s="26"/>
      <c r="K51" s="26"/>
      <c r="L51" s="24"/>
    </row>
    <row r="52" s="2" customFormat="1" ht="23.25" customHeight="1">
      <c r="A52" s="42"/>
      <c r="B52" s="43"/>
      <c r="C52" s="44"/>
      <c r="D52" s="44"/>
      <c r="E52" s="175" t="s">
        <v>159</v>
      </c>
      <c r="F52" s="44"/>
      <c r="G52" s="44"/>
      <c r="H52" s="44"/>
      <c r="I52" s="44"/>
      <c r="J52" s="44"/>
      <c r="K52" s="44"/>
      <c r="L52" s="149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2" customFormat="1" ht="12" customHeight="1">
      <c r="A53" s="42"/>
      <c r="B53" s="43"/>
      <c r="C53" s="36" t="s">
        <v>161</v>
      </c>
      <c r="D53" s="44"/>
      <c r="E53" s="44"/>
      <c r="F53" s="44"/>
      <c r="G53" s="44"/>
      <c r="H53" s="44"/>
      <c r="I53" s="44"/>
      <c r="J53" s="44"/>
      <c r="K53" s="44"/>
      <c r="L53" s="149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</row>
    <row r="54" s="2" customFormat="1" ht="16.5" customHeight="1">
      <c r="A54" s="42"/>
      <c r="B54" s="43"/>
      <c r="C54" s="44"/>
      <c r="D54" s="44"/>
      <c r="E54" s="73" t="str">
        <f>E11</f>
        <v>D.1.4.2 - vytápění</v>
      </c>
      <c r="F54" s="44"/>
      <c r="G54" s="44"/>
      <c r="H54" s="44"/>
      <c r="I54" s="44"/>
      <c r="J54" s="44"/>
      <c r="K54" s="44"/>
      <c r="L54" s="149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</row>
    <row r="55" s="2" customFormat="1" ht="6.96" customHeight="1">
      <c r="A55" s="42"/>
      <c r="B55" s="43"/>
      <c r="C55" s="44"/>
      <c r="D55" s="44"/>
      <c r="E55" s="44"/>
      <c r="F55" s="44"/>
      <c r="G55" s="44"/>
      <c r="H55" s="44"/>
      <c r="I55" s="44"/>
      <c r="J55" s="44"/>
      <c r="K55" s="44"/>
      <c r="L55" s="149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</row>
    <row r="56" s="2" customFormat="1" ht="12" customHeight="1">
      <c r="A56" s="42"/>
      <c r="B56" s="43"/>
      <c r="C56" s="36" t="s">
        <v>22</v>
      </c>
      <c r="D56" s="44"/>
      <c r="E56" s="44"/>
      <c r="F56" s="31" t="str">
        <f>F14</f>
        <v>Jihlava</v>
      </c>
      <c r="G56" s="44"/>
      <c r="H56" s="44"/>
      <c r="I56" s="36" t="s">
        <v>24</v>
      </c>
      <c r="J56" s="76" t="str">
        <f>IF(J14="","",J14)</f>
        <v>11. 9. 2024</v>
      </c>
      <c r="K56" s="44"/>
      <c r="L56" s="149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6.96" customHeight="1">
      <c r="A57" s="42"/>
      <c r="B57" s="43"/>
      <c r="C57" s="44"/>
      <c r="D57" s="44"/>
      <c r="E57" s="44"/>
      <c r="F57" s="44"/>
      <c r="G57" s="44"/>
      <c r="H57" s="44"/>
      <c r="I57" s="44"/>
      <c r="J57" s="44"/>
      <c r="K57" s="44"/>
      <c r="L57" s="149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40.05" customHeight="1">
      <c r="A58" s="42"/>
      <c r="B58" s="43"/>
      <c r="C58" s="36" t="s">
        <v>26</v>
      </c>
      <c r="D58" s="44"/>
      <c r="E58" s="44"/>
      <c r="F58" s="31" t="str">
        <f>E17</f>
        <v>Statutární město Jihlava</v>
      </c>
      <c r="G58" s="44"/>
      <c r="H58" s="44"/>
      <c r="I58" s="36" t="s">
        <v>33</v>
      </c>
      <c r="J58" s="40" t="str">
        <f>E23</f>
        <v>Ing. arch. Zuzana Hrubešová projektový atelier</v>
      </c>
      <c r="K58" s="44"/>
      <c r="L58" s="149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25.65" customHeight="1">
      <c r="A59" s="42"/>
      <c r="B59" s="43"/>
      <c r="C59" s="36" t="s">
        <v>31</v>
      </c>
      <c r="D59" s="44"/>
      <c r="E59" s="44"/>
      <c r="F59" s="31" t="str">
        <f>IF(E20="","",E20)</f>
        <v>Vyplň údaj</v>
      </c>
      <c r="G59" s="44"/>
      <c r="H59" s="44"/>
      <c r="I59" s="36" t="s">
        <v>36</v>
      </c>
      <c r="J59" s="40" t="str">
        <f>E26</f>
        <v>Ing.Jiří Jánský (import do KROS4)</v>
      </c>
      <c r="K59" s="44"/>
      <c r="L59" s="149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0.32" customHeight="1">
      <c r="A60" s="42"/>
      <c r="B60" s="43"/>
      <c r="C60" s="44"/>
      <c r="D60" s="44"/>
      <c r="E60" s="44"/>
      <c r="F60" s="44"/>
      <c r="G60" s="44"/>
      <c r="H60" s="44"/>
      <c r="I60" s="44"/>
      <c r="J60" s="44"/>
      <c r="K60" s="44"/>
      <c r="L60" s="149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29.28" customHeight="1">
      <c r="A61" s="42"/>
      <c r="B61" s="43"/>
      <c r="C61" s="176" t="s">
        <v>265</v>
      </c>
      <c r="D61" s="177"/>
      <c r="E61" s="177"/>
      <c r="F61" s="177"/>
      <c r="G61" s="177"/>
      <c r="H61" s="177"/>
      <c r="I61" s="177"/>
      <c r="J61" s="178" t="s">
        <v>266</v>
      </c>
      <c r="K61" s="177"/>
      <c r="L61" s="149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10.32" customHeight="1">
      <c r="A62" s="42"/>
      <c r="B62" s="43"/>
      <c r="C62" s="44"/>
      <c r="D62" s="44"/>
      <c r="E62" s="44"/>
      <c r="F62" s="44"/>
      <c r="G62" s="44"/>
      <c r="H62" s="44"/>
      <c r="I62" s="44"/>
      <c r="J62" s="44"/>
      <c r="K62" s="44"/>
      <c r="L62" s="149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22.8" customHeight="1">
      <c r="A63" s="42"/>
      <c r="B63" s="43"/>
      <c r="C63" s="179" t="s">
        <v>72</v>
      </c>
      <c r="D63" s="44"/>
      <c r="E63" s="44"/>
      <c r="F63" s="44"/>
      <c r="G63" s="44"/>
      <c r="H63" s="44"/>
      <c r="I63" s="44"/>
      <c r="J63" s="106">
        <f>J92</f>
        <v>0</v>
      </c>
      <c r="K63" s="44"/>
      <c r="L63" s="149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U63" s="21" t="s">
        <v>271</v>
      </c>
    </row>
    <row r="64" s="9" customFormat="1" ht="24.96" customHeight="1">
      <c r="A64" s="9"/>
      <c r="B64" s="180"/>
      <c r="C64" s="181"/>
      <c r="D64" s="182" t="s">
        <v>4783</v>
      </c>
      <c r="E64" s="183"/>
      <c r="F64" s="183"/>
      <c r="G64" s="183"/>
      <c r="H64" s="183"/>
      <c r="I64" s="183"/>
      <c r="J64" s="184">
        <f>J93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7"/>
      <c r="C65" s="129"/>
      <c r="D65" s="188" t="s">
        <v>4784</v>
      </c>
      <c r="E65" s="189"/>
      <c r="F65" s="189"/>
      <c r="G65" s="189"/>
      <c r="H65" s="189"/>
      <c r="I65" s="189"/>
      <c r="J65" s="190">
        <f>J94</f>
        <v>0</v>
      </c>
      <c r="K65" s="129"/>
      <c r="L65" s="191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7"/>
      <c r="C66" s="129"/>
      <c r="D66" s="188" t="s">
        <v>4785</v>
      </c>
      <c r="E66" s="189"/>
      <c r="F66" s="189"/>
      <c r="G66" s="189"/>
      <c r="H66" s="189"/>
      <c r="I66" s="189"/>
      <c r="J66" s="190">
        <f>J108</f>
        <v>0</v>
      </c>
      <c r="K66" s="129"/>
      <c r="L66" s="191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7"/>
      <c r="C67" s="129"/>
      <c r="D67" s="188" t="s">
        <v>4786</v>
      </c>
      <c r="E67" s="189"/>
      <c r="F67" s="189"/>
      <c r="G67" s="189"/>
      <c r="H67" s="189"/>
      <c r="I67" s="189"/>
      <c r="J67" s="190">
        <f>J112</f>
        <v>0</v>
      </c>
      <c r="K67" s="129"/>
      <c r="L67" s="191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7"/>
      <c r="C68" s="129"/>
      <c r="D68" s="188" t="s">
        <v>4787</v>
      </c>
      <c r="E68" s="189"/>
      <c r="F68" s="189"/>
      <c r="G68" s="189"/>
      <c r="H68" s="189"/>
      <c r="I68" s="189"/>
      <c r="J68" s="190">
        <f>J125</f>
        <v>0</v>
      </c>
      <c r="K68" s="129"/>
      <c r="L68" s="191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7"/>
      <c r="C69" s="129"/>
      <c r="D69" s="188" t="s">
        <v>4788</v>
      </c>
      <c r="E69" s="189"/>
      <c r="F69" s="189"/>
      <c r="G69" s="189"/>
      <c r="H69" s="189"/>
      <c r="I69" s="189"/>
      <c r="J69" s="190">
        <f>J144</f>
        <v>0</v>
      </c>
      <c r="K69" s="129"/>
      <c r="L69" s="191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80"/>
      <c r="C70" s="181"/>
      <c r="D70" s="182" t="s">
        <v>4789</v>
      </c>
      <c r="E70" s="183"/>
      <c r="F70" s="183"/>
      <c r="G70" s="183"/>
      <c r="H70" s="183"/>
      <c r="I70" s="183"/>
      <c r="J70" s="184">
        <f>J152</f>
        <v>0</v>
      </c>
      <c r="K70" s="181"/>
      <c r="L70" s="185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2" customFormat="1" ht="21.84" customHeight="1">
      <c r="A71" s="42"/>
      <c r="B71" s="43"/>
      <c r="C71" s="44"/>
      <c r="D71" s="44"/>
      <c r="E71" s="44"/>
      <c r="F71" s="44"/>
      <c r="G71" s="44"/>
      <c r="H71" s="44"/>
      <c r="I71" s="44"/>
      <c r="J71" s="44"/>
      <c r="K71" s="44"/>
      <c r="L71" s="149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</row>
    <row r="72" s="2" customFormat="1" ht="6.96" customHeight="1">
      <c r="A72" s="42"/>
      <c r="B72" s="63"/>
      <c r="C72" s="64"/>
      <c r="D72" s="64"/>
      <c r="E72" s="64"/>
      <c r="F72" s="64"/>
      <c r="G72" s="64"/>
      <c r="H72" s="64"/>
      <c r="I72" s="64"/>
      <c r="J72" s="64"/>
      <c r="K72" s="64"/>
      <c r="L72" s="149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</row>
    <row r="76" s="2" customFormat="1" ht="6.96" customHeight="1">
      <c r="A76" s="42"/>
      <c r="B76" s="65"/>
      <c r="C76" s="66"/>
      <c r="D76" s="66"/>
      <c r="E76" s="66"/>
      <c r="F76" s="66"/>
      <c r="G76" s="66"/>
      <c r="H76" s="66"/>
      <c r="I76" s="66"/>
      <c r="J76" s="66"/>
      <c r="K76" s="66"/>
      <c r="L76" s="149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</row>
    <row r="77" s="2" customFormat="1" ht="24.96" customHeight="1">
      <c r="A77" s="42"/>
      <c r="B77" s="43"/>
      <c r="C77" s="27" t="s">
        <v>380</v>
      </c>
      <c r="D77" s="44"/>
      <c r="E77" s="44"/>
      <c r="F77" s="44"/>
      <c r="G77" s="44"/>
      <c r="H77" s="44"/>
      <c r="I77" s="44"/>
      <c r="J77" s="44"/>
      <c r="K77" s="44"/>
      <c r="L77" s="149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</row>
    <row r="78" s="2" customFormat="1" ht="6.96" customHeight="1">
      <c r="A78" s="42"/>
      <c r="B78" s="43"/>
      <c r="C78" s="44"/>
      <c r="D78" s="44"/>
      <c r="E78" s="44"/>
      <c r="F78" s="44"/>
      <c r="G78" s="44"/>
      <c r="H78" s="44"/>
      <c r="I78" s="44"/>
      <c r="J78" s="44"/>
      <c r="K78" s="44"/>
      <c r="L78" s="149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</row>
    <row r="79" s="2" customFormat="1" ht="12" customHeight="1">
      <c r="A79" s="42"/>
      <c r="B79" s="43"/>
      <c r="C79" s="36" t="s">
        <v>16</v>
      </c>
      <c r="D79" s="44"/>
      <c r="E79" s="44"/>
      <c r="F79" s="44"/>
      <c r="G79" s="44"/>
      <c r="H79" s="44"/>
      <c r="I79" s="44"/>
      <c r="J79" s="44"/>
      <c r="K79" s="44"/>
      <c r="L79" s="149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</row>
    <row r="80" s="2" customFormat="1" ht="26.25" customHeight="1">
      <c r="A80" s="42"/>
      <c r="B80" s="43"/>
      <c r="C80" s="44"/>
      <c r="D80" s="44"/>
      <c r="E80" s="175" t="str">
        <f>E7</f>
        <v>Rozvoj odbor. výukových prostor vč. vybavení na zákl. školách v Jihlavě - II. etapa - ZŠ Havlíčkova II.</v>
      </c>
      <c r="F80" s="36"/>
      <c r="G80" s="36"/>
      <c r="H80" s="36"/>
      <c r="I80" s="44"/>
      <c r="J80" s="44"/>
      <c r="K80" s="44"/>
      <c r="L80" s="149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</row>
    <row r="81" s="1" customFormat="1" ht="12" customHeight="1">
      <c r="B81" s="25"/>
      <c r="C81" s="36" t="s">
        <v>156</v>
      </c>
      <c r="D81" s="26"/>
      <c r="E81" s="26"/>
      <c r="F81" s="26"/>
      <c r="G81" s="26"/>
      <c r="H81" s="26"/>
      <c r="I81" s="26"/>
      <c r="J81" s="26"/>
      <c r="K81" s="26"/>
      <c r="L81" s="24"/>
    </row>
    <row r="82" s="2" customFormat="1" ht="23.25" customHeight="1">
      <c r="A82" s="42"/>
      <c r="B82" s="43"/>
      <c r="C82" s="44"/>
      <c r="D82" s="44"/>
      <c r="E82" s="175" t="s">
        <v>159</v>
      </c>
      <c r="F82" s="44"/>
      <c r="G82" s="44"/>
      <c r="H82" s="44"/>
      <c r="I82" s="44"/>
      <c r="J82" s="44"/>
      <c r="K82" s="44"/>
      <c r="L82" s="149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</row>
    <row r="83" s="2" customFormat="1" ht="12" customHeight="1">
      <c r="A83" s="42"/>
      <c r="B83" s="43"/>
      <c r="C83" s="36" t="s">
        <v>161</v>
      </c>
      <c r="D83" s="44"/>
      <c r="E83" s="44"/>
      <c r="F83" s="44"/>
      <c r="G83" s="44"/>
      <c r="H83" s="44"/>
      <c r="I83" s="44"/>
      <c r="J83" s="44"/>
      <c r="K83" s="44"/>
      <c r="L83" s="149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</row>
    <row r="84" s="2" customFormat="1" ht="16.5" customHeight="1">
      <c r="A84" s="42"/>
      <c r="B84" s="43"/>
      <c r="C84" s="44"/>
      <c r="D84" s="44"/>
      <c r="E84" s="73" t="str">
        <f>E11</f>
        <v>D.1.4.2 - vytápění</v>
      </c>
      <c r="F84" s="44"/>
      <c r="G84" s="44"/>
      <c r="H84" s="44"/>
      <c r="I84" s="44"/>
      <c r="J84" s="44"/>
      <c r="K84" s="44"/>
      <c r="L84" s="149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</row>
    <row r="85" s="2" customFormat="1" ht="6.96" customHeight="1">
      <c r="A85" s="42"/>
      <c r="B85" s="43"/>
      <c r="C85" s="44"/>
      <c r="D85" s="44"/>
      <c r="E85" s="44"/>
      <c r="F85" s="44"/>
      <c r="G85" s="44"/>
      <c r="H85" s="44"/>
      <c r="I85" s="44"/>
      <c r="J85" s="44"/>
      <c r="K85" s="44"/>
      <c r="L85" s="149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</row>
    <row r="86" s="2" customFormat="1" ht="12" customHeight="1">
      <c r="A86" s="42"/>
      <c r="B86" s="43"/>
      <c r="C86" s="36" t="s">
        <v>22</v>
      </c>
      <c r="D86" s="44"/>
      <c r="E86" s="44"/>
      <c r="F86" s="31" t="str">
        <f>F14</f>
        <v>Jihlava</v>
      </c>
      <c r="G86" s="44"/>
      <c r="H86" s="44"/>
      <c r="I86" s="36" t="s">
        <v>24</v>
      </c>
      <c r="J86" s="76" t="str">
        <f>IF(J14="","",J14)</f>
        <v>11. 9. 2024</v>
      </c>
      <c r="K86" s="44"/>
      <c r="L86" s="149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</row>
    <row r="87" s="2" customFormat="1" ht="6.96" customHeight="1">
      <c r="A87" s="42"/>
      <c r="B87" s="43"/>
      <c r="C87" s="44"/>
      <c r="D87" s="44"/>
      <c r="E87" s="44"/>
      <c r="F87" s="44"/>
      <c r="G87" s="44"/>
      <c r="H87" s="44"/>
      <c r="I87" s="44"/>
      <c r="J87" s="44"/>
      <c r="K87" s="44"/>
      <c r="L87" s="149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</row>
    <row r="88" s="2" customFormat="1" ht="40.05" customHeight="1">
      <c r="A88" s="42"/>
      <c r="B88" s="43"/>
      <c r="C88" s="36" t="s">
        <v>26</v>
      </c>
      <c r="D88" s="44"/>
      <c r="E88" s="44"/>
      <c r="F88" s="31" t="str">
        <f>E17</f>
        <v>Statutární město Jihlava</v>
      </c>
      <c r="G88" s="44"/>
      <c r="H88" s="44"/>
      <c r="I88" s="36" t="s">
        <v>33</v>
      </c>
      <c r="J88" s="40" t="str">
        <f>E23</f>
        <v>Ing. arch. Zuzana Hrubešová projektový atelier</v>
      </c>
      <c r="K88" s="44"/>
      <c r="L88" s="149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</row>
    <row r="89" s="2" customFormat="1" ht="25.65" customHeight="1">
      <c r="A89" s="42"/>
      <c r="B89" s="43"/>
      <c r="C89" s="36" t="s">
        <v>31</v>
      </c>
      <c r="D89" s="44"/>
      <c r="E89" s="44"/>
      <c r="F89" s="31" t="str">
        <f>IF(E20="","",E20)</f>
        <v>Vyplň údaj</v>
      </c>
      <c r="G89" s="44"/>
      <c r="H89" s="44"/>
      <c r="I89" s="36" t="s">
        <v>36</v>
      </c>
      <c r="J89" s="40" t="str">
        <f>E26</f>
        <v>Ing.Jiří Jánský (import do KROS4)</v>
      </c>
      <c r="K89" s="44"/>
      <c r="L89" s="149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="2" customFormat="1" ht="10.32" customHeight="1">
      <c r="A90" s="42"/>
      <c r="B90" s="43"/>
      <c r="C90" s="44"/>
      <c r="D90" s="44"/>
      <c r="E90" s="44"/>
      <c r="F90" s="44"/>
      <c r="G90" s="44"/>
      <c r="H90" s="44"/>
      <c r="I90" s="44"/>
      <c r="J90" s="44"/>
      <c r="K90" s="44"/>
      <c r="L90" s="149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</row>
    <row r="91" s="11" customFormat="1" ht="29.28" customHeight="1">
      <c r="A91" s="193"/>
      <c r="B91" s="194"/>
      <c r="C91" s="195" t="s">
        <v>408</v>
      </c>
      <c r="D91" s="196" t="s">
        <v>59</v>
      </c>
      <c r="E91" s="196" t="s">
        <v>55</v>
      </c>
      <c r="F91" s="196" t="s">
        <v>56</v>
      </c>
      <c r="G91" s="196" t="s">
        <v>409</v>
      </c>
      <c r="H91" s="196" t="s">
        <v>410</v>
      </c>
      <c r="I91" s="196" t="s">
        <v>411</v>
      </c>
      <c r="J91" s="196" t="s">
        <v>266</v>
      </c>
      <c r="K91" s="197" t="s">
        <v>412</v>
      </c>
      <c r="L91" s="198"/>
      <c r="M91" s="96" t="s">
        <v>28</v>
      </c>
      <c r="N91" s="97" t="s">
        <v>44</v>
      </c>
      <c r="O91" s="97" t="s">
        <v>413</v>
      </c>
      <c r="P91" s="97" t="s">
        <v>414</v>
      </c>
      <c r="Q91" s="97" t="s">
        <v>415</v>
      </c>
      <c r="R91" s="97" t="s">
        <v>416</v>
      </c>
      <c r="S91" s="97" t="s">
        <v>417</v>
      </c>
      <c r="T91" s="98" t="s">
        <v>418</v>
      </c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</row>
    <row r="92" s="2" customFormat="1" ht="22.8" customHeight="1">
      <c r="A92" s="42"/>
      <c r="B92" s="43"/>
      <c r="C92" s="103" t="s">
        <v>421</v>
      </c>
      <c r="D92" s="44"/>
      <c r="E92" s="44"/>
      <c r="F92" s="44"/>
      <c r="G92" s="44"/>
      <c r="H92" s="44"/>
      <c r="I92" s="44"/>
      <c r="J92" s="199">
        <f>BK92</f>
        <v>0</v>
      </c>
      <c r="K92" s="44"/>
      <c r="L92" s="48"/>
      <c r="M92" s="99"/>
      <c r="N92" s="200"/>
      <c r="O92" s="100"/>
      <c r="P92" s="201">
        <f>P93+P152</f>
        <v>0</v>
      </c>
      <c r="Q92" s="100"/>
      <c r="R92" s="201">
        <f>R93+R152</f>
        <v>0</v>
      </c>
      <c r="S92" s="100"/>
      <c r="T92" s="202">
        <f>T93+T152</f>
        <v>0</v>
      </c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T92" s="21" t="s">
        <v>73</v>
      </c>
      <c r="AU92" s="21" t="s">
        <v>271</v>
      </c>
      <c r="BK92" s="203">
        <f>BK93+BK152</f>
        <v>0</v>
      </c>
    </row>
    <row r="93" s="12" customFormat="1" ht="25.92" customHeight="1">
      <c r="A93" s="12"/>
      <c r="B93" s="204"/>
      <c r="C93" s="205"/>
      <c r="D93" s="206" t="s">
        <v>73</v>
      </c>
      <c r="E93" s="207" t="s">
        <v>2121</v>
      </c>
      <c r="F93" s="207" t="s">
        <v>4790</v>
      </c>
      <c r="G93" s="205"/>
      <c r="H93" s="205"/>
      <c r="I93" s="208"/>
      <c r="J93" s="209">
        <f>BK93</f>
        <v>0</v>
      </c>
      <c r="K93" s="205"/>
      <c r="L93" s="210"/>
      <c r="M93" s="211"/>
      <c r="N93" s="212"/>
      <c r="O93" s="212"/>
      <c r="P93" s="213">
        <f>P94+P108+P112+P125+P144</f>
        <v>0</v>
      </c>
      <c r="Q93" s="212"/>
      <c r="R93" s="213">
        <f>R94+R108+R112+R125+R144</f>
        <v>0</v>
      </c>
      <c r="S93" s="212"/>
      <c r="T93" s="214">
        <f>T94+T108+T112+T125+T144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5" t="s">
        <v>83</v>
      </c>
      <c r="AT93" s="216" t="s">
        <v>73</v>
      </c>
      <c r="AU93" s="216" t="s">
        <v>74</v>
      </c>
      <c r="AY93" s="215" t="s">
        <v>426</v>
      </c>
      <c r="BK93" s="217">
        <f>BK94+BK108+BK112+BK125+BK144</f>
        <v>0</v>
      </c>
    </row>
    <row r="94" s="12" customFormat="1" ht="22.8" customHeight="1">
      <c r="A94" s="12"/>
      <c r="B94" s="204"/>
      <c r="C94" s="205"/>
      <c r="D94" s="206" t="s">
        <v>73</v>
      </c>
      <c r="E94" s="218" t="s">
        <v>4791</v>
      </c>
      <c r="F94" s="218" t="s">
        <v>4792</v>
      </c>
      <c r="G94" s="205"/>
      <c r="H94" s="205"/>
      <c r="I94" s="208"/>
      <c r="J94" s="219">
        <f>BK94</f>
        <v>0</v>
      </c>
      <c r="K94" s="205"/>
      <c r="L94" s="210"/>
      <c r="M94" s="211"/>
      <c r="N94" s="212"/>
      <c r="O94" s="212"/>
      <c r="P94" s="213">
        <f>SUM(P95:P107)</f>
        <v>0</v>
      </c>
      <c r="Q94" s="212"/>
      <c r="R94" s="213">
        <f>SUM(R95:R107)</f>
        <v>0</v>
      </c>
      <c r="S94" s="212"/>
      <c r="T94" s="214">
        <f>SUM(T95:T107)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5" t="s">
        <v>81</v>
      </c>
      <c r="AT94" s="216" t="s">
        <v>73</v>
      </c>
      <c r="AU94" s="216" t="s">
        <v>81</v>
      </c>
      <c r="AY94" s="215" t="s">
        <v>426</v>
      </c>
      <c r="BK94" s="217">
        <f>SUM(BK95:BK107)</f>
        <v>0</v>
      </c>
    </row>
    <row r="95" s="2" customFormat="1" ht="24.15" customHeight="1">
      <c r="A95" s="42"/>
      <c r="B95" s="43"/>
      <c r="C95" s="220" t="s">
        <v>81</v>
      </c>
      <c r="D95" s="220" t="s">
        <v>433</v>
      </c>
      <c r="E95" s="221" t="s">
        <v>4793</v>
      </c>
      <c r="F95" s="222" t="s">
        <v>4794</v>
      </c>
      <c r="G95" s="223" t="s">
        <v>949</v>
      </c>
      <c r="H95" s="224">
        <v>1</v>
      </c>
      <c r="I95" s="225"/>
      <c r="J95" s="226">
        <f>ROUND(I95*H95,2)</f>
        <v>0</v>
      </c>
      <c r="K95" s="222" t="s">
        <v>28</v>
      </c>
      <c r="L95" s="48"/>
      <c r="M95" s="227" t="s">
        <v>28</v>
      </c>
      <c r="N95" s="228" t="s">
        <v>45</v>
      </c>
      <c r="O95" s="88"/>
      <c r="P95" s="229">
        <f>O95*H95</f>
        <v>0</v>
      </c>
      <c r="Q95" s="229">
        <v>0</v>
      </c>
      <c r="R95" s="229">
        <f>Q95*H95</f>
        <v>0</v>
      </c>
      <c r="S95" s="229">
        <v>0</v>
      </c>
      <c r="T95" s="230">
        <f>S95*H95</f>
        <v>0</v>
      </c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R95" s="231" t="s">
        <v>645</v>
      </c>
      <c r="AT95" s="231" t="s">
        <v>433</v>
      </c>
      <c r="AU95" s="231" t="s">
        <v>83</v>
      </c>
      <c r="AY95" s="21" t="s">
        <v>426</v>
      </c>
      <c r="BE95" s="232">
        <f>IF(N95="základní",J95,0)</f>
        <v>0</v>
      </c>
      <c r="BF95" s="232">
        <f>IF(N95="snížená",J95,0)</f>
        <v>0</v>
      </c>
      <c r="BG95" s="232">
        <f>IF(N95="zákl. přenesená",J95,0)</f>
        <v>0</v>
      </c>
      <c r="BH95" s="232">
        <f>IF(N95="sníž. přenesená",J95,0)</f>
        <v>0</v>
      </c>
      <c r="BI95" s="232">
        <f>IF(N95="nulová",J95,0)</f>
        <v>0</v>
      </c>
      <c r="BJ95" s="21" t="s">
        <v>81</v>
      </c>
      <c r="BK95" s="232">
        <f>ROUND(I95*H95,2)</f>
        <v>0</v>
      </c>
      <c r="BL95" s="21" t="s">
        <v>645</v>
      </c>
      <c r="BM95" s="231" t="s">
        <v>83</v>
      </c>
    </row>
    <row r="96" s="2" customFormat="1" ht="33" customHeight="1">
      <c r="A96" s="42"/>
      <c r="B96" s="43"/>
      <c r="C96" s="220" t="s">
        <v>83</v>
      </c>
      <c r="D96" s="220" t="s">
        <v>433</v>
      </c>
      <c r="E96" s="221" t="s">
        <v>4795</v>
      </c>
      <c r="F96" s="222" t="s">
        <v>4796</v>
      </c>
      <c r="G96" s="223" t="s">
        <v>859</v>
      </c>
      <c r="H96" s="224">
        <v>2</v>
      </c>
      <c r="I96" s="225"/>
      <c r="J96" s="226">
        <f>ROUND(I96*H96,2)</f>
        <v>0</v>
      </c>
      <c r="K96" s="222" t="s">
        <v>28</v>
      </c>
      <c r="L96" s="48"/>
      <c r="M96" s="227" t="s">
        <v>28</v>
      </c>
      <c r="N96" s="228" t="s">
        <v>45</v>
      </c>
      <c r="O96" s="88"/>
      <c r="P96" s="229">
        <f>O96*H96</f>
        <v>0</v>
      </c>
      <c r="Q96" s="229">
        <v>0</v>
      </c>
      <c r="R96" s="229">
        <f>Q96*H96</f>
        <v>0</v>
      </c>
      <c r="S96" s="229">
        <v>0</v>
      </c>
      <c r="T96" s="230">
        <f>S96*H96</f>
        <v>0</v>
      </c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R96" s="231" t="s">
        <v>645</v>
      </c>
      <c r="AT96" s="231" t="s">
        <v>433</v>
      </c>
      <c r="AU96" s="231" t="s">
        <v>83</v>
      </c>
      <c r="AY96" s="21" t="s">
        <v>426</v>
      </c>
      <c r="BE96" s="232">
        <f>IF(N96="základní",J96,0)</f>
        <v>0</v>
      </c>
      <c r="BF96" s="232">
        <f>IF(N96="snížená",J96,0)</f>
        <v>0</v>
      </c>
      <c r="BG96" s="232">
        <f>IF(N96="zákl. přenesená",J96,0)</f>
        <v>0</v>
      </c>
      <c r="BH96" s="232">
        <f>IF(N96="sníž. přenesená",J96,0)</f>
        <v>0</v>
      </c>
      <c r="BI96" s="232">
        <f>IF(N96="nulová",J96,0)</f>
        <v>0</v>
      </c>
      <c r="BJ96" s="21" t="s">
        <v>81</v>
      </c>
      <c r="BK96" s="232">
        <f>ROUND(I96*H96,2)</f>
        <v>0</v>
      </c>
      <c r="BL96" s="21" t="s">
        <v>645</v>
      </c>
      <c r="BM96" s="231" t="s">
        <v>438</v>
      </c>
    </row>
    <row r="97" s="2" customFormat="1" ht="24.15" customHeight="1">
      <c r="A97" s="42"/>
      <c r="B97" s="43"/>
      <c r="C97" s="220" t="s">
        <v>469</v>
      </c>
      <c r="D97" s="220" t="s">
        <v>433</v>
      </c>
      <c r="E97" s="221" t="s">
        <v>4797</v>
      </c>
      <c r="F97" s="222" t="s">
        <v>4798</v>
      </c>
      <c r="G97" s="223" t="s">
        <v>776</v>
      </c>
      <c r="H97" s="224">
        <v>134</v>
      </c>
      <c r="I97" s="225"/>
      <c r="J97" s="226">
        <f>ROUND(I97*H97,2)</f>
        <v>0</v>
      </c>
      <c r="K97" s="222" t="s">
        <v>28</v>
      </c>
      <c r="L97" s="48"/>
      <c r="M97" s="227" t="s">
        <v>28</v>
      </c>
      <c r="N97" s="228" t="s">
        <v>45</v>
      </c>
      <c r="O97" s="88"/>
      <c r="P97" s="229">
        <f>O97*H97</f>
        <v>0</v>
      </c>
      <c r="Q97" s="229">
        <v>0</v>
      </c>
      <c r="R97" s="229">
        <f>Q97*H97</f>
        <v>0</v>
      </c>
      <c r="S97" s="229">
        <v>0</v>
      </c>
      <c r="T97" s="230">
        <f>S97*H97</f>
        <v>0</v>
      </c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R97" s="231" t="s">
        <v>645</v>
      </c>
      <c r="AT97" s="231" t="s">
        <v>433</v>
      </c>
      <c r="AU97" s="231" t="s">
        <v>83</v>
      </c>
      <c r="AY97" s="21" t="s">
        <v>426</v>
      </c>
      <c r="BE97" s="232">
        <f>IF(N97="základní",J97,0)</f>
        <v>0</v>
      </c>
      <c r="BF97" s="232">
        <f>IF(N97="snížená",J97,0)</f>
        <v>0</v>
      </c>
      <c r="BG97" s="232">
        <f>IF(N97="zákl. přenesená",J97,0)</f>
        <v>0</v>
      </c>
      <c r="BH97" s="232">
        <f>IF(N97="sníž. přenesená",J97,0)</f>
        <v>0</v>
      </c>
      <c r="BI97" s="232">
        <f>IF(N97="nulová",J97,0)</f>
        <v>0</v>
      </c>
      <c r="BJ97" s="21" t="s">
        <v>81</v>
      </c>
      <c r="BK97" s="232">
        <f>ROUND(I97*H97,2)</f>
        <v>0</v>
      </c>
      <c r="BL97" s="21" t="s">
        <v>645</v>
      </c>
      <c r="BM97" s="231" t="s">
        <v>517</v>
      </c>
    </row>
    <row r="98" s="2" customFormat="1" ht="24.15" customHeight="1">
      <c r="A98" s="42"/>
      <c r="B98" s="43"/>
      <c r="C98" s="220" t="s">
        <v>438</v>
      </c>
      <c r="D98" s="220" t="s">
        <v>433</v>
      </c>
      <c r="E98" s="221" t="s">
        <v>4799</v>
      </c>
      <c r="F98" s="222" t="s">
        <v>4800</v>
      </c>
      <c r="G98" s="223" t="s">
        <v>776</v>
      </c>
      <c r="H98" s="224">
        <v>30</v>
      </c>
      <c r="I98" s="225"/>
      <c r="J98" s="226">
        <f>ROUND(I98*H98,2)</f>
        <v>0</v>
      </c>
      <c r="K98" s="222" t="s">
        <v>28</v>
      </c>
      <c r="L98" s="48"/>
      <c r="M98" s="227" t="s">
        <v>28</v>
      </c>
      <c r="N98" s="228" t="s">
        <v>45</v>
      </c>
      <c r="O98" s="88"/>
      <c r="P98" s="229">
        <f>O98*H98</f>
        <v>0</v>
      </c>
      <c r="Q98" s="229">
        <v>0</v>
      </c>
      <c r="R98" s="229">
        <f>Q98*H98</f>
        <v>0</v>
      </c>
      <c r="S98" s="229">
        <v>0</v>
      </c>
      <c r="T98" s="230">
        <f>S98*H98</f>
        <v>0</v>
      </c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R98" s="231" t="s">
        <v>645</v>
      </c>
      <c r="AT98" s="231" t="s">
        <v>433</v>
      </c>
      <c r="AU98" s="231" t="s">
        <v>83</v>
      </c>
      <c r="AY98" s="21" t="s">
        <v>426</v>
      </c>
      <c r="BE98" s="232">
        <f>IF(N98="základní",J98,0)</f>
        <v>0</v>
      </c>
      <c r="BF98" s="232">
        <f>IF(N98="snížená",J98,0)</f>
        <v>0</v>
      </c>
      <c r="BG98" s="232">
        <f>IF(N98="zákl. přenesená",J98,0)</f>
        <v>0</v>
      </c>
      <c r="BH98" s="232">
        <f>IF(N98="sníž. přenesená",J98,0)</f>
        <v>0</v>
      </c>
      <c r="BI98" s="232">
        <f>IF(N98="nulová",J98,0)</f>
        <v>0</v>
      </c>
      <c r="BJ98" s="21" t="s">
        <v>81</v>
      </c>
      <c r="BK98" s="232">
        <f>ROUND(I98*H98,2)</f>
        <v>0</v>
      </c>
      <c r="BL98" s="21" t="s">
        <v>645</v>
      </c>
      <c r="BM98" s="231" t="s">
        <v>491</v>
      </c>
    </row>
    <row r="99" s="2" customFormat="1" ht="24.15" customHeight="1">
      <c r="A99" s="42"/>
      <c r="B99" s="43"/>
      <c r="C99" s="220" t="s">
        <v>501</v>
      </c>
      <c r="D99" s="220" t="s">
        <v>433</v>
      </c>
      <c r="E99" s="221" t="s">
        <v>4801</v>
      </c>
      <c r="F99" s="222" t="s">
        <v>4802</v>
      </c>
      <c r="G99" s="223" t="s">
        <v>776</v>
      </c>
      <c r="H99" s="224">
        <v>20</v>
      </c>
      <c r="I99" s="225"/>
      <c r="J99" s="226">
        <f>ROUND(I99*H99,2)</f>
        <v>0</v>
      </c>
      <c r="K99" s="222" t="s">
        <v>28</v>
      </c>
      <c r="L99" s="48"/>
      <c r="M99" s="227" t="s">
        <v>28</v>
      </c>
      <c r="N99" s="228" t="s">
        <v>45</v>
      </c>
      <c r="O99" s="88"/>
      <c r="P99" s="229">
        <f>O99*H99</f>
        <v>0</v>
      </c>
      <c r="Q99" s="229">
        <v>0</v>
      </c>
      <c r="R99" s="229">
        <f>Q99*H99</f>
        <v>0</v>
      </c>
      <c r="S99" s="229">
        <v>0</v>
      </c>
      <c r="T99" s="230">
        <f>S99*H99</f>
        <v>0</v>
      </c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R99" s="231" t="s">
        <v>645</v>
      </c>
      <c r="AT99" s="231" t="s">
        <v>433</v>
      </c>
      <c r="AU99" s="231" t="s">
        <v>83</v>
      </c>
      <c r="AY99" s="21" t="s">
        <v>426</v>
      </c>
      <c r="BE99" s="232">
        <f>IF(N99="základní",J99,0)</f>
        <v>0</v>
      </c>
      <c r="BF99" s="232">
        <f>IF(N99="snížená",J99,0)</f>
        <v>0</v>
      </c>
      <c r="BG99" s="232">
        <f>IF(N99="zákl. přenesená",J99,0)</f>
        <v>0</v>
      </c>
      <c r="BH99" s="232">
        <f>IF(N99="sníž. přenesená",J99,0)</f>
        <v>0</v>
      </c>
      <c r="BI99" s="232">
        <f>IF(N99="nulová",J99,0)</f>
        <v>0</v>
      </c>
      <c r="BJ99" s="21" t="s">
        <v>81</v>
      </c>
      <c r="BK99" s="232">
        <f>ROUND(I99*H99,2)</f>
        <v>0</v>
      </c>
      <c r="BL99" s="21" t="s">
        <v>645</v>
      </c>
      <c r="BM99" s="231" t="s">
        <v>572</v>
      </c>
    </row>
    <row r="100" s="2" customFormat="1" ht="24.15" customHeight="1">
      <c r="A100" s="42"/>
      <c r="B100" s="43"/>
      <c r="C100" s="220" t="s">
        <v>517</v>
      </c>
      <c r="D100" s="220" t="s">
        <v>433</v>
      </c>
      <c r="E100" s="221" t="s">
        <v>4803</v>
      </c>
      <c r="F100" s="222" t="s">
        <v>4804</v>
      </c>
      <c r="G100" s="223" t="s">
        <v>776</v>
      </c>
      <c r="H100" s="224">
        <v>48</v>
      </c>
      <c r="I100" s="225"/>
      <c r="J100" s="226">
        <f>ROUND(I100*H100,2)</f>
        <v>0</v>
      </c>
      <c r="K100" s="222" t="s">
        <v>28</v>
      </c>
      <c r="L100" s="48"/>
      <c r="M100" s="227" t="s">
        <v>28</v>
      </c>
      <c r="N100" s="228" t="s">
        <v>45</v>
      </c>
      <c r="O100" s="88"/>
      <c r="P100" s="229">
        <f>O100*H100</f>
        <v>0</v>
      </c>
      <c r="Q100" s="229">
        <v>0</v>
      </c>
      <c r="R100" s="229">
        <f>Q100*H100</f>
        <v>0</v>
      </c>
      <c r="S100" s="229">
        <v>0</v>
      </c>
      <c r="T100" s="230">
        <f>S100*H100</f>
        <v>0</v>
      </c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R100" s="231" t="s">
        <v>645</v>
      </c>
      <c r="AT100" s="231" t="s">
        <v>433</v>
      </c>
      <c r="AU100" s="231" t="s">
        <v>83</v>
      </c>
      <c r="AY100" s="21" t="s">
        <v>426</v>
      </c>
      <c r="BE100" s="232">
        <f>IF(N100="základní",J100,0)</f>
        <v>0</v>
      </c>
      <c r="BF100" s="232">
        <f>IF(N100="snížená",J100,0)</f>
        <v>0</v>
      </c>
      <c r="BG100" s="232">
        <f>IF(N100="zákl. přenesená",J100,0)</f>
        <v>0</v>
      </c>
      <c r="BH100" s="232">
        <f>IF(N100="sníž. přenesená",J100,0)</f>
        <v>0</v>
      </c>
      <c r="BI100" s="232">
        <f>IF(N100="nulová",J100,0)</f>
        <v>0</v>
      </c>
      <c r="BJ100" s="21" t="s">
        <v>81</v>
      </c>
      <c r="BK100" s="232">
        <f>ROUND(I100*H100,2)</f>
        <v>0</v>
      </c>
      <c r="BL100" s="21" t="s">
        <v>645</v>
      </c>
      <c r="BM100" s="231" t="s">
        <v>564</v>
      </c>
    </row>
    <row r="101" s="2" customFormat="1" ht="24.15" customHeight="1">
      <c r="A101" s="42"/>
      <c r="B101" s="43"/>
      <c r="C101" s="220" t="s">
        <v>531</v>
      </c>
      <c r="D101" s="220" t="s">
        <v>433</v>
      </c>
      <c r="E101" s="221" t="s">
        <v>4805</v>
      </c>
      <c r="F101" s="222" t="s">
        <v>4806</v>
      </c>
      <c r="G101" s="223" t="s">
        <v>776</v>
      </c>
      <c r="H101" s="224">
        <v>190</v>
      </c>
      <c r="I101" s="225"/>
      <c r="J101" s="226">
        <f>ROUND(I101*H101,2)</f>
        <v>0</v>
      </c>
      <c r="K101" s="222" t="s">
        <v>28</v>
      </c>
      <c r="L101" s="48"/>
      <c r="M101" s="227" t="s">
        <v>28</v>
      </c>
      <c r="N101" s="228" t="s">
        <v>45</v>
      </c>
      <c r="O101" s="88"/>
      <c r="P101" s="229">
        <f>O101*H101</f>
        <v>0</v>
      </c>
      <c r="Q101" s="229">
        <v>0</v>
      </c>
      <c r="R101" s="229">
        <f>Q101*H101</f>
        <v>0</v>
      </c>
      <c r="S101" s="229">
        <v>0</v>
      </c>
      <c r="T101" s="230">
        <f>S101*H101</f>
        <v>0</v>
      </c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R101" s="231" t="s">
        <v>645</v>
      </c>
      <c r="AT101" s="231" t="s">
        <v>433</v>
      </c>
      <c r="AU101" s="231" t="s">
        <v>83</v>
      </c>
      <c r="AY101" s="21" t="s">
        <v>426</v>
      </c>
      <c r="BE101" s="232">
        <f>IF(N101="základní",J101,0)</f>
        <v>0</v>
      </c>
      <c r="BF101" s="232">
        <f>IF(N101="snížená",J101,0)</f>
        <v>0</v>
      </c>
      <c r="BG101" s="232">
        <f>IF(N101="zákl. přenesená",J101,0)</f>
        <v>0</v>
      </c>
      <c r="BH101" s="232">
        <f>IF(N101="sníž. přenesená",J101,0)</f>
        <v>0</v>
      </c>
      <c r="BI101" s="232">
        <f>IF(N101="nulová",J101,0)</f>
        <v>0</v>
      </c>
      <c r="BJ101" s="21" t="s">
        <v>81</v>
      </c>
      <c r="BK101" s="232">
        <f>ROUND(I101*H101,2)</f>
        <v>0</v>
      </c>
      <c r="BL101" s="21" t="s">
        <v>645</v>
      </c>
      <c r="BM101" s="231" t="s">
        <v>627</v>
      </c>
    </row>
    <row r="102" s="2" customFormat="1" ht="44.25" customHeight="1">
      <c r="A102" s="42"/>
      <c r="B102" s="43"/>
      <c r="C102" s="220" t="s">
        <v>491</v>
      </c>
      <c r="D102" s="220" t="s">
        <v>433</v>
      </c>
      <c r="E102" s="221" t="s">
        <v>4807</v>
      </c>
      <c r="F102" s="222" t="s">
        <v>4808</v>
      </c>
      <c r="G102" s="223" t="s">
        <v>949</v>
      </c>
      <c r="H102" s="224">
        <v>20</v>
      </c>
      <c r="I102" s="225"/>
      <c r="J102" s="226">
        <f>ROUND(I102*H102,2)</f>
        <v>0</v>
      </c>
      <c r="K102" s="222" t="s">
        <v>28</v>
      </c>
      <c r="L102" s="48"/>
      <c r="M102" s="227" t="s">
        <v>28</v>
      </c>
      <c r="N102" s="228" t="s">
        <v>45</v>
      </c>
      <c r="O102" s="88"/>
      <c r="P102" s="229">
        <f>O102*H102</f>
        <v>0</v>
      </c>
      <c r="Q102" s="229">
        <v>0</v>
      </c>
      <c r="R102" s="229">
        <f>Q102*H102</f>
        <v>0</v>
      </c>
      <c r="S102" s="229">
        <v>0</v>
      </c>
      <c r="T102" s="230">
        <f>S102*H102</f>
        <v>0</v>
      </c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R102" s="231" t="s">
        <v>645</v>
      </c>
      <c r="AT102" s="231" t="s">
        <v>433</v>
      </c>
      <c r="AU102" s="231" t="s">
        <v>83</v>
      </c>
      <c r="AY102" s="21" t="s">
        <v>426</v>
      </c>
      <c r="BE102" s="232">
        <f>IF(N102="základní",J102,0)</f>
        <v>0</v>
      </c>
      <c r="BF102" s="232">
        <f>IF(N102="snížená",J102,0)</f>
        <v>0</v>
      </c>
      <c r="BG102" s="232">
        <f>IF(N102="zákl. přenesená",J102,0)</f>
        <v>0</v>
      </c>
      <c r="BH102" s="232">
        <f>IF(N102="sníž. přenesená",J102,0)</f>
        <v>0</v>
      </c>
      <c r="BI102" s="232">
        <f>IF(N102="nulová",J102,0)</f>
        <v>0</v>
      </c>
      <c r="BJ102" s="21" t="s">
        <v>81</v>
      </c>
      <c r="BK102" s="232">
        <f>ROUND(I102*H102,2)</f>
        <v>0</v>
      </c>
      <c r="BL102" s="21" t="s">
        <v>645</v>
      </c>
      <c r="BM102" s="231" t="s">
        <v>645</v>
      </c>
    </row>
    <row r="103" s="2" customFormat="1" ht="21.75" customHeight="1">
      <c r="A103" s="42"/>
      <c r="B103" s="43"/>
      <c r="C103" s="220" t="s">
        <v>556</v>
      </c>
      <c r="D103" s="220" t="s">
        <v>433</v>
      </c>
      <c r="E103" s="221" t="s">
        <v>4809</v>
      </c>
      <c r="F103" s="222" t="s">
        <v>4810</v>
      </c>
      <c r="G103" s="223" t="s">
        <v>949</v>
      </c>
      <c r="H103" s="224">
        <v>10</v>
      </c>
      <c r="I103" s="225"/>
      <c r="J103" s="226">
        <f>ROUND(I103*H103,2)</f>
        <v>0</v>
      </c>
      <c r="K103" s="222" t="s">
        <v>28</v>
      </c>
      <c r="L103" s="48"/>
      <c r="M103" s="227" t="s">
        <v>28</v>
      </c>
      <c r="N103" s="228" t="s">
        <v>45</v>
      </c>
      <c r="O103" s="88"/>
      <c r="P103" s="229">
        <f>O103*H103</f>
        <v>0</v>
      </c>
      <c r="Q103" s="229">
        <v>0</v>
      </c>
      <c r="R103" s="229">
        <f>Q103*H103</f>
        <v>0</v>
      </c>
      <c r="S103" s="229">
        <v>0</v>
      </c>
      <c r="T103" s="230">
        <f>S103*H103</f>
        <v>0</v>
      </c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R103" s="231" t="s">
        <v>645</v>
      </c>
      <c r="AT103" s="231" t="s">
        <v>433</v>
      </c>
      <c r="AU103" s="231" t="s">
        <v>83</v>
      </c>
      <c r="AY103" s="21" t="s">
        <v>426</v>
      </c>
      <c r="BE103" s="232">
        <f>IF(N103="základní",J103,0)</f>
        <v>0</v>
      </c>
      <c r="BF103" s="232">
        <f>IF(N103="snížená",J103,0)</f>
        <v>0</v>
      </c>
      <c r="BG103" s="232">
        <f>IF(N103="zákl. přenesená",J103,0)</f>
        <v>0</v>
      </c>
      <c r="BH103" s="232">
        <f>IF(N103="sníž. přenesená",J103,0)</f>
        <v>0</v>
      </c>
      <c r="BI103" s="232">
        <f>IF(N103="nulová",J103,0)</f>
        <v>0</v>
      </c>
      <c r="BJ103" s="21" t="s">
        <v>81</v>
      </c>
      <c r="BK103" s="232">
        <f>ROUND(I103*H103,2)</f>
        <v>0</v>
      </c>
      <c r="BL103" s="21" t="s">
        <v>645</v>
      </c>
      <c r="BM103" s="231" t="s">
        <v>657</v>
      </c>
    </row>
    <row r="104" s="2" customFormat="1" ht="24.15" customHeight="1">
      <c r="A104" s="42"/>
      <c r="B104" s="43"/>
      <c r="C104" s="220" t="s">
        <v>572</v>
      </c>
      <c r="D104" s="220" t="s">
        <v>433</v>
      </c>
      <c r="E104" s="221" t="s">
        <v>4811</v>
      </c>
      <c r="F104" s="222" t="s">
        <v>4812</v>
      </c>
      <c r="G104" s="223" t="s">
        <v>859</v>
      </c>
      <c r="H104" s="224">
        <v>6</v>
      </c>
      <c r="I104" s="225"/>
      <c r="J104" s="226">
        <f>ROUND(I104*H104,2)</f>
        <v>0</v>
      </c>
      <c r="K104" s="222" t="s">
        <v>28</v>
      </c>
      <c r="L104" s="48"/>
      <c r="M104" s="227" t="s">
        <v>28</v>
      </c>
      <c r="N104" s="228" t="s">
        <v>45</v>
      </c>
      <c r="O104" s="88"/>
      <c r="P104" s="229">
        <f>O104*H104</f>
        <v>0</v>
      </c>
      <c r="Q104" s="229">
        <v>0</v>
      </c>
      <c r="R104" s="229">
        <f>Q104*H104</f>
        <v>0</v>
      </c>
      <c r="S104" s="229">
        <v>0</v>
      </c>
      <c r="T104" s="230">
        <f>S104*H104</f>
        <v>0</v>
      </c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R104" s="231" t="s">
        <v>645</v>
      </c>
      <c r="AT104" s="231" t="s">
        <v>433</v>
      </c>
      <c r="AU104" s="231" t="s">
        <v>83</v>
      </c>
      <c r="AY104" s="21" t="s">
        <v>426</v>
      </c>
      <c r="BE104" s="232">
        <f>IF(N104="základní",J104,0)</f>
        <v>0</v>
      </c>
      <c r="BF104" s="232">
        <f>IF(N104="snížená",J104,0)</f>
        <v>0</v>
      </c>
      <c r="BG104" s="232">
        <f>IF(N104="zákl. přenesená",J104,0)</f>
        <v>0</v>
      </c>
      <c r="BH104" s="232">
        <f>IF(N104="sníž. přenesená",J104,0)</f>
        <v>0</v>
      </c>
      <c r="BI104" s="232">
        <f>IF(N104="nulová",J104,0)</f>
        <v>0</v>
      </c>
      <c r="BJ104" s="21" t="s">
        <v>81</v>
      </c>
      <c r="BK104" s="232">
        <f>ROUND(I104*H104,2)</f>
        <v>0</v>
      </c>
      <c r="BL104" s="21" t="s">
        <v>645</v>
      </c>
      <c r="BM104" s="231" t="s">
        <v>668</v>
      </c>
    </row>
    <row r="105" s="2" customFormat="1" ht="21.75" customHeight="1">
      <c r="A105" s="42"/>
      <c r="B105" s="43"/>
      <c r="C105" s="220" t="s">
        <v>429</v>
      </c>
      <c r="D105" s="220" t="s">
        <v>433</v>
      </c>
      <c r="E105" s="221" t="s">
        <v>4813</v>
      </c>
      <c r="F105" s="222" t="s">
        <v>4814</v>
      </c>
      <c r="G105" s="223" t="s">
        <v>859</v>
      </c>
      <c r="H105" s="224">
        <v>2</v>
      </c>
      <c r="I105" s="225"/>
      <c r="J105" s="226">
        <f>ROUND(I105*H105,2)</f>
        <v>0</v>
      </c>
      <c r="K105" s="222" t="s">
        <v>28</v>
      </c>
      <c r="L105" s="48"/>
      <c r="M105" s="227" t="s">
        <v>28</v>
      </c>
      <c r="N105" s="228" t="s">
        <v>45</v>
      </c>
      <c r="O105" s="88"/>
      <c r="P105" s="229">
        <f>O105*H105</f>
        <v>0</v>
      </c>
      <c r="Q105" s="229">
        <v>0</v>
      </c>
      <c r="R105" s="229">
        <f>Q105*H105</f>
        <v>0</v>
      </c>
      <c r="S105" s="229">
        <v>0</v>
      </c>
      <c r="T105" s="230">
        <f>S105*H105</f>
        <v>0</v>
      </c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R105" s="231" t="s">
        <v>645</v>
      </c>
      <c r="AT105" s="231" t="s">
        <v>433</v>
      </c>
      <c r="AU105" s="231" t="s">
        <v>83</v>
      </c>
      <c r="AY105" s="21" t="s">
        <v>426</v>
      </c>
      <c r="BE105" s="232">
        <f>IF(N105="základní",J105,0)</f>
        <v>0</v>
      </c>
      <c r="BF105" s="232">
        <f>IF(N105="snížená",J105,0)</f>
        <v>0</v>
      </c>
      <c r="BG105" s="232">
        <f>IF(N105="zákl. přenesená",J105,0)</f>
        <v>0</v>
      </c>
      <c r="BH105" s="232">
        <f>IF(N105="sníž. přenesená",J105,0)</f>
        <v>0</v>
      </c>
      <c r="BI105" s="232">
        <f>IF(N105="nulová",J105,0)</f>
        <v>0</v>
      </c>
      <c r="BJ105" s="21" t="s">
        <v>81</v>
      </c>
      <c r="BK105" s="232">
        <f>ROUND(I105*H105,2)</f>
        <v>0</v>
      </c>
      <c r="BL105" s="21" t="s">
        <v>645</v>
      </c>
      <c r="BM105" s="231" t="s">
        <v>677</v>
      </c>
    </row>
    <row r="106" s="2" customFormat="1" ht="16.5" customHeight="1">
      <c r="A106" s="42"/>
      <c r="B106" s="43"/>
      <c r="C106" s="220" t="s">
        <v>564</v>
      </c>
      <c r="D106" s="220" t="s">
        <v>433</v>
      </c>
      <c r="E106" s="221" t="s">
        <v>4815</v>
      </c>
      <c r="F106" s="222" t="s">
        <v>4816</v>
      </c>
      <c r="G106" s="223" t="s">
        <v>949</v>
      </c>
      <c r="H106" s="224">
        <v>442</v>
      </c>
      <c r="I106" s="225"/>
      <c r="J106" s="226">
        <f>ROUND(I106*H106,2)</f>
        <v>0</v>
      </c>
      <c r="K106" s="222" t="s">
        <v>28</v>
      </c>
      <c r="L106" s="48"/>
      <c r="M106" s="227" t="s">
        <v>28</v>
      </c>
      <c r="N106" s="228" t="s">
        <v>45</v>
      </c>
      <c r="O106" s="88"/>
      <c r="P106" s="229">
        <f>O106*H106</f>
        <v>0</v>
      </c>
      <c r="Q106" s="229">
        <v>0</v>
      </c>
      <c r="R106" s="229">
        <f>Q106*H106</f>
        <v>0</v>
      </c>
      <c r="S106" s="229">
        <v>0</v>
      </c>
      <c r="T106" s="230">
        <f>S106*H106</f>
        <v>0</v>
      </c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R106" s="231" t="s">
        <v>645</v>
      </c>
      <c r="AT106" s="231" t="s">
        <v>433</v>
      </c>
      <c r="AU106" s="231" t="s">
        <v>83</v>
      </c>
      <c r="AY106" s="21" t="s">
        <v>426</v>
      </c>
      <c r="BE106" s="232">
        <f>IF(N106="základní",J106,0)</f>
        <v>0</v>
      </c>
      <c r="BF106" s="232">
        <f>IF(N106="snížená",J106,0)</f>
        <v>0</v>
      </c>
      <c r="BG106" s="232">
        <f>IF(N106="zákl. přenesená",J106,0)</f>
        <v>0</v>
      </c>
      <c r="BH106" s="232">
        <f>IF(N106="sníž. přenesená",J106,0)</f>
        <v>0</v>
      </c>
      <c r="BI106" s="232">
        <f>IF(N106="nulová",J106,0)</f>
        <v>0</v>
      </c>
      <c r="BJ106" s="21" t="s">
        <v>81</v>
      </c>
      <c r="BK106" s="232">
        <f>ROUND(I106*H106,2)</f>
        <v>0</v>
      </c>
      <c r="BL106" s="21" t="s">
        <v>645</v>
      </c>
      <c r="BM106" s="231" t="s">
        <v>521</v>
      </c>
    </row>
    <row r="107" s="2" customFormat="1" ht="44.25" customHeight="1">
      <c r="A107" s="42"/>
      <c r="B107" s="43"/>
      <c r="C107" s="220" t="s">
        <v>497</v>
      </c>
      <c r="D107" s="220" t="s">
        <v>433</v>
      </c>
      <c r="E107" s="221" t="s">
        <v>4817</v>
      </c>
      <c r="F107" s="222" t="s">
        <v>4818</v>
      </c>
      <c r="G107" s="223" t="s">
        <v>4819</v>
      </c>
      <c r="H107" s="299"/>
      <c r="I107" s="225"/>
      <c r="J107" s="226">
        <f>ROUND(I107*H107,2)</f>
        <v>0</v>
      </c>
      <c r="K107" s="222" t="s">
        <v>28</v>
      </c>
      <c r="L107" s="48"/>
      <c r="M107" s="227" t="s">
        <v>28</v>
      </c>
      <c r="N107" s="228" t="s">
        <v>45</v>
      </c>
      <c r="O107" s="88"/>
      <c r="P107" s="229">
        <f>O107*H107</f>
        <v>0</v>
      </c>
      <c r="Q107" s="229">
        <v>0</v>
      </c>
      <c r="R107" s="229">
        <f>Q107*H107</f>
        <v>0</v>
      </c>
      <c r="S107" s="229">
        <v>0</v>
      </c>
      <c r="T107" s="230">
        <f>S107*H107</f>
        <v>0</v>
      </c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R107" s="231" t="s">
        <v>645</v>
      </c>
      <c r="AT107" s="231" t="s">
        <v>433</v>
      </c>
      <c r="AU107" s="231" t="s">
        <v>83</v>
      </c>
      <c r="AY107" s="21" t="s">
        <v>426</v>
      </c>
      <c r="BE107" s="232">
        <f>IF(N107="základní",J107,0)</f>
        <v>0</v>
      </c>
      <c r="BF107" s="232">
        <f>IF(N107="snížená",J107,0)</f>
        <v>0</v>
      </c>
      <c r="BG107" s="232">
        <f>IF(N107="zákl. přenesená",J107,0)</f>
        <v>0</v>
      </c>
      <c r="BH107" s="232">
        <f>IF(N107="sníž. přenesená",J107,0)</f>
        <v>0</v>
      </c>
      <c r="BI107" s="232">
        <f>IF(N107="nulová",J107,0)</f>
        <v>0</v>
      </c>
      <c r="BJ107" s="21" t="s">
        <v>81</v>
      </c>
      <c r="BK107" s="232">
        <f>ROUND(I107*H107,2)</f>
        <v>0</v>
      </c>
      <c r="BL107" s="21" t="s">
        <v>645</v>
      </c>
      <c r="BM107" s="231" t="s">
        <v>697</v>
      </c>
    </row>
    <row r="108" s="12" customFormat="1" ht="22.8" customHeight="1">
      <c r="A108" s="12"/>
      <c r="B108" s="204"/>
      <c r="C108" s="205"/>
      <c r="D108" s="206" t="s">
        <v>73</v>
      </c>
      <c r="E108" s="218" t="s">
        <v>4820</v>
      </c>
      <c r="F108" s="218" t="s">
        <v>4821</v>
      </c>
      <c r="G108" s="205"/>
      <c r="H108" s="205"/>
      <c r="I108" s="208"/>
      <c r="J108" s="219">
        <f>BK108</f>
        <v>0</v>
      </c>
      <c r="K108" s="205"/>
      <c r="L108" s="210"/>
      <c r="M108" s="211"/>
      <c r="N108" s="212"/>
      <c r="O108" s="212"/>
      <c r="P108" s="213">
        <f>SUM(P109:P111)</f>
        <v>0</v>
      </c>
      <c r="Q108" s="212"/>
      <c r="R108" s="213">
        <f>SUM(R109:R111)</f>
        <v>0</v>
      </c>
      <c r="S108" s="212"/>
      <c r="T108" s="214">
        <f>SUM(T109:T111)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15" t="s">
        <v>81</v>
      </c>
      <c r="AT108" s="216" t="s">
        <v>73</v>
      </c>
      <c r="AU108" s="216" t="s">
        <v>81</v>
      </c>
      <c r="AY108" s="215" t="s">
        <v>426</v>
      </c>
      <c r="BK108" s="217">
        <f>SUM(BK109:BK111)</f>
        <v>0</v>
      </c>
    </row>
    <row r="109" s="2" customFormat="1" ht="16.5" customHeight="1">
      <c r="A109" s="42"/>
      <c r="B109" s="43"/>
      <c r="C109" s="220" t="s">
        <v>627</v>
      </c>
      <c r="D109" s="220" t="s">
        <v>433</v>
      </c>
      <c r="E109" s="221" t="s">
        <v>4822</v>
      </c>
      <c r="F109" s="222" t="s">
        <v>4823</v>
      </c>
      <c r="G109" s="223" t="s">
        <v>4515</v>
      </c>
      <c r="H109" s="224">
        <v>1</v>
      </c>
      <c r="I109" s="225"/>
      <c r="J109" s="226">
        <f>ROUND(I109*H109,2)</f>
        <v>0</v>
      </c>
      <c r="K109" s="222" t="s">
        <v>28</v>
      </c>
      <c r="L109" s="48"/>
      <c r="M109" s="227" t="s">
        <v>28</v>
      </c>
      <c r="N109" s="228" t="s">
        <v>45</v>
      </c>
      <c r="O109" s="88"/>
      <c r="P109" s="229">
        <f>O109*H109</f>
        <v>0</v>
      </c>
      <c r="Q109" s="229">
        <v>0</v>
      </c>
      <c r="R109" s="229">
        <f>Q109*H109</f>
        <v>0</v>
      </c>
      <c r="S109" s="229">
        <v>0</v>
      </c>
      <c r="T109" s="230">
        <f>S109*H109</f>
        <v>0</v>
      </c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R109" s="231" t="s">
        <v>645</v>
      </c>
      <c r="AT109" s="231" t="s">
        <v>433</v>
      </c>
      <c r="AU109" s="231" t="s">
        <v>83</v>
      </c>
      <c r="AY109" s="21" t="s">
        <v>426</v>
      </c>
      <c r="BE109" s="232">
        <f>IF(N109="základní",J109,0)</f>
        <v>0</v>
      </c>
      <c r="BF109" s="232">
        <f>IF(N109="snížená",J109,0)</f>
        <v>0</v>
      </c>
      <c r="BG109" s="232">
        <f>IF(N109="zákl. přenesená",J109,0)</f>
        <v>0</v>
      </c>
      <c r="BH109" s="232">
        <f>IF(N109="sníž. přenesená",J109,0)</f>
        <v>0</v>
      </c>
      <c r="BI109" s="232">
        <f>IF(N109="nulová",J109,0)</f>
        <v>0</v>
      </c>
      <c r="BJ109" s="21" t="s">
        <v>81</v>
      </c>
      <c r="BK109" s="232">
        <f>ROUND(I109*H109,2)</f>
        <v>0</v>
      </c>
      <c r="BL109" s="21" t="s">
        <v>645</v>
      </c>
      <c r="BM109" s="231" t="s">
        <v>708</v>
      </c>
    </row>
    <row r="110" s="2" customFormat="1" ht="33" customHeight="1">
      <c r="A110" s="42"/>
      <c r="B110" s="43"/>
      <c r="C110" s="220" t="s">
        <v>8</v>
      </c>
      <c r="D110" s="220" t="s">
        <v>433</v>
      </c>
      <c r="E110" s="221" t="s">
        <v>4824</v>
      </c>
      <c r="F110" s="222" t="s">
        <v>4825</v>
      </c>
      <c r="G110" s="223" t="s">
        <v>4515</v>
      </c>
      <c r="H110" s="224">
        <v>1</v>
      </c>
      <c r="I110" s="225"/>
      <c r="J110" s="226">
        <f>ROUND(I110*H110,2)</f>
        <v>0</v>
      </c>
      <c r="K110" s="222" t="s">
        <v>28</v>
      </c>
      <c r="L110" s="48"/>
      <c r="M110" s="227" t="s">
        <v>28</v>
      </c>
      <c r="N110" s="228" t="s">
        <v>45</v>
      </c>
      <c r="O110" s="88"/>
      <c r="P110" s="229">
        <f>O110*H110</f>
        <v>0</v>
      </c>
      <c r="Q110" s="229">
        <v>0</v>
      </c>
      <c r="R110" s="229">
        <f>Q110*H110</f>
        <v>0</v>
      </c>
      <c r="S110" s="229">
        <v>0</v>
      </c>
      <c r="T110" s="230">
        <f>S110*H110</f>
        <v>0</v>
      </c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R110" s="231" t="s">
        <v>645</v>
      </c>
      <c r="AT110" s="231" t="s">
        <v>433</v>
      </c>
      <c r="AU110" s="231" t="s">
        <v>83</v>
      </c>
      <c r="AY110" s="21" t="s">
        <v>426</v>
      </c>
      <c r="BE110" s="232">
        <f>IF(N110="základní",J110,0)</f>
        <v>0</v>
      </c>
      <c r="BF110" s="232">
        <f>IF(N110="snížená",J110,0)</f>
        <v>0</v>
      </c>
      <c r="BG110" s="232">
        <f>IF(N110="zákl. přenesená",J110,0)</f>
        <v>0</v>
      </c>
      <c r="BH110" s="232">
        <f>IF(N110="sníž. přenesená",J110,0)</f>
        <v>0</v>
      </c>
      <c r="BI110" s="232">
        <f>IF(N110="nulová",J110,0)</f>
        <v>0</v>
      </c>
      <c r="BJ110" s="21" t="s">
        <v>81</v>
      </c>
      <c r="BK110" s="232">
        <f>ROUND(I110*H110,2)</f>
        <v>0</v>
      </c>
      <c r="BL110" s="21" t="s">
        <v>645</v>
      </c>
      <c r="BM110" s="231" t="s">
        <v>721</v>
      </c>
    </row>
    <row r="111" s="2" customFormat="1" ht="44.25" customHeight="1">
      <c r="A111" s="42"/>
      <c r="B111" s="43"/>
      <c r="C111" s="220" t="s">
        <v>645</v>
      </c>
      <c r="D111" s="220" t="s">
        <v>433</v>
      </c>
      <c r="E111" s="221" t="s">
        <v>4826</v>
      </c>
      <c r="F111" s="222" t="s">
        <v>4827</v>
      </c>
      <c r="G111" s="223" t="s">
        <v>4819</v>
      </c>
      <c r="H111" s="299"/>
      <c r="I111" s="225"/>
      <c r="J111" s="226">
        <f>ROUND(I111*H111,2)</f>
        <v>0</v>
      </c>
      <c r="K111" s="222" t="s">
        <v>28</v>
      </c>
      <c r="L111" s="48"/>
      <c r="M111" s="227" t="s">
        <v>28</v>
      </c>
      <c r="N111" s="228" t="s">
        <v>45</v>
      </c>
      <c r="O111" s="88"/>
      <c r="P111" s="229">
        <f>O111*H111</f>
        <v>0</v>
      </c>
      <c r="Q111" s="229">
        <v>0</v>
      </c>
      <c r="R111" s="229">
        <f>Q111*H111</f>
        <v>0</v>
      </c>
      <c r="S111" s="229">
        <v>0</v>
      </c>
      <c r="T111" s="230">
        <f>S111*H111</f>
        <v>0</v>
      </c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R111" s="231" t="s">
        <v>645</v>
      </c>
      <c r="AT111" s="231" t="s">
        <v>433</v>
      </c>
      <c r="AU111" s="231" t="s">
        <v>83</v>
      </c>
      <c r="AY111" s="21" t="s">
        <v>426</v>
      </c>
      <c r="BE111" s="232">
        <f>IF(N111="základní",J111,0)</f>
        <v>0</v>
      </c>
      <c r="BF111" s="232">
        <f>IF(N111="snížená",J111,0)</f>
        <v>0</v>
      </c>
      <c r="BG111" s="232">
        <f>IF(N111="zákl. přenesená",J111,0)</f>
        <v>0</v>
      </c>
      <c r="BH111" s="232">
        <f>IF(N111="sníž. přenesená",J111,0)</f>
        <v>0</v>
      </c>
      <c r="BI111" s="232">
        <f>IF(N111="nulová",J111,0)</f>
        <v>0</v>
      </c>
      <c r="BJ111" s="21" t="s">
        <v>81</v>
      </c>
      <c r="BK111" s="232">
        <f>ROUND(I111*H111,2)</f>
        <v>0</v>
      </c>
      <c r="BL111" s="21" t="s">
        <v>645</v>
      </c>
      <c r="BM111" s="231" t="s">
        <v>732</v>
      </c>
    </row>
    <row r="112" s="12" customFormat="1" ht="22.8" customHeight="1">
      <c r="A112" s="12"/>
      <c r="B112" s="204"/>
      <c r="C112" s="205"/>
      <c r="D112" s="206" t="s">
        <v>73</v>
      </c>
      <c r="E112" s="218" t="s">
        <v>4828</v>
      </c>
      <c r="F112" s="218" t="s">
        <v>4829</v>
      </c>
      <c r="G112" s="205"/>
      <c r="H112" s="205"/>
      <c r="I112" s="208"/>
      <c r="J112" s="219">
        <f>BK112</f>
        <v>0</v>
      </c>
      <c r="K112" s="205"/>
      <c r="L112" s="210"/>
      <c r="M112" s="211"/>
      <c r="N112" s="212"/>
      <c r="O112" s="212"/>
      <c r="P112" s="213">
        <f>SUM(P113:P124)</f>
        <v>0</v>
      </c>
      <c r="Q112" s="212"/>
      <c r="R112" s="213">
        <f>SUM(R113:R124)</f>
        <v>0</v>
      </c>
      <c r="S112" s="212"/>
      <c r="T112" s="214">
        <f>SUM(T113:T124)</f>
        <v>0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15" t="s">
        <v>81</v>
      </c>
      <c r="AT112" s="216" t="s">
        <v>73</v>
      </c>
      <c r="AU112" s="216" t="s">
        <v>81</v>
      </c>
      <c r="AY112" s="215" t="s">
        <v>426</v>
      </c>
      <c r="BK112" s="217">
        <f>SUM(BK113:BK124)</f>
        <v>0</v>
      </c>
    </row>
    <row r="113" s="2" customFormat="1" ht="24.15" customHeight="1">
      <c r="A113" s="42"/>
      <c r="B113" s="43"/>
      <c r="C113" s="220" t="s">
        <v>652</v>
      </c>
      <c r="D113" s="220" t="s">
        <v>433</v>
      </c>
      <c r="E113" s="221" t="s">
        <v>4830</v>
      </c>
      <c r="F113" s="222" t="s">
        <v>4831</v>
      </c>
      <c r="G113" s="223" t="s">
        <v>859</v>
      </c>
      <c r="H113" s="224">
        <v>6</v>
      </c>
      <c r="I113" s="225"/>
      <c r="J113" s="226">
        <f>ROUND(I113*H113,2)</f>
        <v>0</v>
      </c>
      <c r="K113" s="222" t="s">
        <v>28</v>
      </c>
      <c r="L113" s="48"/>
      <c r="M113" s="227" t="s">
        <v>28</v>
      </c>
      <c r="N113" s="228" t="s">
        <v>45</v>
      </c>
      <c r="O113" s="88"/>
      <c r="P113" s="229">
        <f>O113*H113</f>
        <v>0</v>
      </c>
      <c r="Q113" s="229">
        <v>0</v>
      </c>
      <c r="R113" s="229">
        <f>Q113*H113</f>
        <v>0</v>
      </c>
      <c r="S113" s="229">
        <v>0</v>
      </c>
      <c r="T113" s="230">
        <f>S113*H113</f>
        <v>0</v>
      </c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R113" s="231" t="s">
        <v>645</v>
      </c>
      <c r="AT113" s="231" t="s">
        <v>433</v>
      </c>
      <c r="AU113" s="231" t="s">
        <v>83</v>
      </c>
      <c r="AY113" s="21" t="s">
        <v>426</v>
      </c>
      <c r="BE113" s="232">
        <f>IF(N113="základní",J113,0)</f>
        <v>0</v>
      </c>
      <c r="BF113" s="232">
        <f>IF(N113="snížená",J113,0)</f>
        <v>0</v>
      </c>
      <c r="BG113" s="232">
        <f>IF(N113="zákl. přenesená",J113,0)</f>
        <v>0</v>
      </c>
      <c r="BH113" s="232">
        <f>IF(N113="sníž. přenesená",J113,0)</f>
        <v>0</v>
      </c>
      <c r="BI113" s="232">
        <f>IF(N113="nulová",J113,0)</f>
        <v>0</v>
      </c>
      <c r="BJ113" s="21" t="s">
        <v>81</v>
      </c>
      <c r="BK113" s="232">
        <f>ROUND(I113*H113,2)</f>
        <v>0</v>
      </c>
      <c r="BL113" s="21" t="s">
        <v>645</v>
      </c>
      <c r="BM113" s="231" t="s">
        <v>305</v>
      </c>
    </row>
    <row r="114" s="2" customFormat="1" ht="24.15" customHeight="1">
      <c r="A114" s="42"/>
      <c r="B114" s="43"/>
      <c r="C114" s="220" t="s">
        <v>657</v>
      </c>
      <c r="D114" s="220" t="s">
        <v>433</v>
      </c>
      <c r="E114" s="221" t="s">
        <v>4832</v>
      </c>
      <c r="F114" s="222" t="s">
        <v>4833</v>
      </c>
      <c r="G114" s="223" t="s">
        <v>859</v>
      </c>
      <c r="H114" s="224">
        <v>29</v>
      </c>
      <c r="I114" s="225"/>
      <c r="J114" s="226">
        <f>ROUND(I114*H114,2)</f>
        <v>0</v>
      </c>
      <c r="K114" s="222" t="s">
        <v>28</v>
      </c>
      <c r="L114" s="48"/>
      <c r="M114" s="227" t="s">
        <v>28</v>
      </c>
      <c r="N114" s="228" t="s">
        <v>45</v>
      </c>
      <c r="O114" s="88"/>
      <c r="P114" s="229">
        <f>O114*H114</f>
        <v>0</v>
      </c>
      <c r="Q114" s="229">
        <v>0</v>
      </c>
      <c r="R114" s="229">
        <f>Q114*H114</f>
        <v>0</v>
      </c>
      <c r="S114" s="229">
        <v>0</v>
      </c>
      <c r="T114" s="230">
        <f>S114*H114</f>
        <v>0</v>
      </c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R114" s="231" t="s">
        <v>645</v>
      </c>
      <c r="AT114" s="231" t="s">
        <v>433</v>
      </c>
      <c r="AU114" s="231" t="s">
        <v>83</v>
      </c>
      <c r="AY114" s="21" t="s">
        <v>426</v>
      </c>
      <c r="BE114" s="232">
        <f>IF(N114="základní",J114,0)</f>
        <v>0</v>
      </c>
      <c r="BF114" s="232">
        <f>IF(N114="snížená",J114,0)</f>
        <v>0</v>
      </c>
      <c r="BG114" s="232">
        <f>IF(N114="zákl. přenesená",J114,0)</f>
        <v>0</v>
      </c>
      <c r="BH114" s="232">
        <f>IF(N114="sníž. přenesená",J114,0)</f>
        <v>0</v>
      </c>
      <c r="BI114" s="232">
        <f>IF(N114="nulová",J114,0)</f>
        <v>0</v>
      </c>
      <c r="BJ114" s="21" t="s">
        <v>81</v>
      </c>
      <c r="BK114" s="232">
        <f>ROUND(I114*H114,2)</f>
        <v>0</v>
      </c>
      <c r="BL114" s="21" t="s">
        <v>645</v>
      </c>
      <c r="BM114" s="231" t="s">
        <v>223</v>
      </c>
    </row>
    <row r="115" s="2" customFormat="1" ht="24.15" customHeight="1">
      <c r="A115" s="42"/>
      <c r="B115" s="43"/>
      <c r="C115" s="220" t="s">
        <v>663</v>
      </c>
      <c r="D115" s="220" t="s">
        <v>433</v>
      </c>
      <c r="E115" s="221" t="s">
        <v>4834</v>
      </c>
      <c r="F115" s="222" t="s">
        <v>4835</v>
      </c>
      <c r="G115" s="223" t="s">
        <v>859</v>
      </c>
      <c r="H115" s="224">
        <v>30</v>
      </c>
      <c r="I115" s="225"/>
      <c r="J115" s="226">
        <f>ROUND(I115*H115,2)</f>
        <v>0</v>
      </c>
      <c r="K115" s="222" t="s">
        <v>28</v>
      </c>
      <c r="L115" s="48"/>
      <c r="M115" s="227" t="s">
        <v>28</v>
      </c>
      <c r="N115" s="228" t="s">
        <v>45</v>
      </c>
      <c r="O115" s="88"/>
      <c r="P115" s="229">
        <f>O115*H115</f>
        <v>0</v>
      </c>
      <c r="Q115" s="229">
        <v>0</v>
      </c>
      <c r="R115" s="229">
        <f>Q115*H115</f>
        <v>0</v>
      </c>
      <c r="S115" s="229">
        <v>0</v>
      </c>
      <c r="T115" s="230">
        <f>S115*H115</f>
        <v>0</v>
      </c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R115" s="231" t="s">
        <v>645</v>
      </c>
      <c r="AT115" s="231" t="s">
        <v>433</v>
      </c>
      <c r="AU115" s="231" t="s">
        <v>83</v>
      </c>
      <c r="AY115" s="21" t="s">
        <v>426</v>
      </c>
      <c r="BE115" s="232">
        <f>IF(N115="základní",J115,0)</f>
        <v>0</v>
      </c>
      <c r="BF115" s="232">
        <f>IF(N115="snížená",J115,0)</f>
        <v>0</v>
      </c>
      <c r="BG115" s="232">
        <f>IF(N115="zákl. přenesená",J115,0)</f>
        <v>0</v>
      </c>
      <c r="BH115" s="232">
        <f>IF(N115="sníž. přenesená",J115,0)</f>
        <v>0</v>
      </c>
      <c r="BI115" s="232">
        <f>IF(N115="nulová",J115,0)</f>
        <v>0</v>
      </c>
      <c r="BJ115" s="21" t="s">
        <v>81</v>
      </c>
      <c r="BK115" s="232">
        <f>ROUND(I115*H115,2)</f>
        <v>0</v>
      </c>
      <c r="BL115" s="21" t="s">
        <v>645</v>
      </c>
      <c r="BM115" s="231" t="s">
        <v>769</v>
      </c>
    </row>
    <row r="116" s="2" customFormat="1" ht="24.15" customHeight="1">
      <c r="A116" s="42"/>
      <c r="B116" s="43"/>
      <c r="C116" s="220" t="s">
        <v>668</v>
      </c>
      <c r="D116" s="220" t="s">
        <v>433</v>
      </c>
      <c r="E116" s="221" t="s">
        <v>4836</v>
      </c>
      <c r="F116" s="222" t="s">
        <v>4837</v>
      </c>
      <c r="G116" s="223" t="s">
        <v>859</v>
      </c>
      <c r="H116" s="224">
        <v>1</v>
      </c>
      <c r="I116" s="225"/>
      <c r="J116" s="226">
        <f>ROUND(I116*H116,2)</f>
        <v>0</v>
      </c>
      <c r="K116" s="222" t="s">
        <v>28</v>
      </c>
      <c r="L116" s="48"/>
      <c r="M116" s="227" t="s">
        <v>28</v>
      </c>
      <c r="N116" s="228" t="s">
        <v>45</v>
      </c>
      <c r="O116" s="88"/>
      <c r="P116" s="229">
        <f>O116*H116</f>
        <v>0</v>
      </c>
      <c r="Q116" s="229">
        <v>0</v>
      </c>
      <c r="R116" s="229">
        <f>Q116*H116</f>
        <v>0</v>
      </c>
      <c r="S116" s="229">
        <v>0</v>
      </c>
      <c r="T116" s="230">
        <f>S116*H116</f>
        <v>0</v>
      </c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R116" s="231" t="s">
        <v>645</v>
      </c>
      <c r="AT116" s="231" t="s">
        <v>433</v>
      </c>
      <c r="AU116" s="231" t="s">
        <v>83</v>
      </c>
      <c r="AY116" s="21" t="s">
        <v>426</v>
      </c>
      <c r="BE116" s="232">
        <f>IF(N116="základní",J116,0)</f>
        <v>0</v>
      </c>
      <c r="BF116" s="232">
        <f>IF(N116="snížená",J116,0)</f>
        <v>0</v>
      </c>
      <c r="BG116" s="232">
        <f>IF(N116="zákl. přenesená",J116,0)</f>
        <v>0</v>
      </c>
      <c r="BH116" s="232">
        <f>IF(N116="sníž. přenesená",J116,0)</f>
        <v>0</v>
      </c>
      <c r="BI116" s="232">
        <f>IF(N116="nulová",J116,0)</f>
        <v>0</v>
      </c>
      <c r="BJ116" s="21" t="s">
        <v>81</v>
      </c>
      <c r="BK116" s="232">
        <f>ROUND(I116*H116,2)</f>
        <v>0</v>
      </c>
      <c r="BL116" s="21" t="s">
        <v>645</v>
      </c>
      <c r="BM116" s="231" t="s">
        <v>781</v>
      </c>
    </row>
    <row r="117" s="2" customFormat="1" ht="21.75" customHeight="1">
      <c r="A117" s="42"/>
      <c r="B117" s="43"/>
      <c r="C117" s="220" t="s">
        <v>7</v>
      </c>
      <c r="D117" s="220" t="s">
        <v>433</v>
      </c>
      <c r="E117" s="221" t="s">
        <v>4838</v>
      </c>
      <c r="F117" s="222" t="s">
        <v>4839</v>
      </c>
      <c r="G117" s="223" t="s">
        <v>859</v>
      </c>
      <c r="H117" s="224">
        <v>1</v>
      </c>
      <c r="I117" s="225"/>
      <c r="J117" s="226">
        <f>ROUND(I117*H117,2)</f>
        <v>0</v>
      </c>
      <c r="K117" s="222" t="s">
        <v>28</v>
      </c>
      <c r="L117" s="48"/>
      <c r="M117" s="227" t="s">
        <v>28</v>
      </c>
      <c r="N117" s="228" t="s">
        <v>45</v>
      </c>
      <c r="O117" s="88"/>
      <c r="P117" s="229">
        <f>O117*H117</f>
        <v>0</v>
      </c>
      <c r="Q117" s="229">
        <v>0</v>
      </c>
      <c r="R117" s="229">
        <f>Q117*H117</f>
        <v>0</v>
      </c>
      <c r="S117" s="229">
        <v>0</v>
      </c>
      <c r="T117" s="230">
        <f>S117*H117</f>
        <v>0</v>
      </c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R117" s="231" t="s">
        <v>645</v>
      </c>
      <c r="AT117" s="231" t="s">
        <v>433</v>
      </c>
      <c r="AU117" s="231" t="s">
        <v>83</v>
      </c>
      <c r="AY117" s="21" t="s">
        <v>426</v>
      </c>
      <c r="BE117" s="232">
        <f>IF(N117="základní",J117,0)</f>
        <v>0</v>
      </c>
      <c r="BF117" s="232">
        <f>IF(N117="snížená",J117,0)</f>
        <v>0</v>
      </c>
      <c r="BG117" s="232">
        <f>IF(N117="zákl. přenesená",J117,0)</f>
        <v>0</v>
      </c>
      <c r="BH117" s="232">
        <f>IF(N117="sníž. přenesená",J117,0)</f>
        <v>0</v>
      </c>
      <c r="BI117" s="232">
        <f>IF(N117="nulová",J117,0)</f>
        <v>0</v>
      </c>
      <c r="BJ117" s="21" t="s">
        <v>81</v>
      </c>
      <c r="BK117" s="232">
        <f>ROUND(I117*H117,2)</f>
        <v>0</v>
      </c>
      <c r="BL117" s="21" t="s">
        <v>645</v>
      </c>
      <c r="BM117" s="231" t="s">
        <v>794</v>
      </c>
    </row>
    <row r="118" s="2" customFormat="1" ht="21.75" customHeight="1">
      <c r="A118" s="42"/>
      <c r="B118" s="43"/>
      <c r="C118" s="220" t="s">
        <v>677</v>
      </c>
      <c r="D118" s="220" t="s">
        <v>433</v>
      </c>
      <c r="E118" s="221" t="s">
        <v>4840</v>
      </c>
      <c r="F118" s="222" t="s">
        <v>4841</v>
      </c>
      <c r="G118" s="223" t="s">
        <v>859</v>
      </c>
      <c r="H118" s="224">
        <v>2</v>
      </c>
      <c r="I118" s="225"/>
      <c r="J118" s="226">
        <f>ROUND(I118*H118,2)</f>
        <v>0</v>
      </c>
      <c r="K118" s="222" t="s">
        <v>28</v>
      </c>
      <c r="L118" s="48"/>
      <c r="M118" s="227" t="s">
        <v>28</v>
      </c>
      <c r="N118" s="228" t="s">
        <v>45</v>
      </c>
      <c r="O118" s="88"/>
      <c r="P118" s="229">
        <f>O118*H118</f>
        <v>0</v>
      </c>
      <c r="Q118" s="229">
        <v>0</v>
      </c>
      <c r="R118" s="229">
        <f>Q118*H118</f>
        <v>0</v>
      </c>
      <c r="S118" s="229">
        <v>0</v>
      </c>
      <c r="T118" s="230">
        <f>S118*H118</f>
        <v>0</v>
      </c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R118" s="231" t="s">
        <v>645</v>
      </c>
      <c r="AT118" s="231" t="s">
        <v>433</v>
      </c>
      <c r="AU118" s="231" t="s">
        <v>83</v>
      </c>
      <c r="AY118" s="21" t="s">
        <v>426</v>
      </c>
      <c r="BE118" s="232">
        <f>IF(N118="základní",J118,0)</f>
        <v>0</v>
      </c>
      <c r="BF118" s="232">
        <f>IF(N118="snížená",J118,0)</f>
        <v>0</v>
      </c>
      <c r="BG118" s="232">
        <f>IF(N118="zákl. přenesená",J118,0)</f>
        <v>0</v>
      </c>
      <c r="BH118" s="232">
        <f>IF(N118="sníž. přenesená",J118,0)</f>
        <v>0</v>
      </c>
      <c r="BI118" s="232">
        <f>IF(N118="nulová",J118,0)</f>
        <v>0</v>
      </c>
      <c r="BJ118" s="21" t="s">
        <v>81</v>
      </c>
      <c r="BK118" s="232">
        <f>ROUND(I118*H118,2)</f>
        <v>0</v>
      </c>
      <c r="BL118" s="21" t="s">
        <v>645</v>
      </c>
      <c r="BM118" s="231" t="s">
        <v>807</v>
      </c>
    </row>
    <row r="119" s="2" customFormat="1" ht="24.15" customHeight="1">
      <c r="A119" s="42"/>
      <c r="B119" s="43"/>
      <c r="C119" s="220" t="s">
        <v>682</v>
      </c>
      <c r="D119" s="220" t="s">
        <v>433</v>
      </c>
      <c r="E119" s="221" t="s">
        <v>4842</v>
      </c>
      <c r="F119" s="222" t="s">
        <v>4843</v>
      </c>
      <c r="G119" s="223" t="s">
        <v>859</v>
      </c>
      <c r="H119" s="224">
        <v>4</v>
      </c>
      <c r="I119" s="225"/>
      <c r="J119" s="226">
        <f>ROUND(I119*H119,2)</f>
        <v>0</v>
      </c>
      <c r="K119" s="222" t="s">
        <v>28</v>
      </c>
      <c r="L119" s="48"/>
      <c r="M119" s="227" t="s">
        <v>28</v>
      </c>
      <c r="N119" s="228" t="s">
        <v>45</v>
      </c>
      <c r="O119" s="88"/>
      <c r="P119" s="229">
        <f>O119*H119</f>
        <v>0</v>
      </c>
      <c r="Q119" s="229">
        <v>0</v>
      </c>
      <c r="R119" s="229">
        <f>Q119*H119</f>
        <v>0</v>
      </c>
      <c r="S119" s="229">
        <v>0</v>
      </c>
      <c r="T119" s="230">
        <f>S119*H119</f>
        <v>0</v>
      </c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R119" s="231" t="s">
        <v>645</v>
      </c>
      <c r="AT119" s="231" t="s">
        <v>433</v>
      </c>
      <c r="AU119" s="231" t="s">
        <v>83</v>
      </c>
      <c r="AY119" s="21" t="s">
        <v>426</v>
      </c>
      <c r="BE119" s="232">
        <f>IF(N119="základní",J119,0)</f>
        <v>0</v>
      </c>
      <c r="BF119" s="232">
        <f>IF(N119="snížená",J119,0)</f>
        <v>0</v>
      </c>
      <c r="BG119" s="232">
        <f>IF(N119="zákl. přenesená",J119,0)</f>
        <v>0</v>
      </c>
      <c r="BH119" s="232">
        <f>IF(N119="sníž. přenesená",J119,0)</f>
        <v>0</v>
      </c>
      <c r="BI119" s="232">
        <f>IF(N119="nulová",J119,0)</f>
        <v>0</v>
      </c>
      <c r="BJ119" s="21" t="s">
        <v>81</v>
      </c>
      <c r="BK119" s="232">
        <f>ROUND(I119*H119,2)</f>
        <v>0</v>
      </c>
      <c r="BL119" s="21" t="s">
        <v>645</v>
      </c>
      <c r="BM119" s="231" t="s">
        <v>818</v>
      </c>
    </row>
    <row r="120" s="2" customFormat="1" ht="33" customHeight="1">
      <c r="A120" s="42"/>
      <c r="B120" s="43"/>
      <c r="C120" s="220" t="s">
        <v>521</v>
      </c>
      <c r="D120" s="220" t="s">
        <v>433</v>
      </c>
      <c r="E120" s="221" t="s">
        <v>4844</v>
      </c>
      <c r="F120" s="222" t="s">
        <v>4845</v>
      </c>
      <c r="G120" s="223" t="s">
        <v>859</v>
      </c>
      <c r="H120" s="224">
        <v>1</v>
      </c>
      <c r="I120" s="225"/>
      <c r="J120" s="226">
        <f>ROUND(I120*H120,2)</f>
        <v>0</v>
      </c>
      <c r="K120" s="222" t="s">
        <v>28</v>
      </c>
      <c r="L120" s="48"/>
      <c r="M120" s="227" t="s">
        <v>28</v>
      </c>
      <c r="N120" s="228" t="s">
        <v>45</v>
      </c>
      <c r="O120" s="88"/>
      <c r="P120" s="229">
        <f>O120*H120</f>
        <v>0</v>
      </c>
      <c r="Q120" s="229">
        <v>0</v>
      </c>
      <c r="R120" s="229">
        <f>Q120*H120</f>
        <v>0</v>
      </c>
      <c r="S120" s="229">
        <v>0</v>
      </c>
      <c r="T120" s="230">
        <f>S120*H120</f>
        <v>0</v>
      </c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R120" s="231" t="s">
        <v>645</v>
      </c>
      <c r="AT120" s="231" t="s">
        <v>433</v>
      </c>
      <c r="AU120" s="231" t="s">
        <v>83</v>
      </c>
      <c r="AY120" s="21" t="s">
        <v>426</v>
      </c>
      <c r="BE120" s="232">
        <f>IF(N120="základní",J120,0)</f>
        <v>0</v>
      </c>
      <c r="BF120" s="232">
        <f>IF(N120="snížená",J120,0)</f>
        <v>0</v>
      </c>
      <c r="BG120" s="232">
        <f>IF(N120="zákl. přenesená",J120,0)</f>
        <v>0</v>
      </c>
      <c r="BH120" s="232">
        <f>IF(N120="sníž. přenesená",J120,0)</f>
        <v>0</v>
      </c>
      <c r="BI120" s="232">
        <f>IF(N120="nulová",J120,0)</f>
        <v>0</v>
      </c>
      <c r="BJ120" s="21" t="s">
        <v>81</v>
      </c>
      <c r="BK120" s="232">
        <f>ROUND(I120*H120,2)</f>
        <v>0</v>
      </c>
      <c r="BL120" s="21" t="s">
        <v>645</v>
      </c>
      <c r="BM120" s="231" t="s">
        <v>829</v>
      </c>
    </row>
    <row r="121" s="2" customFormat="1" ht="37.8" customHeight="1">
      <c r="A121" s="42"/>
      <c r="B121" s="43"/>
      <c r="C121" s="220" t="s">
        <v>691</v>
      </c>
      <c r="D121" s="220" t="s">
        <v>433</v>
      </c>
      <c r="E121" s="221" t="s">
        <v>4846</v>
      </c>
      <c r="F121" s="222" t="s">
        <v>4847</v>
      </c>
      <c r="G121" s="223" t="s">
        <v>859</v>
      </c>
      <c r="H121" s="224">
        <v>1</v>
      </c>
      <c r="I121" s="225"/>
      <c r="J121" s="226">
        <f>ROUND(I121*H121,2)</f>
        <v>0</v>
      </c>
      <c r="K121" s="222" t="s">
        <v>28</v>
      </c>
      <c r="L121" s="48"/>
      <c r="M121" s="227" t="s">
        <v>28</v>
      </c>
      <c r="N121" s="228" t="s">
        <v>45</v>
      </c>
      <c r="O121" s="88"/>
      <c r="P121" s="229">
        <f>O121*H121</f>
        <v>0</v>
      </c>
      <c r="Q121" s="229">
        <v>0</v>
      </c>
      <c r="R121" s="229">
        <f>Q121*H121</f>
        <v>0</v>
      </c>
      <c r="S121" s="229">
        <v>0</v>
      </c>
      <c r="T121" s="230">
        <f>S121*H121</f>
        <v>0</v>
      </c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R121" s="231" t="s">
        <v>645</v>
      </c>
      <c r="AT121" s="231" t="s">
        <v>433</v>
      </c>
      <c r="AU121" s="231" t="s">
        <v>83</v>
      </c>
      <c r="AY121" s="21" t="s">
        <v>426</v>
      </c>
      <c r="BE121" s="232">
        <f>IF(N121="základní",J121,0)</f>
        <v>0</v>
      </c>
      <c r="BF121" s="232">
        <f>IF(N121="snížená",J121,0)</f>
        <v>0</v>
      </c>
      <c r="BG121" s="232">
        <f>IF(N121="zákl. přenesená",J121,0)</f>
        <v>0</v>
      </c>
      <c r="BH121" s="232">
        <f>IF(N121="sníž. přenesená",J121,0)</f>
        <v>0</v>
      </c>
      <c r="BI121" s="232">
        <f>IF(N121="nulová",J121,0)</f>
        <v>0</v>
      </c>
      <c r="BJ121" s="21" t="s">
        <v>81</v>
      </c>
      <c r="BK121" s="232">
        <f>ROUND(I121*H121,2)</f>
        <v>0</v>
      </c>
      <c r="BL121" s="21" t="s">
        <v>645</v>
      </c>
      <c r="BM121" s="231" t="s">
        <v>842</v>
      </c>
    </row>
    <row r="122" s="2" customFormat="1" ht="24.15" customHeight="1">
      <c r="A122" s="42"/>
      <c r="B122" s="43"/>
      <c r="C122" s="220" t="s">
        <v>697</v>
      </c>
      <c r="D122" s="220" t="s">
        <v>433</v>
      </c>
      <c r="E122" s="221" t="s">
        <v>4848</v>
      </c>
      <c r="F122" s="222" t="s">
        <v>4849</v>
      </c>
      <c r="G122" s="223" t="s">
        <v>859</v>
      </c>
      <c r="H122" s="224">
        <v>2</v>
      </c>
      <c r="I122" s="225"/>
      <c r="J122" s="226">
        <f>ROUND(I122*H122,2)</f>
        <v>0</v>
      </c>
      <c r="K122" s="222" t="s">
        <v>28</v>
      </c>
      <c r="L122" s="48"/>
      <c r="M122" s="227" t="s">
        <v>28</v>
      </c>
      <c r="N122" s="228" t="s">
        <v>45</v>
      </c>
      <c r="O122" s="88"/>
      <c r="P122" s="229">
        <f>O122*H122</f>
        <v>0</v>
      </c>
      <c r="Q122" s="229">
        <v>0</v>
      </c>
      <c r="R122" s="229">
        <f>Q122*H122</f>
        <v>0</v>
      </c>
      <c r="S122" s="229">
        <v>0</v>
      </c>
      <c r="T122" s="230">
        <f>S122*H122</f>
        <v>0</v>
      </c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R122" s="231" t="s">
        <v>645</v>
      </c>
      <c r="AT122" s="231" t="s">
        <v>433</v>
      </c>
      <c r="AU122" s="231" t="s">
        <v>83</v>
      </c>
      <c r="AY122" s="21" t="s">
        <v>426</v>
      </c>
      <c r="BE122" s="232">
        <f>IF(N122="základní",J122,0)</f>
        <v>0</v>
      </c>
      <c r="BF122" s="232">
        <f>IF(N122="snížená",J122,0)</f>
        <v>0</v>
      </c>
      <c r="BG122" s="232">
        <f>IF(N122="zákl. přenesená",J122,0)</f>
        <v>0</v>
      </c>
      <c r="BH122" s="232">
        <f>IF(N122="sníž. přenesená",J122,0)</f>
        <v>0</v>
      </c>
      <c r="BI122" s="232">
        <f>IF(N122="nulová",J122,0)</f>
        <v>0</v>
      </c>
      <c r="BJ122" s="21" t="s">
        <v>81</v>
      </c>
      <c r="BK122" s="232">
        <f>ROUND(I122*H122,2)</f>
        <v>0</v>
      </c>
      <c r="BL122" s="21" t="s">
        <v>645</v>
      </c>
      <c r="BM122" s="231" t="s">
        <v>856</v>
      </c>
    </row>
    <row r="123" s="2" customFormat="1" ht="24.15" customHeight="1">
      <c r="A123" s="42"/>
      <c r="B123" s="43"/>
      <c r="C123" s="220" t="s">
        <v>703</v>
      </c>
      <c r="D123" s="220" t="s">
        <v>433</v>
      </c>
      <c r="E123" s="221" t="s">
        <v>4850</v>
      </c>
      <c r="F123" s="222" t="s">
        <v>4851</v>
      </c>
      <c r="G123" s="223" t="s">
        <v>859</v>
      </c>
      <c r="H123" s="224">
        <v>2</v>
      </c>
      <c r="I123" s="225"/>
      <c r="J123" s="226">
        <f>ROUND(I123*H123,2)</f>
        <v>0</v>
      </c>
      <c r="K123" s="222" t="s">
        <v>28</v>
      </c>
      <c r="L123" s="48"/>
      <c r="M123" s="227" t="s">
        <v>28</v>
      </c>
      <c r="N123" s="228" t="s">
        <v>45</v>
      </c>
      <c r="O123" s="88"/>
      <c r="P123" s="229">
        <f>O123*H123</f>
        <v>0</v>
      </c>
      <c r="Q123" s="229">
        <v>0</v>
      </c>
      <c r="R123" s="229">
        <f>Q123*H123</f>
        <v>0</v>
      </c>
      <c r="S123" s="229">
        <v>0</v>
      </c>
      <c r="T123" s="230">
        <f>S123*H123</f>
        <v>0</v>
      </c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R123" s="231" t="s">
        <v>645</v>
      </c>
      <c r="AT123" s="231" t="s">
        <v>433</v>
      </c>
      <c r="AU123" s="231" t="s">
        <v>83</v>
      </c>
      <c r="AY123" s="21" t="s">
        <v>426</v>
      </c>
      <c r="BE123" s="232">
        <f>IF(N123="základní",J123,0)</f>
        <v>0</v>
      </c>
      <c r="BF123" s="232">
        <f>IF(N123="snížená",J123,0)</f>
        <v>0</v>
      </c>
      <c r="BG123" s="232">
        <f>IF(N123="zákl. přenesená",J123,0)</f>
        <v>0</v>
      </c>
      <c r="BH123" s="232">
        <f>IF(N123="sníž. přenesená",J123,0)</f>
        <v>0</v>
      </c>
      <c r="BI123" s="232">
        <f>IF(N123="nulová",J123,0)</f>
        <v>0</v>
      </c>
      <c r="BJ123" s="21" t="s">
        <v>81</v>
      </c>
      <c r="BK123" s="232">
        <f>ROUND(I123*H123,2)</f>
        <v>0</v>
      </c>
      <c r="BL123" s="21" t="s">
        <v>645</v>
      </c>
      <c r="BM123" s="231" t="s">
        <v>874</v>
      </c>
    </row>
    <row r="124" s="2" customFormat="1" ht="44.25" customHeight="1">
      <c r="A124" s="42"/>
      <c r="B124" s="43"/>
      <c r="C124" s="220" t="s">
        <v>708</v>
      </c>
      <c r="D124" s="220" t="s">
        <v>433</v>
      </c>
      <c r="E124" s="221" t="s">
        <v>4852</v>
      </c>
      <c r="F124" s="222" t="s">
        <v>4853</v>
      </c>
      <c r="G124" s="223" t="s">
        <v>4819</v>
      </c>
      <c r="H124" s="299"/>
      <c r="I124" s="225"/>
      <c r="J124" s="226">
        <f>ROUND(I124*H124,2)</f>
        <v>0</v>
      </c>
      <c r="K124" s="222" t="s">
        <v>28</v>
      </c>
      <c r="L124" s="48"/>
      <c r="M124" s="227" t="s">
        <v>28</v>
      </c>
      <c r="N124" s="228" t="s">
        <v>45</v>
      </c>
      <c r="O124" s="88"/>
      <c r="P124" s="229">
        <f>O124*H124</f>
        <v>0</v>
      </c>
      <c r="Q124" s="229">
        <v>0</v>
      </c>
      <c r="R124" s="229">
        <f>Q124*H124</f>
        <v>0</v>
      </c>
      <c r="S124" s="229">
        <v>0</v>
      </c>
      <c r="T124" s="230">
        <f>S124*H124</f>
        <v>0</v>
      </c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R124" s="231" t="s">
        <v>645</v>
      </c>
      <c r="AT124" s="231" t="s">
        <v>433</v>
      </c>
      <c r="AU124" s="231" t="s">
        <v>83</v>
      </c>
      <c r="AY124" s="21" t="s">
        <v>426</v>
      </c>
      <c r="BE124" s="232">
        <f>IF(N124="základní",J124,0)</f>
        <v>0</v>
      </c>
      <c r="BF124" s="232">
        <f>IF(N124="snížená",J124,0)</f>
        <v>0</v>
      </c>
      <c r="BG124" s="232">
        <f>IF(N124="zákl. přenesená",J124,0)</f>
        <v>0</v>
      </c>
      <c r="BH124" s="232">
        <f>IF(N124="sníž. přenesená",J124,0)</f>
        <v>0</v>
      </c>
      <c r="BI124" s="232">
        <f>IF(N124="nulová",J124,0)</f>
        <v>0</v>
      </c>
      <c r="BJ124" s="21" t="s">
        <v>81</v>
      </c>
      <c r="BK124" s="232">
        <f>ROUND(I124*H124,2)</f>
        <v>0</v>
      </c>
      <c r="BL124" s="21" t="s">
        <v>645</v>
      </c>
      <c r="BM124" s="231" t="s">
        <v>887</v>
      </c>
    </row>
    <row r="125" s="12" customFormat="1" ht="22.8" customHeight="1">
      <c r="A125" s="12"/>
      <c r="B125" s="204"/>
      <c r="C125" s="205"/>
      <c r="D125" s="206" t="s">
        <v>73</v>
      </c>
      <c r="E125" s="218" t="s">
        <v>4854</v>
      </c>
      <c r="F125" s="218" t="s">
        <v>4855</v>
      </c>
      <c r="G125" s="205"/>
      <c r="H125" s="205"/>
      <c r="I125" s="208"/>
      <c r="J125" s="219">
        <f>BK125</f>
        <v>0</v>
      </c>
      <c r="K125" s="205"/>
      <c r="L125" s="210"/>
      <c r="M125" s="211"/>
      <c r="N125" s="212"/>
      <c r="O125" s="212"/>
      <c r="P125" s="213">
        <f>SUM(P126:P143)</f>
        <v>0</v>
      </c>
      <c r="Q125" s="212"/>
      <c r="R125" s="213">
        <f>SUM(R126:R143)</f>
        <v>0</v>
      </c>
      <c r="S125" s="212"/>
      <c r="T125" s="214">
        <f>SUM(T126:T143)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15" t="s">
        <v>81</v>
      </c>
      <c r="AT125" s="216" t="s">
        <v>73</v>
      </c>
      <c r="AU125" s="216" t="s">
        <v>81</v>
      </c>
      <c r="AY125" s="215" t="s">
        <v>426</v>
      </c>
      <c r="BK125" s="217">
        <f>SUM(BK126:BK143)</f>
        <v>0</v>
      </c>
    </row>
    <row r="126" s="2" customFormat="1" ht="33" customHeight="1">
      <c r="A126" s="42"/>
      <c r="B126" s="43"/>
      <c r="C126" s="220" t="s">
        <v>715</v>
      </c>
      <c r="D126" s="220" t="s">
        <v>433</v>
      </c>
      <c r="E126" s="221" t="s">
        <v>4856</v>
      </c>
      <c r="F126" s="222" t="s">
        <v>4857</v>
      </c>
      <c r="G126" s="223" t="s">
        <v>859</v>
      </c>
      <c r="H126" s="224">
        <v>1</v>
      </c>
      <c r="I126" s="225"/>
      <c r="J126" s="226">
        <f>ROUND(I126*H126,2)</f>
        <v>0</v>
      </c>
      <c r="K126" s="222" t="s">
        <v>28</v>
      </c>
      <c r="L126" s="48"/>
      <c r="M126" s="227" t="s">
        <v>28</v>
      </c>
      <c r="N126" s="228" t="s">
        <v>45</v>
      </c>
      <c r="O126" s="88"/>
      <c r="P126" s="229">
        <f>O126*H126</f>
        <v>0</v>
      </c>
      <c r="Q126" s="229">
        <v>0</v>
      </c>
      <c r="R126" s="229">
        <f>Q126*H126</f>
        <v>0</v>
      </c>
      <c r="S126" s="229">
        <v>0</v>
      </c>
      <c r="T126" s="230">
        <f>S126*H126</f>
        <v>0</v>
      </c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R126" s="231" t="s">
        <v>645</v>
      </c>
      <c r="AT126" s="231" t="s">
        <v>433</v>
      </c>
      <c r="AU126" s="231" t="s">
        <v>83</v>
      </c>
      <c r="AY126" s="21" t="s">
        <v>426</v>
      </c>
      <c r="BE126" s="232">
        <f>IF(N126="základní",J126,0)</f>
        <v>0</v>
      </c>
      <c r="BF126" s="232">
        <f>IF(N126="snížená",J126,0)</f>
        <v>0</v>
      </c>
      <c r="BG126" s="232">
        <f>IF(N126="zákl. přenesená",J126,0)</f>
        <v>0</v>
      </c>
      <c r="BH126" s="232">
        <f>IF(N126="sníž. přenesená",J126,0)</f>
        <v>0</v>
      </c>
      <c r="BI126" s="232">
        <f>IF(N126="nulová",J126,0)</f>
        <v>0</v>
      </c>
      <c r="BJ126" s="21" t="s">
        <v>81</v>
      </c>
      <c r="BK126" s="232">
        <f>ROUND(I126*H126,2)</f>
        <v>0</v>
      </c>
      <c r="BL126" s="21" t="s">
        <v>645</v>
      </c>
      <c r="BM126" s="231" t="s">
        <v>902</v>
      </c>
    </row>
    <row r="127" s="2" customFormat="1" ht="33" customHeight="1">
      <c r="A127" s="42"/>
      <c r="B127" s="43"/>
      <c r="C127" s="220" t="s">
        <v>721</v>
      </c>
      <c r="D127" s="220" t="s">
        <v>433</v>
      </c>
      <c r="E127" s="221" t="s">
        <v>4858</v>
      </c>
      <c r="F127" s="222" t="s">
        <v>4859</v>
      </c>
      <c r="G127" s="223" t="s">
        <v>859</v>
      </c>
      <c r="H127" s="224">
        <v>1</v>
      </c>
      <c r="I127" s="225"/>
      <c r="J127" s="226">
        <f>ROUND(I127*H127,2)</f>
        <v>0</v>
      </c>
      <c r="K127" s="222" t="s">
        <v>28</v>
      </c>
      <c r="L127" s="48"/>
      <c r="M127" s="227" t="s">
        <v>28</v>
      </c>
      <c r="N127" s="228" t="s">
        <v>45</v>
      </c>
      <c r="O127" s="88"/>
      <c r="P127" s="229">
        <f>O127*H127</f>
        <v>0</v>
      </c>
      <c r="Q127" s="229">
        <v>0</v>
      </c>
      <c r="R127" s="229">
        <f>Q127*H127</f>
        <v>0</v>
      </c>
      <c r="S127" s="229">
        <v>0</v>
      </c>
      <c r="T127" s="230">
        <f>S127*H127</f>
        <v>0</v>
      </c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R127" s="231" t="s">
        <v>645</v>
      </c>
      <c r="AT127" s="231" t="s">
        <v>433</v>
      </c>
      <c r="AU127" s="231" t="s">
        <v>83</v>
      </c>
      <c r="AY127" s="21" t="s">
        <v>426</v>
      </c>
      <c r="BE127" s="232">
        <f>IF(N127="základní",J127,0)</f>
        <v>0</v>
      </c>
      <c r="BF127" s="232">
        <f>IF(N127="snížená",J127,0)</f>
        <v>0</v>
      </c>
      <c r="BG127" s="232">
        <f>IF(N127="zákl. přenesená",J127,0)</f>
        <v>0</v>
      </c>
      <c r="BH127" s="232">
        <f>IF(N127="sníž. přenesená",J127,0)</f>
        <v>0</v>
      </c>
      <c r="BI127" s="232">
        <f>IF(N127="nulová",J127,0)</f>
        <v>0</v>
      </c>
      <c r="BJ127" s="21" t="s">
        <v>81</v>
      </c>
      <c r="BK127" s="232">
        <f>ROUND(I127*H127,2)</f>
        <v>0</v>
      </c>
      <c r="BL127" s="21" t="s">
        <v>645</v>
      </c>
      <c r="BM127" s="231" t="s">
        <v>913</v>
      </c>
    </row>
    <row r="128" s="2" customFormat="1" ht="37.8" customHeight="1">
      <c r="A128" s="42"/>
      <c r="B128" s="43"/>
      <c r="C128" s="220" t="s">
        <v>726</v>
      </c>
      <c r="D128" s="220" t="s">
        <v>433</v>
      </c>
      <c r="E128" s="221" t="s">
        <v>4860</v>
      </c>
      <c r="F128" s="222" t="s">
        <v>4861</v>
      </c>
      <c r="G128" s="223" t="s">
        <v>859</v>
      </c>
      <c r="H128" s="224">
        <v>10</v>
      </c>
      <c r="I128" s="225"/>
      <c r="J128" s="226">
        <f>ROUND(I128*H128,2)</f>
        <v>0</v>
      </c>
      <c r="K128" s="222" t="s">
        <v>28</v>
      </c>
      <c r="L128" s="48"/>
      <c r="M128" s="227" t="s">
        <v>28</v>
      </c>
      <c r="N128" s="228" t="s">
        <v>45</v>
      </c>
      <c r="O128" s="88"/>
      <c r="P128" s="229">
        <f>O128*H128</f>
        <v>0</v>
      </c>
      <c r="Q128" s="229">
        <v>0</v>
      </c>
      <c r="R128" s="229">
        <f>Q128*H128</f>
        <v>0</v>
      </c>
      <c r="S128" s="229">
        <v>0</v>
      </c>
      <c r="T128" s="230">
        <f>S128*H128</f>
        <v>0</v>
      </c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R128" s="231" t="s">
        <v>645</v>
      </c>
      <c r="AT128" s="231" t="s">
        <v>433</v>
      </c>
      <c r="AU128" s="231" t="s">
        <v>83</v>
      </c>
      <c r="AY128" s="21" t="s">
        <v>426</v>
      </c>
      <c r="BE128" s="232">
        <f>IF(N128="základní",J128,0)</f>
        <v>0</v>
      </c>
      <c r="BF128" s="232">
        <f>IF(N128="snížená",J128,0)</f>
        <v>0</v>
      </c>
      <c r="BG128" s="232">
        <f>IF(N128="zákl. přenesená",J128,0)</f>
        <v>0</v>
      </c>
      <c r="BH128" s="232">
        <f>IF(N128="sníž. přenesená",J128,0)</f>
        <v>0</v>
      </c>
      <c r="BI128" s="232">
        <f>IF(N128="nulová",J128,0)</f>
        <v>0</v>
      </c>
      <c r="BJ128" s="21" t="s">
        <v>81</v>
      </c>
      <c r="BK128" s="232">
        <f>ROUND(I128*H128,2)</f>
        <v>0</v>
      </c>
      <c r="BL128" s="21" t="s">
        <v>645</v>
      </c>
      <c r="BM128" s="231" t="s">
        <v>922</v>
      </c>
    </row>
    <row r="129" s="2" customFormat="1" ht="37.8" customHeight="1">
      <c r="A129" s="42"/>
      <c r="B129" s="43"/>
      <c r="C129" s="220" t="s">
        <v>732</v>
      </c>
      <c r="D129" s="220" t="s">
        <v>433</v>
      </c>
      <c r="E129" s="221" t="s">
        <v>4862</v>
      </c>
      <c r="F129" s="222" t="s">
        <v>4863</v>
      </c>
      <c r="G129" s="223" t="s">
        <v>859</v>
      </c>
      <c r="H129" s="224">
        <v>4</v>
      </c>
      <c r="I129" s="225"/>
      <c r="J129" s="226">
        <f>ROUND(I129*H129,2)</f>
        <v>0</v>
      </c>
      <c r="K129" s="222" t="s">
        <v>28</v>
      </c>
      <c r="L129" s="48"/>
      <c r="M129" s="227" t="s">
        <v>28</v>
      </c>
      <c r="N129" s="228" t="s">
        <v>45</v>
      </c>
      <c r="O129" s="88"/>
      <c r="P129" s="229">
        <f>O129*H129</f>
        <v>0</v>
      </c>
      <c r="Q129" s="229">
        <v>0</v>
      </c>
      <c r="R129" s="229">
        <f>Q129*H129</f>
        <v>0</v>
      </c>
      <c r="S129" s="229">
        <v>0</v>
      </c>
      <c r="T129" s="230">
        <f>S129*H129</f>
        <v>0</v>
      </c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R129" s="231" t="s">
        <v>645</v>
      </c>
      <c r="AT129" s="231" t="s">
        <v>433</v>
      </c>
      <c r="AU129" s="231" t="s">
        <v>83</v>
      </c>
      <c r="AY129" s="21" t="s">
        <v>426</v>
      </c>
      <c r="BE129" s="232">
        <f>IF(N129="základní",J129,0)</f>
        <v>0</v>
      </c>
      <c r="BF129" s="232">
        <f>IF(N129="snížená",J129,0)</f>
        <v>0</v>
      </c>
      <c r="BG129" s="232">
        <f>IF(N129="zákl. přenesená",J129,0)</f>
        <v>0</v>
      </c>
      <c r="BH129" s="232">
        <f>IF(N129="sníž. přenesená",J129,0)</f>
        <v>0</v>
      </c>
      <c r="BI129" s="232">
        <f>IF(N129="nulová",J129,0)</f>
        <v>0</v>
      </c>
      <c r="BJ129" s="21" t="s">
        <v>81</v>
      </c>
      <c r="BK129" s="232">
        <f>ROUND(I129*H129,2)</f>
        <v>0</v>
      </c>
      <c r="BL129" s="21" t="s">
        <v>645</v>
      </c>
      <c r="BM129" s="231" t="s">
        <v>933</v>
      </c>
    </row>
    <row r="130" s="2" customFormat="1" ht="37.8" customHeight="1">
      <c r="A130" s="42"/>
      <c r="B130" s="43"/>
      <c r="C130" s="220" t="s">
        <v>737</v>
      </c>
      <c r="D130" s="220" t="s">
        <v>433</v>
      </c>
      <c r="E130" s="221" t="s">
        <v>4864</v>
      </c>
      <c r="F130" s="222" t="s">
        <v>4865</v>
      </c>
      <c r="G130" s="223" t="s">
        <v>859</v>
      </c>
      <c r="H130" s="224">
        <v>1</v>
      </c>
      <c r="I130" s="225"/>
      <c r="J130" s="226">
        <f>ROUND(I130*H130,2)</f>
        <v>0</v>
      </c>
      <c r="K130" s="222" t="s">
        <v>28</v>
      </c>
      <c r="L130" s="48"/>
      <c r="M130" s="227" t="s">
        <v>28</v>
      </c>
      <c r="N130" s="228" t="s">
        <v>45</v>
      </c>
      <c r="O130" s="88"/>
      <c r="P130" s="229">
        <f>O130*H130</f>
        <v>0</v>
      </c>
      <c r="Q130" s="229">
        <v>0</v>
      </c>
      <c r="R130" s="229">
        <f>Q130*H130</f>
        <v>0</v>
      </c>
      <c r="S130" s="229">
        <v>0</v>
      </c>
      <c r="T130" s="230">
        <f>S130*H130</f>
        <v>0</v>
      </c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R130" s="231" t="s">
        <v>645</v>
      </c>
      <c r="AT130" s="231" t="s">
        <v>433</v>
      </c>
      <c r="AU130" s="231" t="s">
        <v>83</v>
      </c>
      <c r="AY130" s="21" t="s">
        <v>426</v>
      </c>
      <c r="BE130" s="232">
        <f>IF(N130="základní",J130,0)</f>
        <v>0</v>
      </c>
      <c r="BF130" s="232">
        <f>IF(N130="snížená",J130,0)</f>
        <v>0</v>
      </c>
      <c r="BG130" s="232">
        <f>IF(N130="zákl. přenesená",J130,0)</f>
        <v>0</v>
      </c>
      <c r="BH130" s="232">
        <f>IF(N130="sníž. přenesená",J130,0)</f>
        <v>0</v>
      </c>
      <c r="BI130" s="232">
        <f>IF(N130="nulová",J130,0)</f>
        <v>0</v>
      </c>
      <c r="BJ130" s="21" t="s">
        <v>81</v>
      </c>
      <c r="BK130" s="232">
        <f>ROUND(I130*H130,2)</f>
        <v>0</v>
      </c>
      <c r="BL130" s="21" t="s">
        <v>645</v>
      </c>
      <c r="BM130" s="231" t="s">
        <v>946</v>
      </c>
    </row>
    <row r="131" s="2" customFormat="1" ht="37.8" customHeight="1">
      <c r="A131" s="42"/>
      <c r="B131" s="43"/>
      <c r="C131" s="220" t="s">
        <v>305</v>
      </c>
      <c r="D131" s="220" t="s">
        <v>433</v>
      </c>
      <c r="E131" s="221" t="s">
        <v>4866</v>
      </c>
      <c r="F131" s="222" t="s">
        <v>4867</v>
      </c>
      <c r="G131" s="223" t="s">
        <v>859</v>
      </c>
      <c r="H131" s="224">
        <v>2</v>
      </c>
      <c r="I131" s="225"/>
      <c r="J131" s="226">
        <f>ROUND(I131*H131,2)</f>
        <v>0</v>
      </c>
      <c r="K131" s="222" t="s">
        <v>28</v>
      </c>
      <c r="L131" s="48"/>
      <c r="M131" s="227" t="s">
        <v>28</v>
      </c>
      <c r="N131" s="228" t="s">
        <v>45</v>
      </c>
      <c r="O131" s="88"/>
      <c r="P131" s="229">
        <f>O131*H131</f>
        <v>0</v>
      </c>
      <c r="Q131" s="229">
        <v>0</v>
      </c>
      <c r="R131" s="229">
        <f>Q131*H131</f>
        <v>0</v>
      </c>
      <c r="S131" s="229">
        <v>0</v>
      </c>
      <c r="T131" s="230">
        <f>S131*H131</f>
        <v>0</v>
      </c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R131" s="231" t="s">
        <v>645</v>
      </c>
      <c r="AT131" s="231" t="s">
        <v>433</v>
      </c>
      <c r="AU131" s="231" t="s">
        <v>83</v>
      </c>
      <c r="AY131" s="21" t="s">
        <v>426</v>
      </c>
      <c r="BE131" s="232">
        <f>IF(N131="základní",J131,0)</f>
        <v>0</v>
      </c>
      <c r="BF131" s="232">
        <f>IF(N131="snížená",J131,0)</f>
        <v>0</v>
      </c>
      <c r="BG131" s="232">
        <f>IF(N131="zákl. přenesená",J131,0)</f>
        <v>0</v>
      </c>
      <c r="BH131" s="232">
        <f>IF(N131="sníž. přenesená",J131,0)</f>
        <v>0</v>
      </c>
      <c r="BI131" s="232">
        <f>IF(N131="nulová",J131,0)</f>
        <v>0</v>
      </c>
      <c r="BJ131" s="21" t="s">
        <v>81</v>
      </c>
      <c r="BK131" s="232">
        <f>ROUND(I131*H131,2)</f>
        <v>0</v>
      </c>
      <c r="BL131" s="21" t="s">
        <v>645</v>
      </c>
      <c r="BM131" s="231" t="s">
        <v>959</v>
      </c>
    </row>
    <row r="132" s="2" customFormat="1" ht="37.8" customHeight="1">
      <c r="A132" s="42"/>
      <c r="B132" s="43"/>
      <c r="C132" s="220" t="s">
        <v>749</v>
      </c>
      <c r="D132" s="220" t="s">
        <v>433</v>
      </c>
      <c r="E132" s="221" t="s">
        <v>4868</v>
      </c>
      <c r="F132" s="222" t="s">
        <v>4869</v>
      </c>
      <c r="G132" s="223" t="s">
        <v>859</v>
      </c>
      <c r="H132" s="224">
        <v>1</v>
      </c>
      <c r="I132" s="225"/>
      <c r="J132" s="226">
        <f>ROUND(I132*H132,2)</f>
        <v>0</v>
      </c>
      <c r="K132" s="222" t="s">
        <v>28</v>
      </c>
      <c r="L132" s="48"/>
      <c r="M132" s="227" t="s">
        <v>28</v>
      </c>
      <c r="N132" s="228" t="s">
        <v>45</v>
      </c>
      <c r="O132" s="88"/>
      <c r="P132" s="229">
        <f>O132*H132</f>
        <v>0</v>
      </c>
      <c r="Q132" s="229">
        <v>0</v>
      </c>
      <c r="R132" s="229">
        <f>Q132*H132</f>
        <v>0</v>
      </c>
      <c r="S132" s="229">
        <v>0</v>
      </c>
      <c r="T132" s="230">
        <f>S132*H132</f>
        <v>0</v>
      </c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R132" s="231" t="s">
        <v>645</v>
      </c>
      <c r="AT132" s="231" t="s">
        <v>433</v>
      </c>
      <c r="AU132" s="231" t="s">
        <v>83</v>
      </c>
      <c r="AY132" s="21" t="s">
        <v>426</v>
      </c>
      <c r="BE132" s="232">
        <f>IF(N132="základní",J132,0)</f>
        <v>0</v>
      </c>
      <c r="BF132" s="232">
        <f>IF(N132="snížená",J132,0)</f>
        <v>0</v>
      </c>
      <c r="BG132" s="232">
        <f>IF(N132="zákl. přenesená",J132,0)</f>
        <v>0</v>
      </c>
      <c r="BH132" s="232">
        <f>IF(N132="sníž. přenesená",J132,0)</f>
        <v>0</v>
      </c>
      <c r="BI132" s="232">
        <f>IF(N132="nulová",J132,0)</f>
        <v>0</v>
      </c>
      <c r="BJ132" s="21" t="s">
        <v>81</v>
      </c>
      <c r="BK132" s="232">
        <f>ROUND(I132*H132,2)</f>
        <v>0</v>
      </c>
      <c r="BL132" s="21" t="s">
        <v>645</v>
      </c>
      <c r="BM132" s="231" t="s">
        <v>969</v>
      </c>
    </row>
    <row r="133" s="2" customFormat="1" ht="37.8" customHeight="1">
      <c r="A133" s="42"/>
      <c r="B133" s="43"/>
      <c r="C133" s="220" t="s">
        <v>223</v>
      </c>
      <c r="D133" s="220" t="s">
        <v>433</v>
      </c>
      <c r="E133" s="221" t="s">
        <v>4870</v>
      </c>
      <c r="F133" s="222" t="s">
        <v>4871</v>
      </c>
      <c r="G133" s="223" t="s">
        <v>859</v>
      </c>
      <c r="H133" s="224">
        <v>6</v>
      </c>
      <c r="I133" s="225"/>
      <c r="J133" s="226">
        <f>ROUND(I133*H133,2)</f>
        <v>0</v>
      </c>
      <c r="K133" s="222" t="s">
        <v>28</v>
      </c>
      <c r="L133" s="48"/>
      <c r="M133" s="227" t="s">
        <v>28</v>
      </c>
      <c r="N133" s="228" t="s">
        <v>45</v>
      </c>
      <c r="O133" s="88"/>
      <c r="P133" s="229">
        <f>O133*H133</f>
        <v>0</v>
      </c>
      <c r="Q133" s="229">
        <v>0</v>
      </c>
      <c r="R133" s="229">
        <f>Q133*H133</f>
        <v>0</v>
      </c>
      <c r="S133" s="229">
        <v>0</v>
      </c>
      <c r="T133" s="230">
        <f>S133*H133</f>
        <v>0</v>
      </c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R133" s="231" t="s">
        <v>645</v>
      </c>
      <c r="AT133" s="231" t="s">
        <v>433</v>
      </c>
      <c r="AU133" s="231" t="s">
        <v>83</v>
      </c>
      <c r="AY133" s="21" t="s">
        <v>426</v>
      </c>
      <c r="BE133" s="232">
        <f>IF(N133="základní",J133,0)</f>
        <v>0</v>
      </c>
      <c r="BF133" s="232">
        <f>IF(N133="snížená",J133,0)</f>
        <v>0</v>
      </c>
      <c r="BG133" s="232">
        <f>IF(N133="zákl. přenesená",J133,0)</f>
        <v>0</v>
      </c>
      <c r="BH133" s="232">
        <f>IF(N133="sníž. přenesená",J133,0)</f>
        <v>0</v>
      </c>
      <c r="BI133" s="232">
        <f>IF(N133="nulová",J133,0)</f>
        <v>0</v>
      </c>
      <c r="BJ133" s="21" t="s">
        <v>81</v>
      </c>
      <c r="BK133" s="232">
        <f>ROUND(I133*H133,2)</f>
        <v>0</v>
      </c>
      <c r="BL133" s="21" t="s">
        <v>645</v>
      </c>
      <c r="BM133" s="231" t="s">
        <v>981</v>
      </c>
    </row>
    <row r="134" s="2" customFormat="1" ht="37.8" customHeight="1">
      <c r="A134" s="42"/>
      <c r="B134" s="43"/>
      <c r="C134" s="220" t="s">
        <v>761</v>
      </c>
      <c r="D134" s="220" t="s">
        <v>433</v>
      </c>
      <c r="E134" s="221" t="s">
        <v>4872</v>
      </c>
      <c r="F134" s="222" t="s">
        <v>4873</v>
      </c>
      <c r="G134" s="223" t="s">
        <v>859</v>
      </c>
      <c r="H134" s="224">
        <v>1</v>
      </c>
      <c r="I134" s="225"/>
      <c r="J134" s="226">
        <f>ROUND(I134*H134,2)</f>
        <v>0</v>
      </c>
      <c r="K134" s="222" t="s">
        <v>28</v>
      </c>
      <c r="L134" s="48"/>
      <c r="M134" s="227" t="s">
        <v>28</v>
      </c>
      <c r="N134" s="228" t="s">
        <v>45</v>
      </c>
      <c r="O134" s="88"/>
      <c r="P134" s="229">
        <f>O134*H134</f>
        <v>0</v>
      </c>
      <c r="Q134" s="229">
        <v>0</v>
      </c>
      <c r="R134" s="229">
        <f>Q134*H134</f>
        <v>0</v>
      </c>
      <c r="S134" s="229">
        <v>0</v>
      </c>
      <c r="T134" s="230">
        <f>S134*H134</f>
        <v>0</v>
      </c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R134" s="231" t="s">
        <v>645</v>
      </c>
      <c r="AT134" s="231" t="s">
        <v>433</v>
      </c>
      <c r="AU134" s="231" t="s">
        <v>83</v>
      </c>
      <c r="AY134" s="21" t="s">
        <v>426</v>
      </c>
      <c r="BE134" s="232">
        <f>IF(N134="základní",J134,0)</f>
        <v>0</v>
      </c>
      <c r="BF134" s="232">
        <f>IF(N134="snížená",J134,0)</f>
        <v>0</v>
      </c>
      <c r="BG134" s="232">
        <f>IF(N134="zákl. přenesená",J134,0)</f>
        <v>0</v>
      </c>
      <c r="BH134" s="232">
        <f>IF(N134="sníž. přenesená",J134,0)</f>
        <v>0</v>
      </c>
      <c r="BI134" s="232">
        <f>IF(N134="nulová",J134,0)</f>
        <v>0</v>
      </c>
      <c r="BJ134" s="21" t="s">
        <v>81</v>
      </c>
      <c r="BK134" s="232">
        <f>ROUND(I134*H134,2)</f>
        <v>0</v>
      </c>
      <c r="BL134" s="21" t="s">
        <v>645</v>
      </c>
      <c r="BM134" s="231" t="s">
        <v>993</v>
      </c>
    </row>
    <row r="135" s="2" customFormat="1" ht="37.8" customHeight="1">
      <c r="A135" s="42"/>
      <c r="B135" s="43"/>
      <c r="C135" s="220" t="s">
        <v>769</v>
      </c>
      <c r="D135" s="220" t="s">
        <v>433</v>
      </c>
      <c r="E135" s="221" t="s">
        <v>4874</v>
      </c>
      <c r="F135" s="222" t="s">
        <v>4875</v>
      </c>
      <c r="G135" s="223" t="s">
        <v>859</v>
      </c>
      <c r="H135" s="224">
        <v>1</v>
      </c>
      <c r="I135" s="225"/>
      <c r="J135" s="226">
        <f>ROUND(I135*H135,2)</f>
        <v>0</v>
      </c>
      <c r="K135" s="222" t="s">
        <v>28</v>
      </c>
      <c r="L135" s="48"/>
      <c r="M135" s="227" t="s">
        <v>28</v>
      </c>
      <c r="N135" s="228" t="s">
        <v>45</v>
      </c>
      <c r="O135" s="88"/>
      <c r="P135" s="229">
        <f>O135*H135</f>
        <v>0</v>
      </c>
      <c r="Q135" s="229">
        <v>0</v>
      </c>
      <c r="R135" s="229">
        <f>Q135*H135</f>
        <v>0</v>
      </c>
      <c r="S135" s="229">
        <v>0</v>
      </c>
      <c r="T135" s="230">
        <f>S135*H135</f>
        <v>0</v>
      </c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R135" s="231" t="s">
        <v>645</v>
      </c>
      <c r="AT135" s="231" t="s">
        <v>433</v>
      </c>
      <c r="AU135" s="231" t="s">
        <v>83</v>
      </c>
      <c r="AY135" s="21" t="s">
        <v>426</v>
      </c>
      <c r="BE135" s="232">
        <f>IF(N135="základní",J135,0)</f>
        <v>0</v>
      </c>
      <c r="BF135" s="232">
        <f>IF(N135="snížená",J135,0)</f>
        <v>0</v>
      </c>
      <c r="BG135" s="232">
        <f>IF(N135="zákl. přenesená",J135,0)</f>
        <v>0</v>
      </c>
      <c r="BH135" s="232">
        <f>IF(N135="sníž. přenesená",J135,0)</f>
        <v>0</v>
      </c>
      <c r="BI135" s="232">
        <f>IF(N135="nulová",J135,0)</f>
        <v>0</v>
      </c>
      <c r="BJ135" s="21" t="s">
        <v>81</v>
      </c>
      <c r="BK135" s="232">
        <f>ROUND(I135*H135,2)</f>
        <v>0</v>
      </c>
      <c r="BL135" s="21" t="s">
        <v>645</v>
      </c>
      <c r="BM135" s="231" t="s">
        <v>1005</v>
      </c>
    </row>
    <row r="136" s="2" customFormat="1" ht="37.8" customHeight="1">
      <c r="A136" s="42"/>
      <c r="B136" s="43"/>
      <c r="C136" s="220" t="s">
        <v>775</v>
      </c>
      <c r="D136" s="220" t="s">
        <v>433</v>
      </c>
      <c r="E136" s="221" t="s">
        <v>4876</v>
      </c>
      <c r="F136" s="222" t="s">
        <v>4877</v>
      </c>
      <c r="G136" s="223" t="s">
        <v>859</v>
      </c>
      <c r="H136" s="224">
        <v>1</v>
      </c>
      <c r="I136" s="225"/>
      <c r="J136" s="226">
        <f>ROUND(I136*H136,2)</f>
        <v>0</v>
      </c>
      <c r="K136" s="222" t="s">
        <v>28</v>
      </c>
      <c r="L136" s="48"/>
      <c r="M136" s="227" t="s">
        <v>28</v>
      </c>
      <c r="N136" s="228" t="s">
        <v>45</v>
      </c>
      <c r="O136" s="88"/>
      <c r="P136" s="229">
        <f>O136*H136</f>
        <v>0</v>
      </c>
      <c r="Q136" s="229">
        <v>0</v>
      </c>
      <c r="R136" s="229">
        <f>Q136*H136</f>
        <v>0</v>
      </c>
      <c r="S136" s="229">
        <v>0</v>
      </c>
      <c r="T136" s="230">
        <f>S136*H136</f>
        <v>0</v>
      </c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R136" s="231" t="s">
        <v>645</v>
      </c>
      <c r="AT136" s="231" t="s">
        <v>433</v>
      </c>
      <c r="AU136" s="231" t="s">
        <v>83</v>
      </c>
      <c r="AY136" s="21" t="s">
        <v>426</v>
      </c>
      <c r="BE136" s="232">
        <f>IF(N136="základní",J136,0)</f>
        <v>0</v>
      </c>
      <c r="BF136" s="232">
        <f>IF(N136="snížená",J136,0)</f>
        <v>0</v>
      </c>
      <c r="BG136" s="232">
        <f>IF(N136="zákl. přenesená",J136,0)</f>
        <v>0</v>
      </c>
      <c r="BH136" s="232">
        <f>IF(N136="sníž. přenesená",J136,0)</f>
        <v>0</v>
      </c>
      <c r="BI136" s="232">
        <f>IF(N136="nulová",J136,0)</f>
        <v>0</v>
      </c>
      <c r="BJ136" s="21" t="s">
        <v>81</v>
      </c>
      <c r="BK136" s="232">
        <f>ROUND(I136*H136,2)</f>
        <v>0</v>
      </c>
      <c r="BL136" s="21" t="s">
        <v>645</v>
      </c>
      <c r="BM136" s="231" t="s">
        <v>1015</v>
      </c>
    </row>
    <row r="137" s="2" customFormat="1" ht="44.25" customHeight="1">
      <c r="A137" s="42"/>
      <c r="B137" s="43"/>
      <c r="C137" s="220" t="s">
        <v>781</v>
      </c>
      <c r="D137" s="220" t="s">
        <v>433</v>
      </c>
      <c r="E137" s="221" t="s">
        <v>4878</v>
      </c>
      <c r="F137" s="222" t="s">
        <v>4879</v>
      </c>
      <c r="G137" s="223" t="s">
        <v>859</v>
      </c>
      <c r="H137" s="224">
        <v>1</v>
      </c>
      <c r="I137" s="225"/>
      <c r="J137" s="226">
        <f>ROUND(I137*H137,2)</f>
        <v>0</v>
      </c>
      <c r="K137" s="222" t="s">
        <v>28</v>
      </c>
      <c r="L137" s="48"/>
      <c r="M137" s="227" t="s">
        <v>28</v>
      </c>
      <c r="N137" s="228" t="s">
        <v>45</v>
      </c>
      <c r="O137" s="88"/>
      <c r="P137" s="229">
        <f>O137*H137</f>
        <v>0</v>
      </c>
      <c r="Q137" s="229">
        <v>0</v>
      </c>
      <c r="R137" s="229">
        <f>Q137*H137</f>
        <v>0</v>
      </c>
      <c r="S137" s="229">
        <v>0</v>
      </c>
      <c r="T137" s="230">
        <f>S137*H137</f>
        <v>0</v>
      </c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R137" s="231" t="s">
        <v>645</v>
      </c>
      <c r="AT137" s="231" t="s">
        <v>433</v>
      </c>
      <c r="AU137" s="231" t="s">
        <v>83</v>
      </c>
      <c r="AY137" s="21" t="s">
        <v>426</v>
      </c>
      <c r="BE137" s="232">
        <f>IF(N137="základní",J137,0)</f>
        <v>0</v>
      </c>
      <c r="BF137" s="232">
        <f>IF(N137="snížená",J137,0)</f>
        <v>0</v>
      </c>
      <c r="BG137" s="232">
        <f>IF(N137="zákl. přenesená",J137,0)</f>
        <v>0</v>
      </c>
      <c r="BH137" s="232">
        <f>IF(N137="sníž. přenesená",J137,0)</f>
        <v>0</v>
      </c>
      <c r="BI137" s="232">
        <f>IF(N137="nulová",J137,0)</f>
        <v>0</v>
      </c>
      <c r="BJ137" s="21" t="s">
        <v>81</v>
      </c>
      <c r="BK137" s="232">
        <f>ROUND(I137*H137,2)</f>
        <v>0</v>
      </c>
      <c r="BL137" s="21" t="s">
        <v>645</v>
      </c>
      <c r="BM137" s="231" t="s">
        <v>1027</v>
      </c>
    </row>
    <row r="138" s="2" customFormat="1" ht="24.15" customHeight="1">
      <c r="A138" s="42"/>
      <c r="B138" s="43"/>
      <c r="C138" s="220" t="s">
        <v>787</v>
      </c>
      <c r="D138" s="220" t="s">
        <v>433</v>
      </c>
      <c r="E138" s="221" t="s">
        <v>4880</v>
      </c>
      <c r="F138" s="222" t="s">
        <v>4881</v>
      </c>
      <c r="G138" s="223" t="s">
        <v>859</v>
      </c>
      <c r="H138" s="224">
        <v>1</v>
      </c>
      <c r="I138" s="225"/>
      <c r="J138" s="226">
        <f>ROUND(I138*H138,2)</f>
        <v>0</v>
      </c>
      <c r="K138" s="222" t="s">
        <v>28</v>
      </c>
      <c r="L138" s="48"/>
      <c r="M138" s="227" t="s">
        <v>28</v>
      </c>
      <c r="N138" s="228" t="s">
        <v>45</v>
      </c>
      <c r="O138" s="88"/>
      <c r="P138" s="229">
        <f>O138*H138</f>
        <v>0</v>
      </c>
      <c r="Q138" s="229">
        <v>0</v>
      </c>
      <c r="R138" s="229">
        <f>Q138*H138</f>
        <v>0</v>
      </c>
      <c r="S138" s="229">
        <v>0</v>
      </c>
      <c r="T138" s="230">
        <f>S138*H138</f>
        <v>0</v>
      </c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R138" s="231" t="s">
        <v>645</v>
      </c>
      <c r="AT138" s="231" t="s">
        <v>433</v>
      </c>
      <c r="AU138" s="231" t="s">
        <v>83</v>
      </c>
      <c r="AY138" s="21" t="s">
        <v>426</v>
      </c>
      <c r="BE138" s="232">
        <f>IF(N138="základní",J138,0)</f>
        <v>0</v>
      </c>
      <c r="BF138" s="232">
        <f>IF(N138="snížená",J138,0)</f>
        <v>0</v>
      </c>
      <c r="BG138" s="232">
        <f>IF(N138="zákl. přenesená",J138,0)</f>
        <v>0</v>
      </c>
      <c r="BH138" s="232">
        <f>IF(N138="sníž. přenesená",J138,0)</f>
        <v>0</v>
      </c>
      <c r="BI138" s="232">
        <f>IF(N138="nulová",J138,0)</f>
        <v>0</v>
      </c>
      <c r="BJ138" s="21" t="s">
        <v>81</v>
      </c>
      <c r="BK138" s="232">
        <f>ROUND(I138*H138,2)</f>
        <v>0</v>
      </c>
      <c r="BL138" s="21" t="s">
        <v>645</v>
      </c>
      <c r="BM138" s="231" t="s">
        <v>1037</v>
      </c>
    </row>
    <row r="139" s="2" customFormat="1" ht="16.5" customHeight="1">
      <c r="A139" s="42"/>
      <c r="B139" s="43"/>
      <c r="C139" s="220" t="s">
        <v>794</v>
      </c>
      <c r="D139" s="220" t="s">
        <v>433</v>
      </c>
      <c r="E139" s="221" t="s">
        <v>4882</v>
      </c>
      <c r="F139" s="222" t="s">
        <v>4883</v>
      </c>
      <c r="G139" s="223" t="s">
        <v>4884</v>
      </c>
      <c r="H139" s="224">
        <v>57</v>
      </c>
      <c r="I139" s="225"/>
      <c r="J139" s="226">
        <f>ROUND(I139*H139,2)</f>
        <v>0</v>
      </c>
      <c r="K139" s="222" t="s">
        <v>28</v>
      </c>
      <c r="L139" s="48"/>
      <c r="M139" s="227" t="s">
        <v>28</v>
      </c>
      <c r="N139" s="228" t="s">
        <v>45</v>
      </c>
      <c r="O139" s="88"/>
      <c r="P139" s="229">
        <f>O139*H139</f>
        <v>0</v>
      </c>
      <c r="Q139" s="229">
        <v>0</v>
      </c>
      <c r="R139" s="229">
        <f>Q139*H139</f>
        <v>0</v>
      </c>
      <c r="S139" s="229">
        <v>0</v>
      </c>
      <c r="T139" s="230">
        <f>S139*H139</f>
        <v>0</v>
      </c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R139" s="231" t="s">
        <v>645</v>
      </c>
      <c r="AT139" s="231" t="s">
        <v>433</v>
      </c>
      <c r="AU139" s="231" t="s">
        <v>83</v>
      </c>
      <c r="AY139" s="21" t="s">
        <v>426</v>
      </c>
      <c r="BE139" s="232">
        <f>IF(N139="základní",J139,0)</f>
        <v>0</v>
      </c>
      <c r="BF139" s="232">
        <f>IF(N139="snížená",J139,0)</f>
        <v>0</v>
      </c>
      <c r="BG139" s="232">
        <f>IF(N139="zákl. přenesená",J139,0)</f>
        <v>0</v>
      </c>
      <c r="BH139" s="232">
        <f>IF(N139="sníž. přenesená",J139,0)</f>
        <v>0</v>
      </c>
      <c r="BI139" s="232">
        <f>IF(N139="nulová",J139,0)</f>
        <v>0</v>
      </c>
      <c r="BJ139" s="21" t="s">
        <v>81</v>
      </c>
      <c r="BK139" s="232">
        <f>ROUND(I139*H139,2)</f>
        <v>0</v>
      </c>
      <c r="BL139" s="21" t="s">
        <v>645</v>
      </c>
      <c r="BM139" s="231" t="s">
        <v>1048</v>
      </c>
    </row>
    <row r="140" s="2" customFormat="1" ht="16.5" customHeight="1">
      <c r="A140" s="42"/>
      <c r="B140" s="43"/>
      <c r="C140" s="220" t="s">
        <v>800</v>
      </c>
      <c r="D140" s="220" t="s">
        <v>433</v>
      </c>
      <c r="E140" s="221" t="s">
        <v>4885</v>
      </c>
      <c r="F140" s="222" t="s">
        <v>4886</v>
      </c>
      <c r="G140" s="223" t="s">
        <v>4884</v>
      </c>
      <c r="H140" s="224">
        <v>2</v>
      </c>
      <c r="I140" s="225"/>
      <c r="J140" s="226">
        <f>ROUND(I140*H140,2)</f>
        <v>0</v>
      </c>
      <c r="K140" s="222" t="s">
        <v>28</v>
      </c>
      <c r="L140" s="48"/>
      <c r="M140" s="227" t="s">
        <v>28</v>
      </c>
      <c r="N140" s="228" t="s">
        <v>45</v>
      </c>
      <c r="O140" s="88"/>
      <c r="P140" s="229">
        <f>O140*H140</f>
        <v>0</v>
      </c>
      <c r="Q140" s="229">
        <v>0</v>
      </c>
      <c r="R140" s="229">
        <f>Q140*H140</f>
        <v>0</v>
      </c>
      <c r="S140" s="229">
        <v>0</v>
      </c>
      <c r="T140" s="230">
        <f>S140*H140</f>
        <v>0</v>
      </c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R140" s="231" t="s">
        <v>645</v>
      </c>
      <c r="AT140" s="231" t="s">
        <v>433</v>
      </c>
      <c r="AU140" s="231" t="s">
        <v>83</v>
      </c>
      <c r="AY140" s="21" t="s">
        <v>426</v>
      </c>
      <c r="BE140" s="232">
        <f>IF(N140="základní",J140,0)</f>
        <v>0</v>
      </c>
      <c r="BF140" s="232">
        <f>IF(N140="snížená",J140,0)</f>
        <v>0</v>
      </c>
      <c r="BG140" s="232">
        <f>IF(N140="zákl. přenesená",J140,0)</f>
        <v>0</v>
      </c>
      <c r="BH140" s="232">
        <f>IF(N140="sníž. přenesená",J140,0)</f>
        <v>0</v>
      </c>
      <c r="BI140" s="232">
        <f>IF(N140="nulová",J140,0)</f>
        <v>0</v>
      </c>
      <c r="BJ140" s="21" t="s">
        <v>81</v>
      </c>
      <c r="BK140" s="232">
        <f>ROUND(I140*H140,2)</f>
        <v>0</v>
      </c>
      <c r="BL140" s="21" t="s">
        <v>645</v>
      </c>
      <c r="BM140" s="231" t="s">
        <v>1063</v>
      </c>
    </row>
    <row r="141" s="2" customFormat="1" ht="16.5" customHeight="1">
      <c r="A141" s="42"/>
      <c r="B141" s="43"/>
      <c r="C141" s="220" t="s">
        <v>807</v>
      </c>
      <c r="D141" s="220" t="s">
        <v>433</v>
      </c>
      <c r="E141" s="221" t="s">
        <v>4887</v>
      </c>
      <c r="F141" s="222" t="s">
        <v>4888</v>
      </c>
      <c r="G141" s="223" t="s">
        <v>4889</v>
      </c>
      <c r="H141" s="224">
        <v>60</v>
      </c>
      <c r="I141" s="225"/>
      <c r="J141" s="226">
        <f>ROUND(I141*H141,2)</f>
        <v>0</v>
      </c>
      <c r="K141" s="222" t="s">
        <v>28</v>
      </c>
      <c r="L141" s="48"/>
      <c r="M141" s="227" t="s">
        <v>28</v>
      </c>
      <c r="N141" s="228" t="s">
        <v>45</v>
      </c>
      <c r="O141" s="88"/>
      <c r="P141" s="229">
        <f>O141*H141</f>
        <v>0</v>
      </c>
      <c r="Q141" s="229">
        <v>0</v>
      </c>
      <c r="R141" s="229">
        <f>Q141*H141</f>
        <v>0</v>
      </c>
      <c r="S141" s="229">
        <v>0</v>
      </c>
      <c r="T141" s="230">
        <f>S141*H141</f>
        <v>0</v>
      </c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R141" s="231" t="s">
        <v>645</v>
      </c>
      <c r="AT141" s="231" t="s">
        <v>433</v>
      </c>
      <c r="AU141" s="231" t="s">
        <v>83</v>
      </c>
      <c r="AY141" s="21" t="s">
        <v>426</v>
      </c>
      <c r="BE141" s="232">
        <f>IF(N141="základní",J141,0)</f>
        <v>0</v>
      </c>
      <c r="BF141" s="232">
        <f>IF(N141="snížená",J141,0)</f>
        <v>0</v>
      </c>
      <c r="BG141" s="232">
        <f>IF(N141="zákl. přenesená",J141,0)</f>
        <v>0</v>
      </c>
      <c r="BH141" s="232">
        <f>IF(N141="sníž. přenesená",J141,0)</f>
        <v>0</v>
      </c>
      <c r="BI141" s="232">
        <f>IF(N141="nulová",J141,0)</f>
        <v>0</v>
      </c>
      <c r="BJ141" s="21" t="s">
        <v>81</v>
      </c>
      <c r="BK141" s="232">
        <f>ROUND(I141*H141,2)</f>
        <v>0</v>
      </c>
      <c r="BL141" s="21" t="s">
        <v>645</v>
      </c>
      <c r="BM141" s="231" t="s">
        <v>1076</v>
      </c>
    </row>
    <row r="142" s="2" customFormat="1" ht="16.5" customHeight="1">
      <c r="A142" s="42"/>
      <c r="B142" s="43"/>
      <c r="C142" s="220" t="s">
        <v>812</v>
      </c>
      <c r="D142" s="220" t="s">
        <v>433</v>
      </c>
      <c r="E142" s="221" t="s">
        <v>4890</v>
      </c>
      <c r="F142" s="222" t="s">
        <v>4891</v>
      </c>
      <c r="G142" s="223" t="s">
        <v>436</v>
      </c>
      <c r="H142" s="224">
        <v>9.6999999999999993</v>
      </c>
      <c r="I142" s="225"/>
      <c r="J142" s="226">
        <f>ROUND(I142*H142,2)</f>
        <v>0</v>
      </c>
      <c r="K142" s="222" t="s">
        <v>28</v>
      </c>
      <c r="L142" s="48"/>
      <c r="M142" s="227" t="s">
        <v>28</v>
      </c>
      <c r="N142" s="228" t="s">
        <v>45</v>
      </c>
      <c r="O142" s="88"/>
      <c r="P142" s="229">
        <f>O142*H142</f>
        <v>0</v>
      </c>
      <c r="Q142" s="229">
        <v>0</v>
      </c>
      <c r="R142" s="229">
        <f>Q142*H142</f>
        <v>0</v>
      </c>
      <c r="S142" s="229">
        <v>0</v>
      </c>
      <c r="T142" s="230">
        <f>S142*H142</f>
        <v>0</v>
      </c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R142" s="231" t="s">
        <v>645</v>
      </c>
      <c r="AT142" s="231" t="s">
        <v>433</v>
      </c>
      <c r="AU142" s="231" t="s">
        <v>83</v>
      </c>
      <c r="AY142" s="21" t="s">
        <v>426</v>
      </c>
      <c r="BE142" s="232">
        <f>IF(N142="základní",J142,0)</f>
        <v>0</v>
      </c>
      <c r="BF142" s="232">
        <f>IF(N142="snížená",J142,0)</f>
        <v>0</v>
      </c>
      <c r="BG142" s="232">
        <f>IF(N142="zákl. přenesená",J142,0)</f>
        <v>0</v>
      </c>
      <c r="BH142" s="232">
        <f>IF(N142="sníž. přenesená",J142,0)</f>
        <v>0</v>
      </c>
      <c r="BI142" s="232">
        <f>IF(N142="nulová",J142,0)</f>
        <v>0</v>
      </c>
      <c r="BJ142" s="21" t="s">
        <v>81</v>
      </c>
      <c r="BK142" s="232">
        <f>ROUND(I142*H142,2)</f>
        <v>0</v>
      </c>
      <c r="BL142" s="21" t="s">
        <v>645</v>
      </c>
      <c r="BM142" s="231" t="s">
        <v>1091</v>
      </c>
    </row>
    <row r="143" s="2" customFormat="1" ht="44.25" customHeight="1">
      <c r="A143" s="42"/>
      <c r="B143" s="43"/>
      <c r="C143" s="220" t="s">
        <v>818</v>
      </c>
      <c r="D143" s="220" t="s">
        <v>433</v>
      </c>
      <c r="E143" s="221" t="s">
        <v>4892</v>
      </c>
      <c r="F143" s="222" t="s">
        <v>4893</v>
      </c>
      <c r="G143" s="223" t="s">
        <v>4819</v>
      </c>
      <c r="H143" s="299"/>
      <c r="I143" s="225"/>
      <c r="J143" s="226">
        <f>ROUND(I143*H143,2)</f>
        <v>0</v>
      </c>
      <c r="K143" s="222" t="s">
        <v>28</v>
      </c>
      <c r="L143" s="48"/>
      <c r="M143" s="227" t="s">
        <v>28</v>
      </c>
      <c r="N143" s="228" t="s">
        <v>45</v>
      </c>
      <c r="O143" s="88"/>
      <c r="P143" s="229">
        <f>O143*H143</f>
        <v>0</v>
      </c>
      <c r="Q143" s="229">
        <v>0</v>
      </c>
      <c r="R143" s="229">
        <f>Q143*H143</f>
        <v>0</v>
      </c>
      <c r="S143" s="229">
        <v>0</v>
      </c>
      <c r="T143" s="230">
        <f>S143*H143</f>
        <v>0</v>
      </c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R143" s="231" t="s">
        <v>645</v>
      </c>
      <c r="AT143" s="231" t="s">
        <v>433</v>
      </c>
      <c r="AU143" s="231" t="s">
        <v>83</v>
      </c>
      <c r="AY143" s="21" t="s">
        <v>426</v>
      </c>
      <c r="BE143" s="232">
        <f>IF(N143="základní",J143,0)</f>
        <v>0</v>
      </c>
      <c r="BF143" s="232">
        <f>IF(N143="snížená",J143,0)</f>
        <v>0</v>
      </c>
      <c r="BG143" s="232">
        <f>IF(N143="zákl. přenesená",J143,0)</f>
        <v>0</v>
      </c>
      <c r="BH143" s="232">
        <f>IF(N143="sníž. přenesená",J143,0)</f>
        <v>0</v>
      </c>
      <c r="BI143" s="232">
        <f>IF(N143="nulová",J143,0)</f>
        <v>0</v>
      </c>
      <c r="BJ143" s="21" t="s">
        <v>81</v>
      </c>
      <c r="BK143" s="232">
        <f>ROUND(I143*H143,2)</f>
        <v>0</v>
      </c>
      <c r="BL143" s="21" t="s">
        <v>645</v>
      </c>
      <c r="BM143" s="231" t="s">
        <v>1108</v>
      </c>
    </row>
    <row r="144" s="12" customFormat="1" ht="22.8" customHeight="1">
      <c r="A144" s="12"/>
      <c r="B144" s="204"/>
      <c r="C144" s="205"/>
      <c r="D144" s="206" t="s">
        <v>73</v>
      </c>
      <c r="E144" s="218" t="s">
        <v>4894</v>
      </c>
      <c r="F144" s="218" t="s">
        <v>4895</v>
      </c>
      <c r="G144" s="205"/>
      <c r="H144" s="205"/>
      <c r="I144" s="208"/>
      <c r="J144" s="219">
        <f>BK144</f>
        <v>0</v>
      </c>
      <c r="K144" s="205"/>
      <c r="L144" s="210"/>
      <c r="M144" s="211"/>
      <c r="N144" s="212"/>
      <c r="O144" s="212"/>
      <c r="P144" s="213">
        <f>SUM(P145:P151)</f>
        <v>0</v>
      </c>
      <c r="Q144" s="212"/>
      <c r="R144" s="213">
        <f>SUM(R145:R151)</f>
        <v>0</v>
      </c>
      <c r="S144" s="212"/>
      <c r="T144" s="214">
        <f>SUM(T145:T151)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15" t="s">
        <v>81</v>
      </c>
      <c r="AT144" s="216" t="s">
        <v>73</v>
      </c>
      <c r="AU144" s="216" t="s">
        <v>81</v>
      </c>
      <c r="AY144" s="215" t="s">
        <v>426</v>
      </c>
      <c r="BK144" s="217">
        <f>SUM(BK145:BK151)</f>
        <v>0</v>
      </c>
    </row>
    <row r="145" s="2" customFormat="1" ht="33" customHeight="1">
      <c r="A145" s="42"/>
      <c r="B145" s="43"/>
      <c r="C145" s="220" t="s">
        <v>824</v>
      </c>
      <c r="D145" s="220" t="s">
        <v>433</v>
      </c>
      <c r="E145" s="221" t="s">
        <v>4896</v>
      </c>
      <c r="F145" s="222" t="s">
        <v>4897</v>
      </c>
      <c r="G145" s="223" t="s">
        <v>949</v>
      </c>
      <c r="H145" s="224">
        <v>423</v>
      </c>
      <c r="I145" s="225"/>
      <c r="J145" s="226">
        <f>ROUND(I145*H145,2)</f>
        <v>0</v>
      </c>
      <c r="K145" s="222" t="s">
        <v>28</v>
      </c>
      <c r="L145" s="48"/>
      <c r="M145" s="227" t="s">
        <v>28</v>
      </c>
      <c r="N145" s="228" t="s">
        <v>45</v>
      </c>
      <c r="O145" s="88"/>
      <c r="P145" s="229">
        <f>O145*H145</f>
        <v>0</v>
      </c>
      <c r="Q145" s="229">
        <v>0</v>
      </c>
      <c r="R145" s="229">
        <f>Q145*H145</f>
        <v>0</v>
      </c>
      <c r="S145" s="229">
        <v>0</v>
      </c>
      <c r="T145" s="230">
        <f>S145*H145</f>
        <v>0</v>
      </c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R145" s="231" t="s">
        <v>645</v>
      </c>
      <c r="AT145" s="231" t="s">
        <v>433</v>
      </c>
      <c r="AU145" s="231" t="s">
        <v>83</v>
      </c>
      <c r="AY145" s="21" t="s">
        <v>426</v>
      </c>
      <c r="BE145" s="232">
        <f>IF(N145="základní",J145,0)</f>
        <v>0</v>
      </c>
      <c r="BF145" s="232">
        <f>IF(N145="snížená",J145,0)</f>
        <v>0</v>
      </c>
      <c r="BG145" s="232">
        <f>IF(N145="zákl. přenesená",J145,0)</f>
        <v>0</v>
      </c>
      <c r="BH145" s="232">
        <f>IF(N145="sníž. přenesená",J145,0)</f>
        <v>0</v>
      </c>
      <c r="BI145" s="232">
        <f>IF(N145="nulová",J145,0)</f>
        <v>0</v>
      </c>
      <c r="BJ145" s="21" t="s">
        <v>81</v>
      </c>
      <c r="BK145" s="232">
        <f>ROUND(I145*H145,2)</f>
        <v>0</v>
      </c>
      <c r="BL145" s="21" t="s">
        <v>645</v>
      </c>
      <c r="BM145" s="231" t="s">
        <v>1123</v>
      </c>
    </row>
    <row r="146" s="2" customFormat="1" ht="24.15" customHeight="1">
      <c r="A146" s="42"/>
      <c r="B146" s="43"/>
      <c r="C146" s="271" t="s">
        <v>829</v>
      </c>
      <c r="D146" s="271" t="s">
        <v>776</v>
      </c>
      <c r="E146" s="272" t="s">
        <v>4898</v>
      </c>
      <c r="F146" s="273" t="s">
        <v>4899</v>
      </c>
      <c r="G146" s="274" t="s">
        <v>949</v>
      </c>
      <c r="H146" s="275">
        <v>134</v>
      </c>
      <c r="I146" s="276"/>
      <c r="J146" s="277">
        <f>ROUND(I146*H146,2)</f>
        <v>0</v>
      </c>
      <c r="K146" s="273" t="s">
        <v>28</v>
      </c>
      <c r="L146" s="278"/>
      <c r="M146" s="279" t="s">
        <v>28</v>
      </c>
      <c r="N146" s="280" t="s">
        <v>45</v>
      </c>
      <c r="O146" s="88"/>
      <c r="P146" s="229">
        <f>O146*H146</f>
        <v>0</v>
      </c>
      <c r="Q146" s="229">
        <v>0</v>
      </c>
      <c r="R146" s="229">
        <f>Q146*H146</f>
        <v>0</v>
      </c>
      <c r="S146" s="229">
        <v>0</v>
      </c>
      <c r="T146" s="230">
        <f>S146*H146</f>
        <v>0</v>
      </c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R146" s="231" t="s">
        <v>732</v>
      </c>
      <c r="AT146" s="231" t="s">
        <v>776</v>
      </c>
      <c r="AU146" s="231" t="s">
        <v>83</v>
      </c>
      <c r="AY146" s="21" t="s">
        <v>426</v>
      </c>
      <c r="BE146" s="232">
        <f>IF(N146="základní",J146,0)</f>
        <v>0</v>
      </c>
      <c r="BF146" s="232">
        <f>IF(N146="snížená",J146,0)</f>
        <v>0</v>
      </c>
      <c r="BG146" s="232">
        <f>IF(N146="zákl. přenesená",J146,0)</f>
        <v>0</v>
      </c>
      <c r="BH146" s="232">
        <f>IF(N146="sníž. přenesená",J146,0)</f>
        <v>0</v>
      </c>
      <c r="BI146" s="232">
        <f>IF(N146="nulová",J146,0)</f>
        <v>0</v>
      </c>
      <c r="BJ146" s="21" t="s">
        <v>81</v>
      </c>
      <c r="BK146" s="232">
        <f>ROUND(I146*H146,2)</f>
        <v>0</v>
      </c>
      <c r="BL146" s="21" t="s">
        <v>645</v>
      </c>
      <c r="BM146" s="231" t="s">
        <v>1135</v>
      </c>
    </row>
    <row r="147" s="2" customFormat="1" ht="24.15" customHeight="1">
      <c r="A147" s="42"/>
      <c r="B147" s="43"/>
      <c r="C147" s="271" t="s">
        <v>420</v>
      </c>
      <c r="D147" s="271" t="s">
        <v>776</v>
      </c>
      <c r="E147" s="272" t="s">
        <v>4900</v>
      </c>
      <c r="F147" s="273" t="s">
        <v>4901</v>
      </c>
      <c r="G147" s="274" t="s">
        <v>949</v>
      </c>
      <c r="H147" s="275">
        <v>30</v>
      </c>
      <c r="I147" s="276"/>
      <c r="J147" s="277">
        <f>ROUND(I147*H147,2)</f>
        <v>0</v>
      </c>
      <c r="K147" s="273" t="s">
        <v>28</v>
      </c>
      <c r="L147" s="278"/>
      <c r="M147" s="279" t="s">
        <v>28</v>
      </c>
      <c r="N147" s="280" t="s">
        <v>45</v>
      </c>
      <c r="O147" s="88"/>
      <c r="P147" s="229">
        <f>O147*H147</f>
        <v>0</v>
      </c>
      <c r="Q147" s="229">
        <v>0</v>
      </c>
      <c r="R147" s="229">
        <f>Q147*H147</f>
        <v>0</v>
      </c>
      <c r="S147" s="229">
        <v>0</v>
      </c>
      <c r="T147" s="230">
        <f>S147*H147</f>
        <v>0</v>
      </c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R147" s="231" t="s">
        <v>732</v>
      </c>
      <c r="AT147" s="231" t="s">
        <v>776</v>
      </c>
      <c r="AU147" s="231" t="s">
        <v>83</v>
      </c>
      <c r="AY147" s="21" t="s">
        <v>426</v>
      </c>
      <c r="BE147" s="232">
        <f>IF(N147="základní",J147,0)</f>
        <v>0</v>
      </c>
      <c r="BF147" s="232">
        <f>IF(N147="snížená",J147,0)</f>
        <v>0</v>
      </c>
      <c r="BG147" s="232">
        <f>IF(N147="zákl. přenesená",J147,0)</f>
        <v>0</v>
      </c>
      <c r="BH147" s="232">
        <f>IF(N147="sníž. přenesená",J147,0)</f>
        <v>0</v>
      </c>
      <c r="BI147" s="232">
        <f>IF(N147="nulová",J147,0)</f>
        <v>0</v>
      </c>
      <c r="BJ147" s="21" t="s">
        <v>81</v>
      </c>
      <c r="BK147" s="232">
        <f>ROUND(I147*H147,2)</f>
        <v>0</v>
      </c>
      <c r="BL147" s="21" t="s">
        <v>645</v>
      </c>
      <c r="BM147" s="231" t="s">
        <v>1146</v>
      </c>
    </row>
    <row r="148" s="2" customFormat="1" ht="24.15" customHeight="1">
      <c r="A148" s="42"/>
      <c r="B148" s="43"/>
      <c r="C148" s="271" t="s">
        <v>842</v>
      </c>
      <c r="D148" s="271" t="s">
        <v>776</v>
      </c>
      <c r="E148" s="272" t="s">
        <v>4902</v>
      </c>
      <c r="F148" s="273" t="s">
        <v>4903</v>
      </c>
      <c r="G148" s="274" t="s">
        <v>949</v>
      </c>
      <c r="H148" s="275">
        <v>20</v>
      </c>
      <c r="I148" s="276"/>
      <c r="J148" s="277">
        <f>ROUND(I148*H148,2)</f>
        <v>0</v>
      </c>
      <c r="K148" s="273" t="s">
        <v>28</v>
      </c>
      <c r="L148" s="278"/>
      <c r="M148" s="279" t="s">
        <v>28</v>
      </c>
      <c r="N148" s="280" t="s">
        <v>45</v>
      </c>
      <c r="O148" s="88"/>
      <c r="P148" s="229">
        <f>O148*H148</f>
        <v>0</v>
      </c>
      <c r="Q148" s="229">
        <v>0</v>
      </c>
      <c r="R148" s="229">
        <f>Q148*H148</f>
        <v>0</v>
      </c>
      <c r="S148" s="229">
        <v>0</v>
      </c>
      <c r="T148" s="230">
        <f>S148*H148</f>
        <v>0</v>
      </c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R148" s="231" t="s">
        <v>732</v>
      </c>
      <c r="AT148" s="231" t="s">
        <v>776</v>
      </c>
      <c r="AU148" s="231" t="s">
        <v>83</v>
      </c>
      <c r="AY148" s="21" t="s">
        <v>426</v>
      </c>
      <c r="BE148" s="232">
        <f>IF(N148="základní",J148,0)</f>
        <v>0</v>
      </c>
      <c r="BF148" s="232">
        <f>IF(N148="snížená",J148,0)</f>
        <v>0</v>
      </c>
      <c r="BG148" s="232">
        <f>IF(N148="zákl. přenesená",J148,0)</f>
        <v>0</v>
      </c>
      <c r="BH148" s="232">
        <f>IF(N148="sníž. přenesená",J148,0)</f>
        <v>0</v>
      </c>
      <c r="BI148" s="232">
        <f>IF(N148="nulová",J148,0)</f>
        <v>0</v>
      </c>
      <c r="BJ148" s="21" t="s">
        <v>81</v>
      </c>
      <c r="BK148" s="232">
        <f>ROUND(I148*H148,2)</f>
        <v>0</v>
      </c>
      <c r="BL148" s="21" t="s">
        <v>645</v>
      </c>
      <c r="BM148" s="231" t="s">
        <v>1156</v>
      </c>
    </row>
    <row r="149" s="2" customFormat="1" ht="24.15" customHeight="1">
      <c r="A149" s="42"/>
      <c r="B149" s="43"/>
      <c r="C149" s="271" t="s">
        <v>848</v>
      </c>
      <c r="D149" s="271" t="s">
        <v>776</v>
      </c>
      <c r="E149" s="272" t="s">
        <v>4904</v>
      </c>
      <c r="F149" s="273" t="s">
        <v>4905</v>
      </c>
      <c r="G149" s="274" t="s">
        <v>949</v>
      </c>
      <c r="H149" s="275">
        <v>48</v>
      </c>
      <c r="I149" s="276"/>
      <c r="J149" s="277">
        <f>ROUND(I149*H149,2)</f>
        <v>0</v>
      </c>
      <c r="K149" s="273" t="s">
        <v>28</v>
      </c>
      <c r="L149" s="278"/>
      <c r="M149" s="279" t="s">
        <v>28</v>
      </c>
      <c r="N149" s="280" t="s">
        <v>45</v>
      </c>
      <c r="O149" s="88"/>
      <c r="P149" s="229">
        <f>O149*H149</f>
        <v>0</v>
      </c>
      <c r="Q149" s="229">
        <v>0</v>
      </c>
      <c r="R149" s="229">
        <f>Q149*H149</f>
        <v>0</v>
      </c>
      <c r="S149" s="229">
        <v>0</v>
      </c>
      <c r="T149" s="230">
        <f>S149*H149</f>
        <v>0</v>
      </c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R149" s="231" t="s">
        <v>732</v>
      </c>
      <c r="AT149" s="231" t="s">
        <v>776</v>
      </c>
      <c r="AU149" s="231" t="s">
        <v>83</v>
      </c>
      <c r="AY149" s="21" t="s">
        <v>426</v>
      </c>
      <c r="BE149" s="232">
        <f>IF(N149="základní",J149,0)</f>
        <v>0</v>
      </c>
      <c r="BF149" s="232">
        <f>IF(N149="snížená",J149,0)</f>
        <v>0</v>
      </c>
      <c r="BG149" s="232">
        <f>IF(N149="zákl. přenesená",J149,0)</f>
        <v>0</v>
      </c>
      <c r="BH149" s="232">
        <f>IF(N149="sníž. přenesená",J149,0)</f>
        <v>0</v>
      </c>
      <c r="BI149" s="232">
        <f>IF(N149="nulová",J149,0)</f>
        <v>0</v>
      </c>
      <c r="BJ149" s="21" t="s">
        <v>81</v>
      </c>
      <c r="BK149" s="232">
        <f>ROUND(I149*H149,2)</f>
        <v>0</v>
      </c>
      <c r="BL149" s="21" t="s">
        <v>645</v>
      </c>
      <c r="BM149" s="231" t="s">
        <v>1166</v>
      </c>
    </row>
    <row r="150" s="2" customFormat="1" ht="24.15" customHeight="1">
      <c r="A150" s="42"/>
      <c r="B150" s="43"/>
      <c r="C150" s="271" t="s">
        <v>856</v>
      </c>
      <c r="D150" s="271" t="s">
        <v>776</v>
      </c>
      <c r="E150" s="272" t="s">
        <v>4906</v>
      </c>
      <c r="F150" s="273" t="s">
        <v>4907</v>
      </c>
      <c r="G150" s="274" t="s">
        <v>949</v>
      </c>
      <c r="H150" s="275">
        <v>190</v>
      </c>
      <c r="I150" s="276"/>
      <c r="J150" s="277">
        <f>ROUND(I150*H150,2)</f>
        <v>0</v>
      </c>
      <c r="K150" s="273" t="s">
        <v>28</v>
      </c>
      <c r="L150" s="278"/>
      <c r="M150" s="279" t="s">
        <v>28</v>
      </c>
      <c r="N150" s="280" t="s">
        <v>45</v>
      </c>
      <c r="O150" s="88"/>
      <c r="P150" s="229">
        <f>O150*H150</f>
        <v>0</v>
      </c>
      <c r="Q150" s="229">
        <v>0</v>
      </c>
      <c r="R150" s="229">
        <f>Q150*H150</f>
        <v>0</v>
      </c>
      <c r="S150" s="229">
        <v>0</v>
      </c>
      <c r="T150" s="230">
        <f>S150*H150</f>
        <v>0</v>
      </c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R150" s="231" t="s">
        <v>732</v>
      </c>
      <c r="AT150" s="231" t="s">
        <v>776</v>
      </c>
      <c r="AU150" s="231" t="s">
        <v>83</v>
      </c>
      <c r="AY150" s="21" t="s">
        <v>426</v>
      </c>
      <c r="BE150" s="232">
        <f>IF(N150="základní",J150,0)</f>
        <v>0</v>
      </c>
      <c r="BF150" s="232">
        <f>IF(N150="snížená",J150,0)</f>
        <v>0</v>
      </c>
      <c r="BG150" s="232">
        <f>IF(N150="zákl. přenesená",J150,0)</f>
        <v>0</v>
      </c>
      <c r="BH150" s="232">
        <f>IF(N150="sníž. přenesená",J150,0)</f>
        <v>0</v>
      </c>
      <c r="BI150" s="232">
        <f>IF(N150="nulová",J150,0)</f>
        <v>0</v>
      </c>
      <c r="BJ150" s="21" t="s">
        <v>81</v>
      </c>
      <c r="BK150" s="232">
        <f>ROUND(I150*H150,2)</f>
        <v>0</v>
      </c>
      <c r="BL150" s="21" t="s">
        <v>645</v>
      </c>
      <c r="BM150" s="231" t="s">
        <v>1175</v>
      </c>
    </row>
    <row r="151" s="2" customFormat="1" ht="44.25" customHeight="1">
      <c r="A151" s="42"/>
      <c r="B151" s="43"/>
      <c r="C151" s="220" t="s">
        <v>864</v>
      </c>
      <c r="D151" s="220" t="s">
        <v>433</v>
      </c>
      <c r="E151" s="221" t="s">
        <v>4908</v>
      </c>
      <c r="F151" s="222" t="s">
        <v>4909</v>
      </c>
      <c r="G151" s="223" t="s">
        <v>4819</v>
      </c>
      <c r="H151" s="299"/>
      <c r="I151" s="225"/>
      <c r="J151" s="226">
        <f>ROUND(I151*H151,2)</f>
        <v>0</v>
      </c>
      <c r="K151" s="222" t="s">
        <v>28</v>
      </c>
      <c r="L151" s="48"/>
      <c r="M151" s="227" t="s">
        <v>28</v>
      </c>
      <c r="N151" s="228" t="s">
        <v>45</v>
      </c>
      <c r="O151" s="88"/>
      <c r="P151" s="229">
        <f>O151*H151</f>
        <v>0</v>
      </c>
      <c r="Q151" s="229">
        <v>0</v>
      </c>
      <c r="R151" s="229">
        <f>Q151*H151</f>
        <v>0</v>
      </c>
      <c r="S151" s="229">
        <v>0</v>
      </c>
      <c r="T151" s="230">
        <f>S151*H151</f>
        <v>0</v>
      </c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R151" s="231" t="s">
        <v>645</v>
      </c>
      <c r="AT151" s="231" t="s">
        <v>433</v>
      </c>
      <c r="AU151" s="231" t="s">
        <v>83</v>
      </c>
      <c r="AY151" s="21" t="s">
        <v>426</v>
      </c>
      <c r="BE151" s="232">
        <f>IF(N151="základní",J151,0)</f>
        <v>0</v>
      </c>
      <c r="BF151" s="232">
        <f>IF(N151="snížená",J151,0)</f>
        <v>0</v>
      </c>
      <c r="BG151" s="232">
        <f>IF(N151="zákl. přenesená",J151,0)</f>
        <v>0</v>
      </c>
      <c r="BH151" s="232">
        <f>IF(N151="sníž. přenesená",J151,0)</f>
        <v>0</v>
      </c>
      <c r="BI151" s="232">
        <f>IF(N151="nulová",J151,0)</f>
        <v>0</v>
      </c>
      <c r="BJ151" s="21" t="s">
        <v>81</v>
      </c>
      <c r="BK151" s="232">
        <f>ROUND(I151*H151,2)</f>
        <v>0</v>
      </c>
      <c r="BL151" s="21" t="s">
        <v>645</v>
      </c>
      <c r="BM151" s="231" t="s">
        <v>4910</v>
      </c>
    </row>
    <row r="152" s="12" customFormat="1" ht="25.92" customHeight="1">
      <c r="A152" s="12"/>
      <c r="B152" s="204"/>
      <c r="C152" s="205"/>
      <c r="D152" s="206" t="s">
        <v>73</v>
      </c>
      <c r="E152" s="207" t="s">
        <v>4911</v>
      </c>
      <c r="F152" s="207" t="s">
        <v>4912</v>
      </c>
      <c r="G152" s="205"/>
      <c r="H152" s="205"/>
      <c r="I152" s="208"/>
      <c r="J152" s="209">
        <f>BK152</f>
        <v>0</v>
      </c>
      <c r="K152" s="205"/>
      <c r="L152" s="210"/>
      <c r="M152" s="211"/>
      <c r="N152" s="212"/>
      <c r="O152" s="212"/>
      <c r="P152" s="213">
        <f>SUM(P153:P155)</f>
        <v>0</v>
      </c>
      <c r="Q152" s="212"/>
      <c r="R152" s="213">
        <f>SUM(R153:R155)</f>
        <v>0</v>
      </c>
      <c r="S152" s="212"/>
      <c r="T152" s="214">
        <f>SUM(T153:T155)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15" t="s">
        <v>81</v>
      </c>
      <c r="AT152" s="216" t="s">
        <v>73</v>
      </c>
      <c r="AU152" s="216" t="s">
        <v>74</v>
      </c>
      <c r="AY152" s="215" t="s">
        <v>426</v>
      </c>
      <c r="BK152" s="217">
        <f>SUM(BK153:BK155)</f>
        <v>0</v>
      </c>
    </row>
    <row r="153" s="2" customFormat="1" ht="16.5" customHeight="1">
      <c r="A153" s="42"/>
      <c r="B153" s="43"/>
      <c r="C153" s="220" t="s">
        <v>874</v>
      </c>
      <c r="D153" s="220" t="s">
        <v>433</v>
      </c>
      <c r="E153" s="221" t="s">
        <v>4913</v>
      </c>
      <c r="F153" s="222" t="s">
        <v>4914</v>
      </c>
      <c r="G153" s="223" t="s">
        <v>4915</v>
      </c>
      <c r="H153" s="224">
        <v>72</v>
      </c>
      <c r="I153" s="225"/>
      <c r="J153" s="226">
        <f>ROUND(I153*H153,2)</f>
        <v>0</v>
      </c>
      <c r="K153" s="222" t="s">
        <v>28</v>
      </c>
      <c r="L153" s="48"/>
      <c r="M153" s="227" t="s">
        <v>28</v>
      </c>
      <c r="N153" s="228" t="s">
        <v>45</v>
      </c>
      <c r="O153" s="88"/>
      <c r="P153" s="229">
        <f>O153*H153</f>
        <v>0</v>
      </c>
      <c r="Q153" s="229">
        <v>0</v>
      </c>
      <c r="R153" s="229">
        <f>Q153*H153</f>
        <v>0</v>
      </c>
      <c r="S153" s="229">
        <v>0</v>
      </c>
      <c r="T153" s="230">
        <f>S153*H153</f>
        <v>0</v>
      </c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R153" s="231" t="s">
        <v>3476</v>
      </c>
      <c r="AT153" s="231" t="s">
        <v>433</v>
      </c>
      <c r="AU153" s="231" t="s">
        <v>81</v>
      </c>
      <c r="AY153" s="21" t="s">
        <v>426</v>
      </c>
      <c r="BE153" s="232">
        <f>IF(N153="základní",J153,0)</f>
        <v>0</v>
      </c>
      <c r="BF153" s="232">
        <f>IF(N153="snížená",J153,0)</f>
        <v>0</v>
      </c>
      <c r="BG153" s="232">
        <f>IF(N153="zákl. přenesená",J153,0)</f>
        <v>0</v>
      </c>
      <c r="BH153" s="232">
        <f>IF(N153="sníž. přenesená",J153,0)</f>
        <v>0</v>
      </c>
      <c r="BI153" s="232">
        <f>IF(N153="nulová",J153,0)</f>
        <v>0</v>
      </c>
      <c r="BJ153" s="21" t="s">
        <v>81</v>
      </c>
      <c r="BK153" s="232">
        <f>ROUND(I153*H153,2)</f>
        <v>0</v>
      </c>
      <c r="BL153" s="21" t="s">
        <v>3476</v>
      </c>
      <c r="BM153" s="231" t="s">
        <v>1185</v>
      </c>
    </row>
    <row r="154" s="2" customFormat="1" ht="16.5" customHeight="1">
      <c r="A154" s="42"/>
      <c r="B154" s="43"/>
      <c r="C154" s="220" t="s">
        <v>880</v>
      </c>
      <c r="D154" s="220" t="s">
        <v>433</v>
      </c>
      <c r="E154" s="221" t="s">
        <v>4916</v>
      </c>
      <c r="F154" s="222" t="s">
        <v>4917</v>
      </c>
      <c r="G154" s="223" t="s">
        <v>4915</v>
      </c>
      <c r="H154" s="224">
        <v>8</v>
      </c>
      <c r="I154" s="225"/>
      <c r="J154" s="226">
        <f>ROUND(I154*H154,2)</f>
        <v>0</v>
      </c>
      <c r="K154" s="222" t="s">
        <v>28</v>
      </c>
      <c r="L154" s="48"/>
      <c r="M154" s="227" t="s">
        <v>28</v>
      </c>
      <c r="N154" s="228" t="s">
        <v>45</v>
      </c>
      <c r="O154" s="88"/>
      <c r="P154" s="229">
        <f>O154*H154</f>
        <v>0</v>
      </c>
      <c r="Q154" s="229">
        <v>0</v>
      </c>
      <c r="R154" s="229">
        <f>Q154*H154</f>
        <v>0</v>
      </c>
      <c r="S154" s="229">
        <v>0</v>
      </c>
      <c r="T154" s="230">
        <f>S154*H154</f>
        <v>0</v>
      </c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R154" s="231" t="s">
        <v>3476</v>
      </c>
      <c r="AT154" s="231" t="s">
        <v>433</v>
      </c>
      <c r="AU154" s="231" t="s">
        <v>81</v>
      </c>
      <c r="AY154" s="21" t="s">
        <v>426</v>
      </c>
      <c r="BE154" s="232">
        <f>IF(N154="základní",J154,0)</f>
        <v>0</v>
      </c>
      <c r="BF154" s="232">
        <f>IF(N154="snížená",J154,0)</f>
        <v>0</v>
      </c>
      <c r="BG154" s="232">
        <f>IF(N154="zákl. přenesená",J154,0)</f>
        <v>0</v>
      </c>
      <c r="BH154" s="232">
        <f>IF(N154="sníž. přenesená",J154,0)</f>
        <v>0</v>
      </c>
      <c r="BI154" s="232">
        <f>IF(N154="nulová",J154,0)</f>
        <v>0</v>
      </c>
      <c r="BJ154" s="21" t="s">
        <v>81</v>
      </c>
      <c r="BK154" s="232">
        <f>ROUND(I154*H154,2)</f>
        <v>0</v>
      </c>
      <c r="BL154" s="21" t="s">
        <v>3476</v>
      </c>
      <c r="BM154" s="231" t="s">
        <v>1194</v>
      </c>
    </row>
    <row r="155" s="2" customFormat="1" ht="24.15" customHeight="1">
      <c r="A155" s="42"/>
      <c r="B155" s="43"/>
      <c r="C155" s="220" t="s">
        <v>887</v>
      </c>
      <c r="D155" s="220" t="s">
        <v>433</v>
      </c>
      <c r="E155" s="221" t="s">
        <v>4918</v>
      </c>
      <c r="F155" s="222" t="s">
        <v>4919</v>
      </c>
      <c r="G155" s="223" t="s">
        <v>4915</v>
      </c>
      <c r="H155" s="224">
        <v>2</v>
      </c>
      <c r="I155" s="225"/>
      <c r="J155" s="226">
        <f>ROUND(I155*H155,2)</f>
        <v>0</v>
      </c>
      <c r="K155" s="222" t="s">
        <v>28</v>
      </c>
      <c r="L155" s="48"/>
      <c r="M155" s="300" t="s">
        <v>28</v>
      </c>
      <c r="N155" s="301" t="s">
        <v>45</v>
      </c>
      <c r="O155" s="297"/>
      <c r="P155" s="302">
        <f>O155*H155</f>
        <v>0</v>
      </c>
      <c r="Q155" s="302">
        <v>0</v>
      </c>
      <c r="R155" s="302">
        <f>Q155*H155</f>
        <v>0</v>
      </c>
      <c r="S155" s="302">
        <v>0</v>
      </c>
      <c r="T155" s="303">
        <f>S155*H155</f>
        <v>0</v>
      </c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R155" s="231" t="s">
        <v>3476</v>
      </c>
      <c r="AT155" s="231" t="s">
        <v>433</v>
      </c>
      <c r="AU155" s="231" t="s">
        <v>81</v>
      </c>
      <c r="AY155" s="21" t="s">
        <v>426</v>
      </c>
      <c r="BE155" s="232">
        <f>IF(N155="základní",J155,0)</f>
        <v>0</v>
      </c>
      <c r="BF155" s="232">
        <f>IF(N155="snížená",J155,0)</f>
        <v>0</v>
      </c>
      <c r="BG155" s="232">
        <f>IF(N155="zákl. přenesená",J155,0)</f>
        <v>0</v>
      </c>
      <c r="BH155" s="232">
        <f>IF(N155="sníž. přenesená",J155,0)</f>
        <v>0</v>
      </c>
      <c r="BI155" s="232">
        <f>IF(N155="nulová",J155,0)</f>
        <v>0</v>
      </c>
      <c r="BJ155" s="21" t="s">
        <v>81</v>
      </c>
      <c r="BK155" s="232">
        <f>ROUND(I155*H155,2)</f>
        <v>0</v>
      </c>
      <c r="BL155" s="21" t="s">
        <v>3476</v>
      </c>
      <c r="BM155" s="231" t="s">
        <v>1205</v>
      </c>
    </row>
    <row r="156" s="2" customFormat="1" ht="6.96" customHeight="1">
      <c r="A156" s="42"/>
      <c r="B156" s="63"/>
      <c r="C156" s="64"/>
      <c r="D156" s="64"/>
      <c r="E156" s="64"/>
      <c r="F156" s="64"/>
      <c r="G156" s="64"/>
      <c r="H156" s="64"/>
      <c r="I156" s="64"/>
      <c r="J156" s="64"/>
      <c r="K156" s="64"/>
      <c r="L156" s="48"/>
      <c r="M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</row>
  </sheetData>
  <sheetProtection sheet="1" autoFilter="0" formatColumns="0" formatRows="0" objects="1" scenarios="1" spinCount="100000" saltValue="oJtkrkh0fjPfx/JQ82CYY+zuPmV92vJRtIdY4FZSP6GwncHQv43CS22fr2o6MTjBWOKiTkYHgnI2S6y9nVhDZw==" hashValue="AMd0jSHJrweIGbmPWRaESmUB4gXuZH0IHaHRsdrcHYm/DZvgyV81J5JnAWOyooWEX26mE1fTgIUj5Sq1mdFL7g==" algorithmName="SHA-512" password="CC35"/>
  <autoFilter ref="C91:K15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97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83</v>
      </c>
    </row>
    <row r="4" s="1" customFormat="1" ht="24.96" customHeight="1">
      <c r="B4" s="24"/>
      <c r="D4" s="145" t="s">
        <v>147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26.25" customHeight="1">
      <c r="B7" s="24"/>
      <c r="E7" s="148" t="str">
        <f>'Rekapitulace stavby'!K6</f>
        <v>Rozvoj odbor. výukových prostor vč. vybavení na zákl. školách v Jihlavě - II. etapa - ZŠ Havlíčkova II.</v>
      </c>
      <c r="F7" s="147"/>
      <c r="G7" s="147"/>
      <c r="H7" s="147"/>
      <c r="L7" s="24"/>
    </row>
    <row r="8" s="1" customFormat="1" ht="12" customHeight="1">
      <c r="B8" s="24"/>
      <c r="D8" s="147" t="s">
        <v>156</v>
      </c>
      <c r="L8" s="24"/>
    </row>
    <row r="9" s="2" customFormat="1" ht="23.25" customHeight="1">
      <c r="A9" s="42"/>
      <c r="B9" s="48"/>
      <c r="C9" s="42"/>
      <c r="D9" s="42"/>
      <c r="E9" s="148" t="s">
        <v>159</v>
      </c>
      <c r="F9" s="42"/>
      <c r="G9" s="42"/>
      <c r="H9" s="42"/>
      <c r="I9" s="42"/>
      <c r="J9" s="42"/>
      <c r="K9" s="42"/>
      <c r="L9" s="149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</row>
    <row r="10" s="2" customFormat="1" ht="12" customHeight="1">
      <c r="A10" s="42"/>
      <c r="B10" s="48"/>
      <c r="C10" s="42"/>
      <c r="D10" s="147" t="s">
        <v>161</v>
      </c>
      <c r="E10" s="42"/>
      <c r="F10" s="42"/>
      <c r="G10" s="42"/>
      <c r="H10" s="42"/>
      <c r="I10" s="42"/>
      <c r="J10" s="42"/>
      <c r="K10" s="42"/>
      <c r="L10" s="149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</row>
    <row r="11" s="2" customFormat="1" ht="16.5" customHeight="1">
      <c r="A11" s="42"/>
      <c r="B11" s="48"/>
      <c r="C11" s="42"/>
      <c r="D11" s="42"/>
      <c r="E11" s="150" t="s">
        <v>4920</v>
      </c>
      <c r="F11" s="42"/>
      <c r="G11" s="42"/>
      <c r="H11" s="42"/>
      <c r="I11" s="42"/>
      <c r="J11" s="42"/>
      <c r="K11" s="42"/>
      <c r="L11" s="149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>
      <c r="A12" s="42"/>
      <c r="B12" s="48"/>
      <c r="C12" s="42"/>
      <c r="D12" s="42"/>
      <c r="E12" s="42"/>
      <c r="F12" s="42"/>
      <c r="G12" s="42"/>
      <c r="H12" s="42"/>
      <c r="I12" s="42"/>
      <c r="J12" s="42"/>
      <c r="K12" s="42"/>
      <c r="L12" s="149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2" customHeight="1">
      <c r="A13" s="42"/>
      <c r="B13" s="48"/>
      <c r="C13" s="42"/>
      <c r="D13" s="147" t="s">
        <v>18</v>
      </c>
      <c r="E13" s="42"/>
      <c r="F13" s="137" t="s">
        <v>28</v>
      </c>
      <c r="G13" s="42"/>
      <c r="H13" s="42"/>
      <c r="I13" s="147" t="s">
        <v>20</v>
      </c>
      <c r="J13" s="137" t="s">
        <v>28</v>
      </c>
      <c r="K13" s="42"/>
      <c r="L13" s="149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 ht="12" customHeight="1">
      <c r="A14" s="42"/>
      <c r="B14" s="48"/>
      <c r="C14" s="42"/>
      <c r="D14" s="147" t="s">
        <v>22</v>
      </c>
      <c r="E14" s="42"/>
      <c r="F14" s="137" t="s">
        <v>23</v>
      </c>
      <c r="G14" s="42"/>
      <c r="H14" s="42"/>
      <c r="I14" s="147" t="s">
        <v>24</v>
      </c>
      <c r="J14" s="151" t="str">
        <f>'Rekapitulace stavby'!AN8</f>
        <v>11. 9. 2024</v>
      </c>
      <c r="K14" s="42"/>
      <c r="L14" s="149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0.8" customHeight="1">
      <c r="A15" s="42"/>
      <c r="B15" s="48"/>
      <c r="C15" s="42"/>
      <c r="D15" s="42"/>
      <c r="E15" s="42"/>
      <c r="F15" s="42"/>
      <c r="G15" s="42"/>
      <c r="H15" s="42"/>
      <c r="I15" s="42"/>
      <c r="J15" s="42"/>
      <c r="K15" s="42"/>
      <c r="L15" s="149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26</v>
      </c>
      <c r="E16" s="42"/>
      <c r="F16" s="42"/>
      <c r="G16" s="42"/>
      <c r="H16" s="42"/>
      <c r="I16" s="147" t="s">
        <v>27</v>
      </c>
      <c r="J16" s="137" t="s">
        <v>28</v>
      </c>
      <c r="K16" s="42"/>
      <c r="L16" s="149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8" customHeight="1">
      <c r="A17" s="42"/>
      <c r="B17" s="48"/>
      <c r="C17" s="42"/>
      <c r="D17" s="42"/>
      <c r="E17" s="137" t="s">
        <v>29</v>
      </c>
      <c r="F17" s="42"/>
      <c r="G17" s="42"/>
      <c r="H17" s="42"/>
      <c r="I17" s="147" t="s">
        <v>30</v>
      </c>
      <c r="J17" s="137" t="s">
        <v>28</v>
      </c>
      <c r="K17" s="42"/>
      <c r="L17" s="149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6.96" customHeight="1">
      <c r="A18" s="42"/>
      <c r="B18" s="48"/>
      <c r="C18" s="42"/>
      <c r="D18" s="42"/>
      <c r="E18" s="42"/>
      <c r="F18" s="42"/>
      <c r="G18" s="42"/>
      <c r="H18" s="42"/>
      <c r="I18" s="42"/>
      <c r="J18" s="42"/>
      <c r="K18" s="42"/>
      <c r="L18" s="149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2" customHeight="1">
      <c r="A19" s="42"/>
      <c r="B19" s="48"/>
      <c r="C19" s="42"/>
      <c r="D19" s="147" t="s">
        <v>31</v>
      </c>
      <c r="E19" s="42"/>
      <c r="F19" s="42"/>
      <c r="G19" s="42"/>
      <c r="H19" s="42"/>
      <c r="I19" s="147" t="s">
        <v>27</v>
      </c>
      <c r="J19" s="37" t="str">
        <f>'Rekapitulace stavby'!AN13</f>
        <v>Vyplň údaj</v>
      </c>
      <c r="K19" s="42"/>
      <c r="L19" s="149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18" customHeight="1">
      <c r="A20" s="42"/>
      <c r="B20" s="48"/>
      <c r="C20" s="42"/>
      <c r="D20" s="42"/>
      <c r="E20" s="37" t="str">
        <f>'Rekapitulace stavby'!E14</f>
        <v>Vyplň údaj</v>
      </c>
      <c r="F20" s="137"/>
      <c r="G20" s="137"/>
      <c r="H20" s="137"/>
      <c r="I20" s="147" t="s">
        <v>30</v>
      </c>
      <c r="J20" s="37" t="str">
        <f>'Rekapitulace stavby'!AN14</f>
        <v>Vyplň údaj</v>
      </c>
      <c r="K20" s="42"/>
      <c r="L20" s="149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6.96" customHeight="1">
      <c r="A21" s="42"/>
      <c r="B21" s="48"/>
      <c r="C21" s="42"/>
      <c r="D21" s="42"/>
      <c r="E21" s="42"/>
      <c r="F21" s="42"/>
      <c r="G21" s="42"/>
      <c r="H21" s="42"/>
      <c r="I21" s="42"/>
      <c r="J21" s="42"/>
      <c r="K21" s="42"/>
      <c r="L21" s="149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2" customHeight="1">
      <c r="A22" s="42"/>
      <c r="B22" s="48"/>
      <c r="C22" s="42"/>
      <c r="D22" s="147" t="s">
        <v>33</v>
      </c>
      <c r="E22" s="42"/>
      <c r="F22" s="42"/>
      <c r="G22" s="42"/>
      <c r="H22" s="42"/>
      <c r="I22" s="147" t="s">
        <v>27</v>
      </c>
      <c r="J22" s="137" t="s">
        <v>28</v>
      </c>
      <c r="K22" s="42"/>
      <c r="L22" s="149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18" customHeight="1">
      <c r="A23" s="42"/>
      <c r="B23" s="48"/>
      <c r="C23" s="42"/>
      <c r="D23" s="42"/>
      <c r="E23" s="137" t="s">
        <v>34</v>
      </c>
      <c r="F23" s="42"/>
      <c r="G23" s="42"/>
      <c r="H23" s="42"/>
      <c r="I23" s="147" t="s">
        <v>30</v>
      </c>
      <c r="J23" s="137" t="s">
        <v>28</v>
      </c>
      <c r="K23" s="42"/>
      <c r="L23" s="149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6.96" customHeight="1">
      <c r="A24" s="42"/>
      <c r="B24" s="48"/>
      <c r="C24" s="42"/>
      <c r="D24" s="42"/>
      <c r="E24" s="42"/>
      <c r="F24" s="42"/>
      <c r="G24" s="42"/>
      <c r="H24" s="42"/>
      <c r="I24" s="42"/>
      <c r="J24" s="42"/>
      <c r="K24" s="42"/>
      <c r="L24" s="149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2" customHeight="1">
      <c r="A25" s="42"/>
      <c r="B25" s="48"/>
      <c r="C25" s="42"/>
      <c r="D25" s="147" t="s">
        <v>36</v>
      </c>
      <c r="E25" s="42"/>
      <c r="F25" s="42"/>
      <c r="G25" s="42"/>
      <c r="H25" s="42"/>
      <c r="I25" s="147" t="s">
        <v>27</v>
      </c>
      <c r="J25" s="137" t="s">
        <v>28</v>
      </c>
      <c r="K25" s="42"/>
      <c r="L25" s="149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18" customHeight="1">
      <c r="A26" s="42"/>
      <c r="B26" s="48"/>
      <c r="C26" s="42"/>
      <c r="D26" s="42"/>
      <c r="E26" s="137" t="s">
        <v>4782</v>
      </c>
      <c r="F26" s="42"/>
      <c r="G26" s="42"/>
      <c r="H26" s="42"/>
      <c r="I26" s="147" t="s">
        <v>30</v>
      </c>
      <c r="J26" s="137" t="s">
        <v>28</v>
      </c>
      <c r="K26" s="42"/>
      <c r="L26" s="149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6.96" customHeight="1">
      <c r="A27" s="42"/>
      <c r="B27" s="48"/>
      <c r="C27" s="42"/>
      <c r="D27" s="42"/>
      <c r="E27" s="42"/>
      <c r="F27" s="42"/>
      <c r="G27" s="42"/>
      <c r="H27" s="42"/>
      <c r="I27" s="42"/>
      <c r="J27" s="42"/>
      <c r="K27" s="42"/>
      <c r="L27" s="149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2" customHeight="1">
      <c r="A28" s="42"/>
      <c r="B28" s="48"/>
      <c r="C28" s="42"/>
      <c r="D28" s="147" t="s">
        <v>38</v>
      </c>
      <c r="E28" s="42"/>
      <c r="F28" s="42"/>
      <c r="G28" s="42"/>
      <c r="H28" s="42"/>
      <c r="I28" s="42"/>
      <c r="J28" s="42"/>
      <c r="K28" s="42"/>
      <c r="L28" s="149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8" customFormat="1" ht="16.5" customHeight="1">
      <c r="A29" s="152"/>
      <c r="B29" s="153"/>
      <c r="C29" s="152"/>
      <c r="D29" s="152"/>
      <c r="E29" s="154" t="s">
        <v>28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2"/>
      <c r="B30" s="48"/>
      <c r="C30" s="42"/>
      <c r="D30" s="42"/>
      <c r="E30" s="42"/>
      <c r="F30" s="42"/>
      <c r="G30" s="42"/>
      <c r="H30" s="42"/>
      <c r="I30" s="42"/>
      <c r="J30" s="42"/>
      <c r="K30" s="42"/>
      <c r="L30" s="149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2" customFormat="1" ht="6.96" customHeight="1">
      <c r="A31" s="42"/>
      <c r="B31" s="48"/>
      <c r="C31" s="42"/>
      <c r="D31" s="157"/>
      <c r="E31" s="157"/>
      <c r="F31" s="157"/>
      <c r="G31" s="157"/>
      <c r="H31" s="157"/>
      <c r="I31" s="157"/>
      <c r="J31" s="157"/>
      <c r="K31" s="157"/>
      <c r="L31" s="149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</row>
    <row r="32" s="2" customFormat="1" ht="25.44" customHeight="1">
      <c r="A32" s="42"/>
      <c r="B32" s="48"/>
      <c r="C32" s="42"/>
      <c r="D32" s="158" t="s">
        <v>40</v>
      </c>
      <c r="E32" s="42"/>
      <c r="F32" s="42"/>
      <c r="G32" s="42"/>
      <c r="H32" s="42"/>
      <c r="I32" s="42"/>
      <c r="J32" s="159">
        <f>ROUND(J97, 2)</f>
        <v>0</v>
      </c>
      <c r="K32" s="42"/>
      <c r="L32" s="149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49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14.4" customHeight="1">
      <c r="A34" s="42"/>
      <c r="B34" s="48"/>
      <c r="C34" s="42"/>
      <c r="D34" s="42"/>
      <c r="E34" s="42"/>
      <c r="F34" s="160" t="s">
        <v>42</v>
      </c>
      <c r="G34" s="42"/>
      <c r="H34" s="42"/>
      <c r="I34" s="160" t="s">
        <v>41</v>
      </c>
      <c r="J34" s="160" t="s">
        <v>43</v>
      </c>
      <c r="K34" s="42"/>
      <c r="L34" s="149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14.4" customHeight="1">
      <c r="A35" s="42"/>
      <c r="B35" s="48"/>
      <c r="C35" s="42"/>
      <c r="D35" s="161" t="s">
        <v>44</v>
      </c>
      <c r="E35" s="147" t="s">
        <v>45</v>
      </c>
      <c r="F35" s="162">
        <f>ROUND((SUM(BE97:BE196)),  2)</f>
        <v>0</v>
      </c>
      <c r="G35" s="42"/>
      <c r="H35" s="42"/>
      <c r="I35" s="163">
        <v>0.20999999999999999</v>
      </c>
      <c r="J35" s="162">
        <f>ROUND(((SUM(BE97:BE196))*I35),  2)</f>
        <v>0</v>
      </c>
      <c r="K35" s="42"/>
      <c r="L35" s="149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147" t="s">
        <v>46</v>
      </c>
      <c r="F36" s="162">
        <f>ROUND((SUM(BF97:BF196)),  2)</f>
        <v>0</v>
      </c>
      <c r="G36" s="42"/>
      <c r="H36" s="42"/>
      <c r="I36" s="163">
        <v>0.14999999999999999</v>
      </c>
      <c r="J36" s="162">
        <f>ROUND(((SUM(BF97:BF196))*I36),  2)</f>
        <v>0</v>
      </c>
      <c r="K36" s="42"/>
      <c r="L36" s="149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hidden="1" s="2" customFormat="1" ht="14.4" customHeight="1">
      <c r="A37" s="42"/>
      <c r="B37" s="48"/>
      <c r="C37" s="42"/>
      <c r="D37" s="42"/>
      <c r="E37" s="147" t="s">
        <v>47</v>
      </c>
      <c r="F37" s="162">
        <f>ROUND((SUM(BG97:BG196)),  2)</f>
        <v>0</v>
      </c>
      <c r="G37" s="42"/>
      <c r="H37" s="42"/>
      <c r="I37" s="163">
        <v>0.20999999999999999</v>
      </c>
      <c r="J37" s="162">
        <f>0</f>
        <v>0</v>
      </c>
      <c r="K37" s="42"/>
      <c r="L37" s="149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hidden="1" s="2" customFormat="1" ht="14.4" customHeight="1">
      <c r="A38" s="42"/>
      <c r="B38" s="48"/>
      <c r="C38" s="42"/>
      <c r="D38" s="42"/>
      <c r="E38" s="147" t="s">
        <v>48</v>
      </c>
      <c r="F38" s="162">
        <f>ROUND((SUM(BH97:BH196)),  2)</f>
        <v>0</v>
      </c>
      <c r="G38" s="42"/>
      <c r="H38" s="42"/>
      <c r="I38" s="163">
        <v>0.14999999999999999</v>
      </c>
      <c r="J38" s="162">
        <f>0</f>
        <v>0</v>
      </c>
      <c r="K38" s="42"/>
      <c r="L38" s="149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49</v>
      </c>
      <c r="F39" s="162">
        <f>ROUND((SUM(BI97:BI196)),  2)</f>
        <v>0</v>
      </c>
      <c r="G39" s="42"/>
      <c r="H39" s="42"/>
      <c r="I39" s="163">
        <v>0</v>
      </c>
      <c r="J39" s="162">
        <f>0</f>
        <v>0</v>
      </c>
      <c r="K39" s="42"/>
      <c r="L39" s="149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s="2" customFormat="1" ht="6.96" customHeight="1">
      <c r="A40" s="42"/>
      <c r="B40" s="48"/>
      <c r="C40" s="42"/>
      <c r="D40" s="42"/>
      <c r="E40" s="42"/>
      <c r="F40" s="42"/>
      <c r="G40" s="42"/>
      <c r="H40" s="42"/>
      <c r="I40" s="42"/>
      <c r="J40" s="42"/>
      <c r="K40" s="42"/>
      <c r="L40" s="149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s="2" customFormat="1" ht="25.44" customHeight="1">
      <c r="A41" s="42"/>
      <c r="B41" s="48"/>
      <c r="C41" s="164"/>
      <c r="D41" s="165" t="s">
        <v>50</v>
      </c>
      <c r="E41" s="166"/>
      <c r="F41" s="166"/>
      <c r="G41" s="167" t="s">
        <v>51</v>
      </c>
      <c r="H41" s="168" t="s">
        <v>52</v>
      </c>
      <c r="I41" s="166"/>
      <c r="J41" s="169">
        <f>SUM(J32:J39)</f>
        <v>0</v>
      </c>
      <c r="K41" s="170"/>
      <c r="L41" s="149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14.4" customHeight="1">
      <c r="A42" s="42"/>
      <c r="B42" s="171"/>
      <c r="C42" s="172"/>
      <c r="D42" s="172"/>
      <c r="E42" s="172"/>
      <c r="F42" s="172"/>
      <c r="G42" s="172"/>
      <c r="H42" s="172"/>
      <c r="I42" s="172"/>
      <c r="J42" s="172"/>
      <c r="K42" s="172"/>
      <c r="L42" s="149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6" s="2" customFormat="1" ht="6.96" customHeight="1">
      <c r="A46" s="42"/>
      <c r="B46" s="173"/>
      <c r="C46" s="174"/>
      <c r="D46" s="174"/>
      <c r="E46" s="174"/>
      <c r="F46" s="174"/>
      <c r="G46" s="174"/>
      <c r="H46" s="174"/>
      <c r="I46" s="174"/>
      <c r="J46" s="174"/>
      <c r="K46" s="174"/>
      <c r="L46" s="149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</row>
    <row r="47" s="2" customFormat="1" ht="24.96" customHeight="1">
      <c r="A47" s="42"/>
      <c r="B47" s="43"/>
      <c r="C47" s="27" t="s">
        <v>236</v>
      </c>
      <c r="D47" s="44"/>
      <c r="E47" s="44"/>
      <c r="F47" s="44"/>
      <c r="G47" s="44"/>
      <c r="H47" s="44"/>
      <c r="I47" s="44"/>
      <c r="J47" s="44"/>
      <c r="K47" s="44"/>
      <c r="L47" s="149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</row>
    <row r="48" s="2" customFormat="1" ht="6.96" customHeight="1">
      <c r="A48" s="42"/>
      <c r="B48" s="43"/>
      <c r="C48" s="44"/>
      <c r="D48" s="44"/>
      <c r="E48" s="44"/>
      <c r="F48" s="44"/>
      <c r="G48" s="44"/>
      <c r="H48" s="44"/>
      <c r="I48" s="44"/>
      <c r="J48" s="44"/>
      <c r="K48" s="44"/>
      <c r="L48" s="149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12" customHeight="1">
      <c r="A49" s="42"/>
      <c r="B49" s="43"/>
      <c r="C49" s="36" t="s">
        <v>16</v>
      </c>
      <c r="D49" s="44"/>
      <c r="E49" s="44"/>
      <c r="F49" s="44"/>
      <c r="G49" s="44"/>
      <c r="H49" s="44"/>
      <c r="I49" s="44"/>
      <c r="J49" s="44"/>
      <c r="K49" s="44"/>
      <c r="L49" s="149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26.25" customHeight="1">
      <c r="A50" s="42"/>
      <c r="B50" s="43"/>
      <c r="C50" s="44"/>
      <c r="D50" s="44"/>
      <c r="E50" s="175" t="str">
        <f>E7</f>
        <v>Rozvoj odbor. výukových prostor vč. vybavení na zákl. školách v Jihlavě - II. etapa - ZŠ Havlíčkova II.</v>
      </c>
      <c r="F50" s="36"/>
      <c r="G50" s="36"/>
      <c r="H50" s="36"/>
      <c r="I50" s="44"/>
      <c r="J50" s="44"/>
      <c r="K50" s="44"/>
      <c r="L50" s="149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1" customFormat="1" ht="12" customHeight="1">
      <c r="B51" s="25"/>
      <c r="C51" s="36" t="s">
        <v>156</v>
      </c>
      <c r="D51" s="26"/>
      <c r="E51" s="26"/>
      <c r="F51" s="26"/>
      <c r="G51" s="26"/>
      <c r="H51" s="26"/>
      <c r="I51" s="26"/>
      <c r="J51" s="26"/>
      <c r="K51" s="26"/>
      <c r="L51" s="24"/>
    </row>
    <row r="52" s="2" customFormat="1" ht="23.25" customHeight="1">
      <c r="A52" s="42"/>
      <c r="B52" s="43"/>
      <c r="C52" s="44"/>
      <c r="D52" s="44"/>
      <c r="E52" s="175" t="s">
        <v>159</v>
      </c>
      <c r="F52" s="44"/>
      <c r="G52" s="44"/>
      <c r="H52" s="44"/>
      <c r="I52" s="44"/>
      <c r="J52" s="44"/>
      <c r="K52" s="44"/>
      <c r="L52" s="149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2" customFormat="1" ht="12" customHeight="1">
      <c r="A53" s="42"/>
      <c r="B53" s="43"/>
      <c r="C53" s="36" t="s">
        <v>161</v>
      </c>
      <c r="D53" s="44"/>
      <c r="E53" s="44"/>
      <c r="F53" s="44"/>
      <c r="G53" s="44"/>
      <c r="H53" s="44"/>
      <c r="I53" s="44"/>
      <c r="J53" s="44"/>
      <c r="K53" s="44"/>
      <c r="L53" s="149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</row>
    <row r="54" s="2" customFormat="1" ht="16.5" customHeight="1">
      <c r="A54" s="42"/>
      <c r="B54" s="43"/>
      <c r="C54" s="44"/>
      <c r="D54" s="44"/>
      <c r="E54" s="73" t="str">
        <f>E11</f>
        <v>D.1.4.3 - 1 - vzduchotechnika</v>
      </c>
      <c r="F54" s="44"/>
      <c r="G54" s="44"/>
      <c r="H54" s="44"/>
      <c r="I54" s="44"/>
      <c r="J54" s="44"/>
      <c r="K54" s="44"/>
      <c r="L54" s="149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</row>
    <row r="55" s="2" customFormat="1" ht="6.96" customHeight="1">
      <c r="A55" s="42"/>
      <c r="B55" s="43"/>
      <c r="C55" s="44"/>
      <c r="D55" s="44"/>
      <c r="E55" s="44"/>
      <c r="F55" s="44"/>
      <c r="G55" s="44"/>
      <c r="H55" s="44"/>
      <c r="I55" s="44"/>
      <c r="J55" s="44"/>
      <c r="K55" s="44"/>
      <c r="L55" s="149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</row>
    <row r="56" s="2" customFormat="1" ht="12" customHeight="1">
      <c r="A56" s="42"/>
      <c r="B56" s="43"/>
      <c r="C56" s="36" t="s">
        <v>22</v>
      </c>
      <c r="D56" s="44"/>
      <c r="E56" s="44"/>
      <c r="F56" s="31" t="str">
        <f>F14</f>
        <v>Jihlava</v>
      </c>
      <c r="G56" s="44"/>
      <c r="H56" s="44"/>
      <c r="I56" s="36" t="s">
        <v>24</v>
      </c>
      <c r="J56" s="76" t="str">
        <f>IF(J14="","",J14)</f>
        <v>11. 9. 2024</v>
      </c>
      <c r="K56" s="44"/>
      <c r="L56" s="149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6.96" customHeight="1">
      <c r="A57" s="42"/>
      <c r="B57" s="43"/>
      <c r="C57" s="44"/>
      <c r="D57" s="44"/>
      <c r="E57" s="44"/>
      <c r="F57" s="44"/>
      <c r="G57" s="44"/>
      <c r="H57" s="44"/>
      <c r="I57" s="44"/>
      <c r="J57" s="44"/>
      <c r="K57" s="44"/>
      <c r="L57" s="149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40.05" customHeight="1">
      <c r="A58" s="42"/>
      <c r="B58" s="43"/>
      <c r="C58" s="36" t="s">
        <v>26</v>
      </c>
      <c r="D58" s="44"/>
      <c r="E58" s="44"/>
      <c r="F58" s="31" t="str">
        <f>E17</f>
        <v>Statutární město Jihlava</v>
      </c>
      <c r="G58" s="44"/>
      <c r="H58" s="44"/>
      <c r="I58" s="36" t="s">
        <v>33</v>
      </c>
      <c r="J58" s="40" t="str">
        <f>E23</f>
        <v>Ing. arch. Zuzana Hrubešová projektový atelier</v>
      </c>
      <c r="K58" s="44"/>
      <c r="L58" s="149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25.65" customHeight="1">
      <c r="A59" s="42"/>
      <c r="B59" s="43"/>
      <c r="C59" s="36" t="s">
        <v>31</v>
      </c>
      <c r="D59" s="44"/>
      <c r="E59" s="44"/>
      <c r="F59" s="31" t="str">
        <f>IF(E20="","",E20)</f>
        <v>Vyplň údaj</v>
      </c>
      <c r="G59" s="44"/>
      <c r="H59" s="44"/>
      <c r="I59" s="36" t="s">
        <v>36</v>
      </c>
      <c r="J59" s="40" t="str">
        <f>E26</f>
        <v>Ing.Jiří Jánský (import do KROS4)</v>
      </c>
      <c r="K59" s="44"/>
      <c r="L59" s="149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0.32" customHeight="1">
      <c r="A60" s="42"/>
      <c r="B60" s="43"/>
      <c r="C60" s="44"/>
      <c r="D60" s="44"/>
      <c r="E60" s="44"/>
      <c r="F60" s="44"/>
      <c r="G60" s="44"/>
      <c r="H60" s="44"/>
      <c r="I60" s="44"/>
      <c r="J60" s="44"/>
      <c r="K60" s="44"/>
      <c r="L60" s="149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29.28" customHeight="1">
      <c r="A61" s="42"/>
      <c r="B61" s="43"/>
      <c r="C61" s="176" t="s">
        <v>265</v>
      </c>
      <c r="D61" s="177"/>
      <c r="E61" s="177"/>
      <c r="F61" s="177"/>
      <c r="G61" s="177"/>
      <c r="H61" s="177"/>
      <c r="I61" s="177"/>
      <c r="J61" s="178" t="s">
        <v>266</v>
      </c>
      <c r="K61" s="177"/>
      <c r="L61" s="149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10.32" customHeight="1">
      <c r="A62" s="42"/>
      <c r="B62" s="43"/>
      <c r="C62" s="44"/>
      <c r="D62" s="44"/>
      <c r="E62" s="44"/>
      <c r="F62" s="44"/>
      <c r="G62" s="44"/>
      <c r="H62" s="44"/>
      <c r="I62" s="44"/>
      <c r="J62" s="44"/>
      <c r="K62" s="44"/>
      <c r="L62" s="149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22.8" customHeight="1">
      <c r="A63" s="42"/>
      <c r="B63" s="43"/>
      <c r="C63" s="179" t="s">
        <v>72</v>
      </c>
      <c r="D63" s="44"/>
      <c r="E63" s="44"/>
      <c r="F63" s="44"/>
      <c r="G63" s="44"/>
      <c r="H63" s="44"/>
      <c r="I63" s="44"/>
      <c r="J63" s="106">
        <f>J97</f>
        <v>0</v>
      </c>
      <c r="K63" s="44"/>
      <c r="L63" s="149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U63" s="21" t="s">
        <v>271</v>
      </c>
    </row>
    <row r="64" s="9" customFormat="1" ht="24.96" customHeight="1">
      <c r="A64" s="9"/>
      <c r="B64" s="180"/>
      <c r="C64" s="181"/>
      <c r="D64" s="182" t="s">
        <v>4921</v>
      </c>
      <c r="E64" s="183"/>
      <c r="F64" s="183"/>
      <c r="G64" s="183"/>
      <c r="H64" s="183"/>
      <c r="I64" s="183"/>
      <c r="J64" s="184">
        <f>J98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7"/>
      <c r="C65" s="129"/>
      <c r="D65" s="188" t="s">
        <v>4922</v>
      </c>
      <c r="E65" s="189"/>
      <c r="F65" s="189"/>
      <c r="G65" s="189"/>
      <c r="H65" s="189"/>
      <c r="I65" s="189"/>
      <c r="J65" s="190">
        <f>J99</f>
        <v>0</v>
      </c>
      <c r="K65" s="129"/>
      <c r="L65" s="191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4.88" customHeight="1">
      <c r="A66" s="10"/>
      <c r="B66" s="187"/>
      <c r="C66" s="129"/>
      <c r="D66" s="188" t="s">
        <v>4923</v>
      </c>
      <c r="E66" s="189"/>
      <c r="F66" s="189"/>
      <c r="G66" s="189"/>
      <c r="H66" s="189"/>
      <c r="I66" s="189"/>
      <c r="J66" s="190">
        <f>J154</f>
        <v>0</v>
      </c>
      <c r="K66" s="129"/>
      <c r="L66" s="191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4.88" customHeight="1">
      <c r="A67" s="10"/>
      <c r="B67" s="187"/>
      <c r="C67" s="129"/>
      <c r="D67" s="188" t="s">
        <v>4924</v>
      </c>
      <c r="E67" s="189"/>
      <c r="F67" s="189"/>
      <c r="G67" s="189"/>
      <c r="H67" s="189"/>
      <c r="I67" s="189"/>
      <c r="J67" s="190">
        <f>J156</f>
        <v>0</v>
      </c>
      <c r="K67" s="129"/>
      <c r="L67" s="191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7"/>
      <c r="C68" s="129"/>
      <c r="D68" s="188" t="s">
        <v>4925</v>
      </c>
      <c r="E68" s="189"/>
      <c r="F68" s="189"/>
      <c r="G68" s="189"/>
      <c r="H68" s="189"/>
      <c r="I68" s="189"/>
      <c r="J68" s="190">
        <f>J167</f>
        <v>0</v>
      </c>
      <c r="K68" s="129"/>
      <c r="L68" s="191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4.88" customHeight="1">
      <c r="A69" s="10"/>
      <c r="B69" s="187"/>
      <c r="C69" s="129"/>
      <c r="D69" s="188" t="s">
        <v>4926</v>
      </c>
      <c r="E69" s="189"/>
      <c r="F69" s="189"/>
      <c r="G69" s="189"/>
      <c r="H69" s="189"/>
      <c r="I69" s="189"/>
      <c r="J69" s="190">
        <f>J171</f>
        <v>0</v>
      </c>
      <c r="K69" s="129"/>
      <c r="L69" s="191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4.88" customHeight="1">
      <c r="A70" s="10"/>
      <c r="B70" s="187"/>
      <c r="C70" s="129"/>
      <c r="D70" s="188" t="s">
        <v>4927</v>
      </c>
      <c r="E70" s="189"/>
      <c r="F70" s="189"/>
      <c r="G70" s="189"/>
      <c r="H70" s="189"/>
      <c r="I70" s="189"/>
      <c r="J70" s="190">
        <f>J175</f>
        <v>0</v>
      </c>
      <c r="K70" s="129"/>
      <c r="L70" s="191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4.88" customHeight="1">
      <c r="A71" s="10"/>
      <c r="B71" s="187"/>
      <c r="C71" s="129"/>
      <c r="D71" s="188" t="s">
        <v>4928</v>
      </c>
      <c r="E71" s="189"/>
      <c r="F71" s="189"/>
      <c r="G71" s="189"/>
      <c r="H71" s="189"/>
      <c r="I71" s="189"/>
      <c r="J71" s="190">
        <f>J179</f>
        <v>0</v>
      </c>
      <c r="K71" s="129"/>
      <c r="L71" s="191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7"/>
      <c r="C72" s="129"/>
      <c r="D72" s="188" t="s">
        <v>4929</v>
      </c>
      <c r="E72" s="189"/>
      <c r="F72" s="189"/>
      <c r="G72" s="189"/>
      <c r="H72" s="189"/>
      <c r="I72" s="189"/>
      <c r="J72" s="190">
        <f>J183</f>
        <v>0</v>
      </c>
      <c r="K72" s="129"/>
      <c r="L72" s="191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4.88" customHeight="1">
      <c r="A73" s="10"/>
      <c r="B73" s="187"/>
      <c r="C73" s="129"/>
      <c r="D73" s="188" t="s">
        <v>4930</v>
      </c>
      <c r="E73" s="189"/>
      <c r="F73" s="189"/>
      <c r="G73" s="189"/>
      <c r="H73" s="189"/>
      <c r="I73" s="189"/>
      <c r="J73" s="190">
        <f>J185</f>
        <v>0</v>
      </c>
      <c r="K73" s="129"/>
      <c r="L73" s="191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4.88" customHeight="1">
      <c r="A74" s="10"/>
      <c r="B74" s="187"/>
      <c r="C74" s="129"/>
      <c r="D74" s="188" t="s">
        <v>4931</v>
      </c>
      <c r="E74" s="189"/>
      <c r="F74" s="189"/>
      <c r="G74" s="189"/>
      <c r="H74" s="189"/>
      <c r="I74" s="189"/>
      <c r="J74" s="190">
        <f>J188</f>
        <v>0</v>
      </c>
      <c r="K74" s="129"/>
      <c r="L74" s="191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7"/>
      <c r="C75" s="129"/>
      <c r="D75" s="188" t="s">
        <v>4932</v>
      </c>
      <c r="E75" s="189"/>
      <c r="F75" s="189"/>
      <c r="G75" s="189"/>
      <c r="H75" s="189"/>
      <c r="I75" s="189"/>
      <c r="J75" s="190">
        <f>J191</f>
        <v>0</v>
      </c>
      <c r="K75" s="129"/>
      <c r="L75" s="191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2"/>
      <c r="B76" s="43"/>
      <c r="C76" s="44"/>
      <c r="D76" s="44"/>
      <c r="E76" s="44"/>
      <c r="F76" s="44"/>
      <c r="G76" s="44"/>
      <c r="H76" s="44"/>
      <c r="I76" s="44"/>
      <c r="J76" s="44"/>
      <c r="K76" s="44"/>
      <c r="L76" s="149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</row>
    <row r="77" s="2" customFormat="1" ht="6.96" customHeight="1">
      <c r="A77" s="42"/>
      <c r="B77" s="63"/>
      <c r="C77" s="64"/>
      <c r="D77" s="64"/>
      <c r="E77" s="64"/>
      <c r="F77" s="64"/>
      <c r="G77" s="64"/>
      <c r="H77" s="64"/>
      <c r="I77" s="64"/>
      <c r="J77" s="64"/>
      <c r="K77" s="64"/>
      <c r="L77" s="149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</row>
    <row r="81" s="2" customFormat="1" ht="6.96" customHeight="1">
      <c r="A81" s="42"/>
      <c r="B81" s="65"/>
      <c r="C81" s="66"/>
      <c r="D81" s="66"/>
      <c r="E81" s="66"/>
      <c r="F81" s="66"/>
      <c r="G81" s="66"/>
      <c r="H81" s="66"/>
      <c r="I81" s="66"/>
      <c r="J81" s="66"/>
      <c r="K81" s="66"/>
      <c r="L81" s="149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</row>
    <row r="82" s="2" customFormat="1" ht="24.96" customHeight="1">
      <c r="A82" s="42"/>
      <c r="B82" s="43"/>
      <c r="C82" s="27" t="s">
        <v>380</v>
      </c>
      <c r="D82" s="44"/>
      <c r="E82" s="44"/>
      <c r="F82" s="44"/>
      <c r="G82" s="44"/>
      <c r="H82" s="44"/>
      <c r="I82" s="44"/>
      <c r="J82" s="44"/>
      <c r="K82" s="44"/>
      <c r="L82" s="149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</row>
    <row r="83" s="2" customFormat="1" ht="6.96" customHeight="1">
      <c r="A83" s="42"/>
      <c r="B83" s="43"/>
      <c r="C83" s="44"/>
      <c r="D83" s="44"/>
      <c r="E83" s="44"/>
      <c r="F83" s="44"/>
      <c r="G83" s="44"/>
      <c r="H83" s="44"/>
      <c r="I83" s="44"/>
      <c r="J83" s="44"/>
      <c r="K83" s="44"/>
      <c r="L83" s="149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</row>
    <row r="84" s="2" customFormat="1" ht="12" customHeight="1">
      <c r="A84" s="42"/>
      <c r="B84" s="43"/>
      <c r="C84" s="36" t="s">
        <v>16</v>
      </c>
      <c r="D84" s="44"/>
      <c r="E84" s="44"/>
      <c r="F84" s="44"/>
      <c r="G84" s="44"/>
      <c r="H84" s="44"/>
      <c r="I84" s="44"/>
      <c r="J84" s="44"/>
      <c r="K84" s="44"/>
      <c r="L84" s="149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</row>
    <row r="85" s="2" customFormat="1" ht="26.25" customHeight="1">
      <c r="A85" s="42"/>
      <c r="B85" s="43"/>
      <c r="C85" s="44"/>
      <c r="D85" s="44"/>
      <c r="E85" s="175" t="str">
        <f>E7</f>
        <v>Rozvoj odbor. výukových prostor vč. vybavení na zákl. školách v Jihlavě - II. etapa - ZŠ Havlíčkova II.</v>
      </c>
      <c r="F85" s="36"/>
      <c r="G85" s="36"/>
      <c r="H85" s="36"/>
      <c r="I85" s="44"/>
      <c r="J85" s="44"/>
      <c r="K85" s="44"/>
      <c r="L85" s="149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</row>
    <row r="86" s="1" customFormat="1" ht="12" customHeight="1">
      <c r="B86" s="25"/>
      <c r="C86" s="36" t="s">
        <v>156</v>
      </c>
      <c r="D86" s="26"/>
      <c r="E86" s="26"/>
      <c r="F86" s="26"/>
      <c r="G86" s="26"/>
      <c r="H86" s="26"/>
      <c r="I86" s="26"/>
      <c r="J86" s="26"/>
      <c r="K86" s="26"/>
      <c r="L86" s="24"/>
    </row>
    <row r="87" s="2" customFormat="1" ht="23.25" customHeight="1">
      <c r="A87" s="42"/>
      <c r="B87" s="43"/>
      <c r="C87" s="44"/>
      <c r="D87" s="44"/>
      <c r="E87" s="175" t="s">
        <v>159</v>
      </c>
      <c r="F87" s="44"/>
      <c r="G87" s="44"/>
      <c r="H87" s="44"/>
      <c r="I87" s="44"/>
      <c r="J87" s="44"/>
      <c r="K87" s="44"/>
      <c r="L87" s="149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</row>
    <row r="88" s="2" customFormat="1" ht="12" customHeight="1">
      <c r="A88" s="42"/>
      <c r="B88" s="43"/>
      <c r="C88" s="36" t="s">
        <v>161</v>
      </c>
      <c r="D88" s="44"/>
      <c r="E88" s="44"/>
      <c r="F88" s="44"/>
      <c r="G88" s="44"/>
      <c r="H88" s="44"/>
      <c r="I88" s="44"/>
      <c r="J88" s="44"/>
      <c r="K88" s="44"/>
      <c r="L88" s="149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</row>
    <row r="89" s="2" customFormat="1" ht="16.5" customHeight="1">
      <c r="A89" s="42"/>
      <c r="B89" s="43"/>
      <c r="C89" s="44"/>
      <c r="D89" s="44"/>
      <c r="E89" s="73" t="str">
        <f>E11</f>
        <v>D.1.4.3 - 1 - vzduchotechnika</v>
      </c>
      <c r="F89" s="44"/>
      <c r="G89" s="44"/>
      <c r="H89" s="44"/>
      <c r="I89" s="44"/>
      <c r="J89" s="44"/>
      <c r="K89" s="44"/>
      <c r="L89" s="149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="2" customFormat="1" ht="6.96" customHeight="1">
      <c r="A90" s="42"/>
      <c r="B90" s="43"/>
      <c r="C90" s="44"/>
      <c r="D90" s="44"/>
      <c r="E90" s="44"/>
      <c r="F90" s="44"/>
      <c r="G90" s="44"/>
      <c r="H90" s="44"/>
      <c r="I90" s="44"/>
      <c r="J90" s="44"/>
      <c r="K90" s="44"/>
      <c r="L90" s="149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</row>
    <row r="91" s="2" customFormat="1" ht="12" customHeight="1">
      <c r="A91" s="42"/>
      <c r="B91" s="43"/>
      <c r="C91" s="36" t="s">
        <v>22</v>
      </c>
      <c r="D91" s="44"/>
      <c r="E91" s="44"/>
      <c r="F91" s="31" t="str">
        <f>F14</f>
        <v>Jihlava</v>
      </c>
      <c r="G91" s="44"/>
      <c r="H91" s="44"/>
      <c r="I91" s="36" t="s">
        <v>24</v>
      </c>
      <c r="J91" s="76" t="str">
        <f>IF(J14="","",J14)</f>
        <v>11. 9. 2024</v>
      </c>
      <c r="K91" s="44"/>
      <c r="L91" s="149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</row>
    <row r="92" s="2" customFormat="1" ht="6.96" customHeight="1">
      <c r="A92" s="42"/>
      <c r="B92" s="43"/>
      <c r="C92" s="44"/>
      <c r="D92" s="44"/>
      <c r="E92" s="44"/>
      <c r="F92" s="44"/>
      <c r="G92" s="44"/>
      <c r="H92" s="44"/>
      <c r="I92" s="44"/>
      <c r="J92" s="44"/>
      <c r="K92" s="44"/>
      <c r="L92" s="149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="2" customFormat="1" ht="40.05" customHeight="1">
      <c r="A93" s="42"/>
      <c r="B93" s="43"/>
      <c r="C93" s="36" t="s">
        <v>26</v>
      </c>
      <c r="D93" s="44"/>
      <c r="E93" s="44"/>
      <c r="F93" s="31" t="str">
        <f>E17</f>
        <v>Statutární město Jihlava</v>
      </c>
      <c r="G93" s="44"/>
      <c r="H93" s="44"/>
      <c r="I93" s="36" t="s">
        <v>33</v>
      </c>
      <c r="J93" s="40" t="str">
        <f>E23</f>
        <v>Ing. arch. Zuzana Hrubešová projektový atelier</v>
      </c>
      <c r="K93" s="44"/>
      <c r="L93" s="149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</row>
    <row r="94" s="2" customFormat="1" ht="25.65" customHeight="1">
      <c r="A94" s="42"/>
      <c r="B94" s="43"/>
      <c r="C94" s="36" t="s">
        <v>31</v>
      </c>
      <c r="D94" s="44"/>
      <c r="E94" s="44"/>
      <c r="F94" s="31" t="str">
        <f>IF(E20="","",E20)</f>
        <v>Vyplň údaj</v>
      </c>
      <c r="G94" s="44"/>
      <c r="H94" s="44"/>
      <c r="I94" s="36" t="s">
        <v>36</v>
      </c>
      <c r="J94" s="40" t="str">
        <f>E26</f>
        <v>Ing.Jiří Jánský (import do KROS4)</v>
      </c>
      <c r="K94" s="44"/>
      <c r="L94" s="149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</row>
    <row r="95" s="2" customFormat="1" ht="10.32" customHeight="1">
      <c r="A95" s="42"/>
      <c r="B95" s="43"/>
      <c r="C95" s="44"/>
      <c r="D95" s="44"/>
      <c r="E95" s="44"/>
      <c r="F95" s="44"/>
      <c r="G95" s="44"/>
      <c r="H95" s="44"/>
      <c r="I95" s="44"/>
      <c r="J95" s="44"/>
      <c r="K95" s="44"/>
      <c r="L95" s="149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</row>
    <row r="96" s="11" customFormat="1" ht="29.28" customHeight="1">
      <c r="A96" s="193"/>
      <c r="B96" s="194"/>
      <c r="C96" s="195" t="s">
        <v>408</v>
      </c>
      <c r="D96" s="196" t="s">
        <v>59</v>
      </c>
      <c r="E96" s="196" t="s">
        <v>55</v>
      </c>
      <c r="F96" s="196" t="s">
        <v>56</v>
      </c>
      <c r="G96" s="196" t="s">
        <v>409</v>
      </c>
      <c r="H96" s="196" t="s">
        <v>410</v>
      </c>
      <c r="I96" s="196" t="s">
        <v>411</v>
      </c>
      <c r="J96" s="196" t="s">
        <v>266</v>
      </c>
      <c r="K96" s="197" t="s">
        <v>412</v>
      </c>
      <c r="L96" s="198"/>
      <c r="M96" s="96" t="s">
        <v>28</v>
      </c>
      <c r="N96" s="97" t="s">
        <v>44</v>
      </c>
      <c r="O96" s="97" t="s">
        <v>413</v>
      </c>
      <c r="P96" s="97" t="s">
        <v>414</v>
      </c>
      <c r="Q96" s="97" t="s">
        <v>415</v>
      </c>
      <c r="R96" s="97" t="s">
        <v>416</v>
      </c>
      <c r="S96" s="97" t="s">
        <v>417</v>
      </c>
      <c r="T96" s="98" t="s">
        <v>418</v>
      </c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</row>
    <row r="97" s="2" customFormat="1" ht="22.8" customHeight="1">
      <c r="A97" s="42"/>
      <c r="B97" s="43"/>
      <c r="C97" s="103" t="s">
        <v>421</v>
      </c>
      <c r="D97" s="44"/>
      <c r="E97" s="44"/>
      <c r="F97" s="44"/>
      <c r="G97" s="44"/>
      <c r="H97" s="44"/>
      <c r="I97" s="44"/>
      <c r="J97" s="199">
        <f>BK97</f>
        <v>0</v>
      </c>
      <c r="K97" s="44"/>
      <c r="L97" s="48"/>
      <c r="M97" s="99"/>
      <c r="N97" s="200"/>
      <c r="O97" s="100"/>
      <c r="P97" s="201">
        <f>P98</f>
        <v>0</v>
      </c>
      <c r="Q97" s="100"/>
      <c r="R97" s="201">
        <f>R98</f>
        <v>0</v>
      </c>
      <c r="S97" s="100"/>
      <c r="T97" s="202">
        <f>T98</f>
        <v>0</v>
      </c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T97" s="21" t="s">
        <v>73</v>
      </c>
      <c r="AU97" s="21" t="s">
        <v>271</v>
      </c>
      <c r="BK97" s="203">
        <f>BK98</f>
        <v>0</v>
      </c>
    </row>
    <row r="98" s="12" customFormat="1" ht="25.92" customHeight="1">
      <c r="A98" s="12"/>
      <c r="B98" s="204"/>
      <c r="C98" s="205"/>
      <c r="D98" s="206" t="s">
        <v>73</v>
      </c>
      <c r="E98" s="207" t="s">
        <v>4933</v>
      </c>
      <c r="F98" s="207" t="s">
        <v>4934</v>
      </c>
      <c r="G98" s="205"/>
      <c r="H98" s="205"/>
      <c r="I98" s="208"/>
      <c r="J98" s="209">
        <f>BK98</f>
        <v>0</v>
      </c>
      <c r="K98" s="205"/>
      <c r="L98" s="210"/>
      <c r="M98" s="211"/>
      <c r="N98" s="212"/>
      <c r="O98" s="212"/>
      <c r="P98" s="213">
        <f>P99+P167+P183+P191</f>
        <v>0</v>
      </c>
      <c r="Q98" s="212"/>
      <c r="R98" s="213">
        <f>R99+R167+R183+R191</f>
        <v>0</v>
      </c>
      <c r="S98" s="212"/>
      <c r="T98" s="214">
        <f>T99+T167+T183+T191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5" t="s">
        <v>81</v>
      </c>
      <c r="AT98" s="216" t="s">
        <v>73</v>
      </c>
      <c r="AU98" s="216" t="s">
        <v>74</v>
      </c>
      <c r="AY98" s="215" t="s">
        <v>426</v>
      </c>
      <c r="BK98" s="217">
        <f>BK99+BK167+BK183+BK191</f>
        <v>0</v>
      </c>
    </row>
    <row r="99" s="12" customFormat="1" ht="22.8" customHeight="1">
      <c r="A99" s="12"/>
      <c r="B99" s="204"/>
      <c r="C99" s="205"/>
      <c r="D99" s="206" t="s">
        <v>73</v>
      </c>
      <c r="E99" s="218" t="s">
        <v>4791</v>
      </c>
      <c r="F99" s="218" t="s">
        <v>4935</v>
      </c>
      <c r="G99" s="205"/>
      <c r="H99" s="205"/>
      <c r="I99" s="208"/>
      <c r="J99" s="219">
        <f>BK99</f>
        <v>0</v>
      </c>
      <c r="K99" s="205"/>
      <c r="L99" s="210"/>
      <c r="M99" s="211"/>
      <c r="N99" s="212"/>
      <c r="O99" s="212"/>
      <c r="P99" s="213">
        <f>P100+SUM(P101:P154)+P156</f>
        <v>0</v>
      </c>
      <c r="Q99" s="212"/>
      <c r="R99" s="213">
        <f>R100+SUM(R101:R154)+R156</f>
        <v>0</v>
      </c>
      <c r="S99" s="212"/>
      <c r="T99" s="214">
        <f>T100+SUM(T101:T154)+T156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5" t="s">
        <v>81</v>
      </c>
      <c r="AT99" s="216" t="s">
        <v>73</v>
      </c>
      <c r="AU99" s="216" t="s">
        <v>81</v>
      </c>
      <c r="AY99" s="215" t="s">
        <v>426</v>
      </c>
      <c r="BK99" s="217">
        <f>BK100+SUM(BK101:BK154)+BK156</f>
        <v>0</v>
      </c>
    </row>
    <row r="100" s="2" customFormat="1" ht="180.75" customHeight="1">
      <c r="A100" s="42"/>
      <c r="B100" s="43"/>
      <c r="C100" s="220" t="s">
        <v>81</v>
      </c>
      <c r="D100" s="220" t="s">
        <v>433</v>
      </c>
      <c r="E100" s="221" t="s">
        <v>4936</v>
      </c>
      <c r="F100" s="222" t="s">
        <v>4937</v>
      </c>
      <c r="G100" s="223" t="s">
        <v>4938</v>
      </c>
      <c r="H100" s="224">
        <v>1</v>
      </c>
      <c r="I100" s="225"/>
      <c r="J100" s="226">
        <f>ROUND(I100*H100,2)</f>
        <v>0</v>
      </c>
      <c r="K100" s="222" t="s">
        <v>28</v>
      </c>
      <c r="L100" s="48"/>
      <c r="M100" s="227" t="s">
        <v>28</v>
      </c>
      <c r="N100" s="228" t="s">
        <v>45</v>
      </c>
      <c r="O100" s="88"/>
      <c r="P100" s="229">
        <f>O100*H100</f>
        <v>0</v>
      </c>
      <c r="Q100" s="229">
        <v>0</v>
      </c>
      <c r="R100" s="229">
        <f>Q100*H100</f>
        <v>0</v>
      </c>
      <c r="S100" s="229">
        <v>0</v>
      </c>
      <c r="T100" s="230">
        <f>S100*H100</f>
        <v>0</v>
      </c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R100" s="231" t="s">
        <v>933</v>
      </c>
      <c r="AT100" s="231" t="s">
        <v>433</v>
      </c>
      <c r="AU100" s="231" t="s">
        <v>83</v>
      </c>
      <c r="AY100" s="21" t="s">
        <v>426</v>
      </c>
      <c r="BE100" s="232">
        <f>IF(N100="základní",J100,0)</f>
        <v>0</v>
      </c>
      <c r="BF100" s="232">
        <f>IF(N100="snížená",J100,0)</f>
        <v>0</v>
      </c>
      <c r="BG100" s="232">
        <f>IF(N100="zákl. přenesená",J100,0)</f>
        <v>0</v>
      </c>
      <c r="BH100" s="232">
        <f>IF(N100="sníž. přenesená",J100,0)</f>
        <v>0</v>
      </c>
      <c r="BI100" s="232">
        <f>IF(N100="nulová",J100,0)</f>
        <v>0</v>
      </c>
      <c r="BJ100" s="21" t="s">
        <v>81</v>
      </c>
      <c r="BK100" s="232">
        <f>ROUND(I100*H100,2)</f>
        <v>0</v>
      </c>
      <c r="BL100" s="21" t="s">
        <v>933</v>
      </c>
      <c r="BM100" s="231" t="s">
        <v>83</v>
      </c>
    </row>
    <row r="101" s="2" customFormat="1" ht="24.15" customHeight="1">
      <c r="A101" s="42"/>
      <c r="B101" s="43"/>
      <c r="C101" s="220" t="s">
        <v>83</v>
      </c>
      <c r="D101" s="220" t="s">
        <v>433</v>
      </c>
      <c r="E101" s="221" t="s">
        <v>4939</v>
      </c>
      <c r="F101" s="222" t="s">
        <v>4940</v>
      </c>
      <c r="G101" s="223" t="s">
        <v>4884</v>
      </c>
      <c r="H101" s="224">
        <v>2</v>
      </c>
      <c r="I101" s="225"/>
      <c r="J101" s="226">
        <f>ROUND(I101*H101,2)</f>
        <v>0</v>
      </c>
      <c r="K101" s="222" t="s">
        <v>28</v>
      </c>
      <c r="L101" s="48"/>
      <c r="M101" s="227" t="s">
        <v>28</v>
      </c>
      <c r="N101" s="228" t="s">
        <v>45</v>
      </c>
      <c r="O101" s="88"/>
      <c r="P101" s="229">
        <f>O101*H101</f>
        <v>0</v>
      </c>
      <c r="Q101" s="229">
        <v>0</v>
      </c>
      <c r="R101" s="229">
        <f>Q101*H101</f>
        <v>0</v>
      </c>
      <c r="S101" s="229">
        <v>0</v>
      </c>
      <c r="T101" s="230">
        <f>S101*H101</f>
        <v>0</v>
      </c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R101" s="231" t="s">
        <v>933</v>
      </c>
      <c r="AT101" s="231" t="s">
        <v>433</v>
      </c>
      <c r="AU101" s="231" t="s">
        <v>83</v>
      </c>
      <c r="AY101" s="21" t="s">
        <v>426</v>
      </c>
      <c r="BE101" s="232">
        <f>IF(N101="základní",J101,0)</f>
        <v>0</v>
      </c>
      <c r="BF101" s="232">
        <f>IF(N101="snížená",J101,0)</f>
        <v>0</v>
      </c>
      <c r="BG101" s="232">
        <f>IF(N101="zákl. přenesená",J101,0)</f>
        <v>0</v>
      </c>
      <c r="BH101" s="232">
        <f>IF(N101="sníž. přenesená",J101,0)</f>
        <v>0</v>
      </c>
      <c r="BI101" s="232">
        <f>IF(N101="nulová",J101,0)</f>
        <v>0</v>
      </c>
      <c r="BJ101" s="21" t="s">
        <v>81</v>
      </c>
      <c r="BK101" s="232">
        <f>ROUND(I101*H101,2)</f>
        <v>0</v>
      </c>
      <c r="BL101" s="21" t="s">
        <v>933</v>
      </c>
      <c r="BM101" s="231" t="s">
        <v>438</v>
      </c>
    </row>
    <row r="102" s="2" customFormat="1" ht="24.15" customHeight="1">
      <c r="A102" s="42"/>
      <c r="B102" s="43"/>
      <c r="C102" s="220" t="s">
        <v>469</v>
      </c>
      <c r="D102" s="220" t="s">
        <v>433</v>
      </c>
      <c r="E102" s="221" t="s">
        <v>4941</v>
      </c>
      <c r="F102" s="222" t="s">
        <v>4942</v>
      </c>
      <c r="G102" s="223" t="s">
        <v>4884</v>
      </c>
      <c r="H102" s="224">
        <v>2</v>
      </c>
      <c r="I102" s="225"/>
      <c r="J102" s="226">
        <f>ROUND(I102*H102,2)</f>
        <v>0</v>
      </c>
      <c r="K102" s="222" t="s">
        <v>28</v>
      </c>
      <c r="L102" s="48"/>
      <c r="M102" s="227" t="s">
        <v>28</v>
      </c>
      <c r="N102" s="228" t="s">
        <v>45</v>
      </c>
      <c r="O102" s="88"/>
      <c r="P102" s="229">
        <f>O102*H102</f>
        <v>0</v>
      </c>
      <c r="Q102" s="229">
        <v>0</v>
      </c>
      <c r="R102" s="229">
        <f>Q102*H102</f>
        <v>0</v>
      </c>
      <c r="S102" s="229">
        <v>0</v>
      </c>
      <c r="T102" s="230">
        <f>S102*H102</f>
        <v>0</v>
      </c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R102" s="231" t="s">
        <v>933</v>
      </c>
      <c r="AT102" s="231" t="s">
        <v>433</v>
      </c>
      <c r="AU102" s="231" t="s">
        <v>83</v>
      </c>
      <c r="AY102" s="21" t="s">
        <v>426</v>
      </c>
      <c r="BE102" s="232">
        <f>IF(N102="základní",J102,0)</f>
        <v>0</v>
      </c>
      <c r="BF102" s="232">
        <f>IF(N102="snížená",J102,0)</f>
        <v>0</v>
      </c>
      <c r="BG102" s="232">
        <f>IF(N102="zákl. přenesená",J102,0)</f>
        <v>0</v>
      </c>
      <c r="BH102" s="232">
        <f>IF(N102="sníž. přenesená",J102,0)</f>
        <v>0</v>
      </c>
      <c r="BI102" s="232">
        <f>IF(N102="nulová",J102,0)</f>
        <v>0</v>
      </c>
      <c r="BJ102" s="21" t="s">
        <v>81</v>
      </c>
      <c r="BK102" s="232">
        <f>ROUND(I102*H102,2)</f>
        <v>0</v>
      </c>
      <c r="BL102" s="21" t="s">
        <v>933</v>
      </c>
      <c r="BM102" s="231" t="s">
        <v>517</v>
      </c>
    </row>
    <row r="103" s="2" customFormat="1" ht="37.8" customHeight="1">
      <c r="A103" s="42"/>
      <c r="B103" s="43"/>
      <c r="C103" s="220" t="s">
        <v>438</v>
      </c>
      <c r="D103" s="220" t="s">
        <v>433</v>
      </c>
      <c r="E103" s="221" t="s">
        <v>4943</v>
      </c>
      <c r="F103" s="222" t="s">
        <v>4944</v>
      </c>
      <c r="G103" s="223" t="s">
        <v>859</v>
      </c>
      <c r="H103" s="224">
        <v>1</v>
      </c>
      <c r="I103" s="225"/>
      <c r="J103" s="226">
        <f>ROUND(I103*H103,2)</f>
        <v>0</v>
      </c>
      <c r="K103" s="222" t="s">
        <v>28</v>
      </c>
      <c r="L103" s="48"/>
      <c r="M103" s="227" t="s">
        <v>28</v>
      </c>
      <c r="N103" s="228" t="s">
        <v>45</v>
      </c>
      <c r="O103" s="88"/>
      <c r="P103" s="229">
        <f>O103*H103</f>
        <v>0</v>
      </c>
      <c r="Q103" s="229">
        <v>0</v>
      </c>
      <c r="R103" s="229">
        <f>Q103*H103</f>
        <v>0</v>
      </c>
      <c r="S103" s="229">
        <v>0</v>
      </c>
      <c r="T103" s="230">
        <f>S103*H103</f>
        <v>0</v>
      </c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R103" s="231" t="s">
        <v>933</v>
      </c>
      <c r="AT103" s="231" t="s">
        <v>433</v>
      </c>
      <c r="AU103" s="231" t="s">
        <v>83</v>
      </c>
      <c r="AY103" s="21" t="s">
        <v>426</v>
      </c>
      <c r="BE103" s="232">
        <f>IF(N103="základní",J103,0)</f>
        <v>0</v>
      </c>
      <c r="BF103" s="232">
        <f>IF(N103="snížená",J103,0)</f>
        <v>0</v>
      </c>
      <c r="BG103" s="232">
        <f>IF(N103="zákl. přenesená",J103,0)</f>
        <v>0</v>
      </c>
      <c r="BH103" s="232">
        <f>IF(N103="sníž. přenesená",J103,0)</f>
        <v>0</v>
      </c>
      <c r="BI103" s="232">
        <f>IF(N103="nulová",J103,0)</f>
        <v>0</v>
      </c>
      <c r="BJ103" s="21" t="s">
        <v>81</v>
      </c>
      <c r="BK103" s="232">
        <f>ROUND(I103*H103,2)</f>
        <v>0</v>
      </c>
      <c r="BL103" s="21" t="s">
        <v>933</v>
      </c>
      <c r="BM103" s="231" t="s">
        <v>491</v>
      </c>
    </row>
    <row r="104" s="2" customFormat="1" ht="16.5" customHeight="1">
      <c r="A104" s="42"/>
      <c r="B104" s="43"/>
      <c r="C104" s="220" t="s">
        <v>501</v>
      </c>
      <c r="D104" s="220" t="s">
        <v>433</v>
      </c>
      <c r="E104" s="221" t="s">
        <v>4945</v>
      </c>
      <c r="F104" s="222" t="s">
        <v>4946</v>
      </c>
      <c r="G104" s="223" t="s">
        <v>4884</v>
      </c>
      <c r="H104" s="224">
        <v>4</v>
      </c>
      <c r="I104" s="225"/>
      <c r="J104" s="226">
        <f>ROUND(I104*H104,2)</f>
        <v>0</v>
      </c>
      <c r="K104" s="222" t="s">
        <v>28</v>
      </c>
      <c r="L104" s="48"/>
      <c r="M104" s="227" t="s">
        <v>28</v>
      </c>
      <c r="N104" s="228" t="s">
        <v>45</v>
      </c>
      <c r="O104" s="88"/>
      <c r="P104" s="229">
        <f>O104*H104</f>
        <v>0</v>
      </c>
      <c r="Q104" s="229">
        <v>0</v>
      </c>
      <c r="R104" s="229">
        <f>Q104*H104</f>
        <v>0</v>
      </c>
      <c r="S104" s="229">
        <v>0</v>
      </c>
      <c r="T104" s="230">
        <f>S104*H104</f>
        <v>0</v>
      </c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R104" s="231" t="s">
        <v>933</v>
      </c>
      <c r="AT104" s="231" t="s">
        <v>433</v>
      </c>
      <c r="AU104" s="231" t="s">
        <v>83</v>
      </c>
      <c r="AY104" s="21" t="s">
        <v>426</v>
      </c>
      <c r="BE104" s="232">
        <f>IF(N104="základní",J104,0)</f>
        <v>0</v>
      </c>
      <c r="BF104" s="232">
        <f>IF(N104="snížená",J104,0)</f>
        <v>0</v>
      </c>
      <c r="BG104" s="232">
        <f>IF(N104="zákl. přenesená",J104,0)</f>
        <v>0</v>
      </c>
      <c r="BH104" s="232">
        <f>IF(N104="sníž. přenesená",J104,0)</f>
        <v>0</v>
      </c>
      <c r="BI104" s="232">
        <f>IF(N104="nulová",J104,0)</f>
        <v>0</v>
      </c>
      <c r="BJ104" s="21" t="s">
        <v>81</v>
      </c>
      <c r="BK104" s="232">
        <f>ROUND(I104*H104,2)</f>
        <v>0</v>
      </c>
      <c r="BL104" s="21" t="s">
        <v>933</v>
      </c>
      <c r="BM104" s="231" t="s">
        <v>572</v>
      </c>
    </row>
    <row r="105" s="2" customFormat="1" ht="16.5" customHeight="1">
      <c r="A105" s="42"/>
      <c r="B105" s="43"/>
      <c r="C105" s="220" t="s">
        <v>517</v>
      </c>
      <c r="D105" s="220" t="s">
        <v>433</v>
      </c>
      <c r="E105" s="221" t="s">
        <v>4947</v>
      </c>
      <c r="F105" s="222" t="s">
        <v>4948</v>
      </c>
      <c r="G105" s="223" t="s">
        <v>4884</v>
      </c>
      <c r="H105" s="224">
        <v>1</v>
      </c>
      <c r="I105" s="225"/>
      <c r="J105" s="226">
        <f>ROUND(I105*H105,2)</f>
        <v>0</v>
      </c>
      <c r="K105" s="222" t="s">
        <v>28</v>
      </c>
      <c r="L105" s="48"/>
      <c r="M105" s="227" t="s">
        <v>28</v>
      </c>
      <c r="N105" s="228" t="s">
        <v>45</v>
      </c>
      <c r="O105" s="88"/>
      <c r="P105" s="229">
        <f>O105*H105</f>
        <v>0</v>
      </c>
      <c r="Q105" s="229">
        <v>0</v>
      </c>
      <c r="R105" s="229">
        <f>Q105*H105</f>
        <v>0</v>
      </c>
      <c r="S105" s="229">
        <v>0</v>
      </c>
      <c r="T105" s="230">
        <f>S105*H105</f>
        <v>0</v>
      </c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R105" s="231" t="s">
        <v>933</v>
      </c>
      <c r="AT105" s="231" t="s">
        <v>433</v>
      </c>
      <c r="AU105" s="231" t="s">
        <v>83</v>
      </c>
      <c r="AY105" s="21" t="s">
        <v>426</v>
      </c>
      <c r="BE105" s="232">
        <f>IF(N105="základní",J105,0)</f>
        <v>0</v>
      </c>
      <c r="BF105" s="232">
        <f>IF(N105="snížená",J105,0)</f>
        <v>0</v>
      </c>
      <c r="BG105" s="232">
        <f>IF(N105="zákl. přenesená",J105,0)</f>
        <v>0</v>
      </c>
      <c r="BH105" s="232">
        <f>IF(N105="sníž. přenesená",J105,0)</f>
        <v>0</v>
      </c>
      <c r="BI105" s="232">
        <f>IF(N105="nulová",J105,0)</f>
        <v>0</v>
      </c>
      <c r="BJ105" s="21" t="s">
        <v>81</v>
      </c>
      <c r="BK105" s="232">
        <f>ROUND(I105*H105,2)</f>
        <v>0</v>
      </c>
      <c r="BL105" s="21" t="s">
        <v>933</v>
      </c>
      <c r="BM105" s="231" t="s">
        <v>564</v>
      </c>
    </row>
    <row r="106" s="2" customFormat="1" ht="16.5" customHeight="1">
      <c r="A106" s="42"/>
      <c r="B106" s="43"/>
      <c r="C106" s="220" t="s">
        <v>531</v>
      </c>
      <c r="D106" s="220" t="s">
        <v>433</v>
      </c>
      <c r="E106" s="221" t="s">
        <v>4949</v>
      </c>
      <c r="F106" s="222" t="s">
        <v>4950</v>
      </c>
      <c r="G106" s="223" t="s">
        <v>4884</v>
      </c>
      <c r="H106" s="224">
        <v>4</v>
      </c>
      <c r="I106" s="225"/>
      <c r="J106" s="226">
        <f>ROUND(I106*H106,2)</f>
        <v>0</v>
      </c>
      <c r="K106" s="222" t="s">
        <v>28</v>
      </c>
      <c r="L106" s="48"/>
      <c r="M106" s="227" t="s">
        <v>28</v>
      </c>
      <c r="N106" s="228" t="s">
        <v>45</v>
      </c>
      <c r="O106" s="88"/>
      <c r="P106" s="229">
        <f>O106*H106</f>
        <v>0</v>
      </c>
      <c r="Q106" s="229">
        <v>0</v>
      </c>
      <c r="R106" s="229">
        <f>Q106*H106</f>
        <v>0</v>
      </c>
      <c r="S106" s="229">
        <v>0</v>
      </c>
      <c r="T106" s="230">
        <f>S106*H106</f>
        <v>0</v>
      </c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R106" s="231" t="s">
        <v>933</v>
      </c>
      <c r="AT106" s="231" t="s">
        <v>433</v>
      </c>
      <c r="AU106" s="231" t="s">
        <v>83</v>
      </c>
      <c r="AY106" s="21" t="s">
        <v>426</v>
      </c>
      <c r="BE106" s="232">
        <f>IF(N106="základní",J106,0)</f>
        <v>0</v>
      </c>
      <c r="BF106" s="232">
        <f>IF(N106="snížená",J106,0)</f>
        <v>0</v>
      </c>
      <c r="BG106" s="232">
        <f>IF(N106="zákl. přenesená",J106,0)</f>
        <v>0</v>
      </c>
      <c r="BH106" s="232">
        <f>IF(N106="sníž. přenesená",J106,0)</f>
        <v>0</v>
      </c>
      <c r="BI106" s="232">
        <f>IF(N106="nulová",J106,0)</f>
        <v>0</v>
      </c>
      <c r="BJ106" s="21" t="s">
        <v>81</v>
      </c>
      <c r="BK106" s="232">
        <f>ROUND(I106*H106,2)</f>
        <v>0</v>
      </c>
      <c r="BL106" s="21" t="s">
        <v>933</v>
      </c>
      <c r="BM106" s="231" t="s">
        <v>627</v>
      </c>
    </row>
    <row r="107" s="2" customFormat="1" ht="24.15" customHeight="1">
      <c r="A107" s="42"/>
      <c r="B107" s="43"/>
      <c r="C107" s="220" t="s">
        <v>491</v>
      </c>
      <c r="D107" s="220" t="s">
        <v>433</v>
      </c>
      <c r="E107" s="221" t="s">
        <v>4951</v>
      </c>
      <c r="F107" s="222" t="s">
        <v>4952</v>
      </c>
      <c r="G107" s="223" t="s">
        <v>4915</v>
      </c>
      <c r="H107" s="224">
        <v>16</v>
      </c>
      <c r="I107" s="225"/>
      <c r="J107" s="226">
        <f>ROUND(I107*H107,2)</f>
        <v>0</v>
      </c>
      <c r="K107" s="222" t="s">
        <v>28</v>
      </c>
      <c r="L107" s="48"/>
      <c r="M107" s="227" t="s">
        <v>28</v>
      </c>
      <c r="N107" s="228" t="s">
        <v>45</v>
      </c>
      <c r="O107" s="88"/>
      <c r="P107" s="229">
        <f>O107*H107</f>
        <v>0</v>
      </c>
      <c r="Q107" s="229">
        <v>0</v>
      </c>
      <c r="R107" s="229">
        <f>Q107*H107</f>
        <v>0</v>
      </c>
      <c r="S107" s="229">
        <v>0</v>
      </c>
      <c r="T107" s="230">
        <f>S107*H107</f>
        <v>0</v>
      </c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R107" s="231" t="s">
        <v>933</v>
      </c>
      <c r="AT107" s="231" t="s">
        <v>433</v>
      </c>
      <c r="AU107" s="231" t="s">
        <v>83</v>
      </c>
      <c r="AY107" s="21" t="s">
        <v>426</v>
      </c>
      <c r="BE107" s="232">
        <f>IF(N107="základní",J107,0)</f>
        <v>0</v>
      </c>
      <c r="BF107" s="232">
        <f>IF(N107="snížená",J107,0)</f>
        <v>0</v>
      </c>
      <c r="BG107" s="232">
        <f>IF(N107="zákl. přenesená",J107,0)</f>
        <v>0</v>
      </c>
      <c r="BH107" s="232">
        <f>IF(N107="sníž. přenesená",J107,0)</f>
        <v>0</v>
      </c>
      <c r="BI107" s="232">
        <f>IF(N107="nulová",J107,0)</f>
        <v>0</v>
      </c>
      <c r="BJ107" s="21" t="s">
        <v>81</v>
      </c>
      <c r="BK107" s="232">
        <f>ROUND(I107*H107,2)</f>
        <v>0</v>
      </c>
      <c r="BL107" s="21" t="s">
        <v>933</v>
      </c>
      <c r="BM107" s="231" t="s">
        <v>645</v>
      </c>
    </row>
    <row r="108" s="2" customFormat="1" ht="16.5" customHeight="1">
      <c r="A108" s="42"/>
      <c r="B108" s="43"/>
      <c r="C108" s="220" t="s">
        <v>556</v>
      </c>
      <c r="D108" s="220" t="s">
        <v>433</v>
      </c>
      <c r="E108" s="221" t="s">
        <v>4953</v>
      </c>
      <c r="F108" s="222" t="s">
        <v>4954</v>
      </c>
      <c r="G108" s="223" t="s">
        <v>4955</v>
      </c>
      <c r="H108" s="224">
        <v>400</v>
      </c>
      <c r="I108" s="225"/>
      <c r="J108" s="226">
        <f>ROUND(I108*H108,2)</f>
        <v>0</v>
      </c>
      <c r="K108" s="222" t="s">
        <v>28</v>
      </c>
      <c r="L108" s="48"/>
      <c r="M108" s="227" t="s">
        <v>28</v>
      </c>
      <c r="N108" s="228" t="s">
        <v>45</v>
      </c>
      <c r="O108" s="88"/>
      <c r="P108" s="229">
        <f>O108*H108</f>
        <v>0</v>
      </c>
      <c r="Q108" s="229">
        <v>0</v>
      </c>
      <c r="R108" s="229">
        <f>Q108*H108</f>
        <v>0</v>
      </c>
      <c r="S108" s="229">
        <v>0</v>
      </c>
      <c r="T108" s="230">
        <f>S108*H108</f>
        <v>0</v>
      </c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R108" s="231" t="s">
        <v>933</v>
      </c>
      <c r="AT108" s="231" t="s">
        <v>433</v>
      </c>
      <c r="AU108" s="231" t="s">
        <v>83</v>
      </c>
      <c r="AY108" s="21" t="s">
        <v>426</v>
      </c>
      <c r="BE108" s="232">
        <f>IF(N108="základní",J108,0)</f>
        <v>0</v>
      </c>
      <c r="BF108" s="232">
        <f>IF(N108="snížená",J108,0)</f>
        <v>0</v>
      </c>
      <c r="BG108" s="232">
        <f>IF(N108="zákl. přenesená",J108,0)</f>
        <v>0</v>
      </c>
      <c r="BH108" s="232">
        <f>IF(N108="sníž. přenesená",J108,0)</f>
        <v>0</v>
      </c>
      <c r="BI108" s="232">
        <f>IF(N108="nulová",J108,0)</f>
        <v>0</v>
      </c>
      <c r="BJ108" s="21" t="s">
        <v>81</v>
      </c>
      <c r="BK108" s="232">
        <f>ROUND(I108*H108,2)</f>
        <v>0</v>
      </c>
      <c r="BL108" s="21" t="s">
        <v>933</v>
      </c>
      <c r="BM108" s="231" t="s">
        <v>657</v>
      </c>
    </row>
    <row r="109" s="2" customFormat="1" ht="16.5" customHeight="1">
      <c r="A109" s="42"/>
      <c r="B109" s="43"/>
      <c r="C109" s="220" t="s">
        <v>572</v>
      </c>
      <c r="D109" s="220" t="s">
        <v>433</v>
      </c>
      <c r="E109" s="221" t="s">
        <v>4956</v>
      </c>
      <c r="F109" s="222" t="s">
        <v>4957</v>
      </c>
      <c r="G109" s="223" t="s">
        <v>4915</v>
      </c>
      <c r="H109" s="224">
        <v>12</v>
      </c>
      <c r="I109" s="225"/>
      <c r="J109" s="226">
        <f>ROUND(I109*H109,2)</f>
        <v>0</v>
      </c>
      <c r="K109" s="222" t="s">
        <v>28</v>
      </c>
      <c r="L109" s="48"/>
      <c r="M109" s="227" t="s">
        <v>28</v>
      </c>
      <c r="N109" s="228" t="s">
        <v>45</v>
      </c>
      <c r="O109" s="88"/>
      <c r="P109" s="229">
        <f>O109*H109</f>
        <v>0</v>
      </c>
      <c r="Q109" s="229">
        <v>0</v>
      </c>
      <c r="R109" s="229">
        <f>Q109*H109</f>
        <v>0</v>
      </c>
      <c r="S109" s="229">
        <v>0</v>
      </c>
      <c r="T109" s="230">
        <f>S109*H109</f>
        <v>0</v>
      </c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R109" s="231" t="s">
        <v>933</v>
      </c>
      <c r="AT109" s="231" t="s">
        <v>433</v>
      </c>
      <c r="AU109" s="231" t="s">
        <v>83</v>
      </c>
      <c r="AY109" s="21" t="s">
        <v>426</v>
      </c>
      <c r="BE109" s="232">
        <f>IF(N109="základní",J109,0)</f>
        <v>0</v>
      </c>
      <c r="BF109" s="232">
        <f>IF(N109="snížená",J109,0)</f>
        <v>0</v>
      </c>
      <c r="BG109" s="232">
        <f>IF(N109="zákl. přenesená",J109,0)</f>
        <v>0</v>
      </c>
      <c r="BH109" s="232">
        <f>IF(N109="sníž. přenesená",J109,0)</f>
        <v>0</v>
      </c>
      <c r="BI109" s="232">
        <f>IF(N109="nulová",J109,0)</f>
        <v>0</v>
      </c>
      <c r="BJ109" s="21" t="s">
        <v>81</v>
      </c>
      <c r="BK109" s="232">
        <f>ROUND(I109*H109,2)</f>
        <v>0</v>
      </c>
      <c r="BL109" s="21" t="s">
        <v>933</v>
      </c>
      <c r="BM109" s="231" t="s">
        <v>668</v>
      </c>
    </row>
    <row r="110" s="2" customFormat="1" ht="24.15" customHeight="1">
      <c r="A110" s="42"/>
      <c r="B110" s="43"/>
      <c r="C110" s="220" t="s">
        <v>429</v>
      </c>
      <c r="D110" s="220" t="s">
        <v>433</v>
      </c>
      <c r="E110" s="221" t="s">
        <v>4958</v>
      </c>
      <c r="F110" s="222" t="s">
        <v>4959</v>
      </c>
      <c r="G110" s="223" t="s">
        <v>4960</v>
      </c>
      <c r="H110" s="224">
        <v>3</v>
      </c>
      <c r="I110" s="225"/>
      <c r="J110" s="226">
        <f>ROUND(I110*H110,2)</f>
        <v>0</v>
      </c>
      <c r="K110" s="222" t="s">
        <v>28</v>
      </c>
      <c r="L110" s="48"/>
      <c r="M110" s="227" t="s">
        <v>28</v>
      </c>
      <c r="N110" s="228" t="s">
        <v>45</v>
      </c>
      <c r="O110" s="88"/>
      <c r="P110" s="229">
        <f>O110*H110</f>
        <v>0</v>
      </c>
      <c r="Q110" s="229">
        <v>0</v>
      </c>
      <c r="R110" s="229">
        <f>Q110*H110</f>
        <v>0</v>
      </c>
      <c r="S110" s="229">
        <v>0</v>
      </c>
      <c r="T110" s="230">
        <f>S110*H110</f>
        <v>0</v>
      </c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R110" s="231" t="s">
        <v>933</v>
      </c>
      <c r="AT110" s="231" t="s">
        <v>433</v>
      </c>
      <c r="AU110" s="231" t="s">
        <v>83</v>
      </c>
      <c r="AY110" s="21" t="s">
        <v>426</v>
      </c>
      <c r="BE110" s="232">
        <f>IF(N110="základní",J110,0)</f>
        <v>0</v>
      </c>
      <c r="BF110" s="232">
        <f>IF(N110="snížená",J110,0)</f>
        <v>0</v>
      </c>
      <c r="BG110" s="232">
        <f>IF(N110="zákl. přenesená",J110,0)</f>
        <v>0</v>
      </c>
      <c r="BH110" s="232">
        <f>IF(N110="sníž. přenesená",J110,0)</f>
        <v>0</v>
      </c>
      <c r="BI110" s="232">
        <f>IF(N110="nulová",J110,0)</f>
        <v>0</v>
      </c>
      <c r="BJ110" s="21" t="s">
        <v>81</v>
      </c>
      <c r="BK110" s="232">
        <f>ROUND(I110*H110,2)</f>
        <v>0</v>
      </c>
      <c r="BL110" s="21" t="s">
        <v>933</v>
      </c>
      <c r="BM110" s="231" t="s">
        <v>677</v>
      </c>
    </row>
    <row r="111" s="2" customFormat="1" ht="24.15" customHeight="1">
      <c r="A111" s="42"/>
      <c r="B111" s="43"/>
      <c r="C111" s="220" t="s">
        <v>564</v>
      </c>
      <c r="D111" s="220" t="s">
        <v>433</v>
      </c>
      <c r="E111" s="221" t="s">
        <v>4961</v>
      </c>
      <c r="F111" s="222" t="s">
        <v>4962</v>
      </c>
      <c r="G111" s="223" t="s">
        <v>4884</v>
      </c>
      <c r="H111" s="224">
        <v>4</v>
      </c>
      <c r="I111" s="225"/>
      <c r="J111" s="226">
        <f>ROUND(I111*H111,2)</f>
        <v>0</v>
      </c>
      <c r="K111" s="222" t="s">
        <v>28</v>
      </c>
      <c r="L111" s="48"/>
      <c r="M111" s="227" t="s">
        <v>28</v>
      </c>
      <c r="N111" s="228" t="s">
        <v>45</v>
      </c>
      <c r="O111" s="88"/>
      <c r="P111" s="229">
        <f>O111*H111</f>
        <v>0</v>
      </c>
      <c r="Q111" s="229">
        <v>0</v>
      </c>
      <c r="R111" s="229">
        <f>Q111*H111</f>
        <v>0</v>
      </c>
      <c r="S111" s="229">
        <v>0</v>
      </c>
      <c r="T111" s="230">
        <f>S111*H111</f>
        <v>0</v>
      </c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R111" s="231" t="s">
        <v>933</v>
      </c>
      <c r="AT111" s="231" t="s">
        <v>433</v>
      </c>
      <c r="AU111" s="231" t="s">
        <v>83</v>
      </c>
      <c r="AY111" s="21" t="s">
        <v>426</v>
      </c>
      <c r="BE111" s="232">
        <f>IF(N111="základní",J111,0)</f>
        <v>0</v>
      </c>
      <c r="BF111" s="232">
        <f>IF(N111="snížená",J111,0)</f>
        <v>0</v>
      </c>
      <c r="BG111" s="232">
        <f>IF(N111="zákl. přenesená",J111,0)</f>
        <v>0</v>
      </c>
      <c r="BH111" s="232">
        <f>IF(N111="sníž. přenesená",J111,0)</f>
        <v>0</v>
      </c>
      <c r="BI111" s="232">
        <f>IF(N111="nulová",J111,0)</f>
        <v>0</v>
      </c>
      <c r="BJ111" s="21" t="s">
        <v>81</v>
      </c>
      <c r="BK111" s="232">
        <f>ROUND(I111*H111,2)</f>
        <v>0</v>
      </c>
      <c r="BL111" s="21" t="s">
        <v>933</v>
      </c>
      <c r="BM111" s="231" t="s">
        <v>521</v>
      </c>
    </row>
    <row r="112" s="2" customFormat="1" ht="24.15" customHeight="1">
      <c r="A112" s="42"/>
      <c r="B112" s="43"/>
      <c r="C112" s="220" t="s">
        <v>497</v>
      </c>
      <c r="D112" s="220" t="s">
        <v>433</v>
      </c>
      <c r="E112" s="221" t="s">
        <v>4963</v>
      </c>
      <c r="F112" s="222" t="s">
        <v>4964</v>
      </c>
      <c r="G112" s="223" t="s">
        <v>4884</v>
      </c>
      <c r="H112" s="224">
        <v>3</v>
      </c>
      <c r="I112" s="225"/>
      <c r="J112" s="226">
        <f>ROUND(I112*H112,2)</f>
        <v>0</v>
      </c>
      <c r="K112" s="222" t="s">
        <v>28</v>
      </c>
      <c r="L112" s="48"/>
      <c r="M112" s="227" t="s">
        <v>28</v>
      </c>
      <c r="N112" s="228" t="s">
        <v>45</v>
      </c>
      <c r="O112" s="88"/>
      <c r="P112" s="229">
        <f>O112*H112</f>
        <v>0</v>
      </c>
      <c r="Q112" s="229">
        <v>0</v>
      </c>
      <c r="R112" s="229">
        <f>Q112*H112</f>
        <v>0</v>
      </c>
      <c r="S112" s="229">
        <v>0</v>
      </c>
      <c r="T112" s="230">
        <f>S112*H112</f>
        <v>0</v>
      </c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R112" s="231" t="s">
        <v>933</v>
      </c>
      <c r="AT112" s="231" t="s">
        <v>433</v>
      </c>
      <c r="AU112" s="231" t="s">
        <v>83</v>
      </c>
      <c r="AY112" s="21" t="s">
        <v>426</v>
      </c>
      <c r="BE112" s="232">
        <f>IF(N112="základní",J112,0)</f>
        <v>0</v>
      </c>
      <c r="BF112" s="232">
        <f>IF(N112="snížená",J112,0)</f>
        <v>0</v>
      </c>
      <c r="BG112" s="232">
        <f>IF(N112="zákl. přenesená",J112,0)</f>
        <v>0</v>
      </c>
      <c r="BH112" s="232">
        <f>IF(N112="sníž. přenesená",J112,0)</f>
        <v>0</v>
      </c>
      <c r="BI112" s="232">
        <f>IF(N112="nulová",J112,0)</f>
        <v>0</v>
      </c>
      <c r="BJ112" s="21" t="s">
        <v>81</v>
      </c>
      <c r="BK112" s="232">
        <f>ROUND(I112*H112,2)</f>
        <v>0</v>
      </c>
      <c r="BL112" s="21" t="s">
        <v>933</v>
      </c>
      <c r="BM112" s="231" t="s">
        <v>697</v>
      </c>
    </row>
    <row r="113" s="2" customFormat="1" ht="24.15" customHeight="1">
      <c r="A113" s="42"/>
      <c r="B113" s="43"/>
      <c r="C113" s="220" t="s">
        <v>627</v>
      </c>
      <c r="D113" s="220" t="s">
        <v>433</v>
      </c>
      <c r="E113" s="221" t="s">
        <v>4965</v>
      </c>
      <c r="F113" s="222" t="s">
        <v>4966</v>
      </c>
      <c r="G113" s="223" t="s">
        <v>859</v>
      </c>
      <c r="H113" s="224">
        <v>7</v>
      </c>
      <c r="I113" s="225"/>
      <c r="J113" s="226">
        <f>ROUND(I113*H113,2)</f>
        <v>0</v>
      </c>
      <c r="K113" s="222" t="s">
        <v>28</v>
      </c>
      <c r="L113" s="48"/>
      <c r="M113" s="227" t="s">
        <v>28</v>
      </c>
      <c r="N113" s="228" t="s">
        <v>45</v>
      </c>
      <c r="O113" s="88"/>
      <c r="P113" s="229">
        <f>O113*H113</f>
        <v>0</v>
      </c>
      <c r="Q113" s="229">
        <v>0</v>
      </c>
      <c r="R113" s="229">
        <f>Q113*H113</f>
        <v>0</v>
      </c>
      <c r="S113" s="229">
        <v>0</v>
      </c>
      <c r="T113" s="230">
        <f>S113*H113</f>
        <v>0</v>
      </c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R113" s="231" t="s">
        <v>933</v>
      </c>
      <c r="AT113" s="231" t="s">
        <v>433</v>
      </c>
      <c r="AU113" s="231" t="s">
        <v>83</v>
      </c>
      <c r="AY113" s="21" t="s">
        <v>426</v>
      </c>
      <c r="BE113" s="232">
        <f>IF(N113="základní",J113,0)</f>
        <v>0</v>
      </c>
      <c r="BF113" s="232">
        <f>IF(N113="snížená",J113,0)</f>
        <v>0</v>
      </c>
      <c r="BG113" s="232">
        <f>IF(N113="zákl. přenesená",J113,0)</f>
        <v>0</v>
      </c>
      <c r="BH113" s="232">
        <f>IF(N113="sníž. přenesená",J113,0)</f>
        <v>0</v>
      </c>
      <c r="BI113" s="232">
        <f>IF(N113="nulová",J113,0)</f>
        <v>0</v>
      </c>
      <c r="BJ113" s="21" t="s">
        <v>81</v>
      </c>
      <c r="BK113" s="232">
        <f>ROUND(I113*H113,2)</f>
        <v>0</v>
      </c>
      <c r="BL113" s="21" t="s">
        <v>933</v>
      </c>
      <c r="BM113" s="231" t="s">
        <v>708</v>
      </c>
    </row>
    <row r="114" s="2" customFormat="1" ht="24.15" customHeight="1">
      <c r="A114" s="42"/>
      <c r="B114" s="43"/>
      <c r="C114" s="220" t="s">
        <v>8</v>
      </c>
      <c r="D114" s="220" t="s">
        <v>433</v>
      </c>
      <c r="E114" s="221" t="s">
        <v>4967</v>
      </c>
      <c r="F114" s="222" t="s">
        <v>4968</v>
      </c>
      <c r="G114" s="223" t="s">
        <v>4884</v>
      </c>
      <c r="H114" s="224">
        <v>3</v>
      </c>
      <c r="I114" s="225"/>
      <c r="J114" s="226">
        <f>ROUND(I114*H114,2)</f>
        <v>0</v>
      </c>
      <c r="K114" s="222" t="s">
        <v>28</v>
      </c>
      <c r="L114" s="48"/>
      <c r="M114" s="227" t="s">
        <v>28</v>
      </c>
      <c r="N114" s="228" t="s">
        <v>45</v>
      </c>
      <c r="O114" s="88"/>
      <c r="P114" s="229">
        <f>O114*H114</f>
        <v>0</v>
      </c>
      <c r="Q114" s="229">
        <v>0</v>
      </c>
      <c r="R114" s="229">
        <f>Q114*H114</f>
        <v>0</v>
      </c>
      <c r="S114" s="229">
        <v>0</v>
      </c>
      <c r="T114" s="230">
        <f>S114*H114</f>
        <v>0</v>
      </c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R114" s="231" t="s">
        <v>933</v>
      </c>
      <c r="AT114" s="231" t="s">
        <v>433</v>
      </c>
      <c r="AU114" s="231" t="s">
        <v>83</v>
      </c>
      <c r="AY114" s="21" t="s">
        <v>426</v>
      </c>
      <c r="BE114" s="232">
        <f>IF(N114="základní",J114,0)</f>
        <v>0</v>
      </c>
      <c r="BF114" s="232">
        <f>IF(N114="snížená",J114,0)</f>
        <v>0</v>
      </c>
      <c r="BG114" s="232">
        <f>IF(N114="zákl. přenesená",J114,0)</f>
        <v>0</v>
      </c>
      <c r="BH114" s="232">
        <f>IF(N114="sníž. přenesená",J114,0)</f>
        <v>0</v>
      </c>
      <c r="BI114" s="232">
        <f>IF(N114="nulová",J114,0)</f>
        <v>0</v>
      </c>
      <c r="BJ114" s="21" t="s">
        <v>81</v>
      </c>
      <c r="BK114" s="232">
        <f>ROUND(I114*H114,2)</f>
        <v>0</v>
      </c>
      <c r="BL114" s="21" t="s">
        <v>933</v>
      </c>
      <c r="BM114" s="231" t="s">
        <v>721</v>
      </c>
    </row>
    <row r="115" s="2" customFormat="1" ht="24.15" customHeight="1">
      <c r="A115" s="42"/>
      <c r="B115" s="43"/>
      <c r="C115" s="220" t="s">
        <v>645</v>
      </c>
      <c r="D115" s="220" t="s">
        <v>433</v>
      </c>
      <c r="E115" s="221" t="s">
        <v>4969</v>
      </c>
      <c r="F115" s="222" t="s">
        <v>4970</v>
      </c>
      <c r="G115" s="223" t="s">
        <v>4884</v>
      </c>
      <c r="H115" s="224">
        <v>4</v>
      </c>
      <c r="I115" s="225"/>
      <c r="J115" s="226">
        <f>ROUND(I115*H115,2)</f>
        <v>0</v>
      </c>
      <c r="K115" s="222" t="s">
        <v>28</v>
      </c>
      <c r="L115" s="48"/>
      <c r="M115" s="227" t="s">
        <v>28</v>
      </c>
      <c r="N115" s="228" t="s">
        <v>45</v>
      </c>
      <c r="O115" s="88"/>
      <c r="P115" s="229">
        <f>O115*H115</f>
        <v>0</v>
      </c>
      <c r="Q115" s="229">
        <v>0</v>
      </c>
      <c r="R115" s="229">
        <f>Q115*H115</f>
        <v>0</v>
      </c>
      <c r="S115" s="229">
        <v>0</v>
      </c>
      <c r="T115" s="230">
        <f>S115*H115</f>
        <v>0</v>
      </c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R115" s="231" t="s">
        <v>933</v>
      </c>
      <c r="AT115" s="231" t="s">
        <v>433</v>
      </c>
      <c r="AU115" s="231" t="s">
        <v>83</v>
      </c>
      <c r="AY115" s="21" t="s">
        <v>426</v>
      </c>
      <c r="BE115" s="232">
        <f>IF(N115="základní",J115,0)</f>
        <v>0</v>
      </c>
      <c r="BF115" s="232">
        <f>IF(N115="snížená",J115,0)</f>
        <v>0</v>
      </c>
      <c r="BG115" s="232">
        <f>IF(N115="zákl. přenesená",J115,0)</f>
        <v>0</v>
      </c>
      <c r="BH115" s="232">
        <f>IF(N115="sníž. přenesená",J115,0)</f>
        <v>0</v>
      </c>
      <c r="BI115" s="232">
        <f>IF(N115="nulová",J115,0)</f>
        <v>0</v>
      </c>
      <c r="BJ115" s="21" t="s">
        <v>81</v>
      </c>
      <c r="BK115" s="232">
        <f>ROUND(I115*H115,2)</f>
        <v>0</v>
      </c>
      <c r="BL115" s="21" t="s">
        <v>933</v>
      </c>
      <c r="BM115" s="231" t="s">
        <v>732</v>
      </c>
    </row>
    <row r="116" s="2" customFormat="1" ht="24.15" customHeight="1">
      <c r="A116" s="42"/>
      <c r="B116" s="43"/>
      <c r="C116" s="220" t="s">
        <v>652</v>
      </c>
      <c r="D116" s="220" t="s">
        <v>433</v>
      </c>
      <c r="E116" s="221" t="s">
        <v>4965</v>
      </c>
      <c r="F116" s="222" t="s">
        <v>4966</v>
      </c>
      <c r="G116" s="223" t="s">
        <v>859</v>
      </c>
      <c r="H116" s="224">
        <v>7</v>
      </c>
      <c r="I116" s="225"/>
      <c r="J116" s="226">
        <f>ROUND(I116*H116,2)</f>
        <v>0</v>
      </c>
      <c r="K116" s="222" t="s">
        <v>28</v>
      </c>
      <c r="L116" s="48"/>
      <c r="M116" s="227" t="s">
        <v>28</v>
      </c>
      <c r="N116" s="228" t="s">
        <v>45</v>
      </c>
      <c r="O116" s="88"/>
      <c r="P116" s="229">
        <f>O116*H116</f>
        <v>0</v>
      </c>
      <c r="Q116" s="229">
        <v>0</v>
      </c>
      <c r="R116" s="229">
        <f>Q116*H116</f>
        <v>0</v>
      </c>
      <c r="S116" s="229">
        <v>0</v>
      </c>
      <c r="T116" s="230">
        <f>S116*H116</f>
        <v>0</v>
      </c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R116" s="231" t="s">
        <v>933</v>
      </c>
      <c r="AT116" s="231" t="s">
        <v>433</v>
      </c>
      <c r="AU116" s="231" t="s">
        <v>83</v>
      </c>
      <c r="AY116" s="21" t="s">
        <v>426</v>
      </c>
      <c r="BE116" s="232">
        <f>IF(N116="základní",J116,0)</f>
        <v>0</v>
      </c>
      <c r="BF116" s="232">
        <f>IF(N116="snížená",J116,0)</f>
        <v>0</v>
      </c>
      <c r="BG116" s="232">
        <f>IF(N116="zákl. přenesená",J116,0)</f>
        <v>0</v>
      </c>
      <c r="BH116" s="232">
        <f>IF(N116="sníž. přenesená",J116,0)</f>
        <v>0</v>
      </c>
      <c r="BI116" s="232">
        <f>IF(N116="nulová",J116,0)</f>
        <v>0</v>
      </c>
      <c r="BJ116" s="21" t="s">
        <v>81</v>
      </c>
      <c r="BK116" s="232">
        <f>ROUND(I116*H116,2)</f>
        <v>0</v>
      </c>
      <c r="BL116" s="21" t="s">
        <v>933</v>
      </c>
      <c r="BM116" s="231" t="s">
        <v>305</v>
      </c>
    </row>
    <row r="117" s="2" customFormat="1" ht="16.5" customHeight="1">
      <c r="A117" s="42"/>
      <c r="B117" s="43"/>
      <c r="C117" s="220" t="s">
        <v>657</v>
      </c>
      <c r="D117" s="220" t="s">
        <v>433</v>
      </c>
      <c r="E117" s="221" t="s">
        <v>4971</v>
      </c>
      <c r="F117" s="222" t="s">
        <v>4972</v>
      </c>
      <c r="G117" s="223" t="s">
        <v>4884</v>
      </c>
      <c r="H117" s="224">
        <v>6</v>
      </c>
      <c r="I117" s="225"/>
      <c r="J117" s="226">
        <f>ROUND(I117*H117,2)</f>
        <v>0</v>
      </c>
      <c r="K117" s="222" t="s">
        <v>28</v>
      </c>
      <c r="L117" s="48"/>
      <c r="M117" s="227" t="s">
        <v>28</v>
      </c>
      <c r="N117" s="228" t="s">
        <v>45</v>
      </c>
      <c r="O117" s="88"/>
      <c r="P117" s="229">
        <f>O117*H117</f>
        <v>0</v>
      </c>
      <c r="Q117" s="229">
        <v>0</v>
      </c>
      <c r="R117" s="229">
        <f>Q117*H117</f>
        <v>0</v>
      </c>
      <c r="S117" s="229">
        <v>0</v>
      </c>
      <c r="T117" s="230">
        <f>S117*H117</f>
        <v>0</v>
      </c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R117" s="231" t="s">
        <v>933</v>
      </c>
      <c r="AT117" s="231" t="s">
        <v>433</v>
      </c>
      <c r="AU117" s="231" t="s">
        <v>83</v>
      </c>
      <c r="AY117" s="21" t="s">
        <v>426</v>
      </c>
      <c r="BE117" s="232">
        <f>IF(N117="základní",J117,0)</f>
        <v>0</v>
      </c>
      <c r="BF117" s="232">
        <f>IF(N117="snížená",J117,0)</f>
        <v>0</v>
      </c>
      <c r="BG117" s="232">
        <f>IF(N117="zákl. přenesená",J117,0)</f>
        <v>0</v>
      </c>
      <c r="BH117" s="232">
        <f>IF(N117="sníž. přenesená",J117,0)</f>
        <v>0</v>
      </c>
      <c r="BI117" s="232">
        <f>IF(N117="nulová",J117,0)</f>
        <v>0</v>
      </c>
      <c r="BJ117" s="21" t="s">
        <v>81</v>
      </c>
      <c r="BK117" s="232">
        <f>ROUND(I117*H117,2)</f>
        <v>0</v>
      </c>
      <c r="BL117" s="21" t="s">
        <v>933</v>
      </c>
      <c r="BM117" s="231" t="s">
        <v>223</v>
      </c>
    </row>
    <row r="118" s="2" customFormat="1" ht="16.5" customHeight="1">
      <c r="A118" s="42"/>
      <c r="B118" s="43"/>
      <c r="C118" s="220" t="s">
        <v>663</v>
      </c>
      <c r="D118" s="220" t="s">
        <v>433</v>
      </c>
      <c r="E118" s="221" t="s">
        <v>4973</v>
      </c>
      <c r="F118" s="222" t="s">
        <v>4974</v>
      </c>
      <c r="G118" s="223" t="s">
        <v>4884</v>
      </c>
      <c r="H118" s="224">
        <v>4</v>
      </c>
      <c r="I118" s="225"/>
      <c r="J118" s="226">
        <f>ROUND(I118*H118,2)</f>
        <v>0</v>
      </c>
      <c r="K118" s="222" t="s">
        <v>28</v>
      </c>
      <c r="L118" s="48"/>
      <c r="M118" s="227" t="s">
        <v>28</v>
      </c>
      <c r="N118" s="228" t="s">
        <v>45</v>
      </c>
      <c r="O118" s="88"/>
      <c r="P118" s="229">
        <f>O118*H118</f>
        <v>0</v>
      </c>
      <c r="Q118" s="229">
        <v>0</v>
      </c>
      <c r="R118" s="229">
        <f>Q118*H118</f>
        <v>0</v>
      </c>
      <c r="S118" s="229">
        <v>0</v>
      </c>
      <c r="T118" s="230">
        <f>S118*H118</f>
        <v>0</v>
      </c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R118" s="231" t="s">
        <v>933</v>
      </c>
      <c r="AT118" s="231" t="s">
        <v>433</v>
      </c>
      <c r="AU118" s="231" t="s">
        <v>83</v>
      </c>
      <c r="AY118" s="21" t="s">
        <v>426</v>
      </c>
      <c r="BE118" s="232">
        <f>IF(N118="základní",J118,0)</f>
        <v>0</v>
      </c>
      <c r="BF118" s="232">
        <f>IF(N118="snížená",J118,0)</f>
        <v>0</v>
      </c>
      <c r="BG118" s="232">
        <f>IF(N118="zákl. přenesená",J118,0)</f>
        <v>0</v>
      </c>
      <c r="BH118" s="232">
        <f>IF(N118="sníž. přenesená",J118,0)</f>
        <v>0</v>
      </c>
      <c r="BI118" s="232">
        <f>IF(N118="nulová",J118,0)</f>
        <v>0</v>
      </c>
      <c r="BJ118" s="21" t="s">
        <v>81</v>
      </c>
      <c r="BK118" s="232">
        <f>ROUND(I118*H118,2)</f>
        <v>0</v>
      </c>
      <c r="BL118" s="21" t="s">
        <v>933</v>
      </c>
      <c r="BM118" s="231" t="s">
        <v>769</v>
      </c>
    </row>
    <row r="119" s="2" customFormat="1" ht="24.15" customHeight="1">
      <c r="A119" s="42"/>
      <c r="B119" s="43"/>
      <c r="C119" s="220" t="s">
        <v>668</v>
      </c>
      <c r="D119" s="220" t="s">
        <v>433</v>
      </c>
      <c r="E119" s="221" t="s">
        <v>4975</v>
      </c>
      <c r="F119" s="222" t="s">
        <v>4976</v>
      </c>
      <c r="G119" s="223" t="s">
        <v>859</v>
      </c>
      <c r="H119" s="224">
        <v>6</v>
      </c>
      <c r="I119" s="225"/>
      <c r="J119" s="226">
        <f>ROUND(I119*H119,2)</f>
        <v>0</v>
      </c>
      <c r="K119" s="222" t="s">
        <v>28</v>
      </c>
      <c r="L119" s="48"/>
      <c r="M119" s="227" t="s">
        <v>28</v>
      </c>
      <c r="N119" s="228" t="s">
        <v>45</v>
      </c>
      <c r="O119" s="88"/>
      <c r="P119" s="229">
        <f>O119*H119</f>
        <v>0</v>
      </c>
      <c r="Q119" s="229">
        <v>0</v>
      </c>
      <c r="R119" s="229">
        <f>Q119*H119</f>
        <v>0</v>
      </c>
      <c r="S119" s="229">
        <v>0</v>
      </c>
      <c r="T119" s="230">
        <f>S119*H119</f>
        <v>0</v>
      </c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R119" s="231" t="s">
        <v>933</v>
      </c>
      <c r="AT119" s="231" t="s">
        <v>433</v>
      </c>
      <c r="AU119" s="231" t="s">
        <v>83</v>
      </c>
      <c r="AY119" s="21" t="s">
        <v>426</v>
      </c>
      <c r="BE119" s="232">
        <f>IF(N119="základní",J119,0)</f>
        <v>0</v>
      </c>
      <c r="BF119" s="232">
        <f>IF(N119="snížená",J119,0)</f>
        <v>0</v>
      </c>
      <c r="BG119" s="232">
        <f>IF(N119="zákl. přenesená",J119,0)</f>
        <v>0</v>
      </c>
      <c r="BH119" s="232">
        <f>IF(N119="sníž. přenesená",J119,0)</f>
        <v>0</v>
      </c>
      <c r="BI119" s="232">
        <f>IF(N119="nulová",J119,0)</f>
        <v>0</v>
      </c>
      <c r="BJ119" s="21" t="s">
        <v>81</v>
      </c>
      <c r="BK119" s="232">
        <f>ROUND(I119*H119,2)</f>
        <v>0</v>
      </c>
      <c r="BL119" s="21" t="s">
        <v>933</v>
      </c>
      <c r="BM119" s="231" t="s">
        <v>781</v>
      </c>
    </row>
    <row r="120" s="2" customFormat="1" ht="24.15" customHeight="1">
      <c r="A120" s="42"/>
      <c r="B120" s="43"/>
      <c r="C120" s="220" t="s">
        <v>7</v>
      </c>
      <c r="D120" s="220" t="s">
        <v>433</v>
      </c>
      <c r="E120" s="221" t="s">
        <v>4977</v>
      </c>
      <c r="F120" s="222" t="s">
        <v>4978</v>
      </c>
      <c r="G120" s="223" t="s">
        <v>859</v>
      </c>
      <c r="H120" s="224">
        <v>4</v>
      </c>
      <c r="I120" s="225"/>
      <c r="J120" s="226">
        <f>ROUND(I120*H120,2)</f>
        <v>0</v>
      </c>
      <c r="K120" s="222" t="s">
        <v>28</v>
      </c>
      <c r="L120" s="48"/>
      <c r="M120" s="227" t="s">
        <v>28</v>
      </c>
      <c r="N120" s="228" t="s">
        <v>45</v>
      </c>
      <c r="O120" s="88"/>
      <c r="P120" s="229">
        <f>O120*H120</f>
        <v>0</v>
      </c>
      <c r="Q120" s="229">
        <v>0</v>
      </c>
      <c r="R120" s="229">
        <f>Q120*H120</f>
        <v>0</v>
      </c>
      <c r="S120" s="229">
        <v>0</v>
      </c>
      <c r="T120" s="230">
        <f>S120*H120</f>
        <v>0</v>
      </c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R120" s="231" t="s">
        <v>933</v>
      </c>
      <c r="AT120" s="231" t="s">
        <v>433</v>
      </c>
      <c r="AU120" s="231" t="s">
        <v>83</v>
      </c>
      <c r="AY120" s="21" t="s">
        <v>426</v>
      </c>
      <c r="BE120" s="232">
        <f>IF(N120="základní",J120,0)</f>
        <v>0</v>
      </c>
      <c r="BF120" s="232">
        <f>IF(N120="snížená",J120,0)</f>
        <v>0</v>
      </c>
      <c r="BG120" s="232">
        <f>IF(N120="zákl. přenesená",J120,0)</f>
        <v>0</v>
      </c>
      <c r="BH120" s="232">
        <f>IF(N120="sníž. přenesená",J120,0)</f>
        <v>0</v>
      </c>
      <c r="BI120" s="232">
        <f>IF(N120="nulová",J120,0)</f>
        <v>0</v>
      </c>
      <c r="BJ120" s="21" t="s">
        <v>81</v>
      </c>
      <c r="BK120" s="232">
        <f>ROUND(I120*H120,2)</f>
        <v>0</v>
      </c>
      <c r="BL120" s="21" t="s">
        <v>933</v>
      </c>
      <c r="BM120" s="231" t="s">
        <v>794</v>
      </c>
    </row>
    <row r="121" s="2" customFormat="1" ht="16.5" customHeight="1">
      <c r="A121" s="42"/>
      <c r="B121" s="43"/>
      <c r="C121" s="220" t="s">
        <v>677</v>
      </c>
      <c r="D121" s="220" t="s">
        <v>433</v>
      </c>
      <c r="E121" s="221" t="s">
        <v>4979</v>
      </c>
      <c r="F121" s="222" t="s">
        <v>4980</v>
      </c>
      <c r="G121" s="223" t="s">
        <v>4884</v>
      </c>
      <c r="H121" s="224">
        <v>1</v>
      </c>
      <c r="I121" s="225"/>
      <c r="J121" s="226">
        <f>ROUND(I121*H121,2)</f>
        <v>0</v>
      </c>
      <c r="K121" s="222" t="s">
        <v>28</v>
      </c>
      <c r="L121" s="48"/>
      <c r="M121" s="227" t="s">
        <v>28</v>
      </c>
      <c r="N121" s="228" t="s">
        <v>45</v>
      </c>
      <c r="O121" s="88"/>
      <c r="P121" s="229">
        <f>O121*H121</f>
        <v>0</v>
      </c>
      <c r="Q121" s="229">
        <v>0</v>
      </c>
      <c r="R121" s="229">
        <f>Q121*H121</f>
        <v>0</v>
      </c>
      <c r="S121" s="229">
        <v>0</v>
      </c>
      <c r="T121" s="230">
        <f>S121*H121</f>
        <v>0</v>
      </c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R121" s="231" t="s">
        <v>933</v>
      </c>
      <c r="AT121" s="231" t="s">
        <v>433</v>
      </c>
      <c r="AU121" s="231" t="s">
        <v>83</v>
      </c>
      <c r="AY121" s="21" t="s">
        <v>426</v>
      </c>
      <c r="BE121" s="232">
        <f>IF(N121="základní",J121,0)</f>
        <v>0</v>
      </c>
      <c r="BF121" s="232">
        <f>IF(N121="snížená",J121,0)</f>
        <v>0</v>
      </c>
      <c r="BG121" s="232">
        <f>IF(N121="zákl. přenesená",J121,0)</f>
        <v>0</v>
      </c>
      <c r="BH121" s="232">
        <f>IF(N121="sníž. přenesená",J121,0)</f>
        <v>0</v>
      </c>
      <c r="BI121" s="232">
        <f>IF(N121="nulová",J121,0)</f>
        <v>0</v>
      </c>
      <c r="BJ121" s="21" t="s">
        <v>81</v>
      </c>
      <c r="BK121" s="232">
        <f>ROUND(I121*H121,2)</f>
        <v>0</v>
      </c>
      <c r="BL121" s="21" t="s">
        <v>933</v>
      </c>
      <c r="BM121" s="231" t="s">
        <v>807</v>
      </c>
    </row>
    <row r="122" s="2" customFormat="1" ht="33" customHeight="1">
      <c r="A122" s="42"/>
      <c r="B122" s="43"/>
      <c r="C122" s="220" t="s">
        <v>682</v>
      </c>
      <c r="D122" s="220" t="s">
        <v>433</v>
      </c>
      <c r="E122" s="221" t="s">
        <v>4981</v>
      </c>
      <c r="F122" s="222" t="s">
        <v>4982</v>
      </c>
      <c r="G122" s="223" t="s">
        <v>859</v>
      </c>
      <c r="H122" s="224">
        <v>1</v>
      </c>
      <c r="I122" s="225"/>
      <c r="J122" s="226">
        <f>ROUND(I122*H122,2)</f>
        <v>0</v>
      </c>
      <c r="K122" s="222" t="s">
        <v>28</v>
      </c>
      <c r="L122" s="48"/>
      <c r="M122" s="227" t="s">
        <v>28</v>
      </c>
      <c r="N122" s="228" t="s">
        <v>45</v>
      </c>
      <c r="O122" s="88"/>
      <c r="P122" s="229">
        <f>O122*H122</f>
        <v>0</v>
      </c>
      <c r="Q122" s="229">
        <v>0</v>
      </c>
      <c r="R122" s="229">
        <f>Q122*H122</f>
        <v>0</v>
      </c>
      <c r="S122" s="229">
        <v>0</v>
      </c>
      <c r="T122" s="230">
        <f>S122*H122</f>
        <v>0</v>
      </c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R122" s="231" t="s">
        <v>933</v>
      </c>
      <c r="AT122" s="231" t="s">
        <v>433</v>
      </c>
      <c r="AU122" s="231" t="s">
        <v>83</v>
      </c>
      <c r="AY122" s="21" t="s">
        <v>426</v>
      </c>
      <c r="BE122" s="232">
        <f>IF(N122="základní",J122,0)</f>
        <v>0</v>
      </c>
      <c r="BF122" s="232">
        <f>IF(N122="snížená",J122,0)</f>
        <v>0</v>
      </c>
      <c r="BG122" s="232">
        <f>IF(N122="zákl. přenesená",J122,0)</f>
        <v>0</v>
      </c>
      <c r="BH122" s="232">
        <f>IF(N122="sníž. přenesená",J122,0)</f>
        <v>0</v>
      </c>
      <c r="BI122" s="232">
        <f>IF(N122="nulová",J122,0)</f>
        <v>0</v>
      </c>
      <c r="BJ122" s="21" t="s">
        <v>81</v>
      </c>
      <c r="BK122" s="232">
        <f>ROUND(I122*H122,2)</f>
        <v>0</v>
      </c>
      <c r="BL122" s="21" t="s">
        <v>933</v>
      </c>
      <c r="BM122" s="231" t="s">
        <v>818</v>
      </c>
    </row>
    <row r="123" s="2" customFormat="1" ht="16.5" customHeight="1">
      <c r="A123" s="42"/>
      <c r="B123" s="43"/>
      <c r="C123" s="220" t="s">
        <v>521</v>
      </c>
      <c r="D123" s="220" t="s">
        <v>433</v>
      </c>
      <c r="E123" s="221" t="s">
        <v>4983</v>
      </c>
      <c r="F123" s="222" t="s">
        <v>4984</v>
      </c>
      <c r="G123" s="223" t="s">
        <v>4884</v>
      </c>
      <c r="H123" s="224">
        <v>4</v>
      </c>
      <c r="I123" s="225"/>
      <c r="J123" s="226">
        <f>ROUND(I123*H123,2)</f>
        <v>0</v>
      </c>
      <c r="K123" s="222" t="s">
        <v>28</v>
      </c>
      <c r="L123" s="48"/>
      <c r="M123" s="227" t="s">
        <v>28</v>
      </c>
      <c r="N123" s="228" t="s">
        <v>45</v>
      </c>
      <c r="O123" s="88"/>
      <c r="P123" s="229">
        <f>O123*H123</f>
        <v>0</v>
      </c>
      <c r="Q123" s="229">
        <v>0</v>
      </c>
      <c r="R123" s="229">
        <f>Q123*H123</f>
        <v>0</v>
      </c>
      <c r="S123" s="229">
        <v>0</v>
      </c>
      <c r="T123" s="230">
        <f>S123*H123</f>
        <v>0</v>
      </c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R123" s="231" t="s">
        <v>933</v>
      </c>
      <c r="AT123" s="231" t="s">
        <v>433</v>
      </c>
      <c r="AU123" s="231" t="s">
        <v>83</v>
      </c>
      <c r="AY123" s="21" t="s">
        <v>426</v>
      </c>
      <c r="BE123" s="232">
        <f>IF(N123="základní",J123,0)</f>
        <v>0</v>
      </c>
      <c r="BF123" s="232">
        <f>IF(N123="snížená",J123,0)</f>
        <v>0</v>
      </c>
      <c r="BG123" s="232">
        <f>IF(N123="zákl. přenesená",J123,0)</f>
        <v>0</v>
      </c>
      <c r="BH123" s="232">
        <f>IF(N123="sníž. přenesená",J123,0)</f>
        <v>0</v>
      </c>
      <c r="BI123" s="232">
        <f>IF(N123="nulová",J123,0)</f>
        <v>0</v>
      </c>
      <c r="BJ123" s="21" t="s">
        <v>81</v>
      </c>
      <c r="BK123" s="232">
        <f>ROUND(I123*H123,2)</f>
        <v>0</v>
      </c>
      <c r="BL123" s="21" t="s">
        <v>933</v>
      </c>
      <c r="BM123" s="231" t="s">
        <v>829</v>
      </c>
    </row>
    <row r="124" s="2" customFormat="1" ht="16.5" customHeight="1">
      <c r="A124" s="42"/>
      <c r="B124" s="43"/>
      <c r="C124" s="220" t="s">
        <v>691</v>
      </c>
      <c r="D124" s="220" t="s">
        <v>433</v>
      </c>
      <c r="E124" s="221" t="s">
        <v>4985</v>
      </c>
      <c r="F124" s="222" t="s">
        <v>4986</v>
      </c>
      <c r="G124" s="223" t="s">
        <v>4884</v>
      </c>
      <c r="H124" s="224">
        <v>1</v>
      </c>
      <c r="I124" s="225"/>
      <c r="J124" s="226">
        <f>ROUND(I124*H124,2)</f>
        <v>0</v>
      </c>
      <c r="K124" s="222" t="s">
        <v>28</v>
      </c>
      <c r="L124" s="48"/>
      <c r="M124" s="227" t="s">
        <v>28</v>
      </c>
      <c r="N124" s="228" t="s">
        <v>45</v>
      </c>
      <c r="O124" s="88"/>
      <c r="P124" s="229">
        <f>O124*H124</f>
        <v>0</v>
      </c>
      <c r="Q124" s="229">
        <v>0</v>
      </c>
      <c r="R124" s="229">
        <f>Q124*H124</f>
        <v>0</v>
      </c>
      <c r="S124" s="229">
        <v>0</v>
      </c>
      <c r="T124" s="230">
        <f>S124*H124</f>
        <v>0</v>
      </c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R124" s="231" t="s">
        <v>933</v>
      </c>
      <c r="AT124" s="231" t="s">
        <v>433</v>
      </c>
      <c r="AU124" s="231" t="s">
        <v>83</v>
      </c>
      <c r="AY124" s="21" t="s">
        <v>426</v>
      </c>
      <c r="BE124" s="232">
        <f>IF(N124="základní",J124,0)</f>
        <v>0</v>
      </c>
      <c r="BF124" s="232">
        <f>IF(N124="snížená",J124,0)</f>
        <v>0</v>
      </c>
      <c r="BG124" s="232">
        <f>IF(N124="zákl. přenesená",J124,0)</f>
        <v>0</v>
      </c>
      <c r="BH124" s="232">
        <f>IF(N124="sníž. přenesená",J124,0)</f>
        <v>0</v>
      </c>
      <c r="BI124" s="232">
        <f>IF(N124="nulová",J124,0)</f>
        <v>0</v>
      </c>
      <c r="BJ124" s="21" t="s">
        <v>81</v>
      </c>
      <c r="BK124" s="232">
        <f>ROUND(I124*H124,2)</f>
        <v>0</v>
      </c>
      <c r="BL124" s="21" t="s">
        <v>933</v>
      </c>
      <c r="BM124" s="231" t="s">
        <v>842</v>
      </c>
    </row>
    <row r="125" s="2" customFormat="1" ht="16.5" customHeight="1">
      <c r="A125" s="42"/>
      <c r="B125" s="43"/>
      <c r="C125" s="220" t="s">
        <v>697</v>
      </c>
      <c r="D125" s="220" t="s">
        <v>433</v>
      </c>
      <c r="E125" s="221" t="s">
        <v>4987</v>
      </c>
      <c r="F125" s="222" t="s">
        <v>4988</v>
      </c>
      <c r="G125" s="223" t="s">
        <v>859</v>
      </c>
      <c r="H125" s="224">
        <v>5</v>
      </c>
      <c r="I125" s="225"/>
      <c r="J125" s="226">
        <f>ROUND(I125*H125,2)</f>
        <v>0</v>
      </c>
      <c r="K125" s="222" t="s">
        <v>28</v>
      </c>
      <c r="L125" s="48"/>
      <c r="M125" s="227" t="s">
        <v>28</v>
      </c>
      <c r="N125" s="228" t="s">
        <v>45</v>
      </c>
      <c r="O125" s="88"/>
      <c r="P125" s="229">
        <f>O125*H125</f>
        <v>0</v>
      </c>
      <c r="Q125" s="229">
        <v>0</v>
      </c>
      <c r="R125" s="229">
        <f>Q125*H125</f>
        <v>0</v>
      </c>
      <c r="S125" s="229">
        <v>0</v>
      </c>
      <c r="T125" s="230">
        <f>S125*H125</f>
        <v>0</v>
      </c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R125" s="231" t="s">
        <v>933</v>
      </c>
      <c r="AT125" s="231" t="s">
        <v>433</v>
      </c>
      <c r="AU125" s="231" t="s">
        <v>83</v>
      </c>
      <c r="AY125" s="21" t="s">
        <v>426</v>
      </c>
      <c r="BE125" s="232">
        <f>IF(N125="základní",J125,0)</f>
        <v>0</v>
      </c>
      <c r="BF125" s="232">
        <f>IF(N125="snížená",J125,0)</f>
        <v>0</v>
      </c>
      <c r="BG125" s="232">
        <f>IF(N125="zákl. přenesená",J125,0)</f>
        <v>0</v>
      </c>
      <c r="BH125" s="232">
        <f>IF(N125="sníž. přenesená",J125,0)</f>
        <v>0</v>
      </c>
      <c r="BI125" s="232">
        <f>IF(N125="nulová",J125,0)</f>
        <v>0</v>
      </c>
      <c r="BJ125" s="21" t="s">
        <v>81</v>
      </c>
      <c r="BK125" s="232">
        <f>ROUND(I125*H125,2)</f>
        <v>0</v>
      </c>
      <c r="BL125" s="21" t="s">
        <v>933</v>
      </c>
      <c r="BM125" s="231" t="s">
        <v>856</v>
      </c>
    </row>
    <row r="126" s="2" customFormat="1" ht="24.15" customHeight="1">
      <c r="A126" s="42"/>
      <c r="B126" s="43"/>
      <c r="C126" s="220" t="s">
        <v>703</v>
      </c>
      <c r="D126" s="220" t="s">
        <v>433</v>
      </c>
      <c r="E126" s="221" t="s">
        <v>4989</v>
      </c>
      <c r="F126" s="222" t="s">
        <v>4990</v>
      </c>
      <c r="G126" s="223" t="s">
        <v>4884</v>
      </c>
      <c r="H126" s="224">
        <v>6</v>
      </c>
      <c r="I126" s="225"/>
      <c r="J126" s="226">
        <f>ROUND(I126*H126,2)</f>
        <v>0</v>
      </c>
      <c r="K126" s="222" t="s">
        <v>28</v>
      </c>
      <c r="L126" s="48"/>
      <c r="M126" s="227" t="s">
        <v>28</v>
      </c>
      <c r="N126" s="228" t="s">
        <v>45</v>
      </c>
      <c r="O126" s="88"/>
      <c r="P126" s="229">
        <f>O126*H126</f>
        <v>0</v>
      </c>
      <c r="Q126" s="229">
        <v>0</v>
      </c>
      <c r="R126" s="229">
        <f>Q126*H126</f>
        <v>0</v>
      </c>
      <c r="S126" s="229">
        <v>0</v>
      </c>
      <c r="T126" s="230">
        <f>S126*H126</f>
        <v>0</v>
      </c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R126" s="231" t="s">
        <v>933</v>
      </c>
      <c r="AT126" s="231" t="s">
        <v>433</v>
      </c>
      <c r="AU126" s="231" t="s">
        <v>83</v>
      </c>
      <c r="AY126" s="21" t="s">
        <v>426</v>
      </c>
      <c r="BE126" s="232">
        <f>IF(N126="základní",J126,0)</f>
        <v>0</v>
      </c>
      <c r="BF126" s="232">
        <f>IF(N126="snížená",J126,0)</f>
        <v>0</v>
      </c>
      <c r="BG126" s="232">
        <f>IF(N126="zákl. přenesená",J126,0)</f>
        <v>0</v>
      </c>
      <c r="BH126" s="232">
        <f>IF(N126="sníž. přenesená",J126,0)</f>
        <v>0</v>
      </c>
      <c r="BI126" s="232">
        <f>IF(N126="nulová",J126,0)</f>
        <v>0</v>
      </c>
      <c r="BJ126" s="21" t="s">
        <v>81</v>
      </c>
      <c r="BK126" s="232">
        <f>ROUND(I126*H126,2)</f>
        <v>0</v>
      </c>
      <c r="BL126" s="21" t="s">
        <v>933</v>
      </c>
      <c r="BM126" s="231" t="s">
        <v>874</v>
      </c>
    </row>
    <row r="127" s="2" customFormat="1" ht="24.15" customHeight="1">
      <c r="A127" s="42"/>
      <c r="B127" s="43"/>
      <c r="C127" s="220" t="s">
        <v>708</v>
      </c>
      <c r="D127" s="220" t="s">
        <v>433</v>
      </c>
      <c r="E127" s="221" t="s">
        <v>4991</v>
      </c>
      <c r="F127" s="222" t="s">
        <v>4992</v>
      </c>
      <c r="G127" s="223" t="s">
        <v>4884</v>
      </c>
      <c r="H127" s="224">
        <v>1</v>
      </c>
      <c r="I127" s="225"/>
      <c r="J127" s="226">
        <f>ROUND(I127*H127,2)</f>
        <v>0</v>
      </c>
      <c r="K127" s="222" t="s">
        <v>28</v>
      </c>
      <c r="L127" s="48"/>
      <c r="M127" s="227" t="s">
        <v>28</v>
      </c>
      <c r="N127" s="228" t="s">
        <v>45</v>
      </c>
      <c r="O127" s="88"/>
      <c r="P127" s="229">
        <f>O127*H127</f>
        <v>0</v>
      </c>
      <c r="Q127" s="229">
        <v>0</v>
      </c>
      <c r="R127" s="229">
        <f>Q127*H127</f>
        <v>0</v>
      </c>
      <c r="S127" s="229">
        <v>0</v>
      </c>
      <c r="T127" s="230">
        <f>S127*H127</f>
        <v>0</v>
      </c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R127" s="231" t="s">
        <v>933</v>
      </c>
      <c r="AT127" s="231" t="s">
        <v>433</v>
      </c>
      <c r="AU127" s="231" t="s">
        <v>83</v>
      </c>
      <c r="AY127" s="21" t="s">
        <v>426</v>
      </c>
      <c r="BE127" s="232">
        <f>IF(N127="základní",J127,0)</f>
        <v>0</v>
      </c>
      <c r="BF127" s="232">
        <f>IF(N127="snížená",J127,0)</f>
        <v>0</v>
      </c>
      <c r="BG127" s="232">
        <f>IF(N127="zákl. přenesená",J127,0)</f>
        <v>0</v>
      </c>
      <c r="BH127" s="232">
        <f>IF(N127="sníž. přenesená",J127,0)</f>
        <v>0</v>
      </c>
      <c r="BI127" s="232">
        <f>IF(N127="nulová",J127,0)</f>
        <v>0</v>
      </c>
      <c r="BJ127" s="21" t="s">
        <v>81</v>
      </c>
      <c r="BK127" s="232">
        <f>ROUND(I127*H127,2)</f>
        <v>0</v>
      </c>
      <c r="BL127" s="21" t="s">
        <v>933</v>
      </c>
      <c r="BM127" s="231" t="s">
        <v>887</v>
      </c>
    </row>
    <row r="128" s="2" customFormat="1" ht="24.15" customHeight="1">
      <c r="A128" s="42"/>
      <c r="B128" s="43"/>
      <c r="C128" s="220" t="s">
        <v>715</v>
      </c>
      <c r="D128" s="220" t="s">
        <v>433</v>
      </c>
      <c r="E128" s="221" t="s">
        <v>4993</v>
      </c>
      <c r="F128" s="222" t="s">
        <v>4994</v>
      </c>
      <c r="G128" s="223" t="s">
        <v>4884</v>
      </c>
      <c r="H128" s="224">
        <v>3</v>
      </c>
      <c r="I128" s="225"/>
      <c r="J128" s="226">
        <f>ROUND(I128*H128,2)</f>
        <v>0</v>
      </c>
      <c r="K128" s="222" t="s">
        <v>28</v>
      </c>
      <c r="L128" s="48"/>
      <c r="M128" s="227" t="s">
        <v>28</v>
      </c>
      <c r="N128" s="228" t="s">
        <v>45</v>
      </c>
      <c r="O128" s="88"/>
      <c r="P128" s="229">
        <f>O128*H128</f>
        <v>0</v>
      </c>
      <c r="Q128" s="229">
        <v>0</v>
      </c>
      <c r="R128" s="229">
        <f>Q128*H128</f>
        <v>0</v>
      </c>
      <c r="S128" s="229">
        <v>0</v>
      </c>
      <c r="T128" s="230">
        <f>S128*H128</f>
        <v>0</v>
      </c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R128" s="231" t="s">
        <v>933</v>
      </c>
      <c r="AT128" s="231" t="s">
        <v>433</v>
      </c>
      <c r="AU128" s="231" t="s">
        <v>83</v>
      </c>
      <c r="AY128" s="21" t="s">
        <v>426</v>
      </c>
      <c r="BE128" s="232">
        <f>IF(N128="základní",J128,0)</f>
        <v>0</v>
      </c>
      <c r="BF128" s="232">
        <f>IF(N128="snížená",J128,0)</f>
        <v>0</v>
      </c>
      <c r="BG128" s="232">
        <f>IF(N128="zákl. přenesená",J128,0)</f>
        <v>0</v>
      </c>
      <c r="BH128" s="232">
        <f>IF(N128="sníž. přenesená",J128,0)</f>
        <v>0</v>
      </c>
      <c r="BI128" s="232">
        <f>IF(N128="nulová",J128,0)</f>
        <v>0</v>
      </c>
      <c r="BJ128" s="21" t="s">
        <v>81</v>
      </c>
      <c r="BK128" s="232">
        <f>ROUND(I128*H128,2)</f>
        <v>0</v>
      </c>
      <c r="BL128" s="21" t="s">
        <v>933</v>
      </c>
      <c r="BM128" s="231" t="s">
        <v>902</v>
      </c>
    </row>
    <row r="129" s="2" customFormat="1" ht="33" customHeight="1">
      <c r="A129" s="42"/>
      <c r="B129" s="43"/>
      <c r="C129" s="220" t="s">
        <v>721</v>
      </c>
      <c r="D129" s="220" t="s">
        <v>433</v>
      </c>
      <c r="E129" s="221" t="s">
        <v>4995</v>
      </c>
      <c r="F129" s="222" t="s">
        <v>4996</v>
      </c>
      <c r="G129" s="223" t="s">
        <v>859</v>
      </c>
      <c r="H129" s="224">
        <v>10</v>
      </c>
      <c r="I129" s="225"/>
      <c r="J129" s="226">
        <f>ROUND(I129*H129,2)</f>
        <v>0</v>
      </c>
      <c r="K129" s="222" t="s">
        <v>28</v>
      </c>
      <c r="L129" s="48"/>
      <c r="M129" s="227" t="s">
        <v>28</v>
      </c>
      <c r="N129" s="228" t="s">
        <v>45</v>
      </c>
      <c r="O129" s="88"/>
      <c r="P129" s="229">
        <f>O129*H129</f>
        <v>0</v>
      </c>
      <c r="Q129" s="229">
        <v>0</v>
      </c>
      <c r="R129" s="229">
        <f>Q129*H129</f>
        <v>0</v>
      </c>
      <c r="S129" s="229">
        <v>0</v>
      </c>
      <c r="T129" s="230">
        <f>S129*H129</f>
        <v>0</v>
      </c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R129" s="231" t="s">
        <v>933</v>
      </c>
      <c r="AT129" s="231" t="s">
        <v>433</v>
      </c>
      <c r="AU129" s="231" t="s">
        <v>83</v>
      </c>
      <c r="AY129" s="21" t="s">
        <v>426</v>
      </c>
      <c r="BE129" s="232">
        <f>IF(N129="základní",J129,0)</f>
        <v>0</v>
      </c>
      <c r="BF129" s="232">
        <f>IF(N129="snížená",J129,0)</f>
        <v>0</v>
      </c>
      <c r="BG129" s="232">
        <f>IF(N129="zákl. přenesená",J129,0)</f>
        <v>0</v>
      </c>
      <c r="BH129" s="232">
        <f>IF(N129="sníž. přenesená",J129,0)</f>
        <v>0</v>
      </c>
      <c r="BI129" s="232">
        <f>IF(N129="nulová",J129,0)</f>
        <v>0</v>
      </c>
      <c r="BJ129" s="21" t="s">
        <v>81</v>
      </c>
      <c r="BK129" s="232">
        <f>ROUND(I129*H129,2)</f>
        <v>0</v>
      </c>
      <c r="BL129" s="21" t="s">
        <v>933</v>
      </c>
      <c r="BM129" s="231" t="s">
        <v>913</v>
      </c>
    </row>
    <row r="130" s="2" customFormat="1" ht="24.15" customHeight="1">
      <c r="A130" s="42"/>
      <c r="B130" s="43"/>
      <c r="C130" s="220" t="s">
        <v>726</v>
      </c>
      <c r="D130" s="220" t="s">
        <v>433</v>
      </c>
      <c r="E130" s="221" t="s">
        <v>4997</v>
      </c>
      <c r="F130" s="222" t="s">
        <v>4998</v>
      </c>
      <c r="G130" s="223" t="s">
        <v>4884</v>
      </c>
      <c r="H130" s="224">
        <v>2</v>
      </c>
      <c r="I130" s="225"/>
      <c r="J130" s="226">
        <f>ROUND(I130*H130,2)</f>
        <v>0</v>
      </c>
      <c r="K130" s="222" t="s">
        <v>28</v>
      </c>
      <c r="L130" s="48"/>
      <c r="M130" s="227" t="s">
        <v>28</v>
      </c>
      <c r="N130" s="228" t="s">
        <v>45</v>
      </c>
      <c r="O130" s="88"/>
      <c r="P130" s="229">
        <f>O130*H130</f>
        <v>0</v>
      </c>
      <c r="Q130" s="229">
        <v>0</v>
      </c>
      <c r="R130" s="229">
        <f>Q130*H130</f>
        <v>0</v>
      </c>
      <c r="S130" s="229">
        <v>0</v>
      </c>
      <c r="T130" s="230">
        <f>S130*H130</f>
        <v>0</v>
      </c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R130" s="231" t="s">
        <v>933</v>
      </c>
      <c r="AT130" s="231" t="s">
        <v>433</v>
      </c>
      <c r="AU130" s="231" t="s">
        <v>83</v>
      </c>
      <c r="AY130" s="21" t="s">
        <v>426</v>
      </c>
      <c r="BE130" s="232">
        <f>IF(N130="základní",J130,0)</f>
        <v>0</v>
      </c>
      <c r="BF130" s="232">
        <f>IF(N130="snížená",J130,0)</f>
        <v>0</v>
      </c>
      <c r="BG130" s="232">
        <f>IF(N130="zákl. přenesená",J130,0)</f>
        <v>0</v>
      </c>
      <c r="BH130" s="232">
        <f>IF(N130="sníž. přenesená",J130,0)</f>
        <v>0</v>
      </c>
      <c r="BI130" s="232">
        <f>IF(N130="nulová",J130,0)</f>
        <v>0</v>
      </c>
      <c r="BJ130" s="21" t="s">
        <v>81</v>
      </c>
      <c r="BK130" s="232">
        <f>ROUND(I130*H130,2)</f>
        <v>0</v>
      </c>
      <c r="BL130" s="21" t="s">
        <v>933</v>
      </c>
      <c r="BM130" s="231" t="s">
        <v>922</v>
      </c>
    </row>
    <row r="131" s="2" customFormat="1" ht="16.5" customHeight="1">
      <c r="A131" s="42"/>
      <c r="B131" s="43"/>
      <c r="C131" s="220" t="s">
        <v>732</v>
      </c>
      <c r="D131" s="220" t="s">
        <v>433</v>
      </c>
      <c r="E131" s="221" t="s">
        <v>4999</v>
      </c>
      <c r="F131" s="222" t="s">
        <v>5000</v>
      </c>
      <c r="G131" s="223" t="s">
        <v>4884</v>
      </c>
      <c r="H131" s="224">
        <v>2</v>
      </c>
      <c r="I131" s="225"/>
      <c r="J131" s="226">
        <f>ROUND(I131*H131,2)</f>
        <v>0</v>
      </c>
      <c r="K131" s="222" t="s">
        <v>28</v>
      </c>
      <c r="L131" s="48"/>
      <c r="M131" s="227" t="s">
        <v>28</v>
      </c>
      <c r="N131" s="228" t="s">
        <v>45</v>
      </c>
      <c r="O131" s="88"/>
      <c r="P131" s="229">
        <f>O131*H131</f>
        <v>0</v>
      </c>
      <c r="Q131" s="229">
        <v>0</v>
      </c>
      <c r="R131" s="229">
        <f>Q131*H131</f>
        <v>0</v>
      </c>
      <c r="S131" s="229">
        <v>0</v>
      </c>
      <c r="T131" s="230">
        <f>S131*H131</f>
        <v>0</v>
      </c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R131" s="231" t="s">
        <v>933</v>
      </c>
      <c r="AT131" s="231" t="s">
        <v>433</v>
      </c>
      <c r="AU131" s="231" t="s">
        <v>83</v>
      </c>
      <c r="AY131" s="21" t="s">
        <v>426</v>
      </c>
      <c r="BE131" s="232">
        <f>IF(N131="základní",J131,0)</f>
        <v>0</v>
      </c>
      <c r="BF131" s="232">
        <f>IF(N131="snížená",J131,0)</f>
        <v>0</v>
      </c>
      <c r="BG131" s="232">
        <f>IF(N131="zákl. přenesená",J131,0)</f>
        <v>0</v>
      </c>
      <c r="BH131" s="232">
        <f>IF(N131="sníž. přenesená",J131,0)</f>
        <v>0</v>
      </c>
      <c r="BI131" s="232">
        <f>IF(N131="nulová",J131,0)</f>
        <v>0</v>
      </c>
      <c r="BJ131" s="21" t="s">
        <v>81</v>
      </c>
      <c r="BK131" s="232">
        <f>ROUND(I131*H131,2)</f>
        <v>0</v>
      </c>
      <c r="BL131" s="21" t="s">
        <v>933</v>
      </c>
      <c r="BM131" s="231" t="s">
        <v>933</v>
      </c>
    </row>
    <row r="132" s="2" customFormat="1" ht="21.75" customHeight="1">
      <c r="A132" s="42"/>
      <c r="B132" s="43"/>
      <c r="C132" s="220" t="s">
        <v>737</v>
      </c>
      <c r="D132" s="220" t="s">
        <v>433</v>
      </c>
      <c r="E132" s="221" t="s">
        <v>5001</v>
      </c>
      <c r="F132" s="222" t="s">
        <v>5002</v>
      </c>
      <c r="G132" s="223" t="s">
        <v>859</v>
      </c>
      <c r="H132" s="224">
        <v>6</v>
      </c>
      <c r="I132" s="225"/>
      <c r="J132" s="226">
        <f>ROUND(I132*H132,2)</f>
        <v>0</v>
      </c>
      <c r="K132" s="222" t="s">
        <v>28</v>
      </c>
      <c r="L132" s="48"/>
      <c r="M132" s="227" t="s">
        <v>28</v>
      </c>
      <c r="N132" s="228" t="s">
        <v>45</v>
      </c>
      <c r="O132" s="88"/>
      <c r="P132" s="229">
        <f>O132*H132</f>
        <v>0</v>
      </c>
      <c r="Q132" s="229">
        <v>0</v>
      </c>
      <c r="R132" s="229">
        <f>Q132*H132</f>
        <v>0</v>
      </c>
      <c r="S132" s="229">
        <v>0</v>
      </c>
      <c r="T132" s="230">
        <f>S132*H132</f>
        <v>0</v>
      </c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R132" s="231" t="s">
        <v>933</v>
      </c>
      <c r="AT132" s="231" t="s">
        <v>433</v>
      </c>
      <c r="AU132" s="231" t="s">
        <v>83</v>
      </c>
      <c r="AY132" s="21" t="s">
        <v>426</v>
      </c>
      <c r="BE132" s="232">
        <f>IF(N132="základní",J132,0)</f>
        <v>0</v>
      </c>
      <c r="BF132" s="232">
        <f>IF(N132="snížená",J132,0)</f>
        <v>0</v>
      </c>
      <c r="BG132" s="232">
        <f>IF(N132="zákl. přenesená",J132,0)</f>
        <v>0</v>
      </c>
      <c r="BH132" s="232">
        <f>IF(N132="sníž. přenesená",J132,0)</f>
        <v>0</v>
      </c>
      <c r="BI132" s="232">
        <f>IF(N132="nulová",J132,0)</f>
        <v>0</v>
      </c>
      <c r="BJ132" s="21" t="s">
        <v>81</v>
      </c>
      <c r="BK132" s="232">
        <f>ROUND(I132*H132,2)</f>
        <v>0</v>
      </c>
      <c r="BL132" s="21" t="s">
        <v>933</v>
      </c>
      <c r="BM132" s="231" t="s">
        <v>946</v>
      </c>
    </row>
    <row r="133" s="2" customFormat="1" ht="21.75" customHeight="1">
      <c r="A133" s="42"/>
      <c r="B133" s="43"/>
      <c r="C133" s="220" t="s">
        <v>305</v>
      </c>
      <c r="D133" s="220" t="s">
        <v>433</v>
      </c>
      <c r="E133" s="221" t="s">
        <v>5003</v>
      </c>
      <c r="F133" s="222" t="s">
        <v>5004</v>
      </c>
      <c r="G133" s="223" t="s">
        <v>859</v>
      </c>
      <c r="H133" s="224">
        <v>6</v>
      </c>
      <c r="I133" s="225"/>
      <c r="J133" s="226">
        <f>ROUND(I133*H133,2)</f>
        <v>0</v>
      </c>
      <c r="K133" s="222" t="s">
        <v>28</v>
      </c>
      <c r="L133" s="48"/>
      <c r="M133" s="227" t="s">
        <v>28</v>
      </c>
      <c r="N133" s="228" t="s">
        <v>45</v>
      </c>
      <c r="O133" s="88"/>
      <c r="P133" s="229">
        <f>O133*H133</f>
        <v>0</v>
      </c>
      <c r="Q133" s="229">
        <v>0</v>
      </c>
      <c r="R133" s="229">
        <f>Q133*H133</f>
        <v>0</v>
      </c>
      <c r="S133" s="229">
        <v>0</v>
      </c>
      <c r="T133" s="230">
        <f>S133*H133</f>
        <v>0</v>
      </c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R133" s="231" t="s">
        <v>933</v>
      </c>
      <c r="AT133" s="231" t="s">
        <v>433</v>
      </c>
      <c r="AU133" s="231" t="s">
        <v>83</v>
      </c>
      <c r="AY133" s="21" t="s">
        <v>426</v>
      </c>
      <c r="BE133" s="232">
        <f>IF(N133="základní",J133,0)</f>
        <v>0</v>
      </c>
      <c r="BF133" s="232">
        <f>IF(N133="snížená",J133,0)</f>
        <v>0</v>
      </c>
      <c r="BG133" s="232">
        <f>IF(N133="zákl. přenesená",J133,0)</f>
        <v>0</v>
      </c>
      <c r="BH133" s="232">
        <f>IF(N133="sníž. přenesená",J133,0)</f>
        <v>0</v>
      </c>
      <c r="BI133" s="232">
        <f>IF(N133="nulová",J133,0)</f>
        <v>0</v>
      </c>
      <c r="BJ133" s="21" t="s">
        <v>81</v>
      </c>
      <c r="BK133" s="232">
        <f>ROUND(I133*H133,2)</f>
        <v>0</v>
      </c>
      <c r="BL133" s="21" t="s">
        <v>933</v>
      </c>
      <c r="BM133" s="231" t="s">
        <v>959</v>
      </c>
    </row>
    <row r="134" s="2" customFormat="1" ht="21.75" customHeight="1">
      <c r="A134" s="42"/>
      <c r="B134" s="43"/>
      <c r="C134" s="220" t="s">
        <v>749</v>
      </c>
      <c r="D134" s="220" t="s">
        <v>433</v>
      </c>
      <c r="E134" s="221" t="s">
        <v>5005</v>
      </c>
      <c r="F134" s="222" t="s">
        <v>5006</v>
      </c>
      <c r="G134" s="223" t="s">
        <v>859</v>
      </c>
      <c r="H134" s="224">
        <v>2</v>
      </c>
      <c r="I134" s="225"/>
      <c r="J134" s="226">
        <f>ROUND(I134*H134,2)</f>
        <v>0</v>
      </c>
      <c r="K134" s="222" t="s">
        <v>28</v>
      </c>
      <c r="L134" s="48"/>
      <c r="M134" s="227" t="s">
        <v>28</v>
      </c>
      <c r="N134" s="228" t="s">
        <v>45</v>
      </c>
      <c r="O134" s="88"/>
      <c r="P134" s="229">
        <f>O134*H134</f>
        <v>0</v>
      </c>
      <c r="Q134" s="229">
        <v>0</v>
      </c>
      <c r="R134" s="229">
        <f>Q134*H134</f>
        <v>0</v>
      </c>
      <c r="S134" s="229">
        <v>0</v>
      </c>
      <c r="T134" s="230">
        <f>S134*H134</f>
        <v>0</v>
      </c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R134" s="231" t="s">
        <v>933</v>
      </c>
      <c r="AT134" s="231" t="s">
        <v>433</v>
      </c>
      <c r="AU134" s="231" t="s">
        <v>83</v>
      </c>
      <c r="AY134" s="21" t="s">
        <v>426</v>
      </c>
      <c r="BE134" s="232">
        <f>IF(N134="základní",J134,0)</f>
        <v>0</v>
      </c>
      <c r="BF134" s="232">
        <f>IF(N134="snížená",J134,0)</f>
        <v>0</v>
      </c>
      <c r="BG134" s="232">
        <f>IF(N134="zákl. přenesená",J134,0)</f>
        <v>0</v>
      </c>
      <c r="BH134" s="232">
        <f>IF(N134="sníž. přenesená",J134,0)</f>
        <v>0</v>
      </c>
      <c r="BI134" s="232">
        <f>IF(N134="nulová",J134,0)</f>
        <v>0</v>
      </c>
      <c r="BJ134" s="21" t="s">
        <v>81</v>
      </c>
      <c r="BK134" s="232">
        <f>ROUND(I134*H134,2)</f>
        <v>0</v>
      </c>
      <c r="BL134" s="21" t="s">
        <v>933</v>
      </c>
      <c r="BM134" s="231" t="s">
        <v>969</v>
      </c>
    </row>
    <row r="135" s="2" customFormat="1" ht="21.75" customHeight="1">
      <c r="A135" s="42"/>
      <c r="B135" s="43"/>
      <c r="C135" s="220" t="s">
        <v>223</v>
      </c>
      <c r="D135" s="220" t="s">
        <v>433</v>
      </c>
      <c r="E135" s="221" t="s">
        <v>5007</v>
      </c>
      <c r="F135" s="222" t="s">
        <v>5008</v>
      </c>
      <c r="G135" s="223" t="s">
        <v>859</v>
      </c>
      <c r="H135" s="224">
        <v>16</v>
      </c>
      <c r="I135" s="225"/>
      <c r="J135" s="226">
        <f>ROUND(I135*H135,2)</f>
        <v>0</v>
      </c>
      <c r="K135" s="222" t="s">
        <v>28</v>
      </c>
      <c r="L135" s="48"/>
      <c r="M135" s="227" t="s">
        <v>28</v>
      </c>
      <c r="N135" s="228" t="s">
        <v>45</v>
      </c>
      <c r="O135" s="88"/>
      <c r="P135" s="229">
        <f>O135*H135</f>
        <v>0</v>
      </c>
      <c r="Q135" s="229">
        <v>0</v>
      </c>
      <c r="R135" s="229">
        <f>Q135*H135</f>
        <v>0</v>
      </c>
      <c r="S135" s="229">
        <v>0</v>
      </c>
      <c r="T135" s="230">
        <f>S135*H135</f>
        <v>0</v>
      </c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R135" s="231" t="s">
        <v>933</v>
      </c>
      <c r="AT135" s="231" t="s">
        <v>433</v>
      </c>
      <c r="AU135" s="231" t="s">
        <v>83</v>
      </c>
      <c r="AY135" s="21" t="s">
        <v>426</v>
      </c>
      <c r="BE135" s="232">
        <f>IF(N135="základní",J135,0)</f>
        <v>0</v>
      </c>
      <c r="BF135" s="232">
        <f>IF(N135="snížená",J135,0)</f>
        <v>0</v>
      </c>
      <c r="BG135" s="232">
        <f>IF(N135="zákl. přenesená",J135,0)</f>
        <v>0</v>
      </c>
      <c r="BH135" s="232">
        <f>IF(N135="sníž. přenesená",J135,0)</f>
        <v>0</v>
      </c>
      <c r="BI135" s="232">
        <f>IF(N135="nulová",J135,0)</f>
        <v>0</v>
      </c>
      <c r="BJ135" s="21" t="s">
        <v>81</v>
      </c>
      <c r="BK135" s="232">
        <f>ROUND(I135*H135,2)</f>
        <v>0</v>
      </c>
      <c r="BL135" s="21" t="s">
        <v>933</v>
      </c>
      <c r="BM135" s="231" t="s">
        <v>981</v>
      </c>
    </row>
    <row r="136" s="2" customFormat="1" ht="16.5" customHeight="1">
      <c r="A136" s="42"/>
      <c r="B136" s="43"/>
      <c r="C136" s="220" t="s">
        <v>761</v>
      </c>
      <c r="D136" s="220" t="s">
        <v>433</v>
      </c>
      <c r="E136" s="221" t="s">
        <v>5009</v>
      </c>
      <c r="F136" s="222" t="s">
        <v>5010</v>
      </c>
      <c r="G136" s="223" t="s">
        <v>859</v>
      </c>
      <c r="H136" s="224">
        <v>12</v>
      </c>
      <c r="I136" s="225"/>
      <c r="J136" s="226">
        <f>ROUND(I136*H136,2)</f>
        <v>0</v>
      </c>
      <c r="K136" s="222" t="s">
        <v>28</v>
      </c>
      <c r="L136" s="48"/>
      <c r="M136" s="227" t="s">
        <v>28</v>
      </c>
      <c r="N136" s="228" t="s">
        <v>45</v>
      </c>
      <c r="O136" s="88"/>
      <c r="P136" s="229">
        <f>O136*H136</f>
        <v>0</v>
      </c>
      <c r="Q136" s="229">
        <v>0</v>
      </c>
      <c r="R136" s="229">
        <f>Q136*H136</f>
        <v>0</v>
      </c>
      <c r="S136" s="229">
        <v>0</v>
      </c>
      <c r="T136" s="230">
        <f>S136*H136</f>
        <v>0</v>
      </c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R136" s="231" t="s">
        <v>933</v>
      </c>
      <c r="AT136" s="231" t="s">
        <v>433</v>
      </c>
      <c r="AU136" s="231" t="s">
        <v>83</v>
      </c>
      <c r="AY136" s="21" t="s">
        <v>426</v>
      </c>
      <c r="BE136" s="232">
        <f>IF(N136="základní",J136,0)</f>
        <v>0</v>
      </c>
      <c r="BF136" s="232">
        <f>IF(N136="snížená",J136,0)</f>
        <v>0</v>
      </c>
      <c r="BG136" s="232">
        <f>IF(N136="zákl. přenesená",J136,0)</f>
        <v>0</v>
      </c>
      <c r="BH136" s="232">
        <f>IF(N136="sníž. přenesená",J136,0)</f>
        <v>0</v>
      </c>
      <c r="BI136" s="232">
        <f>IF(N136="nulová",J136,0)</f>
        <v>0</v>
      </c>
      <c r="BJ136" s="21" t="s">
        <v>81</v>
      </c>
      <c r="BK136" s="232">
        <f>ROUND(I136*H136,2)</f>
        <v>0</v>
      </c>
      <c r="BL136" s="21" t="s">
        <v>933</v>
      </c>
      <c r="BM136" s="231" t="s">
        <v>993</v>
      </c>
    </row>
    <row r="137" s="2" customFormat="1" ht="16.5" customHeight="1">
      <c r="A137" s="42"/>
      <c r="B137" s="43"/>
      <c r="C137" s="220" t="s">
        <v>769</v>
      </c>
      <c r="D137" s="220" t="s">
        <v>433</v>
      </c>
      <c r="E137" s="221" t="s">
        <v>5011</v>
      </c>
      <c r="F137" s="222" t="s">
        <v>5012</v>
      </c>
      <c r="G137" s="223" t="s">
        <v>859</v>
      </c>
      <c r="H137" s="224">
        <v>18</v>
      </c>
      <c r="I137" s="225"/>
      <c r="J137" s="226">
        <f>ROUND(I137*H137,2)</f>
        <v>0</v>
      </c>
      <c r="K137" s="222" t="s">
        <v>28</v>
      </c>
      <c r="L137" s="48"/>
      <c r="M137" s="227" t="s">
        <v>28</v>
      </c>
      <c r="N137" s="228" t="s">
        <v>45</v>
      </c>
      <c r="O137" s="88"/>
      <c r="P137" s="229">
        <f>O137*H137</f>
        <v>0</v>
      </c>
      <c r="Q137" s="229">
        <v>0</v>
      </c>
      <c r="R137" s="229">
        <f>Q137*H137</f>
        <v>0</v>
      </c>
      <c r="S137" s="229">
        <v>0</v>
      </c>
      <c r="T137" s="230">
        <f>S137*H137</f>
        <v>0</v>
      </c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R137" s="231" t="s">
        <v>933</v>
      </c>
      <c r="AT137" s="231" t="s">
        <v>433</v>
      </c>
      <c r="AU137" s="231" t="s">
        <v>83</v>
      </c>
      <c r="AY137" s="21" t="s">
        <v>426</v>
      </c>
      <c r="BE137" s="232">
        <f>IF(N137="základní",J137,0)</f>
        <v>0</v>
      </c>
      <c r="BF137" s="232">
        <f>IF(N137="snížená",J137,0)</f>
        <v>0</v>
      </c>
      <c r="BG137" s="232">
        <f>IF(N137="zákl. přenesená",J137,0)</f>
        <v>0</v>
      </c>
      <c r="BH137" s="232">
        <f>IF(N137="sníž. přenesená",J137,0)</f>
        <v>0</v>
      </c>
      <c r="BI137" s="232">
        <f>IF(N137="nulová",J137,0)</f>
        <v>0</v>
      </c>
      <c r="BJ137" s="21" t="s">
        <v>81</v>
      </c>
      <c r="BK137" s="232">
        <f>ROUND(I137*H137,2)</f>
        <v>0</v>
      </c>
      <c r="BL137" s="21" t="s">
        <v>933</v>
      </c>
      <c r="BM137" s="231" t="s">
        <v>1005</v>
      </c>
    </row>
    <row r="138" s="2" customFormat="1" ht="24.15" customHeight="1">
      <c r="A138" s="42"/>
      <c r="B138" s="43"/>
      <c r="C138" s="220" t="s">
        <v>775</v>
      </c>
      <c r="D138" s="220" t="s">
        <v>433</v>
      </c>
      <c r="E138" s="221" t="s">
        <v>5013</v>
      </c>
      <c r="F138" s="222" t="s">
        <v>5014</v>
      </c>
      <c r="G138" s="223" t="s">
        <v>1452</v>
      </c>
      <c r="H138" s="224">
        <v>2</v>
      </c>
      <c r="I138" s="225"/>
      <c r="J138" s="226">
        <f>ROUND(I138*H138,2)</f>
        <v>0</v>
      </c>
      <c r="K138" s="222" t="s">
        <v>28</v>
      </c>
      <c r="L138" s="48"/>
      <c r="M138" s="227" t="s">
        <v>28</v>
      </c>
      <c r="N138" s="228" t="s">
        <v>45</v>
      </c>
      <c r="O138" s="88"/>
      <c r="P138" s="229">
        <f>O138*H138</f>
        <v>0</v>
      </c>
      <c r="Q138" s="229">
        <v>0</v>
      </c>
      <c r="R138" s="229">
        <f>Q138*H138</f>
        <v>0</v>
      </c>
      <c r="S138" s="229">
        <v>0</v>
      </c>
      <c r="T138" s="230">
        <f>S138*H138</f>
        <v>0</v>
      </c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R138" s="231" t="s">
        <v>933</v>
      </c>
      <c r="AT138" s="231" t="s">
        <v>433</v>
      </c>
      <c r="AU138" s="231" t="s">
        <v>83</v>
      </c>
      <c r="AY138" s="21" t="s">
        <v>426</v>
      </c>
      <c r="BE138" s="232">
        <f>IF(N138="základní",J138,0)</f>
        <v>0</v>
      </c>
      <c r="BF138" s="232">
        <f>IF(N138="snížená",J138,0)</f>
        <v>0</v>
      </c>
      <c r="BG138" s="232">
        <f>IF(N138="zákl. přenesená",J138,0)</f>
        <v>0</v>
      </c>
      <c r="BH138" s="232">
        <f>IF(N138="sníž. přenesená",J138,0)</f>
        <v>0</v>
      </c>
      <c r="BI138" s="232">
        <f>IF(N138="nulová",J138,0)</f>
        <v>0</v>
      </c>
      <c r="BJ138" s="21" t="s">
        <v>81</v>
      </c>
      <c r="BK138" s="232">
        <f>ROUND(I138*H138,2)</f>
        <v>0</v>
      </c>
      <c r="BL138" s="21" t="s">
        <v>933</v>
      </c>
      <c r="BM138" s="231" t="s">
        <v>1027</v>
      </c>
    </row>
    <row r="139" s="2" customFormat="1" ht="24.15" customHeight="1">
      <c r="A139" s="42"/>
      <c r="B139" s="43"/>
      <c r="C139" s="220" t="s">
        <v>781</v>
      </c>
      <c r="D139" s="220" t="s">
        <v>433</v>
      </c>
      <c r="E139" s="221" t="s">
        <v>5015</v>
      </c>
      <c r="F139" s="222" t="s">
        <v>5016</v>
      </c>
      <c r="G139" s="223" t="s">
        <v>1452</v>
      </c>
      <c r="H139" s="224">
        <v>1</v>
      </c>
      <c r="I139" s="225"/>
      <c r="J139" s="226">
        <f>ROUND(I139*H139,2)</f>
        <v>0</v>
      </c>
      <c r="K139" s="222" t="s">
        <v>28</v>
      </c>
      <c r="L139" s="48"/>
      <c r="M139" s="227" t="s">
        <v>28</v>
      </c>
      <c r="N139" s="228" t="s">
        <v>45</v>
      </c>
      <c r="O139" s="88"/>
      <c r="P139" s="229">
        <f>O139*H139</f>
        <v>0</v>
      </c>
      <c r="Q139" s="229">
        <v>0</v>
      </c>
      <c r="R139" s="229">
        <f>Q139*H139</f>
        <v>0</v>
      </c>
      <c r="S139" s="229">
        <v>0</v>
      </c>
      <c r="T139" s="230">
        <f>S139*H139</f>
        <v>0</v>
      </c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R139" s="231" t="s">
        <v>933</v>
      </c>
      <c r="AT139" s="231" t="s">
        <v>433</v>
      </c>
      <c r="AU139" s="231" t="s">
        <v>83</v>
      </c>
      <c r="AY139" s="21" t="s">
        <v>426</v>
      </c>
      <c r="BE139" s="232">
        <f>IF(N139="základní",J139,0)</f>
        <v>0</v>
      </c>
      <c r="BF139" s="232">
        <f>IF(N139="snížená",J139,0)</f>
        <v>0</v>
      </c>
      <c r="BG139" s="232">
        <f>IF(N139="zákl. přenesená",J139,0)</f>
        <v>0</v>
      </c>
      <c r="BH139" s="232">
        <f>IF(N139="sníž. přenesená",J139,0)</f>
        <v>0</v>
      </c>
      <c r="BI139" s="232">
        <f>IF(N139="nulová",J139,0)</f>
        <v>0</v>
      </c>
      <c r="BJ139" s="21" t="s">
        <v>81</v>
      </c>
      <c r="BK139" s="232">
        <f>ROUND(I139*H139,2)</f>
        <v>0</v>
      </c>
      <c r="BL139" s="21" t="s">
        <v>933</v>
      </c>
      <c r="BM139" s="231" t="s">
        <v>1037</v>
      </c>
    </row>
    <row r="140" s="2" customFormat="1" ht="24.15" customHeight="1">
      <c r="A140" s="42"/>
      <c r="B140" s="43"/>
      <c r="C140" s="220" t="s">
        <v>787</v>
      </c>
      <c r="D140" s="220" t="s">
        <v>433</v>
      </c>
      <c r="E140" s="221" t="s">
        <v>5017</v>
      </c>
      <c r="F140" s="222" t="s">
        <v>5018</v>
      </c>
      <c r="G140" s="223" t="s">
        <v>1452</v>
      </c>
      <c r="H140" s="224">
        <v>2</v>
      </c>
      <c r="I140" s="225"/>
      <c r="J140" s="226">
        <f>ROUND(I140*H140,2)</f>
        <v>0</v>
      </c>
      <c r="K140" s="222" t="s">
        <v>28</v>
      </c>
      <c r="L140" s="48"/>
      <c r="M140" s="227" t="s">
        <v>28</v>
      </c>
      <c r="N140" s="228" t="s">
        <v>45</v>
      </c>
      <c r="O140" s="88"/>
      <c r="P140" s="229">
        <f>O140*H140</f>
        <v>0</v>
      </c>
      <c r="Q140" s="229">
        <v>0</v>
      </c>
      <c r="R140" s="229">
        <f>Q140*H140</f>
        <v>0</v>
      </c>
      <c r="S140" s="229">
        <v>0</v>
      </c>
      <c r="T140" s="230">
        <f>S140*H140</f>
        <v>0</v>
      </c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R140" s="231" t="s">
        <v>933</v>
      </c>
      <c r="AT140" s="231" t="s">
        <v>433</v>
      </c>
      <c r="AU140" s="231" t="s">
        <v>83</v>
      </c>
      <c r="AY140" s="21" t="s">
        <v>426</v>
      </c>
      <c r="BE140" s="232">
        <f>IF(N140="základní",J140,0)</f>
        <v>0</v>
      </c>
      <c r="BF140" s="232">
        <f>IF(N140="snížená",J140,0)</f>
        <v>0</v>
      </c>
      <c r="BG140" s="232">
        <f>IF(N140="zákl. přenesená",J140,0)</f>
        <v>0</v>
      </c>
      <c r="BH140" s="232">
        <f>IF(N140="sníž. přenesená",J140,0)</f>
        <v>0</v>
      </c>
      <c r="BI140" s="232">
        <f>IF(N140="nulová",J140,0)</f>
        <v>0</v>
      </c>
      <c r="BJ140" s="21" t="s">
        <v>81</v>
      </c>
      <c r="BK140" s="232">
        <f>ROUND(I140*H140,2)</f>
        <v>0</v>
      </c>
      <c r="BL140" s="21" t="s">
        <v>933</v>
      </c>
      <c r="BM140" s="231" t="s">
        <v>1048</v>
      </c>
    </row>
    <row r="141" s="2" customFormat="1" ht="24.15" customHeight="1">
      <c r="A141" s="42"/>
      <c r="B141" s="43"/>
      <c r="C141" s="220" t="s">
        <v>794</v>
      </c>
      <c r="D141" s="220" t="s">
        <v>433</v>
      </c>
      <c r="E141" s="221" t="s">
        <v>5019</v>
      </c>
      <c r="F141" s="222" t="s">
        <v>5020</v>
      </c>
      <c r="G141" s="223" t="s">
        <v>1452</v>
      </c>
      <c r="H141" s="224">
        <v>1</v>
      </c>
      <c r="I141" s="225"/>
      <c r="J141" s="226">
        <f>ROUND(I141*H141,2)</f>
        <v>0</v>
      </c>
      <c r="K141" s="222" t="s">
        <v>28</v>
      </c>
      <c r="L141" s="48"/>
      <c r="M141" s="227" t="s">
        <v>28</v>
      </c>
      <c r="N141" s="228" t="s">
        <v>45</v>
      </c>
      <c r="O141" s="88"/>
      <c r="P141" s="229">
        <f>O141*H141</f>
        <v>0</v>
      </c>
      <c r="Q141" s="229">
        <v>0</v>
      </c>
      <c r="R141" s="229">
        <f>Q141*H141</f>
        <v>0</v>
      </c>
      <c r="S141" s="229">
        <v>0</v>
      </c>
      <c r="T141" s="230">
        <f>S141*H141</f>
        <v>0</v>
      </c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R141" s="231" t="s">
        <v>933</v>
      </c>
      <c r="AT141" s="231" t="s">
        <v>433</v>
      </c>
      <c r="AU141" s="231" t="s">
        <v>83</v>
      </c>
      <c r="AY141" s="21" t="s">
        <v>426</v>
      </c>
      <c r="BE141" s="232">
        <f>IF(N141="základní",J141,0)</f>
        <v>0</v>
      </c>
      <c r="BF141" s="232">
        <f>IF(N141="snížená",J141,0)</f>
        <v>0</v>
      </c>
      <c r="BG141" s="232">
        <f>IF(N141="zákl. přenesená",J141,0)</f>
        <v>0</v>
      </c>
      <c r="BH141" s="232">
        <f>IF(N141="sníž. přenesená",J141,0)</f>
        <v>0</v>
      </c>
      <c r="BI141" s="232">
        <f>IF(N141="nulová",J141,0)</f>
        <v>0</v>
      </c>
      <c r="BJ141" s="21" t="s">
        <v>81</v>
      </c>
      <c r="BK141" s="232">
        <f>ROUND(I141*H141,2)</f>
        <v>0</v>
      </c>
      <c r="BL141" s="21" t="s">
        <v>933</v>
      </c>
      <c r="BM141" s="231" t="s">
        <v>1063</v>
      </c>
    </row>
    <row r="142" s="2" customFormat="1" ht="16.5" customHeight="1">
      <c r="A142" s="42"/>
      <c r="B142" s="43"/>
      <c r="C142" s="220" t="s">
        <v>800</v>
      </c>
      <c r="D142" s="220" t="s">
        <v>433</v>
      </c>
      <c r="E142" s="221" t="s">
        <v>5021</v>
      </c>
      <c r="F142" s="222" t="s">
        <v>5022</v>
      </c>
      <c r="G142" s="223" t="s">
        <v>1452</v>
      </c>
      <c r="H142" s="224">
        <v>6</v>
      </c>
      <c r="I142" s="225"/>
      <c r="J142" s="226">
        <f>ROUND(I142*H142,2)</f>
        <v>0</v>
      </c>
      <c r="K142" s="222" t="s">
        <v>28</v>
      </c>
      <c r="L142" s="48"/>
      <c r="M142" s="227" t="s">
        <v>28</v>
      </c>
      <c r="N142" s="228" t="s">
        <v>45</v>
      </c>
      <c r="O142" s="88"/>
      <c r="P142" s="229">
        <f>O142*H142</f>
        <v>0</v>
      </c>
      <c r="Q142" s="229">
        <v>0</v>
      </c>
      <c r="R142" s="229">
        <f>Q142*H142</f>
        <v>0</v>
      </c>
      <c r="S142" s="229">
        <v>0</v>
      </c>
      <c r="T142" s="230">
        <f>S142*H142</f>
        <v>0</v>
      </c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R142" s="231" t="s">
        <v>933</v>
      </c>
      <c r="AT142" s="231" t="s">
        <v>433</v>
      </c>
      <c r="AU142" s="231" t="s">
        <v>83</v>
      </c>
      <c r="AY142" s="21" t="s">
        <v>426</v>
      </c>
      <c r="BE142" s="232">
        <f>IF(N142="základní",J142,0)</f>
        <v>0</v>
      </c>
      <c r="BF142" s="232">
        <f>IF(N142="snížená",J142,0)</f>
        <v>0</v>
      </c>
      <c r="BG142" s="232">
        <f>IF(N142="zákl. přenesená",J142,0)</f>
        <v>0</v>
      </c>
      <c r="BH142" s="232">
        <f>IF(N142="sníž. přenesená",J142,0)</f>
        <v>0</v>
      </c>
      <c r="BI142" s="232">
        <f>IF(N142="nulová",J142,0)</f>
        <v>0</v>
      </c>
      <c r="BJ142" s="21" t="s">
        <v>81</v>
      </c>
      <c r="BK142" s="232">
        <f>ROUND(I142*H142,2)</f>
        <v>0</v>
      </c>
      <c r="BL142" s="21" t="s">
        <v>933</v>
      </c>
      <c r="BM142" s="231" t="s">
        <v>1076</v>
      </c>
    </row>
    <row r="143" s="2" customFormat="1" ht="33" customHeight="1">
      <c r="A143" s="42"/>
      <c r="B143" s="43"/>
      <c r="C143" s="220" t="s">
        <v>807</v>
      </c>
      <c r="D143" s="220" t="s">
        <v>433</v>
      </c>
      <c r="E143" s="221" t="s">
        <v>5023</v>
      </c>
      <c r="F143" s="222" t="s">
        <v>5024</v>
      </c>
      <c r="G143" s="223" t="s">
        <v>949</v>
      </c>
      <c r="H143" s="224">
        <v>48</v>
      </c>
      <c r="I143" s="225"/>
      <c r="J143" s="226">
        <f>ROUND(I143*H143,2)</f>
        <v>0</v>
      </c>
      <c r="K143" s="222" t="s">
        <v>28</v>
      </c>
      <c r="L143" s="48"/>
      <c r="M143" s="227" t="s">
        <v>28</v>
      </c>
      <c r="N143" s="228" t="s">
        <v>45</v>
      </c>
      <c r="O143" s="88"/>
      <c r="P143" s="229">
        <f>O143*H143</f>
        <v>0</v>
      </c>
      <c r="Q143" s="229">
        <v>0</v>
      </c>
      <c r="R143" s="229">
        <f>Q143*H143</f>
        <v>0</v>
      </c>
      <c r="S143" s="229">
        <v>0</v>
      </c>
      <c r="T143" s="230">
        <f>S143*H143</f>
        <v>0</v>
      </c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R143" s="231" t="s">
        <v>933</v>
      </c>
      <c r="AT143" s="231" t="s">
        <v>433</v>
      </c>
      <c r="AU143" s="231" t="s">
        <v>83</v>
      </c>
      <c r="AY143" s="21" t="s">
        <v>426</v>
      </c>
      <c r="BE143" s="232">
        <f>IF(N143="základní",J143,0)</f>
        <v>0</v>
      </c>
      <c r="BF143" s="232">
        <f>IF(N143="snížená",J143,0)</f>
        <v>0</v>
      </c>
      <c r="BG143" s="232">
        <f>IF(N143="zákl. přenesená",J143,0)</f>
        <v>0</v>
      </c>
      <c r="BH143" s="232">
        <f>IF(N143="sníž. přenesená",J143,0)</f>
        <v>0</v>
      </c>
      <c r="BI143" s="232">
        <f>IF(N143="nulová",J143,0)</f>
        <v>0</v>
      </c>
      <c r="BJ143" s="21" t="s">
        <v>81</v>
      </c>
      <c r="BK143" s="232">
        <f>ROUND(I143*H143,2)</f>
        <v>0</v>
      </c>
      <c r="BL143" s="21" t="s">
        <v>933</v>
      </c>
      <c r="BM143" s="231" t="s">
        <v>1091</v>
      </c>
    </row>
    <row r="144" s="2" customFormat="1" ht="33" customHeight="1">
      <c r="A144" s="42"/>
      <c r="B144" s="43"/>
      <c r="C144" s="220" t="s">
        <v>812</v>
      </c>
      <c r="D144" s="220" t="s">
        <v>433</v>
      </c>
      <c r="E144" s="221" t="s">
        <v>5025</v>
      </c>
      <c r="F144" s="222" t="s">
        <v>5026</v>
      </c>
      <c r="G144" s="223" t="s">
        <v>949</v>
      </c>
      <c r="H144" s="224">
        <v>10</v>
      </c>
      <c r="I144" s="225"/>
      <c r="J144" s="226">
        <f>ROUND(I144*H144,2)</f>
        <v>0</v>
      </c>
      <c r="K144" s="222" t="s">
        <v>28</v>
      </c>
      <c r="L144" s="48"/>
      <c r="M144" s="227" t="s">
        <v>28</v>
      </c>
      <c r="N144" s="228" t="s">
        <v>45</v>
      </c>
      <c r="O144" s="88"/>
      <c r="P144" s="229">
        <f>O144*H144</f>
        <v>0</v>
      </c>
      <c r="Q144" s="229">
        <v>0</v>
      </c>
      <c r="R144" s="229">
        <f>Q144*H144</f>
        <v>0</v>
      </c>
      <c r="S144" s="229">
        <v>0</v>
      </c>
      <c r="T144" s="230">
        <f>S144*H144</f>
        <v>0</v>
      </c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R144" s="231" t="s">
        <v>933</v>
      </c>
      <c r="AT144" s="231" t="s">
        <v>433</v>
      </c>
      <c r="AU144" s="231" t="s">
        <v>83</v>
      </c>
      <c r="AY144" s="21" t="s">
        <v>426</v>
      </c>
      <c r="BE144" s="232">
        <f>IF(N144="základní",J144,0)</f>
        <v>0</v>
      </c>
      <c r="BF144" s="232">
        <f>IF(N144="snížená",J144,0)</f>
        <v>0</v>
      </c>
      <c r="BG144" s="232">
        <f>IF(N144="zákl. přenesená",J144,0)</f>
        <v>0</v>
      </c>
      <c r="BH144" s="232">
        <f>IF(N144="sníž. přenesená",J144,0)</f>
        <v>0</v>
      </c>
      <c r="BI144" s="232">
        <f>IF(N144="nulová",J144,0)</f>
        <v>0</v>
      </c>
      <c r="BJ144" s="21" t="s">
        <v>81</v>
      </c>
      <c r="BK144" s="232">
        <f>ROUND(I144*H144,2)</f>
        <v>0</v>
      </c>
      <c r="BL144" s="21" t="s">
        <v>933</v>
      </c>
      <c r="BM144" s="231" t="s">
        <v>1108</v>
      </c>
    </row>
    <row r="145" s="2" customFormat="1" ht="33" customHeight="1">
      <c r="A145" s="42"/>
      <c r="B145" s="43"/>
      <c r="C145" s="220" t="s">
        <v>818</v>
      </c>
      <c r="D145" s="220" t="s">
        <v>433</v>
      </c>
      <c r="E145" s="221" t="s">
        <v>5027</v>
      </c>
      <c r="F145" s="222" t="s">
        <v>5028</v>
      </c>
      <c r="G145" s="223" t="s">
        <v>949</v>
      </c>
      <c r="H145" s="224">
        <v>5</v>
      </c>
      <c r="I145" s="225"/>
      <c r="J145" s="226">
        <f>ROUND(I145*H145,2)</f>
        <v>0</v>
      </c>
      <c r="K145" s="222" t="s">
        <v>28</v>
      </c>
      <c r="L145" s="48"/>
      <c r="M145" s="227" t="s">
        <v>28</v>
      </c>
      <c r="N145" s="228" t="s">
        <v>45</v>
      </c>
      <c r="O145" s="88"/>
      <c r="P145" s="229">
        <f>O145*H145</f>
        <v>0</v>
      </c>
      <c r="Q145" s="229">
        <v>0</v>
      </c>
      <c r="R145" s="229">
        <f>Q145*H145</f>
        <v>0</v>
      </c>
      <c r="S145" s="229">
        <v>0</v>
      </c>
      <c r="T145" s="230">
        <f>S145*H145</f>
        <v>0</v>
      </c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R145" s="231" t="s">
        <v>933</v>
      </c>
      <c r="AT145" s="231" t="s">
        <v>433</v>
      </c>
      <c r="AU145" s="231" t="s">
        <v>83</v>
      </c>
      <c r="AY145" s="21" t="s">
        <v>426</v>
      </c>
      <c r="BE145" s="232">
        <f>IF(N145="základní",J145,0)</f>
        <v>0</v>
      </c>
      <c r="BF145" s="232">
        <f>IF(N145="snížená",J145,0)</f>
        <v>0</v>
      </c>
      <c r="BG145" s="232">
        <f>IF(N145="zákl. přenesená",J145,0)</f>
        <v>0</v>
      </c>
      <c r="BH145" s="232">
        <f>IF(N145="sníž. přenesená",J145,0)</f>
        <v>0</v>
      </c>
      <c r="BI145" s="232">
        <f>IF(N145="nulová",J145,0)</f>
        <v>0</v>
      </c>
      <c r="BJ145" s="21" t="s">
        <v>81</v>
      </c>
      <c r="BK145" s="232">
        <f>ROUND(I145*H145,2)</f>
        <v>0</v>
      </c>
      <c r="BL145" s="21" t="s">
        <v>933</v>
      </c>
      <c r="BM145" s="231" t="s">
        <v>1123</v>
      </c>
    </row>
    <row r="146" s="2" customFormat="1" ht="33" customHeight="1">
      <c r="A146" s="42"/>
      <c r="B146" s="43"/>
      <c r="C146" s="220" t="s">
        <v>824</v>
      </c>
      <c r="D146" s="220" t="s">
        <v>433</v>
      </c>
      <c r="E146" s="221" t="s">
        <v>5029</v>
      </c>
      <c r="F146" s="222" t="s">
        <v>5030</v>
      </c>
      <c r="G146" s="223" t="s">
        <v>949</v>
      </c>
      <c r="H146" s="224">
        <v>0.5</v>
      </c>
      <c r="I146" s="225"/>
      <c r="J146" s="226">
        <f>ROUND(I146*H146,2)</f>
        <v>0</v>
      </c>
      <c r="K146" s="222" t="s">
        <v>28</v>
      </c>
      <c r="L146" s="48"/>
      <c r="M146" s="227" t="s">
        <v>28</v>
      </c>
      <c r="N146" s="228" t="s">
        <v>45</v>
      </c>
      <c r="O146" s="88"/>
      <c r="P146" s="229">
        <f>O146*H146</f>
        <v>0</v>
      </c>
      <c r="Q146" s="229">
        <v>0</v>
      </c>
      <c r="R146" s="229">
        <f>Q146*H146</f>
        <v>0</v>
      </c>
      <c r="S146" s="229">
        <v>0</v>
      </c>
      <c r="T146" s="230">
        <f>S146*H146</f>
        <v>0</v>
      </c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R146" s="231" t="s">
        <v>933</v>
      </c>
      <c r="AT146" s="231" t="s">
        <v>433</v>
      </c>
      <c r="AU146" s="231" t="s">
        <v>83</v>
      </c>
      <c r="AY146" s="21" t="s">
        <v>426</v>
      </c>
      <c r="BE146" s="232">
        <f>IF(N146="základní",J146,0)</f>
        <v>0</v>
      </c>
      <c r="BF146" s="232">
        <f>IF(N146="snížená",J146,0)</f>
        <v>0</v>
      </c>
      <c r="BG146" s="232">
        <f>IF(N146="zákl. přenesená",J146,0)</f>
        <v>0</v>
      </c>
      <c r="BH146" s="232">
        <f>IF(N146="sníž. přenesená",J146,0)</f>
        <v>0</v>
      </c>
      <c r="BI146" s="232">
        <f>IF(N146="nulová",J146,0)</f>
        <v>0</v>
      </c>
      <c r="BJ146" s="21" t="s">
        <v>81</v>
      </c>
      <c r="BK146" s="232">
        <f>ROUND(I146*H146,2)</f>
        <v>0</v>
      </c>
      <c r="BL146" s="21" t="s">
        <v>933</v>
      </c>
      <c r="BM146" s="231" t="s">
        <v>1135</v>
      </c>
    </row>
    <row r="147" s="2" customFormat="1" ht="33" customHeight="1">
      <c r="A147" s="42"/>
      <c r="B147" s="43"/>
      <c r="C147" s="220" t="s">
        <v>829</v>
      </c>
      <c r="D147" s="220" t="s">
        <v>433</v>
      </c>
      <c r="E147" s="221" t="s">
        <v>5031</v>
      </c>
      <c r="F147" s="222" t="s">
        <v>5032</v>
      </c>
      <c r="G147" s="223" t="s">
        <v>949</v>
      </c>
      <c r="H147" s="224">
        <v>11</v>
      </c>
      <c r="I147" s="225"/>
      <c r="J147" s="226">
        <f>ROUND(I147*H147,2)</f>
        <v>0</v>
      </c>
      <c r="K147" s="222" t="s">
        <v>28</v>
      </c>
      <c r="L147" s="48"/>
      <c r="M147" s="227" t="s">
        <v>28</v>
      </c>
      <c r="N147" s="228" t="s">
        <v>45</v>
      </c>
      <c r="O147" s="88"/>
      <c r="P147" s="229">
        <f>O147*H147</f>
        <v>0</v>
      </c>
      <c r="Q147" s="229">
        <v>0</v>
      </c>
      <c r="R147" s="229">
        <f>Q147*H147</f>
        <v>0</v>
      </c>
      <c r="S147" s="229">
        <v>0</v>
      </c>
      <c r="T147" s="230">
        <f>S147*H147</f>
        <v>0</v>
      </c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R147" s="231" t="s">
        <v>933</v>
      </c>
      <c r="AT147" s="231" t="s">
        <v>433</v>
      </c>
      <c r="AU147" s="231" t="s">
        <v>83</v>
      </c>
      <c r="AY147" s="21" t="s">
        <v>426</v>
      </c>
      <c r="BE147" s="232">
        <f>IF(N147="základní",J147,0)</f>
        <v>0</v>
      </c>
      <c r="BF147" s="232">
        <f>IF(N147="snížená",J147,0)</f>
        <v>0</v>
      </c>
      <c r="BG147" s="232">
        <f>IF(N147="zákl. přenesená",J147,0)</f>
        <v>0</v>
      </c>
      <c r="BH147" s="232">
        <f>IF(N147="sníž. přenesená",J147,0)</f>
        <v>0</v>
      </c>
      <c r="BI147" s="232">
        <f>IF(N147="nulová",J147,0)</f>
        <v>0</v>
      </c>
      <c r="BJ147" s="21" t="s">
        <v>81</v>
      </c>
      <c r="BK147" s="232">
        <f>ROUND(I147*H147,2)</f>
        <v>0</v>
      </c>
      <c r="BL147" s="21" t="s">
        <v>933</v>
      </c>
      <c r="BM147" s="231" t="s">
        <v>1146</v>
      </c>
    </row>
    <row r="148" s="2" customFormat="1" ht="33" customHeight="1">
      <c r="A148" s="42"/>
      <c r="B148" s="43"/>
      <c r="C148" s="220" t="s">
        <v>420</v>
      </c>
      <c r="D148" s="220" t="s">
        <v>433</v>
      </c>
      <c r="E148" s="221" t="s">
        <v>5033</v>
      </c>
      <c r="F148" s="222" t="s">
        <v>5034</v>
      </c>
      <c r="G148" s="223" t="s">
        <v>949</v>
      </c>
      <c r="H148" s="224">
        <v>85</v>
      </c>
      <c r="I148" s="225"/>
      <c r="J148" s="226">
        <f>ROUND(I148*H148,2)</f>
        <v>0</v>
      </c>
      <c r="K148" s="222" t="s">
        <v>28</v>
      </c>
      <c r="L148" s="48"/>
      <c r="M148" s="227" t="s">
        <v>28</v>
      </c>
      <c r="N148" s="228" t="s">
        <v>45</v>
      </c>
      <c r="O148" s="88"/>
      <c r="P148" s="229">
        <f>O148*H148</f>
        <v>0</v>
      </c>
      <c r="Q148" s="229">
        <v>0</v>
      </c>
      <c r="R148" s="229">
        <f>Q148*H148</f>
        <v>0</v>
      </c>
      <c r="S148" s="229">
        <v>0</v>
      </c>
      <c r="T148" s="230">
        <f>S148*H148</f>
        <v>0</v>
      </c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R148" s="231" t="s">
        <v>933</v>
      </c>
      <c r="AT148" s="231" t="s">
        <v>433</v>
      </c>
      <c r="AU148" s="231" t="s">
        <v>83</v>
      </c>
      <c r="AY148" s="21" t="s">
        <v>426</v>
      </c>
      <c r="BE148" s="232">
        <f>IF(N148="základní",J148,0)</f>
        <v>0</v>
      </c>
      <c r="BF148" s="232">
        <f>IF(N148="snížená",J148,0)</f>
        <v>0</v>
      </c>
      <c r="BG148" s="232">
        <f>IF(N148="zákl. přenesená",J148,0)</f>
        <v>0</v>
      </c>
      <c r="BH148" s="232">
        <f>IF(N148="sníž. přenesená",J148,0)</f>
        <v>0</v>
      </c>
      <c r="BI148" s="232">
        <f>IF(N148="nulová",J148,0)</f>
        <v>0</v>
      </c>
      <c r="BJ148" s="21" t="s">
        <v>81</v>
      </c>
      <c r="BK148" s="232">
        <f>ROUND(I148*H148,2)</f>
        <v>0</v>
      </c>
      <c r="BL148" s="21" t="s">
        <v>933</v>
      </c>
      <c r="BM148" s="231" t="s">
        <v>1156</v>
      </c>
    </row>
    <row r="149" s="2" customFormat="1" ht="33" customHeight="1">
      <c r="A149" s="42"/>
      <c r="B149" s="43"/>
      <c r="C149" s="220" t="s">
        <v>842</v>
      </c>
      <c r="D149" s="220" t="s">
        <v>433</v>
      </c>
      <c r="E149" s="221" t="s">
        <v>5035</v>
      </c>
      <c r="F149" s="222" t="s">
        <v>5036</v>
      </c>
      <c r="G149" s="223" t="s">
        <v>949</v>
      </c>
      <c r="H149" s="224">
        <v>43</v>
      </c>
      <c r="I149" s="225"/>
      <c r="J149" s="226">
        <f>ROUND(I149*H149,2)</f>
        <v>0</v>
      </c>
      <c r="K149" s="222" t="s">
        <v>28</v>
      </c>
      <c r="L149" s="48"/>
      <c r="M149" s="227" t="s">
        <v>28</v>
      </c>
      <c r="N149" s="228" t="s">
        <v>45</v>
      </c>
      <c r="O149" s="88"/>
      <c r="P149" s="229">
        <f>O149*H149</f>
        <v>0</v>
      </c>
      <c r="Q149" s="229">
        <v>0</v>
      </c>
      <c r="R149" s="229">
        <f>Q149*H149</f>
        <v>0</v>
      </c>
      <c r="S149" s="229">
        <v>0</v>
      </c>
      <c r="T149" s="230">
        <f>S149*H149</f>
        <v>0</v>
      </c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R149" s="231" t="s">
        <v>933</v>
      </c>
      <c r="AT149" s="231" t="s">
        <v>433</v>
      </c>
      <c r="AU149" s="231" t="s">
        <v>83</v>
      </c>
      <c r="AY149" s="21" t="s">
        <v>426</v>
      </c>
      <c r="BE149" s="232">
        <f>IF(N149="základní",J149,0)</f>
        <v>0</v>
      </c>
      <c r="BF149" s="232">
        <f>IF(N149="snížená",J149,0)</f>
        <v>0</v>
      </c>
      <c r="BG149" s="232">
        <f>IF(N149="zákl. přenesená",J149,0)</f>
        <v>0</v>
      </c>
      <c r="BH149" s="232">
        <f>IF(N149="sníž. přenesená",J149,0)</f>
        <v>0</v>
      </c>
      <c r="BI149" s="232">
        <f>IF(N149="nulová",J149,0)</f>
        <v>0</v>
      </c>
      <c r="BJ149" s="21" t="s">
        <v>81</v>
      </c>
      <c r="BK149" s="232">
        <f>ROUND(I149*H149,2)</f>
        <v>0</v>
      </c>
      <c r="BL149" s="21" t="s">
        <v>933</v>
      </c>
      <c r="BM149" s="231" t="s">
        <v>1166</v>
      </c>
    </row>
    <row r="150" s="2" customFormat="1" ht="33" customHeight="1">
      <c r="A150" s="42"/>
      <c r="B150" s="43"/>
      <c r="C150" s="220" t="s">
        <v>848</v>
      </c>
      <c r="D150" s="220" t="s">
        <v>433</v>
      </c>
      <c r="E150" s="221" t="s">
        <v>5037</v>
      </c>
      <c r="F150" s="222" t="s">
        <v>5038</v>
      </c>
      <c r="G150" s="223" t="s">
        <v>949</v>
      </c>
      <c r="H150" s="224">
        <v>18</v>
      </c>
      <c r="I150" s="225"/>
      <c r="J150" s="226">
        <f>ROUND(I150*H150,2)</f>
        <v>0</v>
      </c>
      <c r="K150" s="222" t="s">
        <v>28</v>
      </c>
      <c r="L150" s="48"/>
      <c r="M150" s="227" t="s">
        <v>28</v>
      </c>
      <c r="N150" s="228" t="s">
        <v>45</v>
      </c>
      <c r="O150" s="88"/>
      <c r="P150" s="229">
        <f>O150*H150</f>
        <v>0</v>
      </c>
      <c r="Q150" s="229">
        <v>0</v>
      </c>
      <c r="R150" s="229">
        <f>Q150*H150</f>
        <v>0</v>
      </c>
      <c r="S150" s="229">
        <v>0</v>
      </c>
      <c r="T150" s="230">
        <f>S150*H150</f>
        <v>0</v>
      </c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R150" s="231" t="s">
        <v>933</v>
      </c>
      <c r="AT150" s="231" t="s">
        <v>433</v>
      </c>
      <c r="AU150" s="231" t="s">
        <v>83</v>
      </c>
      <c r="AY150" s="21" t="s">
        <v>426</v>
      </c>
      <c r="BE150" s="232">
        <f>IF(N150="základní",J150,0)</f>
        <v>0</v>
      </c>
      <c r="BF150" s="232">
        <f>IF(N150="snížená",J150,0)</f>
        <v>0</v>
      </c>
      <c r="BG150" s="232">
        <f>IF(N150="zákl. přenesená",J150,0)</f>
        <v>0</v>
      </c>
      <c r="BH150" s="232">
        <f>IF(N150="sníž. přenesená",J150,0)</f>
        <v>0</v>
      </c>
      <c r="BI150" s="232">
        <f>IF(N150="nulová",J150,0)</f>
        <v>0</v>
      </c>
      <c r="BJ150" s="21" t="s">
        <v>81</v>
      </c>
      <c r="BK150" s="232">
        <f>ROUND(I150*H150,2)</f>
        <v>0</v>
      </c>
      <c r="BL150" s="21" t="s">
        <v>933</v>
      </c>
      <c r="BM150" s="231" t="s">
        <v>1175</v>
      </c>
    </row>
    <row r="151" s="2" customFormat="1" ht="24.15" customHeight="1">
      <c r="A151" s="42"/>
      <c r="B151" s="43"/>
      <c r="C151" s="220" t="s">
        <v>856</v>
      </c>
      <c r="D151" s="220" t="s">
        <v>433</v>
      </c>
      <c r="E151" s="221" t="s">
        <v>5039</v>
      </c>
      <c r="F151" s="222" t="s">
        <v>5040</v>
      </c>
      <c r="G151" s="223" t="s">
        <v>949</v>
      </c>
      <c r="H151" s="224">
        <v>29</v>
      </c>
      <c r="I151" s="225"/>
      <c r="J151" s="226">
        <f>ROUND(I151*H151,2)</f>
        <v>0</v>
      </c>
      <c r="K151" s="222" t="s">
        <v>28</v>
      </c>
      <c r="L151" s="48"/>
      <c r="M151" s="227" t="s">
        <v>28</v>
      </c>
      <c r="N151" s="228" t="s">
        <v>45</v>
      </c>
      <c r="O151" s="88"/>
      <c r="P151" s="229">
        <f>O151*H151</f>
        <v>0</v>
      </c>
      <c r="Q151" s="229">
        <v>0</v>
      </c>
      <c r="R151" s="229">
        <f>Q151*H151</f>
        <v>0</v>
      </c>
      <c r="S151" s="229">
        <v>0</v>
      </c>
      <c r="T151" s="230">
        <f>S151*H151</f>
        <v>0</v>
      </c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R151" s="231" t="s">
        <v>933</v>
      </c>
      <c r="AT151" s="231" t="s">
        <v>433</v>
      </c>
      <c r="AU151" s="231" t="s">
        <v>83</v>
      </c>
      <c r="AY151" s="21" t="s">
        <v>426</v>
      </c>
      <c r="BE151" s="232">
        <f>IF(N151="základní",J151,0)</f>
        <v>0</v>
      </c>
      <c r="BF151" s="232">
        <f>IF(N151="snížená",J151,0)</f>
        <v>0</v>
      </c>
      <c r="BG151" s="232">
        <f>IF(N151="zákl. přenesená",J151,0)</f>
        <v>0</v>
      </c>
      <c r="BH151" s="232">
        <f>IF(N151="sníž. přenesená",J151,0)</f>
        <v>0</v>
      </c>
      <c r="BI151" s="232">
        <f>IF(N151="nulová",J151,0)</f>
        <v>0</v>
      </c>
      <c r="BJ151" s="21" t="s">
        <v>81</v>
      </c>
      <c r="BK151" s="232">
        <f>ROUND(I151*H151,2)</f>
        <v>0</v>
      </c>
      <c r="BL151" s="21" t="s">
        <v>933</v>
      </c>
      <c r="BM151" s="231" t="s">
        <v>1185</v>
      </c>
    </row>
    <row r="152" s="2" customFormat="1" ht="24.15" customHeight="1">
      <c r="A152" s="42"/>
      <c r="B152" s="43"/>
      <c r="C152" s="220" t="s">
        <v>864</v>
      </c>
      <c r="D152" s="220" t="s">
        <v>433</v>
      </c>
      <c r="E152" s="221" t="s">
        <v>5041</v>
      </c>
      <c r="F152" s="222" t="s">
        <v>5042</v>
      </c>
      <c r="G152" s="223" t="s">
        <v>949</v>
      </c>
      <c r="H152" s="224">
        <v>30</v>
      </c>
      <c r="I152" s="225"/>
      <c r="J152" s="226">
        <f>ROUND(I152*H152,2)</f>
        <v>0</v>
      </c>
      <c r="K152" s="222" t="s">
        <v>28</v>
      </c>
      <c r="L152" s="48"/>
      <c r="M152" s="227" t="s">
        <v>28</v>
      </c>
      <c r="N152" s="228" t="s">
        <v>45</v>
      </c>
      <c r="O152" s="88"/>
      <c r="P152" s="229">
        <f>O152*H152</f>
        <v>0</v>
      </c>
      <c r="Q152" s="229">
        <v>0</v>
      </c>
      <c r="R152" s="229">
        <f>Q152*H152</f>
        <v>0</v>
      </c>
      <c r="S152" s="229">
        <v>0</v>
      </c>
      <c r="T152" s="230">
        <f>S152*H152</f>
        <v>0</v>
      </c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R152" s="231" t="s">
        <v>933</v>
      </c>
      <c r="AT152" s="231" t="s">
        <v>433</v>
      </c>
      <c r="AU152" s="231" t="s">
        <v>83</v>
      </c>
      <c r="AY152" s="21" t="s">
        <v>426</v>
      </c>
      <c r="BE152" s="232">
        <f>IF(N152="základní",J152,0)</f>
        <v>0</v>
      </c>
      <c r="BF152" s="232">
        <f>IF(N152="snížená",J152,0)</f>
        <v>0</v>
      </c>
      <c r="BG152" s="232">
        <f>IF(N152="zákl. přenesená",J152,0)</f>
        <v>0</v>
      </c>
      <c r="BH152" s="232">
        <f>IF(N152="sníž. přenesená",J152,0)</f>
        <v>0</v>
      </c>
      <c r="BI152" s="232">
        <f>IF(N152="nulová",J152,0)</f>
        <v>0</v>
      </c>
      <c r="BJ152" s="21" t="s">
        <v>81</v>
      </c>
      <c r="BK152" s="232">
        <f>ROUND(I152*H152,2)</f>
        <v>0</v>
      </c>
      <c r="BL152" s="21" t="s">
        <v>933</v>
      </c>
      <c r="BM152" s="231" t="s">
        <v>1194</v>
      </c>
    </row>
    <row r="153" s="2" customFormat="1" ht="24.15" customHeight="1">
      <c r="A153" s="42"/>
      <c r="B153" s="43"/>
      <c r="C153" s="220" t="s">
        <v>874</v>
      </c>
      <c r="D153" s="220" t="s">
        <v>433</v>
      </c>
      <c r="E153" s="221" t="s">
        <v>5043</v>
      </c>
      <c r="F153" s="222" t="s">
        <v>5044</v>
      </c>
      <c r="G153" s="223" t="s">
        <v>949</v>
      </c>
      <c r="H153" s="224">
        <v>157</v>
      </c>
      <c r="I153" s="225"/>
      <c r="J153" s="226">
        <f>ROUND(I153*H153,2)</f>
        <v>0</v>
      </c>
      <c r="K153" s="222" t="s">
        <v>28</v>
      </c>
      <c r="L153" s="48"/>
      <c r="M153" s="227" t="s">
        <v>28</v>
      </c>
      <c r="N153" s="228" t="s">
        <v>45</v>
      </c>
      <c r="O153" s="88"/>
      <c r="P153" s="229">
        <f>O153*H153</f>
        <v>0</v>
      </c>
      <c r="Q153" s="229">
        <v>0</v>
      </c>
      <c r="R153" s="229">
        <f>Q153*H153</f>
        <v>0</v>
      </c>
      <c r="S153" s="229">
        <v>0</v>
      </c>
      <c r="T153" s="230">
        <f>S153*H153</f>
        <v>0</v>
      </c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R153" s="231" t="s">
        <v>933</v>
      </c>
      <c r="AT153" s="231" t="s">
        <v>433</v>
      </c>
      <c r="AU153" s="231" t="s">
        <v>83</v>
      </c>
      <c r="AY153" s="21" t="s">
        <v>426</v>
      </c>
      <c r="BE153" s="232">
        <f>IF(N153="základní",J153,0)</f>
        <v>0</v>
      </c>
      <c r="BF153" s="232">
        <f>IF(N153="snížená",J153,0)</f>
        <v>0</v>
      </c>
      <c r="BG153" s="232">
        <f>IF(N153="zákl. přenesená",J153,0)</f>
        <v>0</v>
      </c>
      <c r="BH153" s="232">
        <f>IF(N153="sníž. přenesená",J153,0)</f>
        <v>0</v>
      </c>
      <c r="BI153" s="232">
        <f>IF(N153="nulová",J153,0)</f>
        <v>0</v>
      </c>
      <c r="BJ153" s="21" t="s">
        <v>81</v>
      </c>
      <c r="BK153" s="232">
        <f>ROUND(I153*H153,2)</f>
        <v>0</v>
      </c>
      <c r="BL153" s="21" t="s">
        <v>933</v>
      </c>
      <c r="BM153" s="231" t="s">
        <v>1205</v>
      </c>
    </row>
    <row r="154" s="12" customFormat="1" ht="20.88" customHeight="1">
      <c r="A154" s="12"/>
      <c r="B154" s="204"/>
      <c r="C154" s="205"/>
      <c r="D154" s="206" t="s">
        <v>73</v>
      </c>
      <c r="E154" s="218" t="s">
        <v>4820</v>
      </c>
      <c r="F154" s="218" t="s">
        <v>5045</v>
      </c>
      <c r="G154" s="205"/>
      <c r="H154" s="205"/>
      <c r="I154" s="208"/>
      <c r="J154" s="219">
        <f>BK154</f>
        <v>0</v>
      </c>
      <c r="K154" s="205"/>
      <c r="L154" s="210"/>
      <c r="M154" s="211"/>
      <c r="N154" s="212"/>
      <c r="O154" s="212"/>
      <c r="P154" s="213">
        <f>P155</f>
        <v>0</v>
      </c>
      <c r="Q154" s="212"/>
      <c r="R154" s="213">
        <f>R155</f>
        <v>0</v>
      </c>
      <c r="S154" s="212"/>
      <c r="T154" s="214">
        <f>T155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15" t="s">
        <v>81</v>
      </c>
      <c r="AT154" s="216" t="s">
        <v>73</v>
      </c>
      <c r="AU154" s="216" t="s">
        <v>83</v>
      </c>
      <c r="AY154" s="215" t="s">
        <v>426</v>
      </c>
      <c r="BK154" s="217">
        <f>BK155</f>
        <v>0</v>
      </c>
    </row>
    <row r="155" s="2" customFormat="1" ht="62.7" customHeight="1">
      <c r="A155" s="42"/>
      <c r="B155" s="43"/>
      <c r="C155" s="220" t="s">
        <v>880</v>
      </c>
      <c r="D155" s="220" t="s">
        <v>433</v>
      </c>
      <c r="E155" s="221" t="s">
        <v>5046</v>
      </c>
      <c r="F155" s="222" t="s">
        <v>5047</v>
      </c>
      <c r="G155" s="223" t="s">
        <v>436</v>
      </c>
      <c r="H155" s="224">
        <v>165</v>
      </c>
      <c r="I155" s="225"/>
      <c r="J155" s="226">
        <f>ROUND(I155*H155,2)</f>
        <v>0</v>
      </c>
      <c r="K155" s="222" t="s">
        <v>28</v>
      </c>
      <c r="L155" s="48"/>
      <c r="M155" s="227" t="s">
        <v>28</v>
      </c>
      <c r="N155" s="228" t="s">
        <v>45</v>
      </c>
      <c r="O155" s="88"/>
      <c r="P155" s="229">
        <f>O155*H155</f>
        <v>0</v>
      </c>
      <c r="Q155" s="229">
        <v>0</v>
      </c>
      <c r="R155" s="229">
        <f>Q155*H155</f>
        <v>0</v>
      </c>
      <c r="S155" s="229">
        <v>0</v>
      </c>
      <c r="T155" s="230">
        <f>S155*H155</f>
        <v>0</v>
      </c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R155" s="231" t="s">
        <v>933</v>
      </c>
      <c r="AT155" s="231" t="s">
        <v>433</v>
      </c>
      <c r="AU155" s="231" t="s">
        <v>469</v>
      </c>
      <c r="AY155" s="21" t="s">
        <v>426</v>
      </c>
      <c r="BE155" s="232">
        <f>IF(N155="základní",J155,0)</f>
        <v>0</v>
      </c>
      <c r="BF155" s="232">
        <f>IF(N155="snížená",J155,0)</f>
        <v>0</v>
      </c>
      <c r="BG155" s="232">
        <f>IF(N155="zákl. přenesená",J155,0)</f>
        <v>0</v>
      </c>
      <c r="BH155" s="232">
        <f>IF(N155="sníž. přenesená",J155,0)</f>
        <v>0</v>
      </c>
      <c r="BI155" s="232">
        <f>IF(N155="nulová",J155,0)</f>
        <v>0</v>
      </c>
      <c r="BJ155" s="21" t="s">
        <v>81</v>
      </c>
      <c r="BK155" s="232">
        <f>ROUND(I155*H155,2)</f>
        <v>0</v>
      </c>
      <c r="BL155" s="21" t="s">
        <v>933</v>
      </c>
      <c r="BM155" s="231" t="s">
        <v>1216</v>
      </c>
    </row>
    <row r="156" s="12" customFormat="1" ht="20.88" customHeight="1">
      <c r="A156" s="12"/>
      <c r="B156" s="204"/>
      <c r="C156" s="205"/>
      <c r="D156" s="206" t="s">
        <v>73</v>
      </c>
      <c r="E156" s="218" t="s">
        <v>4828</v>
      </c>
      <c r="F156" s="218" t="s">
        <v>5048</v>
      </c>
      <c r="G156" s="205"/>
      <c r="H156" s="205"/>
      <c r="I156" s="208"/>
      <c r="J156" s="219">
        <f>BK156</f>
        <v>0</v>
      </c>
      <c r="K156" s="205"/>
      <c r="L156" s="210"/>
      <c r="M156" s="211"/>
      <c r="N156" s="212"/>
      <c r="O156" s="212"/>
      <c r="P156" s="213">
        <f>SUM(P157:P166)</f>
        <v>0</v>
      </c>
      <c r="Q156" s="212"/>
      <c r="R156" s="213">
        <f>SUM(R157:R166)</f>
        <v>0</v>
      </c>
      <c r="S156" s="212"/>
      <c r="T156" s="214">
        <f>SUM(T157:T166)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15" t="s">
        <v>81</v>
      </c>
      <c r="AT156" s="216" t="s">
        <v>73</v>
      </c>
      <c r="AU156" s="216" t="s">
        <v>83</v>
      </c>
      <c r="AY156" s="215" t="s">
        <v>426</v>
      </c>
      <c r="BK156" s="217">
        <f>SUM(BK157:BK166)</f>
        <v>0</v>
      </c>
    </row>
    <row r="157" s="2" customFormat="1" ht="16.5" customHeight="1">
      <c r="A157" s="42"/>
      <c r="B157" s="43"/>
      <c r="C157" s="220" t="s">
        <v>887</v>
      </c>
      <c r="D157" s="220" t="s">
        <v>433</v>
      </c>
      <c r="E157" s="221" t="s">
        <v>5049</v>
      </c>
      <c r="F157" s="222" t="s">
        <v>5050</v>
      </c>
      <c r="G157" s="223" t="s">
        <v>949</v>
      </c>
      <c r="H157" s="224">
        <v>11</v>
      </c>
      <c r="I157" s="225"/>
      <c r="J157" s="226">
        <f>ROUND(I157*H157,2)</f>
        <v>0</v>
      </c>
      <c r="K157" s="222" t="s">
        <v>28</v>
      </c>
      <c r="L157" s="48"/>
      <c r="M157" s="227" t="s">
        <v>28</v>
      </c>
      <c r="N157" s="228" t="s">
        <v>45</v>
      </c>
      <c r="O157" s="88"/>
      <c r="P157" s="229">
        <f>O157*H157</f>
        <v>0</v>
      </c>
      <c r="Q157" s="229">
        <v>0</v>
      </c>
      <c r="R157" s="229">
        <f>Q157*H157</f>
        <v>0</v>
      </c>
      <c r="S157" s="229">
        <v>0</v>
      </c>
      <c r="T157" s="230">
        <f>S157*H157</f>
        <v>0</v>
      </c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R157" s="231" t="s">
        <v>933</v>
      </c>
      <c r="AT157" s="231" t="s">
        <v>433</v>
      </c>
      <c r="AU157" s="231" t="s">
        <v>469</v>
      </c>
      <c r="AY157" s="21" t="s">
        <v>426</v>
      </c>
      <c r="BE157" s="232">
        <f>IF(N157="základní",J157,0)</f>
        <v>0</v>
      </c>
      <c r="BF157" s="232">
        <f>IF(N157="snížená",J157,0)</f>
        <v>0</v>
      </c>
      <c r="BG157" s="232">
        <f>IF(N157="zákl. přenesená",J157,0)</f>
        <v>0</v>
      </c>
      <c r="BH157" s="232">
        <f>IF(N157="sníž. přenesená",J157,0)</f>
        <v>0</v>
      </c>
      <c r="BI157" s="232">
        <f>IF(N157="nulová",J157,0)</f>
        <v>0</v>
      </c>
      <c r="BJ157" s="21" t="s">
        <v>81</v>
      </c>
      <c r="BK157" s="232">
        <f>ROUND(I157*H157,2)</f>
        <v>0</v>
      </c>
      <c r="BL157" s="21" t="s">
        <v>933</v>
      </c>
      <c r="BM157" s="231" t="s">
        <v>1227</v>
      </c>
    </row>
    <row r="158" s="2" customFormat="1" ht="16.5" customHeight="1">
      <c r="A158" s="42"/>
      <c r="B158" s="43"/>
      <c r="C158" s="220" t="s">
        <v>895</v>
      </c>
      <c r="D158" s="220" t="s">
        <v>433</v>
      </c>
      <c r="E158" s="221" t="s">
        <v>5051</v>
      </c>
      <c r="F158" s="222" t="s">
        <v>5052</v>
      </c>
      <c r="G158" s="223" t="s">
        <v>949</v>
      </c>
      <c r="H158" s="224">
        <v>2</v>
      </c>
      <c r="I158" s="225"/>
      <c r="J158" s="226">
        <f>ROUND(I158*H158,2)</f>
        <v>0</v>
      </c>
      <c r="K158" s="222" t="s">
        <v>28</v>
      </c>
      <c r="L158" s="48"/>
      <c r="M158" s="227" t="s">
        <v>28</v>
      </c>
      <c r="N158" s="228" t="s">
        <v>45</v>
      </c>
      <c r="O158" s="88"/>
      <c r="P158" s="229">
        <f>O158*H158</f>
        <v>0</v>
      </c>
      <c r="Q158" s="229">
        <v>0</v>
      </c>
      <c r="R158" s="229">
        <f>Q158*H158</f>
        <v>0</v>
      </c>
      <c r="S158" s="229">
        <v>0</v>
      </c>
      <c r="T158" s="230">
        <f>S158*H158</f>
        <v>0</v>
      </c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R158" s="231" t="s">
        <v>933</v>
      </c>
      <c r="AT158" s="231" t="s">
        <v>433</v>
      </c>
      <c r="AU158" s="231" t="s">
        <v>469</v>
      </c>
      <c r="AY158" s="21" t="s">
        <v>426</v>
      </c>
      <c r="BE158" s="232">
        <f>IF(N158="základní",J158,0)</f>
        <v>0</v>
      </c>
      <c r="BF158" s="232">
        <f>IF(N158="snížená",J158,0)</f>
        <v>0</v>
      </c>
      <c r="BG158" s="232">
        <f>IF(N158="zákl. přenesená",J158,0)</f>
        <v>0</v>
      </c>
      <c r="BH158" s="232">
        <f>IF(N158="sníž. přenesená",J158,0)</f>
        <v>0</v>
      </c>
      <c r="BI158" s="232">
        <f>IF(N158="nulová",J158,0)</f>
        <v>0</v>
      </c>
      <c r="BJ158" s="21" t="s">
        <v>81</v>
      </c>
      <c r="BK158" s="232">
        <f>ROUND(I158*H158,2)</f>
        <v>0</v>
      </c>
      <c r="BL158" s="21" t="s">
        <v>933</v>
      </c>
      <c r="BM158" s="231" t="s">
        <v>1244</v>
      </c>
    </row>
    <row r="159" s="2" customFormat="1" ht="16.5" customHeight="1">
      <c r="A159" s="42"/>
      <c r="B159" s="43"/>
      <c r="C159" s="220" t="s">
        <v>902</v>
      </c>
      <c r="D159" s="220" t="s">
        <v>433</v>
      </c>
      <c r="E159" s="221" t="s">
        <v>5053</v>
      </c>
      <c r="F159" s="222" t="s">
        <v>5054</v>
      </c>
      <c r="G159" s="223" t="s">
        <v>949</v>
      </c>
      <c r="H159" s="224">
        <v>35</v>
      </c>
      <c r="I159" s="225"/>
      <c r="J159" s="226">
        <f>ROUND(I159*H159,2)</f>
        <v>0</v>
      </c>
      <c r="K159" s="222" t="s">
        <v>28</v>
      </c>
      <c r="L159" s="48"/>
      <c r="M159" s="227" t="s">
        <v>28</v>
      </c>
      <c r="N159" s="228" t="s">
        <v>45</v>
      </c>
      <c r="O159" s="88"/>
      <c r="P159" s="229">
        <f>O159*H159</f>
        <v>0</v>
      </c>
      <c r="Q159" s="229">
        <v>0</v>
      </c>
      <c r="R159" s="229">
        <f>Q159*H159</f>
        <v>0</v>
      </c>
      <c r="S159" s="229">
        <v>0</v>
      </c>
      <c r="T159" s="230">
        <f>S159*H159</f>
        <v>0</v>
      </c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R159" s="231" t="s">
        <v>933</v>
      </c>
      <c r="AT159" s="231" t="s">
        <v>433</v>
      </c>
      <c r="AU159" s="231" t="s">
        <v>469</v>
      </c>
      <c r="AY159" s="21" t="s">
        <v>426</v>
      </c>
      <c r="BE159" s="232">
        <f>IF(N159="základní",J159,0)</f>
        <v>0</v>
      </c>
      <c r="BF159" s="232">
        <f>IF(N159="snížená",J159,0)</f>
        <v>0</v>
      </c>
      <c r="BG159" s="232">
        <f>IF(N159="zákl. přenesená",J159,0)</f>
        <v>0</v>
      </c>
      <c r="BH159" s="232">
        <f>IF(N159="sníž. přenesená",J159,0)</f>
        <v>0</v>
      </c>
      <c r="BI159" s="232">
        <f>IF(N159="nulová",J159,0)</f>
        <v>0</v>
      </c>
      <c r="BJ159" s="21" t="s">
        <v>81</v>
      </c>
      <c r="BK159" s="232">
        <f>ROUND(I159*H159,2)</f>
        <v>0</v>
      </c>
      <c r="BL159" s="21" t="s">
        <v>933</v>
      </c>
      <c r="BM159" s="231" t="s">
        <v>1257</v>
      </c>
    </row>
    <row r="160" s="2" customFormat="1" ht="16.5" customHeight="1">
      <c r="A160" s="42"/>
      <c r="B160" s="43"/>
      <c r="C160" s="220" t="s">
        <v>907</v>
      </c>
      <c r="D160" s="220" t="s">
        <v>433</v>
      </c>
      <c r="E160" s="221" t="s">
        <v>5055</v>
      </c>
      <c r="F160" s="222" t="s">
        <v>5056</v>
      </c>
      <c r="G160" s="223" t="s">
        <v>949</v>
      </c>
      <c r="H160" s="224">
        <v>8</v>
      </c>
      <c r="I160" s="225"/>
      <c r="J160" s="226">
        <f>ROUND(I160*H160,2)</f>
        <v>0</v>
      </c>
      <c r="K160" s="222" t="s">
        <v>28</v>
      </c>
      <c r="L160" s="48"/>
      <c r="M160" s="227" t="s">
        <v>28</v>
      </c>
      <c r="N160" s="228" t="s">
        <v>45</v>
      </c>
      <c r="O160" s="88"/>
      <c r="P160" s="229">
        <f>O160*H160</f>
        <v>0</v>
      </c>
      <c r="Q160" s="229">
        <v>0</v>
      </c>
      <c r="R160" s="229">
        <f>Q160*H160</f>
        <v>0</v>
      </c>
      <c r="S160" s="229">
        <v>0</v>
      </c>
      <c r="T160" s="230">
        <f>S160*H160</f>
        <v>0</v>
      </c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R160" s="231" t="s">
        <v>933</v>
      </c>
      <c r="AT160" s="231" t="s">
        <v>433</v>
      </c>
      <c r="AU160" s="231" t="s">
        <v>469</v>
      </c>
      <c r="AY160" s="21" t="s">
        <v>426</v>
      </c>
      <c r="BE160" s="232">
        <f>IF(N160="základní",J160,0)</f>
        <v>0</v>
      </c>
      <c r="BF160" s="232">
        <f>IF(N160="snížená",J160,0)</f>
        <v>0</v>
      </c>
      <c r="BG160" s="232">
        <f>IF(N160="zákl. přenesená",J160,0)</f>
        <v>0</v>
      </c>
      <c r="BH160" s="232">
        <f>IF(N160="sníž. přenesená",J160,0)</f>
        <v>0</v>
      </c>
      <c r="BI160" s="232">
        <f>IF(N160="nulová",J160,0)</f>
        <v>0</v>
      </c>
      <c r="BJ160" s="21" t="s">
        <v>81</v>
      </c>
      <c r="BK160" s="232">
        <f>ROUND(I160*H160,2)</f>
        <v>0</v>
      </c>
      <c r="BL160" s="21" t="s">
        <v>933</v>
      </c>
      <c r="BM160" s="231" t="s">
        <v>317</v>
      </c>
    </row>
    <row r="161" s="2" customFormat="1" ht="16.5" customHeight="1">
      <c r="A161" s="42"/>
      <c r="B161" s="43"/>
      <c r="C161" s="220" t="s">
        <v>913</v>
      </c>
      <c r="D161" s="220" t="s">
        <v>433</v>
      </c>
      <c r="E161" s="221" t="s">
        <v>5057</v>
      </c>
      <c r="F161" s="222" t="s">
        <v>5058</v>
      </c>
      <c r="G161" s="223" t="s">
        <v>949</v>
      </c>
      <c r="H161" s="224">
        <v>40</v>
      </c>
      <c r="I161" s="225"/>
      <c r="J161" s="226">
        <f>ROUND(I161*H161,2)</f>
        <v>0</v>
      </c>
      <c r="K161" s="222" t="s">
        <v>28</v>
      </c>
      <c r="L161" s="48"/>
      <c r="M161" s="227" t="s">
        <v>28</v>
      </c>
      <c r="N161" s="228" t="s">
        <v>45</v>
      </c>
      <c r="O161" s="88"/>
      <c r="P161" s="229">
        <f>O161*H161</f>
        <v>0</v>
      </c>
      <c r="Q161" s="229">
        <v>0</v>
      </c>
      <c r="R161" s="229">
        <f>Q161*H161</f>
        <v>0</v>
      </c>
      <c r="S161" s="229">
        <v>0</v>
      </c>
      <c r="T161" s="230">
        <f>S161*H161</f>
        <v>0</v>
      </c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R161" s="231" t="s">
        <v>933</v>
      </c>
      <c r="AT161" s="231" t="s">
        <v>433</v>
      </c>
      <c r="AU161" s="231" t="s">
        <v>469</v>
      </c>
      <c r="AY161" s="21" t="s">
        <v>426</v>
      </c>
      <c r="BE161" s="232">
        <f>IF(N161="základní",J161,0)</f>
        <v>0</v>
      </c>
      <c r="BF161" s="232">
        <f>IF(N161="snížená",J161,0)</f>
        <v>0</v>
      </c>
      <c r="BG161" s="232">
        <f>IF(N161="zákl. přenesená",J161,0)</f>
        <v>0</v>
      </c>
      <c r="BH161" s="232">
        <f>IF(N161="sníž. přenesená",J161,0)</f>
        <v>0</v>
      </c>
      <c r="BI161" s="232">
        <f>IF(N161="nulová",J161,0)</f>
        <v>0</v>
      </c>
      <c r="BJ161" s="21" t="s">
        <v>81</v>
      </c>
      <c r="BK161" s="232">
        <f>ROUND(I161*H161,2)</f>
        <v>0</v>
      </c>
      <c r="BL161" s="21" t="s">
        <v>933</v>
      </c>
      <c r="BM161" s="231" t="s">
        <v>1283</v>
      </c>
    </row>
    <row r="162" s="2" customFormat="1" ht="16.5" customHeight="1">
      <c r="A162" s="42"/>
      <c r="B162" s="43"/>
      <c r="C162" s="220" t="s">
        <v>918</v>
      </c>
      <c r="D162" s="220" t="s">
        <v>433</v>
      </c>
      <c r="E162" s="221" t="s">
        <v>5059</v>
      </c>
      <c r="F162" s="222" t="s">
        <v>5060</v>
      </c>
      <c r="G162" s="223" t="s">
        <v>949</v>
      </c>
      <c r="H162" s="224">
        <v>6</v>
      </c>
      <c r="I162" s="225"/>
      <c r="J162" s="226">
        <f>ROUND(I162*H162,2)</f>
        <v>0</v>
      </c>
      <c r="K162" s="222" t="s">
        <v>28</v>
      </c>
      <c r="L162" s="48"/>
      <c r="M162" s="227" t="s">
        <v>28</v>
      </c>
      <c r="N162" s="228" t="s">
        <v>45</v>
      </c>
      <c r="O162" s="88"/>
      <c r="P162" s="229">
        <f>O162*H162</f>
        <v>0</v>
      </c>
      <c r="Q162" s="229">
        <v>0</v>
      </c>
      <c r="R162" s="229">
        <f>Q162*H162</f>
        <v>0</v>
      </c>
      <c r="S162" s="229">
        <v>0</v>
      </c>
      <c r="T162" s="230">
        <f>S162*H162</f>
        <v>0</v>
      </c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R162" s="231" t="s">
        <v>933</v>
      </c>
      <c r="AT162" s="231" t="s">
        <v>433</v>
      </c>
      <c r="AU162" s="231" t="s">
        <v>469</v>
      </c>
      <c r="AY162" s="21" t="s">
        <v>426</v>
      </c>
      <c r="BE162" s="232">
        <f>IF(N162="základní",J162,0)</f>
        <v>0</v>
      </c>
      <c r="BF162" s="232">
        <f>IF(N162="snížená",J162,0)</f>
        <v>0</v>
      </c>
      <c r="BG162" s="232">
        <f>IF(N162="zákl. přenesená",J162,0)</f>
        <v>0</v>
      </c>
      <c r="BH162" s="232">
        <f>IF(N162="sníž. přenesená",J162,0)</f>
        <v>0</v>
      </c>
      <c r="BI162" s="232">
        <f>IF(N162="nulová",J162,0)</f>
        <v>0</v>
      </c>
      <c r="BJ162" s="21" t="s">
        <v>81</v>
      </c>
      <c r="BK162" s="232">
        <f>ROUND(I162*H162,2)</f>
        <v>0</v>
      </c>
      <c r="BL162" s="21" t="s">
        <v>933</v>
      </c>
      <c r="BM162" s="231" t="s">
        <v>1293</v>
      </c>
    </row>
    <row r="163" s="2" customFormat="1" ht="16.5" customHeight="1">
      <c r="A163" s="42"/>
      <c r="B163" s="43"/>
      <c r="C163" s="220" t="s">
        <v>922</v>
      </c>
      <c r="D163" s="220" t="s">
        <v>433</v>
      </c>
      <c r="E163" s="221" t="s">
        <v>5061</v>
      </c>
      <c r="F163" s="222" t="s">
        <v>5062</v>
      </c>
      <c r="G163" s="223" t="s">
        <v>949</v>
      </c>
      <c r="H163" s="224">
        <v>20</v>
      </c>
      <c r="I163" s="225"/>
      <c r="J163" s="226">
        <f>ROUND(I163*H163,2)</f>
        <v>0</v>
      </c>
      <c r="K163" s="222" t="s">
        <v>28</v>
      </c>
      <c r="L163" s="48"/>
      <c r="M163" s="227" t="s">
        <v>28</v>
      </c>
      <c r="N163" s="228" t="s">
        <v>45</v>
      </c>
      <c r="O163" s="88"/>
      <c r="P163" s="229">
        <f>O163*H163</f>
        <v>0</v>
      </c>
      <c r="Q163" s="229">
        <v>0</v>
      </c>
      <c r="R163" s="229">
        <f>Q163*H163</f>
        <v>0</v>
      </c>
      <c r="S163" s="229">
        <v>0</v>
      </c>
      <c r="T163" s="230">
        <f>S163*H163</f>
        <v>0</v>
      </c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R163" s="231" t="s">
        <v>933</v>
      </c>
      <c r="AT163" s="231" t="s">
        <v>433</v>
      </c>
      <c r="AU163" s="231" t="s">
        <v>469</v>
      </c>
      <c r="AY163" s="21" t="s">
        <v>426</v>
      </c>
      <c r="BE163" s="232">
        <f>IF(N163="základní",J163,0)</f>
        <v>0</v>
      </c>
      <c r="BF163" s="232">
        <f>IF(N163="snížená",J163,0)</f>
        <v>0</v>
      </c>
      <c r="BG163" s="232">
        <f>IF(N163="zákl. přenesená",J163,0)</f>
        <v>0</v>
      </c>
      <c r="BH163" s="232">
        <f>IF(N163="sníž. přenesená",J163,0)</f>
        <v>0</v>
      </c>
      <c r="BI163" s="232">
        <f>IF(N163="nulová",J163,0)</f>
        <v>0</v>
      </c>
      <c r="BJ163" s="21" t="s">
        <v>81</v>
      </c>
      <c r="BK163" s="232">
        <f>ROUND(I163*H163,2)</f>
        <v>0</v>
      </c>
      <c r="BL163" s="21" t="s">
        <v>933</v>
      </c>
      <c r="BM163" s="231" t="s">
        <v>1307</v>
      </c>
    </row>
    <row r="164" s="2" customFormat="1" ht="16.5" customHeight="1">
      <c r="A164" s="42"/>
      <c r="B164" s="43"/>
      <c r="C164" s="220" t="s">
        <v>927</v>
      </c>
      <c r="D164" s="220" t="s">
        <v>433</v>
      </c>
      <c r="E164" s="221" t="s">
        <v>5063</v>
      </c>
      <c r="F164" s="222" t="s">
        <v>5064</v>
      </c>
      <c r="G164" s="223" t="s">
        <v>949</v>
      </c>
      <c r="H164" s="224">
        <v>17</v>
      </c>
      <c r="I164" s="225"/>
      <c r="J164" s="226">
        <f>ROUND(I164*H164,2)</f>
        <v>0</v>
      </c>
      <c r="K164" s="222" t="s">
        <v>28</v>
      </c>
      <c r="L164" s="48"/>
      <c r="M164" s="227" t="s">
        <v>28</v>
      </c>
      <c r="N164" s="228" t="s">
        <v>45</v>
      </c>
      <c r="O164" s="88"/>
      <c r="P164" s="229">
        <f>O164*H164</f>
        <v>0</v>
      </c>
      <c r="Q164" s="229">
        <v>0</v>
      </c>
      <c r="R164" s="229">
        <f>Q164*H164</f>
        <v>0</v>
      </c>
      <c r="S164" s="229">
        <v>0</v>
      </c>
      <c r="T164" s="230">
        <f>S164*H164</f>
        <v>0</v>
      </c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R164" s="231" t="s">
        <v>933</v>
      </c>
      <c r="AT164" s="231" t="s">
        <v>433</v>
      </c>
      <c r="AU164" s="231" t="s">
        <v>469</v>
      </c>
      <c r="AY164" s="21" t="s">
        <v>426</v>
      </c>
      <c r="BE164" s="232">
        <f>IF(N164="základní",J164,0)</f>
        <v>0</v>
      </c>
      <c r="BF164" s="232">
        <f>IF(N164="snížená",J164,0)</f>
        <v>0</v>
      </c>
      <c r="BG164" s="232">
        <f>IF(N164="zákl. přenesená",J164,0)</f>
        <v>0</v>
      </c>
      <c r="BH164" s="232">
        <f>IF(N164="sníž. přenesená",J164,0)</f>
        <v>0</v>
      </c>
      <c r="BI164" s="232">
        <f>IF(N164="nulová",J164,0)</f>
        <v>0</v>
      </c>
      <c r="BJ164" s="21" t="s">
        <v>81</v>
      </c>
      <c r="BK164" s="232">
        <f>ROUND(I164*H164,2)</f>
        <v>0</v>
      </c>
      <c r="BL164" s="21" t="s">
        <v>933</v>
      </c>
      <c r="BM164" s="231" t="s">
        <v>1323</v>
      </c>
    </row>
    <row r="165" s="2" customFormat="1" ht="16.5" customHeight="1">
      <c r="A165" s="42"/>
      <c r="B165" s="43"/>
      <c r="C165" s="220" t="s">
        <v>933</v>
      </c>
      <c r="D165" s="220" t="s">
        <v>433</v>
      </c>
      <c r="E165" s="221" t="s">
        <v>5065</v>
      </c>
      <c r="F165" s="222" t="s">
        <v>5066</v>
      </c>
      <c r="G165" s="223" t="s">
        <v>949</v>
      </c>
      <c r="H165" s="224">
        <v>8</v>
      </c>
      <c r="I165" s="225"/>
      <c r="J165" s="226">
        <f>ROUND(I165*H165,2)</f>
        <v>0</v>
      </c>
      <c r="K165" s="222" t="s">
        <v>28</v>
      </c>
      <c r="L165" s="48"/>
      <c r="M165" s="227" t="s">
        <v>28</v>
      </c>
      <c r="N165" s="228" t="s">
        <v>45</v>
      </c>
      <c r="O165" s="88"/>
      <c r="P165" s="229">
        <f>O165*H165</f>
        <v>0</v>
      </c>
      <c r="Q165" s="229">
        <v>0</v>
      </c>
      <c r="R165" s="229">
        <f>Q165*H165</f>
        <v>0</v>
      </c>
      <c r="S165" s="229">
        <v>0</v>
      </c>
      <c r="T165" s="230">
        <f>S165*H165</f>
        <v>0</v>
      </c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R165" s="231" t="s">
        <v>933</v>
      </c>
      <c r="AT165" s="231" t="s">
        <v>433</v>
      </c>
      <c r="AU165" s="231" t="s">
        <v>469</v>
      </c>
      <c r="AY165" s="21" t="s">
        <v>426</v>
      </c>
      <c r="BE165" s="232">
        <f>IF(N165="základní",J165,0)</f>
        <v>0</v>
      </c>
      <c r="BF165" s="232">
        <f>IF(N165="snížená",J165,0)</f>
        <v>0</v>
      </c>
      <c r="BG165" s="232">
        <f>IF(N165="zákl. přenesená",J165,0)</f>
        <v>0</v>
      </c>
      <c r="BH165" s="232">
        <f>IF(N165="sníž. přenesená",J165,0)</f>
        <v>0</v>
      </c>
      <c r="BI165" s="232">
        <f>IF(N165="nulová",J165,0)</f>
        <v>0</v>
      </c>
      <c r="BJ165" s="21" t="s">
        <v>81</v>
      </c>
      <c r="BK165" s="232">
        <f>ROUND(I165*H165,2)</f>
        <v>0</v>
      </c>
      <c r="BL165" s="21" t="s">
        <v>933</v>
      </c>
      <c r="BM165" s="231" t="s">
        <v>1336</v>
      </c>
    </row>
    <row r="166" s="2" customFormat="1" ht="16.5" customHeight="1">
      <c r="A166" s="42"/>
      <c r="B166" s="43"/>
      <c r="C166" s="220" t="s">
        <v>939</v>
      </c>
      <c r="D166" s="220" t="s">
        <v>433</v>
      </c>
      <c r="E166" s="221" t="s">
        <v>5067</v>
      </c>
      <c r="F166" s="222" t="s">
        <v>5068</v>
      </c>
      <c r="G166" s="223" t="s">
        <v>949</v>
      </c>
      <c r="H166" s="224">
        <v>10</v>
      </c>
      <c r="I166" s="225"/>
      <c r="J166" s="226">
        <f>ROUND(I166*H166,2)</f>
        <v>0</v>
      </c>
      <c r="K166" s="222" t="s">
        <v>28</v>
      </c>
      <c r="L166" s="48"/>
      <c r="M166" s="227" t="s">
        <v>28</v>
      </c>
      <c r="N166" s="228" t="s">
        <v>45</v>
      </c>
      <c r="O166" s="88"/>
      <c r="P166" s="229">
        <f>O166*H166</f>
        <v>0</v>
      </c>
      <c r="Q166" s="229">
        <v>0</v>
      </c>
      <c r="R166" s="229">
        <f>Q166*H166</f>
        <v>0</v>
      </c>
      <c r="S166" s="229">
        <v>0</v>
      </c>
      <c r="T166" s="230">
        <f>S166*H166</f>
        <v>0</v>
      </c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R166" s="231" t="s">
        <v>933</v>
      </c>
      <c r="AT166" s="231" t="s">
        <v>433</v>
      </c>
      <c r="AU166" s="231" t="s">
        <v>469</v>
      </c>
      <c r="AY166" s="21" t="s">
        <v>426</v>
      </c>
      <c r="BE166" s="232">
        <f>IF(N166="základní",J166,0)</f>
        <v>0</v>
      </c>
      <c r="BF166" s="232">
        <f>IF(N166="snížená",J166,0)</f>
        <v>0</v>
      </c>
      <c r="BG166" s="232">
        <f>IF(N166="zákl. přenesená",J166,0)</f>
        <v>0</v>
      </c>
      <c r="BH166" s="232">
        <f>IF(N166="sníž. přenesená",J166,0)</f>
        <v>0</v>
      </c>
      <c r="BI166" s="232">
        <f>IF(N166="nulová",J166,0)</f>
        <v>0</v>
      </c>
      <c r="BJ166" s="21" t="s">
        <v>81</v>
      </c>
      <c r="BK166" s="232">
        <f>ROUND(I166*H166,2)</f>
        <v>0</v>
      </c>
      <c r="BL166" s="21" t="s">
        <v>933</v>
      </c>
      <c r="BM166" s="231" t="s">
        <v>1349</v>
      </c>
    </row>
    <row r="167" s="12" customFormat="1" ht="22.8" customHeight="1">
      <c r="A167" s="12"/>
      <c r="B167" s="204"/>
      <c r="C167" s="205"/>
      <c r="D167" s="206" t="s">
        <v>73</v>
      </c>
      <c r="E167" s="218" t="s">
        <v>4854</v>
      </c>
      <c r="F167" s="218" t="s">
        <v>5069</v>
      </c>
      <c r="G167" s="205"/>
      <c r="H167" s="205"/>
      <c r="I167" s="208"/>
      <c r="J167" s="219">
        <f>BK167</f>
        <v>0</v>
      </c>
      <c r="K167" s="205"/>
      <c r="L167" s="210"/>
      <c r="M167" s="211"/>
      <c r="N167" s="212"/>
      <c r="O167" s="212"/>
      <c r="P167" s="213">
        <f>P168+SUM(P169:P171)+P175+P179</f>
        <v>0</v>
      </c>
      <c r="Q167" s="212"/>
      <c r="R167" s="213">
        <f>R168+SUM(R169:R171)+R175+R179</f>
        <v>0</v>
      </c>
      <c r="S167" s="212"/>
      <c r="T167" s="214">
        <f>T168+SUM(T169:T171)+T175+T179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15" t="s">
        <v>81</v>
      </c>
      <c r="AT167" s="216" t="s">
        <v>73</v>
      </c>
      <c r="AU167" s="216" t="s">
        <v>81</v>
      </c>
      <c r="AY167" s="215" t="s">
        <v>426</v>
      </c>
      <c r="BK167" s="217">
        <f>BK168+SUM(BK169:BK171)+BK175+BK179</f>
        <v>0</v>
      </c>
    </row>
    <row r="168" s="2" customFormat="1" ht="62.7" customHeight="1">
      <c r="A168" s="42"/>
      <c r="B168" s="43"/>
      <c r="C168" s="220" t="s">
        <v>946</v>
      </c>
      <c r="D168" s="220" t="s">
        <v>433</v>
      </c>
      <c r="E168" s="221" t="s">
        <v>5070</v>
      </c>
      <c r="F168" s="222" t="s">
        <v>5071</v>
      </c>
      <c r="G168" s="223" t="s">
        <v>436</v>
      </c>
      <c r="H168" s="224">
        <v>65</v>
      </c>
      <c r="I168" s="225"/>
      <c r="J168" s="226">
        <f>ROUND(I168*H168,2)</f>
        <v>0</v>
      </c>
      <c r="K168" s="222" t="s">
        <v>28</v>
      </c>
      <c r="L168" s="48"/>
      <c r="M168" s="227" t="s">
        <v>28</v>
      </c>
      <c r="N168" s="228" t="s">
        <v>45</v>
      </c>
      <c r="O168" s="88"/>
      <c r="P168" s="229">
        <f>O168*H168</f>
        <v>0</v>
      </c>
      <c r="Q168" s="229">
        <v>0</v>
      </c>
      <c r="R168" s="229">
        <f>Q168*H168</f>
        <v>0</v>
      </c>
      <c r="S168" s="229">
        <v>0</v>
      </c>
      <c r="T168" s="230">
        <f>S168*H168</f>
        <v>0</v>
      </c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R168" s="231" t="s">
        <v>933</v>
      </c>
      <c r="AT168" s="231" t="s">
        <v>433</v>
      </c>
      <c r="AU168" s="231" t="s">
        <v>83</v>
      </c>
      <c r="AY168" s="21" t="s">
        <v>426</v>
      </c>
      <c r="BE168" s="232">
        <f>IF(N168="základní",J168,0)</f>
        <v>0</v>
      </c>
      <c r="BF168" s="232">
        <f>IF(N168="snížená",J168,0)</f>
        <v>0</v>
      </c>
      <c r="BG168" s="232">
        <f>IF(N168="zákl. přenesená",J168,0)</f>
        <v>0</v>
      </c>
      <c r="BH168" s="232">
        <f>IF(N168="sníž. přenesená",J168,0)</f>
        <v>0</v>
      </c>
      <c r="BI168" s="232">
        <f>IF(N168="nulová",J168,0)</f>
        <v>0</v>
      </c>
      <c r="BJ168" s="21" t="s">
        <v>81</v>
      </c>
      <c r="BK168" s="232">
        <f>ROUND(I168*H168,2)</f>
        <v>0</v>
      </c>
      <c r="BL168" s="21" t="s">
        <v>933</v>
      </c>
      <c r="BM168" s="231" t="s">
        <v>1360</v>
      </c>
    </row>
    <row r="169" s="2" customFormat="1" ht="16.5" customHeight="1">
      <c r="A169" s="42"/>
      <c r="B169" s="43"/>
      <c r="C169" s="220" t="s">
        <v>953</v>
      </c>
      <c r="D169" s="220" t="s">
        <v>433</v>
      </c>
      <c r="E169" s="221" t="s">
        <v>5072</v>
      </c>
      <c r="F169" s="222" t="s">
        <v>5073</v>
      </c>
      <c r="G169" s="223" t="s">
        <v>5074</v>
      </c>
      <c r="H169" s="224">
        <v>77</v>
      </c>
      <c r="I169" s="225"/>
      <c r="J169" s="226">
        <f>ROUND(I169*H169,2)</f>
        <v>0</v>
      </c>
      <c r="K169" s="222" t="s">
        <v>28</v>
      </c>
      <c r="L169" s="48"/>
      <c r="M169" s="227" t="s">
        <v>28</v>
      </c>
      <c r="N169" s="228" t="s">
        <v>45</v>
      </c>
      <c r="O169" s="88"/>
      <c r="P169" s="229">
        <f>O169*H169</f>
        <v>0</v>
      </c>
      <c r="Q169" s="229">
        <v>0</v>
      </c>
      <c r="R169" s="229">
        <f>Q169*H169</f>
        <v>0</v>
      </c>
      <c r="S169" s="229">
        <v>0</v>
      </c>
      <c r="T169" s="230">
        <f>S169*H169</f>
        <v>0</v>
      </c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R169" s="231" t="s">
        <v>933</v>
      </c>
      <c r="AT169" s="231" t="s">
        <v>433</v>
      </c>
      <c r="AU169" s="231" t="s">
        <v>83</v>
      </c>
      <c r="AY169" s="21" t="s">
        <v>426</v>
      </c>
      <c r="BE169" s="232">
        <f>IF(N169="základní",J169,0)</f>
        <v>0</v>
      </c>
      <c r="BF169" s="232">
        <f>IF(N169="snížená",J169,0)</f>
        <v>0</v>
      </c>
      <c r="BG169" s="232">
        <f>IF(N169="zákl. přenesená",J169,0)</f>
        <v>0</v>
      </c>
      <c r="BH169" s="232">
        <f>IF(N169="sníž. přenesená",J169,0)</f>
        <v>0</v>
      </c>
      <c r="BI169" s="232">
        <f>IF(N169="nulová",J169,0)</f>
        <v>0</v>
      </c>
      <c r="BJ169" s="21" t="s">
        <v>81</v>
      </c>
      <c r="BK169" s="232">
        <f>ROUND(I169*H169,2)</f>
        <v>0</v>
      </c>
      <c r="BL169" s="21" t="s">
        <v>933</v>
      </c>
      <c r="BM169" s="231" t="s">
        <v>1370</v>
      </c>
    </row>
    <row r="170" s="2" customFormat="1" ht="16.5" customHeight="1">
      <c r="A170" s="42"/>
      <c r="B170" s="43"/>
      <c r="C170" s="220" t="s">
        <v>959</v>
      </c>
      <c r="D170" s="220" t="s">
        <v>433</v>
      </c>
      <c r="E170" s="221" t="s">
        <v>5075</v>
      </c>
      <c r="F170" s="222" t="s">
        <v>5076</v>
      </c>
      <c r="G170" s="223" t="s">
        <v>1452</v>
      </c>
      <c r="H170" s="224">
        <v>10</v>
      </c>
      <c r="I170" s="225"/>
      <c r="J170" s="226">
        <f>ROUND(I170*H170,2)</f>
        <v>0</v>
      </c>
      <c r="K170" s="222" t="s">
        <v>28</v>
      </c>
      <c r="L170" s="48"/>
      <c r="M170" s="227" t="s">
        <v>28</v>
      </c>
      <c r="N170" s="228" t="s">
        <v>45</v>
      </c>
      <c r="O170" s="88"/>
      <c r="P170" s="229">
        <f>O170*H170</f>
        <v>0</v>
      </c>
      <c r="Q170" s="229">
        <v>0</v>
      </c>
      <c r="R170" s="229">
        <f>Q170*H170</f>
        <v>0</v>
      </c>
      <c r="S170" s="229">
        <v>0</v>
      </c>
      <c r="T170" s="230">
        <f>S170*H170</f>
        <v>0</v>
      </c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R170" s="231" t="s">
        <v>933</v>
      </c>
      <c r="AT170" s="231" t="s">
        <v>433</v>
      </c>
      <c r="AU170" s="231" t="s">
        <v>83</v>
      </c>
      <c r="AY170" s="21" t="s">
        <v>426</v>
      </c>
      <c r="BE170" s="232">
        <f>IF(N170="základní",J170,0)</f>
        <v>0</v>
      </c>
      <c r="BF170" s="232">
        <f>IF(N170="snížená",J170,0)</f>
        <v>0</v>
      </c>
      <c r="BG170" s="232">
        <f>IF(N170="zákl. přenesená",J170,0)</f>
        <v>0</v>
      </c>
      <c r="BH170" s="232">
        <f>IF(N170="sníž. přenesená",J170,0)</f>
        <v>0</v>
      </c>
      <c r="BI170" s="232">
        <f>IF(N170="nulová",J170,0)</f>
        <v>0</v>
      </c>
      <c r="BJ170" s="21" t="s">
        <v>81</v>
      </c>
      <c r="BK170" s="232">
        <f>ROUND(I170*H170,2)</f>
        <v>0</v>
      </c>
      <c r="BL170" s="21" t="s">
        <v>933</v>
      </c>
      <c r="BM170" s="231" t="s">
        <v>1381</v>
      </c>
    </row>
    <row r="171" s="12" customFormat="1" ht="20.88" customHeight="1">
      <c r="A171" s="12"/>
      <c r="B171" s="204"/>
      <c r="C171" s="205"/>
      <c r="D171" s="206" t="s">
        <v>73</v>
      </c>
      <c r="E171" s="218" t="s">
        <v>4894</v>
      </c>
      <c r="F171" s="218" t="s">
        <v>5077</v>
      </c>
      <c r="G171" s="205"/>
      <c r="H171" s="205"/>
      <c r="I171" s="208"/>
      <c r="J171" s="219">
        <f>BK171</f>
        <v>0</v>
      </c>
      <c r="K171" s="205"/>
      <c r="L171" s="210"/>
      <c r="M171" s="211"/>
      <c r="N171" s="212"/>
      <c r="O171" s="212"/>
      <c r="P171" s="213">
        <f>SUM(P172:P174)</f>
        <v>0</v>
      </c>
      <c r="Q171" s="212"/>
      <c r="R171" s="213">
        <f>SUM(R172:R174)</f>
        <v>0</v>
      </c>
      <c r="S171" s="212"/>
      <c r="T171" s="214">
        <f>SUM(T172:T174)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15" t="s">
        <v>81</v>
      </c>
      <c r="AT171" s="216" t="s">
        <v>73</v>
      </c>
      <c r="AU171" s="216" t="s">
        <v>83</v>
      </c>
      <c r="AY171" s="215" t="s">
        <v>426</v>
      </c>
      <c r="BK171" s="217">
        <f>SUM(BK172:BK174)</f>
        <v>0</v>
      </c>
    </row>
    <row r="172" s="2" customFormat="1" ht="62.7" customHeight="1">
      <c r="A172" s="42"/>
      <c r="B172" s="43"/>
      <c r="C172" s="220" t="s">
        <v>964</v>
      </c>
      <c r="D172" s="220" t="s">
        <v>433</v>
      </c>
      <c r="E172" s="221" t="s">
        <v>5078</v>
      </c>
      <c r="F172" s="222" t="s">
        <v>5079</v>
      </c>
      <c r="G172" s="223" t="s">
        <v>436</v>
      </c>
      <c r="H172" s="224">
        <v>181</v>
      </c>
      <c r="I172" s="225"/>
      <c r="J172" s="226">
        <f>ROUND(I172*H172,2)</f>
        <v>0</v>
      </c>
      <c r="K172" s="222" t="s">
        <v>28</v>
      </c>
      <c r="L172" s="48"/>
      <c r="M172" s="227" t="s">
        <v>28</v>
      </c>
      <c r="N172" s="228" t="s">
        <v>45</v>
      </c>
      <c r="O172" s="88"/>
      <c r="P172" s="229">
        <f>O172*H172</f>
        <v>0</v>
      </c>
      <c r="Q172" s="229">
        <v>0</v>
      </c>
      <c r="R172" s="229">
        <f>Q172*H172</f>
        <v>0</v>
      </c>
      <c r="S172" s="229">
        <v>0</v>
      </c>
      <c r="T172" s="230">
        <f>S172*H172</f>
        <v>0</v>
      </c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R172" s="231" t="s">
        <v>933</v>
      </c>
      <c r="AT172" s="231" t="s">
        <v>433</v>
      </c>
      <c r="AU172" s="231" t="s">
        <v>469</v>
      </c>
      <c r="AY172" s="21" t="s">
        <v>426</v>
      </c>
      <c r="BE172" s="232">
        <f>IF(N172="základní",J172,0)</f>
        <v>0</v>
      </c>
      <c r="BF172" s="232">
        <f>IF(N172="snížená",J172,0)</f>
        <v>0</v>
      </c>
      <c r="BG172" s="232">
        <f>IF(N172="zákl. přenesená",J172,0)</f>
        <v>0</v>
      </c>
      <c r="BH172" s="232">
        <f>IF(N172="sníž. přenesená",J172,0)</f>
        <v>0</v>
      </c>
      <c r="BI172" s="232">
        <f>IF(N172="nulová",J172,0)</f>
        <v>0</v>
      </c>
      <c r="BJ172" s="21" t="s">
        <v>81</v>
      </c>
      <c r="BK172" s="232">
        <f>ROUND(I172*H172,2)</f>
        <v>0</v>
      </c>
      <c r="BL172" s="21" t="s">
        <v>933</v>
      </c>
      <c r="BM172" s="231" t="s">
        <v>1392</v>
      </c>
    </row>
    <row r="173" s="2" customFormat="1" ht="16.5" customHeight="1">
      <c r="A173" s="42"/>
      <c r="B173" s="43"/>
      <c r="C173" s="220" t="s">
        <v>969</v>
      </c>
      <c r="D173" s="220" t="s">
        <v>433</v>
      </c>
      <c r="E173" s="221" t="s">
        <v>5080</v>
      </c>
      <c r="F173" s="222" t="s">
        <v>5081</v>
      </c>
      <c r="G173" s="223" t="s">
        <v>5074</v>
      </c>
      <c r="H173" s="224">
        <v>217</v>
      </c>
      <c r="I173" s="225"/>
      <c r="J173" s="226">
        <f>ROUND(I173*H173,2)</f>
        <v>0</v>
      </c>
      <c r="K173" s="222" t="s">
        <v>28</v>
      </c>
      <c r="L173" s="48"/>
      <c r="M173" s="227" t="s">
        <v>28</v>
      </c>
      <c r="N173" s="228" t="s">
        <v>45</v>
      </c>
      <c r="O173" s="88"/>
      <c r="P173" s="229">
        <f>O173*H173</f>
        <v>0</v>
      </c>
      <c r="Q173" s="229">
        <v>0</v>
      </c>
      <c r="R173" s="229">
        <f>Q173*H173</f>
        <v>0</v>
      </c>
      <c r="S173" s="229">
        <v>0</v>
      </c>
      <c r="T173" s="230">
        <f>S173*H173</f>
        <v>0</v>
      </c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R173" s="231" t="s">
        <v>933</v>
      </c>
      <c r="AT173" s="231" t="s">
        <v>433</v>
      </c>
      <c r="AU173" s="231" t="s">
        <v>469</v>
      </c>
      <c r="AY173" s="21" t="s">
        <v>426</v>
      </c>
      <c r="BE173" s="232">
        <f>IF(N173="základní",J173,0)</f>
        <v>0</v>
      </c>
      <c r="BF173" s="232">
        <f>IF(N173="snížená",J173,0)</f>
        <v>0</v>
      </c>
      <c r="BG173" s="232">
        <f>IF(N173="zákl. přenesená",J173,0)</f>
        <v>0</v>
      </c>
      <c r="BH173" s="232">
        <f>IF(N173="sníž. přenesená",J173,0)</f>
        <v>0</v>
      </c>
      <c r="BI173" s="232">
        <f>IF(N173="nulová",J173,0)</f>
        <v>0</v>
      </c>
      <c r="BJ173" s="21" t="s">
        <v>81</v>
      </c>
      <c r="BK173" s="232">
        <f>ROUND(I173*H173,2)</f>
        <v>0</v>
      </c>
      <c r="BL173" s="21" t="s">
        <v>933</v>
      </c>
      <c r="BM173" s="231" t="s">
        <v>1404</v>
      </c>
    </row>
    <row r="174" s="2" customFormat="1" ht="16.5" customHeight="1">
      <c r="A174" s="42"/>
      <c r="B174" s="43"/>
      <c r="C174" s="220" t="s">
        <v>975</v>
      </c>
      <c r="D174" s="220" t="s">
        <v>433</v>
      </c>
      <c r="E174" s="221" t="s">
        <v>5075</v>
      </c>
      <c r="F174" s="222" t="s">
        <v>5076</v>
      </c>
      <c r="G174" s="223" t="s">
        <v>1452</v>
      </c>
      <c r="H174" s="224">
        <v>30</v>
      </c>
      <c r="I174" s="225"/>
      <c r="J174" s="226">
        <f>ROUND(I174*H174,2)</f>
        <v>0</v>
      </c>
      <c r="K174" s="222" t="s">
        <v>28</v>
      </c>
      <c r="L174" s="48"/>
      <c r="M174" s="227" t="s">
        <v>28</v>
      </c>
      <c r="N174" s="228" t="s">
        <v>45</v>
      </c>
      <c r="O174" s="88"/>
      <c r="P174" s="229">
        <f>O174*H174</f>
        <v>0</v>
      </c>
      <c r="Q174" s="229">
        <v>0</v>
      </c>
      <c r="R174" s="229">
        <f>Q174*H174</f>
        <v>0</v>
      </c>
      <c r="S174" s="229">
        <v>0</v>
      </c>
      <c r="T174" s="230">
        <f>S174*H174</f>
        <v>0</v>
      </c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R174" s="231" t="s">
        <v>933</v>
      </c>
      <c r="AT174" s="231" t="s">
        <v>433</v>
      </c>
      <c r="AU174" s="231" t="s">
        <v>469</v>
      </c>
      <c r="AY174" s="21" t="s">
        <v>426</v>
      </c>
      <c r="BE174" s="232">
        <f>IF(N174="základní",J174,0)</f>
        <v>0</v>
      </c>
      <c r="BF174" s="232">
        <f>IF(N174="snížená",J174,0)</f>
        <v>0</v>
      </c>
      <c r="BG174" s="232">
        <f>IF(N174="zákl. přenesená",J174,0)</f>
        <v>0</v>
      </c>
      <c r="BH174" s="232">
        <f>IF(N174="sníž. přenesená",J174,0)</f>
        <v>0</v>
      </c>
      <c r="BI174" s="232">
        <f>IF(N174="nulová",J174,0)</f>
        <v>0</v>
      </c>
      <c r="BJ174" s="21" t="s">
        <v>81</v>
      </c>
      <c r="BK174" s="232">
        <f>ROUND(I174*H174,2)</f>
        <v>0</v>
      </c>
      <c r="BL174" s="21" t="s">
        <v>933</v>
      </c>
      <c r="BM174" s="231" t="s">
        <v>1417</v>
      </c>
    </row>
    <row r="175" s="12" customFormat="1" ht="20.88" customHeight="1">
      <c r="A175" s="12"/>
      <c r="B175" s="204"/>
      <c r="C175" s="205"/>
      <c r="D175" s="206" t="s">
        <v>73</v>
      </c>
      <c r="E175" s="218" t="s">
        <v>4911</v>
      </c>
      <c r="F175" s="218" t="s">
        <v>5082</v>
      </c>
      <c r="G175" s="205"/>
      <c r="H175" s="205"/>
      <c r="I175" s="208"/>
      <c r="J175" s="219">
        <f>BK175</f>
        <v>0</v>
      </c>
      <c r="K175" s="205"/>
      <c r="L175" s="210"/>
      <c r="M175" s="211"/>
      <c r="N175" s="212"/>
      <c r="O175" s="212"/>
      <c r="P175" s="213">
        <f>SUM(P176:P178)</f>
        <v>0</v>
      </c>
      <c r="Q175" s="212"/>
      <c r="R175" s="213">
        <f>SUM(R176:R178)</f>
        <v>0</v>
      </c>
      <c r="S175" s="212"/>
      <c r="T175" s="214">
        <f>SUM(T176:T178)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15" t="s">
        <v>81</v>
      </c>
      <c r="AT175" s="216" t="s">
        <v>73</v>
      </c>
      <c r="AU175" s="216" t="s">
        <v>83</v>
      </c>
      <c r="AY175" s="215" t="s">
        <v>426</v>
      </c>
      <c r="BK175" s="217">
        <f>SUM(BK176:BK178)</f>
        <v>0</v>
      </c>
    </row>
    <row r="176" s="2" customFormat="1" ht="62.7" customHeight="1">
      <c r="A176" s="42"/>
      <c r="B176" s="43"/>
      <c r="C176" s="220" t="s">
        <v>981</v>
      </c>
      <c r="D176" s="220" t="s">
        <v>433</v>
      </c>
      <c r="E176" s="221" t="s">
        <v>5083</v>
      </c>
      <c r="F176" s="222" t="s">
        <v>5084</v>
      </c>
      <c r="G176" s="223" t="s">
        <v>436</v>
      </c>
      <c r="H176" s="224">
        <v>2.2999999999999998</v>
      </c>
      <c r="I176" s="225"/>
      <c r="J176" s="226">
        <f>ROUND(I176*H176,2)</f>
        <v>0</v>
      </c>
      <c r="K176" s="222" t="s">
        <v>28</v>
      </c>
      <c r="L176" s="48"/>
      <c r="M176" s="227" t="s">
        <v>28</v>
      </c>
      <c r="N176" s="228" t="s">
        <v>45</v>
      </c>
      <c r="O176" s="88"/>
      <c r="P176" s="229">
        <f>O176*H176</f>
        <v>0</v>
      </c>
      <c r="Q176" s="229">
        <v>0</v>
      </c>
      <c r="R176" s="229">
        <f>Q176*H176</f>
        <v>0</v>
      </c>
      <c r="S176" s="229">
        <v>0</v>
      </c>
      <c r="T176" s="230">
        <f>S176*H176</f>
        <v>0</v>
      </c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R176" s="231" t="s">
        <v>933</v>
      </c>
      <c r="AT176" s="231" t="s">
        <v>433</v>
      </c>
      <c r="AU176" s="231" t="s">
        <v>469</v>
      </c>
      <c r="AY176" s="21" t="s">
        <v>426</v>
      </c>
      <c r="BE176" s="232">
        <f>IF(N176="základní",J176,0)</f>
        <v>0</v>
      </c>
      <c r="BF176" s="232">
        <f>IF(N176="snížená",J176,0)</f>
        <v>0</v>
      </c>
      <c r="BG176" s="232">
        <f>IF(N176="zákl. přenesená",J176,0)</f>
        <v>0</v>
      </c>
      <c r="BH176" s="232">
        <f>IF(N176="sníž. přenesená",J176,0)</f>
        <v>0</v>
      </c>
      <c r="BI176" s="232">
        <f>IF(N176="nulová",J176,0)</f>
        <v>0</v>
      </c>
      <c r="BJ176" s="21" t="s">
        <v>81</v>
      </c>
      <c r="BK176" s="232">
        <f>ROUND(I176*H176,2)</f>
        <v>0</v>
      </c>
      <c r="BL176" s="21" t="s">
        <v>933</v>
      </c>
      <c r="BM176" s="231" t="s">
        <v>1427</v>
      </c>
    </row>
    <row r="177" s="2" customFormat="1" ht="37.8" customHeight="1">
      <c r="A177" s="42"/>
      <c r="B177" s="43"/>
      <c r="C177" s="220" t="s">
        <v>986</v>
      </c>
      <c r="D177" s="220" t="s">
        <v>433</v>
      </c>
      <c r="E177" s="221" t="s">
        <v>5085</v>
      </c>
      <c r="F177" s="222" t="s">
        <v>5086</v>
      </c>
      <c r="G177" s="223" t="s">
        <v>5074</v>
      </c>
      <c r="H177" s="224">
        <v>2.7999999999999998</v>
      </c>
      <c r="I177" s="225"/>
      <c r="J177" s="226">
        <f>ROUND(I177*H177,2)</f>
        <v>0</v>
      </c>
      <c r="K177" s="222" t="s">
        <v>28</v>
      </c>
      <c r="L177" s="48"/>
      <c r="M177" s="227" t="s">
        <v>28</v>
      </c>
      <c r="N177" s="228" t="s">
        <v>45</v>
      </c>
      <c r="O177" s="88"/>
      <c r="P177" s="229">
        <f>O177*H177</f>
        <v>0</v>
      </c>
      <c r="Q177" s="229">
        <v>0</v>
      </c>
      <c r="R177" s="229">
        <f>Q177*H177</f>
        <v>0</v>
      </c>
      <c r="S177" s="229">
        <v>0</v>
      </c>
      <c r="T177" s="230">
        <f>S177*H177</f>
        <v>0</v>
      </c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R177" s="231" t="s">
        <v>933</v>
      </c>
      <c r="AT177" s="231" t="s">
        <v>433</v>
      </c>
      <c r="AU177" s="231" t="s">
        <v>469</v>
      </c>
      <c r="AY177" s="21" t="s">
        <v>426</v>
      </c>
      <c r="BE177" s="232">
        <f>IF(N177="základní",J177,0)</f>
        <v>0</v>
      </c>
      <c r="BF177" s="232">
        <f>IF(N177="snížená",J177,0)</f>
        <v>0</v>
      </c>
      <c r="BG177" s="232">
        <f>IF(N177="zákl. přenesená",J177,0)</f>
        <v>0</v>
      </c>
      <c r="BH177" s="232">
        <f>IF(N177="sníž. přenesená",J177,0)</f>
        <v>0</v>
      </c>
      <c r="BI177" s="232">
        <f>IF(N177="nulová",J177,0)</f>
        <v>0</v>
      </c>
      <c r="BJ177" s="21" t="s">
        <v>81</v>
      </c>
      <c r="BK177" s="232">
        <f>ROUND(I177*H177,2)</f>
        <v>0</v>
      </c>
      <c r="BL177" s="21" t="s">
        <v>933</v>
      </c>
      <c r="BM177" s="231" t="s">
        <v>1438</v>
      </c>
    </row>
    <row r="178" s="2" customFormat="1" ht="16.5" customHeight="1">
      <c r="A178" s="42"/>
      <c r="B178" s="43"/>
      <c r="C178" s="220" t="s">
        <v>993</v>
      </c>
      <c r="D178" s="220" t="s">
        <v>433</v>
      </c>
      <c r="E178" s="221" t="s">
        <v>5075</v>
      </c>
      <c r="F178" s="222" t="s">
        <v>5076</v>
      </c>
      <c r="G178" s="223" t="s">
        <v>1452</v>
      </c>
      <c r="H178" s="224">
        <v>1</v>
      </c>
      <c r="I178" s="225"/>
      <c r="J178" s="226">
        <f>ROUND(I178*H178,2)</f>
        <v>0</v>
      </c>
      <c r="K178" s="222" t="s">
        <v>28</v>
      </c>
      <c r="L178" s="48"/>
      <c r="M178" s="227" t="s">
        <v>28</v>
      </c>
      <c r="N178" s="228" t="s">
        <v>45</v>
      </c>
      <c r="O178" s="88"/>
      <c r="P178" s="229">
        <f>O178*H178</f>
        <v>0</v>
      </c>
      <c r="Q178" s="229">
        <v>0</v>
      </c>
      <c r="R178" s="229">
        <f>Q178*H178</f>
        <v>0</v>
      </c>
      <c r="S178" s="229">
        <v>0</v>
      </c>
      <c r="T178" s="230">
        <f>S178*H178</f>
        <v>0</v>
      </c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R178" s="231" t="s">
        <v>933</v>
      </c>
      <c r="AT178" s="231" t="s">
        <v>433</v>
      </c>
      <c r="AU178" s="231" t="s">
        <v>469</v>
      </c>
      <c r="AY178" s="21" t="s">
        <v>426</v>
      </c>
      <c r="BE178" s="232">
        <f>IF(N178="základní",J178,0)</f>
        <v>0</v>
      </c>
      <c r="BF178" s="232">
        <f>IF(N178="snížená",J178,0)</f>
        <v>0</v>
      </c>
      <c r="BG178" s="232">
        <f>IF(N178="zákl. přenesená",J178,0)</f>
        <v>0</v>
      </c>
      <c r="BH178" s="232">
        <f>IF(N178="sníž. přenesená",J178,0)</f>
        <v>0</v>
      </c>
      <c r="BI178" s="232">
        <f>IF(N178="nulová",J178,0)</f>
        <v>0</v>
      </c>
      <c r="BJ178" s="21" t="s">
        <v>81</v>
      </c>
      <c r="BK178" s="232">
        <f>ROUND(I178*H178,2)</f>
        <v>0</v>
      </c>
      <c r="BL178" s="21" t="s">
        <v>933</v>
      </c>
      <c r="BM178" s="231" t="s">
        <v>1449</v>
      </c>
    </row>
    <row r="179" s="12" customFormat="1" ht="20.88" customHeight="1">
      <c r="A179" s="12"/>
      <c r="B179" s="204"/>
      <c r="C179" s="205"/>
      <c r="D179" s="206" t="s">
        <v>73</v>
      </c>
      <c r="E179" s="218" t="s">
        <v>5087</v>
      </c>
      <c r="F179" s="218" t="s">
        <v>5088</v>
      </c>
      <c r="G179" s="205"/>
      <c r="H179" s="205"/>
      <c r="I179" s="208"/>
      <c r="J179" s="219">
        <f>BK179</f>
        <v>0</v>
      </c>
      <c r="K179" s="205"/>
      <c r="L179" s="210"/>
      <c r="M179" s="211"/>
      <c r="N179" s="212"/>
      <c r="O179" s="212"/>
      <c r="P179" s="213">
        <f>SUM(P180:P182)</f>
        <v>0</v>
      </c>
      <c r="Q179" s="212"/>
      <c r="R179" s="213">
        <f>SUM(R180:R182)</f>
        <v>0</v>
      </c>
      <c r="S179" s="212"/>
      <c r="T179" s="214">
        <f>SUM(T180:T182)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15" t="s">
        <v>81</v>
      </c>
      <c r="AT179" s="216" t="s">
        <v>73</v>
      </c>
      <c r="AU179" s="216" t="s">
        <v>83</v>
      </c>
      <c r="AY179" s="215" t="s">
        <v>426</v>
      </c>
      <c r="BK179" s="217">
        <f>SUM(BK180:BK182)</f>
        <v>0</v>
      </c>
    </row>
    <row r="180" s="2" customFormat="1" ht="37.8" customHeight="1">
      <c r="A180" s="42"/>
      <c r="B180" s="43"/>
      <c r="C180" s="220" t="s">
        <v>999</v>
      </c>
      <c r="D180" s="220" t="s">
        <v>433</v>
      </c>
      <c r="E180" s="221" t="s">
        <v>5089</v>
      </c>
      <c r="F180" s="222" t="s">
        <v>5090</v>
      </c>
      <c r="G180" s="223" t="s">
        <v>436</v>
      </c>
      <c r="H180" s="224">
        <v>54</v>
      </c>
      <c r="I180" s="225"/>
      <c r="J180" s="226">
        <f>ROUND(I180*H180,2)</f>
        <v>0</v>
      </c>
      <c r="K180" s="222" t="s">
        <v>28</v>
      </c>
      <c r="L180" s="48"/>
      <c r="M180" s="227" t="s">
        <v>28</v>
      </c>
      <c r="N180" s="228" t="s">
        <v>45</v>
      </c>
      <c r="O180" s="88"/>
      <c r="P180" s="229">
        <f>O180*H180</f>
        <v>0</v>
      </c>
      <c r="Q180" s="229">
        <v>0</v>
      </c>
      <c r="R180" s="229">
        <f>Q180*H180</f>
        <v>0</v>
      </c>
      <c r="S180" s="229">
        <v>0</v>
      </c>
      <c r="T180" s="230">
        <f>S180*H180</f>
        <v>0</v>
      </c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R180" s="231" t="s">
        <v>933</v>
      </c>
      <c r="AT180" s="231" t="s">
        <v>433</v>
      </c>
      <c r="AU180" s="231" t="s">
        <v>469</v>
      </c>
      <c r="AY180" s="21" t="s">
        <v>426</v>
      </c>
      <c r="BE180" s="232">
        <f>IF(N180="základní",J180,0)</f>
        <v>0</v>
      </c>
      <c r="BF180" s="232">
        <f>IF(N180="snížená",J180,0)</f>
        <v>0</v>
      </c>
      <c r="BG180" s="232">
        <f>IF(N180="zákl. přenesená",J180,0)</f>
        <v>0</v>
      </c>
      <c r="BH180" s="232">
        <f>IF(N180="sníž. přenesená",J180,0)</f>
        <v>0</v>
      </c>
      <c r="BI180" s="232">
        <f>IF(N180="nulová",J180,0)</f>
        <v>0</v>
      </c>
      <c r="BJ180" s="21" t="s">
        <v>81</v>
      </c>
      <c r="BK180" s="232">
        <f>ROUND(I180*H180,2)</f>
        <v>0</v>
      </c>
      <c r="BL180" s="21" t="s">
        <v>933</v>
      </c>
      <c r="BM180" s="231" t="s">
        <v>1458</v>
      </c>
    </row>
    <row r="181" s="2" customFormat="1" ht="16.5" customHeight="1">
      <c r="A181" s="42"/>
      <c r="B181" s="43"/>
      <c r="C181" s="220" t="s">
        <v>1005</v>
      </c>
      <c r="D181" s="220" t="s">
        <v>433</v>
      </c>
      <c r="E181" s="221" t="s">
        <v>5091</v>
      </c>
      <c r="F181" s="222" t="s">
        <v>5092</v>
      </c>
      <c r="G181" s="223" t="s">
        <v>436</v>
      </c>
      <c r="H181" s="224">
        <v>65</v>
      </c>
      <c r="I181" s="225"/>
      <c r="J181" s="226">
        <f>ROUND(I181*H181,2)</f>
        <v>0</v>
      </c>
      <c r="K181" s="222" t="s">
        <v>28</v>
      </c>
      <c r="L181" s="48"/>
      <c r="M181" s="227" t="s">
        <v>28</v>
      </c>
      <c r="N181" s="228" t="s">
        <v>45</v>
      </c>
      <c r="O181" s="88"/>
      <c r="P181" s="229">
        <f>O181*H181</f>
        <v>0</v>
      </c>
      <c r="Q181" s="229">
        <v>0</v>
      </c>
      <c r="R181" s="229">
        <f>Q181*H181</f>
        <v>0</v>
      </c>
      <c r="S181" s="229">
        <v>0</v>
      </c>
      <c r="T181" s="230">
        <f>S181*H181</f>
        <v>0</v>
      </c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R181" s="231" t="s">
        <v>933</v>
      </c>
      <c r="AT181" s="231" t="s">
        <v>433</v>
      </c>
      <c r="AU181" s="231" t="s">
        <v>469</v>
      </c>
      <c r="AY181" s="21" t="s">
        <v>426</v>
      </c>
      <c r="BE181" s="232">
        <f>IF(N181="základní",J181,0)</f>
        <v>0</v>
      </c>
      <c r="BF181" s="232">
        <f>IF(N181="snížená",J181,0)</f>
        <v>0</v>
      </c>
      <c r="BG181" s="232">
        <f>IF(N181="zákl. přenesená",J181,0)</f>
        <v>0</v>
      </c>
      <c r="BH181" s="232">
        <f>IF(N181="sníž. přenesená",J181,0)</f>
        <v>0</v>
      </c>
      <c r="BI181" s="232">
        <f>IF(N181="nulová",J181,0)</f>
        <v>0</v>
      </c>
      <c r="BJ181" s="21" t="s">
        <v>81</v>
      </c>
      <c r="BK181" s="232">
        <f>ROUND(I181*H181,2)</f>
        <v>0</v>
      </c>
      <c r="BL181" s="21" t="s">
        <v>933</v>
      </c>
      <c r="BM181" s="231" t="s">
        <v>1471</v>
      </c>
    </row>
    <row r="182" s="2" customFormat="1" ht="16.5" customHeight="1">
      <c r="A182" s="42"/>
      <c r="B182" s="43"/>
      <c r="C182" s="220" t="s">
        <v>1010</v>
      </c>
      <c r="D182" s="220" t="s">
        <v>433</v>
      </c>
      <c r="E182" s="221" t="s">
        <v>5075</v>
      </c>
      <c r="F182" s="222" t="s">
        <v>5076</v>
      </c>
      <c r="G182" s="223" t="s">
        <v>1452</v>
      </c>
      <c r="H182" s="224">
        <v>10</v>
      </c>
      <c r="I182" s="225"/>
      <c r="J182" s="226">
        <f>ROUND(I182*H182,2)</f>
        <v>0</v>
      </c>
      <c r="K182" s="222" t="s">
        <v>28</v>
      </c>
      <c r="L182" s="48"/>
      <c r="M182" s="227" t="s">
        <v>28</v>
      </c>
      <c r="N182" s="228" t="s">
        <v>45</v>
      </c>
      <c r="O182" s="88"/>
      <c r="P182" s="229">
        <f>O182*H182</f>
        <v>0</v>
      </c>
      <c r="Q182" s="229">
        <v>0</v>
      </c>
      <c r="R182" s="229">
        <f>Q182*H182</f>
        <v>0</v>
      </c>
      <c r="S182" s="229">
        <v>0</v>
      </c>
      <c r="T182" s="230">
        <f>S182*H182</f>
        <v>0</v>
      </c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R182" s="231" t="s">
        <v>933</v>
      </c>
      <c r="AT182" s="231" t="s">
        <v>433</v>
      </c>
      <c r="AU182" s="231" t="s">
        <v>469</v>
      </c>
      <c r="AY182" s="21" t="s">
        <v>426</v>
      </c>
      <c r="BE182" s="232">
        <f>IF(N182="základní",J182,0)</f>
        <v>0</v>
      </c>
      <c r="BF182" s="232">
        <f>IF(N182="snížená",J182,0)</f>
        <v>0</v>
      </c>
      <c r="BG182" s="232">
        <f>IF(N182="zákl. přenesená",J182,0)</f>
        <v>0</v>
      </c>
      <c r="BH182" s="232">
        <f>IF(N182="sníž. přenesená",J182,0)</f>
        <v>0</v>
      </c>
      <c r="BI182" s="232">
        <f>IF(N182="nulová",J182,0)</f>
        <v>0</v>
      </c>
      <c r="BJ182" s="21" t="s">
        <v>81</v>
      </c>
      <c r="BK182" s="232">
        <f>ROUND(I182*H182,2)</f>
        <v>0</v>
      </c>
      <c r="BL182" s="21" t="s">
        <v>933</v>
      </c>
      <c r="BM182" s="231" t="s">
        <v>1489</v>
      </c>
    </row>
    <row r="183" s="12" customFormat="1" ht="22.8" customHeight="1">
      <c r="A183" s="12"/>
      <c r="B183" s="204"/>
      <c r="C183" s="205"/>
      <c r="D183" s="206" t="s">
        <v>73</v>
      </c>
      <c r="E183" s="218" t="s">
        <v>5093</v>
      </c>
      <c r="F183" s="218" t="s">
        <v>5094</v>
      </c>
      <c r="G183" s="205"/>
      <c r="H183" s="205"/>
      <c r="I183" s="208"/>
      <c r="J183" s="219">
        <f>BK183</f>
        <v>0</v>
      </c>
      <c r="K183" s="205"/>
      <c r="L183" s="210"/>
      <c r="M183" s="211"/>
      <c r="N183" s="212"/>
      <c r="O183" s="212"/>
      <c r="P183" s="213">
        <f>P184+P185+P188</f>
        <v>0</v>
      </c>
      <c r="Q183" s="212"/>
      <c r="R183" s="213">
        <f>R184+R185+R188</f>
        <v>0</v>
      </c>
      <c r="S183" s="212"/>
      <c r="T183" s="214">
        <f>T184+T185+T188</f>
        <v>0</v>
      </c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R183" s="215" t="s">
        <v>81</v>
      </c>
      <c r="AT183" s="216" t="s">
        <v>73</v>
      </c>
      <c r="AU183" s="216" t="s">
        <v>81</v>
      </c>
      <c r="AY183" s="215" t="s">
        <v>426</v>
      </c>
      <c r="BK183" s="217">
        <f>BK184+BK185+BK188</f>
        <v>0</v>
      </c>
    </row>
    <row r="184" s="2" customFormat="1" ht="24.15" customHeight="1">
      <c r="A184" s="42"/>
      <c r="B184" s="43"/>
      <c r="C184" s="220" t="s">
        <v>1015</v>
      </c>
      <c r="D184" s="220" t="s">
        <v>433</v>
      </c>
      <c r="E184" s="221" t="s">
        <v>5095</v>
      </c>
      <c r="F184" s="222" t="s">
        <v>5096</v>
      </c>
      <c r="G184" s="223" t="s">
        <v>436</v>
      </c>
      <c r="H184" s="224">
        <v>33</v>
      </c>
      <c r="I184" s="225"/>
      <c r="J184" s="226">
        <f>ROUND(I184*H184,2)</f>
        <v>0</v>
      </c>
      <c r="K184" s="222" t="s">
        <v>28</v>
      </c>
      <c r="L184" s="48"/>
      <c r="M184" s="227" t="s">
        <v>28</v>
      </c>
      <c r="N184" s="228" t="s">
        <v>45</v>
      </c>
      <c r="O184" s="88"/>
      <c r="P184" s="229">
        <f>O184*H184</f>
        <v>0</v>
      </c>
      <c r="Q184" s="229">
        <v>0</v>
      </c>
      <c r="R184" s="229">
        <f>Q184*H184</f>
        <v>0</v>
      </c>
      <c r="S184" s="229">
        <v>0</v>
      </c>
      <c r="T184" s="230">
        <f>S184*H184</f>
        <v>0</v>
      </c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R184" s="231" t="s">
        <v>933</v>
      </c>
      <c r="AT184" s="231" t="s">
        <v>433</v>
      </c>
      <c r="AU184" s="231" t="s">
        <v>83</v>
      </c>
      <c r="AY184" s="21" t="s">
        <v>426</v>
      </c>
      <c r="BE184" s="232">
        <f>IF(N184="základní",J184,0)</f>
        <v>0</v>
      </c>
      <c r="BF184" s="232">
        <f>IF(N184="snížená",J184,0)</f>
        <v>0</v>
      </c>
      <c r="BG184" s="232">
        <f>IF(N184="zákl. přenesená",J184,0)</f>
        <v>0</v>
      </c>
      <c r="BH184" s="232">
        <f>IF(N184="sníž. přenesená",J184,0)</f>
        <v>0</v>
      </c>
      <c r="BI184" s="232">
        <f>IF(N184="nulová",J184,0)</f>
        <v>0</v>
      </c>
      <c r="BJ184" s="21" t="s">
        <v>81</v>
      </c>
      <c r="BK184" s="232">
        <f>ROUND(I184*H184,2)</f>
        <v>0</v>
      </c>
      <c r="BL184" s="21" t="s">
        <v>933</v>
      </c>
      <c r="BM184" s="231" t="s">
        <v>1501</v>
      </c>
    </row>
    <row r="185" s="12" customFormat="1" ht="20.88" customHeight="1">
      <c r="A185" s="12"/>
      <c r="B185" s="204"/>
      <c r="C185" s="205"/>
      <c r="D185" s="206" t="s">
        <v>73</v>
      </c>
      <c r="E185" s="218" t="s">
        <v>5097</v>
      </c>
      <c r="F185" s="218" t="s">
        <v>5098</v>
      </c>
      <c r="G185" s="205"/>
      <c r="H185" s="205"/>
      <c r="I185" s="208"/>
      <c r="J185" s="219">
        <f>BK185</f>
        <v>0</v>
      </c>
      <c r="K185" s="205"/>
      <c r="L185" s="210"/>
      <c r="M185" s="211"/>
      <c r="N185" s="212"/>
      <c r="O185" s="212"/>
      <c r="P185" s="213">
        <f>SUM(P186:P187)</f>
        <v>0</v>
      </c>
      <c r="Q185" s="212"/>
      <c r="R185" s="213">
        <f>SUM(R186:R187)</f>
        <v>0</v>
      </c>
      <c r="S185" s="212"/>
      <c r="T185" s="214">
        <f>SUM(T186:T187)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15" t="s">
        <v>81</v>
      </c>
      <c r="AT185" s="216" t="s">
        <v>73</v>
      </c>
      <c r="AU185" s="216" t="s">
        <v>83</v>
      </c>
      <c r="AY185" s="215" t="s">
        <v>426</v>
      </c>
      <c r="BK185" s="217">
        <f>SUM(BK186:BK187)</f>
        <v>0</v>
      </c>
    </row>
    <row r="186" s="2" customFormat="1" ht="24.15" customHeight="1">
      <c r="A186" s="42"/>
      <c r="B186" s="43"/>
      <c r="C186" s="220" t="s">
        <v>530</v>
      </c>
      <c r="D186" s="220" t="s">
        <v>433</v>
      </c>
      <c r="E186" s="221" t="s">
        <v>5099</v>
      </c>
      <c r="F186" s="222" t="s">
        <v>5100</v>
      </c>
      <c r="G186" s="223" t="s">
        <v>436</v>
      </c>
      <c r="H186" s="224">
        <v>14</v>
      </c>
      <c r="I186" s="225"/>
      <c r="J186" s="226">
        <f>ROUND(I186*H186,2)</f>
        <v>0</v>
      </c>
      <c r="K186" s="222" t="s">
        <v>28</v>
      </c>
      <c r="L186" s="48"/>
      <c r="M186" s="227" t="s">
        <v>28</v>
      </c>
      <c r="N186" s="228" t="s">
        <v>45</v>
      </c>
      <c r="O186" s="88"/>
      <c r="P186" s="229">
        <f>O186*H186</f>
        <v>0</v>
      </c>
      <c r="Q186" s="229">
        <v>0</v>
      </c>
      <c r="R186" s="229">
        <f>Q186*H186</f>
        <v>0</v>
      </c>
      <c r="S186" s="229">
        <v>0</v>
      </c>
      <c r="T186" s="230">
        <f>S186*H186</f>
        <v>0</v>
      </c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R186" s="231" t="s">
        <v>933</v>
      </c>
      <c r="AT186" s="231" t="s">
        <v>433</v>
      </c>
      <c r="AU186" s="231" t="s">
        <v>469</v>
      </c>
      <c r="AY186" s="21" t="s">
        <v>426</v>
      </c>
      <c r="BE186" s="232">
        <f>IF(N186="základní",J186,0)</f>
        <v>0</v>
      </c>
      <c r="BF186" s="232">
        <f>IF(N186="snížená",J186,0)</f>
        <v>0</v>
      </c>
      <c r="BG186" s="232">
        <f>IF(N186="zákl. přenesená",J186,0)</f>
        <v>0</v>
      </c>
      <c r="BH186" s="232">
        <f>IF(N186="sníž. přenesená",J186,0)</f>
        <v>0</v>
      </c>
      <c r="BI186" s="232">
        <f>IF(N186="nulová",J186,0)</f>
        <v>0</v>
      </c>
      <c r="BJ186" s="21" t="s">
        <v>81</v>
      </c>
      <c r="BK186" s="232">
        <f>ROUND(I186*H186,2)</f>
        <v>0</v>
      </c>
      <c r="BL186" s="21" t="s">
        <v>933</v>
      </c>
      <c r="BM186" s="231" t="s">
        <v>1511</v>
      </c>
    </row>
    <row r="187" s="2" customFormat="1" ht="24.15" customHeight="1">
      <c r="A187" s="42"/>
      <c r="B187" s="43"/>
      <c r="C187" s="220" t="s">
        <v>1027</v>
      </c>
      <c r="D187" s="220" t="s">
        <v>433</v>
      </c>
      <c r="E187" s="221" t="s">
        <v>4333</v>
      </c>
      <c r="F187" s="222" t="s">
        <v>5101</v>
      </c>
      <c r="G187" s="223" t="s">
        <v>436</v>
      </c>
      <c r="H187" s="224">
        <v>14</v>
      </c>
      <c r="I187" s="225"/>
      <c r="J187" s="226">
        <f>ROUND(I187*H187,2)</f>
        <v>0</v>
      </c>
      <c r="K187" s="222" t="s">
        <v>28</v>
      </c>
      <c r="L187" s="48"/>
      <c r="M187" s="227" t="s">
        <v>28</v>
      </c>
      <c r="N187" s="228" t="s">
        <v>45</v>
      </c>
      <c r="O187" s="88"/>
      <c r="P187" s="229">
        <f>O187*H187</f>
        <v>0</v>
      </c>
      <c r="Q187" s="229">
        <v>0</v>
      </c>
      <c r="R187" s="229">
        <f>Q187*H187</f>
        <v>0</v>
      </c>
      <c r="S187" s="229">
        <v>0</v>
      </c>
      <c r="T187" s="230">
        <f>S187*H187</f>
        <v>0</v>
      </c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R187" s="231" t="s">
        <v>933</v>
      </c>
      <c r="AT187" s="231" t="s">
        <v>433</v>
      </c>
      <c r="AU187" s="231" t="s">
        <v>469</v>
      </c>
      <c r="AY187" s="21" t="s">
        <v>426</v>
      </c>
      <c r="BE187" s="232">
        <f>IF(N187="základní",J187,0)</f>
        <v>0</v>
      </c>
      <c r="BF187" s="232">
        <f>IF(N187="snížená",J187,0)</f>
        <v>0</v>
      </c>
      <c r="BG187" s="232">
        <f>IF(N187="zákl. přenesená",J187,0)</f>
        <v>0</v>
      </c>
      <c r="BH187" s="232">
        <f>IF(N187="sníž. přenesená",J187,0)</f>
        <v>0</v>
      </c>
      <c r="BI187" s="232">
        <f>IF(N187="nulová",J187,0)</f>
        <v>0</v>
      </c>
      <c r="BJ187" s="21" t="s">
        <v>81</v>
      </c>
      <c r="BK187" s="232">
        <f>ROUND(I187*H187,2)</f>
        <v>0</v>
      </c>
      <c r="BL187" s="21" t="s">
        <v>933</v>
      </c>
      <c r="BM187" s="231" t="s">
        <v>1521</v>
      </c>
    </row>
    <row r="188" s="12" customFormat="1" ht="20.88" customHeight="1">
      <c r="A188" s="12"/>
      <c r="B188" s="204"/>
      <c r="C188" s="205"/>
      <c r="D188" s="206" t="s">
        <v>73</v>
      </c>
      <c r="E188" s="218" t="s">
        <v>5102</v>
      </c>
      <c r="F188" s="218" t="s">
        <v>5103</v>
      </c>
      <c r="G188" s="205"/>
      <c r="H188" s="205"/>
      <c r="I188" s="208"/>
      <c r="J188" s="219">
        <f>BK188</f>
        <v>0</v>
      </c>
      <c r="K188" s="205"/>
      <c r="L188" s="210"/>
      <c r="M188" s="211"/>
      <c r="N188" s="212"/>
      <c r="O188" s="212"/>
      <c r="P188" s="213">
        <f>SUM(P189:P190)</f>
        <v>0</v>
      </c>
      <c r="Q188" s="212"/>
      <c r="R188" s="213">
        <f>SUM(R189:R190)</f>
        <v>0</v>
      </c>
      <c r="S188" s="212"/>
      <c r="T188" s="214">
        <f>SUM(T189:T190)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15" t="s">
        <v>81</v>
      </c>
      <c r="AT188" s="216" t="s">
        <v>73</v>
      </c>
      <c r="AU188" s="216" t="s">
        <v>83</v>
      </c>
      <c r="AY188" s="215" t="s">
        <v>426</v>
      </c>
      <c r="BK188" s="217">
        <f>SUM(BK189:BK190)</f>
        <v>0</v>
      </c>
    </row>
    <row r="189" s="2" customFormat="1" ht="24.15" customHeight="1">
      <c r="A189" s="42"/>
      <c r="B189" s="43"/>
      <c r="C189" s="220" t="s">
        <v>1032</v>
      </c>
      <c r="D189" s="220" t="s">
        <v>433</v>
      </c>
      <c r="E189" s="221" t="s">
        <v>5099</v>
      </c>
      <c r="F189" s="222" t="s">
        <v>5100</v>
      </c>
      <c r="G189" s="223" t="s">
        <v>436</v>
      </c>
      <c r="H189" s="224">
        <v>19</v>
      </c>
      <c r="I189" s="225"/>
      <c r="J189" s="226">
        <f>ROUND(I189*H189,2)</f>
        <v>0</v>
      </c>
      <c r="K189" s="222" t="s">
        <v>28</v>
      </c>
      <c r="L189" s="48"/>
      <c r="M189" s="227" t="s">
        <v>28</v>
      </c>
      <c r="N189" s="228" t="s">
        <v>45</v>
      </c>
      <c r="O189" s="88"/>
      <c r="P189" s="229">
        <f>O189*H189</f>
        <v>0</v>
      </c>
      <c r="Q189" s="229">
        <v>0</v>
      </c>
      <c r="R189" s="229">
        <f>Q189*H189</f>
        <v>0</v>
      </c>
      <c r="S189" s="229">
        <v>0</v>
      </c>
      <c r="T189" s="230">
        <f>S189*H189</f>
        <v>0</v>
      </c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R189" s="231" t="s">
        <v>933</v>
      </c>
      <c r="AT189" s="231" t="s">
        <v>433</v>
      </c>
      <c r="AU189" s="231" t="s">
        <v>469</v>
      </c>
      <c r="AY189" s="21" t="s">
        <v>426</v>
      </c>
      <c r="BE189" s="232">
        <f>IF(N189="základní",J189,0)</f>
        <v>0</v>
      </c>
      <c r="BF189" s="232">
        <f>IF(N189="snížená",J189,0)</f>
        <v>0</v>
      </c>
      <c r="BG189" s="232">
        <f>IF(N189="zákl. přenesená",J189,0)</f>
        <v>0</v>
      </c>
      <c r="BH189" s="232">
        <f>IF(N189="sníž. přenesená",J189,0)</f>
        <v>0</v>
      </c>
      <c r="BI189" s="232">
        <f>IF(N189="nulová",J189,0)</f>
        <v>0</v>
      </c>
      <c r="BJ189" s="21" t="s">
        <v>81</v>
      </c>
      <c r="BK189" s="232">
        <f>ROUND(I189*H189,2)</f>
        <v>0</v>
      </c>
      <c r="BL189" s="21" t="s">
        <v>933</v>
      </c>
      <c r="BM189" s="231" t="s">
        <v>1531</v>
      </c>
    </row>
    <row r="190" s="2" customFormat="1" ht="24.15" customHeight="1">
      <c r="A190" s="42"/>
      <c r="B190" s="43"/>
      <c r="C190" s="220" t="s">
        <v>1037</v>
      </c>
      <c r="D190" s="220" t="s">
        <v>433</v>
      </c>
      <c r="E190" s="221" t="s">
        <v>4333</v>
      </c>
      <c r="F190" s="222" t="s">
        <v>5101</v>
      </c>
      <c r="G190" s="223" t="s">
        <v>436</v>
      </c>
      <c r="H190" s="224">
        <v>19</v>
      </c>
      <c r="I190" s="225"/>
      <c r="J190" s="226">
        <f>ROUND(I190*H190,2)</f>
        <v>0</v>
      </c>
      <c r="K190" s="222" t="s">
        <v>28</v>
      </c>
      <c r="L190" s="48"/>
      <c r="M190" s="227" t="s">
        <v>28</v>
      </c>
      <c r="N190" s="228" t="s">
        <v>45</v>
      </c>
      <c r="O190" s="88"/>
      <c r="P190" s="229">
        <f>O190*H190</f>
        <v>0</v>
      </c>
      <c r="Q190" s="229">
        <v>0</v>
      </c>
      <c r="R190" s="229">
        <f>Q190*H190</f>
        <v>0</v>
      </c>
      <c r="S190" s="229">
        <v>0</v>
      </c>
      <c r="T190" s="230">
        <f>S190*H190</f>
        <v>0</v>
      </c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R190" s="231" t="s">
        <v>933</v>
      </c>
      <c r="AT190" s="231" t="s">
        <v>433</v>
      </c>
      <c r="AU190" s="231" t="s">
        <v>469</v>
      </c>
      <c r="AY190" s="21" t="s">
        <v>426</v>
      </c>
      <c r="BE190" s="232">
        <f>IF(N190="základní",J190,0)</f>
        <v>0</v>
      </c>
      <c r="BF190" s="232">
        <f>IF(N190="snížená",J190,0)</f>
        <v>0</v>
      </c>
      <c r="BG190" s="232">
        <f>IF(N190="zákl. přenesená",J190,0)</f>
        <v>0</v>
      </c>
      <c r="BH190" s="232">
        <f>IF(N190="sníž. přenesená",J190,0)</f>
        <v>0</v>
      </c>
      <c r="BI190" s="232">
        <f>IF(N190="nulová",J190,0)</f>
        <v>0</v>
      </c>
      <c r="BJ190" s="21" t="s">
        <v>81</v>
      </c>
      <c r="BK190" s="232">
        <f>ROUND(I190*H190,2)</f>
        <v>0</v>
      </c>
      <c r="BL190" s="21" t="s">
        <v>933</v>
      </c>
      <c r="BM190" s="231" t="s">
        <v>1541</v>
      </c>
    </row>
    <row r="191" s="12" customFormat="1" ht="22.8" customHeight="1">
      <c r="A191" s="12"/>
      <c r="B191" s="204"/>
      <c r="C191" s="205"/>
      <c r="D191" s="206" t="s">
        <v>73</v>
      </c>
      <c r="E191" s="218" t="s">
        <v>5104</v>
      </c>
      <c r="F191" s="218" t="s">
        <v>4912</v>
      </c>
      <c r="G191" s="205"/>
      <c r="H191" s="205"/>
      <c r="I191" s="208"/>
      <c r="J191" s="219">
        <f>BK191</f>
        <v>0</v>
      </c>
      <c r="K191" s="205"/>
      <c r="L191" s="210"/>
      <c r="M191" s="211"/>
      <c r="N191" s="212"/>
      <c r="O191" s="212"/>
      <c r="P191" s="213">
        <f>SUM(P192:P196)</f>
        <v>0</v>
      </c>
      <c r="Q191" s="212"/>
      <c r="R191" s="213">
        <f>SUM(R192:R196)</f>
        <v>0</v>
      </c>
      <c r="S191" s="212"/>
      <c r="T191" s="214">
        <f>SUM(T192:T196)</f>
        <v>0</v>
      </c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R191" s="215" t="s">
        <v>81</v>
      </c>
      <c r="AT191" s="216" t="s">
        <v>73</v>
      </c>
      <c r="AU191" s="216" t="s">
        <v>81</v>
      </c>
      <c r="AY191" s="215" t="s">
        <v>426</v>
      </c>
      <c r="BK191" s="217">
        <f>SUM(BK192:BK196)</f>
        <v>0</v>
      </c>
    </row>
    <row r="192" s="2" customFormat="1" ht="16.5" customHeight="1">
      <c r="A192" s="42"/>
      <c r="B192" s="43"/>
      <c r="C192" s="220" t="s">
        <v>1042</v>
      </c>
      <c r="D192" s="220" t="s">
        <v>433</v>
      </c>
      <c r="E192" s="221" t="s">
        <v>5105</v>
      </c>
      <c r="F192" s="222" t="s">
        <v>5106</v>
      </c>
      <c r="G192" s="223" t="s">
        <v>4915</v>
      </c>
      <c r="H192" s="224">
        <v>6</v>
      </c>
      <c r="I192" s="225"/>
      <c r="J192" s="226">
        <f>ROUND(I192*H192,2)</f>
        <v>0</v>
      </c>
      <c r="K192" s="222" t="s">
        <v>28</v>
      </c>
      <c r="L192" s="48"/>
      <c r="M192" s="227" t="s">
        <v>28</v>
      </c>
      <c r="N192" s="228" t="s">
        <v>45</v>
      </c>
      <c r="O192" s="88"/>
      <c r="P192" s="229">
        <f>O192*H192</f>
        <v>0</v>
      </c>
      <c r="Q192" s="229">
        <v>0</v>
      </c>
      <c r="R192" s="229">
        <f>Q192*H192</f>
        <v>0</v>
      </c>
      <c r="S192" s="229">
        <v>0</v>
      </c>
      <c r="T192" s="230">
        <f>S192*H192</f>
        <v>0</v>
      </c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R192" s="231" t="s">
        <v>933</v>
      </c>
      <c r="AT192" s="231" t="s">
        <v>433</v>
      </c>
      <c r="AU192" s="231" t="s">
        <v>83</v>
      </c>
      <c r="AY192" s="21" t="s">
        <v>426</v>
      </c>
      <c r="BE192" s="232">
        <f>IF(N192="základní",J192,0)</f>
        <v>0</v>
      </c>
      <c r="BF192" s="232">
        <f>IF(N192="snížená",J192,0)</f>
        <v>0</v>
      </c>
      <c r="BG192" s="232">
        <f>IF(N192="zákl. přenesená",J192,0)</f>
        <v>0</v>
      </c>
      <c r="BH192" s="232">
        <f>IF(N192="sníž. přenesená",J192,0)</f>
        <v>0</v>
      </c>
      <c r="BI192" s="232">
        <f>IF(N192="nulová",J192,0)</f>
        <v>0</v>
      </c>
      <c r="BJ192" s="21" t="s">
        <v>81</v>
      </c>
      <c r="BK192" s="232">
        <f>ROUND(I192*H192,2)</f>
        <v>0</v>
      </c>
      <c r="BL192" s="21" t="s">
        <v>933</v>
      </c>
      <c r="BM192" s="231" t="s">
        <v>1552</v>
      </c>
    </row>
    <row r="193" s="2" customFormat="1" ht="16.5" customHeight="1">
      <c r="A193" s="42"/>
      <c r="B193" s="43"/>
      <c r="C193" s="220" t="s">
        <v>1048</v>
      </c>
      <c r="D193" s="220" t="s">
        <v>433</v>
      </c>
      <c r="E193" s="221" t="s">
        <v>5107</v>
      </c>
      <c r="F193" s="222" t="s">
        <v>5108</v>
      </c>
      <c r="G193" s="223" t="s">
        <v>4915</v>
      </c>
      <c r="H193" s="224">
        <v>4</v>
      </c>
      <c r="I193" s="225"/>
      <c r="J193" s="226">
        <f>ROUND(I193*H193,2)</f>
        <v>0</v>
      </c>
      <c r="K193" s="222" t="s">
        <v>28</v>
      </c>
      <c r="L193" s="48"/>
      <c r="M193" s="227" t="s">
        <v>28</v>
      </c>
      <c r="N193" s="228" t="s">
        <v>45</v>
      </c>
      <c r="O193" s="88"/>
      <c r="P193" s="229">
        <f>O193*H193</f>
        <v>0</v>
      </c>
      <c r="Q193" s="229">
        <v>0</v>
      </c>
      <c r="R193" s="229">
        <f>Q193*H193</f>
        <v>0</v>
      </c>
      <c r="S193" s="229">
        <v>0</v>
      </c>
      <c r="T193" s="230">
        <f>S193*H193</f>
        <v>0</v>
      </c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R193" s="231" t="s">
        <v>933</v>
      </c>
      <c r="AT193" s="231" t="s">
        <v>433</v>
      </c>
      <c r="AU193" s="231" t="s">
        <v>83</v>
      </c>
      <c r="AY193" s="21" t="s">
        <v>426</v>
      </c>
      <c r="BE193" s="232">
        <f>IF(N193="základní",J193,0)</f>
        <v>0</v>
      </c>
      <c r="BF193" s="232">
        <f>IF(N193="snížená",J193,0)</f>
        <v>0</v>
      </c>
      <c r="BG193" s="232">
        <f>IF(N193="zákl. přenesená",J193,0)</f>
        <v>0</v>
      </c>
      <c r="BH193" s="232">
        <f>IF(N193="sníž. přenesená",J193,0)</f>
        <v>0</v>
      </c>
      <c r="BI193" s="232">
        <f>IF(N193="nulová",J193,0)</f>
        <v>0</v>
      </c>
      <c r="BJ193" s="21" t="s">
        <v>81</v>
      </c>
      <c r="BK193" s="232">
        <f>ROUND(I193*H193,2)</f>
        <v>0</v>
      </c>
      <c r="BL193" s="21" t="s">
        <v>933</v>
      </c>
      <c r="BM193" s="231" t="s">
        <v>1568</v>
      </c>
    </row>
    <row r="194" s="2" customFormat="1" ht="16.5" customHeight="1">
      <c r="A194" s="42"/>
      <c r="B194" s="43"/>
      <c r="C194" s="220" t="s">
        <v>1056</v>
      </c>
      <c r="D194" s="220" t="s">
        <v>433</v>
      </c>
      <c r="E194" s="221" t="s">
        <v>5109</v>
      </c>
      <c r="F194" s="222" t="s">
        <v>5110</v>
      </c>
      <c r="G194" s="223" t="s">
        <v>4915</v>
      </c>
      <c r="H194" s="224">
        <v>20</v>
      </c>
      <c r="I194" s="225"/>
      <c r="J194" s="226">
        <f>ROUND(I194*H194,2)</f>
        <v>0</v>
      </c>
      <c r="K194" s="222" t="s">
        <v>28</v>
      </c>
      <c r="L194" s="48"/>
      <c r="M194" s="227" t="s">
        <v>28</v>
      </c>
      <c r="N194" s="228" t="s">
        <v>45</v>
      </c>
      <c r="O194" s="88"/>
      <c r="P194" s="229">
        <f>O194*H194</f>
        <v>0</v>
      </c>
      <c r="Q194" s="229">
        <v>0</v>
      </c>
      <c r="R194" s="229">
        <f>Q194*H194</f>
        <v>0</v>
      </c>
      <c r="S194" s="229">
        <v>0</v>
      </c>
      <c r="T194" s="230">
        <f>S194*H194</f>
        <v>0</v>
      </c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R194" s="231" t="s">
        <v>933</v>
      </c>
      <c r="AT194" s="231" t="s">
        <v>433</v>
      </c>
      <c r="AU194" s="231" t="s">
        <v>83</v>
      </c>
      <c r="AY194" s="21" t="s">
        <v>426</v>
      </c>
      <c r="BE194" s="232">
        <f>IF(N194="základní",J194,0)</f>
        <v>0</v>
      </c>
      <c r="BF194" s="232">
        <f>IF(N194="snížená",J194,0)</f>
        <v>0</v>
      </c>
      <c r="BG194" s="232">
        <f>IF(N194="zákl. přenesená",J194,0)</f>
        <v>0</v>
      </c>
      <c r="BH194" s="232">
        <f>IF(N194="sníž. přenesená",J194,0)</f>
        <v>0</v>
      </c>
      <c r="BI194" s="232">
        <f>IF(N194="nulová",J194,0)</f>
        <v>0</v>
      </c>
      <c r="BJ194" s="21" t="s">
        <v>81</v>
      </c>
      <c r="BK194" s="232">
        <f>ROUND(I194*H194,2)</f>
        <v>0</v>
      </c>
      <c r="BL194" s="21" t="s">
        <v>933</v>
      </c>
      <c r="BM194" s="231" t="s">
        <v>1581</v>
      </c>
    </row>
    <row r="195" s="2" customFormat="1" ht="16.5" customHeight="1">
      <c r="A195" s="42"/>
      <c r="B195" s="43"/>
      <c r="C195" s="220" t="s">
        <v>1063</v>
      </c>
      <c r="D195" s="220" t="s">
        <v>433</v>
      </c>
      <c r="E195" s="221" t="s">
        <v>5111</v>
      </c>
      <c r="F195" s="222" t="s">
        <v>5112</v>
      </c>
      <c r="G195" s="223" t="s">
        <v>4915</v>
      </c>
      <c r="H195" s="224">
        <v>240</v>
      </c>
      <c r="I195" s="225"/>
      <c r="J195" s="226">
        <f>ROUND(I195*H195,2)</f>
        <v>0</v>
      </c>
      <c r="K195" s="222" t="s">
        <v>28</v>
      </c>
      <c r="L195" s="48"/>
      <c r="M195" s="227" t="s">
        <v>28</v>
      </c>
      <c r="N195" s="228" t="s">
        <v>45</v>
      </c>
      <c r="O195" s="88"/>
      <c r="P195" s="229">
        <f>O195*H195</f>
        <v>0</v>
      </c>
      <c r="Q195" s="229">
        <v>0</v>
      </c>
      <c r="R195" s="229">
        <f>Q195*H195</f>
        <v>0</v>
      </c>
      <c r="S195" s="229">
        <v>0</v>
      </c>
      <c r="T195" s="230">
        <f>S195*H195</f>
        <v>0</v>
      </c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R195" s="231" t="s">
        <v>933</v>
      </c>
      <c r="AT195" s="231" t="s">
        <v>433</v>
      </c>
      <c r="AU195" s="231" t="s">
        <v>83</v>
      </c>
      <c r="AY195" s="21" t="s">
        <v>426</v>
      </c>
      <c r="BE195" s="232">
        <f>IF(N195="základní",J195,0)</f>
        <v>0</v>
      </c>
      <c r="BF195" s="232">
        <f>IF(N195="snížená",J195,0)</f>
        <v>0</v>
      </c>
      <c r="BG195" s="232">
        <f>IF(N195="zákl. přenesená",J195,0)</f>
        <v>0</v>
      </c>
      <c r="BH195" s="232">
        <f>IF(N195="sníž. přenesená",J195,0)</f>
        <v>0</v>
      </c>
      <c r="BI195" s="232">
        <f>IF(N195="nulová",J195,0)</f>
        <v>0</v>
      </c>
      <c r="BJ195" s="21" t="s">
        <v>81</v>
      </c>
      <c r="BK195" s="232">
        <f>ROUND(I195*H195,2)</f>
        <v>0</v>
      </c>
      <c r="BL195" s="21" t="s">
        <v>933</v>
      </c>
      <c r="BM195" s="231" t="s">
        <v>1592</v>
      </c>
    </row>
    <row r="196" s="2" customFormat="1" ht="16.5" customHeight="1">
      <c r="A196" s="42"/>
      <c r="B196" s="43"/>
      <c r="C196" s="220" t="s">
        <v>1069</v>
      </c>
      <c r="D196" s="220" t="s">
        <v>433</v>
      </c>
      <c r="E196" s="221" t="s">
        <v>5113</v>
      </c>
      <c r="F196" s="222" t="s">
        <v>5114</v>
      </c>
      <c r="G196" s="223" t="s">
        <v>4915</v>
      </c>
      <c r="H196" s="224">
        <v>30</v>
      </c>
      <c r="I196" s="225"/>
      <c r="J196" s="226">
        <f>ROUND(I196*H196,2)</f>
        <v>0</v>
      </c>
      <c r="K196" s="222" t="s">
        <v>28</v>
      </c>
      <c r="L196" s="48"/>
      <c r="M196" s="300" t="s">
        <v>28</v>
      </c>
      <c r="N196" s="301" t="s">
        <v>45</v>
      </c>
      <c r="O196" s="297"/>
      <c r="P196" s="302">
        <f>O196*H196</f>
        <v>0</v>
      </c>
      <c r="Q196" s="302">
        <v>0</v>
      </c>
      <c r="R196" s="302">
        <f>Q196*H196</f>
        <v>0</v>
      </c>
      <c r="S196" s="302">
        <v>0</v>
      </c>
      <c r="T196" s="303">
        <f>S196*H196</f>
        <v>0</v>
      </c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R196" s="231" t="s">
        <v>933</v>
      </c>
      <c r="AT196" s="231" t="s">
        <v>433</v>
      </c>
      <c r="AU196" s="231" t="s">
        <v>83</v>
      </c>
      <c r="AY196" s="21" t="s">
        <v>426</v>
      </c>
      <c r="BE196" s="232">
        <f>IF(N196="základní",J196,0)</f>
        <v>0</v>
      </c>
      <c r="BF196" s="232">
        <f>IF(N196="snížená",J196,0)</f>
        <v>0</v>
      </c>
      <c r="BG196" s="232">
        <f>IF(N196="zákl. přenesená",J196,0)</f>
        <v>0</v>
      </c>
      <c r="BH196" s="232">
        <f>IF(N196="sníž. přenesená",J196,0)</f>
        <v>0</v>
      </c>
      <c r="BI196" s="232">
        <f>IF(N196="nulová",J196,0)</f>
        <v>0</v>
      </c>
      <c r="BJ196" s="21" t="s">
        <v>81</v>
      </c>
      <c r="BK196" s="232">
        <f>ROUND(I196*H196,2)</f>
        <v>0</v>
      </c>
      <c r="BL196" s="21" t="s">
        <v>933</v>
      </c>
      <c r="BM196" s="231" t="s">
        <v>1603</v>
      </c>
    </row>
    <row r="197" s="2" customFormat="1" ht="6.96" customHeight="1">
      <c r="A197" s="42"/>
      <c r="B197" s="63"/>
      <c r="C197" s="64"/>
      <c r="D197" s="64"/>
      <c r="E197" s="64"/>
      <c r="F197" s="64"/>
      <c r="G197" s="64"/>
      <c r="H197" s="64"/>
      <c r="I197" s="64"/>
      <c r="J197" s="64"/>
      <c r="K197" s="64"/>
      <c r="L197" s="48"/>
      <c r="M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</row>
  </sheetData>
  <sheetProtection sheet="1" autoFilter="0" formatColumns="0" formatRows="0" objects="1" scenarios="1" spinCount="100000" saltValue="jZFeyGhM45+7XAa++e/EwANJwTq/0IvQXJmvzOdVT89QcE/rPqKsyr363yNfm1Kvxud8UOoRgKdgv5CrFSQLWw==" hashValue="Me8PmgyLa+1HYJL/aihSg0koyNRsCebNQT4anHfpFqEL1obTNv7klyLbjX8sp3qM026eK3inxMcNo0n4fXiMXQ==" algorithmName="SHA-512" password="CC35"/>
  <autoFilter ref="C96:K19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100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83</v>
      </c>
    </row>
    <row r="4" s="1" customFormat="1" ht="24.96" customHeight="1">
      <c r="B4" s="24"/>
      <c r="D4" s="145" t="s">
        <v>147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26.25" customHeight="1">
      <c r="B7" s="24"/>
      <c r="E7" s="148" t="str">
        <f>'Rekapitulace stavby'!K6</f>
        <v>Rozvoj odbor. výukových prostor vč. vybavení na zákl. školách v Jihlavě - II. etapa - ZŠ Havlíčkova II.</v>
      </c>
      <c r="F7" s="147"/>
      <c r="G7" s="147"/>
      <c r="H7" s="147"/>
      <c r="L7" s="24"/>
    </row>
    <row r="8" s="1" customFormat="1" ht="12" customHeight="1">
      <c r="B8" s="24"/>
      <c r="D8" s="147" t="s">
        <v>156</v>
      </c>
      <c r="L8" s="24"/>
    </row>
    <row r="9" s="2" customFormat="1" ht="23.25" customHeight="1">
      <c r="A9" s="42"/>
      <c r="B9" s="48"/>
      <c r="C9" s="42"/>
      <c r="D9" s="42"/>
      <c r="E9" s="148" t="s">
        <v>159</v>
      </c>
      <c r="F9" s="42"/>
      <c r="G9" s="42"/>
      <c r="H9" s="42"/>
      <c r="I9" s="42"/>
      <c r="J9" s="42"/>
      <c r="K9" s="42"/>
      <c r="L9" s="149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</row>
    <row r="10" s="2" customFormat="1" ht="12" customHeight="1">
      <c r="A10" s="42"/>
      <c r="B10" s="48"/>
      <c r="C10" s="42"/>
      <c r="D10" s="147" t="s">
        <v>161</v>
      </c>
      <c r="E10" s="42"/>
      <c r="F10" s="42"/>
      <c r="G10" s="42"/>
      <c r="H10" s="42"/>
      <c r="I10" s="42"/>
      <c r="J10" s="42"/>
      <c r="K10" s="42"/>
      <c r="L10" s="149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</row>
    <row r="11" s="2" customFormat="1" ht="16.5" customHeight="1">
      <c r="A11" s="42"/>
      <c r="B11" s="48"/>
      <c r="C11" s="42"/>
      <c r="D11" s="42"/>
      <c r="E11" s="150" t="s">
        <v>5115</v>
      </c>
      <c r="F11" s="42"/>
      <c r="G11" s="42"/>
      <c r="H11" s="42"/>
      <c r="I11" s="42"/>
      <c r="J11" s="42"/>
      <c r="K11" s="42"/>
      <c r="L11" s="149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>
      <c r="A12" s="42"/>
      <c r="B12" s="48"/>
      <c r="C12" s="42"/>
      <c r="D12" s="42"/>
      <c r="E12" s="42"/>
      <c r="F12" s="42"/>
      <c r="G12" s="42"/>
      <c r="H12" s="42"/>
      <c r="I12" s="42"/>
      <c r="J12" s="42"/>
      <c r="K12" s="42"/>
      <c r="L12" s="149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2" customHeight="1">
      <c r="A13" s="42"/>
      <c r="B13" s="48"/>
      <c r="C13" s="42"/>
      <c r="D13" s="147" t="s">
        <v>18</v>
      </c>
      <c r="E13" s="42"/>
      <c r="F13" s="137" t="s">
        <v>28</v>
      </c>
      <c r="G13" s="42"/>
      <c r="H13" s="42"/>
      <c r="I13" s="147" t="s">
        <v>20</v>
      </c>
      <c r="J13" s="137" t="s">
        <v>28</v>
      </c>
      <c r="K13" s="42"/>
      <c r="L13" s="149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 ht="12" customHeight="1">
      <c r="A14" s="42"/>
      <c r="B14" s="48"/>
      <c r="C14" s="42"/>
      <c r="D14" s="147" t="s">
        <v>22</v>
      </c>
      <c r="E14" s="42"/>
      <c r="F14" s="137" t="s">
        <v>23</v>
      </c>
      <c r="G14" s="42"/>
      <c r="H14" s="42"/>
      <c r="I14" s="147" t="s">
        <v>24</v>
      </c>
      <c r="J14" s="151" t="str">
        <f>'Rekapitulace stavby'!AN8</f>
        <v>11. 9. 2024</v>
      </c>
      <c r="K14" s="42"/>
      <c r="L14" s="149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0.8" customHeight="1">
      <c r="A15" s="42"/>
      <c r="B15" s="48"/>
      <c r="C15" s="42"/>
      <c r="D15" s="42"/>
      <c r="E15" s="42"/>
      <c r="F15" s="42"/>
      <c r="G15" s="42"/>
      <c r="H15" s="42"/>
      <c r="I15" s="42"/>
      <c r="J15" s="42"/>
      <c r="K15" s="42"/>
      <c r="L15" s="149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26</v>
      </c>
      <c r="E16" s="42"/>
      <c r="F16" s="42"/>
      <c r="G16" s="42"/>
      <c r="H16" s="42"/>
      <c r="I16" s="147" t="s">
        <v>27</v>
      </c>
      <c r="J16" s="137" t="s">
        <v>28</v>
      </c>
      <c r="K16" s="42"/>
      <c r="L16" s="149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8" customHeight="1">
      <c r="A17" s="42"/>
      <c r="B17" s="48"/>
      <c r="C17" s="42"/>
      <c r="D17" s="42"/>
      <c r="E17" s="137" t="s">
        <v>29</v>
      </c>
      <c r="F17" s="42"/>
      <c r="G17" s="42"/>
      <c r="H17" s="42"/>
      <c r="I17" s="147" t="s">
        <v>30</v>
      </c>
      <c r="J17" s="137" t="s">
        <v>28</v>
      </c>
      <c r="K17" s="42"/>
      <c r="L17" s="149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6.96" customHeight="1">
      <c r="A18" s="42"/>
      <c r="B18" s="48"/>
      <c r="C18" s="42"/>
      <c r="D18" s="42"/>
      <c r="E18" s="42"/>
      <c r="F18" s="42"/>
      <c r="G18" s="42"/>
      <c r="H18" s="42"/>
      <c r="I18" s="42"/>
      <c r="J18" s="42"/>
      <c r="K18" s="42"/>
      <c r="L18" s="149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2" customHeight="1">
      <c r="A19" s="42"/>
      <c r="B19" s="48"/>
      <c r="C19" s="42"/>
      <c r="D19" s="147" t="s">
        <v>31</v>
      </c>
      <c r="E19" s="42"/>
      <c r="F19" s="42"/>
      <c r="G19" s="42"/>
      <c r="H19" s="42"/>
      <c r="I19" s="147" t="s">
        <v>27</v>
      </c>
      <c r="J19" s="37" t="str">
        <f>'Rekapitulace stavby'!AN13</f>
        <v>Vyplň údaj</v>
      </c>
      <c r="K19" s="42"/>
      <c r="L19" s="149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18" customHeight="1">
      <c r="A20" s="42"/>
      <c r="B20" s="48"/>
      <c r="C20" s="42"/>
      <c r="D20" s="42"/>
      <c r="E20" s="37" t="str">
        <f>'Rekapitulace stavby'!E14</f>
        <v>Vyplň údaj</v>
      </c>
      <c r="F20" s="137"/>
      <c r="G20" s="137"/>
      <c r="H20" s="137"/>
      <c r="I20" s="147" t="s">
        <v>30</v>
      </c>
      <c r="J20" s="37" t="str">
        <f>'Rekapitulace stavby'!AN14</f>
        <v>Vyplň údaj</v>
      </c>
      <c r="K20" s="42"/>
      <c r="L20" s="149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6.96" customHeight="1">
      <c r="A21" s="42"/>
      <c r="B21" s="48"/>
      <c r="C21" s="42"/>
      <c r="D21" s="42"/>
      <c r="E21" s="42"/>
      <c r="F21" s="42"/>
      <c r="G21" s="42"/>
      <c r="H21" s="42"/>
      <c r="I21" s="42"/>
      <c r="J21" s="42"/>
      <c r="K21" s="42"/>
      <c r="L21" s="149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2" customHeight="1">
      <c r="A22" s="42"/>
      <c r="B22" s="48"/>
      <c r="C22" s="42"/>
      <c r="D22" s="147" t="s">
        <v>33</v>
      </c>
      <c r="E22" s="42"/>
      <c r="F22" s="42"/>
      <c r="G22" s="42"/>
      <c r="H22" s="42"/>
      <c r="I22" s="147" t="s">
        <v>27</v>
      </c>
      <c r="J22" s="137" t="s">
        <v>28</v>
      </c>
      <c r="K22" s="42"/>
      <c r="L22" s="149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18" customHeight="1">
      <c r="A23" s="42"/>
      <c r="B23" s="48"/>
      <c r="C23" s="42"/>
      <c r="D23" s="42"/>
      <c r="E23" s="137" t="s">
        <v>34</v>
      </c>
      <c r="F23" s="42"/>
      <c r="G23" s="42"/>
      <c r="H23" s="42"/>
      <c r="I23" s="147" t="s">
        <v>30</v>
      </c>
      <c r="J23" s="137" t="s">
        <v>28</v>
      </c>
      <c r="K23" s="42"/>
      <c r="L23" s="149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6.96" customHeight="1">
      <c r="A24" s="42"/>
      <c r="B24" s="48"/>
      <c r="C24" s="42"/>
      <c r="D24" s="42"/>
      <c r="E24" s="42"/>
      <c r="F24" s="42"/>
      <c r="G24" s="42"/>
      <c r="H24" s="42"/>
      <c r="I24" s="42"/>
      <c r="J24" s="42"/>
      <c r="K24" s="42"/>
      <c r="L24" s="149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2" customHeight="1">
      <c r="A25" s="42"/>
      <c r="B25" s="48"/>
      <c r="C25" s="42"/>
      <c r="D25" s="147" t="s">
        <v>36</v>
      </c>
      <c r="E25" s="42"/>
      <c r="F25" s="42"/>
      <c r="G25" s="42"/>
      <c r="H25" s="42"/>
      <c r="I25" s="147" t="s">
        <v>27</v>
      </c>
      <c r="J25" s="137" t="s">
        <v>28</v>
      </c>
      <c r="K25" s="42"/>
      <c r="L25" s="149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18" customHeight="1">
      <c r="A26" s="42"/>
      <c r="B26" s="48"/>
      <c r="C26" s="42"/>
      <c r="D26" s="42"/>
      <c r="E26" s="137" t="s">
        <v>4782</v>
      </c>
      <c r="F26" s="42"/>
      <c r="G26" s="42"/>
      <c r="H26" s="42"/>
      <c r="I26" s="147" t="s">
        <v>30</v>
      </c>
      <c r="J26" s="137" t="s">
        <v>28</v>
      </c>
      <c r="K26" s="42"/>
      <c r="L26" s="149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6.96" customHeight="1">
      <c r="A27" s="42"/>
      <c r="B27" s="48"/>
      <c r="C27" s="42"/>
      <c r="D27" s="42"/>
      <c r="E27" s="42"/>
      <c r="F27" s="42"/>
      <c r="G27" s="42"/>
      <c r="H27" s="42"/>
      <c r="I27" s="42"/>
      <c r="J27" s="42"/>
      <c r="K27" s="42"/>
      <c r="L27" s="149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2" customHeight="1">
      <c r="A28" s="42"/>
      <c r="B28" s="48"/>
      <c r="C28" s="42"/>
      <c r="D28" s="147" t="s">
        <v>38</v>
      </c>
      <c r="E28" s="42"/>
      <c r="F28" s="42"/>
      <c r="G28" s="42"/>
      <c r="H28" s="42"/>
      <c r="I28" s="42"/>
      <c r="J28" s="42"/>
      <c r="K28" s="42"/>
      <c r="L28" s="149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8" customFormat="1" ht="16.5" customHeight="1">
      <c r="A29" s="152"/>
      <c r="B29" s="153"/>
      <c r="C29" s="152"/>
      <c r="D29" s="152"/>
      <c r="E29" s="154" t="s">
        <v>28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2"/>
      <c r="B30" s="48"/>
      <c r="C30" s="42"/>
      <c r="D30" s="42"/>
      <c r="E30" s="42"/>
      <c r="F30" s="42"/>
      <c r="G30" s="42"/>
      <c r="H30" s="42"/>
      <c r="I30" s="42"/>
      <c r="J30" s="42"/>
      <c r="K30" s="42"/>
      <c r="L30" s="149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2" customFormat="1" ht="6.96" customHeight="1">
      <c r="A31" s="42"/>
      <c r="B31" s="48"/>
      <c r="C31" s="42"/>
      <c r="D31" s="157"/>
      <c r="E31" s="157"/>
      <c r="F31" s="157"/>
      <c r="G31" s="157"/>
      <c r="H31" s="157"/>
      <c r="I31" s="157"/>
      <c r="J31" s="157"/>
      <c r="K31" s="157"/>
      <c r="L31" s="149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</row>
    <row r="32" s="2" customFormat="1" ht="25.44" customHeight="1">
      <c r="A32" s="42"/>
      <c r="B32" s="48"/>
      <c r="C32" s="42"/>
      <c r="D32" s="158" t="s">
        <v>40</v>
      </c>
      <c r="E32" s="42"/>
      <c r="F32" s="42"/>
      <c r="G32" s="42"/>
      <c r="H32" s="42"/>
      <c r="I32" s="42"/>
      <c r="J32" s="159">
        <f>ROUND(J88, 2)</f>
        <v>0</v>
      </c>
      <c r="K32" s="42"/>
      <c r="L32" s="149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49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14.4" customHeight="1">
      <c r="A34" s="42"/>
      <c r="B34" s="48"/>
      <c r="C34" s="42"/>
      <c r="D34" s="42"/>
      <c r="E34" s="42"/>
      <c r="F34" s="160" t="s">
        <v>42</v>
      </c>
      <c r="G34" s="42"/>
      <c r="H34" s="42"/>
      <c r="I34" s="160" t="s">
        <v>41</v>
      </c>
      <c r="J34" s="160" t="s">
        <v>43</v>
      </c>
      <c r="K34" s="42"/>
      <c r="L34" s="149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14.4" customHeight="1">
      <c r="A35" s="42"/>
      <c r="B35" s="48"/>
      <c r="C35" s="42"/>
      <c r="D35" s="161" t="s">
        <v>44</v>
      </c>
      <c r="E35" s="147" t="s">
        <v>45</v>
      </c>
      <c r="F35" s="162">
        <f>ROUND((SUM(BE88:BE108)),  2)</f>
        <v>0</v>
      </c>
      <c r="G35" s="42"/>
      <c r="H35" s="42"/>
      <c r="I35" s="163">
        <v>0.20999999999999999</v>
      </c>
      <c r="J35" s="162">
        <f>ROUND(((SUM(BE88:BE108))*I35),  2)</f>
        <v>0</v>
      </c>
      <c r="K35" s="42"/>
      <c r="L35" s="149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147" t="s">
        <v>46</v>
      </c>
      <c r="F36" s="162">
        <f>ROUND((SUM(BF88:BF108)),  2)</f>
        <v>0</v>
      </c>
      <c r="G36" s="42"/>
      <c r="H36" s="42"/>
      <c r="I36" s="163">
        <v>0.14999999999999999</v>
      </c>
      <c r="J36" s="162">
        <f>ROUND(((SUM(BF88:BF108))*I36),  2)</f>
        <v>0</v>
      </c>
      <c r="K36" s="42"/>
      <c r="L36" s="149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hidden="1" s="2" customFormat="1" ht="14.4" customHeight="1">
      <c r="A37" s="42"/>
      <c r="B37" s="48"/>
      <c r="C37" s="42"/>
      <c r="D37" s="42"/>
      <c r="E37" s="147" t="s">
        <v>47</v>
      </c>
      <c r="F37" s="162">
        <f>ROUND((SUM(BG88:BG108)),  2)</f>
        <v>0</v>
      </c>
      <c r="G37" s="42"/>
      <c r="H37" s="42"/>
      <c r="I37" s="163">
        <v>0.20999999999999999</v>
      </c>
      <c r="J37" s="162">
        <f>0</f>
        <v>0</v>
      </c>
      <c r="K37" s="42"/>
      <c r="L37" s="149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hidden="1" s="2" customFormat="1" ht="14.4" customHeight="1">
      <c r="A38" s="42"/>
      <c r="B38" s="48"/>
      <c r="C38" s="42"/>
      <c r="D38" s="42"/>
      <c r="E38" s="147" t="s">
        <v>48</v>
      </c>
      <c r="F38" s="162">
        <f>ROUND((SUM(BH88:BH108)),  2)</f>
        <v>0</v>
      </c>
      <c r="G38" s="42"/>
      <c r="H38" s="42"/>
      <c r="I38" s="163">
        <v>0.14999999999999999</v>
      </c>
      <c r="J38" s="162">
        <f>0</f>
        <v>0</v>
      </c>
      <c r="K38" s="42"/>
      <c r="L38" s="149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49</v>
      </c>
      <c r="F39" s="162">
        <f>ROUND((SUM(BI88:BI108)),  2)</f>
        <v>0</v>
      </c>
      <c r="G39" s="42"/>
      <c r="H39" s="42"/>
      <c r="I39" s="163">
        <v>0</v>
      </c>
      <c r="J39" s="162">
        <f>0</f>
        <v>0</v>
      </c>
      <c r="K39" s="42"/>
      <c r="L39" s="149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s="2" customFormat="1" ht="6.96" customHeight="1">
      <c r="A40" s="42"/>
      <c r="B40" s="48"/>
      <c r="C40" s="42"/>
      <c r="D40" s="42"/>
      <c r="E40" s="42"/>
      <c r="F40" s="42"/>
      <c r="G40" s="42"/>
      <c r="H40" s="42"/>
      <c r="I40" s="42"/>
      <c r="J40" s="42"/>
      <c r="K40" s="42"/>
      <c r="L40" s="149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s="2" customFormat="1" ht="25.44" customHeight="1">
      <c r="A41" s="42"/>
      <c r="B41" s="48"/>
      <c r="C41" s="164"/>
      <c r="D41" s="165" t="s">
        <v>50</v>
      </c>
      <c r="E41" s="166"/>
      <c r="F41" s="166"/>
      <c r="G41" s="167" t="s">
        <v>51</v>
      </c>
      <c r="H41" s="168" t="s">
        <v>52</v>
      </c>
      <c r="I41" s="166"/>
      <c r="J41" s="169">
        <f>SUM(J32:J39)</f>
        <v>0</v>
      </c>
      <c r="K41" s="170"/>
      <c r="L41" s="149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14.4" customHeight="1">
      <c r="A42" s="42"/>
      <c r="B42" s="171"/>
      <c r="C42" s="172"/>
      <c r="D42" s="172"/>
      <c r="E42" s="172"/>
      <c r="F42" s="172"/>
      <c r="G42" s="172"/>
      <c r="H42" s="172"/>
      <c r="I42" s="172"/>
      <c r="J42" s="172"/>
      <c r="K42" s="172"/>
      <c r="L42" s="149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6" s="2" customFormat="1" ht="6.96" customHeight="1">
      <c r="A46" s="42"/>
      <c r="B46" s="173"/>
      <c r="C46" s="174"/>
      <c r="D46" s="174"/>
      <c r="E46" s="174"/>
      <c r="F46" s="174"/>
      <c r="G46" s="174"/>
      <c r="H46" s="174"/>
      <c r="I46" s="174"/>
      <c r="J46" s="174"/>
      <c r="K46" s="174"/>
      <c r="L46" s="149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</row>
    <row r="47" s="2" customFormat="1" ht="24.96" customHeight="1">
      <c r="A47" s="42"/>
      <c r="B47" s="43"/>
      <c r="C47" s="27" t="s">
        <v>236</v>
      </c>
      <c r="D47" s="44"/>
      <c r="E47" s="44"/>
      <c r="F47" s="44"/>
      <c r="G47" s="44"/>
      <c r="H47" s="44"/>
      <c r="I47" s="44"/>
      <c r="J47" s="44"/>
      <c r="K47" s="44"/>
      <c r="L47" s="149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</row>
    <row r="48" s="2" customFormat="1" ht="6.96" customHeight="1">
      <c r="A48" s="42"/>
      <c r="B48" s="43"/>
      <c r="C48" s="44"/>
      <c r="D48" s="44"/>
      <c r="E48" s="44"/>
      <c r="F48" s="44"/>
      <c r="G48" s="44"/>
      <c r="H48" s="44"/>
      <c r="I48" s="44"/>
      <c r="J48" s="44"/>
      <c r="K48" s="44"/>
      <c r="L48" s="149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12" customHeight="1">
      <c r="A49" s="42"/>
      <c r="B49" s="43"/>
      <c r="C49" s="36" t="s">
        <v>16</v>
      </c>
      <c r="D49" s="44"/>
      <c r="E49" s="44"/>
      <c r="F49" s="44"/>
      <c r="G49" s="44"/>
      <c r="H49" s="44"/>
      <c r="I49" s="44"/>
      <c r="J49" s="44"/>
      <c r="K49" s="44"/>
      <c r="L49" s="149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26.25" customHeight="1">
      <c r="A50" s="42"/>
      <c r="B50" s="43"/>
      <c r="C50" s="44"/>
      <c r="D50" s="44"/>
      <c r="E50" s="175" t="str">
        <f>E7</f>
        <v>Rozvoj odbor. výukových prostor vč. vybavení na zákl. školách v Jihlavě - II. etapa - ZŠ Havlíčkova II.</v>
      </c>
      <c r="F50" s="36"/>
      <c r="G50" s="36"/>
      <c r="H50" s="36"/>
      <c r="I50" s="44"/>
      <c r="J50" s="44"/>
      <c r="K50" s="44"/>
      <c r="L50" s="149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1" customFormat="1" ht="12" customHeight="1">
      <c r="B51" s="25"/>
      <c r="C51" s="36" t="s">
        <v>156</v>
      </c>
      <c r="D51" s="26"/>
      <c r="E51" s="26"/>
      <c r="F51" s="26"/>
      <c r="G51" s="26"/>
      <c r="H51" s="26"/>
      <c r="I51" s="26"/>
      <c r="J51" s="26"/>
      <c r="K51" s="26"/>
      <c r="L51" s="24"/>
    </row>
    <row r="52" s="2" customFormat="1" ht="23.25" customHeight="1">
      <c r="A52" s="42"/>
      <c r="B52" s="43"/>
      <c r="C52" s="44"/>
      <c r="D52" s="44"/>
      <c r="E52" s="175" t="s">
        <v>159</v>
      </c>
      <c r="F52" s="44"/>
      <c r="G52" s="44"/>
      <c r="H52" s="44"/>
      <c r="I52" s="44"/>
      <c r="J52" s="44"/>
      <c r="K52" s="44"/>
      <c r="L52" s="149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2" customFormat="1" ht="12" customHeight="1">
      <c r="A53" s="42"/>
      <c r="B53" s="43"/>
      <c r="C53" s="36" t="s">
        <v>161</v>
      </c>
      <c r="D53" s="44"/>
      <c r="E53" s="44"/>
      <c r="F53" s="44"/>
      <c r="G53" s="44"/>
      <c r="H53" s="44"/>
      <c r="I53" s="44"/>
      <c r="J53" s="44"/>
      <c r="K53" s="44"/>
      <c r="L53" s="149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</row>
    <row r="54" s="2" customFormat="1" ht="16.5" customHeight="1">
      <c r="A54" s="42"/>
      <c r="B54" s="43"/>
      <c r="C54" s="44"/>
      <c r="D54" s="44"/>
      <c r="E54" s="73" t="str">
        <f>E11</f>
        <v>D.1.4.3 - 2 - chlazení</v>
      </c>
      <c r="F54" s="44"/>
      <c r="G54" s="44"/>
      <c r="H54" s="44"/>
      <c r="I54" s="44"/>
      <c r="J54" s="44"/>
      <c r="K54" s="44"/>
      <c r="L54" s="149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</row>
    <row r="55" s="2" customFormat="1" ht="6.96" customHeight="1">
      <c r="A55" s="42"/>
      <c r="B55" s="43"/>
      <c r="C55" s="44"/>
      <c r="D55" s="44"/>
      <c r="E55" s="44"/>
      <c r="F55" s="44"/>
      <c r="G55" s="44"/>
      <c r="H55" s="44"/>
      <c r="I55" s="44"/>
      <c r="J55" s="44"/>
      <c r="K55" s="44"/>
      <c r="L55" s="149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</row>
    <row r="56" s="2" customFormat="1" ht="12" customHeight="1">
      <c r="A56" s="42"/>
      <c r="B56" s="43"/>
      <c r="C56" s="36" t="s">
        <v>22</v>
      </c>
      <c r="D56" s="44"/>
      <c r="E56" s="44"/>
      <c r="F56" s="31" t="str">
        <f>F14</f>
        <v>Jihlava</v>
      </c>
      <c r="G56" s="44"/>
      <c r="H56" s="44"/>
      <c r="I56" s="36" t="s">
        <v>24</v>
      </c>
      <c r="J56" s="76" t="str">
        <f>IF(J14="","",J14)</f>
        <v>11. 9. 2024</v>
      </c>
      <c r="K56" s="44"/>
      <c r="L56" s="149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6.96" customHeight="1">
      <c r="A57" s="42"/>
      <c r="B57" s="43"/>
      <c r="C57" s="44"/>
      <c r="D57" s="44"/>
      <c r="E57" s="44"/>
      <c r="F57" s="44"/>
      <c r="G57" s="44"/>
      <c r="H57" s="44"/>
      <c r="I57" s="44"/>
      <c r="J57" s="44"/>
      <c r="K57" s="44"/>
      <c r="L57" s="149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40.05" customHeight="1">
      <c r="A58" s="42"/>
      <c r="B58" s="43"/>
      <c r="C58" s="36" t="s">
        <v>26</v>
      </c>
      <c r="D58" s="44"/>
      <c r="E58" s="44"/>
      <c r="F58" s="31" t="str">
        <f>E17</f>
        <v>Statutární město Jihlava</v>
      </c>
      <c r="G58" s="44"/>
      <c r="H58" s="44"/>
      <c r="I58" s="36" t="s">
        <v>33</v>
      </c>
      <c r="J58" s="40" t="str">
        <f>E23</f>
        <v>Ing. arch. Zuzana Hrubešová projektový atelier</v>
      </c>
      <c r="K58" s="44"/>
      <c r="L58" s="149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25.65" customHeight="1">
      <c r="A59" s="42"/>
      <c r="B59" s="43"/>
      <c r="C59" s="36" t="s">
        <v>31</v>
      </c>
      <c r="D59" s="44"/>
      <c r="E59" s="44"/>
      <c r="F59" s="31" t="str">
        <f>IF(E20="","",E20)</f>
        <v>Vyplň údaj</v>
      </c>
      <c r="G59" s="44"/>
      <c r="H59" s="44"/>
      <c r="I59" s="36" t="s">
        <v>36</v>
      </c>
      <c r="J59" s="40" t="str">
        <f>E26</f>
        <v>Ing.Jiří Jánský (import do KROS4)</v>
      </c>
      <c r="K59" s="44"/>
      <c r="L59" s="149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0.32" customHeight="1">
      <c r="A60" s="42"/>
      <c r="B60" s="43"/>
      <c r="C60" s="44"/>
      <c r="D60" s="44"/>
      <c r="E60" s="44"/>
      <c r="F60" s="44"/>
      <c r="G60" s="44"/>
      <c r="H60" s="44"/>
      <c r="I60" s="44"/>
      <c r="J60" s="44"/>
      <c r="K60" s="44"/>
      <c r="L60" s="149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29.28" customHeight="1">
      <c r="A61" s="42"/>
      <c r="B61" s="43"/>
      <c r="C61" s="176" t="s">
        <v>265</v>
      </c>
      <c r="D61" s="177"/>
      <c r="E61" s="177"/>
      <c r="F61" s="177"/>
      <c r="G61" s="177"/>
      <c r="H61" s="177"/>
      <c r="I61" s="177"/>
      <c r="J61" s="178" t="s">
        <v>266</v>
      </c>
      <c r="K61" s="177"/>
      <c r="L61" s="149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10.32" customHeight="1">
      <c r="A62" s="42"/>
      <c r="B62" s="43"/>
      <c r="C62" s="44"/>
      <c r="D62" s="44"/>
      <c r="E62" s="44"/>
      <c r="F62" s="44"/>
      <c r="G62" s="44"/>
      <c r="H62" s="44"/>
      <c r="I62" s="44"/>
      <c r="J62" s="44"/>
      <c r="K62" s="44"/>
      <c r="L62" s="149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22.8" customHeight="1">
      <c r="A63" s="42"/>
      <c r="B63" s="43"/>
      <c r="C63" s="179" t="s">
        <v>72</v>
      </c>
      <c r="D63" s="44"/>
      <c r="E63" s="44"/>
      <c r="F63" s="44"/>
      <c r="G63" s="44"/>
      <c r="H63" s="44"/>
      <c r="I63" s="44"/>
      <c r="J63" s="106">
        <f>J88</f>
        <v>0</v>
      </c>
      <c r="K63" s="44"/>
      <c r="L63" s="149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U63" s="21" t="s">
        <v>271</v>
      </c>
    </row>
    <row r="64" s="9" customFormat="1" ht="24.96" customHeight="1">
      <c r="A64" s="9"/>
      <c r="B64" s="180"/>
      <c r="C64" s="181"/>
      <c r="D64" s="182" t="s">
        <v>5116</v>
      </c>
      <c r="E64" s="183"/>
      <c r="F64" s="183"/>
      <c r="G64" s="183"/>
      <c r="H64" s="183"/>
      <c r="I64" s="183"/>
      <c r="J64" s="184">
        <f>J89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7"/>
      <c r="C65" s="129"/>
      <c r="D65" s="188" t="s">
        <v>5117</v>
      </c>
      <c r="E65" s="189"/>
      <c r="F65" s="189"/>
      <c r="G65" s="189"/>
      <c r="H65" s="189"/>
      <c r="I65" s="189"/>
      <c r="J65" s="190">
        <f>J90</f>
        <v>0</v>
      </c>
      <c r="K65" s="129"/>
      <c r="L65" s="191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7"/>
      <c r="C66" s="129"/>
      <c r="D66" s="188" t="s">
        <v>5118</v>
      </c>
      <c r="E66" s="189"/>
      <c r="F66" s="189"/>
      <c r="G66" s="189"/>
      <c r="H66" s="189"/>
      <c r="I66" s="189"/>
      <c r="J66" s="190">
        <f>J105</f>
        <v>0</v>
      </c>
      <c r="K66" s="129"/>
      <c r="L66" s="191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2"/>
      <c r="B67" s="43"/>
      <c r="C67" s="44"/>
      <c r="D67" s="44"/>
      <c r="E67" s="44"/>
      <c r="F67" s="44"/>
      <c r="G67" s="44"/>
      <c r="H67" s="44"/>
      <c r="I67" s="44"/>
      <c r="J67" s="44"/>
      <c r="K67" s="44"/>
      <c r="L67" s="149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</row>
    <row r="68" s="2" customFormat="1" ht="6.96" customHeight="1">
      <c r="A68" s="42"/>
      <c r="B68" s="63"/>
      <c r="C68" s="64"/>
      <c r="D68" s="64"/>
      <c r="E68" s="64"/>
      <c r="F68" s="64"/>
      <c r="G68" s="64"/>
      <c r="H68" s="64"/>
      <c r="I68" s="64"/>
      <c r="J68" s="64"/>
      <c r="K68" s="64"/>
      <c r="L68" s="149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</row>
    <row r="72" s="2" customFormat="1" ht="6.96" customHeight="1">
      <c r="A72" s="42"/>
      <c r="B72" s="65"/>
      <c r="C72" s="66"/>
      <c r="D72" s="66"/>
      <c r="E72" s="66"/>
      <c r="F72" s="66"/>
      <c r="G72" s="66"/>
      <c r="H72" s="66"/>
      <c r="I72" s="66"/>
      <c r="J72" s="66"/>
      <c r="K72" s="66"/>
      <c r="L72" s="149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</row>
    <row r="73" s="2" customFormat="1" ht="24.96" customHeight="1">
      <c r="A73" s="42"/>
      <c r="B73" s="43"/>
      <c r="C73" s="27" t="s">
        <v>380</v>
      </c>
      <c r="D73" s="44"/>
      <c r="E73" s="44"/>
      <c r="F73" s="44"/>
      <c r="G73" s="44"/>
      <c r="H73" s="44"/>
      <c r="I73" s="44"/>
      <c r="J73" s="44"/>
      <c r="K73" s="44"/>
      <c r="L73" s="149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</row>
    <row r="74" s="2" customFormat="1" ht="6.96" customHeight="1">
      <c r="A74" s="42"/>
      <c r="B74" s="43"/>
      <c r="C74" s="44"/>
      <c r="D74" s="44"/>
      <c r="E74" s="44"/>
      <c r="F74" s="44"/>
      <c r="G74" s="44"/>
      <c r="H74" s="44"/>
      <c r="I74" s="44"/>
      <c r="J74" s="44"/>
      <c r="K74" s="44"/>
      <c r="L74" s="149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</row>
    <row r="75" s="2" customFormat="1" ht="12" customHeight="1">
      <c r="A75" s="42"/>
      <c r="B75" s="43"/>
      <c r="C75" s="36" t="s">
        <v>16</v>
      </c>
      <c r="D75" s="44"/>
      <c r="E75" s="44"/>
      <c r="F75" s="44"/>
      <c r="G75" s="44"/>
      <c r="H75" s="44"/>
      <c r="I75" s="44"/>
      <c r="J75" s="44"/>
      <c r="K75" s="44"/>
      <c r="L75" s="149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</row>
    <row r="76" s="2" customFormat="1" ht="26.25" customHeight="1">
      <c r="A76" s="42"/>
      <c r="B76" s="43"/>
      <c r="C76" s="44"/>
      <c r="D76" s="44"/>
      <c r="E76" s="175" t="str">
        <f>E7</f>
        <v>Rozvoj odbor. výukových prostor vč. vybavení na zákl. školách v Jihlavě - II. etapa - ZŠ Havlíčkova II.</v>
      </c>
      <c r="F76" s="36"/>
      <c r="G76" s="36"/>
      <c r="H76" s="36"/>
      <c r="I76" s="44"/>
      <c r="J76" s="44"/>
      <c r="K76" s="44"/>
      <c r="L76" s="149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</row>
    <row r="77" s="1" customFormat="1" ht="12" customHeight="1">
      <c r="B77" s="25"/>
      <c r="C77" s="36" t="s">
        <v>156</v>
      </c>
      <c r="D77" s="26"/>
      <c r="E77" s="26"/>
      <c r="F77" s="26"/>
      <c r="G77" s="26"/>
      <c r="H77" s="26"/>
      <c r="I77" s="26"/>
      <c r="J77" s="26"/>
      <c r="K77" s="26"/>
      <c r="L77" s="24"/>
    </row>
    <row r="78" s="2" customFormat="1" ht="23.25" customHeight="1">
      <c r="A78" s="42"/>
      <c r="B78" s="43"/>
      <c r="C78" s="44"/>
      <c r="D78" s="44"/>
      <c r="E78" s="175" t="s">
        <v>159</v>
      </c>
      <c r="F78" s="44"/>
      <c r="G78" s="44"/>
      <c r="H78" s="44"/>
      <c r="I78" s="44"/>
      <c r="J78" s="44"/>
      <c r="K78" s="44"/>
      <c r="L78" s="149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</row>
    <row r="79" s="2" customFormat="1" ht="12" customHeight="1">
      <c r="A79" s="42"/>
      <c r="B79" s="43"/>
      <c r="C79" s="36" t="s">
        <v>161</v>
      </c>
      <c r="D79" s="44"/>
      <c r="E79" s="44"/>
      <c r="F79" s="44"/>
      <c r="G79" s="44"/>
      <c r="H79" s="44"/>
      <c r="I79" s="44"/>
      <c r="J79" s="44"/>
      <c r="K79" s="44"/>
      <c r="L79" s="149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</row>
    <row r="80" s="2" customFormat="1" ht="16.5" customHeight="1">
      <c r="A80" s="42"/>
      <c r="B80" s="43"/>
      <c r="C80" s="44"/>
      <c r="D80" s="44"/>
      <c r="E80" s="73" t="str">
        <f>E11</f>
        <v>D.1.4.3 - 2 - chlazení</v>
      </c>
      <c r="F80" s="44"/>
      <c r="G80" s="44"/>
      <c r="H80" s="44"/>
      <c r="I80" s="44"/>
      <c r="J80" s="44"/>
      <c r="K80" s="44"/>
      <c r="L80" s="149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</row>
    <row r="81" s="2" customFormat="1" ht="6.96" customHeight="1">
      <c r="A81" s="42"/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149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</row>
    <row r="82" s="2" customFormat="1" ht="12" customHeight="1">
      <c r="A82" s="42"/>
      <c r="B82" s="43"/>
      <c r="C82" s="36" t="s">
        <v>22</v>
      </c>
      <c r="D82" s="44"/>
      <c r="E82" s="44"/>
      <c r="F82" s="31" t="str">
        <f>F14</f>
        <v>Jihlava</v>
      </c>
      <c r="G82" s="44"/>
      <c r="H82" s="44"/>
      <c r="I82" s="36" t="s">
        <v>24</v>
      </c>
      <c r="J82" s="76" t="str">
        <f>IF(J14="","",J14)</f>
        <v>11. 9. 2024</v>
      </c>
      <c r="K82" s="44"/>
      <c r="L82" s="149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</row>
    <row r="83" s="2" customFormat="1" ht="6.96" customHeight="1">
      <c r="A83" s="42"/>
      <c r="B83" s="43"/>
      <c r="C83" s="44"/>
      <c r="D83" s="44"/>
      <c r="E83" s="44"/>
      <c r="F83" s="44"/>
      <c r="G83" s="44"/>
      <c r="H83" s="44"/>
      <c r="I83" s="44"/>
      <c r="J83" s="44"/>
      <c r="K83" s="44"/>
      <c r="L83" s="149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</row>
    <row r="84" s="2" customFormat="1" ht="40.05" customHeight="1">
      <c r="A84" s="42"/>
      <c r="B84" s="43"/>
      <c r="C84" s="36" t="s">
        <v>26</v>
      </c>
      <c r="D84" s="44"/>
      <c r="E84" s="44"/>
      <c r="F84" s="31" t="str">
        <f>E17</f>
        <v>Statutární město Jihlava</v>
      </c>
      <c r="G84" s="44"/>
      <c r="H84" s="44"/>
      <c r="I84" s="36" t="s">
        <v>33</v>
      </c>
      <c r="J84" s="40" t="str">
        <f>E23</f>
        <v>Ing. arch. Zuzana Hrubešová projektový atelier</v>
      </c>
      <c r="K84" s="44"/>
      <c r="L84" s="149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</row>
    <row r="85" s="2" customFormat="1" ht="25.65" customHeight="1">
      <c r="A85" s="42"/>
      <c r="B85" s="43"/>
      <c r="C85" s="36" t="s">
        <v>31</v>
      </c>
      <c r="D85" s="44"/>
      <c r="E85" s="44"/>
      <c r="F85" s="31" t="str">
        <f>IF(E20="","",E20)</f>
        <v>Vyplň údaj</v>
      </c>
      <c r="G85" s="44"/>
      <c r="H85" s="44"/>
      <c r="I85" s="36" t="s">
        <v>36</v>
      </c>
      <c r="J85" s="40" t="str">
        <f>E26</f>
        <v>Ing.Jiří Jánský (import do KROS4)</v>
      </c>
      <c r="K85" s="44"/>
      <c r="L85" s="149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</row>
    <row r="86" s="2" customFormat="1" ht="10.32" customHeight="1">
      <c r="A86" s="42"/>
      <c r="B86" s="43"/>
      <c r="C86" s="44"/>
      <c r="D86" s="44"/>
      <c r="E86" s="44"/>
      <c r="F86" s="44"/>
      <c r="G86" s="44"/>
      <c r="H86" s="44"/>
      <c r="I86" s="44"/>
      <c r="J86" s="44"/>
      <c r="K86" s="44"/>
      <c r="L86" s="149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</row>
    <row r="87" s="11" customFormat="1" ht="29.28" customHeight="1">
      <c r="A87" s="193"/>
      <c r="B87" s="194"/>
      <c r="C87" s="195" t="s">
        <v>408</v>
      </c>
      <c r="D87" s="196" t="s">
        <v>59</v>
      </c>
      <c r="E87" s="196" t="s">
        <v>55</v>
      </c>
      <c r="F87" s="196" t="s">
        <v>56</v>
      </c>
      <c r="G87" s="196" t="s">
        <v>409</v>
      </c>
      <c r="H87" s="196" t="s">
        <v>410</v>
      </c>
      <c r="I87" s="196" t="s">
        <v>411</v>
      </c>
      <c r="J87" s="196" t="s">
        <v>266</v>
      </c>
      <c r="K87" s="197" t="s">
        <v>412</v>
      </c>
      <c r="L87" s="198"/>
      <c r="M87" s="96" t="s">
        <v>28</v>
      </c>
      <c r="N87" s="97" t="s">
        <v>44</v>
      </c>
      <c r="O87" s="97" t="s">
        <v>413</v>
      </c>
      <c r="P87" s="97" t="s">
        <v>414</v>
      </c>
      <c r="Q87" s="97" t="s">
        <v>415</v>
      </c>
      <c r="R87" s="97" t="s">
        <v>416</v>
      </c>
      <c r="S87" s="97" t="s">
        <v>417</v>
      </c>
      <c r="T87" s="98" t="s">
        <v>418</v>
      </c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</row>
    <row r="88" s="2" customFormat="1" ht="22.8" customHeight="1">
      <c r="A88" s="42"/>
      <c r="B88" s="43"/>
      <c r="C88" s="103" t="s">
        <v>421</v>
      </c>
      <c r="D88" s="44"/>
      <c r="E88" s="44"/>
      <c r="F88" s="44"/>
      <c r="G88" s="44"/>
      <c r="H88" s="44"/>
      <c r="I88" s="44"/>
      <c r="J88" s="199">
        <f>BK88</f>
        <v>0</v>
      </c>
      <c r="K88" s="44"/>
      <c r="L88" s="48"/>
      <c r="M88" s="99"/>
      <c r="N88" s="200"/>
      <c r="O88" s="100"/>
      <c r="P88" s="201">
        <f>P89</f>
        <v>0</v>
      </c>
      <c r="Q88" s="100"/>
      <c r="R88" s="201">
        <f>R89</f>
        <v>0</v>
      </c>
      <c r="S88" s="100"/>
      <c r="T88" s="202">
        <f>T89</f>
        <v>0</v>
      </c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T88" s="21" t="s">
        <v>73</v>
      </c>
      <c r="AU88" s="21" t="s">
        <v>271</v>
      </c>
      <c r="BK88" s="203">
        <f>BK89</f>
        <v>0</v>
      </c>
    </row>
    <row r="89" s="12" customFormat="1" ht="25.92" customHeight="1">
      <c r="A89" s="12"/>
      <c r="B89" s="204"/>
      <c r="C89" s="205"/>
      <c r="D89" s="206" t="s">
        <v>73</v>
      </c>
      <c r="E89" s="207" t="s">
        <v>4933</v>
      </c>
      <c r="F89" s="207" t="s">
        <v>5119</v>
      </c>
      <c r="G89" s="205"/>
      <c r="H89" s="205"/>
      <c r="I89" s="208"/>
      <c r="J89" s="209">
        <f>BK89</f>
        <v>0</v>
      </c>
      <c r="K89" s="205"/>
      <c r="L89" s="210"/>
      <c r="M89" s="211"/>
      <c r="N89" s="212"/>
      <c r="O89" s="212"/>
      <c r="P89" s="213">
        <f>P90+P105</f>
        <v>0</v>
      </c>
      <c r="Q89" s="212"/>
      <c r="R89" s="213">
        <f>R90+R105</f>
        <v>0</v>
      </c>
      <c r="S89" s="212"/>
      <c r="T89" s="214">
        <f>T90+T105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5" t="s">
        <v>81</v>
      </c>
      <c r="AT89" s="216" t="s">
        <v>73</v>
      </c>
      <c r="AU89" s="216" t="s">
        <v>74</v>
      </c>
      <c r="AY89" s="215" t="s">
        <v>426</v>
      </c>
      <c r="BK89" s="217">
        <f>BK90+BK105</f>
        <v>0</v>
      </c>
    </row>
    <row r="90" s="12" customFormat="1" ht="22.8" customHeight="1">
      <c r="A90" s="12"/>
      <c r="B90" s="204"/>
      <c r="C90" s="205"/>
      <c r="D90" s="206" t="s">
        <v>73</v>
      </c>
      <c r="E90" s="218" t="s">
        <v>4791</v>
      </c>
      <c r="F90" s="218" t="s">
        <v>5120</v>
      </c>
      <c r="G90" s="205"/>
      <c r="H90" s="205"/>
      <c r="I90" s="208"/>
      <c r="J90" s="219">
        <f>BK90</f>
        <v>0</v>
      </c>
      <c r="K90" s="205"/>
      <c r="L90" s="210"/>
      <c r="M90" s="211"/>
      <c r="N90" s="212"/>
      <c r="O90" s="212"/>
      <c r="P90" s="213">
        <f>SUM(P91:P104)</f>
        <v>0</v>
      </c>
      <c r="Q90" s="212"/>
      <c r="R90" s="213">
        <f>SUM(R91:R104)</f>
        <v>0</v>
      </c>
      <c r="S90" s="212"/>
      <c r="T90" s="214">
        <f>SUM(T91:T104)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15" t="s">
        <v>81</v>
      </c>
      <c r="AT90" s="216" t="s">
        <v>73</v>
      </c>
      <c r="AU90" s="216" t="s">
        <v>81</v>
      </c>
      <c r="AY90" s="215" t="s">
        <v>426</v>
      </c>
      <c r="BK90" s="217">
        <f>SUM(BK91:BK104)</f>
        <v>0</v>
      </c>
    </row>
    <row r="91" s="2" customFormat="1" ht="24.15" customHeight="1">
      <c r="A91" s="42"/>
      <c r="B91" s="43"/>
      <c r="C91" s="220" t="s">
        <v>81</v>
      </c>
      <c r="D91" s="220" t="s">
        <v>433</v>
      </c>
      <c r="E91" s="221" t="s">
        <v>5121</v>
      </c>
      <c r="F91" s="222" t="s">
        <v>5122</v>
      </c>
      <c r="G91" s="223" t="s">
        <v>4884</v>
      </c>
      <c r="H91" s="224">
        <v>1</v>
      </c>
      <c r="I91" s="225"/>
      <c r="J91" s="226">
        <f>ROUND(I91*H91,2)</f>
        <v>0</v>
      </c>
      <c r="K91" s="222" t="s">
        <v>28</v>
      </c>
      <c r="L91" s="48"/>
      <c r="M91" s="227" t="s">
        <v>28</v>
      </c>
      <c r="N91" s="228" t="s">
        <v>45</v>
      </c>
      <c r="O91" s="88"/>
      <c r="P91" s="229">
        <f>O91*H91</f>
        <v>0</v>
      </c>
      <c r="Q91" s="229">
        <v>0</v>
      </c>
      <c r="R91" s="229">
        <f>Q91*H91</f>
        <v>0</v>
      </c>
      <c r="S91" s="229">
        <v>0</v>
      </c>
      <c r="T91" s="230">
        <f>S91*H91</f>
        <v>0</v>
      </c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R91" s="231" t="s">
        <v>933</v>
      </c>
      <c r="AT91" s="231" t="s">
        <v>433</v>
      </c>
      <c r="AU91" s="231" t="s">
        <v>83</v>
      </c>
      <c r="AY91" s="21" t="s">
        <v>426</v>
      </c>
      <c r="BE91" s="232">
        <f>IF(N91="základní",J91,0)</f>
        <v>0</v>
      </c>
      <c r="BF91" s="232">
        <f>IF(N91="snížená",J91,0)</f>
        <v>0</v>
      </c>
      <c r="BG91" s="232">
        <f>IF(N91="zákl. přenesená",J91,0)</f>
        <v>0</v>
      </c>
      <c r="BH91" s="232">
        <f>IF(N91="sníž. přenesená",J91,0)</f>
        <v>0</v>
      </c>
      <c r="BI91" s="232">
        <f>IF(N91="nulová",J91,0)</f>
        <v>0</v>
      </c>
      <c r="BJ91" s="21" t="s">
        <v>81</v>
      </c>
      <c r="BK91" s="232">
        <f>ROUND(I91*H91,2)</f>
        <v>0</v>
      </c>
      <c r="BL91" s="21" t="s">
        <v>933</v>
      </c>
      <c r="BM91" s="231" t="s">
        <v>83</v>
      </c>
    </row>
    <row r="92" s="2" customFormat="1" ht="16.5" customHeight="1">
      <c r="A92" s="42"/>
      <c r="B92" s="43"/>
      <c r="C92" s="220" t="s">
        <v>83</v>
      </c>
      <c r="D92" s="220" t="s">
        <v>433</v>
      </c>
      <c r="E92" s="221" t="s">
        <v>5123</v>
      </c>
      <c r="F92" s="222" t="s">
        <v>5124</v>
      </c>
      <c r="G92" s="223" t="s">
        <v>4884</v>
      </c>
      <c r="H92" s="224">
        <v>1</v>
      </c>
      <c r="I92" s="225"/>
      <c r="J92" s="226">
        <f>ROUND(I92*H92,2)</f>
        <v>0</v>
      </c>
      <c r="K92" s="222" t="s">
        <v>28</v>
      </c>
      <c r="L92" s="48"/>
      <c r="M92" s="227" t="s">
        <v>28</v>
      </c>
      <c r="N92" s="228" t="s">
        <v>45</v>
      </c>
      <c r="O92" s="88"/>
      <c r="P92" s="229">
        <f>O92*H92</f>
        <v>0</v>
      </c>
      <c r="Q92" s="229">
        <v>0</v>
      </c>
      <c r="R92" s="229">
        <f>Q92*H92</f>
        <v>0</v>
      </c>
      <c r="S92" s="229">
        <v>0</v>
      </c>
      <c r="T92" s="230">
        <f>S92*H92</f>
        <v>0</v>
      </c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R92" s="231" t="s">
        <v>933</v>
      </c>
      <c r="AT92" s="231" t="s">
        <v>433</v>
      </c>
      <c r="AU92" s="231" t="s">
        <v>83</v>
      </c>
      <c r="AY92" s="21" t="s">
        <v>426</v>
      </c>
      <c r="BE92" s="232">
        <f>IF(N92="základní",J92,0)</f>
        <v>0</v>
      </c>
      <c r="BF92" s="232">
        <f>IF(N92="snížená",J92,0)</f>
        <v>0</v>
      </c>
      <c r="BG92" s="232">
        <f>IF(N92="zákl. přenesená",J92,0)</f>
        <v>0</v>
      </c>
      <c r="BH92" s="232">
        <f>IF(N92="sníž. přenesená",J92,0)</f>
        <v>0</v>
      </c>
      <c r="BI92" s="232">
        <f>IF(N92="nulová",J92,0)</f>
        <v>0</v>
      </c>
      <c r="BJ92" s="21" t="s">
        <v>81</v>
      </c>
      <c r="BK92" s="232">
        <f>ROUND(I92*H92,2)</f>
        <v>0</v>
      </c>
      <c r="BL92" s="21" t="s">
        <v>933</v>
      </c>
      <c r="BM92" s="231" t="s">
        <v>438</v>
      </c>
    </row>
    <row r="93" s="2" customFormat="1" ht="16.5" customHeight="1">
      <c r="A93" s="42"/>
      <c r="B93" s="43"/>
      <c r="C93" s="220" t="s">
        <v>469</v>
      </c>
      <c r="D93" s="220" t="s">
        <v>433</v>
      </c>
      <c r="E93" s="221" t="s">
        <v>5125</v>
      </c>
      <c r="F93" s="222" t="s">
        <v>5126</v>
      </c>
      <c r="G93" s="223" t="s">
        <v>4884</v>
      </c>
      <c r="H93" s="224">
        <v>1</v>
      </c>
      <c r="I93" s="225"/>
      <c r="J93" s="226">
        <f>ROUND(I93*H93,2)</f>
        <v>0</v>
      </c>
      <c r="K93" s="222" t="s">
        <v>28</v>
      </c>
      <c r="L93" s="48"/>
      <c r="M93" s="227" t="s">
        <v>28</v>
      </c>
      <c r="N93" s="228" t="s">
        <v>45</v>
      </c>
      <c r="O93" s="88"/>
      <c r="P93" s="229">
        <f>O93*H93</f>
        <v>0</v>
      </c>
      <c r="Q93" s="229">
        <v>0</v>
      </c>
      <c r="R93" s="229">
        <f>Q93*H93</f>
        <v>0</v>
      </c>
      <c r="S93" s="229">
        <v>0</v>
      </c>
      <c r="T93" s="230">
        <f>S93*H93</f>
        <v>0</v>
      </c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R93" s="231" t="s">
        <v>933</v>
      </c>
      <c r="AT93" s="231" t="s">
        <v>433</v>
      </c>
      <c r="AU93" s="231" t="s">
        <v>83</v>
      </c>
      <c r="AY93" s="21" t="s">
        <v>426</v>
      </c>
      <c r="BE93" s="232">
        <f>IF(N93="základní",J93,0)</f>
        <v>0</v>
      </c>
      <c r="BF93" s="232">
        <f>IF(N93="snížená",J93,0)</f>
        <v>0</v>
      </c>
      <c r="BG93" s="232">
        <f>IF(N93="zákl. přenesená",J93,0)</f>
        <v>0</v>
      </c>
      <c r="BH93" s="232">
        <f>IF(N93="sníž. přenesená",J93,0)</f>
        <v>0</v>
      </c>
      <c r="BI93" s="232">
        <f>IF(N93="nulová",J93,0)</f>
        <v>0</v>
      </c>
      <c r="BJ93" s="21" t="s">
        <v>81</v>
      </c>
      <c r="BK93" s="232">
        <f>ROUND(I93*H93,2)</f>
        <v>0</v>
      </c>
      <c r="BL93" s="21" t="s">
        <v>933</v>
      </c>
      <c r="BM93" s="231" t="s">
        <v>517</v>
      </c>
    </row>
    <row r="94" s="2" customFormat="1" ht="16.5" customHeight="1">
      <c r="A94" s="42"/>
      <c r="B94" s="43"/>
      <c r="C94" s="220" t="s">
        <v>438</v>
      </c>
      <c r="D94" s="220" t="s">
        <v>433</v>
      </c>
      <c r="E94" s="221" t="s">
        <v>5127</v>
      </c>
      <c r="F94" s="222" t="s">
        <v>5128</v>
      </c>
      <c r="G94" s="223" t="s">
        <v>4884</v>
      </c>
      <c r="H94" s="224">
        <v>1</v>
      </c>
      <c r="I94" s="225"/>
      <c r="J94" s="226">
        <f>ROUND(I94*H94,2)</f>
        <v>0</v>
      </c>
      <c r="K94" s="222" t="s">
        <v>28</v>
      </c>
      <c r="L94" s="48"/>
      <c r="M94" s="227" t="s">
        <v>28</v>
      </c>
      <c r="N94" s="228" t="s">
        <v>45</v>
      </c>
      <c r="O94" s="88"/>
      <c r="P94" s="229">
        <f>O94*H94</f>
        <v>0</v>
      </c>
      <c r="Q94" s="229">
        <v>0</v>
      </c>
      <c r="R94" s="229">
        <f>Q94*H94</f>
        <v>0</v>
      </c>
      <c r="S94" s="229">
        <v>0</v>
      </c>
      <c r="T94" s="230">
        <f>S94*H94</f>
        <v>0</v>
      </c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R94" s="231" t="s">
        <v>933</v>
      </c>
      <c r="AT94" s="231" t="s">
        <v>433</v>
      </c>
      <c r="AU94" s="231" t="s">
        <v>83</v>
      </c>
      <c r="AY94" s="21" t="s">
        <v>426</v>
      </c>
      <c r="BE94" s="232">
        <f>IF(N94="základní",J94,0)</f>
        <v>0</v>
      </c>
      <c r="BF94" s="232">
        <f>IF(N94="snížená",J94,0)</f>
        <v>0</v>
      </c>
      <c r="BG94" s="232">
        <f>IF(N94="zákl. přenesená",J94,0)</f>
        <v>0</v>
      </c>
      <c r="BH94" s="232">
        <f>IF(N94="sníž. přenesená",J94,0)</f>
        <v>0</v>
      </c>
      <c r="BI94" s="232">
        <f>IF(N94="nulová",J94,0)</f>
        <v>0</v>
      </c>
      <c r="BJ94" s="21" t="s">
        <v>81</v>
      </c>
      <c r="BK94" s="232">
        <f>ROUND(I94*H94,2)</f>
        <v>0</v>
      </c>
      <c r="BL94" s="21" t="s">
        <v>933</v>
      </c>
      <c r="BM94" s="231" t="s">
        <v>491</v>
      </c>
    </row>
    <row r="95" s="2" customFormat="1" ht="16.5" customHeight="1">
      <c r="A95" s="42"/>
      <c r="B95" s="43"/>
      <c r="C95" s="220" t="s">
        <v>501</v>
      </c>
      <c r="D95" s="220" t="s">
        <v>433</v>
      </c>
      <c r="E95" s="221" t="s">
        <v>5129</v>
      </c>
      <c r="F95" s="222" t="s">
        <v>5130</v>
      </c>
      <c r="G95" s="223" t="s">
        <v>949</v>
      </c>
      <c r="H95" s="224">
        <v>6</v>
      </c>
      <c r="I95" s="225"/>
      <c r="J95" s="226">
        <f>ROUND(I95*H95,2)</f>
        <v>0</v>
      </c>
      <c r="K95" s="222" t="s">
        <v>28</v>
      </c>
      <c r="L95" s="48"/>
      <c r="M95" s="227" t="s">
        <v>28</v>
      </c>
      <c r="N95" s="228" t="s">
        <v>45</v>
      </c>
      <c r="O95" s="88"/>
      <c r="P95" s="229">
        <f>O95*H95</f>
        <v>0</v>
      </c>
      <c r="Q95" s="229">
        <v>0</v>
      </c>
      <c r="R95" s="229">
        <f>Q95*H95</f>
        <v>0</v>
      </c>
      <c r="S95" s="229">
        <v>0</v>
      </c>
      <c r="T95" s="230">
        <f>S95*H95</f>
        <v>0</v>
      </c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R95" s="231" t="s">
        <v>933</v>
      </c>
      <c r="AT95" s="231" t="s">
        <v>433</v>
      </c>
      <c r="AU95" s="231" t="s">
        <v>83</v>
      </c>
      <c r="AY95" s="21" t="s">
        <v>426</v>
      </c>
      <c r="BE95" s="232">
        <f>IF(N95="základní",J95,0)</f>
        <v>0</v>
      </c>
      <c r="BF95" s="232">
        <f>IF(N95="snížená",J95,0)</f>
        <v>0</v>
      </c>
      <c r="BG95" s="232">
        <f>IF(N95="zákl. přenesená",J95,0)</f>
        <v>0</v>
      </c>
      <c r="BH95" s="232">
        <f>IF(N95="sníž. přenesená",J95,0)</f>
        <v>0</v>
      </c>
      <c r="BI95" s="232">
        <f>IF(N95="nulová",J95,0)</f>
        <v>0</v>
      </c>
      <c r="BJ95" s="21" t="s">
        <v>81</v>
      </c>
      <c r="BK95" s="232">
        <f>ROUND(I95*H95,2)</f>
        <v>0</v>
      </c>
      <c r="BL95" s="21" t="s">
        <v>933</v>
      </c>
      <c r="BM95" s="231" t="s">
        <v>572</v>
      </c>
    </row>
    <row r="96" s="2" customFormat="1" ht="16.5" customHeight="1">
      <c r="A96" s="42"/>
      <c r="B96" s="43"/>
      <c r="C96" s="220" t="s">
        <v>517</v>
      </c>
      <c r="D96" s="220" t="s">
        <v>433</v>
      </c>
      <c r="E96" s="221" t="s">
        <v>5131</v>
      </c>
      <c r="F96" s="222" t="s">
        <v>5132</v>
      </c>
      <c r="G96" s="223" t="s">
        <v>949</v>
      </c>
      <c r="H96" s="224">
        <v>6</v>
      </c>
      <c r="I96" s="225"/>
      <c r="J96" s="226">
        <f>ROUND(I96*H96,2)</f>
        <v>0</v>
      </c>
      <c r="K96" s="222" t="s">
        <v>28</v>
      </c>
      <c r="L96" s="48"/>
      <c r="M96" s="227" t="s">
        <v>28</v>
      </c>
      <c r="N96" s="228" t="s">
        <v>45</v>
      </c>
      <c r="O96" s="88"/>
      <c r="P96" s="229">
        <f>O96*H96</f>
        <v>0</v>
      </c>
      <c r="Q96" s="229">
        <v>0</v>
      </c>
      <c r="R96" s="229">
        <f>Q96*H96</f>
        <v>0</v>
      </c>
      <c r="S96" s="229">
        <v>0</v>
      </c>
      <c r="T96" s="230">
        <f>S96*H96</f>
        <v>0</v>
      </c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R96" s="231" t="s">
        <v>933</v>
      </c>
      <c r="AT96" s="231" t="s">
        <v>433</v>
      </c>
      <c r="AU96" s="231" t="s">
        <v>83</v>
      </c>
      <c r="AY96" s="21" t="s">
        <v>426</v>
      </c>
      <c r="BE96" s="232">
        <f>IF(N96="základní",J96,0)</f>
        <v>0</v>
      </c>
      <c r="BF96" s="232">
        <f>IF(N96="snížená",J96,0)</f>
        <v>0</v>
      </c>
      <c r="BG96" s="232">
        <f>IF(N96="zákl. přenesená",J96,0)</f>
        <v>0</v>
      </c>
      <c r="BH96" s="232">
        <f>IF(N96="sníž. přenesená",J96,0)</f>
        <v>0</v>
      </c>
      <c r="BI96" s="232">
        <f>IF(N96="nulová",J96,0)</f>
        <v>0</v>
      </c>
      <c r="BJ96" s="21" t="s">
        <v>81</v>
      </c>
      <c r="BK96" s="232">
        <f>ROUND(I96*H96,2)</f>
        <v>0</v>
      </c>
      <c r="BL96" s="21" t="s">
        <v>933</v>
      </c>
      <c r="BM96" s="231" t="s">
        <v>564</v>
      </c>
    </row>
    <row r="97" s="2" customFormat="1" ht="16.5" customHeight="1">
      <c r="A97" s="42"/>
      <c r="B97" s="43"/>
      <c r="C97" s="220" t="s">
        <v>531</v>
      </c>
      <c r="D97" s="220" t="s">
        <v>433</v>
      </c>
      <c r="E97" s="221" t="s">
        <v>5133</v>
      </c>
      <c r="F97" s="222" t="s">
        <v>5134</v>
      </c>
      <c r="G97" s="223" t="s">
        <v>4960</v>
      </c>
      <c r="H97" s="224">
        <v>1</v>
      </c>
      <c r="I97" s="225"/>
      <c r="J97" s="226">
        <f>ROUND(I97*H97,2)</f>
        <v>0</v>
      </c>
      <c r="K97" s="222" t="s">
        <v>28</v>
      </c>
      <c r="L97" s="48"/>
      <c r="M97" s="227" t="s">
        <v>28</v>
      </c>
      <c r="N97" s="228" t="s">
        <v>45</v>
      </c>
      <c r="O97" s="88"/>
      <c r="P97" s="229">
        <f>O97*H97</f>
        <v>0</v>
      </c>
      <c r="Q97" s="229">
        <v>0</v>
      </c>
      <c r="R97" s="229">
        <f>Q97*H97</f>
        <v>0</v>
      </c>
      <c r="S97" s="229">
        <v>0</v>
      </c>
      <c r="T97" s="230">
        <f>S97*H97</f>
        <v>0</v>
      </c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R97" s="231" t="s">
        <v>933</v>
      </c>
      <c r="AT97" s="231" t="s">
        <v>433</v>
      </c>
      <c r="AU97" s="231" t="s">
        <v>83</v>
      </c>
      <c r="AY97" s="21" t="s">
        <v>426</v>
      </c>
      <c r="BE97" s="232">
        <f>IF(N97="základní",J97,0)</f>
        <v>0</v>
      </c>
      <c r="BF97" s="232">
        <f>IF(N97="snížená",J97,0)</f>
        <v>0</v>
      </c>
      <c r="BG97" s="232">
        <f>IF(N97="zákl. přenesená",J97,0)</f>
        <v>0</v>
      </c>
      <c r="BH97" s="232">
        <f>IF(N97="sníž. přenesená",J97,0)</f>
        <v>0</v>
      </c>
      <c r="BI97" s="232">
        <f>IF(N97="nulová",J97,0)</f>
        <v>0</v>
      </c>
      <c r="BJ97" s="21" t="s">
        <v>81</v>
      </c>
      <c r="BK97" s="232">
        <f>ROUND(I97*H97,2)</f>
        <v>0</v>
      </c>
      <c r="BL97" s="21" t="s">
        <v>933</v>
      </c>
      <c r="BM97" s="231" t="s">
        <v>627</v>
      </c>
    </row>
    <row r="98" s="2" customFormat="1" ht="21.75" customHeight="1">
      <c r="A98" s="42"/>
      <c r="B98" s="43"/>
      <c r="C98" s="220" t="s">
        <v>491</v>
      </c>
      <c r="D98" s="220" t="s">
        <v>433</v>
      </c>
      <c r="E98" s="221" t="s">
        <v>5135</v>
      </c>
      <c r="F98" s="222" t="s">
        <v>5136</v>
      </c>
      <c r="G98" s="223" t="s">
        <v>4960</v>
      </c>
      <c r="H98" s="224">
        <v>3</v>
      </c>
      <c r="I98" s="225"/>
      <c r="J98" s="226">
        <f>ROUND(I98*H98,2)</f>
        <v>0</v>
      </c>
      <c r="K98" s="222" t="s">
        <v>28</v>
      </c>
      <c r="L98" s="48"/>
      <c r="M98" s="227" t="s">
        <v>28</v>
      </c>
      <c r="N98" s="228" t="s">
        <v>45</v>
      </c>
      <c r="O98" s="88"/>
      <c r="P98" s="229">
        <f>O98*H98</f>
        <v>0</v>
      </c>
      <c r="Q98" s="229">
        <v>0</v>
      </c>
      <c r="R98" s="229">
        <f>Q98*H98</f>
        <v>0</v>
      </c>
      <c r="S98" s="229">
        <v>0</v>
      </c>
      <c r="T98" s="230">
        <f>S98*H98</f>
        <v>0</v>
      </c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R98" s="231" t="s">
        <v>933</v>
      </c>
      <c r="AT98" s="231" t="s">
        <v>433</v>
      </c>
      <c r="AU98" s="231" t="s">
        <v>83</v>
      </c>
      <c r="AY98" s="21" t="s">
        <v>426</v>
      </c>
      <c r="BE98" s="232">
        <f>IF(N98="základní",J98,0)</f>
        <v>0</v>
      </c>
      <c r="BF98" s="232">
        <f>IF(N98="snížená",J98,0)</f>
        <v>0</v>
      </c>
      <c r="BG98" s="232">
        <f>IF(N98="zákl. přenesená",J98,0)</f>
        <v>0</v>
      </c>
      <c r="BH98" s="232">
        <f>IF(N98="sníž. přenesená",J98,0)</f>
        <v>0</v>
      </c>
      <c r="BI98" s="232">
        <f>IF(N98="nulová",J98,0)</f>
        <v>0</v>
      </c>
      <c r="BJ98" s="21" t="s">
        <v>81</v>
      </c>
      <c r="BK98" s="232">
        <f>ROUND(I98*H98,2)</f>
        <v>0</v>
      </c>
      <c r="BL98" s="21" t="s">
        <v>933</v>
      </c>
      <c r="BM98" s="231" t="s">
        <v>5137</v>
      </c>
    </row>
    <row r="99" s="2" customFormat="1" ht="16.5" customHeight="1">
      <c r="A99" s="42"/>
      <c r="B99" s="43"/>
      <c r="C99" s="220" t="s">
        <v>556</v>
      </c>
      <c r="D99" s="220" t="s">
        <v>433</v>
      </c>
      <c r="E99" s="221" t="s">
        <v>5138</v>
      </c>
      <c r="F99" s="222" t="s">
        <v>5130</v>
      </c>
      <c r="G99" s="223" t="s">
        <v>949</v>
      </c>
      <c r="H99" s="224">
        <v>55</v>
      </c>
      <c r="I99" s="225"/>
      <c r="J99" s="226">
        <f>ROUND(I99*H99,2)</f>
        <v>0</v>
      </c>
      <c r="K99" s="222" t="s">
        <v>28</v>
      </c>
      <c r="L99" s="48"/>
      <c r="M99" s="227" t="s">
        <v>28</v>
      </c>
      <c r="N99" s="228" t="s">
        <v>45</v>
      </c>
      <c r="O99" s="88"/>
      <c r="P99" s="229">
        <f>O99*H99</f>
        <v>0</v>
      </c>
      <c r="Q99" s="229">
        <v>0</v>
      </c>
      <c r="R99" s="229">
        <f>Q99*H99</f>
        <v>0</v>
      </c>
      <c r="S99" s="229">
        <v>0</v>
      </c>
      <c r="T99" s="230">
        <f>S99*H99</f>
        <v>0</v>
      </c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R99" s="231" t="s">
        <v>933</v>
      </c>
      <c r="AT99" s="231" t="s">
        <v>433</v>
      </c>
      <c r="AU99" s="231" t="s">
        <v>83</v>
      </c>
      <c r="AY99" s="21" t="s">
        <v>426</v>
      </c>
      <c r="BE99" s="232">
        <f>IF(N99="základní",J99,0)</f>
        <v>0</v>
      </c>
      <c r="BF99" s="232">
        <f>IF(N99="snížená",J99,0)</f>
        <v>0</v>
      </c>
      <c r="BG99" s="232">
        <f>IF(N99="zákl. přenesená",J99,0)</f>
        <v>0</v>
      </c>
      <c r="BH99" s="232">
        <f>IF(N99="sníž. přenesená",J99,0)</f>
        <v>0</v>
      </c>
      <c r="BI99" s="232">
        <f>IF(N99="nulová",J99,0)</f>
        <v>0</v>
      </c>
      <c r="BJ99" s="21" t="s">
        <v>81</v>
      </c>
      <c r="BK99" s="232">
        <f>ROUND(I99*H99,2)</f>
        <v>0</v>
      </c>
      <c r="BL99" s="21" t="s">
        <v>933</v>
      </c>
      <c r="BM99" s="231" t="s">
        <v>5139</v>
      </c>
    </row>
    <row r="100" s="2" customFormat="1" ht="16.5" customHeight="1">
      <c r="A100" s="42"/>
      <c r="B100" s="43"/>
      <c r="C100" s="220" t="s">
        <v>572</v>
      </c>
      <c r="D100" s="220" t="s">
        <v>433</v>
      </c>
      <c r="E100" s="221" t="s">
        <v>5131</v>
      </c>
      <c r="F100" s="222" t="s">
        <v>5132</v>
      </c>
      <c r="G100" s="223" t="s">
        <v>949</v>
      </c>
      <c r="H100" s="224">
        <v>55</v>
      </c>
      <c r="I100" s="225"/>
      <c r="J100" s="226">
        <f>ROUND(I100*H100,2)</f>
        <v>0</v>
      </c>
      <c r="K100" s="222" t="s">
        <v>28</v>
      </c>
      <c r="L100" s="48"/>
      <c r="M100" s="227" t="s">
        <v>28</v>
      </c>
      <c r="N100" s="228" t="s">
        <v>45</v>
      </c>
      <c r="O100" s="88"/>
      <c r="P100" s="229">
        <f>O100*H100</f>
        <v>0</v>
      </c>
      <c r="Q100" s="229">
        <v>0</v>
      </c>
      <c r="R100" s="229">
        <f>Q100*H100</f>
        <v>0</v>
      </c>
      <c r="S100" s="229">
        <v>0</v>
      </c>
      <c r="T100" s="230">
        <f>S100*H100</f>
        <v>0</v>
      </c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R100" s="231" t="s">
        <v>933</v>
      </c>
      <c r="AT100" s="231" t="s">
        <v>433</v>
      </c>
      <c r="AU100" s="231" t="s">
        <v>83</v>
      </c>
      <c r="AY100" s="21" t="s">
        <v>426</v>
      </c>
      <c r="BE100" s="232">
        <f>IF(N100="základní",J100,0)</f>
        <v>0</v>
      </c>
      <c r="BF100" s="232">
        <f>IF(N100="snížená",J100,0)</f>
        <v>0</v>
      </c>
      <c r="BG100" s="232">
        <f>IF(N100="zákl. přenesená",J100,0)</f>
        <v>0</v>
      </c>
      <c r="BH100" s="232">
        <f>IF(N100="sníž. přenesená",J100,0)</f>
        <v>0</v>
      </c>
      <c r="BI100" s="232">
        <f>IF(N100="nulová",J100,0)</f>
        <v>0</v>
      </c>
      <c r="BJ100" s="21" t="s">
        <v>81</v>
      </c>
      <c r="BK100" s="232">
        <f>ROUND(I100*H100,2)</f>
        <v>0</v>
      </c>
      <c r="BL100" s="21" t="s">
        <v>933</v>
      </c>
      <c r="BM100" s="231" t="s">
        <v>645</v>
      </c>
    </row>
    <row r="101" s="2" customFormat="1" ht="16.5" customHeight="1">
      <c r="A101" s="42"/>
      <c r="B101" s="43"/>
      <c r="C101" s="220" t="s">
        <v>429</v>
      </c>
      <c r="D101" s="220" t="s">
        <v>433</v>
      </c>
      <c r="E101" s="221" t="s">
        <v>5140</v>
      </c>
      <c r="F101" s="222" t="s">
        <v>5141</v>
      </c>
      <c r="G101" s="223" t="s">
        <v>4960</v>
      </c>
      <c r="H101" s="224">
        <v>3</v>
      </c>
      <c r="I101" s="225"/>
      <c r="J101" s="226">
        <f>ROUND(I101*H101,2)</f>
        <v>0</v>
      </c>
      <c r="K101" s="222" t="s">
        <v>28</v>
      </c>
      <c r="L101" s="48"/>
      <c r="M101" s="227" t="s">
        <v>28</v>
      </c>
      <c r="N101" s="228" t="s">
        <v>45</v>
      </c>
      <c r="O101" s="88"/>
      <c r="P101" s="229">
        <f>O101*H101</f>
        <v>0</v>
      </c>
      <c r="Q101" s="229">
        <v>0</v>
      </c>
      <c r="R101" s="229">
        <f>Q101*H101</f>
        <v>0</v>
      </c>
      <c r="S101" s="229">
        <v>0</v>
      </c>
      <c r="T101" s="230">
        <f>S101*H101</f>
        <v>0</v>
      </c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R101" s="231" t="s">
        <v>933</v>
      </c>
      <c r="AT101" s="231" t="s">
        <v>433</v>
      </c>
      <c r="AU101" s="231" t="s">
        <v>83</v>
      </c>
      <c r="AY101" s="21" t="s">
        <v>426</v>
      </c>
      <c r="BE101" s="232">
        <f>IF(N101="základní",J101,0)</f>
        <v>0</v>
      </c>
      <c r="BF101" s="232">
        <f>IF(N101="snížená",J101,0)</f>
        <v>0</v>
      </c>
      <c r="BG101" s="232">
        <f>IF(N101="zákl. přenesená",J101,0)</f>
        <v>0</v>
      </c>
      <c r="BH101" s="232">
        <f>IF(N101="sníž. přenesená",J101,0)</f>
        <v>0</v>
      </c>
      <c r="BI101" s="232">
        <f>IF(N101="nulová",J101,0)</f>
        <v>0</v>
      </c>
      <c r="BJ101" s="21" t="s">
        <v>81</v>
      </c>
      <c r="BK101" s="232">
        <f>ROUND(I101*H101,2)</f>
        <v>0</v>
      </c>
      <c r="BL101" s="21" t="s">
        <v>933</v>
      </c>
      <c r="BM101" s="231" t="s">
        <v>657</v>
      </c>
    </row>
    <row r="102" s="2" customFormat="1" ht="16.5" customHeight="1">
      <c r="A102" s="42"/>
      <c r="B102" s="43"/>
      <c r="C102" s="220" t="s">
        <v>564</v>
      </c>
      <c r="D102" s="220" t="s">
        <v>433</v>
      </c>
      <c r="E102" s="221" t="s">
        <v>5142</v>
      </c>
      <c r="F102" s="222" t="s">
        <v>5143</v>
      </c>
      <c r="G102" s="223" t="s">
        <v>4960</v>
      </c>
      <c r="H102" s="224">
        <v>3</v>
      </c>
      <c r="I102" s="225"/>
      <c r="J102" s="226">
        <f>ROUND(I102*H102,2)</f>
        <v>0</v>
      </c>
      <c r="K102" s="222" t="s">
        <v>28</v>
      </c>
      <c r="L102" s="48"/>
      <c r="M102" s="227" t="s">
        <v>28</v>
      </c>
      <c r="N102" s="228" t="s">
        <v>45</v>
      </c>
      <c r="O102" s="88"/>
      <c r="P102" s="229">
        <f>O102*H102</f>
        <v>0</v>
      </c>
      <c r="Q102" s="229">
        <v>0</v>
      </c>
      <c r="R102" s="229">
        <f>Q102*H102</f>
        <v>0</v>
      </c>
      <c r="S102" s="229">
        <v>0</v>
      </c>
      <c r="T102" s="230">
        <f>S102*H102</f>
        <v>0</v>
      </c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R102" s="231" t="s">
        <v>933</v>
      </c>
      <c r="AT102" s="231" t="s">
        <v>433</v>
      </c>
      <c r="AU102" s="231" t="s">
        <v>83</v>
      </c>
      <c r="AY102" s="21" t="s">
        <v>426</v>
      </c>
      <c r="BE102" s="232">
        <f>IF(N102="základní",J102,0)</f>
        <v>0</v>
      </c>
      <c r="BF102" s="232">
        <f>IF(N102="snížená",J102,0)</f>
        <v>0</v>
      </c>
      <c r="BG102" s="232">
        <f>IF(N102="zákl. přenesená",J102,0)</f>
        <v>0</v>
      </c>
      <c r="BH102" s="232">
        <f>IF(N102="sníž. přenesená",J102,0)</f>
        <v>0</v>
      </c>
      <c r="BI102" s="232">
        <f>IF(N102="nulová",J102,0)</f>
        <v>0</v>
      </c>
      <c r="BJ102" s="21" t="s">
        <v>81</v>
      </c>
      <c r="BK102" s="232">
        <f>ROUND(I102*H102,2)</f>
        <v>0</v>
      </c>
      <c r="BL102" s="21" t="s">
        <v>933</v>
      </c>
      <c r="BM102" s="231" t="s">
        <v>668</v>
      </c>
    </row>
    <row r="103" s="2" customFormat="1" ht="16.5" customHeight="1">
      <c r="A103" s="42"/>
      <c r="B103" s="43"/>
      <c r="C103" s="220" t="s">
        <v>497</v>
      </c>
      <c r="D103" s="220" t="s">
        <v>433</v>
      </c>
      <c r="E103" s="221" t="s">
        <v>5144</v>
      </c>
      <c r="F103" s="222" t="s">
        <v>5145</v>
      </c>
      <c r="G103" s="223" t="s">
        <v>4960</v>
      </c>
      <c r="H103" s="224">
        <v>3</v>
      </c>
      <c r="I103" s="225"/>
      <c r="J103" s="226">
        <f>ROUND(I103*H103,2)</f>
        <v>0</v>
      </c>
      <c r="K103" s="222" t="s">
        <v>28</v>
      </c>
      <c r="L103" s="48"/>
      <c r="M103" s="227" t="s">
        <v>28</v>
      </c>
      <c r="N103" s="228" t="s">
        <v>45</v>
      </c>
      <c r="O103" s="88"/>
      <c r="P103" s="229">
        <f>O103*H103</f>
        <v>0</v>
      </c>
      <c r="Q103" s="229">
        <v>0</v>
      </c>
      <c r="R103" s="229">
        <f>Q103*H103</f>
        <v>0</v>
      </c>
      <c r="S103" s="229">
        <v>0</v>
      </c>
      <c r="T103" s="230">
        <f>S103*H103</f>
        <v>0</v>
      </c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R103" s="231" t="s">
        <v>933</v>
      </c>
      <c r="AT103" s="231" t="s">
        <v>433</v>
      </c>
      <c r="AU103" s="231" t="s">
        <v>83</v>
      </c>
      <c r="AY103" s="21" t="s">
        <v>426</v>
      </c>
      <c r="BE103" s="232">
        <f>IF(N103="základní",J103,0)</f>
        <v>0</v>
      </c>
      <c r="BF103" s="232">
        <f>IF(N103="snížená",J103,0)</f>
        <v>0</v>
      </c>
      <c r="BG103" s="232">
        <f>IF(N103="zákl. přenesená",J103,0)</f>
        <v>0</v>
      </c>
      <c r="BH103" s="232">
        <f>IF(N103="sníž. přenesená",J103,0)</f>
        <v>0</v>
      </c>
      <c r="BI103" s="232">
        <f>IF(N103="nulová",J103,0)</f>
        <v>0</v>
      </c>
      <c r="BJ103" s="21" t="s">
        <v>81</v>
      </c>
      <c r="BK103" s="232">
        <f>ROUND(I103*H103,2)</f>
        <v>0</v>
      </c>
      <c r="BL103" s="21" t="s">
        <v>933</v>
      </c>
      <c r="BM103" s="231" t="s">
        <v>677</v>
      </c>
    </row>
    <row r="104" s="2" customFormat="1" ht="16.5" customHeight="1">
      <c r="A104" s="42"/>
      <c r="B104" s="43"/>
      <c r="C104" s="220" t="s">
        <v>627</v>
      </c>
      <c r="D104" s="220" t="s">
        <v>433</v>
      </c>
      <c r="E104" s="221" t="s">
        <v>5146</v>
      </c>
      <c r="F104" s="222" t="s">
        <v>5134</v>
      </c>
      <c r="G104" s="223" t="s">
        <v>4960</v>
      </c>
      <c r="H104" s="224">
        <v>3</v>
      </c>
      <c r="I104" s="225"/>
      <c r="J104" s="226">
        <f>ROUND(I104*H104,2)</f>
        <v>0</v>
      </c>
      <c r="K104" s="222" t="s">
        <v>28</v>
      </c>
      <c r="L104" s="48"/>
      <c r="M104" s="227" t="s">
        <v>28</v>
      </c>
      <c r="N104" s="228" t="s">
        <v>45</v>
      </c>
      <c r="O104" s="88"/>
      <c r="P104" s="229">
        <f>O104*H104</f>
        <v>0</v>
      </c>
      <c r="Q104" s="229">
        <v>0</v>
      </c>
      <c r="R104" s="229">
        <f>Q104*H104</f>
        <v>0</v>
      </c>
      <c r="S104" s="229">
        <v>0</v>
      </c>
      <c r="T104" s="230">
        <f>S104*H104</f>
        <v>0</v>
      </c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R104" s="231" t="s">
        <v>933</v>
      </c>
      <c r="AT104" s="231" t="s">
        <v>433</v>
      </c>
      <c r="AU104" s="231" t="s">
        <v>83</v>
      </c>
      <c r="AY104" s="21" t="s">
        <v>426</v>
      </c>
      <c r="BE104" s="232">
        <f>IF(N104="základní",J104,0)</f>
        <v>0</v>
      </c>
      <c r="BF104" s="232">
        <f>IF(N104="snížená",J104,0)</f>
        <v>0</v>
      </c>
      <c r="BG104" s="232">
        <f>IF(N104="zákl. přenesená",J104,0)</f>
        <v>0</v>
      </c>
      <c r="BH104" s="232">
        <f>IF(N104="sníž. přenesená",J104,0)</f>
        <v>0</v>
      </c>
      <c r="BI104" s="232">
        <f>IF(N104="nulová",J104,0)</f>
        <v>0</v>
      </c>
      <c r="BJ104" s="21" t="s">
        <v>81</v>
      </c>
      <c r="BK104" s="232">
        <f>ROUND(I104*H104,2)</f>
        <v>0</v>
      </c>
      <c r="BL104" s="21" t="s">
        <v>933</v>
      </c>
      <c r="BM104" s="231" t="s">
        <v>521</v>
      </c>
    </row>
    <row r="105" s="12" customFormat="1" ht="22.8" customHeight="1">
      <c r="A105" s="12"/>
      <c r="B105" s="204"/>
      <c r="C105" s="205"/>
      <c r="D105" s="206" t="s">
        <v>73</v>
      </c>
      <c r="E105" s="218" t="s">
        <v>4820</v>
      </c>
      <c r="F105" s="218" t="s">
        <v>4912</v>
      </c>
      <c r="G105" s="205"/>
      <c r="H105" s="205"/>
      <c r="I105" s="208"/>
      <c r="J105" s="219">
        <f>BK105</f>
        <v>0</v>
      </c>
      <c r="K105" s="205"/>
      <c r="L105" s="210"/>
      <c r="M105" s="211"/>
      <c r="N105" s="212"/>
      <c r="O105" s="212"/>
      <c r="P105" s="213">
        <f>SUM(P106:P108)</f>
        <v>0</v>
      </c>
      <c r="Q105" s="212"/>
      <c r="R105" s="213">
        <f>SUM(R106:R108)</f>
        <v>0</v>
      </c>
      <c r="S105" s="212"/>
      <c r="T105" s="214">
        <f>SUM(T106:T108)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15" t="s">
        <v>81</v>
      </c>
      <c r="AT105" s="216" t="s">
        <v>73</v>
      </c>
      <c r="AU105" s="216" t="s">
        <v>81</v>
      </c>
      <c r="AY105" s="215" t="s">
        <v>426</v>
      </c>
      <c r="BK105" s="217">
        <f>SUM(BK106:BK108)</f>
        <v>0</v>
      </c>
    </row>
    <row r="106" s="2" customFormat="1" ht="24.15" customHeight="1">
      <c r="A106" s="42"/>
      <c r="B106" s="43"/>
      <c r="C106" s="220" t="s">
        <v>8</v>
      </c>
      <c r="D106" s="220" t="s">
        <v>433</v>
      </c>
      <c r="E106" s="221" t="s">
        <v>5147</v>
      </c>
      <c r="F106" s="222" t="s">
        <v>5148</v>
      </c>
      <c r="G106" s="223" t="s">
        <v>1452</v>
      </c>
      <c r="H106" s="224">
        <v>10</v>
      </c>
      <c r="I106" s="225"/>
      <c r="J106" s="226">
        <f>ROUND(I106*H106,2)</f>
        <v>0</v>
      </c>
      <c r="K106" s="222" t="s">
        <v>28</v>
      </c>
      <c r="L106" s="48"/>
      <c r="M106" s="227" t="s">
        <v>28</v>
      </c>
      <c r="N106" s="228" t="s">
        <v>45</v>
      </c>
      <c r="O106" s="88"/>
      <c r="P106" s="229">
        <f>O106*H106</f>
        <v>0</v>
      </c>
      <c r="Q106" s="229">
        <v>0</v>
      </c>
      <c r="R106" s="229">
        <f>Q106*H106</f>
        <v>0</v>
      </c>
      <c r="S106" s="229">
        <v>0</v>
      </c>
      <c r="T106" s="230">
        <f>S106*H106</f>
        <v>0</v>
      </c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R106" s="231" t="s">
        <v>933</v>
      </c>
      <c r="AT106" s="231" t="s">
        <v>433</v>
      </c>
      <c r="AU106" s="231" t="s">
        <v>83</v>
      </c>
      <c r="AY106" s="21" t="s">
        <v>426</v>
      </c>
      <c r="BE106" s="232">
        <f>IF(N106="základní",J106,0)</f>
        <v>0</v>
      </c>
      <c r="BF106" s="232">
        <f>IF(N106="snížená",J106,0)</f>
        <v>0</v>
      </c>
      <c r="BG106" s="232">
        <f>IF(N106="zákl. přenesená",J106,0)</f>
        <v>0</v>
      </c>
      <c r="BH106" s="232">
        <f>IF(N106="sníž. přenesená",J106,0)</f>
        <v>0</v>
      </c>
      <c r="BI106" s="232">
        <f>IF(N106="nulová",J106,0)</f>
        <v>0</v>
      </c>
      <c r="BJ106" s="21" t="s">
        <v>81</v>
      </c>
      <c r="BK106" s="232">
        <f>ROUND(I106*H106,2)</f>
        <v>0</v>
      </c>
      <c r="BL106" s="21" t="s">
        <v>933</v>
      </c>
      <c r="BM106" s="231" t="s">
        <v>697</v>
      </c>
    </row>
    <row r="107" s="2" customFormat="1" ht="16.5" customHeight="1">
      <c r="A107" s="42"/>
      <c r="B107" s="43"/>
      <c r="C107" s="220" t="s">
        <v>645</v>
      </c>
      <c r="D107" s="220" t="s">
        <v>433</v>
      </c>
      <c r="E107" s="221" t="s">
        <v>5149</v>
      </c>
      <c r="F107" s="222" t="s">
        <v>5150</v>
      </c>
      <c r="G107" s="223" t="s">
        <v>4960</v>
      </c>
      <c r="H107" s="224">
        <v>5</v>
      </c>
      <c r="I107" s="225"/>
      <c r="J107" s="226">
        <f>ROUND(I107*H107,2)</f>
        <v>0</v>
      </c>
      <c r="K107" s="222" t="s">
        <v>28</v>
      </c>
      <c r="L107" s="48"/>
      <c r="M107" s="227" t="s">
        <v>28</v>
      </c>
      <c r="N107" s="228" t="s">
        <v>45</v>
      </c>
      <c r="O107" s="88"/>
      <c r="P107" s="229">
        <f>O107*H107</f>
        <v>0</v>
      </c>
      <c r="Q107" s="229">
        <v>0</v>
      </c>
      <c r="R107" s="229">
        <f>Q107*H107</f>
        <v>0</v>
      </c>
      <c r="S107" s="229">
        <v>0</v>
      </c>
      <c r="T107" s="230">
        <f>S107*H107</f>
        <v>0</v>
      </c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R107" s="231" t="s">
        <v>933</v>
      </c>
      <c r="AT107" s="231" t="s">
        <v>433</v>
      </c>
      <c r="AU107" s="231" t="s">
        <v>83</v>
      </c>
      <c r="AY107" s="21" t="s">
        <v>426</v>
      </c>
      <c r="BE107" s="232">
        <f>IF(N107="základní",J107,0)</f>
        <v>0</v>
      </c>
      <c r="BF107" s="232">
        <f>IF(N107="snížená",J107,0)</f>
        <v>0</v>
      </c>
      <c r="BG107" s="232">
        <f>IF(N107="zákl. přenesená",J107,0)</f>
        <v>0</v>
      </c>
      <c r="BH107" s="232">
        <f>IF(N107="sníž. přenesená",J107,0)</f>
        <v>0</v>
      </c>
      <c r="BI107" s="232">
        <f>IF(N107="nulová",J107,0)</f>
        <v>0</v>
      </c>
      <c r="BJ107" s="21" t="s">
        <v>81</v>
      </c>
      <c r="BK107" s="232">
        <f>ROUND(I107*H107,2)</f>
        <v>0</v>
      </c>
      <c r="BL107" s="21" t="s">
        <v>933</v>
      </c>
      <c r="BM107" s="231" t="s">
        <v>708</v>
      </c>
    </row>
    <row r="108" s="2" customFormat="1" ht="16.5" customHeight="1">
      <c r="A108" s="42"/>
      <c r="B108" s="43"/>
      <c r="C108" s="220" t="s">
        <v>652</v>
      </c>
      <c r="D108" s="220" t="s">
        <v>433</v>
      </c>
      <c r="E108" s="221" t="s">
        <v>5151</v>
      </c>
      <c r="F108" s="222" t="s">
        <v>5152</v>
      </c>
      <c r="G108" s="223" t="s">
        <v>4590</v>
      </c>
      <c r="H108" s="224">
        <v>10</v>
      </c>
      <c r="I108" s="225"/>
      <c r="J108" s="226">
        <f>ROUND(I108*H108,2)</f>
        <v>0</v>
      </c>
      <c r="K108" s="222" t="s">
        <v>28</v>
      </c>
      <c r="L108" s="48"/>
      <c r="M108" s="300" t="s">
        <v>28</v>
      </c>
      <c r="N108" s="301" t="s">
        <v>45</v>
      </c>
      <c r="O108" s="297"/>
      <c r="P108" s="302">
        <f>O108*H108</f>
        <v>0</v>
      </c>
      <c r="Q108" s="302">
        <v>0</v>
      </c>
      <c r="R108" s="302">
        <f>Q108*H108</f>
        <v>0</v>
      </c>
      <c r="S108" s="302">
        <v>0</v>
      </c>
      <c r="T108" s="303">
        <f>S108*H108</f>
        <v>0</v>
      </c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R108" s="231" t="s">
        <v>933</v>
      </c>
      <c r="AT108" s="231" t="s">
        <v>433</v>
      </c>
      <c r="AU108" s="231" t="s">
        <v>83</v>
      </c>
      <c r="AY108" s="21" t="s">
        <v>426</v>
      </c>
      <c r="BE108" s="232">
        <f>IF(N108="základní",J108,0)</f>
        <v>0</v>
      </c>
      <c r="BF108" s="232">
        <f>IF(N108="snížená",J108,0)</f>
        <v>0</v>
      </c>
      <c r="BG108" s="232">
        <f>IF(N108="zákl. přenesená",J108,0)</f>
        <v>0</v>
      </c>
      <c r="BH108" s="232">
        <f>IF(N108="sníž. přenesená",J108,0)</f>
        <v>0</v>
      </c>
      <c r="BI108" s="232">
        <f>IF(N108="nulová",J108,0)</f>
        <v>0</v>
      </c>
      <c r="BJ108" s="21" t="s">
        <v>81</v>
      </c>
      <c r="BK108" s="232">
        <f>ROUND(I108*H108,2)</f>
        <v>0</v>
      </c>
      <c r="BL108" s="21" t="s">
        <v>933</v>
      </c>
      <c r="BM108" s="231" t="s">
        <v>721</v>
      </c>
    </row>
    <row r="109" s="2" customFormat="1" ht="6.96" customHeight="1">
      <c r="A109" s="42"/>
      <c r="B109" s="63"/>
      <c r="C109" s="64"/>
      <c r="D109" s="64"/>
      <c r="E109" s="64"/>
      <c r="F109" s="64"/>
      <c r="G109" s="64"/>
      <c r="H109" s="64"/>
      <c r="I109" s="64"/>
      <c r="J109" s="64"/>
      <c r="K109" s="64"/>
      <c r="L109" s="48"/>
      <c r="M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</row>
  </sheetData>
  <sheetProtection sheet="1" autoFilter="0" formatColumns="0" formatRows="0" objects="1" scenarios="1" spinCount="100000" saltValue="lVHziOGprwVlAaqFH+Cuh8CLzzHms26J4NIyKSEvGgSlxy1Njs+RZqiCRJL5baC1x54HMI9wawxZVoqx+a9UXw==" hashValue="ikIwkX8IxE1NRvZVkOYkIygr5Lsp+4IQyniNSSKn8QHDL+3ruBWJ2UG+hvD5ConVrbTVcj7XLvhceh6zALweaA==" algorithmName="SHA-512" password="CC35"/>
  <autoFilter ref="C87:K10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103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83</v>
      </c>
    </row>
    <row r="4" s="1" customFormat="1" ht="24.96" customHeight="1">
      <c r="B4" s="24"/>
      <c r="D4" s="145" t="s">
        <v>147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26.25" customHeight="1">
      <c r="B7" s="24"/>
      <c r="E7" s="148" t="str">
        <f>'Rekapitulace stavby'!K6</f>
        <v>Rozvoj odbor. výukových prostor vč. vybavení na zákl. školách v Jihlavě - II. etapa - ZŠ Havlíčkova II.</v>
      </c>
      <c r="F7" s="147"/>
      <c r="G7" s="147"/>
      <c r="H7" s="147"/>
      <c r="L7" s="24"/>
    </row>
    <row r="8" s="1" customFormat="1" ht="12" customHeight="1">
      <c r="B8" s="24"/>
      <c r="D8" s="147" t="s">
        <v>156</v>
      </c>
      <c r="L8" s="24"/>
    </row>
    <row r="9" s="2" customFormat="1" ht="23.25" customHeight="1">
      <c r="A9" s="42"/>
      <c r="B9" s="48"/>
      <c r="C9" s="42"/>
      <c r="D9" s="42"/>
      <c r="E9" s="148" t="s">
        <v>159</v>
      </c>
      <c r="F9" s="42"/>
      <c r="G9" s="42"/>
      <c r="H9" s="42"/>
      <c r="I9" s="42"/>
      <c r="J9" s="42"/>
      <c r="K9" s="42"/>
      <c r="L9" s="149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</row>
    <row r="10" s="2" customFormat="1" ht="12" customHeight="1">
      <c r="A10" s="42"/>
      <c r="B10" s="48"/>
      <c r="C10" s="42"/>
      <c r="D10" s="147" t="s">
        <v>161</v>
      </c>
      <c r="E10" s="42"/>
      <c r="F10" s="42"/>
      <c r="G10" s="42"/>
      <c r="H10" s="42"/>
      <c r="I10" s="42"/>
      <c r="J10" s="42"/>
      <c r="K10" s="42"/>
      <c r="L10" s="149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</row>
    <row r="11" s="2" customFormat="1" ht="16.5" customHeight="1">
      <c r="A11" s="42"/>
      <c r="B11" s="48"/>
      <c r="C11" s="42"/>
      <c r="D11" s="42"/>
      <c r="E11" s="150" t="s">
        <v>5153</v>
      </c>
      <c r="F11" s="42"/>
      <c r="G11" s="42"/>
      <c r="H11" s="42"/>
      <c r="I11" s="42"/>
      <c r="J11" s="42"/>
      <c r="K11" s="42"/>
      <c r="L11" s="149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>
      <c r="A12" s="42"/>
      <c r="B12" s="48"/>
      <c r="C12" s="42"/>
      <c r="D12" s="42"/>
      <c r="E12" s="42"/>
      <c r="F12" s="42"/>
      <c r="G12" s="42"/>
      <c r="H12" s="42"/>
      <c r="I12" s="42"/>
      <c r="J12" s="42"/>
      <c r="K12" s="42"/>
      <c r="L12" s="149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2" customHeight="1">
      <c r="A13" s="42"/>
      <c r="B13" s="48"/>
      <c r="C13" s="42"/>
      <c r="D13" s="147" t="s">
        <v>18</v>
      </c>
      <c r="E13" s="42"/>
      <c r="F13" s="137" t="s">
        <v>28</v>
      </c>
      <c r="G13" s="42"/>
      <c r="H13" s="42"/>
      <c r="I13" s="147" t="s">
        <v>20</v>
      </c>
      <c r="J13" s="137" t="s">
        <v>28</v>
      </c>
      <c r="K13" s="42"/>
      <c r="L13" s="149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 ht="12" customHeight="1">
      <c r="A14" s="42"/>
      <c r="B14" s="48"/>
      <c r="C14" s="42"/>
      <c r="D14" s="147" t="s">
        <v>22</v>
      </c>
      <c r="E14" s="42"/>
      <c r="F14" s="137" t="s">
        <v>23</v>
      </c>
      <c r="G14" s="42"/>
      <c r="H14" s="42"/>
      <c r="I14" s="147" t="s">
        <v>24</v>
      </c>
      <c r="J14" s="151" t="str">
        <f>'Rekapitulace stavby'!AN8</f>
        <v>11. 9. 2024</v>
      </c>
      <c r="K14" s="42"/>
      <c r="L14" s="149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0.8" customHeight="1">
      <c r="A15" s="42"/>
      <c r="B15" s="48"/>
      <c r="C15" s="42"/>
      <c r="D15" s="42"/>
      <c r="E15" s="42"/>
      <c r="F15" s="42"/>
      <c r="G15" s="42"/>
      <c r="H15" s="42"/>
      <c r="I15" s="42"/>
      <c r="J15" s="42"/>
      <c r="K15" s="42"/>
      <c r="L15" s="149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26</v>
      </c>
      <c r="E16" s="42"/>
      <c r="F16" s="42"/>
      <c r="G16" s="42"/>
      <c r="H16" s="42"/>
      <c r="I16" s="147" t="s">
        <v>27</v>
      </c>
      <c r="J16" s="137" t="s">
        <v>28</v>
      </c>
      <c r="K16" s="42"/>
      <c r="L16" s="149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8" customHeight="1">
      <c r="A17" s="42"/>
      <c r="B17" s="48"/>
      <c r="C17" s="42"/>
      <c r="D17" s="42"/>
      <c r="E17" s="137" t="s">
        <v>29</v>
      </c>
      <c r="F17" s="42"/>
      <c r="G17" s="42"/>
      <c r="H17" s="42"/>
      <c r="I17" s="147" t="s">
        <v>30</v>
      </c>
      <c r="J17" s="137" t="s">
        <v>28</v>
      </c>
      <c r="K17" s="42"/>
      <c r="L17" s="149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6.96" customHeight="1">
      <c r="A18" s="42"/>
      <c r="B18" s="48"/>
      <c r="C18" s="42"/>
      <c r="D18" s="42"/>
      <c r="E18" s="42"/>
      <c r="F18" s="42"/>
      <c r="G18" s="42"/>
      <c r="H18" s="42"/>
      <c r="I18" s="42"/>
      <c r="J18" s="42"/>
      <c r="K18" s="42"/>
      <c r="L18" s="149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2" customHeight="1">
      <c r="A19" s="42"/>
      <c r="B19" s="48"/>
      <c r="C19" s="42"/>
      <c r="D19" s="147" t="s">
        <v>31</v>
      </c>
      <c r="E19" s="42"/>
      <c r="F19" s="42"/>
      <c r="G19" s="42"/>
      <c r="H19" s="42"/>
      <c r="I19" s="147" t="s">
        <v>27</v>
      </c>
      <c r="J19" s="37" t="str">
        <f>'Rekapitulace stavby'!AN13</f>
        <v>Vyplň údaj</v>
      </c>
      <c r="K19" s="42"/>
      <c r="L19" s="149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18" customHeight="1">
      <c r="A20" s="42"/>
      <c r="B20" s="48"/>
      <c r="C20" s="42"/>
      <c r="D20" s="42"/>
      <c r="E20" s="37" t="str">
        <f>'Rekapitulace stavby'!E14</f>
        <v>Vyplň údaj</v>
      </c>
      <c r="F20" s="137"/>
      <c r="G20" s="137"/>
      <c r="H20" s="137"/>
      <c r="I20" s="147" t="s">
        <v>30</v>
      </c>
      <c r="J20" s="37" t="str">
        <f>'Rekapitulace stavby'!AN14</f>
        <v>Vyplň údaj</v>
      </c>
      <c r="K20" s="42"/>
      <c r="L20" s="149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6.96" customHeight="1">
      <c r="A21" s="42"/>
      <c r="B21" s="48"/>
      <c r="C21" s="42"/>
      <c r="D21" s="42"/>
      <c r="E21" s="42"/>
      <c r="F21" s="42"/>
      <c r="G21" s="42"/>
      <c r="H21" s="42"/>
      <c r="I21" s="42"/>
      <c r="J21" s="42"/>
      <c r="K21" s="42"/>
      <c r="L21" s="149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2" customHeight="1">
      <c r="A22" s="42"/>
      <c r="B22" s="48"/>
      <c r="C22" s="42"/>
      <c r="D22" s="147" t="s">
        <v>33</v>
      </c>
      <c r="E22" s="42"/>
      <c r="F22" s="42"/>
      <c r="G22" s="42"/>
      <c r="H22" s="42"/>
      <c r="I22" s="147" t="s">
        <v>27</v>
      </c>
      <c r="J22" s="137" t="s">
        <v>28</v>
      </c>
      <c r="K22" s="42"/>
      <c r="L22" s="149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18" customHeight="1">
      <c r="A23" s="42"/>
      <c r="B23" s="48"/>
      <c r="C23" s="42"/>
      <c r="D23" s="42"/>
      <c r="E23" s="137" t="s">
        <v>34</v>
      </c>
      <c r="F23" s="42"/>
      <c r="G23" s="42"/>
      <c r="H23" s="42"/>
      <c r="I23" s="147" t="s">
        <v>30</v>
      </c>
      <c r="J23" s="137" t="s">
        <v>28</v>
      </c>
      <c r="K23" s="42"/>
      <c r="L23" s="149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6.96" customHeight="1">
      <c r="A24" s="42"/>
      <c r="B24" s="48"/>
      <c r="C24" s="42"/>
      <c r="D24" s="42"/>
      <c r="E24" s="42"/>
      <c r="F24" s="42"/>
      <c r="G24" s="42"/>
      <c r="H24" s="42"/>
      <c r="I24" s="42"/>
      <c r="J24" s="42"/>
      <c r="K24" s="42"/>
      <c r="L24" s="149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2" customHeight="1">
      <c r="A25" s="42"/>
      <c r="B25" s="48"/>
      <c r="C25" s="42"/>
      <c r="D25" s="147" t="s">
        <v>36</v>
      </c>
      <c r="E25" s="42"/>
      <c r="F25" s="42"/>
      <c r="G25" s="42"/>
      <c r="H25" s="42"/>
      <c r="I25" s="147" t="s">
        <v>27</v>
      </c>
      <c r="J25" s="137" t="s">
        <v>28</v>
      </c>
      <c r="K25" s="42"/>
      <c r="L25" s="149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18" customHeight="1">
      <c r="A26" s="42"/>
      <c r="B26" s="48"/>
      <c r="C26" s="42"/>
      <c r="D26" s="42"/>
      <c r="E26" s="137" t="s">
        <v>5154</v>
      </c>
      <c r="F26" s="42"/>
      <c r="G26" s="42"/>
      <c r="H26" s="42"/>
      <c r="I26" s="147" t="s">
        <v>30</v>
      </c>
      <c r="J26" s="137" t="s">
        <v>28</v>
      </c>
      <c r="K26" s="42"/>
      <c r="L26" s="149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6.96" customHeight="1">
      <c r="A27" s="42"/>
      <c r="B27" s="48"/>
      <c r="C27" s="42"/>
      <c r="D27" s="42"/>
      <c r="E27" s="42"/>
      <c r="F27" s="42"/>
      <c r="G27" s="42"/>
      <c r="H27" s="42"/>
      <c r="I27" s="42"/>
      <c r="J27" s="42"/>
      <c r="K27" s="42"/>
      <c r="L27" s="149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2" customHeight="1">
      <c r="A28" s="42"/>
      <c r="B28" s="48"/>
      <c r="C28" s="42"/>
      <c r="D28" s="147" t="s">
        <v>38</v>
      </c>
      <c r="E28" s="42"/>
      <c r="F28" s="42"/>
      <c r="G28" s="42"/>
      <c r="H28" s="42"/>
      <c r="I28" s="42"/>
      <c r="J28" s="42"/>
      <c r="K28" s="42"/>
      <c r="L28" s="149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8" customFormat="1" ht="23.25" customHeight="1">
      <c r="A29" s="152"/>
      <c r="B29" s="153"/>
      <c r="C29" s="152"/>
      <c r="D29" s="152"/>
      <c r="E29" s="154" t="s">
        <v>5155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2"/>
      <c r="B30" s="48"/>
      <c r="C30" s="42"/>
      <c r="D30" s="42"/>
      <c r="E30" s="42"/>
      <c r="F30" s="42"/>
      <c r="G30" s="42"/>
      <c r="H30" s="42"/>
      <c r="I30" s="42"/>
      <c r="J30" s="42"/>
      <c r="K30" s="42"/>
      <c r="L30" s="149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2" customFormat="1" ht="6.96" customHeight="1">
      <c r="A31" s="42"/>
      <c r="B31" s="48"/>
      <c r="C31" s="42"/>
      <c r="D31" s="157"/>
      <c r="E31" s="157"/>
      <c r="F31" s="157"/>
      <c r="G31" s="157"/>
      <c r="H31" s="157"/>
      <c r="I31" s="157"/>
      <c r="J31" s="157"/>
      <c r="K31" s="157"/>
      <c r="L31" s="149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</row>
    <row r="32" s="2" customFormat="1" ht="25.44" customHeight="1">
      <c r="A32" s="42"/>
      <c r="B32" s="48"/>
      <c r="C32" s="42"/>
      <c r="D32" s="158" t="s">
        <v>40</v>
      </c>
      <c r="E32" s="42"/>
      <c r="F32" s="42"/>
      <c r="G32" s="42"/>
      <c r="H32" s="42"/>
      <c r="I32" s="42"/>
      <c r="J32" s="159">
        <f>ROUND(J126, 2)</f>
        <v>0</v>
      </c>
      <c r="K32" s="42"/>
      <c r="L32" s="149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49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14.4" customHeight="1">
      <c r="A34" s="42"/>
      <c r="B34" s="48"/>
      <c r="C34" s="42"/>
      <c r="D34" s="42"/>
      <c r="E34" s="42"/>
      <c r="F34" s="160" t="s">
        <v>42</v>
      </c>
      <c r="G34" s="42"/>
      <c r="H34" s="42"/>
      <c r="I34" s="160" t="s">
        <v>41</v>
      </c>
      <c r="J34" s="160" t="s">
        <v>43</v>
      </c>
      <c r="K34" s="42"/>
      <c r="L34" s="149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14.4" customHeight="1">
      <c r="A35" s="42"/>
      <c r="B35" s="48"/>
      <c r="C35" s="42"/>
      <c r="D35" s="161" t="s">
        <v>44</v>
      </c>
      <c r="E35" s="147" t="s">
        <v>45</v>
      </c>
      <c r="F35" s="162">
        <f>ROUND((SUM(BE126:BE286)),  2)</f>
        <v>0</v>
      </c>
      <c r="G35" s="42"/>
      <c r="H35" s="42"/>
      <c r="I35" s="163">
        <v>0.20999999999999999</v>
      </c>
      <c r="J35" s="162">
        <f>ROUND(((SUM(BE126:BE286))*I35),  2)</f>
        <v>0</v>
      </c>
      <c r="K35" s="42"/>
      <c r="L35" s="149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147" t="s">
        <v>46</v>
      </c>
      <c r="F36" s="162">
        <f>ROUND((SUM(BF126:BF286)),  2)</f>
        <v>0</v>
      </c>
      <c r="G36" s="42"/>
      <c r="H36" s="42"/>
      <c r="I36" s="163">
        <v>0.14999999999999999</v>
      </c>
      <c r="J36" s="162">
        <f>ROUND(((SUM(BF126:BF286))*I36),  2)</f>
        <v>0</v>
      </c>
      <c r="K36" s="42"/>
      <c r="L36" s="149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hidden="1" s="2" customFormat="1" ht="14.4" customHeight="1">
      <c r="A37" s="42"/>
      <c r="B37" s="48"/>
      <c r="C37" s="42"/>
      <c r="D37" s="42"/>
      <c r="E37" s="147" t="s">
        <v>47</v>
      </c>
      <c r="F37" s="162">
        <f>ROUND((SUM(BG126:BG286)),  2)</f>
        <v>0</v>
      </c>
      <c r="G37" s="42"/>
      <c r="H37" s="42"/>
      <c r="I37" s="163">
        <v>0.20999999999999999</v>
      </c>
      <c r="J37" s="162">
        <f>0</f>
        <v>0</v>
      </c>
      <c r="K37" s="42"/>
      <c r="L37" s="149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hidden="1" s="2" customFormat="1" ht="14.4" customHeight="1">
      <c r="A38" s="42"/>
      <c r="B38" s="48"/>
      <c r="C38" s="42"/>
      <c r="D38" s="42"/>
      <c r="E38" s="147" t="s">
        <v>48</v>
      </c>
      <c r="F38" s="162">
        <f>ROUND((SUM(BH126:BH286)),  2)</f>
        <v>0</v>
      </c>
      <c r="G38" s="42"/>
      <c r="H38" s="42"/>
      <c r="I38" s="163">
        <v>0.14999999999999999</v>
      </c>
      <c r="J38" s="162">
        <f>0</f>
        <v>0</v>
      </c>
      <c r="K38" s="42"/>
      <c r="L38" s="149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49</v>
      </c>
      <c r="F39" s="162">
        <f>ROUND((SUM(BI126:BI286)),  2)</f>
        <v>0</v>
      </c>
      <c r="G39" s="42"/>
      <c r="H39" s="42"/>
      <c r="I39" s="163">
        <v>0</v>
      </c>
      <c r="J39" s="162">
        <f>0</f>
        <v>0</v>
      </c>
      <c r="K39" s="42"/>
      <c r="L39" s="149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s="2" customFormat="1" ht="6.96" customHeight="1">
      <c r="A40" s="42"/>
      <c r="B40" s="48"/>
      <c r="C40" s="42"/>
      <c r="D40" s="42"/>
      <c r="E40" s="42"/>
      <c r="F40" s="42"/>
      <c r="G40" s="42"/>
      <c r="H40" s="42"/>
      <c r="I40" s="42"/>
      <c r="J40" s="42"/>
      <c r="K40" s="42"/>
      <c r="L40" s="149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s="2" customFormat="1" ht="25.44" customHeight="1">
      <c r="A41" s="42"/>
      <c r="B41" s="48"/>
      <c r="C41" s="164"/>
      <c r="D41" s="165" t="s">
        <v>50</v>
      </c>
      <c r="E41" s="166"/>
      <c r="F41" s="166"/>
      <c r="G41" s="167" t="s">
        <v>51</v>
      </c>
      <c r="H41" s="168" t="s">
        <v>52</v>
      </c>
      <c r="I41" s="166"/>
      <c r="J41" s="169">
        <f>SUM(J32:J39)</f>
        <v>0</v>
      </c>
      <c r="K41" s="170"/>
      <c r="L41" s="149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14.4" customHeight="1">
      <c r="A42" s="42"/>
      <c r="B42" s="171"/>
      <c r="C42" s="172"/>
      <c r="D42" s="172"/>
      <c r="E42" s="172"/>
      <c r="F42" s="172"/>
      <c r="G42" s="172"/>
      <c r="H42" s="172"/>
      <c r="I42" s="172"/>
      <c r="J42" s="172"/>
      <c r="K42" s="172"/>
      <c r="L42" s="149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6" s="2" customFormat="1" ht="6.96" customHeight="1">
      <c r="A46" s="42"/>
      <c r="B46" s="173"/>
      <c r="C46" s="174"/>
      <c r="D46" s="174"/>
      <c r="E46" s="174"/>
      <c r="F46" s="174"/>
      <c r="G46" s="174"/>
      <c r="H46" s="174"/>
      <c r="I46" s="174"/>
      <c r="J46" s="174"/>
      <c r="K46" s="174"/>
      <c r="L46" s="149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</row>
    <row r="47" s="2" customFormat="1" ht="24.96" customHeight="1">
      <c r="A47" s="42"/>
      <c r="B47" s="43"/>
      <c r="C47" s="27" t="s">
        <v>236</v>
      </c>
      <c r="D47" s="44"/>
      <c r="E47" s="44"/>
      <c r="F47" s="44"/>
      <c r="G47" s="44"/>
      <c r="H47" s="44"/>
      <c r="I47" s="44"/>
      <c r="J47" s="44"/>
      <c r="K47" s="44"/>
      <c r="L47" s="149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</row>
    <row r="48" s="2" customFormat="1" ht="6.96" customHeight="1">
      <c r="A48" s="42"/>
      <c r="B48" s="43"/>
      <c r="C48" s="44"/>
      <c r="D48" s="44"/>
      <c r="E48" s="44"/>
      <c r="F48" s="44"/>
      <c r="G48" s="44"/>
      <c r="H48" s="44"/>
      <c r="I48" s="44"/>
      <c r="J48" s="44"/>
      <c r="K48" s="44"/>
      <c r="L48" s="149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12" customHeight="1">
      <c r="A49" s="42"/>
      <c r="B49" s="43"/>
      <c r="C49" s="36" t="s">
        <v>16</v>
      </c>
      <c r="D49" s="44"/>
      <c r="E49" s="44"/>
      <c r="F49" s="44"/>
      <c r="G49" s="44"/>
      <c r="H49" s="44"/>
      <c r="I49" s="44"/>
      <c r="J49" s="44"/>
      <c r="K49" s="44"/>
      <c r="L49" s="149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26.25" customHeight="1">
      <c r="A50" s="42"/>
      <c r="B50" s="43"/>
      <c r="C50" s="44"/>
      <c r="D50" s="44"/>
      <c r="E50" s="175" t="str">
        <f>E7</f>
        <v>Rozvoj odbor. výukových prostor vč. vybavení na zákl. školách v Jihlavě - II. etapa - ZŠ Havlíčkova II.</v>
      </c>
      <c r="F50" s="36"/>
      <c r="G50" s="36"/>
      <c r="H50" s="36"/>
      <c r="I50" s="44"/>
      <c r="J50" s="44"/>
      <c r="K50" s="44"/>
      <c r="L50" s="149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1" customFormat="1" ht="12" customHeight="1">
      <c r="B51" s="25"/>
      <c r="C51" s="36" t="s">
        <v>156</v>
      </c>
      <c r="D51" s="26"/>
      <c r="E51" s="26"/>
      <c r="F51" s="26"/>
      <c r="G51" s="26"/>
      <c r="H51" s="26"/>
      <c r="I51" s="26"/>
      <c r="J51" s="26"/>
      <c r="K51" s="26"/>
      <c r="L51" s="24"/>
    </row>
    <row r="52" s="2" customFormat="1" ht="23.25" customHeight="1">
      <c r="A52" s="42"/>
      <c r="B52" s="43"/>
      <c r="C52" s="44"/>
      <c r="D52" s="44"/>
      <c r="E52" s="175" t="s">
        <v>159</v>
      </c>
      <c r="F52" s="44"/>
      <c r="G52" s="44"/>
      <c r="H52" s="44"/>
      <c r="I52" s="44"/>
      <c r="J52" s="44"/>
      <c r="K52" s="44"/>
      <c r="L52" s="149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2" customFormat="1" ht="12" customHeight="1">
      <c r="A53" s="42"/>
      <c r="B53" s="43"/>
      <c r="C53" s="36" t="s">
        <v>161</v>
      </c>
      <c r="D53" s="44"/>
      <c r="E53" s="44"/>
      <c r="F53" s="44"/>
      <c r="G53" s="44"/>
      <c r="H53" s="44"/>
      <c r="I53" s="44"/>
      <c r="J53" s="44"/>
      <c r="K53" s="44"/>
      <c r="L53" s="149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</row>
    <row r="54" s="2" customFormat="1" ht="16.5" customHeight="1">
      <c r="A54" s="42"/>
      <c r="B54" s="43"/>
      <c r="C54" s="44"/>
      <c r="D54" s="44"/>
      <c r="E54" s="73" t="str">
        <f>E11</f>
        <v>D.1.4.4 - 2 - silnoproudá eletrotechnika a bleskosvod</v>
      </c>
      <c r="F54" s="44"/>
      <c r="G54" s="44"/>
      <c r="H54" s="44"/>
      <c r="I54" s="44"/>
      <c r="J54" s="44"/>
      <c r="K54" s="44"/>
      <c r="L54" s="149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</row>
    <row r="55" s="2" customFormat="1" ht="6.96" customHeight="1">
      <c r="A55" s="42"/>
      <c r="B55" s="43"/>
      <c r="C55" s="44"/>
      <c r="D55" s="44"/>
      <c r="E55" s="44"/>
      <c r="F55" s="44"/>
      <c r="G55" s="44"/>
      <c r="H55" s="44"/>
      <c r="I55" s="44"/>
      <c r="J55" s="44"/>
      <c r="K55" s="44"/>
      <c r="L55" s="149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</row>
    <row r="56" s="2" customFormat="1" ht="12" customHeight="1">
      <c r="A56" s="42"/>
      <c r="B56" s="43"/>
      <c r="C56" s="36" t="s">
        <v>22</v>
      </c>
      <c r="D56" s="44"/>
      <c r="E56" s="44"/>
      <c r="F56" s="31" t="str">
        <f>F14</f>
        <v>Jihlava</v>
      </c>
      <c r="G56" s="44"/>
      <c r="H56" s="44"/>
      <c r="I56" s="36" t="s">
        <v>24</v>
      </c>
      <c r="J56" s="76" t="str">
        <f>IF(J14="","",J14)</f>
        <v>11. 9. 2024</v>
      </c>
      <c r="K56" s="44"/>
      <c r="L56" s="149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6.96" customHeight="1">
      <c r="A57" s="42"/>
      <c r="B57" s="43"/>
      <c r="C57" s="44"/>
      <c r="D57" s="44"/>
      <c r="E57" s="44"/>
      <c r="F57" s="44"/>
      <c r="G57" s="44"/>
      <c r="H57" s="44"/>
      <c r="I57" s="44"/>
      <c r="J57" s="44"/>
      <c r="K57" s="44"/>
      <c r="L57" s="149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40.05" customHeight="1">
      <c r="A58" s="42"/>
      <c r="B58" s="43"/>
      <c r="C58" s="36" t="s">
        <v>26</v>
      </c>
      <c r="D58" s="44"/>
      <c r="E58" s="44"/>
      <c r="F58" s="31" t="str">
        <f>E17</f>
        <v>Statutární město Jihlava</v>
      </c>
      <c r="G58" s="44"/>
      <c r="H58" s="44"/>
      <c r="I58" s="36" t="s">
        <v>33</v>
      </c>
      <c r="J58" s="40" t="str">
        <f>E23</f>
        <v>Ing. arch. Zuzana Hrubešová projektový atelier</v>
      </c>
      <c r="K58" s="44"/>
      <c r="L58" s="149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25.65" customHeight="1">
      <c r="A59" s="42"/>
      <c r="B59" s="43"/>
      <c r="C59" s="36" t="s">
        <v>31</v>
      </c>
      <c r="D59" s="44"/>
      <c r="E59" s="44"/>
      <c r="F59" s="31" t="str">
        <f>IF(E20="","",E20)</f>
        <v>Vyplň údaj</v>
      </c>
      <c r="G59" s="44"/>
      <c r="H59" s="44"/>
      <c r="I59" s="36" t="s">
        <v>36</v>
      </c>
      <c r="J59" s="40" t="str">
        <f>E26</f>
        <v>Ing.Zbyněk Pecina (import do KROS4)</v>
      </c>
      <c r="K59" s="44"/>
      <c r="L59" s="149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0.32" customHeight="1">
      <c r="A60" s="42"/>
      <c r="B60" s="43"/>
      <c r="C60" s="44"/>
      <c r="D60" s="44"/>
      <c r="E60" s="44"/>
      <c r="F60" s="44"/>
      <c r="G60" s="44"/>
      <c r="H60" s="44"/>
      <c r="I60" s="44"/>
      <c r="J60" s="44"/>
      <c r="K60" s="44"/>
      <c r="L60" s="149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29.28" customHeight="1">
      <c r="A61" s="42"/>
      <c r="B61" s="43"/>
      <c r="C61" s="176" t="s">
        <v>265</v>
      </c>
      <c r="D61" s="177"/>
      <c r="E61" s="177"/>
      <c r="F61" s="177"/>
      <c r="G61" s="177"/>
      <c r="H61" s="177"/>
      <c r="I61" s="177"/>
      <c r="J61" s="178" t="s">
        <v>266</v>
      </c>
      <c r="K61" s="177"/>
      <c r="L61" s="149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10.32" customHeight="1">
      <c r="A62" s="42"/>
      <c r="B62" s="43"/>
      <c r="C62" s="44"/>
      <c r="D62" s="44"/>
      <c r="E62" s="44"/>
      <c r="F62" s="44"/>
      <c r="G62" s="44"/>
      <c r="H62" s="44"/>
      <c r="I62" s="44"/>
      <c r="J62" s="44"/>
      <c r="K62" s="44"/>
      <c r="L62" s="149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22.8" customHeight="1">
      <c r="A63" s="42"/>
      <c r="B63" s="43"/>
      <c r="C63" s="179" t="s">
        <v>72</v>
      </c>
      <c r="D63" s="44"/>
      <c r="E63" s="44"/>
      <c r="F63" s="44"/>
      <c r="G63" s="44"/>
      <c r="H63" s="44"/>
      <c r="I63" s="44"/>
      <c r="J63" s="106">
        <f>J126</f>
        <v>0</v>
      </c>
      <c r="K63" s="44"/>
      <c r="L63" s="149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U63" s="21" t="s">
        <v>271</v>
      </c>
    </row>
    <row r="64" s="9" customFormat="1" ht="24.96" customHeight="1">
      <c r="A64" s="9"/>
      <c r="B64" s="180"/>
      <c r="C64" s="181"/>
      <c r="D64" s="182" t="s">
        <v>5156</v>
      </c>
      <c r="E64" s="183"/>
      <c r="F64" s="183"/>
      <c r="G64" s="183"/>
      <c r="H64" s="183"/>
      <c r="I64" s="183"/>
      <c r="J64" s="184">
        <f>J127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7"/>
      <c r="C65" s="129"/>
      <c r="D65" s="188" t="s">
        <v>5157</v>
      </c>
      <c r="E65" s="189"/>
      <c r="F65" s="189"/>
      <c r="G65" s="189"/>
      <c r="H65" s="189"/>
      <c r="I65" s="189"/>
      <c r="J65" s="190">
        <f>J128</f>
        <v>0</v>
      </c>
      <c r="K65" s="129"/>
      <c r="L65" s="191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7"/>
      <c r="C66" s="129"/>
      <c r="D66" s="188" t="s">
        <v>5158</v>
      </c>
      <c r="E66" s="189"/>
      <c r="F66" s="189"/>
      <c r="G66" s="189"/>
      <c r="H66" s="189"/>
      <c r="I66" s="189"/>
      <c r="J66" s="190">
        <f>J131</f>
        <v>0</v>
      </c>
      <c r="K66" s="129"/>
      <c r="L66" s="191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7"/>
      <c r="C67" s="129"/>
      <c r="D67" s="188" t="s">
        <v>5159</v>
      </c>
      <c r="E67" s="189"/>
      <c r="F67" s="189"/>
      <c r="G67" s="189"/>
      <c r="H67" s="189"/>
      <c r="I67" s="189"/>
      <c r="J67" s="190">
        <f>J135</f>
        <v>0</v>
      </c>
      <c r="K67" s="129"/>
      <c r="L67" s="191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7"/>
      <c r="C68" s="129"/>
      <c r="D68" s="188" t="s">
        <v>5160</v>
      </c>
      <c r="E68" s="189"/>
      <c r="F68" s="189"/>
      <c r="G68" s="189"/>
      <c r="H68" s="189"/>
      <c r="I68" s="189"/>
      <c r="J68" s="190">
        <f>J139</f>
        <v>0</v>
      </c>
      <c r="K68" s="129"/>
      <c r="L68" s="191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7"/>
      <c r="C69" s="129"/>
      <c r="D69" s="188" t="s">
        <v>5161</v>
      </c>
      <c r="E69" s="189"/>
      <c r="F69" s="189"/>
      <c r="G69" s="189"/>
      <c r="H69" s="189"/>
      <c r="I69" s="189"/>
      <c r="J69" s="190">
        <f>J144</f>
        <v>0</v>
      </c>
      <c r="K69" s="129"/>
      <c r="L69" s="191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80"/>
      <c r="C70" s="181"/>
      <c r="D70" s="182" t="s">
        <v>5162</v>
      </c>
      <c r="E70" s="183"/>
      <c r="F70" s="183"/>
      <c r="G70" s="183"/>
      <c r="H70" s="183"/>
      <c r="I70" s="183"/>
      <c r="J70" s="184">
        <f>J166</f>
        <v>0</v>
      </c>
      <c r="K70" s="181"/>
      <c r="L70" s="185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7"/>
      <c r="C71" s="129"/>
      <c r="D71" s="188" t="s">
        <v>5163</v>
      </c>
      <c r="E71" s="189"/>
      <c r="F71" s="189"/>
      <c r="G71" s="189"/>
      <c r="H71" s="189"/>
      <c r="I71" s="189"/>
      <c r="J71" s="190">
        <f>J167</f>
        <v>0</v>
      </c>
      <c r="K71" s="129"/>
      <c r="L71" s="191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4.88" customHeight="1">
      <c r="A72" s="10"/>
      <c r="B72" s="187"/>
      <c r="C72" s="129"/>
      <c r="D72" s="188" t="s">
        <v>5164</v>
      </c>
      <c r="E72" s="189"/>
      <c r="F72" s="189"/>
      <c r="G72" s="189"/>
      <c r="H72" s="189"/>
      <c r="I72" s="189"/>
      <c r="J72" s="190">
        <f>J170</f>
        <v>0</v>
      </c>
      <c r="K72" s="129"/>
      <c r="L72" s="191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4.88" customHeight="1">
      <c r="A73" s="10"/>
      <c r="B73" s="187"/>
      <c r="C73" s="129"/>
      <c r="D73" s="188" t="s">
        <v>5165</v>
      </c>
      <c r="E73" s="189"/>
      <c r="F73" s="189"/>
      <c r="G73" s="189"/>
      <c r="H73" s="189"/>
      <c r="I73" s="189"/>
      <c r="J73" s="190">
        <f>J177</f>
        <v>0</v>
      </c>
      <c r="K73" s="129"/>
      <c r="L73" s="191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4.88" customHeight="1">
      <c r="A74" s="10"/>
      <c r="B74" s="187"/>
      <c r="C74" s="129"/>
      <c r="D74" s="188" t="s">
        <v>5166</v>
      </c>
      <c r="E74" s="189"/>
      <c r="F74" s="189"/>
      <c r="G74" s="189"/>
      <c r="H74" s="189"/>
      <c r="I74" s="189"/>
      <c r="J74" s="190">
        <f>J179</f>
        <v>0</v>
      </c>
      <c r="K74" s="129"/>
      <c r="L74" s="191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4.88" customHeight="1">
      <c r="A75" s="10"/>
      <c r="B75" s="187"/>
      <c r="C75" s="129"/>
      <c r="D75" s="188" t="s">
        <v>5167</v>
      </c>
      <c r="E75" s="189"/>
      <c r="F75" s="189"/>
      <c r="G75" s="189"/>
      <c r="H75" s="189"/>
      <c r="I75" s="189"/>
      <c r="J75" s="190">
        <f>J181</f>
        <v>0</v>
      </c>
      <c r="K75" s="129"/>
      <c r="L75" s="191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4.88" customHeight="1">
      <c r="A76" s="10"/>
      <c r="B76" s="187"/>
      <c r="C76" s="129"/>
      <c r="D76" s="188" t="s">
        <v>5168</v>
      </c>
      <c r="E76" s="189"/>
      <c r="F76" s="189"/>
      <c r="G76" s="189"/>
      <c r="H76" s="189"/>
      <c r="I76" s="189"/>
      <c r="J76" s="190">
        <f>J187</f>
        <v>0</v>
      </c>
      <c r="K76" s="129"/>
      <c r="L76" s="191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4.88" customHeight="1">
      <c r="A77" s="10"/>
      <c r="B77" s="187"/>
      <c r="C77" s="129"/>
      <c r="D77" s="188" t="s">
        <v>5169</v>
      </c>
      <c r="E77" s="189"/>
      <c r="F77" s="189"/>
      <c r="G77" s="189"/>
      <c r="H77" s="189"/>
      <c r="I77" s="189"/>
      <c r="J77" s="190">
        <f>J189</f>
        <v>0</v>
      </c>
      <c r="K77" s="129"/>
      <c r="L77" s="191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4.88" customHeight="1">
      <c r="A78" s="10"/>
      <c r="B78" s="187"/>
      <c r="C78" s="129"/>
      <c r="D78" s="188" t="s">
        <v>5170</v>
      </c>
      <c r="E78" s="189"/>
      <c r="F78" s="189"/>
      <c r="G78" s="189"/>
      <c r="H78" s="189"/>
      <c r="I78" s="189"/>
      <c r="J78" s="190">
        <f>J205</f>
        <v>0</v>
      </c>
      <c r="K78" s="129"/>
      <c r="L78" s="191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4.88" customHeight="1">
      <c r="A79" s="10"/>
      <c r="B79" s="187"/>
      <c r="C79" s="129"/>
      <c r="D79" s="188" t="s">
        <v>5171</v>
      </c>
      <c r="E79" s="189"/>
      <c r="F79" s="189"/>
      <c r="G79" s="189"/>
      <c r="H79" s="189"/>
      <c r="I79" s="189"/>
      <c r="J79" s="190">
        <f>J211</f>
        <v>0</v>
      </c>
      <c r="K79" s="129"/>
      <c r="L79" s="191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4.88" customHeight="1">
      <c r="A80" s="10"/>
      <c r="B80" s="187"/>
      <c r="C80" s="129"/>
      <c r="D80" s="188" t="s">
        <v>5172</v>
      </c>
      <c r="E80" s="189"/>
      <c r="F80" s="189"/>
      <c r="G80" s="189"/>
      <c r="H80" s="189"/>
      <c r="I80" s="189"/>
      <c r="J80" s="190">
        <f>J215</f>
        <v>0</v>
      </c>
      <c r="K80" s="129"/>
      <c r="L80" s="191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4.88" customHeight="1">
      <c r="A81" s="10"/>
      <c r="B81" s="187"/>
      <c r="C81" s="129"/>
      <c r="D81" s="188" t="s">
        <v>5173</v>
      </c>
      <c r="E81" s="189"/>
      <c r="F81" s="189"/>
      <c r="G81" s="189"/>
      <c r="H81" s="189"/>
      <c r="I81" s="189"/>
      <c r="J81" s="190">
        <f>J217</f>
        <v>0</v>
      </c>
      <c r="K81" s="129"/>
      <c r="L81" s="191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4.88" customHeight="1">
      <c r="A82" s="10"/>
      <c r="B82" s="187"/>
      <c r="C82" s="129"/>
      <c r="D82" s="188" t="s">
        <v>5174</v>
      </c>
      <c r="E82" s="189"/>
      <c r="F82" s="189"/>
      <c r="G82" s="189"/>
      <c r="H82" s="189"/>
      <c r="I82" s="189"/>
      <c r="J82" s="190">
        <f>J223</f>
        <v>0</v>
      </c>
      <c r="K82" s="129"/>
      <c r="L82" s="191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4.88" customHeight="1">
      <c r="A83" s="10"/>
      <c r="B83" s="187"/>
      <c r="C83" s="129"/>
      <c r="D83" s="188" t="s">
        <v>5175</v>
      </c>
      <c r="E83" s="189"/>
      <c r="F83" s="189"/>
      <c r="G83" s="189"/>
      <c r="H83" s="189"/>
      <c r="I83" s="189"/>
      <c r="J83" s="190">
        <f>J225</f>
        <v>0</v>
      </c>
      <c r="K83" s="129"/>
      <c r="L83" s="191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4.88" customHeight="1">
      <c r="A84" s="10"/>
      <c r="B84" s="187"/>
      <c r="C84" s="129"/>
      <c r="D84" s="188" t="s">
        <v>5176</v>
      </c>
      <c r="E84" s="189"/>
      <c r="F84" s="189"/>
      <c r="G84" s="189"/>
      <c r="H84" s="189"/>
      <c r="I84" s="189"/>
      <c r="J84" s="190">
        <f>J227</f>
        <v>0</v>
      </c>
      <c r="K84" s="129"/>
      <c r="L84" s="191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4.88" customHeight="1">
      <c r="A85" s="10"/>
      <c r="B85" s="187"/>
      <c r="C85" s="129"/>
      <c r="D85" s="188" t="s">
        <v>5177</v>
      </c>
      <c r="E85" s="189"/>
      <c r="F85" s="189"/>
      <c r="G85" s="189"/>
      <c r="H85" s="189"/>
      <c r="I85" s="189"/>
      <c r="J85" s="190">
        <f>J229</f>
        <v>0</v>
      </c>
      <c r="K85" s="129"/>
      <c r="L85" s="191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4.88" customHeight="1">
      <c r="A86" s="10"/>
      <c r="B86" s="187"/>
      <c r="C86" s="129"/>
      <c r="D86" s="188" t="s">
        <v>5178</v>
      </c>
      <c r="E86" s="189"/>
      <c r="F86" s="189"/>
      <c r="G86" s="189"/>
      <c r="H86" s="189"/>
      <c r="I86" s="189"/>
      <c r="J86" s="190">
        <f>J231</f>
        <v>0</v>
      </c>
      <c r="K86" s="129"/>
      <c r="L86" s="191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4.88" customHeight="1">
      <c r="A87" s="10"/>
      <c r="B87" s="187"/>
      <c r="C87" s="129"/>
      <c r="D87" s="188" t="s">
        <v>5179</v>
      </c>
      <c r="E87" s="189"/>
      <c r="F87" s="189"/>
      <c r="G87" s="189"/>
      <c r="H87" s="189"/>
      <c r="I87" s="189"/>
      <c r="J87" s="190">
        <f>J233</f>
        <v>0</v>
      </c>
      <c r="K87" s="129"/>
      <c r="L87" s="191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4.88" customHeight="1">
      <c r="A88" s="10"/>
      <c r="B88" s="187"/>
      <c r="C88" s="129"/>
      <c r="D88" s="188" t="s">
        <v>5180</v>
      </c>
      <c r="E88" s="189"/>
      <c r="F88" s="189"/>
      <c r="G88" s="189"/>
      <c r="H88" s="189"/>
      <c r="I88" s="189"/>
      <c r="J88" s="190">
        <f>J236</f>
        <v>0</v>
      </c>
      <c r="K88" s="129"/>
      <c r="L88" s="191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4.88" customHeight="1">
      <c r="A89" s="10"/>
      <c r="B89" s="187"/>
      <c r="C89" s="129"/>
      <c r="D89" s="188" t="s">
        <v>5181</v>
      </c>
      <c r="E89" s="189"/>
      <c r="F89" s="189"/>
      <c r="G89" s="189"/>
      <c r="H89" s="189"/>
      <c r="I89" s="189"/>
      <c r="J89" s="190">
        <f>J240</f>
        <v>0</v>
      </c>
      <c r="K89" s="129"/>
      <c r="L89" s="191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4.88" customHeight="1">
      <c r="A90" s="10"/>
      <c r="B90" s="187"/>
      <c r="C90" s="129"/>
      <c r="D90" s="188" t="s">
        <v>5182</v>
      </c>
      <c r="E90" s="189"/>
      <c r="F90" s="189"/>
      <c r="G90" s="189"/>
      <c r="H90" s="189"/>
      <c r="I90" s="189"/>
      <c r="J90" s="190">
        <f>J244</f>
        <v>0</v>
      </c>
      <c r="K90" s="129"/>
      <c r="L90" s="191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4.88" customHeight="1">
      <c r="A91" s="10"/>
      <c r="B91" s="187"/>
      <c r="C91" s="129"/>
      <c r="D91" s="188" t="s">
        <v>5183</v>
      </c>
      <c r="E91" s="189"/>
      <c r="F91" s="189"/>
      <c r="G91" s="189"/>
      <c r="H91" s="189"/>
      <c r="I91" s="189"/>
      <c r="J91" s="190">
        <f>J247</f>
        <v>0</v>
      </c>
      <c r="K91" s="129"/>
      <c r="L91" s="191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14.88" customHeight="1">
      <c r="A92" s="10"/>
      <c r="B92" s="187"/>
      <c r="C92" s="129"/>
      <c r="D92" s="188" t="s">
        <v>5184</v>
      </c>
      <c r="E92" s="189"/>
      <c r="F92" s="189"/>
      <c r="G92" s="189"/>
      <c r="H92" s="189"/>
      <c r="I92" s="189"/>
      <c r="J92" s="190">
        <f>J254</f>
        <v>0</v>
      </c>
      <c r="K92" s="129"/>
      <c r="L92" s="191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10" customFormat="1" ht="14.88" customHeight="1">
      <c r="A93" s="10"/>
      <c r="B93" s="187"/>
      <c r="C93" s="129"/>
      <c r="D93" s="188" t="s">
        <v>5185</v>
      </c>
      <c r="E93" s="189"/>
      <c r="F93" s="189"/>
      <c r="G93" s="189"/>
      <c r="H93" s="189"/>
      <c r="I93" s="189"/>
      <c r="J93" s="190">
        <f>J256</f>
        <v>0</v>
      </c>
      <c r="K93" s="129"/>
      <c r="L93" s="191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="10" customFormat="1" ht="14.88" customHeight="1">
      <c r="A94" s="10"/>
      <c r="B94" s="187"/>
      <c r="C94" s="129"/>
      <c r="D94" s="188" t="s">
        <v>5186</v>
      </c>
      <c r="E94" s="189"/>
      <c r="F94" s="189"/>
      <c r="G94" s="189"/>
      <c r="H94" s="189"/>
      <c r="I94" s="189"/>
      <c r="J94" s="190">
        <f>J260</f>
        <v>0</v>
      </c>
      <c r="K94" s="129"/>
      <c r="L94" s="191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="10" customFormat="1" ht="14.88" customHeight="1">
      <c r="A95" s="10"/>
      <c r="B95" s="187"/>
      <c r="C95" s="129"/>
      <c r="D95" s="188" t="s">
        <v>5187</v>
      </c>
      <c r="E95" s="189"/>
      <c r="F95" s="189"/>
      <c r="G95" s="189"/>
      <c r="H95" s="189"/>
      <c r="I95" s="189"/>
      <c r="J95" s="190">
        <f>J263</f>
        <v>0</v>
      </c>
      <c r="K95" s="129"/>
      <c r="L95" s="191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="10" customFormat="1" ht="14.88" customHeight="1">
      <c r="A96" s="10"/>
      <c r="B96" s="187"/>
      <c r="C96" s="129"/>
      <c r="D96" s="188" t="s">
        <v>5188</v>
      </c>
      <c r="E96" s="189"/>
      <c r="F96" s="189"/>
      <c r="G96" s="189"/>
      <c r="H96" s="189"/>
      <c r="I96" s="189"/>
      <c r="J96" s="190">
        <f>J265</f>
        <v>0</v>
      </c>
      <c r="K96" s="129"/>
      <c r="L96" s="191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="10" customFormat="1" ht="14.88" customHeight="1">
      <c r="A97" s="10"/>
      <c r="B97" s="187"/>
      <c r="C97" s="129"/>
      <c r="D97" s="188" t="s">
        <v>5189</v>
      </c>
      <c r="E97" s="189"/>
      <c r="F97" s="189"/>
      <c r="G97" s="189"/>
      <c r="H97" s="189"/>
      <c r="I97" s="189"/>
      <c r="J97" s="190">
        <f>J267</f>
        <v>0</v>
      </c>
      <c r="K97" s="129"/>
      <c r="L97" s="191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="10" customFormat="1" ht="14.88" customHeight="1">
      <c r="A98" s="10"/>
      <c r="B98" s="187"/>
      <c r="C98" s="129"/>
      <c r="D98" s="188" t="s">
        <v>5190</v>
      </c>
      <c r="E98" s="189"/>
      <c r="F98" s="189"/>
      <c r="G98" s="189"/>
      <c r="H98" s="189"/>
      <c r="I98" s="189"/>
      <c r="J98" s="190">
        <f>J269</f>
        <v>0</v>
      </c>
      <c r="K98" s="129"/>
      <c r="L98" s="191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4.88" customHeight="1">
      <c r="A99" s="10"/>
      <c r="B99" s="187"/>
      <c r="C99" s="129"/>
      <c r="D99" s="188" t="s">
        <v>5191</v>
      </c>
      <c r="E99" s="189"/>
      <c r="F99" s="189"/>
      <c r="G99" s="189"/>
      <c r="H99" s="189"/>
      <c r="I99" s="189"/>
      <c r="J99" s="190">
        <f>J273</f>
        <v>0</v>
      </c>
      <c r="K99" s="129"/>
      <c r="L99" s="191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4.88" customHeight="1">
      <c r="A100" s="10"/>
      <c r="B100" s="187"/>
      <c r="C100" s="129"/>
      <c r="D100" s="188" t="s">
        <v>5192</v>
      </c>
      <c r="E100" s="189"/>
      <c r="F100" s="189"/>
      <c r="G100" s="189"/>
      <c r="H100" s="189"/>
      <c r="I100" s="189"/>
      <c r="J100" s="190">
        <f>J275</f>
        <v>0</v>
      </c>
      <c r="K100" s="129"/>
      <c r="L100" s="191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87"/>
      <c r="C101" s="129"/>
      <c r="D101" s="188" t="s">
        <v>5193</v>
      </c>
      <c r="E101" s="189"/>
      <c r="F101" s="189"/>
      <c r="G101" s="189"/>
      <c r="H101" s="189"/>
      <c r="I101" s="189"/>
      <c r="J101" s="190">
        <f>J277</f>
        <v>0</v>
      </c>
      <c r="K101" s="129"/>
      <c r="L101" s="191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4.88" customHeight="1">
      <c r="A102" s="10"/>
      <c r="B102" s="187"/>
      <c r="C102" s="129"/>
      <c r="D102" s="188" t="s">
        <v>5194</v>
      </c>
      <c r="E102" s="189"/>
      <c r="F102" s="189"/>
      <c r="G102" s="189"/>
      <c r="H102" s="189"/>
      <c r="I102" s="189"/>
      <c r="J102" s="190">
        <f>J279</f>
        <v>0</v>
      </c>
      <c r="K102" s="129"/>
      <c r="L102" s="191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4.88" customHeight="1">
      <c r="A103" s="10"/>
      <c r="B103" s="187"/>
      <c r="C103" s="129"/>
      <c r="D103" s="188" t="s">
        <v>5195</v>
      </c>
      <c r="E103" s="189"/>
      <c r="F103" s="189"/>
      <c r="G103" s="189"/>
      <c r="H103" s="189"/>
      <c r="I103" s="189"/>
      <c r="J103" s="190">
        <f>J281</f>
        <v>0</v>
      </c>
      <c r="K103" s="129"/>
      <c r="L103" s="191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7"/>
      <c r="C104" s="129"/>
      <c r="D104" s="188" t="s">
        <v>5196</v>
      </c>
      <c r="E104" s="189"/>
      <c r="F104" s="189"/>
      <c r="G104" s="189"/>
      <c r="H104" s="189"/>
      <c r="I104" s="189"/>
      <c r="J104" s="190">
        <f>J283</f>
        <v>0</v>
      </c>
      <c r="K104" s="129"/>
      <c r="L104" s="191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2" customFormat="1" ht="21.84" customHeight="1">
      <c r="A105" s="42"/>
      <c r="B105" s="43"/>
      <c r="C105" s="44"/>
      <c r="D105" s="44"/>
      <c r="E105" s="44"/>
      <c r="F105" s="44"/>
      <c r="G105" s="44"/>
      <c r="H105" s="44"/>
      <c r="I105" s="44"/>
      <c r="J105" s="44"/>
      <c r="K105" s="44"/>
      <c r="L105" s="149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</row>
    <row r="106" s="2" customFormat="1" ht="6.96" customHeight="1">
      <c r="A106" s="42"/>
      <c r="B106" s="63"/>
      <c r="C106" s="64"/>
      <c r="D106" s="64"/>
      <c r="E106" s="64"/>
      <c r="F106" s="64"/>
      <c r="G106" s="64"/>
      <c r="H106" s="64"/>
      <c r="I106" s="64"/>
      <c r="J106" s="64"/>
      <c r="K106" s="64"/>
      <c r="L106" s="149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</row>
    <row r="110" s="2" customFormat="1" ht="6.96" customHeight="1">
      <c r="A110" s="42"/>
      <c r="B110" s="65"/>
      <c r="C110" s="66"/>
      <c r="D110" s="66"/>
      <c r="E110" s="66"/>
      <c r="F110" s="66"/>
      <c r="G110" s="66"/>
      <c r="H110" s="66"/>
      <c r="I110" s="66"/>
      <c r="J110" s="66"/>
      <c r="K110" s="66"/>
      <c r="L110" s="149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</row>
    <row r="111" s="2" customFormat="1" ht="24.96" customHeight="1">
      <c r="A111" s="42"/>
      <c r="B111" s="43"/>
      <c r="C111" s="27" t="s">
        <v>380</v>
      </c>
      <c r="D111" s="44"/>
      <c r="E111" s="44"/>
      <c r="F111" s="44"/>
      <c r="G111" s="44"/>
      <c r="H111" s="44"/>
      <c r="I111" s="44"/>
      <c r="J111" s="44"/>
      <c r="K111" s="44"/>
      <c r="L111" s="149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</row>
    <row r="112" s="2" customFormat="1" ht="6.96" customHeight="1">
      <c r="A112" s="42"/>
      <c r="B112" s="43"/>
      <c r="C112" s="44"/>
      <c r="D112" s="44"/>
      <c r="E112" s="44"/>
      <c r="F112" s="44"/>
      <c r="G112" s="44"/>
      <c r="H112" s="44"/>
      <c r="I112" s="44"/>
      <c r="J112" s="44"/>
      <c r="K112" s="44"/>
      <c r="L112" s="149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</row>
    <row r="113" s="2" customFormat="1" ht="12" customHeight="1">
      <c r="A113" s="42"/>
      <c r="B113" s="43"/>
      <c r="C113" s="36" t="s">
        <v>16</v>
      </c>
      <c r="D113" s="44"/>
      <c r="E113" s="44"/>
      <c r="F113" s="44"/>
      <c r="G113" s="44"/>
      <c r="H113" s="44"/>
      <c r="I113" s="44"/>
      <c r="J113" s="44"/>
      <c r="K113" s="44"/>
      <c r="L113" s="149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</row>
    <row r="114" s="2" customFormat="1" ht="26.25" customHeight="1">
      <c r="A114" s="42"/>
      <c r="B114" s="43"/>
      <c r="C114" s="44"/>
      <c r="D114" s="44"/>
      <c r="E114" s="175" t="str">
        <f>E7</f>
        <v>Rozvoj odbor. výukových prostor vč. vybavení na zákl. školách v Jihlavě - II. etapa - ZŠ Havlíčkova II.</v>
      </c>
      <c r="F114" s="36"/>
      <c r="G114" s="36"/>
      <c r="H114" s="36"/>
      <c r="I114" s="44"/>
      <c r="J114" s="44"/>
      <c r="K114" s="44"/>
      <c r="L114" s="149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</row>
    <row r="115" s="1" customFormat="1" ht="12" customHeight="1">
      <c r="B115" s="25"/>
      <c r="C115" s="36" t="s">
        <v>156</v>
      </c>
      <c r="D115" s="26"/>
      <c r="E115" s="26"/>
      <c r="F115" s="26"/>
      <c r="G115" s="26"/>
      <c r="H115" s="26"/>
      <c r="I115" s="26"/>
      <c r="J115" s="26"/>
      <c r="K115" s="26"/>
      <c r="L115" s="24"/>
    </row>
    <row r="116" s="2" customFormat="1" ht="23.25" customHeight="1">
      <c r="A116" s="42"/>
      <c r="B116" s="43"/>
      <c r="C116" s="44"/>
      <c r="D116" s="44"/>
      <c r="E116" s="175" t="s">
        <v>159</v>
      </c>
      <c r="F116" s="44"/>
      <c r="G116" s="44"/>
      <c r="H116" s="44"/>
      <c r="I116" s="44"/>
      <c r="J116" s="44"/>
      <c r="K116" s="44"/>
      <c r="L116" s="149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</row>
    <row r="117" s="2" customFormat="1" ht="12" customHeight="1">
      <c r="A117" s="42"/>
      <c r="B117" s="43"/>
      <c r="C117" s="36" t="s">
        <v>161</v>
      </c>
      <c r="D117" s="44"/>
      <c r="E117" s="44"/>
      <c r="F117" s="44"/>
      <c r="G117" s="44"/>
      <c r="H117" s="44"/>
      <c r="I117" s="44"/>
      <c r="J117" s="44"/>
      <c r="K117" s="44"/>
      <c r="L117" s="149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</row>
    <row r="118" s="2" customFormat="1" ht="16.5" customHeight="1">
      <c r="A118" s="42"/>
      <c r="B118" s="43"/>
      <c r="C118" s="44"/>
      <c r="D118" s="44"/>
      <c r="E118" s="73" t="str">
        <f>E11</f>
        <v>D.1.4.4 - 2 - silnoproudá eletrotechnika a bleskosvod</v>
      </c>
      <c r="F118" s="44"/>
      <c r="G118" s="44"/>
      <c r="H118" s="44"/>
      <c r="I118" s="44"/>
      <c r="J118" s="44"/>
      <c r="K118" s="44"/>
      <c r="L118" s="149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</row>
    <row r="119" s="2" customFormat="1" ht="6.96" customHeight="1">
      <c r="A119" s="42"/>
      <c r="B119" s="43"/>
      <c r="C119" s="44"/>
      <c r="D119" s="44"/>
      <c r="E119" s="44"/>
      <c r="F119" s="44"/>
      <c r="G119" s="44"/>
      <c r="H119" s="44"/>
      <c r="I119" s="44"/>
      <c r="J119" s="44"/>
      <c r="K119" s="44"/>
      <c r="L119" s="149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</row>
    <row r="120" s="2" customFormat="1" ht="12" customHeight="1">
      <c r="A120" s="42"/>
      <c r="B120" s="43"/>
      <c r="C120" s="36" t="s">
        <v>22</v>
      </c>
      <c r="D120" s="44"/>
      <c r="E120" s="44"/>
      <c r="F120" s="31" t="str">
        <f>F14</f>
        <v>Jihlava</v>
      </c>
      <c r="G120" s="44"/>
      <c r="H120" s="44"/>
      <c r="I120" s="36" t="s">
        <v>24</v>
      </c>
      <c r="J120" s="76" t="str">
        <f>IF(J14="","",J14)</f>
        <v>11. 9. 2024</v>
      </c>
      <c r="K120" s="44"/>
      <c r="L120" s="149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</row>
    <row r="121" s="2" customFormat="1" ht="6.96" customHeight="1">
      <c r="A121" s="42"/>
      <c r="B121" s="43"/>
      <c r="C121" s="44"/>
      <c r="D121" s="44"/>
      <c r="E121" s="44"/>
      <c r="F121" s="44"/>
      <c r="G121" s="44"/>
      <c r="H121" s="44"/>
      <c r="I121" s="44"/>
      <c r="J121" s="44"/>
      <c r="K121" s="44"/>
      <c r="L121" s="149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</row>
    <row r="122" s="2" customFormat="1" ht="40.05" customHeight="1">
      <c r="A122" s="42"/>
      <c r="B122" s="43"/>
      <c r="C122" s="36" t="s">
        <v>26</v>
      </c>
      <c r="D122" s="44"/>
      <c r="E122" s="44"/>
      <c r="F122" s="31" t="str">
        <f>E17</f>
        <v>Statutární město Jihlava</v>
      </c>
      <c r="G122" s="44"/>
      <c r="H122" s="44"/>
      <c r="I122" s="36" t="s">
        <v>33</v>
      </c>
      <c r="J122" s="40" t="str">
        <f>E23</f>
        <v>Ing. arch. Zuzana Hrubešová projektový atelier</v>
      </c>
      <c r="K122" s="44"/>
      <c r="L122" s="149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</row>
    <row r="123" s="2" customFormat="1" ht="25.65" customHeight="1">
      <c r="A123" s="42"/>
      <c r="B123" s="43"/>
      <c r="C123" s="36" t="s">
        <v>31</v>
      </c>
      <c r="D123" s="44"/>
      <c r="E123" s="44"/>
      <c r="F123" s="31" t="str">
        <f>IF(E20="","",E20)</f>
        <v>Vyplň údaj</v>
      </c>
      <c r="G123" s="44"/>
      <c r="H123" s="44"/>
      <c r="I123" s="36" t="s">
        <v>36</v>
      </c>
      <c r="J123" s="40" t="str">
        <f>E26</f>
        <v>Ing.Zbyněk Pecina (import do KROS4)</v>
      </c>
      <c r="K123" s="44"/>
      <c r="L123" s="149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</row>
    <row r="124" s="2" customFormat="1" ht="10.32" customHeight="1">
      <c r="A124" s="42"/>
      <c r="B124" s="43"/>
      <c r="C124" s="44"/>
      <c r="D124" s="44"/>
      <c r="E124" s="44"/>
      <c r="F124" s="44"/>
      <c r="G124" s="44"/>
      <c r="H124" s="44"/>
      <c r="I124" s="44"/>
      <c r="J124" s="44"/>
      <c r="K124" s="44"/>
      <c r="L124" s="149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</row>
    <row r="125" s="11" customFormat="1" ht="29.28" customHeight="1">
      <c r="A125" s="193"/>
      <c r="B125" s="194"/>
      <c r="C125" s="195" t="s">
        <v>408</v>
      </c>
      <c r="D125" s="196" t="s">
        <v>59</v>
      </c>
      <c r="E125" s="196" t="s">
        <v>55</v>
      </c>
      <c r="F125" s="196" t="s">
        <v>56</v>
      </c>
      <c r="G125" s="196" t="s">
        <v>409</v>
      </c>
      <c r="H125" s="196" t="s">
        <v>410</v>
      </c>
      <c r="I125" s="196" t="s">
        <v>411</v>
      </c>
      <c r="J125" s="196" t="s">
        <v>266</v>
      </c>
      <c r="K125" s="197" t="s">
        <v>412</v>
      </c>
      <c r="L125" s="198"/>
      <c r="M125" s="96" t="s">
        <v>28</v>
      </c>
      <c r="N125" s="97" t="s">
        <v>44</v>
      </c>
      <c r="O125" s="97" t="s">
        <v>413</v>
      </c>
      <c r="P125" s="97" t="s">
        <v>414</v>
      </c>
      <c r="Q125" s="97" t="s">
        <v>415</v>
      </c>
      <c r="R125" s="97" t="s">
        <v>416</v>
      </c>
      <c r="S125" s="97" t="s">
        <v>417</v>
      </c>
      <c r="T125" s="98" t="s">
        <v>418</v>
      </c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</row>
    <row r="126" s="2" customFormat="1" ht="22.8" customHeight="1">
      <c r="A126" s="42"/>
      <c r="B126" s="43"/>
      <c r="C126" s="103" t="s">
        <v>421</v>
      </c>
      <c r="D126" s="44"/>
      <c r="E126" s="44"/>
      <c r="F126" s="44"/>
      <c r="G126" s="44"/>
      <c r="H126" s="44"/>
      <c r="I126" s="44"/>
      <c r="J126" s="199">
        <f>BK126</f>
        <v>0</v>
      </c>
      <c r="K126" s="44"/>
      <c r="L126" s="48"/>
      <c r="M126" s="99"/>
      <c r="N126" s="200"/>
      <c r="O126" s="100"/>
      <c r="P126" s="201">
        <f>P127+P166</f>
        <v>0</v>
      </c>
      <c r="Q126" s="100"/>
      <c r="R126" s="201">
        <f>R127+R166</f>
        <v>0</v>
      </c>
      <c r="S126" s="100"/>
      <c r="T126" s="202">
        <f>T127+T166</f>
        <v>0</v>
      </c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T126" s="21" t="s">
        <v>73</v>
      </c>
      <c r="AU126" s="21" t="s">
        <v>271</v>
      </c>
      <c r="BK126" s="203">
        <f>BK127+BK166</f>
        <v>0</v>
      </c>
    </row>
    <row r="127" s="12" customFormat="1" ht="25.92" customHeight="1">
      <c r="A127" s="12"/>
      <c r="B127" s="204"/>
      <c r="C127" s="205"/>
      <c r="D127" s="206" t="s">
        <v>73</v>
      </c>
      <c r="E127" s="207" t="s">
        <v>4933</v>
      </c>
      <c r="F127" s="207" t="s">
        <v>5197</v>
      </c>
      <c r="G127" s="205"/>
      <c r="H127" s="205"/>
      <c r="I127" s="208"/>
      <c r="J127" s="209">
        <f>BK127</f>
        <v>0</v>
      </c>
      <c r="K127" s="205"/>
      <c r="L127" s="210"/>
      <c r="M127" s="211"/>
      <c r="N127" s="212"/>
      <c r="O127" s="212"/>
      <c r="P127" s="213">
        <f>P128+P131+P135+P139+P144</f>
        <v>0</v>
      </c>
      <c r="Q127" s="212"/>
      <c r="R127" s="213">
        <f>R128+R131+R135+R139+R144</f>
        <v>0</v>
      </c>
      <c r="S127" s="212"/>
      <c r="T127" s="214">
        <f>T128+T131+T135+T139+T144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15" t="s">
        <v>81</v>
      </c>
      <c r="AT127" s="216" t="s">
        <v>73</v>
      </c>
      <c r="AU127" s="216" t="s">
        <v>74</v>
      </c>
      <c r="AY127" s="215" t="s">
        <v>426</v>
      </c>
      <c r="BK127" s="217">
        <f>BK128+BK131+BK135+BK139+BK144</f>
        <v>0</v>
      </c>
    </row>
    <row r="128" s="12" customFormat="1" ht="22.8" customHeight="1">
      <c r="A128" s="12"/>
      <c r="B128" s="204"/>
      <c r="C128" s="205"/>
      <c r="D128" s="206" t="s">
        <v>73</v>
      </c>
      <c r="E128" s="218" t="s">
        <v>4791</v>
      </c>
      <c r="F128" s="218" t="s">
        <v>5198</v>
      </c>
      <c r="G128" s="205"/>
      <c r="H128" s="205"/>
      <c r="I128" s="208"/>
      <c r="J128" s="219">
        <f>BK128</f>
        <v>0</v>
      </c>
      <c r="K128" s="205"/>
      <c r="L128" s="210"/>
      <c r="M128" s="211"/>
      <c r="N128" s="212"/>
      <c r="O128" s="212"/>
      <c r="P128" s="213">
        <f>SUM(P129:P130)</f>
        <v>0</v>
      </c>
      <c r="Q128" s="212"/>
      <c r="R128" s="213">
        <f>SUM(R129:R130)</f>
        <v>0</v>
      </c>
      <c r="S128" s="212"/>
      <c r="T128" s="214">
        <f>SUM(T129:T130)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5" t="s">
        <v>81</v>
      </c>
      <c r="AT128" s="216" t="s">
        <v>73</v>
      </c>
      <c r="AU128" s="216" t="s">
        <v>81</v>
      </c>
      <c r="AY128" s="215" t="s">
        <v>426</v>
      </c>
      <c r="BK128" s="217">
        <f>SUM(BK129:BK130)</f>
        <v>0</v>
      </c>
    </row>
    <row r="129" s="2" customFormat="1" ht="16.5" customHeight="1">
      <c r="A129" s="42"/>
      <c r="B129" s="43"/>
      <c r="C129" s="220" t="s">
        <v>81</v>
      </c>
      <c r="D129" s="220" t="s">
        <v>433</v>
      </c>
      <c r="E129" s="221" t="s">
        <v>5199</v>
      </c>
      <c r="F129" s="222" t="s">
        <v>5200</v>
      </c>
      <c r="G129" s="223" t="s">
        <v>5201</v>
      </c>
      <c r="H129" s="224">
        <v>1</v>
      </c>
      <c r="I129" s="225"/>
      <c r="J129" s="226">
        <f>ROUND(I129*H129,2)</f>
        <v>0</v>
      </c>
      <c r="K129" s="222" t="s">
        <v>28</v>
      </c>
      <c r="L129" s="48"/>
      <c r="M129" s="227" t="s">
        <v>28</v>
      </c>
      <c r="N129" s="228" t="s">
        <v>45</v>
      </c>
      <c r="O129" s="88"/>
      <c r="P129" s="229">
        <f>O129*H129</f>
        <v>0</v>
      </c>
      <c r="Q129" s="229">
        <v>0</v>
      </c>
      <c r="R129" s="229">
        <f>Q129*H129</f>
        <v>0</v>
      </c>
      <c r="S129" s="229">
        <v>0</v>
      </c>
      <c r="T129" s="230">
        <f>S129*H129</f>
        <v>0</v>
      </c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R129" s="231" t="s">
        <v>933</v>
      </c>
      <c r="AT129" s="231" t="s">
        <v>433</v>
      </c>
      <c r="AU129" s="231" t="s">
        <v>83</v>
      </c>
      <c r="AY129" s="21" t="s">
        <v>426</v>
      </c>
      <c r="BE129" s="232">
        <f>IF(N129="základní",J129,0)</f>
        <v>0</v>
      </c>
      <c r="BF129" s="232">
        <f>IF(N129="snížená",J129,0)</f>
        <v>0</v>
      </c>
      <c r="BG129" s="232">
        <f>IF(N129="zákl. přenesená",J129,0)</f>
        <v>0</v>
      </c>
      <c r="BH129" s="232">
        <f>IF(N129="sníž. přenesená",J129,0)</f>
        <v>0</v>
      </c>
      <c r="BI129" s="232">
        <f>IF(N129="nulová",J129,0)</f>
        <v>0</v>
      </c>
      <c r="BJ129" s="21" t="s">
        <v>81</v>
      </c>
      <c r="BK129" s="232">
        <f>ROUND(I129*H129,2)</f>
        <v>0</v>
      </c>
      <c r="BL129" s="21" t="s">
        <v>933</v>
      </c>
      <c r="BM129" s="231" t="s">
        <v>83</v>
      </c>
    </row>
    <row r="130" s="2" customFormat="1" ht="16.5" customHeight="1">
      <c r="A130" s="42"/>
      <c r="B130" s="43"/>
      <c r="C130" s="220" t="s">
        <v>83</v>
      </c>
      <c r="D130" s="220" t="s">
        <v>433</v>
      </c>
      <c r="E130" s="221" t="s">
        <v>5202</v>
      </c>
      <c r="F130" s="222" t="s">
        <v>5203</v>
      </c>
      <c r="G130" s="223" t="s">
        <v>5201</v>
      </c>
      <c r="H130" s="224">
        <v>1</v>
      </c>
      <c r="I130" s="225"/>
      <c r="J130" s="226">
        <f>ROUND(I130*H130,2)</f>
        <v>0</v>
      </c>
      <c r="K130" s="222" t="s">
        <v>28</v>
      </c>
      <c r="L130" s="48"/>
      <c r="M130" s="227" t="s">
        <v>28</v>
      </c>
      <c r="N130" s="228" t="s">
        <v>45</v>
      </c>
      <c r="O130" s="88"/>
      <c r="P130" s="229">
        <f>O130*H130</f>
        <v>0</v>
      </c>
      <c r="Q130" s="229">
        <v>0</v>
      </c>
      <c r="R130" s="229">
        <f>Q130*H130</f>
        <v>0</v>
      </c>
      <c r="S130" s="229">
        <v>0</v>
      </c>
      <c r="T130" s="230">
        <f>S130*H130</f>
        <v>0</v>
      </c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R130" s="231" t="s">
        <v>933</v>
      </c>
      <c r="AT130" s="231" t="s">
        <v>433</v>
      </c>
      <c r="AU130" s="231" t="s">
        <v>83</v>
      </c>
      <c r="AY130" s="21" t="s">
        <v>426</v>
      </c>
      <c r="BE130" s="232">
        <f>IF(N130="základní",J130,0)</f>
        <v>0</v>
      </c>
      <c r="BF130" s="232">
        <f>IF(N130="snížená",J130,0)</f>
        <v>0</v>
      </c>
      <c r="BG130" s="232">
        <f>IF(N130="zákl. přenesená",J130,0)</f>
        <v>0</v>
      </c>
      <c r="BH130" s="232">
        <f>IF(N130="sníž. přenesená",J130,0)</f>
        <v>0</v>
      </c>
      <c r="BI130" s="232">
        <f>IF(N130="nulová",J130,0)</f>
        <v>0</v>
      </c>
      <c r="BJ130" s="21" t="s">
        <v>81</v>
      </c>
      <c r="BK130" s="232">
        <f>ROUND(I130*H130,2)</f>
        <v>0</v>
      </c>
      <c r="BL130" s="21" t="s">
        <v>933</v>
      </c>
      <c r="BM130" s="231" t="s">
        <v>438</v>
      </c>
    </row>
    <row r="131" s="12" customFormat="1" ht="22.8" customHeight="1">
      <c r="A131" s="12"/>
      <c r="B131" s="204"/>
      <c r="C131" s="205"/>
      <c r="D131" s="206" t="s">
        <v>73</v>
      </c>
      <c r="E131" s="218" t="s">
        <v>4820</v>
      </c>
      <c r="F131" s="218" t="s">
        <v>5204</v>
      </c>
      <c r="G131" s="205"/>
      <c r="H131" s="205"/>
      <c r="I131" s="208"/>
      <c r="J131" s="219">
        <f>BK131</f>
        <v>0</v>
      </c>
      <c r="K131" s="205"/>
      <c r="L131" s="210"/>
      <c r="M131" s="211"/>
      <c r="N131" s="212"/>
      <c r="O131" s="212"/>
      <c r="P131" s="213">
        <f>SUM(P132:P134)</f>
        <v>0</v>
      </c>
      <c r="Q131" s="212"/>
      <c r="R131" s="213">
        <f>SUM(R132:R134)</f>
        <v>0</v>
      </c>
      <c r="S131" s="212"/>
      <c r="T131" s="214">
        <f>SUM(T132:T134)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5" t="s">
        <v>81</v>
      </c>
      <c r="AT131" s="216" t="s">
        <v>73</v>
      </c>
      <c r="AU131" s="216" t="s">
        <v>81</v>
      </c>
      <c r="AY131" s="215" t="s">
        <v>426</v>
      </c>
      <c r="BK131" s="217">
        <f>SUM(BK132:BK134)</f>
        <v>0</v>
      </c>
    </row>
    <row r="132" s="2" customFormat="1" ht="21.75" customHeight="1">
      <c r="A132" s="42"/>
      <c r="B132" s="43"/>
      <c r="C132" s="220" t="s">
        <v>469</v>
      </c>
      <c r="D132" s="220" t="s">
        <v>433</v>
      </c>
      <c r="E132" s="221" t="s">
        <v>5205</v>
      </c>
      <c r="F132" s="222" t="s">
        <v>5206</v>
      </c>
      <c r="G132" s="223" t="s">
        <v>5201</v>
      </c>
      <c r="H132" s="224">
        <v>1</v>
      </c>
      <c r="I132" s="225"/>
      <c r="J132" s="226">
        <f>ROUND(I132*H132,2)</f>
        <v>0</v>
      </c>
      <c r="K132" s="222" t="s">
        <v>28</v>
      </c>
      <c r="L132" s="48"/>
      <c r="M132" s="227" t="s">
        <v>28</v>
      </c>
      <c r="N132" s="228" t="s">
        <v>45</v>
      </c>
      <c r="O132" s="88"/>
      <c r="P132" s="229">
        <f>O132*H132</f>
        <v>0</v>
      </c>
      <c r="Q132" s="229">
        <v>0</v>
      </c>
      <c r="R132" s="229">
        <f>Q132*H132</f>
        <v>0</v>
      </c>
      <c r="S132" s="229">
        <v>0</v>
      </c>
      <c r="T132" s="230">
        <f>S132*H132</f>
        <v>0</v>
      </c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R132" s="231" t="s">
        <v>933</v>
      </c>
      <c r="AT132" s="231" t="s">
        <v>433</v>
      </c>
      <c r="AU132" s="231" t="s">
        <v>83</v>
      </c>
      <c r="AY132" s="21" t="s">
        <v>426</v>
      </c>
      <c r="BE132" s="232">
        <f>IF(N132="základní",J132,0)</f>
        <v>0</v>
      </c>
      <c r="BF132" s="232">
        <f>IF(N132="snížená",J132,0)</f>
        <v>0</v>
      </c>
      <c r="BG132" s="232">
        <f>IF(N132="zákl. přenesená",J132,0)</f>
        <v>0</v>
      </c>
      <c r="BH132" s="232">
        <f>IF(N132="sníž. přenesená",J132,0)</f>
        <v>0</v>
      </c>
      <c r="BI132" s="232">
        <f>IF(N132="nulová",J132,0)</f>
        <v>0</v>
      </c>
      <c r="BJ132" s="21" t="s">
        <v>81</v>
      </c>
      <c r="BK132" s="232">
        <f>ROUND(I132*H132,2)</f>
        <v>0</v>
      </c>
      <c r="BL132" s="21" t="s">
        <v>933</v>
      </c>
      <c r="BM132" s="231" t="s">
        <v>517</v>
      </c>
    </row>
    <row r="133" s="2" customFormat="1" ht="16.5" customHeight="1">
      <c r="A133" s="42"/>
      <c r="B133" s="43"/>
      <c r="C133" s="220" t="s">
        <v>438</v>
      </c>
      <c r="D133" s="220" t="s">
        <v>433</v>
      </c>
      <c r="E133" s="221" t="s">
        <v>5199</v>
      </c>
      <c r="F133" s="222" t="s">
        <v>5200</v>
      </c>
      <c r="G133" s="223" t="s">
        <v>5201</v>
      </c>
      <c r="H133" s="224">
        <v>1</v>
      </c>
      <c r="I133" s="225"/>
      <c r="J133" s="226">
        <f>ROUND(I133*H133,2)</f>
        <v>0</v>
      </c>
      <c r="K133" s="222" t="s">
        <v>28</v>
      </c>
      <c r="L133" s="48"/>
      <c r="M133" s="227" t="s">
        <v>28</v>
      </c>
      <c r="N133" s="228" t="s">
        <v>45</v>
      </c>
      <c r="O133" s="88"/>
      <c r="P133" s="229">
        <f>O133*H133</f>
        <v>0</v>
      </c>
      <c r="Q133" s="229">
        <v>0</v>
      </c>
      <c r="R133" s="229">
        <f>Q133*H133</f>
        <v>0</v>
      </c>
      <c r="S133" s="229">
        <v>0</v>
      </c>
      <c r="T133" s="230">
        <f>S133*H133</f>
        <v>0</v>
      </c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R133" s="231" t="s">
        <v>933</v>
      </c>
      <c r="AT133" s="231" t="s">
        <v>433</v>
      </c>
      <c r="AU133" s="231" t="s">
        <v>83</v>
      </c>
      <c r="AY133" s="21" t="s">
        <v>426</v>
      </c>
      <c r="BE133" s="232">
        <f>IF(N133="základní",J133,0)</f>
        <v>0</v>
      </c>
      <c r="BF133" s="232">
        <f>IF(N133="snížená",J133,0)</f>
        <v>0</v>
      </c>
      <c r="BG133" s="232">
        <f>IF(N133="zákl. přenesená",J133,0)</f>
        <v>0</v>
      </c>
      <c r="BH133" s="232">
        <f>IF(N133="sníž. přenesená",J133,0)</f>
        <v>0</v>
      </c>
      <c r="BI133" s="232">
        <f>IF(N133="nulová",J133,0)</f>
        <v>0</v>
      </c>
      <c r="BJ133" s="21" t="s">
        <v>81</v>
      </c>
      <c r="BK133" s="232">
        <f>ROUND(I133*H133,2)</f>
        <v>0</v>
      </c>
      <c r="BL133" s="21" t="s">
        <v>933</v>
      </c>
      <c r="BM133" s="231" t="s">
        <v>491</v>
      </c>
    </row>
    <row r="134" s="2" customFormat="1" ht="16.5" customHeight="1">
      <c r="A134" s="42"/>
      <c r="B134" s="43"/>
      <c r="C134" s="220" t="s">
        <v>501</v>
      </c>
      <c r="D134" s="220" t="s">
        <v>433</v>
      </c>
      <c r="E134" s="221" t="s">
        <v>5202</v>
      </c>
      <c r="F134" s="222" t="s">
        <v>5203</v>
      </c>
      <c r="G134" s="223" t="s">
        <v>5201</v>
      </c>
      <c r="H134" s="224">
        <v>1</v>
      </c>
      <c r="I134" s="225"/>
      <c r="J134" s="226">
        <f>ROUND(I134*H134,2)</f>
        <v>0</v>
      </c>
      <c r="K134" s="222" t="s">
        <v>28</v>
      </c>
      <c r="L134" s="48"/>
      <c r="M134" s="227" t="s">
        <v>28</v>
      </c>
      <c r="N134" s="228" t="s">
        <v>45</v>
      </c>
      <c r="O134" s="88"/>
      <c r="P134" s="229">
        <f>O134*H134</f>
        <v>0</v>
      </c>
      <c r="Q134" s="229">
        <v>0</v>
      </c>
      <c r="R134" s="229">
        <f>Q134*H134</f>
        <v>0</v>
      </c>
      <c r="S134" s="229">
        <v>0</v>
      </c>
      <c r="T134" s="230">
        <f>S134*H134</f>
        <v>0</v>
      </c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R134" s="231" t="s">
        <v>933</v>
      </c>
      <c r="AT134" s="231" t="s">
        <v>433</v>
      </c>
      <c r="AU134" s="231" t="s">
        <v>83</v>
      </c>
      <c r="AY134" s="21" t="s">
        <v>426</v>
      </c>
      <c r="BE134" s="232">
        <f>IF(N134="základní",J134,0)</f>
        <v>0</v>
      </c>
      <c r="BF134" s="232">
        <f>IF(N134="snížená",J134,0)</f>
        <v>0</v>
      </c>
      <c r="BG134" s="232">
        <f>IF(N134="zákl. přenesená",J134,0)</f>
        <v>0</v>
      </c>
      <c r="BH134" s="232">
        <f>IF(N134="sníž. přenesená",J134,0)</f>
        <v>0</v>
      </c>
      <c r="BI134" s="232">
        <f>IF(N134="nulová",J134,0)</f>
        <v>0</v>
      </c>
      <c r="BJ134" s="21" t="s">
        <v>81</v>
      </c>
      <c r="BK134" s="232">
        <f>ROUND(I134*H134,2)</f>
        <v>0</v>
      </c>
      <c r="BL134" s="21" t="s">
        <v>933</v>
      </c>
      <c r="BM134" s="231" t="s">
        <v>572</v>
      </c>
    </row>
    <row r="135" s="12" customFormat="1" ht="22.8" customHeight="1">
      <c r="A135" s="12"/>
      <c r="B135" s="204"/>
      <c r="C135" s="205"/>
      <c r="D135" s="206" t="s">
        <v>73</v>
      </c>
      <c r="E135" s="218" t="s">
        <v>4828</v>
      </c>
      <c r="F135" s="218" t="s">
        <v>5207</v>
      </c>
      <c r="G135" s="205"/>
      <c r="H135" s="205"/>
      <c r="I135" s="208"/>
      <c r="J135" s="219">
        <f>BK135</f>
        <v>0</v>
      </c>
      <c r="K135" s="205"/>
      <c r="L135" s="210"/>
      <c r="M135" s="211"/>
      <c r="N135" s="212"/>
      <c r="O135" s="212"/>
      <c r="P135" s="213">
        <f>SUM(P136:P138)</f>
        <v>0</v>
      </c>
      <c r="Q135" s="212"/>
      <c r="R135" s="213">
        <f>SUM(R136:R138)</f>
        <v>0</v>
      </c>
      <c r="S135" s="212"/>
      <c r="T135" s="214">
        <f>SUM(T136:T138)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15" t="s">
        <v>81</v>
      </c>
      <c r="AT135" s="216" t="s">
        <v>73</v>
      </c>
      <c r="AU135" s="216" t="s">
        <v>81</v>
      </c>
      <c r="AY135" s="215" t="s">
        <v>426</v>
      </c>
      <c r="BK135" s="217">
        <f>SUM(BK136:BK138)</f>
        <v>0</v>
      </c>
    </row>
    <row r="136" s="2" customFormat="1" ht="21.75" customHeight="1">
      <c r="A136" s="42"/>
      <c r="B136" s="43"/>
      <c r="C136" s="220" t="s">
        <v>517</v>
      </c>
      <c r="D136" s="220" t="s">
        <v>433</v>
      </c>
      <c r="E136" s="221" t="s">
        <v>5205</v>
      </c>
      <c r="F136" s="222" t="s">
        <v>5206</v>
      </c>
      <c r="G136" s="223" t="s">
        <v>5201</v>
      </c>
      <c r="H136" s="224">
        <v>1</v>
      </c>
      <c r="I136" s="225"/>
      <c r="J136" s="226">
        <f>ROUND(I136*H136,2)</f>
        <v>0</v>
      </c>
      <c r="K136" s="222" t="s">
        <v>28</v>
      </c>
      <c r="L136" s="48"/>
      <c r="M136" s="227" t="s">
        <v>28</v>
      </c>
      <c r="N136" s="228" t="s">
        <v>45</v>
      </c>
      <c r="O136" s="88"/>
      <c r="P136" s="229">
        <f>O136*H136</f>
        <v>0</v>
      </c>
      <c r="Q136" s="229">
        <v>0</v>
      </c>
      <c r="R136" s="229">
        <f>Q136*H136</f>
        <v>0</v>
      </c>
      <c r="S136" s="229">
        <v>0</v>
      </c>
      <c r="T136" s="230">
        <f>S136*H136</f>
        <v>0</v>
      </c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R136" s="231" t="s">
        <v>933</v>
      </c>
      <c r="AT136" s="231" t="s">
        <v>433</v>
      </c>
      <c r="AU136" s="231" t="s">
        <v>83</v>
      </c>
      <c r="AY136" s="21" t="s">
        <v>426</v>
      </c>
      <c r="BE136" s="232">
        <f>IF(N136="základní",J136,0)</f>
        <v>0</v>
      </c>
      <c r="BF136" s="232">
        <f>IF(N136="snížená",J136,0)</f>
        <v>0</v>
      </c>
      <c r="BG136" s="232">
        <f>IF(N136="zákl. přenesená",J136,0)</f>
        <v>0</v>
      </c>
      <c r="BH136" s="232">
        <f>IF(N136="sníž. přenesená",J136,0)</f>
        <v>0</v>
      </c>
      <c r="BI136" s="232">
        <f>IF(N136="nulová",J136,0)</f>
        <v>0</v>
      </c>
      <c r="BJ136" s="21" t="s">
        <v>81</v>
      </c>
      <c r="BK136" s="232">
        <f>ROUND(I136*H136,2)</f>
        <v>0</v>
      </c>
      <c r="BL136" s="21" t="s">
        <v>933</v>
      </c>
      <c r="BM136" s="231" t="s">
        <v>564</v>
      </c>
    </row>
    <row r="137" s="2" customFormat="1" ht="16.5" customHeight="1">
      <c r="A137" s="42"/>
      <c r="B137" s="43"/>
      <c r="C137" s="220" t="s">
        <v>531</v>
      </c>
      <c r="D137" s="220" t="s">
        <v>433</v>
      </c>
      <c r="E137" s="221" t="s">
        <v>5199</v>
      </c>
      <c r="F137" s="222" t="s">
        <v>5200</v>
      </c>
      <c r="G137" s="223" t="s">
        <v>5201</v>
      </c>
      <c r="H137" s="224">
        <v>1</v>
      </c>
      <c r="I137" s="225"/>
      <c r="J137" s="226">
        <f>ROUND(I137*H137,2)</f>
        <v>0</v>
      </c>
      <c r="K137" s="222" t="s">
        <v>28</v>
      </c>
      <c r="L137" s="48"/>
      <c r="M137" s="227" t="s">
        <v>28</v>
      </c>
      <c r="N137" s="228" t="s">
        <v>45</v>
      </c>
      <c r="O137" s="88"/>
      <c r="P137" s="229">
        <f>O137*H137</f>
        <v>0</v>
      </c>
      <c r="Q137" s="229">
        <v>0</v>
      </c>
      <c r="R137" s="229">
        <f>Q137*H137</f>
        <v>0</v>
      </c>
      <c r="S137" s="229">
        <v>0</v>
      </c>
      <c r="T137" s="230">
        <f>S137*H137</f>
        <v>0</v>
      </c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R137" s="231" t="s">
        <v>933</v>
      </c>
      <c r="AT137" s="231" t="s">
        <v>433</v>
      </c>
      <c r="AU137" s="231" t="s">
        <v>83</v>
      </c>
      <c r="AY137" s="21" t="s">
        <v>426</v>
      </c>
      <c r="BE137" s="232">
        <f>IF(N137="základní",J137,0)</f>
        <v>0</v>
      </c>
      <c r="BF137" s="232">
        <f>IF(N137="snížená",J137,0)</f>
        <v>0</v>
      </c>
      <c r="BG137" s="232">
        <f>IF(N137="zákl. přenesená",J137,0)</f>
        <v>0</v>
      </c>
      <c r="BH137" s="232">
        <f>IF(N137="sníž. přenesená",J137,0)</f>
        <v>0</v>
      </c>
      <c r="BI137" s="232">
        <f>IF(N137="nulová",J137,0)</f>
        <v>0</v>
      </c>
      <c r="BJ137" s="21" t="s">
        <v>81</v>
      </c>
      <c r="BK137" s="232">
        <f>ROUND(I137*H137,2)</f>
        <v>0</v>
      </c>
      <c r="BL137" s="21" t="s">
        <v>933</v>
      </c>
      <c r="BM137" s="231" t="s">
        <v>627</v>
      </c>
    </row>
    <row r="138" s="2" customFormat="1" ht="16.5" customHeight="1">
      <c r="A138" s="42"/>
      <c r="B138" s="43"/>
      <c r="C138" s="220" t="s">
        <v>491</v>
      </c>
      <c r="D138" s="220" t="s">
        <v>433</v>
      </c>
      <c r="E138" s="221" t="s">
        <v>5202</v>
      </c>
      <c r="F138" s="222" t="s">
        <v>5203</v>
      </c>
      <c r="G138" s="223" t="s">
        <v>5201</v>
      </c>
      <c r="H138" s="224">
        <v>2</v>
      </c>
      <c r="I138" s="225"/>
      <c r="J138" s="226">
        <f>ROUND(I138*H138,2)</f>
        <v>0</v>
      </c>
      <c r="K138" s="222" t="s">
        <v>28</v>
      </c>
      <c r="L138" s="48"/>
      <c r="M138" s="227" t="s">
        <v>28</v>
      </c>
      <c r="N138" s="228" t="s">
        <v>45</v>
      </c>
      <c r="O138" s="88"/>
      <c r="P138" s="229">
        <f>O138*H138</f>
        <v>0</v>
      </c>
      <c r="Q138" s="229">
        <v>0</v>
      </c>
      <c r="R138" s="229">
        <f>Q138*H138</f>
        <v>0</v>
      </c>
      <c r="S138" s="229">
        <v>0</v>
      </c>
      <c r="T138" s="230">
        <f>S138*H138</f>
        <v>0</v>
      </c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R138" s="231" t="s">
        <v>933</v>
      </c>
      <c r="AT138" s="231" t="s">
        <v>433</v>
      </c>
      <c r="AU138" s="231" t="s">
        <v>83</v>
      </c>
      <c r="AY138" s="21" t="s">
        <v>426</v>
      </c>
      <c r="BE138" s="232">
        <f>IF(N138="základní",J138,0)</f>
        <v>0</v>
      </c>
      <c r="BF138" s="232">
        <f>IF(N138="snížená",J138,0)</f>
        <v>0</v>
      </c>
      <c r="BG138" s="232">
        <f>IF(N138="zákl. přenesená",J138,0)</f>
        <v>0</v>
      </c>
      <c r="BH138" s="232">
        <f>IF(N138="sníž. přenesená",J138,0)</f>
        <v>0</v>
      </c>
      <c r="BI138" s="232">
        <f>IF(N138="nulová",J138,0)</f>
        <v>0</v>
      </c>
      <c r="BJ138" s="21" t="s">
        <v>81</v>
      </c>
      <c r="BK138" s="232">
        <f>ROUND(I138*H138,2)</f>
        <v>0</v>
      </c>
      <c r="BL138" s="21" t="s">
        <v>933</v>
      </c>
      <c r="BM138" s="231" t="s">
        <v>645</v>
      </c>
    </row>
    <row r="139" s="12" customFormat="1" ht="22.8" customHeight="1">
      <c r="A139" s="12"/>
      <c r="B139" s="204"/>
      <c r="C139" s="205"/>
      <c r="D139" s="206" t="s">
        <v>73</v>
      </c>
      <c r="E139" s="218" t="s">
        <v>4854</v>
      </c>
      <c r="F139" s="218" t="s">
        <v>5208</v>
      </c>
      <c r="G139" s="205"/>
      <c r="H139" s="205"/>
      <c r="I139" s="208"/>
      <c r="J139" s="219">
        <f>BK139</f>
        <v>0</v>
      </c>
      <c r="K139" s="205"/>
      <c r="L139" s="210"/>
      <c r="M139" s="211"/>
      <c r="N139" s="212"/>
      <c r="O139" s="212"/>
      <c r="P139" s="213">
        <f>SUM(P140:P143)</f>
        <v>0</v>
      </c>
      <c r="Q139" s="212"/>
      <c r="R139" s="213">
        <f>SUM(R140:R143)</f>
        <v>0</v>
      </c>
      <c r="S139" s="212"/>
      <c r="T139" s="214">
        <f>SUM(T140:T143)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15" t="s">
        <v>81</v>
      </c>
      <c r="AT139" s="216" t="s">
        <v>73</v>
      </c>
      <c r="AU139" s="216" t="s">
        <v>81</v>
      </c>
      <c r="AY139" s="215" t="s">
        <v>426</v>
      </c>
      <c r="BK139" s="217">
        <f>SUM(BK140:BK143)</f>
        <v>0</v>
      </c>
    </row>
    <row r="140" s="2" customFormat="1" ht="21.75" customHeight="1">
      <c r="A140" s="42"/>
      <c r="B140" s="43"/>
      <c r="C140" s="220" t="s">
        <v>556</v>
      </c>
      <c r="D140" s="220" t="s">
        <v>433</v>
      </c>
      <c r="E140" s="221" t="s">
        <v>5205</v>
      </c>
      <c r="F140" s="222" t="s">
        <v>5206</v>
      </c>
      <c r="G140" s="223" t="s">
        <v>5201</v>
      </c>
      <c r="H140" s="224">
        <v>1</v>
      </c>
      <c r="I140" s="225"/>
      <c r="J140" s="226">
        <f>ROUND(I140*H140,2)</f>
        <v>0</v>
      </c>
      <c r="K140" s="222" t="s">
        <v>28</v>
      </c>
      <c r="L140" s="48"/>
      <c r="M140" s="227" t="s">
        <v>28</v>
      </c>
      <c r="N140" s="228" t="s">
        <v>45</v>
      </c>
      <c r="O140" s="88"/>
      <c r="P140" s="229">
        <f>O140*H140</f>
        <v>0</v>
      </c>
      <c r="Q140" s="229">
        <v>0</v>
      </c>
      <c r="R140" s="229">
        <f>Q140*H140</f>
        <v>0</v>
      </c>
      <c r="S140" s="229">
        <v>0</v>
      </c>
      <c r="T140" s="230">
        <f>S140*H140</f>
        <v>0</v>
      </c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R140" s="231" t="s">
        <v>933</v>
      </c>
      <c r="AT140" s="231" t="s">
        <v>433</v>
      </c>
      <c r="AU140" s="231" t="s">
        <v>83</v>
      </c>
      <c r="AY140" s="21" t="s">
        <v>426</v>
      </c>
      <c r="BE140" s="232">
        <f>IF(N140="základní",J140,0)</f>
        <v>0</v>
      </c>
      <c r="BF140" s="232">
        <f>IF(N140="snížená",J140,0)</f>
        <v>0</v>
      </c>
      <c r="BG140" s="232">
        <f>IF(N140="zákl. přenesená",J140,0)</f>
        <v>0</v>
      </c>
      <c r="BH140" s="232">
        <f>IF(N140="sníž. přenesená",J140,0)</f>
        <v>0</v>
      </c>
      <c r="BI140" s="232">
        <f>IF(N140="nulová",J140,0)</f>
        <v>0</v>
      </c>
      <c r="BJ140" s="21" t="s">
        <v>81</v>
      </c>
      <c r="BK140" s="232">
        <f>ROUND(I140*H140,2)</f>
        <v>0</v>
      </c>
      <c r="BL140" s="21" t="s">
        <v>933</v>
      </c>
      <c r="BM140" s="231" t="s">
        <v>657</v>
      </c>
    </row>
    <row r="141" s="2" customFormat="1" ht="16.5" customHeight="1">
      <c r="A141" s="42"/>
      <c r="B141" s="43"/>
      <c r="C141" s="220" t="s">
        <v>572</v>
      </c>
      <c r="D141" s="220" t="s">
        <v>433</v>
      </c>
      <c r="E141" s="221" t="s">
        <v>5199</v>
      </c>
      <c r="F141" s="222" t="s">
        <v>5200</v>
      </c>
      <c r="G141" s="223" t="s">
        <v>5201</v>
      </c>
      <c r="H141" s="224">
        <v>1</v>
      </c>
      <c r="I141" s="225"/>
      <c r="J141" s="226">
        <f>ROUND(I141*H141,2)</f>
        <v>0</v>
      </c>
      <c r="K141" s="222" t="s">
        <v>28</v>
      </c>
      <c r="L141" s="48"/>
      <c r="M141" s="227" t="s">
        <v>28</v>
      </c>
      <c r="N141" s="228" t="s">
        <v>45</v>
      </c>
      <c r="O141" s="88"/>
      <c r="P141" s="229">
        <f>O141*H141</f>
        <v>0</v>
      </c>
      <c r="Q141" s="229">
        <v>0</v>
      </c>
      <c r="R141" s="229">
        <f>Q141*H141</f>
        <v>0</v>
      </c>
      <c r="S141" s="229">
        <v>0</v>
      </c>
      <c r="T141" s="230">
        <f>S141*H141</f>
        <v>0</v>
      </c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R141" s="231" t="s">
        <v>933</v>
      </c>
      <c r="AT141" s="231" t="s">
        <v>433</v>
      </c>
      <c r="AU141" s="231" t="s">
        <v>83</v>
      </c>
      <c r="AY141" s="21" t="s">
        <v>426</v>
      </c>
      <c r="BE141" s="232">
        <f>IF(N141="základní",J141,0)</f>
        <v>0</v>
      </c>
      <c r="BF141" s="232">
        <f>IF(N141="snížená",J141,0)</f>
        <v>0</v>
      </c>
      <c r="BG141" s="232">
        <f>IF(N141="zákl. přenesená",J141,0)</f>
        <v>0</v>
      </c>
      <c r="BH141" s="232">
        <f>IF(N141="sníž. přenesená",J141,0)</f>
        <v>0</v>
      </c>
      <c r="BI141" s="232">
        <f>IF(N141="nulová",J141,0)</f>
        <v>0</v>
      </c>
      <c r="BJ141" s="21" t="s">
        <v>81</v>
      </c>
      <c r="BK141" s="232">
        <f>ROUND(I141*H141,2)</f>
        <v>0</v>
      </c>
      <c r="BL141" s="21" t="s">
        <v>933</v>
      </c>
      <c r="BM141" s="231" t="s">
        <v>668</v>
      </c>
    </row>
    <row r="142" s="2" customFormat="1" ht="16.5" customHeight="1">
      <c r="A142" s="42"/>
      <c r="B142" s="43"/>
      <c r="C142" s="220" t="s">
        <v>429</v>
      </c>
      <c r="D142" s="220" t="s">
        <v>433</v>
      </c>
      <c r="E142" s="221" t="s">
        <v>5202</v>
      </c>
      <c r="F142" s="222" t="s">
        <v>5203</v>
      </c>
      <c r="G142" s="223" t="s">
        <v>5201</v>
      </c>
      <c r="H142" s="224">
        <v>2</v>
      </c>
      <c r="I142" s="225"/>
      <c r="J142" s="226">
        <f>ROUND(I142*H142,2)</f>
        <v>0</v>
      </c>
      <c r="K142" s="222" t="s">
        <v>28</v>
      </c>
      <c r="L142" s="48"/>
      <c r="M142" s="227" t="s">
        <v>28</v>
      </c>
      <c r="N142" s="228" t="s">
        <v>45</v>
      </c>
      <c r="O142" s="88"/>
      <c r="P142" s="229">
        <f>O142*H142</f>
        <v>0</v>
      </c>
      <c r="Q142" s="229">
        <v>0</v>
      </c>
      <c r="R142" s="229">
        <f>Q142*H142</f>
        <v>0</v>
      </c>
      <c r="S142" s="229">
        <v>0</v>
      </c>
      <c r="T142" s="230">
        <f>S142*H142</f>
        <v>0</v>
      </c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R142" s="231" t="s">
        <v>933</v>
      </c>
      <c r="AT142" s="231" t="s">
        <v>433</v>
      </c>
      <c r="AU142" s="231" t="s">
        <v>83</v>
      </c>
      <c r="AY142" s="21" t="s">
        <v>426</v>
      </c>
      <c r="BE142" s="232">
        <f>IF(N142="základní",J142,0)</f>
        <v>0</v>
      </c>
      <c r="BF142" s="232">
        <f>IF(N142="snížená",J142,0)</f>
        <v>0</v>
      </c>
      <c r="BG142" s="232">
        <f>IF(N142="zákl. přenesená",J142,0)</f>
        <v>0</v>
      </c>
      <c r="BH142" s="232">
        <f>IF(N142="sníž. přenesená",J142,0)</f>
        <v>0</v>
      </c>
      <c r="BI142" s="232">
        <f>IF(N142="nulová",J142,0)</f>
        <v>0</v>
      </c>
      <c r="BJ142" s="21" t="s">
        <v>81</v>
      </c>
      <c r="BK142" s="232">
        <f>ROUND(I142*H142,2)</f>
        <v>0</v>
      </c>
      <c r="BL142" s="21" t="s">
        <v>933</v>
      </c>
      <c r="BM142" s="231" t="s">
        <v>677</v>
      </c>
    </row>
    <row r="143" s="2" customFormat="1" ht="16.5" customHeight="1">
      <c r="A143" s="42"/>
      <c r="B143" s="43"/>
      <c r="C143" s="220" t="s">
        <v>564</v>
      </c>
      <c r="D143" s="220" t="s">
        <v>433</v>
      </c>
      <c r="E143" s="221" t="s">
        <v>5209</v>
      </c>
      <c r="F143" s="222" t="s">
        <v>5210</v>
      </c>
      <c r="G143" s="223" t="s">
        <v>5201</v>
      </c>
      <c r="H143" s="224">
        <v>1</v>
      </c>
      <c r="I143" s="225"/>
      <c r="J143" s="226">
        <f>ROUND(I143*H143,2)</f>
        <v>0</v>
      </c>
      <c r="K143" s="222" t="s">
        <v>28</v>
      </c>
      <c r="L143" s="48"/>
      <c r="M143" s="227" t="s">
        <v>28</v>
      </c>
      <c r="N143" s="228" t="s">
        <v>45</v>
      </c>
      <c r="O143" s="88"/>
      <c r="P143" s="229">
        <f>O143*H143</f>
        <v>0</v>
      </c>
      <c r="Q143" s="229">
        <v>0</v>
      </c>
      <c r="R143" s="229">
        <f>Q143*H143</f>
        <v>0</v>
      </c>
      <c r="S143" s="229">
        <v>0</v>
      </c>
      <c r="T143" s="230">
        <f>S143*H143</f>
        <v>0</v>
      </c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R143" s="231" t="s">
        <v>933</v>
      </c>
      <c r="AT143" s="231" t="s">
        <v>433</v>
      </c>
      <c r="AU143" s="231" t="s">
        <v>83</v>
      </c>
      <c r="AY143" s="21" t="s">
        <v>426</v>
      </c>
      <c r="BE143" s="232">
        <f>IF(N143="základní",J143,0)</f>
        <v>0</v>
      </c>
      <c r="BF143" s="232">
        <f>IF(N143="snížená",J143,0)</f>
        <v>0</v>
      </c>
      <c r="BG143" s="232">
        <f>IF(N143="zákl. přenesená",J143,0)</f>
        <v>0</v>
      </c>
      <c r="BH143" s="232">
        <f>IF(N143="sníž. přenesená",J143,0)</f>
        <v>0</v>
      </c>
      <c r="BI143" s="232">
        <f>IF(N143="nulová",J143,0)</f>
        <v>0</v>
      </c>
      <c r="BJ143" s="21" t="s">
        <v>81</v>
      </c>
      <c r="BK143" s="232">
        <f>ROUND(I143*H143,2)</f>
        <v>0</v>
      </c>
      <c r="BL143" s="21" t="s">
        <v>933</v>
      </c>
      <c r="BM143" s="231" t="s">
        <v>521</v>
      </c>
    </row>
    <row r="144" s="12" customFormat="1" ht="22.8" customHeight="1">
      <c r="A144" s="12"/>
      <c r="B144" s="204"/>
      <c r="C144" s="205"/>
      <c r="D144" s="206" t="s">
        <v>73</v>
      </c>
      <c r="E144" s="218" t="s">
        <v>4894</v>
      </c>
      <c r="F144" s="218" t="s">
        <v>5211</v>
      </c>
      <c r="G144" s="205"/>
      <c r="H144" s="205"/>
      <c r="I144" s="208"/>
      <c r="J144" s="219">
        <f>BK144</f>
        <v>0</v>
      </c>
      <c r="K144" s="205"/>
      <c r="L144" s="210"/>
      <c r="M144" s="211"/>
      <c r="N144" s="212"/>
      <c r="O144" s="212"/>
      <c r="P144" s="213">
        <f>SUM(P145:P165)</f>
        <v>0</v>
      </c>
      <c r="Q144" s="212"/>
      <c r="R144" s="213">
        <f>SUM(R145:R165)</f>
        <v>0</v>
      </c>
      <c r="S144" s="212"/>
      <c r="T144" s="214">
        <f>SUM(T145:T165)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15" t="s">
        <v>81</v>
      </c>
      <c r="AT144" s="216" t="s">
        <v>73</v>
      </c>
      <c r="AU144" s="216" t="s">
        <v>81</v>
      </c>
      <c r="AY144" s="215" t="s">
        <v>426</v>
      </c>
      <c r="BK144" s="217">
        <f>SUM(BK145:BK165)</f>
        <v>0</v>
      </c>
    </row>
    <row r="145" s="2" customFormat="1" ht="24.15" customHeight="1">
      <c r="A145" s="42"/>
      <c r="B145" s="43"/>
      <c r="C145" s="220" t="s">
        <v>497</v>
      </c>
      <c r="D145" s="220" t="s">
        <v>433</v>
      </c>
      <c r="E145" s="221" t="s">
        <v>5212</v>
      </c>
      <c r="F145" s="222" t="s">
        <v>5213</v>
      </c>
      <c r="G145" s="223" t="s">
        <v>5201</v>
      </c>
      <c r="H145" s="224">
        <v>1</v>
      </c>
      <c r="I145" s="225"/>
      <c r="J145" s="226">
        <f>ROUND(I145*H145,2)</f>
        <v>0</v>
      </c>
      <c r="K145" s="222" t="s">
        <v>28</v>
      </c>
      <c r="L145" s="48"/>
      <c r="M145" s="227" t="s">
        <v>28</v>
      </c>
      <c r="N145" s="228" t="s">
        <v>45</v>
      </c>
      <c r="O145" s="88"/>
      <c r="P145" s="229">
        <f>O145*H145</f>
        <v>0</v>
      </c>
      <c r="Q145" s="229">
        <v>0</v>
      </c>
      <c r="R145" s="229">
        <f>Q145*H145</f>
        <v>0</v>
      </c>
      <c r="S145" s="229">
        <v>0</v>
      </c>
      <c r="T145" s="230">
        <f>S145*H145</f>
        <v>0</v>
      </c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R145" s="231" t="s">
        <v>933</v>
      </c>
      <c r="AT145" s="231" t="s">
        <v>433</v>
      </c>
      <c r="AU145" s="231" t="s">
        <v>83</v>
      </c>
      <c r="AY145" s="21" t="s">
        <v>426</v>
      </c>
      <c r="BE145" s="232">
        <f>IF(N145="základní",J145,0)</f>
        <v>0</v>
      </c>
      <c r="BF145" s="232">
        <f>IF(N145="snížená",J145,0)</f>
        <v>0</v>
      </c>
      <c r="BG145" s="232">
        <f>IF(N145="zákl. přenesená",J145,0)</f>
        <v>0</v>
      </c>
      <c r="BH145" s="232">
        <f>IF(N145="sníž. přenesená",J145,0)</f>
        <v>0</v>
      </c>
      <c r="BI145" s="232">
        <f>IF(N145="nulová",J145,0)</f>
        <v>0</v>
      </c>
      <c r="BJ145" s="21" t="s">
        <v>81</v>
      </c>
      <c r="BK145" s="232">
        <f>ROUND(I145*H145,2)</f>
        <v>0</v>
      </c>
      <c r="BL145" s="21" t="s">
        <v>933</v>
      </c>
      <c r="BM145" s="231" t="s">
        <v>697</v>
      </c>
    </row>
    <row r="146" s="2" customFormat="1" ht="16.5" customHeight="1">
      <c r="A146" s="42"/>
      <c r="B146" s="43"/>
      <c r="C146" s="220" t="s">
        <v>627</v>
      </c>
      <c r="D146" s="220" t="s">
        <v>433</v>
      </c>
      <c r="E146" s="221" t="s">
        <v>5214</v>
      </c>
      <c r="F146" s="222" t="s">
        <v>5215</v>
      </c>
      <c r="G146" s="223" t="s">
        <v>5201</v>
      </c>
      <c r="H146" s="224">
        <v>1</v>
      </c>
      <c r="I146" s="225"/>
      <c r="J146" s="226">
        <f>ROUND(I146*H146,2)</f>
        <v>0</v>
      </c>
      <c r="K146" s="222" t="s">
        <v>28</v>
      </c>
      <c r="L146" s="48"/>
      <c r="M146" s="227" t="s">
        <v>28</v>
      </c>
      <c r="N146" s="228" t="s">
        <v>45</v>
      </c>
      <c r="O146" s="88"/>
      <c r="P146" s="229">
        <f>O146*H146</f>
        <v>0</v>
      </c>
      <c r="Q146" s="229">
        <v>0</v>
      </c>
      <c r="R146" s="229">
        <f>Q146*H146</f>
        <v>0</v>
      </c>
      <c r="S146" s="229">
        <v>0</v>
      </c>
      <c r="T146" s="230">
        <f>S146*H146</f>
        <v>0</v>
      </c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R146" s="231" t="s">
        <v>933</v>
      </c>
      <c r="AT146" s="231" t="s">
        <v>433</v>
      </c>
      <c r="AU146" s="231" t="s">
        <v>83</v>
      </c>
      <c r="AY146" s="21" t="s">
        <v>426</v>
      </c>
      <c r="BE146" s="232">
        <f>IF(N146="základní",J146,0)</f>
        <v>0</v>
      </c>
      <c r="BF146" s="232">
        <f>IF(N146="snížená",J146,0)</f>
        <v>0</v>
      </c>
      <c r="BG146" s="232">
        <f>IF(N146="zákl. přenesená",J146,0)</f>
        <v>0</v>
      </c>
      <c r="BH146" s="232">
        <f>IF(N146="sníž. přenesená",J146,0)</f>
        <v>0</v>
      </c>
      <c r="BI146" s="232">
        <f>IF(N146="nulová",J146,0)</f>
        <v>0</v>
      </c>
      <c r="BJ146" s="21" t="s">
        <v>81</v>
      </c>
      <c r="BK146" s="232">
        <f>ROUND(I146*H146,2)</f>
        <v>0</v>
      </c>
      <c r="BL146" s="21" t="s">
        <v>933</v>
      </c>
      <c r="BM146" s="231" t="s">
        <v>708</v>
      </c>
    </row>
    <row r="147" s="2" customFormat="1" ht="24.15" customHeight="1">
      <c r="A147" s="42"/>
      <c r="B147" s="43"/>
      <c r="C147" s="220" t="s">
        <v>8</v>
      </c>
      <c r="D147" s="220" t="s">
        <v>433</v>
      </c>
      <c r="E147" s="221" t="s">
        <v>5216</v>
      </c>
      <c r="F147" s="222" t="s">
        <v>5217</v>
      </c>
      <c r="G147" s="223" t="s">
        <v>1452</v>
      </c>
      <c r="H147" s="224">
        <v>1</v>
      </c>
      <c r="I147" s="225"/>
      <c r="J147" s="226">
        <f>ROUND(I147*H147,2)</f>
        <v>0</v>
      </c>
      <c r="K147" s="222" t="s">
        <v>28</v>
      </c>
      <c r="L147" s="48"/>
      <c r="M147" s="227" t="s">
        <v>28</v>
      </c>
      <c r="N147" s="228" t="s">
        <v>45</v>
      </c>
      <c r="O147" s="88"/>
      <c r="P147" s="229">
        <f>O147*H147</f>
        <v>0</v>
      </c>
      <c r="Q147" s="229">
        <v>0</v>
      </c>
      <c r="R147" s="229">
        <f>Q147*H147</f>
        <v>0</v>
      </c>
      <c r="S147" s="229">
        <v>0</v>
      </c>
      <c r="T147" s="230">
        <f>S147*H147</f>
        <v>0</v>
      </c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R147" s="231" t="s">
        <v>933</v>
      </c>
      <c r="AT147" s="231" t="s">
        <v>433</v>
      </c>
      <c r="AU147" s="231" t="s">
        <v>83</v>
      </c>
      <c r="AY147" s="21" t="s">
        <v>426</v>
      </c>
      <c r="BE147" s="232">
        <f>IF(N147="základní",J147,0)</f>
        <v>0</v>
      </c>
      <c r="BF147" s="232">
        <f>IF(N147="snížená",J147,0)</f>
        <v>0</v>
      </c>
      <c r="BG147" s="232">
        <f>IF(N147="zákl. přenesená",J147,0)</f>
        <v>0</v>
      </c>
      <c r="BH147" s="232">
        <f>IF(N147="sníž. přenesená",J147,0)</f>
        <v>0</v>
      </c>
      <c r="BI147" s="232">
        <f>IF(N147="nulová",J147,0)</f>
        <v>0</v>
      </c>
      <c r="BJ147" s="21" t="s">
        <v>81</v>
      </c>
      <c r="BK147" s="232">
        <f>ROUND(I147*H147,2)</f>
        <v>0</v>
      </c>
      <c r="BL147" s="21" t="s">
        <v>933</v>
      </c>
      <c r="BM147" s="231" t="s">
        <v>721</v>
      </c>
    </row>
    <row r="148" s="2" customFormat="1" ht="16.5" customHeight="1">
      <c r="A148" s="42"/>
      <c r="B148" s="43"/>
      <c r="C148" s="220" t="s">
        <v>645</v>
      </c>
      <c r="D148" s="220" t="s">
        <v>433</v>
      </c>
      <c r="E148" s="221" t="s">
        <v>5218</v>
      </c>
      <c r="F148" s="222" t="s">
        <v>5219</v>
      </c>
      <c r="G148" s="223" t="s">
        <v>5201</v>
      </c>
      <c r="H148" s="224">
        <v>4</v>
      </c>
      <c r="I148" s="225"/>
      <c r="J148" s="226">
        <f>ROUND(I148*H148,2)</f>
        <v>0</v>
      </c>
      <c r="K148" s="222" t="s">
        <v>28</v>
      </c>
      <c r="L148" s="48"/>
      <c r="M148" s="227" t="s">
        <v>28</v>
      </c>
      <c r="N148" s="228" t="s">
        <v>45</v>
      </c>
      <c r="O148" s="88"/>
      <c r="P148" s="229">
        <f>O148*H148</f>
        <v>0</v>
      </c>
      <c r="Q148" s="229">
        <v>0</v>
      </c>
      <c r="R148" s="229">
        <f>Q148*H148</f>
        <v>0</v>
      </c>
      <c r="S148" s="229">
        <v>0</v>
      </c>
      <c r="T148" s="230">
        <f>S148*H148</f>
        <v>0</v>
      </c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R148" s="231" t="s">
        <v>933</v>
      </c>
      <c r="AT148" s="231" t="s">
        <v>433</v>
      </c>
      <c r="AU148" s="231" t="s">
        <v>83</v>
      </c>
      <c r="AY148" s="21" t="s">
        <v>426</v>
      </c>
      <c r="BE148" s="232">
        <f>IF(N148="základní",J148,0)</f>
        <v>0</v>
      </c>
      <c r="BF148" s="232">
        <f>IF(N148="snížená",J148,0)</f>
        <v>0</v>
      </c>
      <c r="BG148" s="232">
        <f>IF(N148="zákl. přenesená",J148,0)</f>
        <v>0</v>
      </c>
      <c r="BH148" s="232">
        <f>IF(N148="sníž. přenesená",J148,0)</f>
        <v>0</v>
      </c>
      <c r="BI148" s="232">
        <f>IF(N148="nulová",J148,0)</f>
        <v>0</v>
      </c>
      <c r="BJ148" s="21" t="s">
        <v>81</v>
      </c>
      <c r="BK148" s="232">
        <f>ROUND(I148*H148,2)</f>
        <v>0</v>
      </c>
      <c r="BL148" s="21" t="s">
        <v>933</v>
      </c>
      <c r="BM148" s="231" t="s">
        <v>732</v>
      </c>
    </row>
    <row r="149" s="2" customFormat="1" ht="16.5" customHeight="1">
      <c r="A149" s="42"/>
      <c r="B149" s="43"/>
      <c r="C149" s="220" t="s">
        <v>652</v>
      </c>
      <c r="D149" s="220" t="s">
        <v>433</v>
      </c>
      <c r="E149" s="221" t="s">
        <v>5220</v>
      </c>
      <c r="F149" s="222" t="s">
        <v>5221</v>
      </c>
      <c r="G149" s="223" t="s">
        <v>5201</v>
      </c>
      <c r="H149" s="224">
        <v>1</v>
      </c>
      <c r="I149" s="225"/>
      <c r="J149" s="226">
        <f>ROUND(I149*H149,2)</f>
        <v>0</v>
      </c>
      <c r="K149" s="222" t="s">
        <v>28</v>
      </c>
      <c r="L149" s="48"/>
      <c r="M149" s="227" t="s">
        <v>28</v>
      </c>
      <c r="N149" s="228" t="s">
        <v>45</v>
      </c>
      <c r="O149" s="88"/>
      <c r="P149" s="229">
        <f>O149*H149</f>
        <v>0</v>
      </c>
      <c r="Q149" s="229">
        <v>0</v>
      </c>
      <c r="R149" s="229">
        <f>Q149*H149</f>
        <v>0</v>
      </c>
      <c r="S149" s="229">
        <v>0</v>
      </c>
      <c r="T149" s="230">
        <f>S149*H149</f>
        <v>0</v>
      </c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R149" s="231" t="s">
        <v>933</v>
      </c>
      <c r="AT149" s="231" t="s">
        <v>433</v>
      </c>
      <c r="AU149" s="231" t="s">
        <v>83</v>
      </c>
      <c r="AY149" s="21" t="s">
        <v>426</v>
      </c>
      <c r="BE149" s="232">
        <f>IF(N149="základní",J149,0)</f>
        <v>0</v>
      </c>
      <c r="BF149" s="232">
        <f>IF(N149="snížená",J149,0)</f>
        <v>0</v>
      </c>
      <c r="BG149" s="232">
        <f>IF(N149="zákl. přenesená",J149,0)</f>
        <v>0</v>
      </c>
      <c r="BH149" s="232">
        <f>IF(N149="sníž. přenesená",J149,0)</f>
        <v>0</v>
      </c>
      <c r="BI149" s="232">
        <f>IF(N149="nulová",J149,0)</f>
        <v>0</v>
      </c>
      <c r="BJ149" s="21" t="s">
        <v>81</v>
      </c>
      <c r="BK149" s="232">
        <f>ROUND(I149*H149,2)</f>
        <v>0</v>
      </c>
      <c r="BL149" s="21" t="s">
        <v>933</v>
      </c>
      <c r="BM149" s="231" t="s">
        <v>305</v>
      </c>
    </row>
    <row r="150" s="2" customFormat="1" ht="16.5" customHeight="1">
      <c r="A150" s="42"/>
      <c r="B150" s="43"/>
      <c r="C150" s="220" t="s">
        <v>657</v>
      </c>
      <c r="D150" s="220" t="s">
        <v>433</v>
      </c>
      <c r="E150" s="221" t="s">
        <v>5222</v>
      </c>
      <c r="F150" s="222" t="s">
        <v>5223</v>
      </c>
      <c r="G150" s="223" t="s">
        <v>5201</v>
      </c>
      <c r="H150" s="224">
        <v>12</v>
      </c>
      <c r="I150" s="225"/>
      <c r="J150" s="226">
        <f>ROUND(I150*H150,2)</f>
        <v>0</v>
      </c>
      <c r="K150" s="222" t="s">
        <v>28</v>
      </c>
      <c r="L150" s="48"/>
      <c r="M150" s="227" t="s">
        <v>28</v>
      </c>
      <c r="N150" s="228" t="s">
        <v>45</v>
      </c>
      <c r="O150" s="88"/>
      <c r="P150" s="229">
        <f>O150*H150</f>
        <v>0</v>
      </c>
      <c r="Q150" s="229">
        <v>0</v>
      </c>
      <c r="R150" s="229">
        <f>Q150*H150</f>
        <v>0</v>
      </c>
      <c r="S150" s="229">
        <v>0</v>
      </c>
      <c r="T150" s="230">
        <f>S150*H150</f>
        <v>0</v>
      </c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R150" s="231" t="s">
        <v>933</v>
      </c>
      <c r="AT150" s="231" t="s">
        <v>433</v>
      </c>
      <c r="AU150" s="231" t="s">
        <v>83</v>
      </c>
      <c r="AY150" s="21" t="s">
        <v>426</v>
      </c>
      <c r="BE150" s="232">
        <f>IF(N150="základní",J150,0)</f>
        <v>0</v>
      </c>
      <c r="BF150" s="232">
        <f>IF(N150="snížená",J150,0)</f>
        <v>0</v>
      </c>
      <c r="BG150" s="232">
        <f>IF(N150="zákl. přenesená",J150,0)</f>
        <v>0</v>
      </c>
      <c r="BH150" s="232">
        <f>IF(N150="sníž. přenesená",J150,0)</f>
        <v>0</v>
      </c>
      <c r="BI150" s="232">
        <f>IF(N150="nulová",J150,0)</f>
        <v>0</v>
      </c>
      <c r="BJ150" s="21" t="s">
        <v>81</v>
      </c>
      <c r="BK150" s="232">
        <f>ROUND(I150*H150,2)</f>
        <v>0</v>
      </c>
      <c r="BL150" s="21" t="s">
        <v>933</v>
      </c>
      <c r="BM150" s="231" t="s">
        <v>223</v>
      </c>
    </row>
    <row r="151" s="2" customFormat="1" ht="16.5" customHeight="1">
      <c r="A151" s="42"/>
      <c r="B151" s="43"/>
      <c r="C151" s="220" t="s">
        <v>663</v>
      </c>
      <c r="D151" s="220" t="s">
        <v>433</v>
      </c>
      <c r="E151" s="221" t="s">
        <v>5224</v>
      </c>
      <c r="F151" s="222" t="s">
        <v>5225</v>
      </c>
      <c r="G151" s="223" t="s">
        <v>5201</v>
      </c>
      <c r="H151" s="224">
        <v>9</v>
      </c>
      <c r="I151" s="225"/>
      <c r="J151" s="226">
        <f>ROUND(I151*H151,2)</f>
        <v>0</v>
      </c>
      <c r="K151" s="222" t="s">
        <v>28</v>
      </c>
      <c r="L151" s="48"/>
      <c r="M151" s="227" t="s">
        <v>28</v>
      </c>
      <c r="N151" s="228" t="s">
        <v>45</v>
      </c>
      <c r="O151" s="88"/>
      <c r="P151" s="229">
        <f>O151*H151</f>
        <v>0</v>
      </c>
      <c r="Q151" s="229">
        <v>0</v>
      </c>
      <c r="R151" s="229">
        <f>Q151*H151</f>
        <v>0</v>
      </c>
      <c r="S151" s="229">
        <v>0</v>
      </c>
      <c r="T151" s="230">
        <f>S151*H151</f>
        <v>0</v>
      </c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R151" s="231" t="s">
        <v>933</v>
      </c>
      <c r="AT151" s="231" t="s">
        <v>433</v>
      </c>
      <c r="AU151" s="231" t="s">
        <v>83</v>
      </c>
      <c r="AY151" s="21" t="s">
        <v>426</v>
      </c>
      <c r="BE151" s="232">
        <f>IF(N151="základní",J151,0)</f>
        <v>0</v>
      </c>
      <c r="BF151" s="232">
        <f>IF(N151="snížená",J151,0)</f>
        <v>0</v>
      </c>
      <c r="BG151" s="232">
        <f>IF(N151="zákl. přenesená",J151,0)</f>
        <v>0</v>
      </c>
      <c r="BH151" s="232">
        <f>IF(N151="sníž. přenesená",J151,0)</f>
        <v>0</v>
      </c>
      <c r="BI151" s="232">
        <f>IF(N151="nulová",J151,0)</f>
        <v>0</v>
      </c>
      <c r="BJ151" s="21" t="s">
        <v>81</v>
      </c>
      <c r="BK151" s="232">
        <f>ROUND(I151*H151,2)</f>
        <v>0</v>
      </c>
      <c r="BL151" s="21" t="s">
        <v>933</v>
      </c>
      <c r="BM151" s="231" t="s">
        <v>769</v>
      </c>
    </row>
    <row r="152" s="2" customFormat="1" ht="16.5" customHeight="1">
      <c r="A152" s="42"/>
      <c r="B152" s="43"/>
      <c r="C152" s="220" t="s">
        <v>668</v>
      </c>
      <c r="D152" s="220" t="s">
        <v>433</v>
      </c>
      <c r="E152" s="221" t="s">
        <v>5226</v>
      </c>
      <c r="F152" s="222" t="s">
        <v>5227</v>
      </c>
      <c r="G152" s="223" t="s">
        <v>5201</v>
      </c>
      <c r="H152" s="224">
        <v>2</v>
      </c>
      <c r="I152" s="225"/>
      <c r="J152" s="226">
        <f>ROUND(I152*H152,2)</f>
        <v>0</v>
      </c>
      <c r="K152" s="222" t="s">
        <v>28</v>
      </c>
      <c r="L152" s="48"/>
      <c r="M152" s="227" t="s">
        <v>28</v>
      </c>
      <c r="N152" s="228" t="s">
        <v>45</v>
      </c>
      <c r="O152" s="88"/>
      <c r="P152" s="229">
        <f>O152*H152</f>
        <v>0</v>
      </c>
      <c r="Q152" s="229">
        <v>0</v>
      </c>
      <c r="R152" s="229">
        <f>Q152*H152</f>
        <v>0</v>
      </c>
      <c r="S152" s="229">
        <v>0</v>
      </c>
      <c r="T152" s="230">
        <f>S152*H152</f>
        <v>0</v>
      </c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R152" s="231" t="s">
        <v>933</v>
      </c>
      <c r="AT152" s="231" t="s">
        <v>433</v>
      </c>
      <c r="AU152" s="231" t="s">
        <v>83</v>
      </c>
      <c r="AY152" s="21" t="s">
        <v>426</v>
      </c>
      <c r="BE152" s="232">
        <f>IF(N152="základní",J152,0)</f>
        <v>0</v>
      </c>
      <c r="BF152" s="232">
        <f>IF(N152="snížená",J152,0)</f>
        <v>0</v>
      </c>
      <c r="BG152" s="232">
        <f>IF(N152="zákl. přenesená",J152,0)</f>
        <v>0</v>
      </c>
      <c r="BH152" s="232">
        <f>IF(N152="sníž. přenesená",J152,0)</f>
        <v>0</v>
      </c>
      <c r="BI152" s="232">
        <f>IF(N152="nulová",J152,0)</f>
        <v>0</v>
      </c>
      <c r="BJ152" s="21" t="s">
        <v>81</v>
      </c>
      <c r="BK152" s="232">
        <f>ROUND(I152*H152,2)</f>
        <v>0</v>
      </c>
      <c r="BL152" s="21" t="s">
        <v>933</v>
      </c>
      <c r="BM152" s="231" t="s">
        <v>781</v>
      </c>
    </row>
    <row r="153" s="2" customFormat="1" ht="16.5" customHeight="1">
      <c r="A153" s="42"/>
      <c r="B153" s="43"/>
      <c r="C153" s="220" t="s">
        <v>7</v>
      </c>
      <c r="D153" s="220" t="s">
        <v>433</v>
      </c>
      <c r="E153" s="221" t="s">
        <v>5228</v>
      </c>
      <c r="F153" s="222" t="s">
        <v>5229</v>
      </c>
      <c r="G153" s="223" t="s">
        <v>5201</v>
      </c>
      <c r="H153" s="224">
        <v>1</v>
      </c>
      <c r="I153" s="225"/>
      <c r="J153" s="226">
        <f>ROUND(I153*H153,2)</f>
        <v>0</v>
      </c>
      <c r="K153" s="222" t="s">
        <v>28</v>
      </c>
      <c r="L153" s="48"/>
      <c r="M153" s="227" t="s">
        <v>28</v>
      </c>
      <c r="N153" s="228" t="s">
        <v>45</v>
      </c>
      <c r="O153" s="88"/>
      <c r="P153" s="229">
        <f>O153*H153</f>
        <v>0</v>
      </c>
      <c r="Q153" s="229">
        <v>0</v>
      </c>
      <c r="R153" s="229">
        <f>Q153*H153</f>
        <v>0</v>
      </c>
      <c r="S153" s="229">
        <v>0</v>
      </c>
      <c r="T153" s="230">
        <f>S153*H153</f>
        <v>0</v>
      </c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R153" s="231" t="s">
        <v>933</v>
      </c>
      <c r="AT153" s="231" t="s">
        <v>433</v>
      </c>
      <c r="AU153" s="231" t="s">
        <v>83</v>
      </c>
      <c r="AY153" s="21" t="s">
        <v>426</v>
      </c>
      <c r="BE153" s="232">
        <f>IF(N153="základní",J153,0)</f>
        <v>0</v>
      </c>
      <c r="BF153" s="232">
        <f>IF(N153="snížená",J153,0)</f>
        <v>0</v>
      </c>
      <c r="BG153" s="232">
        <f>IF(N153="zákl. přenesená",J153,0)</f>
        <v>0</v>
      </c>
      <c r="BH153" s="232">
        <f>IF(N153="sníž. přenesená",J153,0)</f>
        <v>0</v>
      </c>
      <c r="BI153" s="232">
        <f>IF(N153="nulová",J153,0)</f>
        <v>0</v>
      </c>
      <c r="BJ153" s="21" t="s">
        <v>81</v>
      </c>
      <c r="BK153" s="232">
        <f>ROUND(I153*H153,2)</f>
        <v>0</v>
      </c>
      <c r="BL153" s="21" t="s">
        <v>933</v>
      </c>
      <c r="BM153" s="231" t="s">
        <v>794</v>
      </c>
    </row>
    <row r="154" s="2" customFormat="1" ht="16.5" customHeight="1">
      <c r="A154" s="42"/>
      <c r="B154" s="43"/>
      <c r="C154" s="220" t="s">
        <v>677</v>
      </c>
      <c r="D154" s="220" t="s">
        <v>433</v>
      </c>
      <c r="E154" s="221" t="s">
        <v>5230</v>
      </c>
      <c r="F154" s="222" t="s">
        <v>5231</v>
      </c>
      <c r="G154" s="223" t="s">
        <v>5201</v>
      </c>
      <c r="H154" s="224">
        <v>1</v>
      </c>
      <c r="I154" s="225"/>
      <c r="J154" s="226">
        <f>ROUND(I154*H154,2)</f>
        <v>0</v>
      </c>
      <c r="K154" s="222" t="s">
        <v>28</v>
      </c>
      <c r="L154" s="48"/>
      <c r="M154" s="227" t="s">
        <v>28</v>
      </c>
      <c r="N154" s="228" t="s">
        <v>45</v>
      </c>
      <c r="O154" s="88"/>
      <c r="P154" s="229">
        <f>O154*H154</f>
        <v>0</v>
      </c>
      <c r="Q154" s="229">
        <v>0</v>
      </c>
      <c r="R154" s="229">
        <f>Q154*H154</f>
        <v>0</v>
      </c>
      <c r="S154" s="229">
        <v>0</v>
      </c>
      <c r="T154" s="230">
        <f>S154*H154</f>
        <v>0</v>
      </c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R154" s="231" t="s">
        <v>933</v>
      </c>
      <c r="AT154" s="231" t="s">
        <v>433</v>
      </c>
      <c r="AU154" s="231" t="s">
        <v>83</v>
      </c>
      <c r="AY154" s="21" t="s">
        <v>426</v>
      </c>
      <c r="BE154" s="232">
        <f>IF(N154="základní",J154,0)</f>
        <v>0</v>
      </c>
      <c r="BF154" s="232">
        <f>IF(N154="snížená",J154,0)</f>
        <v>0</v>
      </c>
      <c r="BG154" s="232">
        <f>IF(N154="zákl. přenesená",J154,0)</f>
        <v>0</v>
      </c>
      <c r="BH154" s="232">
        <f>IF(N154="sníž. přenesená",J154,0)</f>
        <v>0</v>
      </c>
      <c r="BI154" s="232">
        <f>IF(N154="nulová",J154,0)</f>
        <v>0</v>
      </c>
      <c r="BJ154" s="21" t="s">
        <v>81</v>
      </c>
      <c r="BK154" s="232">
        <f>ROUND(I154*H154,2)</f>
        <v>0</v>
      </c>
      <c r="BL154" s="21" t="s">
        <v>933</v>
      </c>
      <c r="BM154" s="231" t="s">
        <v>807</v>
      </c>
    </row>
    <row r="155" s="2" customFormat="1" ht="16.5" customHeight="1">
      <c r="A155" s="42"/>
      <c r="B155" s="43"/>
      <c r="C155" s="220" t="s">
        <v>682</v>
      </c>
      <c r="D155" s="220" t="s">
        <v>433</v>
      </c>
      <c r="E155" s="221" t="s">
        <v>5199</v>
      </c>
      <c r="F155" s="222" t="s">
        <v>5200</v>
      </c>
      <c r="G155" s="223" t="s">
        <v>5201</v>
      </c>
      <c r="H155" s="224">
        <v>5</v>
      </c>
      <c r="I155" s="225"/>
      <c r="J155" s="226">
        <f>ROUND(I155*H155,2)</f>
        <v>0</v>
      </c>
      <c r="K155" s="222" t="s">
        <v>28</v>
      </c>
      <c r="L155" s="48"/>
      <c r="M155" s="227" t="s">
        <v>28</v>
      </c>
      <c r="N155" s="228" t="s">
        <v>45</v>
      </c>
      <c r="O155" s="88"/>
      <c r="P155" s="229">
        <f>O155*H155</f>
        <v>0</v>
      </c>
      <c r="Q155" s="229">
        <v>0</v>
      </c>
      <c r="R155" s="229">
        <f>Q155*H155</f>
        <v>0</v>
      </c>
      <c r="S155" s="229">
        <v>0</v>
      </c>
      <c r="T155" s="230">
        <f>S155*H155</f>
        <v>0</v>
      </c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R155" s="231" t="s">
        <v>933</v>
      </c>
      <c r="AT155" s="231" t="s">
        <v>433</v>
      </c>
      <c r="AU155" s="231" t="s">
        <v>83</v>
      </c>
      <c r="AY155" s="21" t="s">
        <v>426</v>
      </c>
      <c r="BE155" s="232">
        <f>IF(N155="základní",J155,0)</f>
        <v>0</v>
      </c>
      <c r="BF155" s="232">
        <f>IF(N155="snížená",J155,0)</f>
        <v>0</v>
      </c>
      <c r="BG155" s="232">
        <f>IF(N155="zákl. přenesená",J155,0)</f>
        <v>0</v>
      </c>
      <c r="BH155" s="232">
        <f>IF(N155="sníž. přenesená",J155,0)</f>
        <v>0</v>
      </c>
      <c r="BI155" s="232">
        <f>IF(N155="nulová",J155,0)</f>
        <v>0</v>
      </c>
      <c r="BJ155" s="21" t="s">
        <v>81</v>
      </c>
      <c r="BK155" s="232">
        <f>ROUND(I155*H155,2)</f>
        <v>0</v>
      </c>
      <c r="BL155" s="21" t="s">
        <v>933</v>
      </c>
      <c r="BM155" s="231" t="s">
        <v>818</v>
      </c>
    </row>
    <row r="156" s="2" customFormat="1" ht="16.5" customHeight="1">
      <c r="A156" s="42"/>
      <c r="B156" s="43"/>
      <c r="C156" s="220" t="s">
        <v>521</v>
      </c>
      <c r="D156" s="220" t="s">
        <v>433</v>
      </c>
      <c r="E156" s="221" t="s">
        <v>5202</v>
      </c>
      <c r="F156" s="222" t="s">
        <v>5203</v>
      </c>
      <c r="G156" s="223" t="s">
        <v>5201</v>
      </c>
      <c r="H156" s="224">
        <v>8</v>
      </c>
      <c r="I156" s="225"/>
      <c r="J156" s="226">
        <f>ROUND(I156*H156,2)</f>
        <v>0</v>
      </c>
      <c r="K156" s="222" t="s">
        <v>28</v>
      </c>
      <c r="L156" s="48"/>
      <c r="M156" s="227" t="s">
        <v>28</v>
      </c>
      <c r="N156" s="228" t="s">
        <v>45</v>
      </c>
      <c r="O156" s="88"/>
      <c r="P156" s="229">
        <f>O156*H156</f>
        <v>0</v>
      </c>
      <c r="Q156" s="229">
        <v>0</v>
      </c>
      <c r="R156" s="229">
        <f>Q156*H156</f>
        <v>0</v>
      </c>
      <c r="S156" s="229">
        <v>0</v>
      </c>
      <c r="T156" s="230">
        <f>S156*H156</f>
        <v>0</v>
      </c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R156" s="231" t="s">
        <v>933</v>
      </c>
      <c r="AT156" s="231" t="s">
        <v>433</v>
      </c>
      <c r="AU156" s="231" t="s">
        <v>83</v>
      </c>
      <c r="AY156" s="21" t="s">
        <v>426</v>
      </c>
      <c r="BE156" s="232">
        <f>IF(N156="základní",J156,0)</f>
        <v>0</v>
      </c>
      <c r="BF156" s="232">
        <f>IF(N156="snížená",J156,0)</f>
        <v>0</v>
      </c>
      <c r="BG156" s="232">
        <f>IF(N156="zákl. přenesená",J156,0)</f>
        <v>0</v>
      </c>
      <c r="BH156" s="232">
        <f>IF(N156="sníž. přenesená",J156,0)</f>
        <v>0</v>
      </c>
      <c r="BI156" s="232">
        <f>IF(N156="nulová",J156,0)</f>
        <v>0</v>
      </c>
      <c r="BJ156" s="21" t="s">
        <v>81</v>
      </c>
      <c r="BK156" s="232">
        <f>ROUND(I156*H156,2)</f>
        <v>0</v>
      </c>
      <c r="BL156" s="21" t="s">
        <v>933</v>
      </c>
      <c r="BM156" s="231" t="s">
        <v>829</v>
      </c>
    </row>
    <row r="157" s="2" customFormat="1" ht="16.5" customHeight="1">
      <c r="A157" s="42"/>
      <c r="B157" s="43"/>
      <c r="C157" s="220" t="s">
        <v>691</v>
      </c>
      <c r="D157" s="220" t="s">
        <v>433</v>
      </c>
      <c r="E157" s="221" t="s">
        <v>5232</v>
      </c>
      <c r="F157" s="222" t="s">
        <v>5233</v>
      </c>
      <c r="G157" s="223" t="s">
        <v>5201</v>
      </c>
      <c r="H157" s="224">
        <v>5</v>
      </c>
      <c r="I157" s="225"/>
      <c r="J157" s="226">
        <f>ROUND(I157*H157,2)</f>
        <v>0</v>
      </c>
      <c r="K157" s="222" t="s">
        <v>28</v>
      </c>
      <c r="L157" s="48"/>
      <c r="M157" s="227" t="s">
        <v>28</v>
      </c>
      <c r="N157" s="228" t="s">
        <v>45</v>
      </c>
      <c r="O157" s="88"/>
      <c r="P157" s="229">
        <f>O157*H157</f>
        <v>0</v>
      </c>
      <c r="Q157" s="229">
        <v>0</v>
      </c>
      <c r="R157" s="229">
        <f>Q157*H157</f>
        <v>0</v>
      </c>
      <c r="S157" s="229">
        <v>0</v>
      </c>
      <c r="T157" s="230">
        <f>S157*H157</f>
        <v>0</v>
      </c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R157" s="231" t="s">
        <v>933</v>
      </c>
      <c r="AT157" s="231" t="s">
        <v>433</v>
      </c>
      <c r="AU157" s="231" t="s">
        <v>83</v>
      </c>
      <c r="AY157" s="21" t="s">
        <v>426</v>
      </c>
      <c r="BE157" s="232">
        <f>IF(N157="základní",J157,0)</f>
        <v>0</v>
      </c>
      <c r="BF157" s="232">
        <f>IF(N157="snížená",J157,0)</f>
        <v>0</v>
      </c>
      <c r="BG157" s="232">
        <f>IF(N157="zákl. přenesená",J157,0)</f>
        <v>0</v>
      </c>
      <c r="BH157" s="232">
        <f>IF(N157="sníž. přenesená",J157,0)</f>
        <v>0</v>
      </c>
      <c r="BI157" s="232">
        <f>IF(N157="nulová",J157,0)</f>
        <v>0</v>
      </c>
      <c r="BJ157" s="21" t="s">
        <v>81</v>
      </c>
      <c r="BK157" s="232">
        <f>ROUND(I157*H157,2)</f>
        <v>0</v>
      </c>
      <c r="BL157" s="21" t="s">
        <v>933</v>
      </c>
      <c r="BM157" s="231" t="s">
        <v>842</v>
      </c>
    </row>
    <row r="158" s="2" customFormat="1" ht="44.25" customHeight="1">
      <c r="A158" s="42"/>
      <c r="B158" s="43"/>
      <c r="C158" s="220" t="s">
        <v>697</v>
      </c>
      <c r="D158" s="220" t="s">
        <v>433</v>
      </c>
      <c r="E158" s="221" t="s">
        <v>5234</v>
      </c>
      <c r="F158" s="222" t="s">
        <v>5235</v>
      </c>
      <c r="G158" s="223" t="s">
        <v>1452</v>
      </c>
      <c r="H158" s="224">
        <v>58</v>
      </c>
      <c r="I158" s="225"/>
      <c r="J158" s="226">
        <f>ROUND(I158*H158,2)</f>
        <v>0</v>
      </c>
      <c r="K158" s="222" t="s">
        <v>28</v>
      </c>
      <c r="L158" s="48"/>
      <c r="M158" s="227" t="s">
        <v>28</v>
      </c>
      <c r="N158" s="228" t="s">
        <v>45</v>
      </c>
      <c r="O158" s="88"/>
      <c r="P158" s="229">
        <f>O158*H158</f>
        <v>0</v>
      </c>
      <c r="Q158" s="229">
        <v>0</v>
      </c>
      <c r="R158" s="229">
        <f>Q158*H158</f>
        <v>0</v>
      </c>
      <c r="S158" s="229">
        <v>0</v>
      </c>
      <c r="T158" s="230">
        <f>S158*H158</f>
        <v>0</v>
      </c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R158" s="231" t="s">
        <v>933</v>
      </c>
      <c r="AT158" s="231" t="s">
        <v>433</v>
      </c>
      <c r="AU158" s="231" t="s">
        <v>83</v>
      </c>
      <c r="AY158" s="21" t="s">
        <v>426</v>
      </c>
      <c r="BE158" s="232">
        <f>IF(N158="základní",J158,0)</f>
        <v>0</v>
      </c>
      <c r="BF158" s="232">
        <f>IF(N158="snížená",J158,0)</f>
        <v>0</v>
      </c>
      <c r="BG158" s="232">
        <f>IF(N158="zákl. přenesená",J158,0)</f>
        <v>0</v>
      </c>
      <c r="BH158" s="232">
        <f>IF(N158="sníž. přenesená",J158,0)</f>
        <v>0</v>
      </c>
      <c r="BI158" s="232">
        <f>IF(N158="nulová",J158,0)</f>
        <v>0</v>
      </c>
      <c r="BJ158" s="21" t="s">
        <v>81</v>
      </c>
      <c r="BK158" s="232">
        <f>ROUND(I158*H158,2)</f>
        <v>0</v>
      </c>
      <c r="BL158" s="21" t="s">
        <v>933</v>
      </c>
      <c r="BM158" s="231" t="s">
        <v>856</v>
      </c>
    </row>
    <row r="159" s="2" customFormat="1" ht="16.5" customHeight="1">
      <c r="A159" s="42"/>
      <c r="B159" s="43"/>
      <c r="C159" s="220" t="s">
        <v>703</v>
      </c>
      <c r="D159" s="220" t="s">
        <v>433</v>
      </c>
      <c r="E159" s="221" t="s">
        <v>5236</v>
      </c>
      <c r="F159" s="222" t="s">
        <v>5237</v>
      </c>
      <c r="G159" s="223" t="s">
        <v>5201</v>
      </c>
      <c r="H159" s="224">
        <v>1</v>
      </c>
      <c r="I159" s="225"/>
      <c r="J159" s="226">
        <f>ROUND(I159*H159,2)</f>
        <v>0</v>
      </c>
      <c r="K159" s="222" t="s">
        <v>28</v>
      </c>
      <c r="L159" s="48"/>
      <c r="M159" s="227" t="s">
        <v>28</v>
      </c>
      <c r="N159" s="228" t="s">
        <v>45</v>
      </c>
      <c r="O159" s="88"/>
      <c r="P159" s="229">
        <f>O159*H159</f>
        <v>0</v>
      </c>
      <c r="Q159" s="229">
        <v>0</v>
      </c>
      <c r="R159" s="229">
        <f>Q159*H159</f>
        <v>0</v>
      </c>
      <c r="S159" s="229">
        <v>0</v>
      </c>
      <c r="T159" s="230">
        <f>S159*H159</f>
        <v>0</v>
      </c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R159" s="231" t="s">
        <v>933</v>
      </c>
      <c r="AT159" s="231" t="s">
        <v>433</v>
      </c>
      <c r="AU159" s="231" t="s">
        <v>83</v>
      </c>
      <c r="AY159" s="21" t="s">
        <v>426</v>
      </c>
      <c r="BE159" s="232">
        <f>IF(N159="základní",J159,0)</f>
        <v>0</v>
      </c>
      <c r="BF159" s="232">
        <f>IF(N159="snížená",J159,0)</f>
        <v>0</v>
      </c>
      <c r="BG159" s="232">
        <f>IF(N159="zákl. přenesená",J159,0)</f>
        <v>0</v>
      </c>
      <c r="BH159" s="232">
        <f>IF(N159="sníž. přenesená",J159,0)</f>
        <v>0</v>
      </c>
      <c r="BI159" s="232">
        <f>IF(N159="nulová",J159,0)</f>
        <v>0</v>
      </c>
      <c r="BJ159" s="21" t="s">
        <v>81</v>
      </c>
      <c r="BK159" s="232">
        <f>ROUND(I159*H159,2)</f>
        <v>0</v>
      </c>
      <c r="BL159" s="21" t="s">
        <v>933</v>
      </c>
      <c r="BM159" s="231" t="s">
        <v>874</v>
      </c>
    </row>
    <row r="160" s="2" customFormat="1" ht="16.5" customHeight="1">
      <c r="A160" s="42"/>
      <c r="B160" s="43"/>
      <c r="C160" s="220" t="s">
        <v>708</v>
      </c>
      <c r="D160" s="220" t="s">
        <v>433</v>
      </c>
      <c r="E160" s="221" t="s">
        <v>5238</v>
      </c>
      <c r="F160" s="222" t="s">
        <v>5239</v>
      </c>
      <c r="G160" s="223" t="s">
        <v>5201</v>
      </c>
      <c r="H160" s="224">
        <v>2</v>
      </c>
      <c r="I160" s="225"/>
      <c r="J160" s="226">
        <f>ROUND(I160*H160,2)</f>
        <v>0</v>
      </c>
      <c r="K160" s="222" t="s">
        <v>28</v>
      </c>
      <c r="L160" s="48"/>
      <c r="M160" s="227" t="s">
        <v>28</v>
      </c>
      <c r="N160" s="228" t="s">
        <v>45</v>
      </c>
      <c r="O160" s="88"/>
      <c r="P160" s="229">
        <f>O160*H160</f>
        <v>0</v>
      </c>
      <c r="Q160" s="229">
        <v>0</v>
      </c>
      <c r="R160" s="229">
        <f>Q160*H160</f>
        <v>0</v>
      </c>
      <c r="S160" s="229">
        <v>0</v>
      </c>
      <c r="T160" s="230">
        <f>S160*H160</f>
        <v>0</v>
      </c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R160" s="231" t="s">
        <v>933</v>
      </c>
      <c r="AT160" s="231" t="s">
        <v>433</v>
      </c>
      <c r="AU160" s="231" t="s">
        <v>83</v>
      </c>
      <c r="AY160" s="21" t="s">
        <v>426</v>
      </c>
      <c r="BE160" s="232">
        <f>IF(N160="základní",J160,0)</f>
        <v>0</v>
      </c>
      <c r="BF160" s="232">
        <f>IF(N160="snížená",J160,0)</f>
        <v>0</v>
      </c>
      <c r="BG160" s="232">
        <f>IF(N160="zákl. přenesená",J160,0)</f>
        <v>0</v>
      </c>
      <c r="BH160" s="232">
        <f>IF(N160="sníž. přenesená",J160,0)</f>
        <v>0</v>
      </c>
      <c r="BI160" s="232">
        <f>IF(N160="nulová",J160,0)</f>
        <v>0</v>
      </c>
      <c r="BJ160" s="21" t="s">
        <v>81</v>
      </c>
      <c r="BK160" s="232">
        <f>ROUND(I160*H160,2)</f>
        <v>0</v>
      </c>
      <c r="BL160" s="21" t="s">
        <v>933</v>
      </c>
      <c r="BM160" s="231" t="s">
        <v>887</v>
      </c>
    </row>
    <row r="161" s="2" customFormat="1" ht="16.5" customHeight="1">
      <c r="A161" s="42"/>
      <c r="B161" s="43"/>
      <c r="C161" s="220" t="s">
        <v>715</v>
      </c>
      <c r="D161" s="220" t="s">
        <v>433</v>
      </c>
      <c r="E161" s="221" t="s">
        <v>5240</v>
      </c>
      <c r="F161" s="222" t="s">
        <v>5241</v>
      </c>
      <c r="G161" s="223" t="s">
        <v>5201</v>
      </c>
      <c r="H161" s="224">
        <v>11</v>
      </c>
      <c r="I161" s="225"/>
      <c r="J161" s="226">
        <f>ROUND(I161*H161,2)</f>
        <v>0</v>
      </c>
      <c r="K161" s="222" t="s">
        <v>28</v>
      </c>
      <c r="L161" s="48"/>
      <c r="M161" s="227" t="s">
        <v>28</v>
      </c>
      <c r="N161" s="228" t="s">
        <v>45</v>
      </c>
      <c r="O161" s="88"/>
      <c r="P161" s="229">
        <f>O161*H161</f>
        <v>0</v>
      </c>
      <c r="Q161" s="229">
        <v>0</v>
      </c>
      <c r="R161" s="229">
        <f>Q161*H161</f>
        <v>0</v>
      </c>
      <c r="S161" s="229">
        <v>0</v>
      </c>
      <c r="T161" s="230">
        <f>S161*H161</f>
        <v>0</v>
      </c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R161" s="231" t="s">
        <v>933</v>
      </c>
      <c r="AT161" s="231" t="s">
        <v>433</v>
      </c>
      <c r="AU161" s="231" t="s">
        <v>83</v>
      </c>
      <c r="AY161" s="21" t="s">
        <v>426</v>
      </c>
      <c r="BE161" s="232">
        <f>IF(N161="základní",J161,0)</f>
        <v>0</v>
      </c>
      <c r="BF161" s="232">
        <f>IF(N161="snížená",J161,0)</f>
        <v>0</v>
      </c>
      <c r="BG161" s="232">
        <f>IF(N161="zákl. přenesená",J161,0)</f>
        <v>0</v>
      </c>
      <c r="BH161" s="232">
        <f>IF(N161="sníž. přenesená",J161,0)</f>
        <v>0</v>
      </c>
      <c r="BI161" s="232">
        <f>IF(N161="nulová",J161,0)</f>
        <v>0</v>
      </c>
      <c r="BJ161" s="21" t="s">
        <v>81</v>
      </c>
      <c r="BK161" s="232">
        <f>ROUND(I161*H161,2)</f>
        <v>0</v>
      </c>
      <c r="BL161" s="21" t="s">
        <v>933</v>
      </c>
      <c r="BM161" s="231" t="s">
        <v>902</v>
      </c>
    </row>
    <row r="162" s="2" customFormat="1" ht="24.15" customHeight="1">
      <c r="A162" s="42"/>
      <c r="B162" s="43"/>
      <c r="C162" s="220" t="s">
        <v>721</v>
      </c>
      <c r="D162" s="220" t="s">
        <v>433</v>
      </c>
      <c r="E162" s="221" t="s">
        <v>5242</v>
      </c>
      <c r="F162" s="222" t="s">
        <v>5243</v>
      </c>
      <c r="G162" s="223" t="s">
        <v>1452</v>
      </c>
      <c r="H162" s="224">
        <v>1</v>
      </c>
      <c r="I162" s="225"/>
      <c r="J162" s="226">
        <f>ROUND(I162*H162,2)</f>
        <v>0</v>
      </c>
      <c r="K162" s="222" t="s">
        <v>28</v>
      </c>
      <c r="L162" s="48"/>
      <c r="M162" s="227" t="s">
        <v>28</v>
      </c>
      <c r="N162" s="228" t="s">
        <v>45</v>
      </c>
      <c r="O162" s="88"/>
      <c r="P162" s="229">
        <f>O162*H162</f>
        <v>0</v>
      </c>
      <c r="Q162" s="229">
        <v>0</v>
      </c>
      <c r="R162" s="229">
        <f>Q162*H162</f>
        <v>0</v>
      </c>
      <c r="S162" s="229">
        <v>0</v>
      </c>
      <c r="T162" s="230">
        <f>S162*H162</f>
        <v>0</v>
      </c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R162" s="231" t="s">
        <v>933</v>
      </c>
      <c r="AT162" s="231" t="s">
        <v>433</v>
      </c>
      <c r="AU162" s="231" t="s">
        <v>83</v>
      </c>
      <c r="AY162" s="21" t="s">
        <v>426</v>
      </c>
      <c r="BE162" s="232">
        <f>IF(N162="základní",J162,0)</f>
        <v>0</v>
      </c>
      <c r="BF162" s="232">
        <f>IF(N162="snížená",J162,0)</f>
        <v>0</v>
      </c>
      <c r="BG162" s="232">
        <f>IF(N162="zákl. přenesená",J162,0)</f>
        <v>0</v>
      </c>
      <c r="BH162" s="232">
        <f>IF(N162="sníž. přenesená",J162,0)</f>
        <v>0</v>
      </c>
      <c r="BI162" s="232">
        <f>IF(N162="nulová",J162,0)</f>
        <v>0</v>
      </c>
      <c r="BJ162" s="21" t="s">
        <v>81</v>
      </c>
      <c r="BK162" s="232">
        <f>ROUND(I162*H162,2)</f>
        <v>0</v>
      </c>
      <c r="BL162" s="21" t="s">
        <v>933</v>
      </c>
      <c r="BM162" s="231" t="s">
        <v>913</v>
      </c>
    </row>
    <row r="163" s="2" customFormat="1" ht="16.5" customHeight="1">
      <c r="A163" s="42"/>
      <c r="B163" s="43"/>
      <c r="C163" s="220" t="s">
        <v>726</v>
      </c>
      <c r="D163" s="220" t="s">
        <v>433</v>
      </c>
      <c r="E163" s="221" t="s">
        <v>5244</v>
      </c>
      <c r="F163" s="222" t="s">
        <v>5245</v>
      </c>
      <c r="G163" s="223" t="s">
        <v>5201</v>
      </c>
      <c r="H163" s="224">
        <v>2</v>
      </c>
      <c r="I163" s="225"/>
      <c r="J163" s="226">
        <f>ROUND(I163*H163,2)</f>
        <v>0</v>
      </c>
      <c r="K163" s="222" t="s">
        <v>28</v>
      </c>
      <c r="L163" s="48"/>
      <c r="M163" s="227" t="s">
        <v>28</v>
      </c>
      <c r="N163" s="228" t="s">
        <v>45</v>
      </c>
      <c r="O163" s="88"/>
      <c r="P163" s="229">
        <f>O163*H163</f>
        <v>0</v>
      </c>
      <c r="Q163" s="229">
        <v>0</v>
      </c>
      <c r="R163" s="229">
        <f>Q163*H163</f>
        <v>0</v>
      </c>
      <c r="S163" s="229">
        <v>0</v>
      </c>
      <c r="T163" s="230">
        <f>S163*H163</f>
        <v>0</v>
      </c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R163" s="231" t="s">
        <v>933</v>
      </c>
      <c r="AT163" s="231" t="s">
        <v>433</v>
      </c>
      <c r="AU163" s="231" t="s">
        <v>83</v>
      </c>
      <c r="AY163" s="21" t="s">
        <v>426</v>
      </c>
      <c r="BE163" s="232">
        <f>IF(N163="základní",J163,0)</f>
        <v>0</v>
      </c>
      <c r="BF163" s="232">
        <f>IF(N163="snížená",J163,0)</f>
        <v>0</v>
      </c>
      <c r="BG163" s="232">
        <f>IF(N163="zákl. přenesená",J163,0)</f>
        <v>0</v>
      </c>
      <c r="BH163" s="232">
        <f>IF(N163="sníž. přenesená",J163,0)</f>
        <v>0</v>
      </c>
      <c r="BI163" s="232">
        <f>IF(N163="nulová",J163,0)</f>
        <v>0</v>
      </c>
      <c r="BJ163" s="21" t="s">
        <v>81</v>
      </c>
      <c r="BK163" s="232">
        <f>ROUND(I163*H163,2)</f>
        <v>0</v>
      </c>
      <c r="BL163" s="21" t="s">
        <v>933</v>
      </c>
      <c r="BM163" s="231" t="s">
        <v>922</v>
      </c>
    </row>
    <row r="164" s="2" customFormat="1" ht="16.5" customHeight="1">
      <c r="A164" s="42"/>
      <c r="B164" s="43"/>
      <c r="C164" s="220" t="s">
        <v>732</v>
      </c>
      <c r="D164" s="220" t="s">
        <v>433</v>
      </c>
      <c r="E164" s="221" t="s">
        <v>5246</v>
      </c>
      <c r="F164" s="222" t="s">
        <v>5247</v>
      </c>
      <c r="G164" s="223" t="s">
        <v>1452</v>
      </c>
      <c r="H164" s="224">
        <v>175</v>
      </c>
      <c r="I164" s="225"/>
      <c r="J164" s="226">
        <f>ROUND(I164*H164,2)</f>
        <v>0</v>
      </c>
      <c r="K164" s="222" t="s">
        <v>28</v>
      </c>
      <c r="L164" s="48"/>
      <c r="M164" s="227" t="s">
        <v>28</v>
      </c>
      <c r="N164" s="228" t="s">
        <v>45</v>
      </c>
      <c r="O164" s="88"/>
      <c r="P164" s="229">
        <f>O164*H164</f>
        <v>0</v>
      </c>
      <c r="Q164" s="229">
        <v>0</v>
      </c>
      <c r="R164" s="229">
        <f>Q164*H164</f>
        <v>0</v>
      </c>
      <c r="S164" s="229">
        <v>0</v>
      </c>
      <c r="T164" s="230">
        <f>S164*H164</f>
        <v>0</v>
      </c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R164" s="231" t="s">
        <v>933</v>
      </c>
      <c r="AT164" s="231" t="s">
        <v>433</v>
      </c>
      <c r="AU164" s="231" t="s">
        <v>83</v>
      </c>
      <c r="AY164" s="21" t="s">
        <v>426</v>
      </c>
      <c r="BE164" s="232">
        <f>IF(N164="základní",J164,0)</f>
        <v>0</v>
      </c>
      <c r="BF164" s="232">
        <f>IF(N164="snížená",J164,0)</f>
        <v>0</v>
      </c>
      <c r="BG164" s="232">
        <f>IF(N164="zákl. přenesená",J164,0)</f>
        <v>0</v>
      </c>
      <c r="BH164" s="232">
        <f>IF(N164="sníž. přenesená",J164,0)</f>
        <v>0</v>
      </c>
      <c r="BI164" s="232">
        <f>IF(N164="nulová",J164,0)</f>
        <v>0</v>
      </c>
      <c r="BJ164" s="21" t="s">
        <v>81</v>
      </c>
      <c r="BK164" s="232">
        <f>ROUND(I164*H164,2)</f>
        <v>0</v>
      </c>
      <c r="BL164" s="21" t="s">
        <v>933</v>
      </c>
      <c r="BM164" s="231" t="s">
        <v>933</v>
      </c>
    </row>
    <row r="165" s="2" customFormat="1" ht="16.5" customHeight="1">
      <c r="A165" s="42"/>
      <c r="B165" s="43"/>
      <c r="C165" s="220" t="s">
        <v>737</v>
      </c>
      <c r="D165" s="220" t="s">
        <v>433</v>
      </c>
      <c r="E165" s="221" t="s">
        <v>5248</v>
      </c>
      <c r="F165" s="222" t="s">
        <v>5249</v>
      </c>
      <c r="G165" s="223" t="s">
        <v>1452</v>
      </c>
      <c r="H165" s="224">
        <v>3</v>
      </c>
      <c r="I165" s="225"/>
      <c r="J165" s="226">
        <f>ROUND(I165*H165,2)</f>
        <v>0</v>
      </c>
      <c r="K165" s="222" t="s">
        <v>28</v>
      </c>
      <c r="L165" s="48"/>
      <c r="M165" s="227" t="s">
        <v>28</v>
      </c>
      <c r="N165" s="228" t="s">
        <v>45</v>
      </c>
      <c r="O165" s="88"/>
      <c r="P165" s="229">
        <f>O165*H165</f>
        <v>0</v>
      </c>
      <c r="Q165" s="229">
        <v>0</v>
      </c>
      <c r="R165" s="229">
        <f>Q165*H165</f>
        <v>0</v>
      </c>
      <c r="S165" s="229">
        <v>0</v>
      </c>
      <c r="T165" s="230">
        <f>S165*H165</f>
        <v>0</v>
      </c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R165" s="231" t="s">
        <v>933</v>
      </c>
      <c r="AT165" s="231" t="s">
        <v>433</v>
      </c>
      <c r="AU165" s="231" t="s">
        <v>83</v>
      </c>
      <c r="AY165" s="21" t="s">
        <v>426</v>
      </c>
      <c r="BE165" s="232">
        <f>IF(N165="základní",J165,0)</f>
        <v>0</v>
      </c>
      <c r="BF165" s="232">
        <f>IF(N165="snížená",J165,0)</f>
        <v>0</v>
      </c>
      <c r="BG165" s="232">
        <f>IF(N165="zákl. přenesená",J165,0)</f>
        <v>0</v>
      </c>
      <c r="BH165" s="232">
        <f>IF(N165="sníž. přenesená",J165,0)</f>
        <v>0</v>
      </c>
      <c r="BI165" s="232">
        <f>IF(N165="nulová",J165,0)</f>
        <v>0</v>
      </c>
      <c r="BJ165" s="21" t="s">
        <v>81</v>
      </c>
      <c r="BK165" s="232">
        <f>ROUND(I165*H165,2)</f>
        <v>0</v>
      </c>
      <c r="BL165" s="21" t="s">
        <v>933</v>
      </c>
      <c r="BM165" s="231" t="s">
        <v>946</v>
      </c>
    </row>
    <row r="166" s="12" customFormat="1" ht="25.92" customHeight="1">
      <c r="A166" s="12"/>
      <c r="B166" s="204"/>
      <c r="C166" s="205"/>
      <c r="D166" s="206" t="s">
        <v>73</v>
      </c>
      <c r="E166" s="207" t="s">
        <v>4911</v>
      </c>
      <c r="F166" s="207" t="s">
        <v>5250</v>
      </c>
      <c r="G166" s="205"/>
      <c r="H166" s="205"/>
      <c r="I166" s="208"/>
      <c r="J166" s="209">
        <f>BK166</f>
        <v>0</v>
      </c>
      <c r="K166" s="205"/>
      <c r="L166" s="210"/>
      <c r="M166" s="211"/>
      <c r="N166" s="212"/>
      <c r="O166" s="212"/>
      <c r="P166" s="213">
        <f>P167+P283</f>
        <v>0</v>
      </c>
      <c r="Q166" s="212"/>
      <c r="R166" s="213">
        <f>R167+R283</f>
        <v>0</v>
      </c>
      <c r="S166" s="212"/>
      <c r="T166" s="214">
        <f>T167+T283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15" t="s">
        <v>81</v>
      </c>
      <c r="AT166" s="216" t="s">
        <v>73</v>
      </c>
      <c r="AU166" s="216" t="s">
        <v>74</v>
      </c>
      <c r="AY166" s="215" t="s">
        <v>426</v>
      </c>
      <c r="BK166" s="217">
        <f>BK167+BK283</f>
        <v>0</v>
      </c>
    </row>
    <row r="167" s="12" customFormat="1" ht="22.8" customHeight="1">
      <c r="A167" s="12"/>
      <c r="B167" s="204"/>
      <c r="C167" s="205"/>
      <c r="D167" s="206" t="s">
        <v>73</v>
      </c>
      <c r="E167" s="218" t="s">
        <v>5087</v>
      </c>
      <c r="F167" s="218" t="s">
        <v>5251</v>
      </c>
      <c r="G167" s="205"/>
      <c r="H167" s="205"/>
      <c r="I167" s="208"/>
      <c r="J167" s="219">
        <f>BK167</f>
        <v>0</v>
      </c>
      <c r="K167" s="205"/>
      <c r="L167" s="210"/>
      <c r="M167" s="211"/>
      <c r="N167" s="212"/>
      <c r="O167" s="212"/>
      <c r="P167" s="213">
        <f>P168+P169+P170+P177+P179+P181+P187+P189+P205+P211+P215+P217+P223+P225+P227+P229+P231+P233+P236+P240+P244+P247+P254+P256+P260+P263+P265+P267+P269+P273+P275+P277+P279+P281</f>
        <v>0</v>
      </c>
      <c r="Q167" s="212"/>
      <c r="R167" s="213">
        <f>R168+R169+R170+R177+R179+R181+R187+R189+R205+R211+R215+R217+R223+R225+R227+R229+R231+R233+R236+R240+R244+R247+R254+R256+R260+R263+R265+R267+R269+R273+R275+R277+R279+R281</f>
        <v>0</v>
      </c>
      <c r="S167" s="212"/>
      <c r="T167" s="214">
        <f>T168+T169+T170+T177+T179+T181+T187+T189+T205+T211+T215+T217+T223+T225+T227+T229+T231+T233+T236+T240+T244+T247+T254+T256+T260+T263+T265+T267+T269+T273+T275+T277+T279+T281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15" t="s">
        <v>81</v>
      </c>
      <c r="AT167" s="216" t="s">
        <v>73</v>
      </c>
      <c r="AU167" s="216" t="s">
        <v>81</v>
      </c>
      <c r="AY167" s="215" t="s">
        <v>426</v>
      </c>
      <c r="BK167" s="217">
        <f>BK168+BK169+BK170+BK177+BK179+BK181+BK187+BK189+BK205+BK211+BK215+BK217+BK223+BK225+BK227+BK229+BK231+BK233+BK236+BK240+BK244+BK247+BK254+BK256+BK260+BK263+BK265+BK267+BK269+BK273+BK275+BK277+BK279+BK281</f>
        <v>0</v>
      </c>
    </row>
    <row r="168" s="2" customFormat="1" ht="33" customHeight="1">
      <c r="A168" s="42"/>
      <c r="B168" s="43"/>
      <c r="C168" s="220" t="s">
        <v>305</v>
      </c>
      <c r="D168" s="220" t="s">
        <v>433</v>
      </c>
      <c r="E168" s="221" t="s">
        <v>5252</v>
      </c>
      <c r="F168" s="222" t="s">
        <v>5253</v>
      </c>
      <c r="G168" s="223" t="s">
        <v>1452</v>
      </c>
      <c r="H168" s="224">
        <v>4</v>
      </c>
      <c r="I168" s="225"/>
      <c r="J168" s="226">
        <f>ROUND(I168*H168,2)</f>
        <v>0</v>
      </c>
      <c r="K168" s="222" t="s">
        <v>28</v>
      </c>
      <c r="L168" s="48"/>
      <c r="M168" s="227" t="s">
        <v>28</v>
      </c>
      <c r="N168" s="228" t="s">
        <v>45</v>
      </c>
      <c r="O168" s="88"/>
      <c r="P168" s="229">
        <f>O168*H168</f>
        <v>0</v>
      </c>
      <c r="Q168" s="229">
        <v>0</v>
      </c>
      <c r="R168" s="229">
        <f>Q168*H168</f>
        <v>0</v>
      </c>
      <c r="S168" s="229">
        <v>0</v>
      </c>
      <c r="T168" s="230">
        <f>S168*H168</f>
        <v>0</v>
      </c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R168" s="231" t="s">
        <v>933</v>
      </c>
      <c r="AT168" s="231" t="s">
        <v>433</v>
      </c>
      <c r="AU168" s="231" t="s">
        <v>83</v>
      </c>
      <c r="AY168" s="21" t="s">
        <v>426</v>
      </c>
      <c r="BE168" s="232">
        <f>IF(N168="základní",J168,0)</f>
        <v>0</v>
      </c>
      <c r="BF168" s="232">
        <f>IF(N168="snížená",J168,0)</f>
        <v>0</v>
      </c>
      <c r="BG168" s="232">
        <f>IF(N168="zákl. přenesená",J168,0)</f>
        <v>0</v>
      </c>
      <c r="BH168" s="232">
        <f>IF(N168="sníž. přenesená",J168,0)</f>
        <v>0</v>
      </c>
      <c r="BI168" s="232">
        <f>IF(N168="nulová",J168,0)</f>
        <v>0</v>
      </c>
      <c r="BJ168" s="21" t="s">
        <v>81</v>
      </c>
      <c r="BK168" s="232">
        <f>ROUND(I168*H168,2)</f>
        <v>0</v>
      </c>
      <c r="BL168" s="21" t="s">
        <v>933</v>
      </c>
      <c r="BM168" s="231" t="s">
        <v>959</v>
      </c>
    </row>
    <row r="169" s="2" customFormat="1" ht="24.15" customHeight="1">
      <c r="A169" s="42"/>
      <c r="B169" s="43"/>
      <c r="C169" s="220" t="s">
        <v>749</v>
      </c>
      <c r="D169" s="220" t="s">
        <v>433</v>
      </c>
      <c r="E169" s="221" t="s">
        <v>5254</v>
      </c>
      <c r="F169" s="222" t="s">
        <v>5255</v>
      </c>
      <c r="G169" s="223" t="s">
        <v>1452</v>
      </c>
      <c r="H169" s="224">
        <v>1</v>
      </c>
      <c r="I169" s="225"/>
      <c r="J169" s="226">
        <f>ROUND(I169*H169,2)</f>
        <v>0</v>
      </c>
      <c r="K169" s="222" t="s">
        <v>28</v>
      </c>
      <c r="L169" s="48"/>
      <c r="M169" s="227" t="s">
        <v>28</v>
      </c>
      <c r="N169" s="228" t="s">
        <v>45</v>
      </c>
      <c r="O169" s="88"/>
      <c r="P169" s="229">
        <f>O169*H169</f>
        <v>0</v>
      </c>
      <c r="Q169" s="229">
        <v>0</v>
      </c>
      <c r="R169" s="229">
        <f>Q169*H169</f>
        <v>0</v>
      </c>
      <c r="S169" s="229">
        <v>0</v>
      </c>
      <c r="T169" s="230">
        <f>S169*H169</f>
        <v>0</v>
      </c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R169" s="231" t="s">
        <v>933</v>
      </c>
      <c r="AT169" s="231" t="s">
        <v>433</v>
      </c>
      <c r="AU169" s="231" t="s">
        <v>83</v>
      </c>
      <c r="AY169" s="21" t="s">
        <v>426</v>
      </c>
      <c r="BE169" s="232">
        <f>IF(N169="základní",J169,0)</f>
        <v>0</v>
      </c>
      <c r="BF169" s="232">
        <f>IF(N169="snížená",J169,0)</f>
        <v>0</v>
      </c>
      <c r="BG169" s="232">
        <f>IF(N169="zákl. přenesená",J169,0)</f>
        <v>0</v>
      </c>
      <c r="BH169" s="232">
        <f>IF(N169="sníž. přenesená",J169,0)</f>
        <v>0</v>
      </c>
      <c r="BI169" s="232">
        <f>IF(N169="nulová",J169,0)</f>
        <v>0</v>
      </c>
      <c r="BJ169" s="21" t="s">
        <v>81</v>
      </c>
      <c r="BK169" s="232">
        <f>ROUND(I169*H169,2)</f>
        <v>0</v>
      </c>
      <c r="BL169" s="21" t="s">
        <v>933</v>
      </c>
      <c r="BM169" s="231" t="s">
        <v>969</v>
      </c>
    </row>
    <row r="170" s="12" customFormat="1" ht="20.88" customHeight="1">
      <c r="A170" s="12"/>
      <c r="B170" s="204"/>
      <c r="C170" s="205"/>
      <c r="D170" s="206" t="s">
        <v>73</v>
      </c>
      <c r="E170" s="218" t="s">
        <v>5093</v>
      </c>
      <c r="F170" s="218" t="s">
        <v>5256</v>
      </c>
      <c r="G170" s="205"/>
      <c r="H170" s="205"/>
      <c r="I170" s="208"/>
      <c r="J170" s="219">
        <f>BK170</f>
        <v>0</v>
      </c>
      <c r="K170" s="205"/>
      <c r="L170" s="210"/>
      <c r="M170" s="211"/>
      <c r="N170" s="212"/>
      <c r="O170" s="212"/>
      <c r="P170" s="213">
        <f>SUM(P171:P176)</f>
        <v>0</v>
      </c>
      <c r="Q170" s="212"/>
      <c r="R170" s="213">
        <f>SUM(R171:R176)</f>
        <v>0</v>
      </c>
      <c r="S170" s="212"/>
      <c r="T170" s="214">
        <f>SUM(T171:T176)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215" t="s">
        <v>81</v>
      </c>
      <c r="AT170" s="216" t="s">
        <v>73</v>
      </c>
      <c r="AU170" s="216" t="s">
        <v>83</v>
      </c>
      <c r="AY170" s="215" t="s">
        <v>426</v>
      </c>
      <c r="BK170" s="217">
        <f>SUM(BK171:BK176)</f>
        <v>0</v>
      </c>
    </row>
    <row r="171" s="2" customFormat="1" ht="49.05" customHeight="1">
      <c r="A171" s="42"/>
      <c r="B171" s="43"/>
      <c r="C171" s="220" t="s">
        <v>223</v>
      </c>
      <c r="D171" s="220" t="s">
        <v>433</v>
      </c>
      <c r="E171" s="221" t="s">
        <v>5257</v>
      </c>
      <c r="F171" s="222" t="s">
        <v>5258</v>
      </c>
      <c r="G171" s="223" t="s">
        <v>1452</v>
      </c>
      <c r="H171" s="224">
        <v>30</v>
      </c>
      <c r="I171" s="225"/>
      <c r="J171" s="226">
        <f>ROUND(I171*H171,2)</f>
        <v>0</v>
      </c>
      <c r="K171" s="222" t="s">
        <v>28</v>
      </c>
      <c r="L171" s="48"/>
      <c r="M171" s="227" t="s">
        <v>28</v>
      </c>
      <c r="N171" s="228" t="s">
        <v>45</v>
      </c>
      <c r="O171" s="88"/>
      <c r="P171" s="229">
        <f>O171*H171</f>
        <v>0</v>
      </c>
      <c r="Q171" s="229">
        <v>0</v>
      </c>
      <c r="R171" s="229">
        <f>Q171*H171</f>
        <v>0</v>
      </c>
      <c r="S171" s="229">
        <v>0</v>
      </c>
      <c r="T171" s="230">
        <f>S171*H171</f>
        <v>0</v>
      </c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R171" s="231" t="s">
        <v>933</v>
      </c>
      <c r="AT171" s="231" t="s">
        <v>433</v>
      </c>
      <c r="AU171" s="231" t="s">
        <v>469</v>
      </c>
      <c r="AY171" s="21" t="s">
        <v>426</v>
      </c>
      <c r="BE171" s="232">
        <f>IF(N171="základní",J171,0)</f>
        <v>0</v>
      </c>
      <c r="BF171" s="232">
        <f>IF(N171="snížená",J171,0)</f>
        <v>0</v>
      </c>
      <c r="BG171" s="232">
        <f>IF(N171="zákl. přenesená",J171,0)</f>
        <v>0</v>
      </c>
      <c r="BH171" s="232">
        <f>IF(N171="sníž. přenesená",J171,0)</f>
        <v>0</v>
      </c>
      <c r="BI171" s="232">
        <f>IF(N171="nulová",J171,0)</f>
        <v>0</v>
      </c>
      <c r="BJ171" s="21" t="s">
        <v>81</v>
      </c>
      <c r="BK171" s="232">
        <f>ROUND(I171*H171,2)</f>
        <v>0</v>
      </c>
      <c r="BL171" s="21" t="s">
        <v>933</v>
      </c>
      <c r="BM171" s="231" t="s">
        <v>981</v>
      </c>
    </row>
    <row r="172" s="2" customFormat="1" ht="44.25" customHeight="1">
      <c r="A172" s="42"/>
      <c r="B172" s="43"/>
      <c r="C172" s="220" t="s">
        <v>761</v>
      </c>
      <c r="D172" s="220" t="s">
        <v>433</v>
      </c>
      <c r="E172" s="221" t="s">
        <v>5259</v>
      </c>
      <c r="F172" s="222" t="s">
        <v>5260</v>
      </c>
      <c r="G172" s="223" t="s">
        <v>1452</v>
      </c>
      <c r="H172" s="224">
        <v>38</v>
      </c>
      <c r="I172" s="225"/>
      <c r="J172" s="226">
        <f>ROUND(I172*H172,2)</f>
        <v>0</v>
      </c>
      <c r="K172" s="222" t="s">
        <v>28</v>
      </c>
      <c r="L172" s="48"/>
      <c r="M172" s="227" t="s">
        <v>28</v>
      </c>
      <c r="N172" s="228" t="s">
        <v>45</v>
      </c>
      <c r="O172" s="88"/>
      <c r="P172" s="229">
        <f>O172*H172</f>
        <v>0</v>
      </c>
      <c r="Q172" s="229">
        <v>0</v>
      </c>
      <c r="R172" s="229">
        <f>Q172*H172</f>
        <v>0</v>
      </c>
      <c r="S172" s="229">
        <v>0</v>
      </c>
      <c r="T172" s="230">
        <f>S172*H172</f>
        <v>0</v>
      </c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R172" s="231" t="s">
        <v>933</v>
      </c>
      <c r="AT172" s="231" t="s">
        <v>433</v>
      </c>
      <c r="AU172" s="231" t="s">
        <v>469</v>
      </c>
      <c r="AY172" s="21" t="s">
        <v>426</v>
      </c>
      <c r="BE172" s="232">
        <f>IF(N172="základní",J172,0)</f>
        <v>0</v>
      </c>
      <c r="BF172" s="232">
        <f>IF(N172="snížená",J172,0)</f>
        <v>0</v>
      </c>
      <c r="BG172" s="232">
        <f>IF(N172="zákl. přenesená",J172,0)</f>
        <v>0</v>
      </c>
      <c r="BH172" s="232">
        <f>IF(N172="sníž. přenesená",J172,0)</f>
        <v>0</v>
      </c>
      <c r="BI172" s="232">
        <f>IF(N172="nulová",J172,0)</f>
        <v>0</v>
      </c>
      <c r="BJ172" s="21" t="s">
        <v>81</v>
      </c>
      <c r="BK172" s="232">
        <f>ROUND(I172*H172,2)</f>
        <v>0</v>
      </c>
      <c r="BL172" s="21" t="s">
        <v>933</v>
      </c>
      <c r="BM172" s="231" t="s">
        <v>993</v>
      </c>
    </row>
    <row r="173" s="2" customFormat="1" ht="49.05" customHeight="1">
      <c r="A173" s="42"/>
      <c r="B173" s="43"/>
      <c r="C173" s="220" t="s">
        <v>769</v>
      </c>
      <c r="D173" s="220" t="s">
        <v>433</v>
      </c>
      <c r="E173" s="221" t="s">
        <v>5261</v>
      </c>
      <c r="F173" s="222" t="s">
        <v>5262</v>
      </c>
      <c r="G173" s="223" t="s">
        <v>1452</v>
      </c>
      <c r="H173" s="224">
        <v>4</v>
      </c>
      <c r="I173" s="225"/>
      <c r="J173" s="226">
        <f>ROUND(I173*H173,2)</f>
        <v>0</v>
      </c>
      <c r="K173" s="222" t="s">
        <v>28</v>
      </c>
      <c r="L173" s="48"/>
      <c r="M173" s="227" t="s">
        <v>28</v>
      </c>
      <c r="N173" s="228" t="s">
        <v>45</v>
      </c>
      <c r="O173" s="88"/>
      <c r="P173" s="229">
        <f>O173*H173</f>
        <v>0</v>
      </c>
      <c r="Q173" s="229">
        <v>0</v>
      </c>
      <c r="R173" s="229">
        <f>Q173*H173</f>
        <v>0</v>
      </c>
      <c r="S173" s="229">
        <v>0</v>
      </c>
      <c r="T173" s="230">
        <f>S173*H173</f>
        <v>0</v>
      </c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R173" s="231" t="s">
        <v>933</v>
      </c>
      <c r="AT173" s="231" t="s">
        <v>433</v>
      </c>
      <c r="AU173" s="231" t="s">
        <v>469</v>
      </c>
      <c r="AY173" s="21" t="s">
        <v>426</v>
      </c>
      <c r="BE173" s="232">
        <f>IF(N173="základní",J173,0)</f>
        <v>0</v>
      </c>
      <c r="BF173" s="232">
        <f>IF(N173="snížená",J173,0)</f>
        <v>0</v>
      </c>
      <c r="BG173" s="232">
        <f>IF(N173="zákl. přenesená",J173,0)</f>
        <v>0</v>
      </c>
      <c r="BH173" s="232">
        <f>IF(N173="sníž. přenesená",J173,0)</f>
        <v>0</v>
      </c>
      <c r="BI173" s="232">
        <f>IF(N173="nulová",J173,0)</f>
        <v>0</v>
      </c>
      <c r="BJ173" s="21" t="s">
        <v>81</v>
      </c>
      <c r="BK173" s="232">
        <f>ROUND(I173*H173,2)</f>
        <v>0</v>
      </c>
      <c r="BL173" s="21" t="s">
        <v>933</v>
      </c>
      <c r="BM173" s="231" t="s">
        <v>1005</v>
      </c>
    </row>
    <row r="174" s="2" customFormat="1" ht="24.15" customHeight="1">
      <c r="A174" s="42"/>
      <c r="B174" s="43"/>
      <c r="C174" s="220" t="s">
        <v>775</v>
      </c>
      <c r="D174" s="220" t="s">
        <v>433</v>
      </c>
      <c r="E174" s="221" t="s">
        <v>5263</v>
      </c>
      <c r="F174" s="222" t="s">
        <v>5264</v>
      </c>
      <c r="G174" s="223" t="s">
        <v>1452</v>
      </c>
      <c r="H174" s="224">
        <v>38</v>
      </c>
      <c r="I174" s="225"/>
      <c r="J174" s="226">
        <f>ROUND(I174*H174,2)</f>
        <v>0</v>
      </c>
      <c r="K174" s="222" t="s">
        <v>28</v>
      </c>
      <c r="L174" s="48"/>
      <c r="M174" s="227" t="s">
        <v>28</v>
      </c>
      <c r="N174" s="228" t="s">
        <v>45</v>
      </c>
      <c r="O174" s="88"/>
      <c r="P174" s="229">
        <f>O174*H174</f>
        <v>0</v>
      </c>
      <c r="Q174" s="229">
        <v>0</v>
      </c>
      <c r="R174" s="229">
        <f>Q174*H174</f>
        <v>0</v>
      </c>
      <c r="S174" s="229">
        <v>0</v>
      </c>
      <c r="T174" s="230">
        <f>S174*H174</f>
        <v>0</v>
      </c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R174" s="231" t="s">
        <v>933</v>
      </c>
      <c r="AT174" s="231" t="s">
        <v>433</v>
      </c>
      <c r="AU174" s="231" t="s">
        <v>469</v>
      </c>
      <c r="AY174" s="21" t="s">
        <v>426</v>
      </c>
      <c r="BE174" s="232">
        <f>IF(N174="základní",J174,0)</f>
        <v>0</v>
      </c>
      <c r="BF174" s="232">
        <f>IF(N174="snížená",J174,0)</f>
        <v>0</v>
      </c>
      <c r="BG174" s="232">
        <f>IF(N174="zákl. přenesená",J174,0)</f>
        <v>0</v>
      </c>
      <c r="BH174" s="232">
        <f>IF(N174="sníž. přenesená",J174,0)</f>
        <v>0</v>
      </c>
      <c r="BI174" s="232">
        <f>IF(N174="nulová",J174,0)</f>
        <v>0</v>
      </c>
      <c r="BJ174" s="21" t="s">
        <v>81</v>
      </c>
      <c r="BK174" s="232">
        <f>ROUND(I174*H174,2)</f>
        <v>0</v>
      </c>
      <c r="BL174" s="21" t="s">
        <v>933</v>
      </c>
      <c r="BM174" s="231" t="s">
        <v>1015</v>
      </c>
    </row>
    <row r="175" s="2" customFormat="1" ht="49.05" customHeight="1">
      <c r="A175" s="42"/>
      <c r="B175" s="43"/>
      <c r="C175" s="220" t="s">
        <v>781</v>
      </c>
      <c r="D175" s="220" t="s">
        <v>433</v>
      </c>
      <c r="E175" s="221" t="s">
        <v>5265</v>
      </c>
      <c r="F175" s="222" t="s">
        <v>5266</v>
      </c>
      <c r="G175" s="223" t="s">
        <v>1452</v>
      </c>
      <c r="H175" s="224">
        <v>8</v>
      </c>
      <c r="I175" s="225"/>
      <c r="J175" s="226">
        <f>ROUND(I175*H175,2)</f>
        <v>0</v>
      </c>
      <c r="K175" s="222" t="s">
        <v>28</v>
      </c>
      <c r="L175" s="48"/>
      <c r="M175" s="227" t="s">
        <v>28</v>
      </c>
      <c r="N175" s="228" t="s">
        <v>45</v>
      </c>
      <c r="O175" s="88"/>
      <c r="P175" s="229">
        <f>O175*H175</f>
        <v>0</v>
      </c>
      <c r="Q175" s="229">
        <v>0</v>
      </c>
      <c r="R175" s="229">
        <f>Q175*H175</f>
        <v>0</v>
      </c>
      <c r="S175" s="229">
        <v>0</v>
      </c>
      <c r="T175" s="230">
        <f>S175*H175</f>
        <v>0</v>
      </c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R175" s="231" t="s">
        <v>933</v>
      </c>
      <c r="AT175" s="231" t="s">
        <v>433</v>
      </c>
      <c r="AU175" s="231" t="s">
        <v>469</v>
      </c>
      <c r="AY175" s="21" t="s">
        <v>426</v>
      </c>
      <c r="BE175" s="232">
        <f>IF(N175="základní",J175,0)</f>
        <v>0</v>
      </c>
      <c r="BF175" s="232">
        <f>IF(N175="snížená",J175,0)</f>
        <v>0</v>
      </c>
      <c r="BG175" s="232">
        <f>IF(N175="zákl. přenesená",J175,0)</f>
        <v>0</v>
      </c>
      <c r="BH175" s="232">
        <f>IF(N175="sníž. přenesená",J175,0)</f>
        <v>0</v>
      </c>
      <c r="BI175" s="232">
        <f>IF(N175="nulová",J175,0)</f>
        <v>0</v>
      </c>
      <c r="BJ175" s="21" t="s">
        <v>81</v>
      </c>
      <c r="BK175" s="232">
        <f>ROUND(I175*H175,2)</f>
        <v>0</v>
      </c>
      <c r="BL175" s="21" t="s">
        <v>933</v>
      </c>
      <c r="BM175" s="231" t="s">
        <v>1027</v>
      </c>
    </row>
    <row r="176" s="2" customFormat="1" ht="90" customHeight="1">
      <c r="A176" s="42"/>
      <c r="B176" s="43"/>
      <c r="C176" s="220" t="s">
        <v>787</v>
      </c>
      <c r="D176" s="220" t="s">
        <v>433</v>
      </c>
      <c r="E176" s="221" t="s">
        <v>5267</v>
      </c>
      <c r="F176" s="222" t="s">
        <v>5268</v>
      </c>
      <c r="G176" s="223" t="s">
        <v>1452</v>
      </c>
      <c r="H176" s="224">
        <v>3</v>
      </c>
      <c r="I176" s="225"/>
      <c r="J176" s="226">
        <f>ROUND(I176*H176,2)</f>
        <v>0</v>
      </c>
      <c r="K176" s="222" t="s">
        <v>28</v>
      </c>
      <c r="L176" s="48"/>
      <c r="M176" s="227" t="s">
        <v>28</v>
      </c>
      <c r="N176" s="228" t="s">
        <v>45</v>
      </c>
      <c r="O176" s="88"/>
      <c r="P176" s="229">
        <f>O176*H176</f>
        <v>0</v>
      </c>
      <c r="Q176" s="229">
        <v>0</v>
      </c>
      <c r="R176" s="229">
        <f>Q176*H176</f>
        <v>0</v>
      </c>
      <c r="S176" s="229">
        <v>0</v>
      </c>
      <c r="T176" s="230">
        <f>S176*H176</f>
        <v>0</v>
      </c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R176" s="231" t="s">
        <v>933</v>
      </c>
      <c r="AT176" s="231" t="s">
        <v>433</v>
      </c>
      <c r="AU176" s="231" t="s">
        <v>469</v>
      </c>
      <c r="AY176" s="21" t="s">
        <v>426</v>
      </c>
      <c r="BE176" s="232">
        <f>IF(N176="základní",J176,0)</f>
        <v>0</v>
      </c>
      <c r="BF176" s="232">
        <f>IF(N176="snížená",J176,0)</f>
        <v>0</v>
      </c>
      <c r="BG176" s="232">
        <f>IF(N176="zákl. přenesená",J176,0)</f>
        <v>0</v>
      </c>
      <c r="BH176" s="232">
        <f>IF(N176="sníž. přenesená",J176,0)</f>
        <v>0</v>
      </c>
      <c r="BI176" s="232">
        <f>IF(N176="nulová",J176,0)</f>
        <v>0</v>
      </c>
      <c r="BJ176" s="21" t="s">
        <v>81</v>
      </c>
      <c r="BK176" s="232">
        <f>ROUND(I176*H176,2)</f>
        <v>0</v>
      </c>
      <c r="BL176" s="21" t="s">
        <v>933</v>
      </c>
      <c r="BM176" s="231" t="s">
        <v>1037</v>
      </c>
    </row>
    <row r="177" s="12" customFormat="1" ht="20.88" customHeight="1">
      <c r="A177" s="12"/>
      <c r="B177" s="204"/>
      <c r="C177" s="205"/>
      <c r="D177" s="206" t="s">
        <v>73</v>
      </c>
      <c r="E177" s="218" t="s">
        <v>5097</v>
      </c>
      <c r="F177" s="218" t="s">
        <v>5269</v>
      </c>
      <c r="G177" s="205"/>
      <c r="H177" s="205"/>
      <c r="I177" s="208"/>
      <c r="J177" s="219">
        <f>BK177</f>
        <v>0</v>
      </c>
      <c r="K177" s="205"/>
      <c r="L177" s="210"/>
      <c r="M177" s="211"/>
      <c r="N177" s="212"/>
      <c r="O177" s="212"/>
      <c r="P177" s="213">
        <f>P178</f>
        <v>0</v>
      </c>
      <c r="Q177" s="212"/>
      <c r="R177" s="213">
        <f>R178</f>
        <v>0</v>
      </c>
      <c r="S177" s="212"/>
      <c r="T177" s="214">
        <f>T178</f>
        <v>0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215" t="s">
        <v>81</v>
      </c>
      <c r="AT177" s="216" t="s">
        <v>73</v>
      </c>
      <c r="AU177" s="216" t="s">
        <v>83</v>
      </c>
      <c r="AY177" s="215" t="s">
        <v>426</v>
      </c>
      <c r="BK177" s="217">
        <f>BK178</f>
        <v>0</v>
      </c>
    </row>
    <row r="178" s="2" customFormat="1" ht="49.05" customHeight="1">
      <c r="A178" s="42"/>
      <c r="B178" s="43"/>
      <c r="C178" s="220" t="s">
        <v>794</v>
      </c>
      <c r="D178" s="220" t="s">
        <v>433</v>
      </c>
      <c r="E178" s="221" t="s">
        <v>5270</v>
      </c>
      <c r="F178" s="222" t="s">
        <v>5271</v>
      </c>
      <c r="G178" s="223" t="s">
        <v>5201</v>
      </c>
      <c r="H178" s="224">
        <v>79</v>
      </c>
      <c r="I178" s="225"/>
      <c r="J178" s="226">
        <f>ROUND(I178*H178,2)</f>
        <v>0</v>
      </c>
      <c r="K178" s="222" t="s">
        <v>28</v>
      </c>
      <c r="L178" s="48"/>
      <c r="M178" s="227" t="s">
        <v>28</v>
      </c>
      <c r="N178" s="228" t="s">
        <v>45</v>
      </c>
      <c r="O178" s="88"/>
      <c r="P178" s="229">
        <f>O178*H178</f>
        <v>0</v>
      </c>
      <c r="Q178" s="229">
        <v>0</v>
      </c>
      <c r="R178" s="229">
        <f>Q178*H178</f>
        <v>0</v>
      </c>
      <c r="S178" s="229">
        <v>0</v>
      </c>
      <c r="T178" s="230">
        <f>S178*H178</f>
        <v>0</v>
      </c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R178" s="231" t="s">
        <v>933</v>
      </c>
      <c r="AT178" s="231" t="s">
        <v>433</v>
      </c>
      <c r="AU178" s="231" t="s">
        <v>469</v>
      </c>
      <c r="AY178" s="21" t="s">
        <v>426</v>
      </c>
      <c r="BE178" s="232">
        <f>IF(N178="základní",J178,0)</f>
        <v>0</v>
      </c>
      <c r="BF178" s="232">
        <f>IF(N178="snížená",J178,0)</f>
        <v>0</v>
      </c>
      <c r="BG178" s="232">
        <f>IF(N178="zákl. přenesená",J178,0)</f>
        <v>0</v>
      </c>
      <c r="BH178" s="232">
        <f>IF(N178="sníž. přenesená",J178,0)</f>
        <v>0</v>
      </c>
      <c r="BI178" s="232">
        <f>IF(N178="nulová",J178,0)</f>
        <v>0</v>
      </c>
      <c r="BJ178" s="21" t="s">
        <v>81</v>
      </c>
      <c r="BK178" s="232">
        <f>ROUND(I178*H178,2)</f>
        <v>0</v>
      </c>
      <c r="BL178" s="21" t="s">
        <v>933</v>
      </c>
      <c r="BM178" s="231" t="s">
        <v>1048</v>
      </c>
    </row>
    <row r="179" s="12" customFormat="1" ht="20.88" customHeight="1">
      <c r="A179" s="12"/>
      <c r="B179" s="204"/>
      <c r="C179" s="205"/>
      <c r="D179" s="206" t="s">
        <v>73</v>
      </c>
      <c r="E179" s="218" t="s">
        <v>5102</v>
      </c>
      <c r="F179" s="218" t="s">
        <v>5272</v>
      </c>
      <c r="G179" s="205"/>
      <c r="H179" s="205"/>
      <c r="I179" s="208"/>
      <c r="J179" s="219">
        <f>BK179</f>
        <v>0</v>
      </c>
      <c r="K179" s="205"/>
      <c r="L179" s="210"/>
      <c r="M179" s="211"/>
      <c r="N179" s="212"/>
      <c r="O179" s="212"/>
      <c r="P179" s="213">
        <f>P180</f>
        <v>0</v>
      </c>
      <c r="Q179" s="212"/>
      <c r="R179" s="213">
        <f>R180</f>
        <v>0</v>
      </c>
      <c r="S179" s="212"/>
      <c r="T179" s="214">
        <f>T180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15" t="s">
        <v>81</v>
      </c>
      <c r="AT179" s="216" t="s">
        <v>73</v>
      </c>
      <c r="AU179" s="216" t="s">
        <v>83</v>
      </c>
      <c r="AY179" s="215" t="s">
        <v>426</v>
      </c>
      <c r="BK179" s="217">
        <f>BK180</f>
        <v>0</v>
      </c>
    </row>
    <row r="180" s="2" customFormat="1" ht="16.5" customHeight="1">
      <c r="A180" s="42"/>
      <c r="B180" s="43"/>
      <c r="C180" s="220" t="s">
        <v>800</v>
      </c>
      <c r="D180" s="220" t="s">
        <v>433</v>
      </c>
      <c r="E180" s="221" t="s">
        <v>5273</v>
      </c>
      <c r="F180" s="222" t="s">
        <v>5274</v>
      </c>
      <c r="G180" s="223" t="s">
        <v>1452</v>
      </c>
      <c r="H180" s="224">
        <v>83</v>
      </c>
      <c r="I180" s="225"/>
      <c r="J180" s="226">
        <f>ROUND(I180*H180,2)</f>
        <v>0</v>
      </c>
      <c r="K180" s="222" t="s">
        <v>28</v>
      </c>
      <c r="L180" s="48"/>
      <c r="M180" s="227" t="s">
        <v>28</v>
      </c>
      <c r="N180" s="228" t="s">
        <v>45</v>
      </c>
      <c r="O180" s="88"/>
      <c r="P180" s="229">
        <f>O180*H180</f>
        <v>0</v>
      </c>
      <c r="Q180" s="229">
        <v>0</v>
      </c>
      <c r="R180" s="229">
        <f>Q180*H180</f>
        <v>0</v>
      </c>
      <c r="S180" s="229">
        <v>0</v>
      </c>
      <c r="T180" s="230">
        <f>S180*H180</f>
        <v>0</v>
      </c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R180" s="231" t="s">
        <v>933</v>
      </c>
      <c r="AT180" s="231" t="s">
        <v>433</v>
      </c>
      <c r="AU180" s="231" t="s">
        <v>469</v>
      </c>
      <c r="AY180" s="21" t="s">
        <v>426</v>
      </c>
      <c r="BE180" s="232">
        <f>IF(N180="základní",J180,0)</f>
        <v>0</v>
      </c>
      <c r="BF180" s="232">
        <f>IF(N180="snížená",J180,0)</f>
        <v>0</v>
      </c>
      <c r="BG180" s="232">
        <f>IF(N180="zákl. přenesená",J180,0)</f>
        <v>0</v>
      </c>
      <c r="BH180" s="232">
        <f>IF(N180="sníž. přenesená",J180,0)</f>
        <v>0</v>
      </c>
      <c r="BI180" s="232">
        <f>IF(N180="nulová",J180,0)</f>
        <v>0</v>
      </c>
      <c r="BJ180" s="21" t="s">
        <v>81</v>
      </c>
      <c r="BK180" s="232">
        <f>ROUND(I180*H180,2)</f>
        <v>0</v>
      </c>
      <c r="BL180" s="21" t="s">
        <v>933</v>
      </c>
      <c r="BM180" s="231" t="s">
        <v>1063</v>
      </c>
    </row>
    <row r="181" s="12" customFormat="1" ht="20.88" customHeight="1">
      <c r="A181" s="12"/>
      <c r="B181" s="204"/>
      <c r="C181" s="205"/>
      <c r="D181" s="206" t="s">
        <v>73</v>
      </c>
      <c r="E181" s="218" t="s">
        <v>5104</v>
      </c>
      <c r="F181" s="218" t="s">
        <v>5275</v>
      </c>
      <c r="G181" s="205"/>
      <c r="H181" s="205"/>
      <c r="I181" s="208"/>
      <c r="J181" s="219">
        <f>BK181</f>
        <v>0</v>
      </c>
      <c r="K181" s="205"/>
      <c r="L181" s="210"/>
      <c r="M181" s="211"/>
      <c r="N181" s="212"/>
      <c r="O181" s="212"/>
      <c r="P181" s="213">
        <f>SUM(P182:P186)</f>
        <v>0</v>
      </c>
      <c r="Q181" s="212"/>
      <c r="R181" s="213">
        <f>SUM(R182:R186)</f>
        <v>0</v>
      </c>
      <c r="S181" s="212"/>
      <c r="T181" s="214">
        <f>SUM(T182:T186)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15" t="s">
        <v>81</v>
      </c>
      <c r="AT181" s="216" t="s">
        <v>73</v>
      </c>
      <c r="AU181" s="216" t="s">
        <v>83</v>
      </c>
      <c r="AY181" s="215" t="s">
        <v>426</v>
      </c>
      <c r="BK181" s="217">
        <f>SUM(BK182:BK186)</f>
        <v>0</v>
      </c>
    </row>
    <row r="182" s="2" customFormat="1" ht="16.5" customHeight="1">
      <c r="A182" s="42"/>
      <c r="B182" s="43"/>
      <c r="C182" s="220" t="s">
        <v>807</v>
      </c>
      <c r="D182" s="220" t="s">
        <v>433</v>
      </c>
      <c r="E182" s="221" t="s">
        <v>5276</v>
      </c>
      <c r="F182" s="222" t="s">
        <v>5277</v>
      </c>
      <c r="G182" s="223" t="s">
        <v>1452</v>
      </c>
      <c r="H182" s="224">
        <v>72</v>
      </c>
      <c r="I182" s="225"/>
      <c r="J182" s="226">
        <f>ROUND(I182*H182,2)</f>
        <v>0</v>
      </c>
      <c r="K182" s="222" t="s">
        <v>28</v>
      </c>
      <c r="L182" s="48"/>
      <c r="M182" s="227" t="s">
        <v>28</v>
      </c>
      <c r="N182" s="228" t="s">
        <v>45</v>
      </c>
      <c r="O182" s="88"/>
      <c r="P182" s="229">
        <f>O182*H182</f>
        <v>0</v>
      </c>
      <c r="Q182" s="229">
        <v>0</v>
      </c>
      <c r="R182" s="229">
        <f>Q182*H182</f>
        <v>0</v>
      </c>
      <c r="S182" s="229">
        <v>0</v>
      </c>
      <c r="T182" s="230">
        <f>S182*H182</f>
        <v>0</v>
      </c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R182" s="231" t="s">
        <v>933</v>
      </c>
      <c r="AT182" s="231" t="s">
        <v>433</v>
      </c>
      <c r="AU182" s="231" t="s">
        <v>469</v>
      </c>
      <c r="AY182" s="21" t="s">
        <v>426</v>
      </c>
      <c r="BE182" s="232">
        <f>IF(N182="základní",J182,0)</f>
        <v>0</v>
      </c>
      <c r="BF182" s="232">
        <f>IF(N182="snížená",J182,0)</f>
        <v>0</v>
      </c>
      <c r="BG182" s="232">
        <f>IF(N182="zákl. přenesená",J182,0)</f>
        <v>0</v>
      </c>
      <c r="BH182" s="232">
        <f>IF(N182="sníž. přenesená",J182,0)</f>
        <v>0</v>
      </c>
      <c r="BI182" s="232">
        <f>IF(N182="nulová",J182,0)</f>
        <v>0</v>
      </c>
      <c r="BJ182" s="21" t="s">
        <v>81</v>
      </c>
      <c r="BK182" s="232">
        <f>ROUND(I182*H182,2)</f>
        <v>0</v>
      </c>
      <c r="BL182" s="21" t="s">
        <v>933</v>
      </c>
      <c r="BM182" s="231" t="s">
        <v>1076</v>
      </c>
    </row>
    <row r="183" s="2" customFormat="1" ht="16.5" customHeight="1">
      <c r="A183" s="42"/>
      <c r="B183" s="43"/>
      <c r="C183" s="220" t="s">
        <v>812</v>
      </c>
      <c r="D183" s="220" t="s">
        <v>433</v>
      </c>
      <c r="E183" s="221" t="s">
        <v>5278</v>
      </c>
      <c r="F183" s="222" t="s">
        <v>5279</v>
      </c>
      <c r="G183" s="223" t="s">
        <v>1452</v>
      </c>
      <c r="H183" s="224">
        <v>20</v>
      </c>
      <c r="I183" s="225"/>
      <c r="J183" s="226">
        <f>ROUND(I183*H183,2)</f>
        <v>0</v>
      </c>
      <c r="K183" s="222" t="s">
        <v>28</v>
      </c>
      <c r="L183" s="48"/>
      <c r="M183" s="227" t="s">
        <v>28</v>
      </c>
      <c r="N183" s="228" t="s">
        <v>45</v>
      </c>
      <c r="O183" s="88"/>
      <c r="P183" s="229">
        <f>O183*H183</f>
        <v>0</v>
      </c>
      <c r="Q183" s="229">
        <v>0</v>
      </c>
      <c r="R183" s="229">
        <f>Q183*H183</f>
        <v>0</v>
      </c>
      <c r="S183" s="229">
        <v>0</v>
      </c>
      <c r="T183" s="230">
        <f>S183*H183</f>
        <v>0</v>
      </c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R183" s="231" t="s">
        <v>933</v>
      </c>
      <c r="AT183" s="231" t="s">
        <v>433</v>
      </c>
      <c r="AU183" s="231" t="s">
        <v>469</v>
      </c>
      <c r="AY183" s="21" t="s">
        <v>426</v>
      </c>
      <c r="BE183" s="232">
        <f>IF(N183="základní",J183,0)</f>
        <v>0</v>
      </c>
      <c r="BF183" s="232">
        <f>IF(N183="snížená",J183,0)</f>
        <v>0</v>
      </c>
      <c r="BG183" s="232">
        <f>IF(N183="zákl. přenesená",J183,0)</f>
        <v>0</v>
      </c>
      <c r="BH183" s="232">
        <f>IF(N183="sníž. přenesená",J183,0)</f>
        <v>0</v>
      </c>
      <c r="BI183" s="232">
        <f>IF(N183="nulová",J183,0)</f>
        <v>0</v>
      </c>
      <c r="BJ183" s="21" t="s">
        <v>81</v>
      </c>
      <c r="BK183" s="232">
        <f>ROUND(I183*H183,2)</f>
        <v>0</v>
      </c>
      <c r="BL183" s="21" t="s">
        <v>933</v>
      </c>
      <c r="BM183" s="231" t="s">
        <v>1091</v>
      </c>
    </row>
    <row r="184" s="2" customFormat="1" ht="16.5" customHeight="1">
      <c r="A184" s="42"/>
      <c r="B184" s="43"/>
      <c r="C184" s="220" t="s">
        <v>818</v>
      </c>
      <c r="D184" s="220" t="s">
        <v>433</v>
      </c>
      <c r="E184" s="221" t="s">
        <v>5280</v>
      </c>
      <c r="F184" s="222" t="s">
        <v>5281</v>
      </c>
      <c r="G184" s="223" t="s">
        <v>1452</v>
      </c>
      <c r="H184" s="224">
        <v>107</v>
      </c>
      <c r="I184" s="225"/>
      <c r="J184" s="226">
        <f>ROUND(I184*H184,2)</f>
        <v>0</v>
      </c>
      <c r="K184" s="222" t="s">
        <v>28</v>
      </c>
      <c r="L184" s="48"/>
      <c r="M184" s="227" t="s">
        <v>28</v>
      </c>
      <c r="N184" s="228" t="s">
        <v>45</v>
      </c>
      <c r="O184" s="88"/>
      <c r="P184" s="229">
        <f>O184*H184</f>
        <v>0</v>
      </c>
      <c r="Q184" s="229">
        <v>0</v>
      </c>
      <c r="R184" s="229">
        <f>Q184*H184</f>
        <v>0</v>
      </c>
      <c r="S184" s="229">
        <v>0</v>
      </c>
      <c r="T184" s="230">
        <f>S184*H184</f>
        <v>0</v>
      </c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R184" s="231" t="s">
        <v>933</v>
      </c>
      <c r="AT184" s="231" t="s">
        <v>433</v>
      </c>
      <c r="AU184" s="231" t="s">
        <v>469</v>
      </c>
      <c r="AY184" s="21" t="s">
        <v>426</v>
      </c>
      <c r="BE184" s="232">
        <f>IF(N184="základní",J184,0)</f>
        <v>0</v>
      </c>
      <c r="BF184" s="232">
        <f>IF(N184="snížená",J184,0)</f>
        <v>0</v>
      </c>
      <c r="BG184" s="232">
        <f>IF(N184="zákl. přenesená",J184,0)</f>
        <v>0</v>
      </c>
      <c r="BH184" s="232">
        <f>IF(N184="sníž. přenesená",J184,0)</f>
        <v>0</v>
      </c>
      <c r="BI184" s="232">
        <f>IF(N184="nulová",J184,0)</f>
        <v>0</v>
      </c>
      <c r="BJ184" s="21" t="s">
        <v>81</v>
      </c>
      <c r="BK184" s="232">
        <f>ROUND(I184*H184,2)</f>
        <v>0</v>
      </c>
      <c r="BL184" s="21" t="s">
        <v>933</v>
      </c>
      <c r="BM184" s="231" t="s">
        <v>1108</v>
      </c>
    </row>
    <row r="185" s="2" customFormat="1" ht="16.5" customHeight="1">
      <c r="A185" s="42"/>
      <c r="B185" s="43"/>
      <c r="C185" s="220" t="s">
        <v>824</v>
      </c>
      <c r="D185" s="220" t="s">
        <v>433</v>
      </c>
      <c r="E185" s="221" t="s">
        <v>5282</v>
      </c>
      <c r="F185" s="222" t="s">
        <v>5283</v>
      </c>
      <c r="G185" s="223" t="s">
        <v>1452</v>
      </c>
      <c r="H185" s="224">
        <v>1</v>
      </c>
      <c r="I185" s="225"/>
      <c r="J185" s="226">
        <f>ROUND(I185*H185,2)</f>
        <v>0</v>
      </c>
      <c r="K185" s="222" t="s">
        <v>28</v>
      </c>
      <c r="L185" s="48"/>
      <c r="M185" s="227" t="s">
        <v>28</v>
      </c>
      <c r="N185" s="228" t="s">
        <v>45</v>
      </c>
      <c r="O185" s="88"/>
      <c r="P185" s="229">
        <f>O185*H185</f>
        <v>0</v>
      </c>
      <c r="Q185" s="229">
        <v>0</v>
      </c>
      <c r="R185" s="229">
        <f>Q185*H185</f>
        <v>0</v>
      </c>
      <c r="S185" s="229">
        <v>0</v>
      </c>
      <c r="T185" s="230">
        <f>S185*H185</f>
        <v>0</v>
      </c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R185" s="231" t="s">
        <v>933</v>
      </c>
      <c r="AT185" s="231" t="s">
        <v>433</v>
      </c>
      <c r="AU185" s="231" t="s">
        <v>469</v>
      </c>
      <c r="AY185" s="21" t="s">
        <v>426</v>
      </c>
      <c r="BE185" s="232">
        <f>IF(N185="základní",J185,0)</f>
        <v>0</v>
      </c>
      <c r="BF185" s="232">
        <f>IF(N185="snížená",J185,0)</f>
        <v>0</v>
      </c>
      <c r="BG185" s="232">
        <f>IF(N185="zákl. přenesená",J185,0)</f>
        <v>0</v>
      </c>
      <c r="BH185" s="232">
        <f>IF(N185="sníž. přenesená",J185,0)</f>
        <v>0</v>
      </c>
      <c r="BI185" s="232">
        <f>IF(N185="nulová",J185,0)</f>
        <v>0</v>
      </c>
      <c r="BJ185" s="21" t="s">
        <v>81</v>
      </c>
      <c r="BK185" s="232">
        <f>ROUND(I185*H185,2)</f>
        <v>0</v>
      </c>
      <c r="BL185" s="21" t="s">
        <v>933</v>
      </c>
      <c r="BM185" s="231" t="s">
        <v>1123</v>
      </c>
    </row>
    <row r="186" s="2" customFormat="1" ht="16.5" customHeight="1">
      <c r="A186" s="42"/>
      <c r="B186" s="43"/>
      <c r="C186" s="220" t="s">
        <v>829</v>
      </c>
      <c r="D186" s="220" t="s">
        <v>433</v>
      </c>
      <c r="E186" s="221" t="s">
        <v>5284</v>
      </c>
      <c r="F186" s="222" t="s">
        <v>5285</v>
      </c>
      <c r="G186" s="223" t="s">
        <v>1452</v>
      </c>
      <c r="H186" s="224">
        <v>33</v>
      </c>
      <c r="I186" s="225"/>
      <c r="J186" s="226">
        <f>ROUND(I186*H186,2)</f>
        <v>0</v>
      </c>
      <c r="K186" s="222" t="s">
        <v>28</v>
      </c>
      <c r="L186" s="48"/>
      <c r="M186" s="227" t="s">
        <v>28</v>
      </c>
      <c r="N186" s="228" t="s">
        <v>45</v>
      </c>
      <c r="O186" s="88"/>
      <c r="P186" s="229">
        <f>O186*H186</f>
        <v>0</v>
      </c>
      <c r="Q186" s="229">
        <v>0</v>
      </c>
      <c r="R186" s="229">
        <f>Q186*H186</f>
        <v>0</v>
      </c>
      <c r="S186" s="229">
        <v>0</v>
      </c>
      <c r="T186" s="230">
        <f>S186*H186</f>
        <v>0</v>
      </c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R186" s="231" t="s">
        <v>933</v>
      </c>
      <c r="AT186" s="231" t="s">
        <v>433</v>
      </c>
      <c r="AU186" s="231" t="s">
        <v>469</v>
      </c>
      <c r="AY186" s="21" t="s">
        <v>426</v>
      </c>
      <c r="BE186" s="232">
        <f>IF(N186="základní",J186,0)</f>
        <v>0</v>
      </c>
      <c r="BF186" s="232">
        <f>IF(N186="snížená",J186,0)</f>
        <v>0</v>
      </c>
      <c r="BG186" s="232">
        <f>IF(N186="zákl. přenesená",J186,0)</f>
        <v>0</v>
      </c>
      <c r="BH186" s="232">
        <f>IF(N186="sníž. přenesená",J186,0)</f>
        <v>0</v>
      </c>
      <c r="BI186" s="232">
        <f>IF(N186="nulová",J186,0)</f>
        <v>0</v>
      </c>
      <c r="BJ186" s="21" t="s">
        <v>81</v>
      </c>
      <c r="BK186" s="232">
        <f>ROUND(I186*H186,2)</f>
        <v>0</v>
      </c>
      <c r="BL186" s="21" t="s">
        <v>933</v>
      </c>
      <c r="BM186" s="231" t="s">
        <v>1135</v>
      </c>
    </row>
    <row r="187" s="12" customFormat="1" ht="20.88" customHeight="1">
      <c r="A187" s="12"/>
      <c r="B187" s="204"/>
      <c r="C187" s="205"/>
      <c r="D187" s="206" t="s">
        <v>73</v>
      </c>
      <c r="E187" s="218" t="s">
        <v>5286</v>
      </c>
      <c r="F187" s="218" t="s">
        <v>5287</v>
      </c>
      <c r="G187" s="205"/>
      <c r="H187" s="205"/>
      <c r="I187" s="208"/>
      <c r="J187" s="219">
        <f>BK187</f>
        <v>0</v>
      </c>
      <c r="K187" s="205"/>
      <c r="L187" s="210"/>
      <c r="M187" s="211"/>
      <c r="N187" s="212"/>
      <c r="O187" s="212"/>
      <c r="P187" s="213">
        <f>P188</f>
        <v>0</v>
      </c>
      <c r="Q187" s="212"/>
      <c r="R187" s="213">
        <f>R188</f>
        <v>0</v>
      </c>
      <c r="S187" s="212"/>
      <c r="T187" s="214">
        <f>T188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15" t="s">
        <v>81</v>
      </c>
      <c r="AT187" s="216" t="s">
        <v>73</v>
      </c>
      <c r="AU187" s="216" t="s">
        <v>83</v>
      </c>
      <c r="AY187" s="215" t="s">
        <v>426</v>
      </c>
      <c r="BK187" s="217">
        <f>BK188</f>
        <v>0</v>
      </c>
    </row>
    <row r="188" s="2" customFormat="1" ht="16.5" customHeight="1">
      <c r="A188" s="42"/>
      <c r="B188" s="43"/>
      <c r="C188" s="220" t="s">
        <v>420</v>
      </c>
      <c r="D188" s="220" t="s">
        <v>433</v>
      </c>
      <c r="E188" s="221" t="s">
        <v>5288</v>
      </c>
      <c r="F188" s="222" t="s">
        <v>5289</v>
      </c>
      <c r="G188" s="223" t="s">
        <v>1452</v>
      </c>
      <c r="H188" s="224">
        <v>519</v>
      </c>
      <c r="I188" s="225"/>
      <c r="J188" s="226">
        <f>ROUND(I188*H188,2)</f>
        <v>0</v>
      </c>
      <c r="K188" s="222" t="s">
        <v>28</v>
      </c>
      <c r="L188" s="48"/>
      <c r="M188" s="227" t="s">
        <v>28</v>
      </c>
      <c r="N188" s="228" t="s">
        <v>45</v>
      </c>
      <c r="O188" s="88"/>
      <c r="P188" s="229">
        <f>O188*H188</f>
        <v>0</v>
      </c>
      <c r="Q188" s="229">
        <v>0</v>
      </c>
      <c r="R188" s="229">
        <f>Q188*H188</f>
        <v>0</v>
      </c>
      <c r="S188" s="229">
        <v>0</v>
      </c>
      <c r="T188" s="230">
        <f>S188*H188</f>
        <v>0</v>
      </c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R188" s="231" t="s">
        <v>933</v>
      </c>
      <c r="AT188" s="231" t="s">
        <v>433</v>
      </c>
      <c r="AU188" s="231" t="s">
        <v>469</v>
      </c>
      <c r="AY188" s="21" t="s">
        <v>426</v>
      </c>
      <c r="BE188" s="232">
        <f>IF(N188="základní",J188,0)</f>
        <v>0</v>
      </c>
      <c r="BF188" s="232">
        <f>IF(N188="snížená",J188,0)</f>
        <v>0</v>
      </c>
      <c r="BG188" s="232">
        <f>IF(N188="zákl. přenesená",J188,0)</f>
        <v>0</v>
      </c>
      <c r="BH188" s="232">
        <f>IF(N188="sníž. přenesená",J188,0)</f>
        <v>0</v>
      </c>
      <c r="BI188" s="232">
        <f>IF(N188="nulová",J188,0)</f>
        <v>0</v>
      </c>
      <c r="BJ188" s="21" t="s">
        <v>81</v>
      </c>
      <c r="BK188" s="232">
        <f>ROUND(I188*H188,2)</f>
        <v>0</v>
      </c>
      <c r="BL188" s="21" t="s">
        <v>933</v>
      </c>
      <c r="BM188" s="231" t="s">
        <v>1146</v>
      </c>
    </row>
    <row r="189" s="12" customFormat="1" ht="20.88" customHeight="1">
      <c r="A189" s="12"/>
      <c r="B189" s="204"/>
      <c r="C189" s="205"/>
      <c r="D189" s="206" t="s">
        <v>73</v>
      </c>
      <c r="E189" s="218" t="s">
        <v>5290</v>
      </c>
      <c r="F189" s="218" t="s">
        <v>5291</v>
      </c>
      <c r="G189" s="205"/>
      <c r="H189" s="205"/>
      <c r="I189" s="208"/>
      <c r="J189" s="219">
        <f>BK189</f>
        <v>0</v>
      </c>
      <c r="K189" s="205"/>
      <c r="L189" s="210"/>
      <c r="M189" s="211"/>
      <c r="N189" s="212"/>
      <c r="O189" s="212"/>
      <c r="P189" s="213">
        <f>SUM(P190:P204)</f>
        <v>0</v>
      </c>
      <c r="Q189" s="212"/>
      <c r="R189" s="213">
        <f>SUM(R190:R204)</f>
        <v>0</v>
      </c>
      <c r="S189" s="212"/>
      <c r="T189" s="214">
        <f>SUM(T190:T204)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15" t="s">
        <v>81</v>
      </c>
      <c r="AT189" s="216" t="s">
        <v>73</v>
      </c>
      <c r="AU189" s="216" t="s">
        <v>83</v>
      </c>
      <c r="AY189" s="215" t="s">
        <v>426</v>
      </c>
      <c r="BK189" s="217">
        <f>SUM(BK190:BK204)</f>
        <v>0</v>
      </c>
    </row>
    <row r="190" s="2" customFormat="1" ht="16.5" customHeight="1">
      <c r="A190" s="42"/>
      <c r="B190" s="43"/>
      <c r="C190" s="220" t="s">
        <v>842</v>
      </c>
      <c r="D190" s="220" t="s">
        <v>433</v>
      </c>
      <c r="E190" s="221" t="s">
        <v>5292</v>
      </c>
      <c r="F190" s="222" t="s">
        <v>5293</v>
      </c>
      <c r="G190" s="223" t="s">
        <v>949</v>
      </c>
      <c r="H190" s="224">
        <v>200</v>
      </c>
      <c r="I190" s="225"/>
      <c r="J190" s="226">
        <f>ROUND(I190*H190,2)</f>
        <v>0</v>
      </c>
      <c r="K190" s="222" t="s">
        <v>28</v>
      </c>
      <c r="L190" s="48"/>
      <c r="M190" s="227" t="s">
        <v>28</v>
      </c>
      <c r="N190" s="228" t="s">
        <v>45</v>
      </c>
      <c r="O190" s="88"/>
      <c r="P190" s="229">
        <f>O190*H190</f>
        <v>0</v>
      </c>
      <c r="Q190" s="229">
        <v>0</v>
      </c>
      <c r="R190" s="229">
        <f>Q190*H190</f>
        <v>0</v>
      </c>
      <c r="S190" s="229">
        <v>0</v>
      </c>
      <c r="T190" s="230">
        <f>S190*H190</f>
        <v>0</v>
      </c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R190" s="231" t="s">
        <v>933</v>
      </c>
      <c r="AT190" s="231" t="s">
        <v>433</v>
      </c>
      <c r="AU190" s="231" t="s">
        <v>469</v>
      </c>
      <c r="AY190" s="21" t="s">
        <v>426</v>
      </c>
      <c r="BE190" s="232">
        <f>IF(N190="základní",J190,0)</f>
        <v>0</v>
      </c>
      <c r="BF190" s="232">
        <f>IF(N190="snížená",J190,0)</f>
        <v>0</v>
      </c>
      <c r="BG190" s="232">
        <f>IF(N190="zákl. přenesená",J190,0)</f>
        <v>0</v>
      </c>
      <c r="BH190" s="232">
        <f>IF(N190="sníž. přenesená",J190,0)</f>
        <v>0</v>
      </c>
      <c r="BI190" s="232">
        <f>IF(N190="nulová",J190,0)</f>
        <v>0</v>
      </c>
      <c r="BJ190" s="21" t="s">
        <v>81</v>
      </c>
      <c r="BK190" s="232">
        <f>ROUND(I190*H190,2)</f>
        <v>0</v>
      </c>
      <c r="BL190" s="21" t="s">
        <v>933</v>
      </c>
      <c r="BM190" s="231" t="s">
        <v>1156</v>
      </c>
    </row>
    <row r="191" s="2" customFormat="1" ht="16.5" customHeight="1">
      <c r="A191" s="42"/>
      <c r="B191" s="43"/>
      <c r="C191" s="220" t="s">
        <v>848</v>
      </c>
      <c r="D191" s="220" t="s">
        <v>433</v>
      </c>
      <c r="E191" s="221" t="s">
        <v>5294</v>
      </c>
      <c r="F191" s="222" t="s">
        <v>5295</v>
      </c>
      <c r="G191" s="223" t="s">
        <v>949</v>
      </c>
      <c r="H191" s="224">
        <v>200</v>
      </c>
      <c r="I191" s="225"/>
      <c r="J191" s="226">
        <f>ROUND(I191*H191,2)</f>
        <v>0</v>
      </c>
      <c r="K191" s="222" t="s">
        <v>28</v>
      </c>
      <c r="L191" s="48"/>
      <c r="M191" s="227" t="s">
        <v>28</v>
      </c>
      <c r="N191" s="228" t="s">
        <v>45</v>
      </c>
      <c r="O191" s="88"/>
      <c r="P191" s="229">
        <f>O191*H191</f>
        <v>0</v>
      </c>
      <c r="Q191" s="229">
        <v>0</v>
      </c>
      <c r="R191" s="229">
        <f>Q191*H191</f>
        <v>0</v>
      </c>
      <c r="S191" s="229">
        <v>0</v>
      </c>
      <c r="T191" s="230">
        <f>S191*H191</f>
        <v>0</v>
      </c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R191" s="231" t="s">
        <v>933</v>
      </c>
      <c r="AT191" s="231" t="s">
        <v>433</v>
      </c>
      <c r="AU191" s="231" t="s">
        <v>469</v>
      </c>
      <c r="AY191" s="21" t="s">
        <v>426</v>
      </c>
      <c r="BE191" s="232">
        <f>IF(N191="základní",J191,0)</f>
        <v>0</v>
      </c>
      <c r="BF191" s="232">
        <f>IF(N191="snížená",J191,0)</f>
        <v>0</v>
      </c>
      <c r="BG191" s="232">
        <f>IF(N191="zákl. přenesená",J191,0)</f>
        <v>0</v>
      </c>
      <c r="BH191" s="232">
        <f>IF(N191="sníž. přenesená",J191,0)</f>
        <v>0</v>
      </c>
      <c r="BI191" s="232">
        <f>IF(N191="nulová",J191,0)</f>
        <v>0</v>
      </c>
      <c r="BJ191" s="21" t="s">
        <v>81</v>
      </c>
      <c r="BK191" s="232">
        <f>ROUND(I191*H191,2)</f>
        <v>0</v>
      </c>
      <c r="BL191" s="21" t="s">
        <v>933</v>
      </c>
      <c r="BM191" s="231" t="s">
        <v>1166</v>
      </c>
    </row>
    <row r="192" s="2" customFormat="1" ht="16.5" customHeight="1">
      <c r="A192" s="42"/>
      <c r="B192" s="43"/>
      <c r="C192" s="220" t="s">
        <v>856</v>
      </c>
      <c r="D192" s="220" t="s">
        <v>433</v>
      </c>
      <c r="E192" s="221" t="s">
        <v>5296</v>
      </c>
      <c r="F192" s="222" t="s">
        <v>5297</v>
      </c>
      <c r="G192" s="223" t="s">
        <v>949</v>
      </c>
      <c r="H192" s="224">
        <v>100</v>
      </c>
      <c r="I192" s="225"/>
      <c r="J192" s="226">
        <f>ROUND(I192*H192,2)</f>
        <v>0</v>
      </c>
      <c r="K192" s="222" t="s">
        <v>28</v>
      </c>
      <c r="L192" s="48"/>
      <c r="M192" s="227" t="s">
        <v>28</v>
      </c>
      <c r="N192" s="228" t="s">
        <v>45</v>
      </c>
      <c r="O192" s="88"/>
      <c r="P192" s="229">
        <f>O192*H192</f>
        <v>0</v>
      </c>
      <c r="Q192" s="229">
        <v>0</v>
      </c>
      <c r="R192" s="229">
        <f>Q192*H192</f>
        <v>0</v>
      </c>
      <c r="S192" s="229">
        <v>0</v>
      </c>
      <c r="T192" s="230">
        <f>S192*H192</f>
        <v>0</v>
      </c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R192" s="231" t="s">
        <v>933</v>
      </c>
      <c r="AT192" s="231" t="s">
        <v>433</v>
      </c>
      <c r="AU192" s="231" t="s">
        <v>469</v>
      </c>
      <c r="AY192" s="21" t="s">
        <v>426</v>
      </c>
      <c r="BE192" s="232">
        <f>IF(N192="základní",J192,0)</f>
        <v>0</v>
      </c>
      <c r="BF192" s="232">
        <f>IF(N192="snížená",J192,0)</f>
        <v>0</v>
      </c>
      <c r="BG192" s="232">
        <f>IF(N192="zákl. přenesená",J192,0)</f>
        <v>0</v>
      </c>
      <c r="BH192" s="232">
        <f>IF(N192="sníž. přenesená",J192,0)</f>
        <v>0</v>
      </c>
      <c r="BI192" s="232">
        <f>IF(N192="nulová",J192,0)</f>
        <v>0</v>
      </c>
      <c r="BJ192" s="21" t="s">
        <v>81</v>
      </c>
      <c r="BK192" s="232">
        <f>ROUND(I192*H192,2)</f>
        <v>0</v>
      </c>
      <c r="BL192" s="21" t="s">
        <v>933</v>
      </c>
      <c r="BM192" s="231" t="s">
        <v>1175</v>
      </c>
    </row>
    <row r="193" s="2" customFormat="1" ht="16.5" customHeight="1">
      <c r="A193" s="42"/>
      <c r="B193" s="43"/>
      <c r="C193" s="220" t="s">
        <v>864</v>
      </c>
      <c r="D193" s="220" t="s">
        <v>433</v>
      </c>
      <c r="E193" s="221" t="s">
        <v>5298</v>
      </c>
      <c r="F193" s="222" t="s">
        <v>5299</v>
      </c>
      <c r="G193" s="223" t="s">
        <v>949</v>
      </c>
      <c r="H193" s="224">
        <v>200</v>
      </c>
      <c r="I193" s="225"/>
      <c r="J193" s="226">
        <f>ROUND(I193*H193,2)</f>
        <v>0</v>
      </c>
      <c r="K193" s="222" t="s">
        <v>28</v>
      </c>
      <c r="L193" s="48"/>
      <c r="M193" s="227" t="s">
        <v>28</v>
      </c>
      <c r="N193" s="228" t="s">
        <v>45</v>
      </c>
      <c r="O193" s="88"/>
      <c r="P193" s="229">
        <f>O193*H193</f>
        <v>0</v>
      </c>
      <c r="Q193" s="229">
        <v>0</v>
      </c>
      <c r="R193" s="229">
        <f>Q193*H193</f>
        <v>0</v>
      </c>
      <c r="S193" s="229">
        <v>0</v>
      </c>
      <c r="T193" s="230">
        <f>S193*H193</f>
        <v>0</v>
      </c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R193" s="231" t="s">
        <v>933</v>
      </c>
      <c r="AT193" s="231" t="s">
        <v>433</v>
      </c>
      <c r="AU193" s="231" t="s">
        <v>469</v>
      </c>
      <c r="AY193" s="21" t="s">
        <v>426</v>
      </c>
      <c r="BE193" s="232">
        <f>IF(N193="základní",J193,0)</f>
        <v>0</v>
      </c>
      <c r="BF193" s="232">
        <f>IF(N193="snížená",J193,0)</f>
        <v>0</v>
      </c>
      <c r="BG193" s="232">
        <f>IF(N193="zákl. přenesená",J193,0)</f>
        <v>0</v>
      </c>
      <c r="BH193" s="232">
        <f>IF(N193="sníž. přenesená",J193,0)</f>
        <v>0</v>
      </c>
      <c r="BI193" s="232">
        <f>IF(N193="nulová",J193,0)</f>
        <v>0</v>
      </c>
      <c r="BJ193" s="21" t="s">
        <v>81</v>
      </c>
      <c r="BK193" s="232">
        <f>ROUND(I193*H193,2)</f>
        <v>0</v>
      </c>
      <c r="BL193" s="21" t="s">
        <v>933</v>
      </c>
      <c r="BM193" s="231" t="s">
        <v>1185</v>
      </c>
    </row>
    <row r="194" s="2" customFormat="1" ht="16.5" customHeight="1">
      <c r="A194" s="42"/>
      <c r="B194" s="43"/>
      <c r="C194" s="220" t="s">
        <v>874</v>
      </c>
      <c r="D194" s="220" t="s">
        <v>433</v>
      </c>
      <c r="E194" s="221" t="s">
        <v>5300</v>
      </c>
      <c r="F194" s="222" t="s">
        <v>5301</v>
      </c>
      <c r="G194" s="223" t="s">
        <v>949</v>
      </c>
      <c r="H194" s="224">
        <v>50</v>
      </c>
      <c r="I194" s="225"/>
      <c r="J194" s="226">
        <f>ROUND(I194*H194,2)</f>
        <v>0</v>
      </c>
      <c r="K194" s="222" t="s">
        <v>28</v>
      </c>
      <c r="L194" s="48"/>
      <c r="M194" s="227" t="s">
        <v>28</v>
      </c>
      <c r="N194" s="228" t="s">
        <v>45</v>
      </c>
      <c r="O194" s="88"/>
      <c r="P194" s="229">
        <f>O194*H194</f>
        <v>0</v>
      </c>
      <c r="Q194" s="229">
        <v>0</v>
      </c>
      <c r="R194" s="229">
        <f>Q194*H194</f>
        <v>0</v>
      </c>
      <c r="S194" s="229">
        <v>0</v>
      </c>
      <c r="T194" s="230">
        <f>S194*H194</f>
        <v>0</v>
      </c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R194" s="231" t="s">
        <v>933</v>
      </c>
      <c r="AT194" s="231" t="s">
        <v>433</v>
      </c>
      <c r="AU194" s="231" t="s">
        <v>469</v>
      </c>
      <c r="AY194" s="21" t="s">
        <v>426</v>
      </c>
      <c r="BE194" s="232">
        <f>IF(N194="základní",J194,0)</f>
        <v>0</v>
      </c>
      <c r="BF194" s="232">
        <f>IF(N194="snížená",J194,0)</f>
        <v>0</v>
      </c>
      <c r="BG194" s="232">
        <f>IF(N194="zákl. přenesená",J194,0)</f>
        <v>0</v>
      </c>
      <c r="BH194" s="232">
        <f>IF(N194="sníž. přenesená",J194,0)</f>
        <v>0</v>
      </c>
      <c r="BI194" s="232">
        <f>IF(N194="nulová",J194,0)</f>
        <v>0</v>
      </c>
      <c r="BJ194" s="21" t="s">
        <v>81</v>
      </c>
      <c r="BK194" s="232">
        <f>ROUND(I194*H194,2)</f>
        <v>0</v>
      </c>
      <c r="BL194" s="21" t="s">
        <v>933</v>
      </c>
      <c r="BM194" s="231" t="s">
        <v>1194</v>
      </c>
    </row>
    <row r="195" s="2" customFormat="1" ht="16.5" customHeight="1">
      <c r="A195" s="42"/>
      <c r="B195" s="43"/>
      <c r="C195" s="220" t="s">
        <v>880</v>
      </c>
      <c r="D195" s="220" t="s">
        <v>433</v>
      </c>
      <c r="E195" s="221" t="s">
        <v>5302</v>
      </c>
      <c r="F195" s="222" t="s">
        <v>5303</v>
      </c>
      <c r="G195" s="223" t="s">
        <v>949</v>
      </c>
      <c r="H195" s="224">
        <v>50</v>
      </c>
      <c r="I195" s="225"/>
      <c r="J195" s="226">
        <f>ROUND(I195*H195,2)</f>
        <v>0</v>
      </c>
      <c r="K195" s="222" t="s">
        <v>28</v>
      </c>
      <c r="L195" s="48"/>
      <c r="M195" s="227" t="s">
        <v>28</v>
      </c>
      <c r="N195" s="228" t="s">
        <v>45</v>
      </c>
      <c r="O195" s="88"/>
      <c r="P195" s="229">
        <f>O195*H195</f>
        <v>0</v>
      </c>
      <c r="Q195" s="229">
        <v>0</v>
      </c>
      <c r="R195" s="229">
        <f>Q195*H195</f>
        <v>0</v>
      </c>
      <c r="S195" s="229">
        <v>0</v>
      </c>
      <c r="T195" s="230">
        <f>S195*H195</f>
        <v>0</v>
      </c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R195" s="231" t="s">
        <v>933</v>
      </c>
      <c r="AT195" s="231" t="s">
        <v>433</v>
      </c>
      <c r="AU195" s="231" t="s">
        <v>469</v>
      </c>
      <c r="AY195" s="21" t="s">
        <v>426</v>
      </c>
      <c r="BE195" s="232">
        <f>IF(N195="základní",J195,0)</f>
        <v>0</v>
      </c>
      <c r="BF195" s="232">
        <f>IF(N195="snížená",J195,0)</f>
        <v>0</v>
      </c>
      <c r="BG195" s="232">
        <f>IF(N195="zákl. přenesená",J195,0)</f>
        <v>0</v>
      </c>
      <c r="BH195" s="232">
        <f>IF(N195="sníž. přenesená",J195,0)</f>
        <v>0</v>
      </c>
      <c r="BI195" s="232">
        <f>IF(N195="nulová",J195,0)</f>
        <v>0</v>
      </c>
      <c r="BJ195" s="21" t="s">
        <v>81</v>
      </c>
      <c r="BK195" s="232">
        <f>ROUND(I195*H195,2)</f>
        <v>0</v>
      </c>
      <c r="BL195" s="21" t="s">
        <v>933</v>
      </c>
      <c r="BM195" s="231" t="s">
        <v>1205</v>
      </c>
    </row>
    <row r="196" s="2" customFormat="1" ht="16.5" customHeight="1">
      <c r="A196" s="42"/>
      <c r="B196" s="43"/>
      <c r="C196" s="220" t="s">
        <v>887</v>
      </c>
      <c r="D196" s="220" t="s">
        <v>433</v>
      </c>
      <c r="E196" s="221" t="s">
        <v>5304</v>
      </c>
      <c r="F196" s="222" t="s">
        <v>5305</v>
      </c>
      <c r="G196" s="223" t="s">
        <v>1452</v>
      </c>
      <c r="H196" s="224">
        <v>12</v>
      </c>
      <c r="I196" s="225"/>
      <c r="J196" s="226">
        <f>ROUND(I196*H196,2)</f>
        <v>0</v>
      </c>
      <c r="K196" s="222" t="s">
        <v>28</v>
      </c>
      <c r="L196" s="48"/>
      <c r="M196" s="227" t="s">
        <v>28</v>
      </c>
      <c r="N196" s="228" t="s">
        <v>45</v>
      </c>
      <c r="O196" s="88"/>
      <c r="P196" s="229">
        <f>O196*H196</f>
        <v>0</v>
      </c>
      <c r="Q196" s="229">
        <v>0</v>
      </c>
      <c r="R196" s="229">
        <f>Q196*H196</f>
        <v>0</v>
      </c>
      <c r="S196" s="229">
        <v>0</v>
      </c>
      <c r="T196" s="230">
        <f>S196*H196</f>
        <v>0</v>
      </c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R196" s="231" t="s">
        <v>933</v>
      </c>
      <c r="AT196" s="231" t="s">
        <v>433</v>
      </c>
      <c r="AU196" s="231" t="s">
        <v>469</v>
      </c>
      <c r="AY196" s="21" t="s">
        <v>426</v>
      </c>
      <c r="BE196" s="232">
        <f>IF(N196="základní",J196,0)</f>
        <v>0</v>
      </c>
      <c r="BF196" s="232">
        <f>IF(N196="snížená",J196,0)</f>
        <v>0</v>
      </c>
      <c r="BG196" s="232">
        <f>IF(N196="zákl. přenesená",J196,0)</f>
        <v>0</v>
      </c>
      <c r="BH196" s="232">
        <f>IF(N196="sníž. přenesená",J196,0)</f>
        <v>0</v>
      </c>
      <c r="BI196" s="232">
        <f>IF(N196="nulová",J196,0)</f>
        <v>0</v>
      </c>
      <c r="BJ196" s="21" t="s">
        <v>81</v>
      </c>
      <c r="BK196" s="232">
        <f>ROUND(I196*H196,2)</f>
        <v>0</v>
      </c>
      <c r="BL196" s="21" t="s">
        <v>933</v>
      </c>
      <c r="BM196" s="231" t="s">
        <v>1216</v>
      </c>
    </row>
    <row r="197" s="2" customFormat="1" ht="21.75" customHeight="1">
      <c r="A197" s="42"/>
      <c r="B197" s="43"/>
      <c r="C197" s="220" t="s">
        <v>895</v>
      </c>
      <c r="D197" s="220" t="s">
        <v>433</v>
      </c>
      <c r="E197" s="221" t="s">
        <v>5306</v>
      </c>
      <c r="F197" s="222" t="s">
        <v>5307</v>
      </c>
      <c r="G197" s="223" t="s">
        <v>1452</v>
      </c>
      <c r="H197" s="224">
        <v>22</v>
      </c>
      <c r="I197" s="225"/>
      <c r="J197" s="226">
        <f>ROUND(I197*H197,2)</f>
        <v>0</v>
      </c>
      <c r="K197" s="222" t="s">
        <v>28</v>
      </c>
      <c r="L197" s="48"/>
      <c r="M197" s="227" t="s">
        <v>28</v>
      </c>
      <c r="N197" s="228" t="s">
        <v>45</v>
      </c>
      <c r="O197" s="88"/>
      <c r="P197" s="229">
        <f>O197*H197</f>
        <v>0</v>
      </c>
      <c r="Q197" s="229">
        <v>0</v>
      </c>
      <c r="R197" s="229">
        <f>Q197*H197</f>
        <v>0</v>
      </c>
      <c r="S197" s="229">
        <v>0</v>
      </c>
      <c r="T197" s="230">
        <f>S197*H197</f>
        <v>0</v>
      </c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R197" s="231" t="s">
        <v>933</v>
      </c>
      <c r="AT197" s="231" t="s">
        <v>433</v>
      </c>
      <c r="AU197" s="231" t="s">
        <v>469</v>
      </c>
      <c r="AY197" s="21" t="s">
        <v>426</v>
      </c>
      <c r="BE197" s="232">
        <f>IF(N197="základní",J197,0)</f>
        <v>0</v>
      </c>
      <c r="BF197" s="232">
        <f>IF(N197="snížená",J197,0)</f>
        <v>0</v>
      </c>
      <c r="BG197" s="232">
        <f>IF(N197="zákl. přenesená",J197,0)</f>
        <v>0</v>
      </c>
      <c r="BH197" s="232">
        <f>IF(N197="sníž. přenesená",J197,0)</f>
        <v>0</v>
      </c>
      <c r="BI197" s="232">
        <f>IF(N197="nulová",J197,0)</f>
        <v>0</v>
      </c>
      <c r="BJ197" s="21" t="s">
        <v>81</v>
      </c>
      <c r="BK197" s="232">
        <f>ROUND(I197*H197,2)</f>
        <v>0</v>
      </c>
      <c r="BL197" s="21" t="s">
        <v>933</v>
      </c>
      <c r="BM197" s="231" t="s">
        <v>1227</v>
      </c>
    </row>
    <row r="198" s="2" customFormat="1" ht="16.5" customHeight="1">
      <c r="A198" s="42"/>
      <c r="B198" s="43"/>
      <c r="C198" s="220" t="s">
        <v>902</v>
      </c>
      <c r="D198" s="220" t="s">
        <v>433</v>
      </c>
      <c r="E198" s="221" t="s">
        <v>5308</v>
      </c>
      <c r="F198" s="222" t="s">
        <v>5309</v>
      </c>
      <c r="G198" s="223" t="s">
        <v>1452</v>
      </c>
      <c r="H198" s="224">
        <v>21</v>
      </c>
      <c r="I198" s="225"/>
      <c r="J198" s="226">
        <f>ROUND(I198*H198,2)</f>
        <v>0</v>
      </c>
      <c r="K198" s="222" t="s">
        <v>28</v>
      </c>
      <c r="L198" s="48"/>
      <c r="M198" s="227" t="s">
        <v>28</v>
      </c>
      <c r="N198" s="228" t="s">
        <v>45</v>
      </c>
      <c r="O198" s="88"/>
      <c r="P198" s="229">
        <f>O198*H198</f>
        <v>0</v>
      </c>
      <c r="Q198" s="229">
        <v>0</v>
      </c>
      <c r="R198" s="229">
        <f>Q198*H198</f>
        <v>0</v>
      </c>
      <c r="S198" s="229">
        <v>0</v>
      </c>
      <c r="T198" s="230">
        <f>S198*H198</f>
        <v>0</v>
      </c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R198" s="231" t="s">
        <v>933</v>
      </c>
      <c r="AT198" s="231" t="s">
        <v>433</v>
      </c>
      <c r="AU198" s="231" t="s">
        <v>469</v>
      </c>
      <c r="AY198" s="21" t="s">
        <v>426</v>
      </c>
      <c r="BE198" s="232">
        <f>IF(N198="základní",J198,0)</f>
        <v>0</v>
      </c>
      <c r="BF198" s="232">
        <f>IF(N198="snížená",J198,0)</f>
        <v>0</v>
      </c>
      <c r="BG198" s="232">
        <f>IF(N198="zákl. přenesená",J198,0)</f>
        <v>0</v>
      </c>
      <c r="BH198" s="232">
        <f>IF(N198="sníž. přenesená",J198,0)</f>
        <v>0</v>
      </c>
      <c r="BI198" s="232">
        <f>IF(N198="nulová",J198,0)</f>
        <v>0</v>
      </c>
      <c r="BJ198" s="21" t="s">
        <v>81</v>
      </c>
      <c r="BK198" s="232">
        <f>ROUND(I198*H198,2)</f>
        <v>0</v>
      </c>
      <c r="BL198" s="21" t="s">
        <v>933</v>
      </c>
      <c r="BM198" s="231" t="s">
        <v>1244</v>
      </c>
    </row>
    <row r="199" s="2" customFormat="1" ht="16.5" customHeight="1">
      <c r="A199" s="42"/>
      <c r="B199" s="43"/>
      <c r="C199" s="220" t="s">
        <v>907</v>
      </c>
      <c r="D199" s="220" t="s">
        <v>433</v>
      </c>
      <c r="E199" s="221" t="s">
        <v>5310</v>
      </c>
      <c r="F199" s="222" t="s">
        <v>5311</v>
      </c>
      <c r="G199" s="223" t="s">
        <v>1452</v>
      </c>
      <c r="H199" s="224">
        <v>21</v>
      </c>
      <c r="I199" s="225"/>
      <c r="J199" s="226">
        <f>ROUND(I199*H199,2)</f>
        <v>0</v>
      </c>
      <c r="K199" s="222" t="s">
        <v>28</v>
      </c>
      <c r="L199" s="48"/>
      <c r="M199" s="227" t="s">
        <v>28</v>
      </c>
      <c r="N199" s="228" t="s">
        <v>45</v>
      </c>
      <c r="O199" s="88"/>
      <c r="P199" s="229">
        <f>O199*H199</f>
        <v>0</v>
      </c>
      <c r="Q199" s="229">
        <v>0</v>
      </c>
      <c r="R199" s="229">
        <f>Q199*H199</f>
        <v>0</v>
      </c>
      <c r="S199" s="229">
        <v>0</v>
      </c>
      <c r="T199" s="230">
        <f>S199*H199</f>
        <v>0</v>
      </c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R199" s="231" t="s">
        <v>933</v>
      </c>
      <c r="AT199" s="231" t="s">
        <v>433</v>
      </c>
      <c r="AU199" s="231" t="s">
        <v>469</v>
      </c>
      <c r="AY199" s="21" t="s">
        <v>426</v>
      </c>
      <c r="BE199" s="232">
        <f>IF(N199="základní",J199,0)</f>
        <v>0</v>
      </c>
      <c r="BF199" s="232">
        <f>IF(N199="snížená",J199,0)</f>
        <v>0</v>
      </c>
      <c r="BG199" s="232">
        <f>IF(N199="zákl. přenesená",J199,0)</f>
        <v>0</v>
      </c>
      <c r="BH199" s="232">
        <f>IF(N199="sníž. přenesená",J199,0)</f>
        <v>0</v>
      </c>
      <c r="BI199" s="232">
        <f>IF(N199="nulová",J199,0)</f>
        <v>0</v>
      </c>
      <c r="BJ199" s="21" t="s">
        <v>81</v>
      </c>
      <c r="BK199" s="232">
        <f>ROUND(I199*H199,2)</f>
        <v>0</v>
      </c>
      <c r="BL199" s="21" t="s">
        <v>933</v>
      </c>
      <c r="BM199" s="231" t="s">
        <v>1257</v>
      </c>
    </row>
    <row r="200" s="2" customFormat="1" ht="16.5" customHeight="1">
      <c r="A200" s="42"/>
      <c r="B200" s="43"/>
      <c r="C200" s="220" t="s">
        <v>913</v>
      </c>
      <c r="D200" s="220" t="s">
        <v>433</v>
      </c>
      <c r="E200" s="221" t="s">
        <v>5312</v>
      </c>
      <c r="F200" s="222" t="s">
        <v>5313</v>
      </c>
      <c r="G200" s="223" t="s">
        <v>1452</v>
      </c>
      <c r="H200" s="224">
        <v>11</v>
      </c>
      <c r="I200" s="225"/>
      <c r="J200" s="226">
        <f>ROUND(I200*H200,2)</f>
        <v>0</v>
      </c>
      <c r="K200" s="222" t="s">
        <v>28</v>
      </c>
      <c r="L200" s="48"/>
      <c r="M200" s="227" t="s">
        <v>28</v>
      </c>
      <c r="N200" s="228" t="s">
        <v>45</v>
      </c>
      <c r="O200" s="88"/>
      <c r="P200" s="229">
        <f>O200*H200</f>
        <v>0</v>
      </c>
      <c r="Q200" s="229">
        <v>0</v>
      </c>
      <c r="R200" s="229">
        <f>Q200*H200</f>
        <v>0</v>
      </c>
      <c r="S200" s="229">
        <v>0</v>
      </c>
      <c r="T200" s="230">
        <f>S200*H200</f>
        <v>0</v>
      </c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R200" s="231" t="s">
        <v>933</v>
      </c>
      <c r="AT200" s="231" t="s">
        <v>433</v>
      </c>
      <c r="AU200" s="231" t="s">
        <v>469</v>
      </c>
      <c r="AY200" s="21" t="s">
        <v>426</v>
      </c>
      <c r="BE200" s="232">
        <f>IF(N200="základní",J200,0)</f>
        <v>0</v>
      </c>
      <c r="BF200" s="232">
        <f>IF(N200="snížená",J200,0)</f>
        <v>0</v>
      </c>
      <c r="BG200" s="232">
        <f>IF(N200="zákl. přenesená",J200,0)</f>
        <v>0</v>
      </c>
      <c r="BH200" s="232">
        <f>IF(N200="sníž. přenesená",J200,0)</f>
        <v>0</v>
      </c>
      <c r="BI200" s="232">
        <f>IF(N200="nulová",J200,0)</f>
        <v>0</v>
      </c>
      <c r="BJ200" s="21" t="s">
        <v>81</v>
      </c>
      <c r="BK200" s="232">
        <f>ROUND(I200*H200,2)</f>
        <v>0</v>
      </c>
      <c r="BL200" s="21" t="s">
        <v>933</v>
      </c>
      <c r="BM200" s="231" t="s">
        <v>317</v>
      </c>
    </row>
    <row r="201" s="2" customFormat="1" ht="16.5" customHeight="1">
      <c r="A201" s="42"/>
      <c r="B201" s="43"/>
      <c r="C201" s="220" t="s">
        <v>918</v>
      </c>
      <c r="D201" s="220" t="s">
        <v>433</v>
      </c>
      <c r="E201" s="221" t="s">
        <v>5314</v>
      </c>
      <c r="F201" s="222" t="s">
        <v>5315</v>
      </c>
      <c r="G201" s="223" t="s">
        <v>1452</v>
      </c>
      <c r="H201" s="224">
        <v>22</v>
      </c>
      <c r="I201" s="225"/>
      <c r="J201" s="226">
        <f>ROUND(I201*H201,2)</f>
        <v>0</v>
      </c>
      <c r="K201" s="222" t="s">
        <v>28</v>
      </c>
      <c r="L201" s="48"/>
      <c r="M201" s="227" t="s">
        <v>28</v>
      </c>
      <c r="N201" s="228" t="s">
        <v>45</v>
      </c>
      <c r="O201" s="88"/>
      <c r="P201" s="229">
        <f>O201*H201</f>
        <v>0</v>
      </c>
      <c r="Q201" s="229">
        <v>0</v>
      </c>
      <c r="R201" s="229">
        <f>Q201*H201</f>
        <v>0</v>
      </c>
      <c r="S201" s="229">
        <v>0</v>
      </c>
      <c r="T201" s="230">
        <f>S201*H201</f>
        <v>0</v>
      </c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R201" s="231" t="s">
        <v>933</v>
      </c>
      <c r="AT201" s="231" t="s">
        <v>433</v>
      </c>
      <c r="AU201" s="231" t="s">
        <v>469</v>
      </c>
      <c r="AY201" s="21" t="s">
        <v>426</v>
      </c>
      <c r="BE201" s="232">
        <f>IF(N201="základní",J201,0)</f>
        <v>0</v>
      </c>
      <c r="BF201" s="232">
        <f>IF(N201="snížená",J201,0)</f>
        <v>0</v>
      </c>
      <c r="BG201" s="232">
        <f>IF(N201="zákl. přenesená",J201,0)</f>
        <v>0</v>
      </c>
      <c r="BH201" s="232">
        <f>IF(N201="sníž. přenesená",J201,0)</f>
        <v>0</v>
      </c>
      <c r="BI201" s="232">
        <f>IF(N201="nulová",J201,0)</f>
        <v>0</v>
      </c>
      <c r="BJ201" s="21" t="s">
        <v>81</v>
      </c>
      <c r="BK201" s="232">
        <f>ROUND(I201*H201,2)</f>
        <v>0</v>
      </c>
      <c r="BL201" s="21" t="s">
        <v>933</v>
      </c>
      <c r="BM201" s="231" t="s">
        <v>1283</v>
      </c>
    </row>
    <row r="202" s="2" customFormat="1" ht="16.5" customHeight="1">
      <c r="A202" s="42"/>
      <c r="B202" s="43"/>
      <c r="C202" s="220" t="s">
        <v>922</v>
      </c>
      <c r="D202" s="220" t="s">
        <v>433</v>
      </c>
      <c r="E202" s="221" t="s">
        <v>5316</v>
      </c>
      <c r="F202" s="222" t="s">
        <v>5317</v>
      </c>
      <c r="G202" s="223" t="s">
        <v>1452</v>
      </c>
      <c r="H202" s="224">
        <v>22</v>
      </c>
      <c r="I202" s="225"/>
      <c r="J202" s="226">
        <f>ROUND(I202*H202,2)</f>
        <v>0</v>
      </c>
      <c r="K202" s="222" t="s">
        <v>28</v>
      </c>
      <c r="L202" s="48"/>
      <c r="M202" s="227" t="s">
        <v>28</v>
      </c>
      <c r="N202" s="228" t="s">
        <v>45</v>
      </c>
      <c r="O202" s="88"/>
      <c r="P202" s="229">
        <f>O202*H202</f>
        <v>0</v>
      </c>
      <c r="Q202" s="229">
        <v>0</v>
      </c>
      <c r="R202" s="229">
        <f>Q202*H202</f>
        <v>0</v>
      </c>
      <c r="S202" s="229">
        <v>0</v>
      </c>
      <c r="T202" s="230">
        <f>S202*H202</f>
        <v>0</v>
      </c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R202" s="231" t="s">
        <v>933</v>
      </c>
      <c r="AT202" s="231" t="s">
        <v>433</v>
      </c>
      <c r="AU202" s="231" t="s">
        <v>469</v>
      </c>
      <c r="AY202" s="21" t="s">
        <v>426</v>
      </c>
      <c r="BE202" s="232">
        <f>IF(N202="základní",J202,0)</f>
        <v>0</v>
      </c>
      <c r="BF202" s="232">
        <f>IF(N202="snížená",J202,0)</f>
        <v>0</v>
      </c>
      <c r="BG202" s="232">
        <f>IF(N202="zákl. přenesená",J202,0)</f>
        <v>0</v>
      </c>
      <c r="BH202" s="232">
        <f>IF(N202="sníž. přenesená",J202,0)</f>
        <v>0</v>
      </c>
      <c r="BI202" s="232">
        <f>IF(N202="nulová",J202,0)</f>
        <v>0</v>
      </c>
      <c r="BJ202" s="21" t="s">
        <v>81</v>
      </c>
      <c r="BK202" s="232">
        <f>ROUND(I202*H202,2)</f>
        <v>0</v>
      </c>
      <c r="BL202" s="21" t="s">
        <v>933</v>
      </c>
      <c r="BM202" s="231" t="s">
        <v>1293</v>
      </c>
    </row>
    <row r="203" s="2" customFormat="1" ht="16.5" customHeight="1">
      <c r="A203" s="42"/>
      <c r="B203" s="43"/>
      <c r="C203" s="220" t="s">
        <v>927</v>
      </c>
      <c r="D203" s="220" t="s">
        <v>433</v>
      </c>
      <c r="E203" s="221" t="s">
        <v>5318</v>
      </c>
      <c r="F203" s="222" t="s">
        <v>5319</v>
      </c>
      <c r="G203" s="223" t="s">
        <v>1452</v>
      </c>
      <c r="H203" s="224">
        <v>11</v>
      </c>
      <c r="I203" s="225"/>
      <c r="J203" s="226">
        <f>ROUND(I203*H203,2)</f>
        <v>0</v>
      </c>
      <c r="K203" s="222" t="s">
        <v>28</v>
      </c>
      <c r="L203" s="48"/>
      <c r="M203" s="227" t="s">
        <v>28</v>
      </c>
      <c r="N203" s="228" t="s">
        <v>45</v>
      </c>
      <c r="O203" s="88"/>
      <c r="P203" s="229">
        <f>O203*H203</f>
        <v>0</v>
      </c>
      <c r="Q203" s="229">
        <v>0</v>
      </c>
      <c r="R203" s="229">
        <f>Q203*H203</f>
        <v>0</v>
      </c>
      <c r="S203" s="229">
        <v>0</v>
      </c>
      <c r="T203" s="230">
        <f>S203*H203</f>
        <v>0</v>
      </c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R203" s="231" t="s">
        <v>933</v>
      </c>
      <c r="AT203" s="231" t="s">
        <v>433</v>
      </c>
      <c r="AU203" s="231" t="s">
        <v>469</v>
      </c>
      <c r="AY203" s="21" t="s">
        <v>426</v>
      </c>
      <c r="BE203" s="232">
        <f>IF(N203="základní",J203,0)</f>
        <v>0</v>
      </c>
      <c r="BF203" s="232">
        <f>IF(N203="snížená",J203,0)</f>
        <v>0</v>
      </c>
      <c r="BG203" s="232">
        <f>IF(N203="zákl. přenesená",J203,0)</f>
        <v>0</v>
      </c>
      <c r="BH203" s="232">
        <f>IF(N203="sníž. přenesená",J203,0)</f>
        <v>0</v>
      </c>
      <c r="BI203" s="232">
        <f>IF(N203="nulová",J203,0)</f>
        <v>0</v>
      </c>
      <c r="BJ203" s="21" t="s">
        <v>81</v>
      </c>
      <c r="BK203" s="232">
        <f>ROUND(I203*H203,2)</f>
        <v>0</v>
      </c>
      <c r="BL203" s="21" t="s">
        <v>933</v>
      </c>
      <c r="BM203" s="231" t="s">
        <v>1307</v>
      </c>
    </row>
    <row r="204" s="2" customFormat="1" ht="16.5" customHeight="1">
      <c r="A204" s="42"/>
      <c r="B204" s="43"/>
      <c r="C204" s="220" t="s">
        <v>933</v>
      </c>
      <c r="D204" s="220" t="s">
        <v>433</v>
      </c>
      <c r="E204" s="221" t="s">
        <v>5320</v>
      </c>
      <c r="F204" s="222" t="s">
        <v>5321</v>
      </c>
      <c r="G204" s="223" t="s">
        <v>1452</v>
      </c>
      <c r="H204" s="224">
        <v>66</v>
      </c>
      <c r="I204" s="225"/>
      <c r="J204" s="226">
        <f>ROUND(I204*H204,2)</f>
        <v>0</v>
      </c>
      <c r="K204" s="222" t="s">
        <v>28</v>
      </c>
      <c r="L204" s="48"/>
      <c r="M204" s="227" t="s">
        <v>28</v>
      </c>
      <c r="N204" s="228" t="s">
        <v>45</v>
      </c>
      <c r="O204" s="88"/>
      <c r="P204" s="229">
        <f>O204*H204</f>
        <v>0</v>
      </c>
      <c r="Q204" s="229">
        <v>0</v>
      </c>
      <c r="R204" s="229">
        <f>Q204*H204</f>
        <v>0</v>
      </c>
      <c r="S204" s="229">
        <v>0</v>
      </c>
      <c r="T204" s="230">
        <f>S204*H204</f>
        <v>0</v>
      </c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R204" s="231" t="s">
        <v>933</v>
      </c>
      <c r="AT204" s="231" t="s">
        <v>433</v>
      </c>
      <c r="AU204" s="231" t="s">
        <v>469</v>
      </c>
      <c r="AY204" s="21" t="s">
        <v>426</v>
      </c>
      <c r="BE204" s="232">
        <f>IF(N204="základní",J204,0)</f>
        <v>0</v>
      </c>
      <c r="BF204" s="232">
        <f>IF(N204="snížená",J204,0)</f>
        <v>0</v>
      </c>
      <c r="BG204" s="232">
        <f>IF(N204="zákl. přenesená",J204,0)</f>
        <v>0</v>
      </c>
      <c r="BH204" s="232">
        <f>IF(N204="sníž. přenesená",J204,0)</f>
        <v>0</v>
      </c>
      <c r="BI204" s="232">
        <f>IF(N204="nulová",J204,0)</f>
        <v>0</v>
      </c>
      <c r="BJ204" s="21" t="s">
        <v>81</v>
      </c>
      <c r="BK204" s="232">
        <f>ROUND(I204*H204,2)</f>
        <v>0</v>
      </c>
      <c r="BL204" s="21" t="s">
        <v>933</v>
      </c>
      <c r="BM204" s="231" t="s">
        <v>1323</v>
      </c>
    </row>
    <row r="205" s="12" customFormat="1" ht="20.88" customHeight="1">
      <c r="A205" s="12"/>
      <c r="B205" s="204"/>
      <c r="C205" s="205"/>
      <c r="D205" s="206" t="s">
        <v>73</v>
      </c>
      <c r="E205" s="218" t="s">
        <v>5322</v>
      </c>
      <c r="F205" s="218" t="s">
        <v>5323</v>
      </c>
      <c r="G205" s="205"/>
      <c r="H205" s="205"/>
      <c r="I205" s="208"/>
      <c r="J205" s="219">
        <f>BK205</f>
        <v>0</v>
      </c>
      <c r="K205" s="205"/>
      <c r="L205" s="210"/>
      <c r="M205" s="211"/>
      <c r="N205" s="212"/>
      <c r="O205" s="212"/>
      <c r="P205" s="213">
        <f>SUM(P206:P210)</f>
        <v>0</v>
      </c>
      <c r="Q205" s="212"/>
      <c r="R205" s="213">
        <f>SUM(R206:R210)</f>
        <v>0</v>
      </c>
      <c r="S205" s="212"/>
      <c r="T205" s="214">
        <f>SUM(T206:T210)</f>
        <v>0</v>
      </c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R205" s="215" t="s">
        <v>81</v>
      </c>
      <c r="AT205" s="216" t="s">
        <v>73</v>
      </c>
      <c r="AU205" s="216" t="s">
        <v>83</v>
      </c>
      <c r="AY205" s="215" t="s">
        <v>426</v>
      </c>
      <c r="BK205" s="217">
        <f>SUM(BK206:BK210)</f>
        <v>0</v>
      </c>
    </row>
    <row r="206" s="2" customFormat="1" ht="33" customHeight="1">
      <c r="A206" s="42"/>
      <c r="B206" s="43"/>
      <c r="C206" s="220" t="s">
        <v>939</v>
      </c>
      <c r="D206" s="220" t="s">
        <v>433</v>
      </c>
      <c r="E206" s="221" t="s">
        <v>5324</v>
      </c>
      <c r="F206" s="222" t="s">
        <v>5325</v>
      </c>
      <c r="G206" s="223" t="s">
        <v>1452</v>
      </c>
      <c r="H206" s="224">
        <v>7</v>
      </c>
      <c r="I206" s="225"/>
      <c r="J206" s="226">
        <f>ROUND(I206*H206,2)</f>
        <v>0</v>
      </c>
      <c r="K206" s="222" t="s">
        <v>28</v>
      </c>
      <c r="L206" s="48"/>
      <c r="M206" s="227" t="s">
        <v>28</v>
      </c>
      <c r="N206" s="228" t="s">
        <v>45</v>
      </c>
      <c r="O206" s="88"/>
      <c r="P206" s="229">
        <f>O206*H206</f>
        <v>0</v>
      </c>
      <c r="Q206" s="229">
        <v>0</v>
      </c>
      <c r="R206" s="229">
        <f>Q206*H206</f>
        <v>0</v>
      </c>
      <c r="S206" s="229">
        <v>0</v>
      </c>
      <c r="T206" s="230">
        <f>S206*H206</f>
        <v>0</v>
      </c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R206" s="231" t="s">
        <v>933</v>
      </c>
      <c r="AT206" s="231" t="s">
        <v>433</v>
      </c>
      <c r="AU206" s="231" t="s">
        <v>469</v>
      </c>
      <c r="AY206" s="21" t="s">
        <v>426</v>
      </c>
      <c r="BE206" s="232">
        <f>IF(N206="základní",J206,0)</f>
        <v>0</v>
      </c>
      <c r="BF206" s="232">
        <f>IF(N206="snížená",J206,0)</f>
        <v>0</v>
      </c>
      <c r="BG206" s="232">
        <f>IF(N206="zákl. přenesená",J206,0)</f>
        <v>0</v>
      </c>
      <c r="BH206" s="232">
        <f>IF(N206="sníž. přenesená",J206,0)</f>
        <v>0</v>
      </c>
      <c r="BI206" s="232">
        <f>IF(N206="nulová",J206,0)</f>
        <v>0</v>
      </c>
      <c r="BJ206" s="21" t="s">
        <v>81</v>
      </c>
      <c r="BK206" s="232">
        <f>ROUND(I206*H206,2)</f>
        <v>0</v>
      </c>
      <c r="BL206" s="21" t="s">
        <v>933</v>
      </c>
      <c r="BM206" s="231" t="s">
        <v>1336</v>
      </c>
    </row>
    <row r="207" s="2" customFormat="1" ht="24.15" customHeight="1">
      <c r="A207" s="42"/>
      <c r="B207" s="43"/>
      <c r="C207" s="220" t="s">
        <v>946</v>
      </c>
      <c r="D207" s="220" t="s">
        <v>433</v>
      </c>
      <c r="E207" s="221" t="s">
        <v>5326</v>
      </c>
      <c r="F207" s="222" t="s">
        <v>5327</v>
      </c>
      <c r="G207" s="223" t="s">
        <v>1452</v>
      </c>
      <c r="H207" s="224">
        <v>6</v>
      </c>
      <c r="I207" s="225"/>
      <c r="J207" s="226">
        <f>ROUND(I207*H207,2)</f>
        <v>0</v>
      </c>
      <c r="K207" s="222" t="s">
        <v>28</v>
      </c>
      <c r="L207" s="48"/>
      <c r="M207" s="227" t="s">
        <v>28</v>
      </c>
      <c r="N207" s="228" t="s">
        <v>45</v>
      </c>
      <c r="O207" s="88"/>
      <c r="P207" s="229">
        <f>O207*H207</f>
        <v>0</v>
      </c>
      <c r="Q207" s="229">
        <v>0</v>
      </c>
      <c r="R207" s="229">
        <f>Q207*H207</f>
        <v>0</v>
      </c>
      <c r="S207" s="229">
        <v>0</v>
      </c>
      <c r="T207" s="230">
        <f>S207*H207</f>
        <v>0</v>
      </c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R207" s="231" t="s">
        <v>933</v>
      </c>
      <c r="AT207" s="231" t="s">
        <v>433</v>
      </c>
      <c r="AU207" s="231" t="s">
        <v>469</v>
      </c>
      <c r="AY207" s="21" t="s">
        <v>426</v>
      </c>
      <c r="BE207" s="232">
        <f>IF(N207="základní",J207,0)</f>
        <v>0</v>
      </c>
      <c r="BF207" s="232">
        <f>IF(N207="snížená",J207,0)</f>
        <v>0</v>
      </c>
      <c r="BG207" s="232">
        <f>IF(N207="zákl. přenesená",J207,0)</f>
        <v>0</v>
      </c>
      <c r="BH207" s="232">
        <f>IF(N207="sníž. přenesená",J207,0)</f>
        <v>0</v>
      </c>
      <c r="BI207" s="232">
        <f>IF(N207="nulová",J207,0)</f>
        <v>0</v>
      </c>
      <c r="BJ207" s="21" t="s">
        <v>81</v>
      </c>
      <c r="BK207" s="232">
        <f>ROUND(I207*H207,2)</f>
        <v>0</v>
      </c>
      <c r="BL207" s="21" t="s">
        <v>933</v>
      </c>
      <c r="BM207" s="231" t="s">
        <v>1349</v>
      </c>
    </row>
    <row r="208" s="2" customFormat="1" ht="24.15" customHeight="1">
      <c r="A208" s="42"/>
      <c r="B208" s="43"/>
      <c r="C208" s="220" t="s">
        <v>953</v>
      </c>
      <c r="D208" s="220" t="s">
        <v>433</v>
      </c>
      <c r="E208" s="221" t="s">
        <v>5328</v>
      </c>
      <c r="F208" s="222" t="s">
        <v>5329</v>
      </c>
      <c r="G208" s="223" t="s">
        <v>1452</v>
      </c>
      <c r="H208" s="224">
        <v>5</v>
      </c>
      <c r="I208" s="225"/>
      <c r="J208" s="226">
        <f>ROUND(I208*H208,2)</f>
        <v>0</v>
      </c>
      <c r="K208" s="222" t="s">
        <v>28</v>
      </c>
      <c r="L208" s="48"/>
      <c r="M208" s="227" t="s">
        <v>28</v>
      </c>
      <c r="N208" s="228" t="s">
        <v>45</v>
      </c>
      <c r="O208" s="88"/>
      <c r="P208" s="229">
        <f>O208*H208</f>
        <v>0</v>
      </c>
      <c r="Q208" s="229">
        <v>0</v>
      </c>
      <c r="R208" s="229">
        <f>Q208*H208</f>
        <v>0</v>
      </c>
      <c r="S208" s="229">
        <v>0</v>
      </c>
      <c r="T208" s="230">
        <f>S208*H208</f>
        <v>0</v>
      </c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R208" s="231" t="s">
        <v>933</v>
      </c>
      <c r="AT208" s="231" t="s">
        <v>433</v>
      </c>
      <c r="AU208" s="231" t="s">
        <v>469</v>
      </c>
      <c r="AY208" s="21" t="s">
        <v>426</v>
      </c>
      <c r="BE208" s="232">
        <f>IF(N208="základní",J208,0)</f>
        <v>0</v>
      </c>
      <c r="BF208" s="232">
        <f>IF(N208="snížená",J208,0)</f>
        <v>0</v>
      </c>
      <c r="BG208" s="232">
        <f>IF(N208="zákl. přenesená",J208,0)</f>
        <v>0</v>
      </c>
      <c r="BH208" s="232">
        <f>IF(N208="sníž. přenesená",J208,0)</f>
        <v>0</v>
      </c>
      <c r="BI208" s="232">
        <f>IF(N208="nulová",J208,0)</f>
        <v>0</v>
      </c>
      <c r="BJ208" s="21" t="s">
        <v>81</v>
      </c>
      <c r="BK208" s="232">
        <f>ROUND(I208*H208,2)</f>
        <v>0</v>
      </c>
      <c r="BL208" s="21" t="s">
        <v>933</v>
      </c>
      <c r="BM208" s="231" t="s">
        <v>1360</v>
      </c>
    </row>
    <row r="209" s="2" customFormat="1" ht="37.8" customHeight="1">
      <c r="A209" s="42"/>
      <c r="B209" s="43"/>
      <c r="C209" s="220" t="s">
        <v>959</v>
      </c>
      <c r="D209" s="220" t="s">
        <v>433</v>
      </c>
      <c r="E209" s="221" t="s">
        <v>5330</v>
      </c>
      <c r="F209" s="222" t="s">
        <v>5331</v>
      </c>
      <c r="G209" s="223" t="s">
        <v>1452</v>
      </c>
      <c r="H209" s="224">
        <v>10</v>
      </c>
      <c r="I209" s="225"/>
      <c r="J209" s="226">
        <f>ROUND(I209*H209,2)</f>
        <v>0</v>
      </c>
      <c r="K209" s="222" t="s">
        <v>28</v>
      </c>
      <c r="L209" s="48"/>
      <c r="M209" s="227" t="s">
        <v>28</v>
      </c>
      <c r="N209" s="228" t="s">
        <v>45</v>
      </c>
      <c r="O209" s="88"/>
      <c r="P209" s="229">
        <f>O209*H209</f>
        <v>0</v>
      </c>
      <c r="Q209" s="229">
        <v>0</v>
      </c>
      <c r="R209" s="229">
        <f>Q209*H209</f>
        <v>0</v>
      </c>
      <c r="S209" s="229">
        <v>0</v>
      </c>
      <c r="T209" s="230">
        <f>S209*H209</f>
        <v>0</v>
      </c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R209" s="231" t="s">
        <v>933</v>
      </c>
      <c r="AT209" s="231" t="s">
        <v>433</v>
      </c>
      <c r="AU209" s="231" t="s">
        <v>469</v>
      </c>
      <c r="AY209" s="21" t="s">
        <v>426</v>
      </c>
      <c r="BE209" s="232">
        <f>IF(N209="základní",J209,0)</f>
        <v>0</v>
      </c>
      <c r="BF209" s="232">
        <f>IF(N209="snížená",J209,0)</f>
        <v>0</v>
      </c>
      <c r="BG209" s="232">
        <f>IF(N209="zákl. přenesená",J209,0)</f>
        <v>0</v>
      </c>
      <c r="BH209" s="232">
        <f>IF(N209="sníž. přenesená",J209,0)</f>
        <v>0</v>
      </c>
      <c r="BI209" s="232">
        <f>IF(N209="nulová",J209,0)</f>
        <v>0</v>
      </c>
      <c r="BJ209" s="21" t="s">
        <v>81</v>
      </c>
      <c r="BK209" s="232">
        <f>ROUND(I209*H209,2)</f>
        <v>0</v>
      </c>
      <c r="BL209" s="21" t="s">
        <v>933</v>
      </c>
      <c r="BM209" s="231" t="s">
        <v>1370</v>
      </c>
    </row>
    <row r="210" s="2" customFormat="1" ht="37.8" customHeight="1">
      <c r="A210" s="42"/>
      <c r="B210" s="43"/>
      <c r="C210" s="220" t="s">
        <v>964</v>
      </c>
      <c r="D210" s="220" t="s">
        <v>433</v>
      </c>
      <c r="E210" s="221" t="s">
        <v>5332</v>
      </c>
      <c r="F210" s="222" t="s">
        <v>5333</v>
      </c>
      <c r="G210" s="223" t="s">
        <v>1452</v>
      </c>
      <c r="H210" s="224">
        <v>7</v>
      </c>
      <c r="I210" s="225"/>
      <c r="J210" s="226">
        <f>ROUND(I210*H210,2)</f>
        <v>0</v>
      </c>
      <c r="K210" s="222" t="s">
        <v>28</v>
      </c>
      <c r="L210" s="48"/>
      <c r="M210" s="227" t="s">
        <v>28</v>
      </c>
      <c r="N210" s="228" t="s">
        <v>45</v>
      </c>
      <c r="O210" s="88"/>
      <c r="P210" s="229">
        <f>O210*H210</f>
        <v>0</v>
      </c>
      <c r="Q210" s="229">
        <v>0</v>
      </c>
      <c r="R210" s="229">
        <f>Q210*H210</f>
        <v>0</v>
      </c>
      <c r="S210" s="229">
        <v>0</v>
      </c>
      <c r="T210" s="230">
        <f>S210*H210</f>
        <v>0</v>
      </c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R210" s="231" t="s">
        <v>933</v>
      </c>
      <c r="AT210" s="231" t="s">
        <v>433</v>
      </c>
      <c r="AU210" s="231" t="s">
        <v>469</v>
      </c>
      <c r="AY210" s="21" t="s">
        <v>426</v>
      </c>
      <c r="BE210" s="232">
        <f>IF(N210="základní",J210,0)</f>
        <v>0</v>
      </c>
      <c r="BF210" s="232">
        <f>IF(N210="snížená",J210,0)</f>
        <v>0</v>
      </c>
      <c r="BG210" s="232">
        <f>IF(N210="zákl. přenesená",J210,0)</f>
        <v>0</v>
      </c>
      <c r="BH210" s="232">
        <f>IF(N210="sníž. přenesená",J210,0)</f>
        <v>0</v>
      </c>
      <c r="BI210" s="232">
        <f>IF(N210="nulová",J210,0)</f>
        <v>0</v>
      </c>
      <c r="BJ210" s="21" t="s">
        <v>81</v>
      </c>
      <c r="BK210" s="232">
        <f>ROUND(I210*H210,2)</f>
        <v>0</v>
      </c>
      <c r="BL210" s="21" t="s">
        <v>933</v>
      </c>
      <c r="BM210" s="231" t="s">
        <v>1381</v>
      </c>
    </row>
    <row r="211" s="12" customFormat="1" ht="20.88" customHeight="1">
      <c r="A211" s="12"/>
      <c r="B211" s="204"/>
      <c r="C211" s="205"/>
      <c r="D211" s="206" t="s">
        <v>73</v>
      </c>
      <c r="E211" s="218" t="s">
        <v>5334</v>
      </c>
      <c r="F211" s="218" t="s">
        <v>5335</v>
      </c>
      <c r="G211" s="205"/>
      <c r="H211" s="205"/>
      <c r="I211" s="208"/>
      <c r="J211" s="219">
        <f>BK211</f>
        <v>0</v>
      </c>
      <c r="K211" s="205"/>
      <c r="L211" s="210"/>
      <c r="M211" s="211"/>
      <c r="N211" s="212"/>
      <c r="O211" s="212"/>
      <c r="P211" s="213">
        <f>SUM(P212:P214)</f>
        <v>0</v>
      </c>
      <c r="Q211" s="212"/>
      <c r="R211" s="213">
        <f>SUM(R212:R214)</f>
        <v>0</v>
      </c>
      <c r="S211" s="212"/>
      <c r="T211" s="214">
        <f>SUM(T212:T214)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15" t="s">
        <v>81</v>
      </c>
      <c r="AT211" s="216" t="s">
        <v>73</v>
      </c>
      <c r="AU211" s="216" t="s">
        <v>83</v>
      </c>
      <c r="AY211" s="215" t="s">
        <v>426</v>
      </c>
      <c r="BK211" s="217">
        <f>SUM(BK212:BK214)</f>
        <v>0</v>
      </c>
    </row>
    <row r="212" s="2" customFormat="1" ht="37.8" customHeight="1">
      <c r="A212" s="42"/>
      <c r="B212" s="43"/>
      <c r="C212" s="220" t="s">
        <v>969</v>
      </c>
      <c r="D212" s="220" t="s">
        <v>433</v>
      </c>
      <c r="E212" s="221" t="s">
        <v>5336</v>
      </c>
      <c r="F212" s="222" t="s">
        <v>5337</v>
      </c>
      <c r="G212" s="223" t="s">
        <v>1452</v>
      </c>
      <c r="H212" s="224">
        <v>22</v>
      </c>
      <c r="I212" s="225"/>
      <c r="J212" s="226">
        <f>ROUND(I212*H212,2)</f>
        <v>0</v>
      </c>
      <c r="K212" s="222" t="s">
        <v>28</v>
      </c>
      <c r="L212" s="48"/>
      <c r="M212" s="227" t="s">
        <v>28</v>
      </c>
      <c r="N212" s="228" t="s">
        <v>45</v>
      </c>
      <c r="O212" s="88"/>
      <c r="P212" s="229">
        <f>O212*H212</f>
        <v>0</v>
      </c>
      <c r="Q212" s="229">
        <v>0</v>
      </c>
      <c r="R212" s="229">
        <f>Q212*H212</f>
        <v>0</v>
      </c>
      <c r="S212" s="229">
        <v>0</v>
      </c>
      <c r="T212" s="230">
        <f>S212*H212</f>
        <v>0</v>
      </c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R212" s="231" t="s">
        <v>933</v>
      </c>
      <c r="AT212" s="231" t="s">
        <v>433</v>
      </c>
      <c r="AU212" s="231" t="s">
        <v>469</v>
      </c>
      <c r="AY212" s="21" t="s">
        <v>426</v>
      </c>
      <c r="BE212" s="232">
        <f>IF(N212="základní",J212,0)</f>
        <v>0</v>
      </c>
      <c r="BF212" s="232">
        <f>IF(N212="snížená",J212,0)</f>
        <v>0</v>
      </c>
      <c r="BG212" s="232">
        <f>IF(N212="zákl. přenesená",J212,0)</f>
        <v>0</v>
      </c>
      <c r="BH212" s="232">
        <f>IF(N212="sníž. přenesená",J212,0)</f>
        <v>0</v>
      </c>
      <c r="BI212" s="232">
        <f>IF(N212="nulová",J212,0)</f>
        <v>0</v>
      </c>
      <c r="BJ212" s="21" t="s">
        <v>81</v>
      </c>
      <c r="BK212" s="232">
        <f>ROUND(I212*H212,2)</f>
        <v>0</v>
      </c>
      <c r="BL212" s="21" t="s">
        <v>933</v>
      </c>
      <c r="BM212" s="231" t="s">
        <v>1392</v>
      </c>
    </row>
    <row r="213" s="2" customFormat="1" ht="37.8" customHeight="1">
      <c r="A213" s="42"/>
      <c r="B213" s="43"/>
      <c r="C213" s="220" t="s">
        <v>975</v>
      </c>
      <c r="D213" s="220" t="s">
        <v>433</v>
      </c>
      <c r="E213" s="221" t="s">
        <v>5338</v>
      </c>
      <c r="F213" s="222" t="s">
        <v>5339</v>
      </c>
      <c r="G213" s="223" t="s">
        <v>1452</v>
      </c>
      <c r="H213" s="224">
        <v>5</v>
      </c>
      <c r="I213" s="225"/>
      <c r="J213" s="226">
        <f>ROUND(I213*H213,2)</f>
        <v>0</v>
      </c>
      <c r="K213" s="222" t="s">
        <v>28</v>
      </c>
      <c r="L213" s="48"/>
      <c r="M213" s="227" t="s">
        <v>28</v>
      </c>
      <c r="N213" s="228" t="s">
        <v>45</v>
      </c>
      <c r="O213" s="88"/>
      <c r="P213" s="229">
        <f>O213*H213</f>
        <v>0</v>
      </c>
      <c r="Q213" s="229">
        <v>0</v>
      </c>
      <c r="R213" s="229">
        <f>Q213*H213</f>
        <v>0</v>
      </c>
      <c r="S213" s="229">
        <v>0</v>
      </c>
      <c r="T213" s="230">
        <f>S213*H213</f>
        <v>0</v>
      </c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R213" s="231" t="s">
        <v>933</v>
      </c>
      <c r="AT213" s="231" t="s">
        <v>433</v>
      </c>
      <c r="AU213" s="231" t="s">
        <v>469</v>
      </c>
      <c r="AY213" s="21" t="s">
        <v>426</v>
      </c>
      <c r="BE213" s="232">
        <f>IF(N213="základní",J213,0)</f>
        <v>0</v>
      </c>
      <c r="BF213" s="232">
        <f>IF(N213="snížená",J213,0)</f>
        <v>0</v>
      </c>
      <c r="BG213" s="232">
        <f>IF(N213="zákl. přenesená",J213,0)</f>
        <v>0</v>
      </c>
      <c r="BH213" s="232">
        <f>IF(N213="sníž. přenesená",J213,0)</f>
        <v>0</v>
      </c>
      <c r="BI213" s="232">
        <f>IF(N213="nulová",J213,0)</f>
        <v>0</v>
      </c>
      <c r="BJ213" s="21" t="s">
        <v>81</v>
      </c>
      <c r="BK213" s="232">
        <f>ROUND(I213*H213,2)</f>
        <v>0</v>
      </c>
      <c r="BL213" s="21" t="s">
        <v>933</v>
      </c>
      <c r="BM213" s="231" t="s">
        <v>1404</v>
      </c>
    </row>
    <row r="214" s="2" customFormat="1" ht="44.25" customHeight="1">
      <c r="A214" s="42"/>
      <c r="B214" s="43"/>
      <c r="C214" s="220" t="s">
        <v>981</v>
      </c>
      <c r="D214" s="220" t="s">
        <v>433</v>
      </c>
      <c r="E214" s="221" t="s">
        <v>5340</v>
      </c>
      <c r="F214" s="222" t="s">
        <v>5341</v>
      </c>
      <c r="G214" s="223" t="s">
        <v>1452</v>
      </c>
      <c r="H214" s="224">
        <v>7</v>
      </c>
      <c r="I214" s="225"/>
      <c r="J214" s="226">
        <f>ROUND(I214*H214,2)</f>
        <v>0</v>
      </c>
      <c r="K214" s="222" t="s">
        <v>28</v>
      </c>
      <c r="L214" s="48"/>
      <c r="M214" s="227" t="s">
        <v>28</v>
      </c>
      <c r="N214" s="228" t="s">
        <v>45</v>
      </c>
      <c r="O214" s="88"/>
      <c r="P214" s="229">
        <f>O214*H214</f>
        <v>0</v>
      </c>
      <c r="Q214" s="229">
        <v>0</v>
      </c>
      <c r="R214" s="229">
        <f>Q214*H214</f>
        <v>0</v>
      </c>
      <c r="S214" s="229">
        <v>0</v>
      </c>
      <c r="T214" s="230">
        <f>S214*H214</f>
        <v>0</v>
      </c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R214" s="231" t="s">
        <v>933</v>
      </c>
      <c r="AT214" s="231" t="s">
        <v>433</v>
      </c>
      <c r="AU214" s="231" t="s">
        <v>469</v>
      </c>
      <c r="AY214" s="21" t="s">
        <v>426</v>
      </c>
      <c r="BE214" s="232">
        <f>IF(N214="základní",J214,0)</f>
        <v>0</v>
      </c>
      <c r="BF214" s="232">
        <f>IF(N214="snížená",J214,0)</f>
        <v>0</v>
      </c>
      <c r="BG214" s="232">
        <f>IF(N214="zákl. přenesená",J214,0)</f>
        <v>0</v>
      </c>
      <c r="BH214" s="232">
        <f>IF(N214="sníž. přenesená",J214,0)</f>
        <v>0</v>
      </c>
      <c r="BI214" s="232">
        <f>IF(N214="nulová",J214,0)</f>
        <v>0</v>
      </c>
      <c r="BJ214" s="21" t="s">
        <v>81</v>
      </c>
      <c r="BK214" s="232">
        <f>ROUND(I214*H214,2)</f>
        <v>0</v>
      </c>
      <c r="BL214" s="21" t="s">
        <v>933</v>
      </c>
      <c r="BM214" s="231" t="s">
        <v>1417</v>
      </c>
    </row>
    <row r="215" s="12" customFormat="1" ht="20.88" customHeight="1">
      <c r="A215" s="12"/>
      <c r="B215" s="204"/>
      <c r="C215" s="205"/>
      <c r="D215" s="206" t="s">
        <v>73</v>
      </c>
      <c r="E215" s="218" t="s">
        <v>5342</v>
      </c>
      <c r="F215" s="218" t="s">
        <v>5343</v>
      </c>
      <c r="G215" s="205"/>
      <c r="H215" s="205"/>
      <c r="I215" s="208"/>
      <c r="J215" s="219">
        <f>BK215</f>
        <v>0</v>
      </c>
      <c r="K215" s="205"/>
      <c r="L215" s="210"/>
      <c r="M215" s="211"/>
      <c r="N215" s="212"/>
      <c r="O215" s="212"/>
      <c r="P215" s="213">
        <f>P216</f>
        <v>0</v>
      </c>
      <c r="Q215" s="212"/>
      <c r="R215" s="213">
        <f>R216</f>
        <v>0</v>
      </c>
      <c r="S215" s="212"/>
      <c r="T215" s="214">
        <f>T216</f>
        <v>0</v>
      </c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R215" s="215" t="s">
        <v>81</v>
      </c>
      <c r="AT215" s="216" t="s">
        <v>73</v>
      </c>
      <c r="AU215" s="216" t="s">
        <v>83</v>
      </c>
      <c r="AY215" s="215" t="s">
        <v>426</v>
      </c>
      <c r="BK215" s="217">
        <f>BK216</f>
        <v>0</v>
      </c>
    </row>
    <row r="216" s="2" customFormat="1" ht="33" customHeight="1">
      <c r="A216" s="42"/>
      <c r="B216" s="43"/>
      <c r="C216" s="220" t="s">
        <v>986</v>
      </c>
      <c r="D216" s="220" t="s">
        <v>433</v>
      </c>
      <c r="E216" s="221" t="s">
        <v>5344</v>
      </c>
      <c r="F216" s="222" t="s">
        <v>5345</v>
      </c>
      <c r="G216" s="223" t="s">
        <v>1452</v>
      </c>
      <c r="H216" s="224">
        <v>71</v>
      </c>
      <c r="I216" s="225"/>
      <c r="J216" s="226">
        <f>ROUND(I216*H216,2)</f>
        <v>0</v>
      </c>
      <c r="K216" s="222" t="s">
        <v>28</v>
      </c>
      <c r="L216" s="48"/>
      <c r="M216" s="227" t="s">
        <v>28</v>
      </c>
      <c r="N216" s="228" t="s">
        <v>45</v>
      </c>
      <c r="O216" s="88"/>
      <c r="P216" s="229">
        <f>O216*H216</f>
        <v>0</v>
      </c>
      <c r="Q216" s="229">
        <v>0</v>
      </c>
      <c r="R216" s="229">
        <f>Q216*H216</f>
        <v>0</v>
      </c>
      <c r="S216" s="229">
        <v>0</v>
      </c>
      <c r="T216" s="230">
        <f>S216*H216</f>
        <v>0</v>
      </c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R216" s="231" t="s">
        <v>933</v>
      </c>
      <c r="AT216" s="231" t="s">
        <v>433</v>
      </c>
      <c r="AU216" s="231" t="s">
        <v>469</v>
      </c>
      <c r="AY216" s="21" t="s">
        <v>426</v>
      </c>
      <c r="BE216" s="232">
        <f>IF(N216="základní",J216,0)</f>
        <v>0</v>
      </c>
      <c r="BF216" s="232">
        <f>IF(N216="snížená",J216,0)</f>
        <v>0</v>
      </c>
      <c r="BG216" s="232">
        <f>IF(N216="zákl. přenesená",J216,0)</f>
        <v>0</v>
      </c>
      <c r="BH216" s="232">
        <f>IF(N216="sníž. přenesená",J216,0)</f>
        <v>0</v>
      </c>
      <c r="BI216" s="232">
        <f>IF(N216="nulová",J216,0)</f>
        <v>0</v>
      </c>
      <c r="BJ216" s="21" t="s">
        <v>81</v>
      </c>
      <c r="BK216" s="232">
        <f>ROUND(I216*H216,2)</f>
        <v>0</v>
      </c>
      <c r="BL216" s="21" t="s">
        <v>933</v>
      </c>
      <c r="BM216" s="231" t="s">
        <v>1427</v>
      </c>
    </row>
    <row r="217" s="12" customFormat="1" ht="20.88" customHeight="1">
      <c r="A217" s="12"/>
      <c r="B217" s="204"/>
      <c r="C217" s="205"/>
      <c r="D217" s="206" t="s">
        <v>73</v>
      </c>
      <c r="E217" s="218" t="s">
        <v>5346</v>
      </c>
      <c r="F217" s="218" t="s">
        <v>5347</v>
      </c>
      <c r="G217" s="205"/>
      <c r="H217" s="205"/>
      <c r="I217" s="208"/>
      <c r="J217" s="219">
        <f>BK217</f>
        <v>0</v>
      </c>
      <c r="K217" s="205"/>
      <c r="L217" s="210"/>
      <c r="M217" s="211"/>
      <c r="N217" s="212"/>
      <c r="O217" s="212"/>
      <c r="P217" s="213">
        <f>SUM(P218:P222)</f>
        <v>0</v>
      </c>
      <c r="Q217" s="212"/>
      <c r="R217" s="213">
        <f>SUM(R218:R222)</f>
        <v>0</v>
      </c>
      <c r="S217" s="212"/>
      <c r="T217" s="214">
        <f>SUM(T218:T222)</f>
        <v>0</v>
      </c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R217" s="215" t="s">
        <v>81</v>
      </c>
      <c r="AT217" s="216" t="s">
        <v>73</v>
      </c>
      <c r="AU217" s="216" t="s">
        <v>83</v>
      </c>
      <c r="AY217" s="215" t="s">
        <v>426</v>
      </c>
      <c r="BK217" s="217">
        <f>SUM(BK218:BK222)</f>
        <v>0</v>
      </c>
    </row>
    <row r="218" s="2" customFormat="1" ht="37.8" customHeight="1">
      <c r="A218" s="42"/>
      <c r="B218" s="43"/>
      <c r="C218" s="220" t="s">
        <v>993</v>
      </c>
      <c r="D218" s="220" t="s">
        <v>433</v>
      </c>
      <c r="E218" s="221" t="s">
        <v>5348</v>
      </c>
      <c r="F218" s="222" t="s">
        <v>5349</v>
      </c>
      <c r="G218" s="223" t="s">
        <v>1452</v>
      </c>
      <c r="H218" s="224">
        <v>50</v>
      </c>
      <c r="I218" s="225"/>
      <c r="J218" s="226">
        <f>ROUND(I218*H218,2)</f>
        <v>0</v>
      </c>
      <c r="K218" s="222" t="s">
        <v>28</v>
      </c>
      <c r="L218" s="48"/>
      <c r="M218" s="227" t="s">
        <v>28</v>
      </c>
      <c r="N218" s="228" t="s">
        <v>45</v>
      </c>
      <c r="O218" s="88"/>
      <c r="P218" s="229">
        <f>O218*H218</f>
        <v>0</v>
      </c>
      <c r="Q218" s="229">
        <v>0</v>
      </c>
      <c r="R218" s="229">
        <f>Q218*H218</f>
        <v>0</v>
      </c>
      <c r="S218" s="229">
        <v>0</v>
      </c>
      <c r="T218" s="230">
        <f>S218*H218</f>
        <v>0</v>
      </c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R218" s="231" t="s">
        <v>933</v>
      </c>
      <c r="AT218" s="231" t="s">
        <v>433</v>
      </c>
      <c r="AU218" s="231" t="s">
        <v>469</v>
      </c>
      <c r="AY218" s="21" t="s">
        <v>426</v>
      </c>
      <c r="BE218" s="232">
        <f>IF(N218="základní",J218,0)</f>
        <v>0</v>
      </c>
      <c r="BF218" s="232">
        <f>IF(N218="snížená",J218,0)</f>
        <v>0</v>
      </c>
      <c r="BG218" s="232">
        <f>IF(N218="zákl. přenesená",J218,0)</f>
        <v>0</v>
      </c>
      <c r="BH218" s="232">
        <f>IF(N218="sníž. přenesená",J218,0)</f>
        <v>0</v>
      </c>
      <c r="BI218" s="232">
        <f>IF(N218="nulová",J218,0)</f>
        <v>0</v>
      </c>
      <c r="BJ218" s="21" t="s">
        <v>81</v>
      </c>
      <c r="BK218" s="232">
        <f>ROUND(I218*H218,2)</f>
        <v>0</v>
      </c>
      <c r="BL218" s="21" t="s">
        <v>933</v>
      </c>
      <c r="BM218" s="231" t="s">
        <v>1438</v>
      </c>
    </row>
    <row r="219" s="2" customFormat="1" ht="44.25" customHeight="1">
      <c r="A219" s="42"/>
      <c r="B219" s="43"/>
      <c r="C219" s="220" t="s">
        <v>999</v>
      </c>
      <c r="D219" s="220" t="s">
        <v>433</v>
      </c>
      <c r="E219" s="221" t="s">
        <v>5350</v>
      </c>
      <c r="F219" s="222" t="s">
        <v>5351</v>
      </c>
      <c r="G219" s="223" t="s">
        <v>1452</v>
      </c>
      <c r="H219" s="224">
        <v>9</v>
      </c>
      <c r="I219" s="225"/>
      <c r="J219" s="226">
        <f>ROUND(I219*H219,2)</f>
        <v>0</v>
      </c>
      <c r="K219" s="222" t="s">
        <v>28</v>
      </c>
      <c r="L219" s="48"/>
      <c r="M219" s="227" t="s">
        <v>28</v>
      </c>
      <c r="N219" s="228" t="s">
        <v>45</v>
      </c>
      <c r="O219" s="88"/>
      <c r="P219" s="229">
        <f>O219*H219</f>
        <v>0</v>
      </c>
      <c r="Q219" s="229">
        <v>0</v>
      </c>
      <c r="R219" s="229">
        <f>Q219*H219</f>
        <v>0</v>
      </c>
      <c r="S219" s="229">
        <v>0</v>
      </c>
      <c r="T219" s="230">
        <f>S219*H219</f>
        <v>0</v>
      </c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R219" s="231" t="s">
        <v>933</v>
      </c>
      <c r="AT219" s="231" t="s">
        <v>433</v>
      </c>
      <c r="AU219" s="231" t="s">
        <v>469</v>
      </c>
      <c r="AY219" s="21" t="s">
        <v>426</v>
      </c>
      <c r="BE219" s="232">
        <f>IF(N219="základní",J219,0)</f>
        <v>0</v>
      </c>
      <c r="BF219" s="232">
        <f>IF(N219="snížená",J219,0)</f>
        <v>0</v>
      </c>
      <c r="BG219" s="232">
        <f>IF(N219="zákl. přenesená",J219,0)</f>
        <v>0</v>
      </c>
      <c r="BH219" s="232">
        <f>IF(N219="sníž. přenesená",J219,0)</f>
        <v>0</v>
      </c>
      <c r="BI219" s="232">
        <f>IF(N219="nulová",J219,0)</f>
        <v>0</v>
      </c>
      <c r="BJ219" s="21" t="s">
        <v>81</v>
      </c>
      <c r="BK219" s="232">
        <f>ROUND(I219*H219,2)</f>
        <v>0</v>
      </c>
      <c r="BL219" s="21" t="s">
        <v>933</v>
      </c>
      <c r="BM219" s="231" t="s">
        <v>1449</v>
      </c>
    </row>
    <row r="220" s="2" customFormat="1" ht="37.8" customHeight="1">
      <c r="A220" s="42"/>
      <c r="B220" s="43"/>
      <c r="C220" s="220" t="s">
        <v>1005</v>
      </c>
      <c r="D220" s="220" t="s">
        <v>433</v>
      </c>
      <c r="E220" s="221" t="s">
        <v>5352</v>
      </c>
      <c r="F220" s="222" t="s">
        <v>5353</v>
      </c>
      <c r="G220" s="223" t="s">
        <v>1452</v>
      </c>
      <c r="H220" s="224">
        <v>4</v>
      </c>
      <c r="I220" s="225"/>
      <c r="J220" s="226">
        <f>ROUND(I220*H220,2)</f>
        <v>0</v>
      </c>
      <c r="K220" s="222" t="s">
        <v>28</v>
      </c>
      <c r="L220" s="48"/>
      <c r="M220" s="227" t="s">
        <v>28</v>
      </c>
      <c r="N220" s="228" t="s">
        <v>45</v>
      </c>
      <c r="O220" s="88"/>
      <c r="P220" s="229">
        <f>O220*H220</f>
        <v>0</v>
      </c>
      <c r="Q220" s="229">
        <v>0</v>
      </c>
      <c r="R220" s="229">
        <f>Q220*H220</f>
        <v>0</v>
      </c>
      <c r="S220" s="229">
        <v>0</v>
      </c>
      <c r="T220" s="230">
        <f>S220*H220</f>
        <v>0</v>
      </c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R220" s="231" t="s">
        <v>933</v>
      </c>
      <c r="AT220" s="231" t="s">
        <v>433</v>
      </c>
      <c r="AU220" s="231" t="s">
        <v>469</v>
      </c>
      <c r="AY220" s="21" t="s">
        <v>426</v>
      </c>
      <c r="BE220" s="232">
        <f>IF(N220="základní",J220,0)</f>
        <v>0</v>
      </c>
      <c r="BF220" s="232">
        <f>IF(N220="snížená",J220,0)</f>
        <v>0</v>
      </c>
      <c r="BG220" s="232">
        <f>IF(N220="zákl. přenesená",J220,0)</f>
        <v>0</v>
      </c>
      <c r="BH220" s="232">
        <f>IF(N220="sníž. přenesená",J220,0)</f>
        <v>0</v>
      </c>
      <c r="BI220" s="232">
        <f>IF(N220="nulová",J220,0)</f>
        <v>0</v>
      </c>
      <c r="BJ220" s="21" t="s">
        <v>81</v>
      </c>
      <c r="BK220" s="232">
        <f>ROUND(I220*H220,2)</f>
        <v>0</v>
      </c>
      <c r="BL220" s="21" t="s">
        <v>933</v>
      </c>
      <c r="BM220" s="231" t="s">
        <v>1458</v>
      </c>
    </row>
    <row r="221" s="2" customFormat="1" ht="37.8" customHeight="1">
      <c r="A221" s="42"/>
      <c r="B221" s="43"/>
      <c r="C221" s="220" t="s">
        <v>1010</v>
      </c>
      <c r="D221" s="220" t="s">
        <v>433</v>
      </c>
      <c r="E221" s="221" t="s">
        <v>5354</v>
      </c>
      <c r="F221" s="222" t="s">
        <v>5355</v>
      </c>
      <c r="G221" s="223" t="s">
        <v>1452</v>
      </c>
      <c r="H221" s="224">
        <v>8</v>
      </c>
      <c r="I221" s="225"/>
      <c r="J221" s="226">
        <f>ROUND(I221*H221,2)</f>
        <v>0</v>
      </c>
      <c r="K221" s="222" t="s">
        <v>28</v>
      </c>
      <c r="L221" s="48"/>
      <c r="M221" s="227" t="s">
        <v>28</v>
      </c>
      <c r="N221" s="228" t="s">
        <v>45</v>
      </c>
      <c r="O221" s="88"/>
      <c r="P221" s="229">
        <f>O221*H221</f>
        <v>0</v>
      </c>
      <c r="Q221" s="229">
        <v>0</v>
      </c>
      <c r="R221" s="229">
        <f>Q221*H221</f>
        <v>0</v>
      </c>
      <c r="S221" s="229">
        <v>0</v>
      </c>
      <c r="T221" s="230">
        <f>S221*H221</f>
        <v>0</v>
      </c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R221" s="231" t="s">
        <v>933</v>
      </c>
      <c r="AT221" s="231" t="s">
        <v>433</v>
      </c>
      <c r="AU221" s="231" t="s">
        <v>469</v>
      </c>
      <c r="AY221" s="21" t="s">
        <v>426</v>
      </c>
      <c r="BE221" s="232">
        <f>IF(N221="základní",J221,0)</f>
        <v>0</v>
      </c>
      <c r="BF221" s="232">
        <f>IF(N221="snížená",J221,0)</f>
        <v>0</v>
      </c>
      <c r="BG221" s="232">
        <f>IF(N221="zákl. přenesená",J221,0)</f>
        <v>0</v>
      </c>
      <c r="BH221" s="232">
        <f>IF(N221="sníž. přenesená",J221,0)</f>
        <v>0</v>
      </c>
      <c r="BI221" s="232">
        <f>IF(N221="nulová",J221,0)</f>
        <v>0</v>
      </c>
      <c r="BJ221" s="21" t="s">
        <v>81</v>
      </c>
      <c r="BK221" s="232">
        <f>ROUND(I221*H221,2)</f>
        <v>0</v>
      </c>
      <c r="BL221" s="21" t="s">
        <v>933</v>
      </c>
      <c r="BM221" s="231" t="s">
        <v>1471</v>
      </c>
    </row>
    <row r="222" s="2" customFormat="1" ht="44.25" customHeight="1">
      <c r="A222" s="42"/>
      <c r="B222" s="43"/>
      <c r="C222" s="220" t="s">
        <v>1015</v>
      </c>
      <c r="D222" s="220" t="s">
        <v>433</v>
      </c>
      <c r="E222" s="221" t="s">
        <v>5356</v>
      </c>
      <c r="F222" s="222" t="s">
        <v>5357</v>
      </c>
      <c r="G222" s="223" t="s">
        <v>1452</v>
      </c>
      <c r="H222" s="224">
        <v>1</v>
      </c>
      <c r="I222" s="225"/>
      <c r="J222" s="226">
        <f>ROUND(I222*H222,2)</f>
        <v>0</v>
      </c>
      <c r="K222" s="222" t="s">
        <v>28</v>
      </c>
      <c r="L222" s="48"/>
      <c r="M222" s="227" t="s">
        <v>28</v>
      </c>
      <c r="N222" s="228" t="s">
        <v>45</v>
      </c>
      <c r="O222" s="88"/>
      <c r="P222" s="229">
        <f>O222*H222</f>
        <v>0</v>
      </c>
      <c r="Q222" s="229">
        <v>0</v>
      </c>
      <c r="R222" s="229">
        <f>Q222*H222</f>
        <v>0</v>
      </c>
      <c r="S222" s="229">
        <v>0</v>
      </c>
      <c r="T222" s="230">
        <f>S222*H222</f>
        <v>0</v>
      </c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R222" s="231" t="s">
        <v>933</v>
      </c>
      <c r="AT222" s="231" t="s">
        <v>433</v>
      </c>
      <c r="AU222" s="231" t="s">
        <v>469</v>
      </c>
      <c r="AY222" s="21" t="s">
        <v>426</v>
      </c>
      <c r="BE222" s="232">
        <f>IF(N222="základní",J222,0)</f>
        <v>0</v>
      </c>
      <c r="BF222" s="232">
        <f>IF(N222="snížená",J222,0)</f>
        <v>0</v>
      </c>
      <c r="BG222" s="232">
        <f>IF(N222="zákl. přenesená",J222,0)</f>
        <v>0</v>
      </c>
      <c r="BH222" s="232">
        <f>IF(N222="sníž. přenesená",J222,0)</f>
        <v>0</v>
      </c>
      <c r="BI222" s="232">
        <f>IF(N222="nulová",J222,0)</f>
        <v>0</v>
      </c>
      <c r="BJ222" s="21" t="s">
        <v>81</v>
      </c>
      <c r="BK222" s="232">
        <f>ROUND(I222*H222,2)</f>
        <v>0</v>
      </c>
      <c r="BL222" s="21" t="s">
        <v>933</v>
      </c>
      <c r="BM222" s="231" t="s">
        <v>1489</v>
      </c>
    </row>
    <row r="223" s="12" customFormat="1" ht="20.88" customHeight="1">
      <c r="A223" s="12"/>
      <c r="B223" s="204"/>
      <c r="C223" s="205"/>
      <c r="D223" s="206" t="s">
        <v>73</v>
      </c>
      <c r="E223" s="218" t="s">
        <v>5358</v>
      </c>
      <c r="F223" s="218" t="s">
        <v>5359</v>
      </c>
      <c r="G223" s="205"/>
      <c r="H223" s="205"/>
      <c r="I223" s="208"/>
      <c r="J223" s="219">
        <f>BK223</f>
        <v>0</v>
      </c>
      <c r="K223" s="205"/>
      <c r="L223" s="210"/>
      <c r="M223" s="211"/>
      <c r="N223" s="212"/>
      <c r="O223" s="212"/>
      <c r="P223" s="213">
        <f>P224</f>
        <v>0</v>
      </c>
      <c r="Q223" s="212"/>
      <c r="R223" s="213">
        <f>R224</f>
        <v>0</v>
      </c>
      <c r="S223" s="212"/>
      <c r="T223" s="214">
        <f>T224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15" t="s">
        <v>81</v>
      </c>
      <c r="AT223" s="216" t="s">
        <v>73</v>
      </c>
      <c r="AU223" s="216" t="s">
        <v>83</v>
      </c>
      <c r="AY223" s="215" t="s">
        <v>426</v>
      </c>
      <c r="BK223" s="217">
        <f>BK224</f>
        <v>0</v>
      </c>
    </row>
    <row r="224" s="2" customFormat="1" ht="21.75" customHeight="1">
      <c r="A224" s="42"/>
      <c r="B224" s="43"/>
      <c r="C224" s="220" t="s">
        <v>530</v>
      </c>
      <c r="D224" s="220" t="s">
        <v>433</v>
      </c>
      <c r="E224" s="221" t="s">
        <v>5360</v>
      </c>
      <c r="F224" s="222" t="s">
        <v>5361</v>
      </c>
      <c r="G224" s="223" t="s">
        <v>1452</v>
      </c>
      <c r="H224" s="224">
        <v>4</v>
      </c>
      <c r="I224" s="225"/>
      <c r="J224" s="226">
        <f>ROUND(I224*H224,2)</f>
        <v>0</v>
      </c>
      <c r="K224" s="222" t="s">
        <v>28</v>
      </c>
      <c r="L224" s="48"/>
      <c r="M224" s="227" t="s">
        <v>28</v>
      </c>
      <c r="N224" s="228" t="s">
        <v>45</v>
      </c>
      <c r="O224" s="88"/>
      <c r="P224" s="229">
        <f>O224*H224</f>
        <v>0</v>
      </c>
      <c r="Q224" s="229">
        <v>0</v>
      </c>
      <c r="R224" s="229">
        <f>Q224*H224</f>
        <v>0</v>
      </c>
      <c r="S224" s="229">
        <v>0</v>
      </c>
      <c r="T224" s="230">
        <f>S224*H224</f>
        <v>0</v>
      </c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R224" s="231" t="s">
        <v>933</v>
      </c>
      <c r="AT224" s="231" t="s">
        <v>433</v>
      </c>
      <c r="AU224" s="231" t="s">
        <v>469</v>
      </c>
      <c r="AY224" s="21" t="s">
        <v>426</v>
      </c>
      <c r="BE224" s="232">
        <f>IF(N224="základní",J224,0)</f>
        <v>0</v>
      </c>
      <c r="BF224" s="232">
        <f>IF(N224="snížená",J224,0)</f>
        <v>0</v>
      </c>
      <c r="BG224" s="232">
        <f>IF(N224="zákl. přenesená",J224,0)</f>
        <v>0</v>
      </c>
      <c r="BH224" s="232">
        <f>IF(N224="sníž. přenesená",J224,0)</f>
        <v>0</v>
      </c>
      <c r="BI224" s="232">
        <f>IF(N224="nulová",J224,0)</f>
        <v>0</v>
      </c>
      <c r="BJ224" s="21" t="s">
        <v>81</v>
      </c>
      <c r="BK224" s="232">
        <f>ROUND(I224*H224,2)</f>
        <v>0</v>
      </c>
      <c r="BL224" s="21" t="s">
        <v>933</v>
      </c>
      <c r="BM224" s="231" t="s">
        <v>1501</v>
      </c>
    </row>
    <row r="225" s="12" customFormat="1" ht="20.88" customHeight="1">
      <c r="A225" s="12"/>
      <c r="B225" s="204"/>
      <c r="C225" s="205"/>
      <c r="D225" s="206" t="s">
        <v>73</v>
      </c>
      <c r="E225" s="218" t="s">
        <v>5362</v>
      </c>
      <c r="F225" s="218" t="s">
        <v>5363</v>
      </c>
      <c r="G225" s="205"/>
      <c r="H225" s="205"/>
      <c r="I225" s="208"/>
      <c r="J225" s="219">
        <f>BK225</f>
        <v>0</v>
      </c>
      <c r="K225" s="205"/>
      <c r="L225" s="210"/>
      <c r="M225" s="211"/>
      <c r="N225" s="212"/>
      <c r="O225" s="212"/>
      <c r="P225" s="213">
        <f>P226</f>
        <v>0</v>
      </c>
      <c r="Q225" s="212"/>
      <c r="R225" s="213">
        <f>R226</f>
        <v>0</v>
      </c>
      <c r="S225" s="212"/>
      <c r="T225" s="214">
        <f>T226</f>
        <v>0</v>
      </c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R225" s="215" t="s">
        <v>81</v>
      </c>
      <c r="AT225" s="216" t="s">
        <v>73</v>
      </c>
      <c r="AU225" s="216" t="s">
        <v>83</v>
      </c>
      <c r="AY225" s="215" t="s">
        <v>426</v>
      </c>
      <c r="BK225" s="217">
        <f>BK226</f>
        <v>0</v>
      </c>
    </row>
    <row r="226" s="2" customFormat="1" ht="44.25" customHeight="1">
      <c r="A226" s="42"/>
      <c r="B226" s="43"/>
      <c r="C226" s="220" t="s">
        <v>1027</v>
      </c>
      <c r="D226" s="220" t="s">
        <v>433</v>
      </c>
      <c r="E226" s="221" t="s">
        <v>5364</v>
      </c>
      <c r="F226" s="222" t="s">
        <v>5365</v>
      </c>
      <c r="G226" s="223" t="s">
        <v>1452</v>
      </c>
      <c r="H226" s="224">
        <v>4</v>
      </c>
      <c r="I226" s="225"/>
      <c r="J226" s="226">
        <f>ROUND(I226*H226,2)</f>
        <v>0</v>
      </c>
      <c r="K226" s="222" t="s">
        <v>28</v>
      </c>
      <c r="L226" s="48"/>
      <c r="M226" s="227" t="s">
        <v>28</v>
      </c>
      <c r="N226" s="228" t="s">
        <v>45</v>
      </c>
      <c r="O226" s="88"/>
      <c r="P226" s="229">
        <f>O226*H226</f>
        <v>0</v>
      </c>
      <c r="Q226" s="229">
        <v>0</v>
      </c>
      <c r="R226" s="229">
        <f>Q226*H226</f>
        <v>0</v>
      </c>
      <c r="S226" s="229">
        <v>0</v>
      </c>
      <c r="T226" s="230">
        <f>S226*H226</f>
        <v>0</v>
      </c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R226" s="231" t="s">
        <v>933</v>
      </c>
      <c r="AT226" s="231" t="s">
        <v>433</v>
      </c>
      <c r="AU226" s="231" t="s">
        <v>469</v>
      </c>
      <c r="AY226" s="21" t="s">
        <v>426</v>
      </c>
      <c r="BE226" s="232">
        <f>IF(N226="základní",J226,0)</f>
        <v>0</v>
      </c>
      <c r="BF226" s="232">
        <f>IF(N226="snížená",J226,0)</f>
        <v>0</v>
      </c>
      <c r="BG226" s="232">
        <f>IF(N226="zákl. přenesená",J226,0)</f>
        <v>0</v>
      </c>
      <c r="BH226" s="232">
        <f>IF(N226="sníž. přenesená",J226,0)</f>
        <v>0</v>
      </c>
      <c r="BI226" s="232">
        <f>IF(N226="nulová",J226,0)</f>
        <v>0</v>
      </c>
      <c r="BJ226" s="21" t="s">
        <v>81</v>
      </c>
      <c r="BK226" s="232">
        <f>ROUND(I226*H226,2)</f>
        <v>0</v>
      </c>
      <c r="BL226" s="21" t="s">
        <v>933</v>
      </c>
      <c r="BM226" s="231" t="s">
        <v>1511</v>
      </c>
    </row>
    <row r="227" s="12" customFormat="1" ht="20.88" customHeight="1">
      <c r="A227" s="12"/>
      <c r="B227" s="204"/>
      <c r="C227" s="205"/>
      <c r="D227" s="206" t="s">
        <v>73</v>
      </c>
      <c r="E227" s="218" t="s">
        <v>5366</v>
      </c>
      <c r="F227" s="218" t="s">
        <v>5367</v>
      </c>
      <c r="G227" s="205"/>
      <c r="H227" s="205"/>
      <c r="I227" s="208"/>
      <c r="J227" s="219">
        <f>BK227</f>
        <v>0</v>
      </c>
      <c r="K227" s="205"/>
      <c r="L227" s="210"/>
      <c r="M227" s="211"/>
      <c r="N227" s="212"/>
      <c r="O227" s="212"/>
      <c r="P227" s="213">
        <f>P228</f>
        <v>0</v>
      </c>
      <c r="Q227" s="212"/>
      <c r="R227" s="213">
        <f>R228</f>
        <v>0</v>
      </c>
      <c r="S227" s="212"/>
      <c r="T227" s="214">
        <f>T228</f>
        <v>0</v>
      </c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R227" s="215" t="s">
        <v>81</v>
      </c>
      <c r="AT227" s="216" t="s">
        <v>73</v>
      </c>
      <c r="AU227" s="216" t="s">
        <v>83</v>
      </c>
      <c r="AY227" s="215" t="s">
        <v>426</v>
      </c>
      <c r="BK227" s="217">
        <f>BK228</f>
        <v>0</v>
      </c>
    </row>
    <row r="228" s="2" customFormat="1" ht="24.15" customHeight="1">
      <c r="A228" s="42"/>
      <c r="B228" s="43"/>
      <c r="C228" s="220" t="s">
        <v>1032</v>
      </c>
      <c r="D228" s="220" t="s">
        <v>433</v>
      </c>
      <c r="E228" s="221" t="s">
        <v>5368</v>
      </c>
      <c r="F228" s="222" t="s">
        <v>5369</v>
      </c>
      <c r="G228" s="223" t="s">
        <v>1452</v>
      </c>
      <c r="H228" s="224">
        <v>1</v>
      </c>
      <c r="I228" s="225"/>
      <c r="J228" s="226">
        <f>ROUND(I228*H228,2)</f>
        <v>0</v>
      </c>
      <c r="K228" s="222" t="s">
        <v>28</v>
      </c>
      <c r="L228" s="48"/>
      <c r="M228" s="227" t="s">
        <v>28</v>
      </c>
      <c r="N228" s="228" t="s">
        <v>45</v>
      </c>
      <c r="O228" s="88"/>
      <c r="P228" s="229">
        <f>O228*H228</f>
        <v>0</v>
      </c>
      <c r="Q228" s="229">
        <v>0</v>
      </c>
      <c r="R228" s="229">
        <f>Q228*H228</f>
        <v>0</v>
      </c>
      <c r="S228" s="229">
        <v>0</v>
      </c>
      <c r="T228" s="230">
        <f>S228*H228</f>
        <v>0</v>
      </c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R228" s="231" t="s">
        <v>933</v>
      </c>
      <c r="AT228" s="231" t="s">
        <v>433</v>
      </c>
      <c r="AU228" s="231" t="s">
        <v>469</v>
      </c>
      <c r="AY228" s="21" t="s">
        <v>426</v>
      </c>
      <c r="BE228" s="232">
        <f>IF(N228="základní",J228,0)</f>
        <v>0</v>
      </c>
      <c r="BF228" s="232">
        <f>IF(N228="snížená",J228,0)</f>
        <v>0</v>
      </c>
      <c r="BG228" s="232">
        <f>IF(N228="zákl. přenesená",J228,0)</f>
        <v>0</v>
      </c>
      <c r="BH228" s="232">
        <f>IF(N228="sníž. přenesená",J228,0)</f>
        <v>0</v>
      </c>
      <c r="BI228" s="232">
        <f>IF(N228="nulová",J228,0)</f>
        <v>0</v>
      </c>
      <c r="BJ228" s="21" t="s">
        <v>81</v>
      </c>
      <c r="BK228" s="232">
        <f>ROUND(I228*H228,2)</f>
        <v>0</v>
      </c>
      <c r="BL228" s="21" t="s">
        <v>933</v>
      </c>
      <c r="BM228" s="231" t="s">
        <v>1521</v>
      </c>
    </row>
    <row r="229" s="12" customFormat="1" ht="20.88" customHeight="1">
      <c r="A229" s="12"/>
      <c r="B229" s="204"/>
      <c r="C229" s="205"/>
      <c r="D229" s="206" t="s">
        <v>73</v>
      </c>
      <c r="E229" s="218" t="s">
        <v>5370</v>
      </c>
      <c r="F229" s="218" t="s">
        <v>5371</v>
      </c>
      <c r="G229" s="205"/>
      <c r="H229" s="205"/>
      <c r="I229" s="208"/>
      <c r="J229" s="219">
        <f>BK229</f>
        <v>0</v>
      </c>
      <c r="K229" s="205"/>
      <c r="L229" s="210"/>
      <c r="M229" s="211"/>
      <c r="N229" s="212"/>
      <c r="O229" s="212"/>
      <c r="P229" s="213">
        <f>P230</f>
        <v>0</v>
      </c>
      <c r="Q229" s="212"/>
      <c r="R229" s="213">
        <f>R230</f>
        <v>0</v>
      </c>
      <c r="S229" s="212"/>
      <c r="T229" s="214">
        <f>T230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15" t="s">
        <v>81</v>
      </c>
      <c r="AT229" s="216" t="s">
        <v>73</v>
      </c>
      <c r="AU229" s="216" t="s">
        <v>83</v>
      </c>
      <c r="AY229" s="215" t="s">
        <v>426</v>
      </c>
      <c r="BK229" s="217">
        <f>BK230</f>
        <v>0</v>
      </c>
    </row>
    <row r="230" s="2" customFormat="1" ht="16.5" customHeight="1">
      <c r="A230" s="42"/>
      <c r="B230" s="43"/>
      <c r="C230" s="220" t="s">
        <v>1037</v>
      </c>
      <c r="D230" s="220" t="s">
        <v>433</v>
      </c>
      <c r="E230" s="221" t="s">
        <v>5372</v>
      </c>
      <c r="F230" s="222" t="s">
        <v>5373</v>
      </c>
      <c r="G230" s="223" t="s">
        <v>1452</v>
      </c>
      <c r="H230" s="224">
        <v>1</v>
      </c>
      <c r="I230" s="225"/>
      <c r="J230" s="226">
        <f>ROUND(I230*H230,2)</f>
        <v>0</v>
      </c>
      <c r="K230" s="222" t="s">
        <v>28</v>
      </c>
      <c r="L230" s="48"/>
      <c r="M230" s="227" t="s">
        <v>28</v>
      </c>
      <c r="N230" s="228" t="s">
        <v>45</v>
      </c>
      <c r="O230" s="88"/>
      <c r="P230" s="229">
        <f>O230*H230</f>
        <v>0</v>
      </c>
      <c r="Q230" s="229">
        <v>0</v>
      </c>
      <c r="R230" s="229">
        <f>Q230*H230</f>
        <v>0</v>
      </c>
      <c r="S230" s="229">
        <v>0</v>
      </c>
      <c r="T230" s="230">
        <f>S230*H230</f>
        <v>0</v>
      </c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R230" s="231" t="s">
        <v>933</v>
      </c>
      <c r="AT230" s="231" t="s">
        <v>433</v>
      </c>
      <c r="AU230" s="231" t="s">
        <v>469</v>
      </c>
      <c r="AY230" s="21" t="s">
        <v>426</v>
      </c>
      <c r="BE230" s="232">
        <f>IF(N230="základní",J230,0)</f>
        <v>0</v>
      </c>
      <c r="BF230" s="232">
        <f>IF(N230="snížená",J230,0)</f>
        <v>0</v>
      </c>
      <c r="BG230" s="232">
        <f>IF(N230="zákl. přenesená",J230,0)</f>
        <v>0</v>
      </c>
      <c r="BH230" s="232">
        <f>IF(N230="sníž. přenesená",J230,0)</f>
        <v>0</v>
      </c>
      <c r="BI230" s="232">
        <f>IF(N230="nulová",J230,0)</f>
        <v>0</v>
      </c>
      <c r="BJ230" s="21" t="s">
        <v>81</v>
      </c>
      <c r="BK230" s="232">
        <f>ROUND(I230*H230,2)</f>
        <v>0</v>
      </c>
      <c r="BL230" s="21" t="s">
        <v>933</v>
      </c>
      <c r="BM230" s="231" t="s">
        <v>1531</v>
      </c>
    </row>
    <row r="231" s="12" customFormat="1" ht="20.88" customHeight="1">
      <c r="A231" s="12"/>
      <c r="B231" s="204"/>
      <c r="C231" s="205"/>
      <c r="D231" s="206" t="s">
        <v>73</v>
      </c>
      <c r="E231" s="218" t="s">
        <v>5374</v>
      </c>
      <c r="F231" s="218" t="s">
        <v>5375</v>
      </c>
      <c r="G231" s="205"/>
      <c r="H231" s="205"/>
      <c r="I231" s="208"/>
      <c r="J231" s="219">
        <f>BK231</f>
        <v>0</v>
      </c>
      <c r="K231" s="205"/>
      <c r="L231" s="210"/>
      <c r="M231" s="211"/>
      <c r="N231" s="212"/>
      <c r="O231" s="212"/>
      <c r="P231" s="213">
        <f>P232</f>
        <v>0</v>
      </c>
      <c r="Q231" s="212"/>
      <c r="R231" s="213">
        <f>R232</f>
        <v>0</v>
      </c>
      <c r="S231" s="212"/>
      <c r="T231" s="214">
        <f>T232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15" t="s">
        <v>81</v>
      </c>
      <c r="AT231" s="216" t="s">
        <v>73</v>
      </c>
      <c r="AU231" s="216" t="s">
        <v>83</v>
      </c>
      <c r="AY231" s="215" t="s">
        <v>426</v>
      </c>
      <c r="BK231" s="217">
        <f>BK232</f>
        <v>0</v>
      </c>
    </row>
    <row r="232" s="2" customFormat="1" ht="16.5" customHeight="1">
      <c r="A232" s="42"/>
      <c r="B232" s="43"/>
      <c r="C232" s="220" t="s">
        <v>1042</v>
      </c>
      <c r="D232" s="220" t="s">
        <v>433</v>
      </c>
      <c r="E232" s="221" t="s">
        <v>5376</v>
      </c>
      <c r="F232" s="222" t="s">
        <v>5377</v>
      </c>
      <c r="G232" s="223" t="s">
        <v>1452</v>
      </c>
      <c r="H232" s="224">
        <v>2</v>
      </c>
      <c r="I232" s="225"/>
      <c r="J232" s="226">
        <f>ROUND(I232*H232,2)</f>
        <v>0</v>
      </c>
      <c r="K232" s="222" t="s">
        <v>28</v>
      </c>
      <c r="L232" s="48"/>
      <c r="M232" s="227" t="s">
        <v>28</v>
      </c>
      <c r="N232" s="228" t="s">
        <v>45</v>
      </c>
      <c r="O232" s="88"/>
      <c r="P232" s="229">
        <f>O232*H232</f>
        <v>0</v>
      </c>
      <c r="Q232" s="229">
        <v>0</v>
      </c>
      <c r="R232" s="229">
        <f>Q232*H232</f>
        <v>0</v>
      </c>
      <c r="S232" s="229">
        <v>0</v>
      </c>
      <c r="T232" s="230">
        <f>S232*H232</f>
        <v>0</v>
      </c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R232" s="231" t="s">
        <v>933</v>
      </c>
      <c r="AT232" s="231" t="s">
        <v>433</v>
      </c>
      <c r="AU232" s="231" t="s">
        <v>469</v>
      </c>
      <c r="AY232" s="21" t="s">
        <v>426</v>
      </c>
      <c r="BE232" s="232">
        <f>IF(N232="základní",J232,0)</f>
        <v>0</v>
      </c>
      <c r="BF232" s="232">
        <f>IF(N232="snížená",J232,0)</f>
        <v>0</v>
      </c>
      <c r="BG232" s="232">
        <f>IF(N232="zákl. přenesená",J232,0)</f>
        <v>0</v>
      </c>
      <c r="BH232" s="232">
        <f>IF(N232="sníž. přenesená",J232,0)</f>
        <v>0</v>
      </c>
      <c r="BI232" s="232">
        <f>IF(N232="nulová",J232,0)</f>
        <v>0</v>
      </c>
      <c r="BJ232" s="21" t="s">
        <v>81</v>
      </c>
      <c r="BK232" s="232">
        <f>ROUND(I232*H232,2)</f>
        <v>0</v>
      </c>
      <c r="BL232" s="21" t="s">
        <v>933</v>
      </c>
      <c r="BM232" s="231" t="s">
        <v>1541</v>
      </c>
    </row>
    <row r="233" s="12" customFormat="1" ht="20.88" customHeight="1">
      <c r="A233" s="12"/>
      <c r="B233" s="204"/>
      <c r="C233" s="205"/>
      <c r="D233" s="206" t="s">
        <v>73</v>
      </c>
      <c r="E233" s="218" t="s">
        <v>5378</v>
      </c>
      <c r="F233" s="218" t="s">
        <v>5379</v>
      </c>
      <c r="G233" s="205"/>
      <c r="H233" s="205"/>
      <c r="I233" s="208"/>
      <c r="J233" s="219">
        <f>BK233</f>
        <v>0</v>
      </c>
      <c r="K233" s="205"/>
      <c r="L233" s="210"/>
      <c r="M233" s="211"/>
      <c r="N233" s="212"/>
      <c r="O233" s="212"/>
      <c r="P233" s="213">
        <f>SUM(P234:P235)</f>
        <v>0</v>
      </c>
      <c r="Q233" s="212"/>
      <c r="R233" s="213">
        <f>SUM(R234:R235)</f>
        <v>0</v>
      </c>
      <c r="S233" s="212"/>
      <c r="T233" s="214">
        <f>SUM(T234:T235)</f>
        <v>0</v>
      </c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R233" s="215" t="s">
        <v>81</v>
      </c>
      <c r="AT233" s="216" t="s">
        <v>73</v>
      </c>
      <c r="AU233" s="216" t="s">
        <v>83</v>
      </c>
      <c r="AY233" s="215" t="s">
        <v>426</v>
      </c>
      <c r="BK233" s="217">
        <f>SUM(BK234:BK235)</f>
        <v>0</v>
      </c>
    </row>
    <row r="234" s="2" customFormat="1" ht="21.75" customHeight="1">
      <c r="A234" s="42"/>
      <c r="B234" s="43"/>
      <c r="C234" s="220" t="s">
        <v>1048</v>
      </c>
      <c r="D234" s="220" t="s">
        <v>433</v>
      </c>
      <c r="E234" s="221" t="s">
        <v>5380</v>
      </c>
      <c r="F234" s="222" t="s">
        <v>5381</v>
      </c>
      <c r="G234" s="223" t="s">
        <v>1452</v>
      </c>
      <c r="H234" s="224">
        <v>10</v>
      </c>
      <c r="I234" s="225"/>
      <c r="J234" s="226">
        <f>ROUND(I234*H234,2)</f>
        <v>0</v>
      </c>
      <c r="K234" s="222" t="s">
        <v>28</v>
      </c>
      <c r="L234" s="48"/>
      <c r="M234" s="227" t="s">
        <v>28</v>
      </c>
      <c r="N234" s="228" t="s">
        <v>45</v>
      </c>
      <c r="O234" s="88"/>
      <c r="P234" s="229">
        <f>O234*H234</f>
        <v>0</v>
      </c>
      <c r="Q234" s="229">
        <v>0</v>
      </c>
      <c r="R234" s="229">
        <f>Q234*H234</f>
        <v>0</v>
      </c>
      <c r="S234" s="229">
        <v>0</v>
      </c>
      <c r="T234" s="230">
        <f>S234*H234</f>
        <v>0</v>
      </c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R234" s="231" t="s">
        <v>933</v>
      </c>
      <c r="AT234" s="231" t="s">
        <v>433</v>
      </c>
      <c r="AU234" s="231" t="s">
        <v>469</v>
      </c>
      <c r="AY234" s="21" t="s">
        <v>426</v>
      </c>
      <c r="BE234" s="232">
        <f>IF(N234="základní",J234,0)</f>
        <v>0</v>
      </c>
      <c r="BF234" s="232">
        <f>IF(N234="snížená",J234,0)</f>
        <v>0</v>
      </c>
      <c r="BG234" s="232">
        <f>IF(N234="zákl. přenesená",J234,0)</f>
        <v>0</v>
      </c>
      <c r="BH234" s="232">
        <f>IF(N234="sníž. přenesená",J234,0)</f>
        <v>0</v>
      </c>
      <c r="BI234" s="232">
        <f>IF(N234="nulová",J234,0)</f>
        <v>0</v>
      </c>
      <c r="BJ234" s="21" t="s">
        <v>81</v>
      </c>
      <c r="BK234" s="232">
        <f>ROUND(I234*H234,2)</f>
        <v>0</v>
      </c>
      <c r="BL234" s="21" t="s">
        <v>933</v>
      </c>
      <c r="BM234" s="231" t="s">
        <v>1552</v>
      </c>
    </row>
    <row r="235" s="2" customFormat="1" ht="16.5" customHeight="1">
      <c r="A235" s="42"/>
      <c r="B235" s="43"/>
      <c r="C235" s="220" t="s">
        <v>1056</v>
      </c>
      <c r="D235" s="220" t="s">
        <v>433</v>
      </c>
      <c r="E235" s="221" t="s">
        <v>5382</v>
      </c>
      <c r="F235" s="222" t="s">
        <v>5383</v>
      </c>
      <c r="G235" s="223" t="s">
        <v>1452</v>
      </c>
      <c r="H235" s="224">
        <v>10</v>
      </c>
      <c r="I235" s="225"/>
      <c r="J235" s="226">
        <f>ROUND(I235*H235,2)</f>
        <v>0</v>
      </c>
      <c r="K235" s="222" t="s">
        <v>28</v>
      </c>
      <c r="L235" s="48"/>
      <c r="M235" s="227" t="s">
        <v>28</v>
      </c>
      <c r="N235" s="228" t="s">
        <v>45</v>
      </c>
      <c r="O235" s="88"/>
      <c r="P235" s="229">
        <f>O235*H235</f>
        <v>0</v>
      </c>
      <c r="Q235" s="229">
        <v>0</v>
      </c>
      <c r="R235" s="229">
        <f>Q235*H235</f>
        <v>0</v>
      </c>
      <c r="S235" s="229">
        <v>0</v>
      </c>
      <c r="T235" s="230">
        <f>S235*H235</f>
        <v>0</v>
      </c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R235" s="231" t="s">
        <v>933</v>
      </c>
      <c r="AT235" s="231" t="s">
        <v>433</v>
      </c>
      <c r="AU235" s="231" t="s">
        <v>469</v>
      </c>
      <c r="AY235" s="21" t="s">
        <v>426</v>
      </c>
      <c r="BE235" s="232">
        <f>IF(N235="základní",J235,0)</f>
        <v>0</v>
      </c>
      <c r="BF235" s="232">
        <f>IF(N235="snížená",J235,0)</f>
        <v>0</v>
      </c>
      <c r="BG235" s="232">
        <f>IF(N235="zákl. přenesená",J235,0)</f>
        <v>0</v>
      </c>
      <c r="BH235" s="232">
        <f>IF(N235="sníž. přenesená",J235,0)</f>
        <v>0</v>
      </c>
      <c r="BI235" s="232">
        <f>IF(N235="nulová",J235,0)</f>
        <v>0</v>
      </c>
      <c r="BJ235" s="21" t="s">
        <v>81</v>
      </c>
      <c r="BK235" s="232">
        <f>ROUND(I235*H235,2)</f>
        <v>0</v>
      </c>
      <c r="BL235" s="21" t="s">
        <v>933</v>
      </c>
      <c r="BM235" s="231" t="s">
        <v>1568</v>
      </c>
    </row>
    <row r="236" s="12" customFormat="1" ht="20.88" customHeight="1">
      <c r="A236" s="12"/>
      <c r="B236" s="204"/>
      <c r="C236" s="205"/>
      <c r="D236" s="206" t="s">
        <v>73</v>
      </c>
      <c r="E236" s="218" t="s">
        <v>5384</v>
      </c>
      <c r="F236" s="218" t="s">
        <v>5385</v>
      </c>
      <c r="G236" s="205"/>
      <c r="H236" s="205"/>
      <c r="I236" s="208"/>
      <c r="J236" s="219">
        <f>BK236</f>
        <v>0</v>
      </c>
      <c r="K236" s="205"/>
      <c r="L236" s="210"/>
      <c r="M236" s="211"/>
      <c r="N236" s="212"/>
      <c r="O236" s="212"/>
      <c r="P236" s="213">
        <f>SUM(P237:P239)</f>
        <v>0</v>
      </c>
      <c r="Q236" s="212"/>
      <c r="R236" s="213">
        <f>SUM(R237:R239)</f>
        <v>0</v>
      </c>
      <c r="S236" s="212"/>
      <c r="T236" s="214">
        <f>SUM(T237:T239)</f>
        <v>0</v>
      </c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R236" s="215" t="s">
        <v>81</v>
      </c>
      <c r="AT236" s="216" t="s">
        <v>73</v>
      </c>
      <c r="AU236" s="216" t="s">
        <v>83</v>
      </c>
      <c r="AY236" s="215" t="s">
        <v>426</v>
      </c>
      <c r="BK236" s="217">
        <f>SUM(BK237:BK239)</f>
        <v>0</v>
      </c>
    </row>
    <row r="237" s="2" customFormat="1" ht="16.5" customHeight="1">
      <c r="A237" s="42"/>
      <c r="B237" s="43"/>
      <c r="C237" s="220" t="s">
        <v>1063</v>
      </c>
      <c r="D237" s="220" t="s">
        <v>433</v>
      </c>
      <c r="E237" s="221" t="s">
        <v>5386</v>
      </c>
      <c r="F237" s="222" t="s">
        <v>5387</v>
      </c>
      <c r="G237" s="223" t="s">
        <v>1452</v>
      </c>
      <c r="H237" s="224">
        <v>1</v>
      </c>
      <c r="I237" s="225"/>
      <c r="J237" s="226">
        <f>ROUND(I237*H237,2)</f>
        <v>0</v>
      </c>
      <c r="K237" s="222" t="s">
        <v>28</v>
      </c>
      <c r="L237" s="48"/>
      <c r="M237" s="227" t="s">
        <v>28</v>
      </c>
      <c r="N237" s="228" t="s">
        <v>45</v>
      </c>
      <c r="O237" s="88"/>
      <c r="P237" s="229">
        <f>O237*H237</f>
        <v>0</v>
      </c>
      <c r="Q237" s="229">
        <v>0</v>
      </c>
      <c r="R237" s="229">
        <f>Q237*H237</f>
        <v>0</v>
      </c>
      <c r="S237" s="229">
        <v>0</v>
      </c>
      <c r="T237" s="230">
        <f>S237*H237</f>
        <v>0</v>
      </c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R237" s="231" t="s">
        <v>933</v>
      </c>
      <c r="AT237" s="231" t="s">
        <v>433</v>
      </c>
      <c r="AU237" s="231" t="s">
        <v>469</v>
      </c>
      <c r="AY237" s="21" t="s">
        <v>426</v>
      </c>
      <c r="BE237" s="232">
        <f>IF(N237="základní",J237,0)</f>
        <v>0</v>
      </c>
      <c r="BF237" s="232">
        <f>IF(N237="snížená",J237,0)</f>
        <v>0</v>
      </c>
      <c r="BG237" s="232">
        <f>IF(N237="zákl. přenesená",J237,0)</f>
        <v>0</v>
      </c>
      <c r="BH237" s="232">
        <f>IF(N237="sníž. přenesená",J237,0)</f>
        <v>0</v>
      </c>
      <c r="BI237" s="232">
        <f>IF(N237="nulová",J237,0)</f>
        <v>0</v>
      </c>
      <c r="BJ237" s="21" t="s">
        <v>81</v>
      </c>
      <c r="BK237" s="232">
        <f>ROUND(I237*H237,2)</f>
        <v>0</v>
      </c>
      <c r="BL237" s="21" t="s">
        <v>933</v>
      </c>
      <c r="BM237" s="231" t="s">
        <v>1581</v>
      </c>
    </row>
    <row r="238" s="2" customFormat="1" ht="24.15" customHeight="1">
      <c r="A238" s="42"/>
      <c r="B238" s="43"/>
      <c r="C238" s="220" t="s">
        <v>1069</v>
      </c>
      <c r="D238" s="220" t="s">
        <v>433</v>
      </c>
      <c r="E238" s="221" t="s">
        <v>5388</v>
      </c>
      <c r="F238" s="222" t="s">
        <v>5389</v>
      </c>
      <c r="G238" s="223" t="s">
        <v>1452</v>
      </c>
      <c r="H238" s="224">
        <v>3</v>
      </c>
      <c r="I238" s="225"/>
      <c r="J238" s="226">
        <f>ROUND(I238*H238,2)</f>
        <v>0</v>
      </c>
      <c r="K238" s="222" t="s">
        <v>28</v>
      </c>
      <c r="L238" s="48"/>
      <c r="M238" s="227" t="s">
        <v>28</v>
      </c>
      <c r="N238" s="228" t="s">
        <v>45</v>
      </c>
      <c r="O238" s="88"/>
      <c r="P238" s="229">
        <f>O238*H238</f>
        <v>0</v>
      </c>
      <c r="Q238" s="229">
        <v>0</v>
      </c>
      <c r="R238" s="229">
        <f>Q238*H238</f>
        <v>0</v>
      </c>
      <c r="S238" s="229">
        <v>0</v>
      </c>
      <c r="T238" s="230">
        <f>S238*H238</f>
        <v>0</v>
      </c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R238" s="231" t="s">
        <v>933</v>
      </c>
      <c r="AT238" s="231" t="s">
        <v>433</v>
      </c>
      <c r="AU238" s="231" t="s">
        <v>469</v>
      </c>
      <c r="AY238" s="21" t="s">
        <v>426</v>
      </c>
      <c r="BE238" s="232">
        <f>IF(N238="základní",J238,0)</f>
        <v>0</v>
      </c>
      <c r="BF238" s="232">
        <f>IF(N238="snížená",J238,0)</f>
        <v>0</v>
      </c>
      <c r="BG238" s="232">
        <f>IF(N238="zákl. přenesená",J238,0)</f>
        <v>0</v>
      </c>
      <c r="BH238" s="232">
        <f>IF(N238="sníž. přenesená",J238,0)</f>
        <v>0</v>
      </c>
      <c r="BI238" s="232">
        <f>IF(N238="nulová",J238,0)</f>
        <v>0</v>
      </c>
      <c r="BJ238" s="21" t="s">
        <v>81</v>
      </c>
      <c r="BK238" s="232">
        <f>ROUND(I238*H238,2)</f>
        <v>0</v>
      </c>
      <c r="BL238" s="21" t="s">
        <v>933</v>
      </c>
      <c r="BM238" s="231" t="s">
        <v>1592</v>
      </c>
    </row>
    <row r="239" s="2" customFormat="1" ht="16.5" customHeight="1">
      <c r="A239" s="42"/>
      <c r="B239" s="43"/>
      <c r="C239" s="220" t="s">
        <v>1076</v>
      </c>
      <c r="D239" s="220" t="s">
        <v>433</v>
      </c>
      <c r="E239" s="221" t="s">
        <v>5390</v>
      </c>
      <c r="F239" s="222" t="s">
        <v>5391</v>
      </c>
      <c r="G239" s="223" t="s">
        <v>1452</v>
      </c>
      <c r="H239" s="224">
        <v>1</v>
      </c>
      <c r="I239" s="225"/>
      <c r="J239" s="226">
        <f>ROUND(I239*H239,2)</f>
        <v>0</v>
      </c>
      <c r="K239" s="222" t="s">
        <v>28</v>
      </c>
      <c r="L239" s="48"/>
      <c r="M239" s="227" t="s">
        <v>28</v>
      </c>
      <c r="N239" s="228" t="s">
        <v>45</v>
      </c>
      <c r="O239" s="88"/>
      <c r="P239" s="229">
        <f>O239*H239</f>
        <v>0</v>
      </c>
      <c r="Q239" s="229">
        <v>0</v>
      </c>
      <c r="R239" s="229">
        <f>Q239*H239</f>
        <v>0</v>
      </c>
      <c r="S239" s="229">
        <v>0</v>
      </c>
      <c r="T239" s="230">
        <f>S239*H239</f>
        <v>0</v>
      </c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R239" s="231" t="s">
        <v>933</v>
      </c>
      <c r="AT239" s="231" t="s">
        <v>433</v>
      </c>
      <c r="AU239" s="231" t="s">
        <v>469</v>
      </c>
      <c r="AY239" s="21" t="s">
        <v>426</v>
      </c>
      <c r="BE239" s="232">
        <f>IF(N239="základní",J239,0)</f>
        <v>0</v>
      </c>
      <c r="BF239" s="232">
        <f>IF(N239="snížená",J239,0)</f>
        <v>0</v>
      </c>
      <c r="BG239" s="232">
        <f>IF(N239="zákl. přenesená",J239,0)</f>
        <v>0</v>
      </c>
      <c r="BH239" s="232">
        <f>IF(N239="sníž. přenesená",J239,0)</f>
        <v>0</v>
      </c>
      <c r="BI239" s="232">
        <f>IF(N239="nulová",J239,0)</f>
        <v>0</v>
      </c>
      <c r="BJ239" s="21" t="s">
        <v>81</v>
      </c>
      <c r="BK239" s="232">
        <f>ROUND(I239*H239,2)</f>
        <v>0</v>
      </c>
      <c r="BL239" s="21" t="s">
        <v>933</v>
      </c>
      <c r="BM239" s="231" t="s">
        <v>1603</v>
      </c>
    </row>
    <row r="240" s="12" customFormat="1" ht="20.88" customHeight="1">
      <c r="A240" s="12"/>
      <c r="B240" s="204"/>
      <c r="C240" s="205"/>
      <c r="D240" s="206" t="s">
        <v>73</v>
      </c>
      <c r="E240" s="218" t="s">
        <v>5392</v>
      </c>
      <c r="F240" s="218" t="s">
        <v>5393</v>
      </c>
      <c r="G240" s="205"/>
      <c r="H240" s="205"/>
      <c r="I240" s="208"/>
      <c r="J240" s="219">
        <f>BK240</f>
        <v>0</v>
      </c>
      <c r="K240" s="205"/>
      <c r="L240" s="210"/>
      <c r="M240" s="211"/>
      <c r="N240" s="212"/>
      <c r="O240" s="212"/>
      <c r="P240" s="213">
        <f>SUM(P241:P243)</f>
        <v>0</v>
      </c>
      <c r="Q240" s="212"/>
      <c r="R240" s="213">
        <f>SUM(R241:R243)</f>
        <v>0</v>
      </c>
      <c r="S240" s="212"/>
      <c r="T240" s="214">
        <f>SUM(T241:T243)</f>
        <v>0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15" t="s">
        <v>81</v>
      </c>
      <c r="AT240" s="216" t="s">
        <v>73</v>
      </c>
      <c r="AU240" s="216" t="s">
        <v>83</v>
      </c>
      <c r="AY240" s="215" t="s">
        <v>426</v>
      </c>
      <c r="BK240" s="217">
        <f>SUM(BK241:BK243)</f>
        <v>0</v>
      </c>
    </row>
    <row r="241" s="2" customFormat="1" ht="16.5" customHeight="1">
      <c r="A241" s="42"/>
      <c r="B241" s="43"/>
      <c r="C241" s="220" t="s">
        <v>1083</v>
      </c>
      <c r="D241" s="220" t="s">
        <v>433</v>
      </c>
      <c r="E241" s="221" t="s">
        <v>5394</v>
      </c>
      <c r="F241" s="222" t="s">
        <v>5395</v>
      </c>
      <c r="G241" s="223" t="s">
        <v>949</v>
      </c>
      <c r="H241" s="224">
        <v>150</v>
      </c>
      <c r="I241" s="225"/>
      <c r="J241" s="226">
        <f>ROUND(I241*H241,2)</f>
        <v>0</v>
      </c>
      <c r="K241" s="222" t="s">
        <v>28</v>
      </c>
      <c r="L241" s="48"/>
      <c r="M241" s="227" t="s">
        <v>28</v>
      </c>
      <c r="N241" s="228" t="s">
        <v>45</v>
      </c>
      <c r="O241" s="88"/>
      <c r="P241" s="229">
        <f>O241*H241</f>
        <v>0</v>
      </c>
      <c r="Q241" s="229">
        <v>0</v>
      </c>
      <c r="R241" s="229">
        <f>Q241*H241</f>
        <v>0</v>
      </c>
      <c r="S241" s="229">
        <v>0</v>
      </c>
      <c r="T241" s="230">
        <f>S241*H241</f>
        <v>0</v>
      </c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R241" s="231" t="s">
        <v>933</v>
      </c>
      <c r="AT241" s="231" t="s">
        <v>433</v>
      </c>
      <c r="AU241" s="231" t="s">
        <v>469</v>
      </c>
      <c r="AY241" s="21" t="s">
        <v>426</v>
      </c>
      <c r="BE241" s="232">
        <f>IF(N241="základní",J241,0)</f>
        <v>0</v>
      </c>
      <c r="BF241" s="232">
        <f>IF(N241="snížená",J241,0)</f>
        <v>0</v>
      </c>
      <c r="BG241" s="232">
        <f>IF(N241="zákl. přenesená",J241,0)</f>
        <v>0</v>
      </c>
      <c r="BH241" s="232">
        <f>IF(N241="sníž. přenesená",J241,0)</f>
        <v>0</v>
      </c>
      <c r="BI241" s="232">
        <f>IF(N241="nulová",J241,0)</f>
        <v>0</v>
      </c>
      <c r="BJ241" s="21" t="s">
        <v>81</v>
      </c>
      <c r="BK241" s="232">
        <f>ROUND(I241*H241,2)</f>
        <v>0</v>
      </c>
      <c r="BL241" s="21" t="s">
        <v>933</v>
      </c>
      <c r="BM241" s="231" t="s">
        <v>1618</v>
      </c>
    </row>
    <row r="242" s="2" customFormat="1" ht="16.5" customHeight="1">
      <c r="A242" s="42"/>
      <c r="B242" s="43"/>
      <c r="C242" s="220" t="s">
        <v>1091</v>
      </c>
      <c r="D242" s="220" t="s">
        <v>433</v>
      </c>
      <c r="E242" s="221" t="s">
        <v>5396</v>
      </c>
      <c r="F242" s="222" t="s">
        <v>5397</v>
      </c>
      <c r="G242" s="223" t="s">
        <v>949</v>
      </c>
      <c r="H242" s="224">
        <v>150</v>
      </c>
      <c r="I242" s="225"/>
      <c r="J242" s="226">
        <f>ROUND(I242*H242,2)</f>
        <v>0</v>
      </c>
      <c r="K242" s="222" t="s">
        <v>28</v>
      </c>
      <c r="L242" s="48"/>
      <c r="M242" s="227" t="s">
        <v>28</v>
      </c>
      <c r="N242" s="228" t="s">
        <v>45</v>
      </c>
      <c r="O242" s="88"/>
      <c r="P242" s="229">
        <f>O242*H242</f>
        <v>0</v>
      </c>
      <c r="Q242" s="229">
        <v>0</v>
      </c>
      <c r="R242" s="229">
        <f>Q242*H242</f>
        <v>0</v>
      </c>
      <c r="S242" s="229">
        <v>0</v>
      </c>
      <c r="T242" s="230">
        <f>S242*H242</f>
        <v>0</v>
      </c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R242" s="231" t="s">
        <v>933</v>
      </c>
      <c r="AT242" s="231" t="s">
        <v>433</v>
      </c>
      <c r="AU242" s="231" t="s">
        <v>469</v>
      </c>
      <c r="AY242" s="21" t="s">
        <v>426</v>
      </c>
      <c r="BE242" s="232">
        <f>IF(N242="základní",J242,0)</f>
        <v>0</v>
      </c>
      <c r="BF242" s="232">
        <f>IF(N242="snížená",J242,0)</f>
        <v>0</v>
      </c>
      <c r="BG242" s="232">
        <f>IF(N242="zákl. přenesená",J242,0)</f>
        <v>0</v>
      </c>
      <c r="BH242" s="232">
        <f>IF(N242="sníž. přenesená",J242,0)</f>
        <v>0</v>
      </c>
      <c r="BI242" s="232">
        <f>IF(N242="nulová",J242,0)</f>
        <v>0</v>
      </c>
      <c r="BJ242" s="21" t="s">
        <v>81</v>
      </c>
      <c r="BK242" s="232">
        <f>ROUND(I242*H242,2)</f>
        <v>0</v>
      </c>
      <c r="BL242" s="21" t="s">
        <v>933</v>
      </c>
      <c r="BM242" s="231" t="s">
        <v>1635</v>
      </c>
    </row>
    <row r="243" s="2" customFormat="1" ht="16.5" customHeight="1">
      <c r="A243" s="42"/>
      <c r="B243" s="43"/>
      <c r="C243" s="220" t="s">
        <v>1103</v>
      </c>
      <c r="D243" s="220" t="s">
        <v>433</v>
      </c>
      <c r="E243" s="221" t="s">
        <v>5398</v>
      </c>
      <c r="F243" s="222" t="s">
        <v>5399</v>
      </c>
      <c r="G243" s="223" t="s">
        <v>949</v>
      </c>
      <c r="H243" s="224">
        <v>270</v>
      </c>
      <c r="I243" s="225"/>
      <c r="J243" s="226">
        <f>ROUND(I243*H243,2)</f>
        <v>0</v>
      </c>
      <c r="K243" s="222" t="s">
        <v>28</v>
      </c>
      <c r="L243" s="48"/>
      <c r="M243" s="227" t="s">
        <v>28</v>
      </c>
      <c r="N243" s="228" t="s">
        <v>45</v>
      </c>
      <c r="O243" s="88"/>
      <c r="P243" s="229">
        <f>O243*H243</f>
        <v>0</v>
      </c>
      <c r="Q243" s="229">
        <v>0</v>
      </c>
      <c r="R243" s="229">
        <f>Q243*H243</f>
        <v>0</v>
      </c>
      <c r="S243" s="229">
        <v>0</v>
      </c>
      <c r="T243" s="230">
        <f>S243*H243</f>
        <v>0</v>
      </c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R243" s="231" t="s">
        <v>933</v>
      </c>
      <c r="AT243" s="231" t="s">
        <v>433</v>
      </c>
      <c r="AU243" s="231" t="s">
        <v>469</v>
      </c>
      <c r="AY243" s="21" t="s">
        <v>426</v>
      </c>
      <c r="BE243" s="232">
        <f>IF(N243="základní",J243,0)</f>
        <v>0</v>
      </c>
      <c r="BF243" s="232">
        <f>IF(N243="snížená",J243,0)</f>
        <v>0</v>
      </c>
      <c r="BG243" s="232">
        <f>IF(N243="zákl. přenesená",J243,0)</f>
        <v>0</v>
      </c>
      <c r="BH243" s="232">
        <f>IF(N243="sníž. přenesená",J243,0)</f>
        <v>0</v>
      </c>
      <c r="BI243" s="232">
        <f>IF(N243="nulová",J243,0)</f>
        <v>0</v>
      </c>
      <c r="BJ243" s="21" t="s">
        <v>81</v>
      </c>
      <c r="BK243" s="232">
        <f>ROUND(I243*H243,2)</f>
        <v>0</v>
      </c>
      <c r="BL243" s="21" t="s">
        <v>933</v>
      </c>
      <c r="BM243" s="231" t="s">
        <v>1647</v>
      </c>
    </row>
    <row r="244" s="12" customFormat="1" ht="20.88" customHeight="1">
      <c r="A244" s="12"/>
      <c r="B244" s="204"/>
      <c r="C244" s="205"/>
      <c r="D244" s="206" t="s">
        <v>73</v>
      </c>
      <c r="E244" s="218" t="s">
        <v>5400</v>
      </c>
      <c r="F244" s="218" t="s">
        <v>5401</v>
      </c>
      <c r="G244" s="205"/>
      <c r="H244" s="205"/>
      <c r="I244" s="208"/>
      <c r="J244" s="219">
        <f>BK244</f>
        <v>0</v>
      </c>
      <c r="K244" s="205"/>
      <c r="L244" s="210"/>
      <c r="M244" s="211"/>
      <c r="N244" s="212"/>
      <c r="O244" s="212"/>
      <c r="P244" s="213">
        <f>SUM(P245:P246)</f>
        <v>0</v>
      </c>
      <c r="Q244" s="212"/>
      <c r="R244" s="213">
        <f>SUM(R245:R246)</f>
        <v>0</v>
      </c>
      <c r="S244" s="212"/>
      <c r="T244" s="214">
        <f>SUM(T245:T246)</f>
        <v>0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215" t="s">
        <v>81</v>
      </c>
      <c r="AT244" s="216" t="s">
        <v>73</v>
      </c>
      <c r="AU244" s="216" t="s">
        <v>83</v>
      </c>
      <c r="AY244" s="215" t="s">
        <v>426</v>
      </c>
      <c r="BK244" s="217">
        <f>SUM(BK245:BK246)</f>
        <v>0</v>
      </c>
    </row>
    <row r="245" s="2" customFormat="1" ht="16.5" customHeight="1">
      <c r="A245" s="42"/>
      <c r="B245" s="43"/>
      <c r="C245" s="220" t="s">
        <v>1108</v>
      </c>
      <c r="D245" s="220" t="s">
        <v>433</v>
      </c>
      <c r="E245" s="221" t="s">
        <v>5402</v>
      </c>
      <c r="F245" s="222" t="s">
        <v>5403</v>
      </c>
      <c r="G245" s="223" t="s">
        <v>949</v>
      </c>
      <c r="H245" s="224">
        <v>185</v>
      </c>
      <c r="I245" s="225"/>
      <c r="J245" s="226">
        <f>ROUND(I245*H245,2)</f>
        <v>0</v>
      </c>
      <c r="K245" s="222" t="s">
        <v>28</v>
      </c>
      <c r="L245" s="48"/>
      <c r="M245" s="227" t="s">
        <v>28</v>
      </c>
      <c r="N245" s="228" t="s">
        <v>45</v>
      </c>
      <c r="O245" s="88"/>
      <c r="P245" s="229">
        <f>O245*H245</f>
        <v>0</v>
      </c>
      <c r="Q245" s="229">
        <v>0</v>
      </c>
      <c r="R245" s="229">
        <f>Q245*H245</f>
        <v>0</v>
      </c>
      <c r="S245" s="229">
        <v>0</v>
      </c>
      <c r="T245" s="230">
        <f>S245*H245</f>
        <v>0</v>
      </c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R245" s="231" t="s">
        <v>933</v>
      </c>
      <c r="AT245" s="231" t="s">
        <v>433</v>
      </c>
      <c r="AU245" s="231" t="s">
        <v>469</v>
      </c>
      <c r="AY245" s="21" t="s">
        <v>426</v>
      </c>
      <c r="BE245" s="232">
        <f>IF(N245="základní",J245,0)</f>
        <v>0</v>
      </c>
      <c r="BF245" s="232">
        <f>IF(N245="snížená",J245,0)</f>
        <v>0</v>
      </c>
      <c r="BG245" s="232">
        <f>IF(N245="zákl. přenesená",J245,0)</f>
        <v>0</v>
      </c>
      <c r="BH245" s="232">
        <f>IF(N245="sníž. přenesená",J245,0)</f>
        <v>0</v>
      </c>
      <c r="BI245" s="232">
        <f>IF(N245="nulová",J245,0)</f>
        <v>0</v>
      </c>
      <c r="BJ245" s="21" t="s">
        <v>81</v>
      </c>
      <c r="BK245" s="232">
        <f>ROUND(I245*H245,2)</f>
        <v>0</v>
      </c>
      <c r="BL245" s="21" t="s">
        <v>933</v>
      </c>
      <c r="BM245" s="231" t="s">
        <v>1658</v>
      </c>
    </row>
    <row r="246" s="2" customFormat="1" ht="16.5" customHeight="1">
      <c r="A246" s="42"/>
      <c r="B246" s="43"/>
      <c r="C246" s="220" t="s">
        <v>1116</v>
      </c>
      <c r="D246" s="220" t="s">
        <v>433</v>
      </c>
      <c r="E246" s="221" t="s">
        <v>5404</v>
      </c>
      <c r="F246" s="222" t="s">
        <v>5405</v>
      </c>
      <c r="G246" s="223" t="s">
        <v>949</v>
      </c>
      <c r="H246" s="224">
        <v>105</v>
      </c>
      <c r="I246" s="225"/>
      <c r="J246" s="226">
        <f>ROUND(I246*H246,2)</f>
        <v>0</v>
      </c>
      <c r="K246" s="222" t="s">
        <v>28</v>
      </c>
      <c r="L246" s="48"/>
      <c r="M246" s="227" t="s">
        <v>28</v>
      </c>
      <c r="N246" s="228" t="s">
        <v>45</v>
      </c>
      <c r="O246" s="88"/>
      <c r="P246" s="229">
        <f>O246*H246</f>
        <v>0</v>
      </c>
      <c r="Q246" s="229">
        <v>0</v>
      </c>
      <c r="R246" s="229">
        <f>Q246*H246</f>
        <v>0</v>
      </c>
      <c r="S246" s="229">
        <v>0</v>
      </c>
      <c r="T246" s="230">
        <f>S246*H246</f>
        <v>0</v>
      </c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R246" s="231" t="s">
        <v>933</v>
      </c>
      <c r="AT246" s="231" t="s">
        <v>433</v>
      </c>
      <c r="AU246" s="231" t="s">
        <v>469</v>
      </c>
      <c r="AY246" s="21" t="s">
        <v>426</v>
      </c>
      <c r="BE246" s="232">
        <f>IF(N246="základní",J246,0)</f>
        <v>0</v>
      </c>
      <c r="BF246" s="232">
        <f>IF(N246="snížená",J246,0)</f>
        <v>0</v>
      </c>
      <c r="BG246" s="232">
        <f>IF(N246="zákl. přenesená",J246,0)</f>
        <v>0</v>
      </c>
      <c r="BH246" s="232">
        <f>IF(N246="sníž. přenesená",J246,0)</f>
        <v>0</v>
      </c>
      <c r="BI246" s="232">
        <f>IF(N246="nulová",J246,0)</f>
        <v>0</v>
      </c>
      <c r="BJ246" s="21" t="s">
        <v>81</v>
      </c>
      <c r="BK246" s="232">
        <f>ROUND(I246*H246,2)</f>
        <v>0</v>
      </c>
      <c r="BL246" s="21" t="s">
        <v>933</v>
      </c>
      <c r="BM246" s="231" t="s">
        <v>1668</v>
      </c>
    </row>
    <row r="247" s="12" customFormat="1" ht="20.88" customHeight="1">
      <c r="A247" s="12"/>
      <c r="B247" s="204"/>
      <c r="C247" s="205"/>
      <c r="D247" s="206" t="s">
        <v>73</v>
      </c>
      <c r="E247" s="218" t="s">
        <v>5406</v>
      </c>
      <c r="F247" s="218" t="s">
        <v>5407</v>
      </c>
      <c r="G247" s="205"/>
      <c r="H247" s="205"/>
      <c r="I247" s="208"/>
      <c r="J247" s="219">
        <f>BK247</f>
        <v>0</v>
      </c>
      <c r="K247" s="205"/>
      <c r="L247" s="210"/>
      <c r="M247" s="211"/>
      <c r="N247" s="212"/>
      <c r="O247" s="212"/>
      <c r="P247" s="213">
        <f>SUM(P248:P253)</f>
        <v>0</v>
      </c>
      <c r="Q247" s="212"/>
      <c r="R247" s="213">
        <f>SUM(R248:R253)</f>
        <v>0</v>
      </c>
      <c r="S247" s="212"/>
      <c r="T247" s="214">
        <f>SUM(T248:T253)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215" t="s">
        <v>81</v>
      </c>
      <c r="AT247" s="216" t="s">
        <v>73</v>
      </c>
      <c r="AU247" s="216" t="s">
        <v>83</v>
      </c>
      <c r="AY247" s="215" t="s">
        <v>426</v>
      </c>
      <c r="BK247" s="217">
        <f>SUM(BK248:BK253)</f>
        <v>0</v>
      </c>
    </row>
    <row r="248" s="2" customFormat="1" ht="16.5" customHeight="1">
      <c r="A248" s="42"/>
      <c r="B248" s="43"/>
      <c r="C248" s="220" t="s">
        <v>1123</v>
      </c>
      <c r="D248" s="220" t="s">
        <v>433</v>
      </c>
      <c r="E248" s="221" t="s">
        <v>5408</v>
      </c>
      <c r="F248" s="222" t="s">
        <v>5409</v>
      </c>
      <c r="G248" s="223" t="s">
        <v>949</v>
      </c>
      <c r="H248" s="224">
        <v>920</v>
      </c>
      <c r="I248" s="225"/>
      <c r="J248" s="226">
        <f>ROUND(I248*H248,2)</f>
        <v>0</v>
      </c>
      <c r="K248" s="222" t="s">
        <v>28</v>
      </c>
      <c r="L248" s="48"/>
      <c r="M248" s="227" t="s">
        <v>28</v>
      </c>
      <c r="N248" s="228" t="s">
        <v>45</v>
      </c>
      <c r="O248" s="88"/>
      <c r="P248" s="229">
        <f>O248*H248</f>
        <v>0</v>
      </c>
      <c r="Q248" s="229">
        <v>0</v>
      </c>
      <c r="R248" s="229">
        <f>Q248*H248</f>
        <v>0</v>
      </c>
      <c r="S248" s="229">
        <v>0</v>
      </c>
      <c r="T248" s="230">
        <f>S248*H248</f>
        <v>0</v>
      </c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R248" s="231" t="s">
        <v>933</v>
      </c>
      <c r="AT248" s="231" t="s">
        <v>433</v>
      </c>
      <c r="AU248" s="231" t="s">
        <v>469</v>
      </c>
      <c r="AY248" s="21" t="s">
        <v>426</v>
      </c>
      <c r="BE248" s="232">
        <f>IF(N248="základní",J248,0)</f>
        <v>0</v>
      </c>
      <c r="BF248" s="232">
        <f>IF(N248="snížená",J248,0)</f>
        <v>0</v>
      </c>
      <c r="BG248" s="232">
        <f>IF(N248="zákl. přenesená",J248,0)</f>
        <v>0</v>
      </c>
      <c r="BH248" s="232">
        <f>IF(N248="sníž. přenesená",J248,0)</f>
        <v>0</v>
      </c>
      <c r="BI248" s="232">
        <f>IF(N248="nulová",J248,0)</f>
        <v>0</v>
      </c>
      <c r="BJ248" s="21" t="s">
        <v>81</v>
      </c>
      <c r="BK248" s="232">
        <f>ROUND(I248*H248,2)</f>
        <v>0</v>
      </c>
      <c r="BL248" s="21" t="s">
        <v>933</v>
      </c>
      <c r="BM248" s="231" t="s">
        <v>1678</v>
      </c>
    </row>
    <row r="249" s="2" customFormat="1" ht="16.5" customHeight="1">
      <c r="A249" s="42"/>
      <c r="B249" s="43"/>
      <c r="C249" s="220" t="s">
        <v>1129</v>
      </c>
      <c r="D249" s="220" t="s">
        <v>433</v>
      </c>
      <c r="E249" s="221" t="s">
        <v>5410</v>
      </c>
      <c r="F249" s="222" t="s">
        <v>5411</v>
      </c>
      <c r="G249" s="223" t="s">
        <v>949</v>
      </c>
      <c r="H249" s="224">
        <v>3150</v>
      </c>
      <c r="I249" s="225"/>
      <c r="J249" s="226">
        <f>ROUND(I249*H249,2)</f>
        <v>0</v>
      </c>
      <c r="K249" s="222" t="s">
        <v>28</v>
      </c>
      <c r="L249" s="48"/>
      <c r="M249" s="227" t="s">
        <v>28</v>
      </c>
      <c r="N249" s="228" t="s">
        <v>45</v>
      </c>
      <c r="O249" s="88"/>
      <c r="P249" s="229">
        <f>O249*H249</f>
        <v>0</v>
      </c>
      <c r="Q249" s="229">
        <v>0</v>
      </c>
      <c r="R249" s="229">
        <f>Q249*H249</f>
        <v>0</v>
      </c>
      <c r="S249" s="229">
        <v>0</v>
      </c>
      <c r="T249" s="230">
        <f>S249*H249</f>
        <v>0</v>
      </c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R249" s="231" t="s">
        <v>933</v>
      </c>
      <c r="AT249" s="231" t="s">
        <v>433</v>
      </c>
      <c r="AU249" s="231" t="s">
        <v>469</v>
      </c>
      <c r="AY249" s="21" t="s">
        <v>426</v>
      </c>
      <c r="BE249" s="232">
        <f>IF(N249="základní",J249,0)</f>
        <v>0</v>
      </c>
      <c r="BF249" s="232">
        <f>IF(N249="snížená",J249,0)</f>
        <v>0</v>
      </c>
      <c r="BG249" s="232">
        <f>IF(N249="zákl. přenesená",J249,0)</f>
        <v>0</v>
      </c>
      <c r="BH249" s="232">
        <f>IF(N249="sníž. přenesená",J249,0)</f>
        <v>0</v>
      </c>
      <c r="BI249" s="232">
        <f>IF(N249="nulová",J249,0)</f>
        <v>0</v>
      </c>
      <c r="BJ249" s="21" t="s">
        <v>81</v>
      </c>
      <c r="BK249" s="232">
        <f>ROUND(I249*H249,2)</f>
        <v>0</v>
      </c>
      <c r="BL249" s="21" t="s">
        <v>933</v>
      </c>
      <c r="BM249" s="231" t="s">
        <v>1687</v>
      </c>
    </row>
    <row r="250" s="2" customFormat="1" ht="16.5" customHeight="1">
      <c r="A250" s="42"/>
      <c r="B250" s="43"/>
      <c r="C250" s="220" t="s">
        <v>1135</v>
      </c>
      <c r="D250" s="220" t="s">
        <v>433</v>
      </c>
      <c r="E250" s="221" t="s">
        <v>5412</v>
      </c>
      <c r="F250" s="222" t="s">
        <v>5413</v>
      </c>
      <c r="G250" s="223" t="s">
        <v>949</v>
      </c>
      <c r="H250" s="224">
        <v>300</v>
      </c>
      <c r="I250" s="225"/>
      <c r="J250" s="226">
        <f>ROUND(I250*H250,2)</f>
        <v>0</v>
      </c>
      <c r="K250" s="222" t="s">
        <v>28</v>
      </c>
      <c r="L250" s="48"/>
      <c r="M250" s="227" t="s">
        <v>28</v>
      </c>
      <c r="N250" s="228" t="s">
        <v>45</v>
      </c>
      <c r="O250" s="88"/>
      <c r="P250" s="229">
        <f>O250*H250</f>
        <v>0</v>
      </c>
      <c r="Q250" s="229">
        <v>0</v>
      </c>
      <c r="R250" s="229">
        <f>Q250*H250</f>
        <v>0</v>
      </c>
      <c r="S250" s="229">
        <v>0</v>
      </c>
      <c r="T250" s="230">
        <f>S250*H250</f>
        <v>0</v>
      </c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R250" s="231" t="s">
        <v>933</v>
      </c>
      <c r="AT250" s="231" t="s">
        <v>433</v>
      </c>
      <c r="AU250" s="231" t="s">
        <v>469</v>
      </c>
      <c r="AY250" s="21" t="s">
        <v>426</v>
      </c>
      <c r="BE250" s="232">
        <f>IF(N250="základní",J250,0)</f>
        <v>0</v>
      </c>
      <c r="BF250" s="232">
        <f>IF(N250="snížená",J250,0)</f>
        <v>0</v>
      </c>
      <c r="BG250" s="232">
        <f>IF(N250="zákl. přenesená",J250,0)</f>
        <v>0</v>
      </c>
      <c r="BH250" s="232">
        <f>IF(N250="sníž. přenesená",J250,0)</f>
        <v>0</v>
      </c>
      <c r="BI250" s="232">
        <f>IF(N250="nulová",J250,0)</f>
        <v>0</v>
      </c>
      <c r="BJ250" s="21" t="s">
        <v>81</v>
      </c>
      <c r="BK250" s="232">
        <f>ROUND(I250*H250,2)</f>
        <v>0</v>
      </c>
      <c r="BL250" s="21" t="s">
        <v>933</v>
      </c>
      <c r="BM250" s="231" t="s">
        <v>1696</v>
      </c>
    </row>
    <row r="251" s="2" customFormat="1" ht="16.5" customHeight="1">
      <c r="A251" s="42"/>
      <c r="B251" s="43"/>
      <c r="C251" s="220" t="s">
        <v>1140</v>
      </c>
      <c r="D251" s="220" t="s">
        <v>433</v>
      </c>
      <c r="E251" s="221" t="s">
        <v>5414</v>
      </c>
      <c r="F251" s="222" t="s">
        <v>5415</v>
      </c>
      <c r="G251" s="223" t="s">
        <v>949</v>
      </c>
      <c r="H251" s="224">
        <v>60</v>
      </c>
      <c r="I251" s="225"/>
      <c r="J251" s="226">
        <f>ROUND(I251*H251,2)</f>
        <v>0</v>
      </c>
      <c r="K251" s="222" t="s">
        <v>28</v>
      </c>
      <c r="L251" s="48"/>
      <c r="M251" s="227" t="s">
        <v>28</v>
      </c>
      <c r="N251" s="228" t="s">
        <v>45</v>
      </c>
      <c r="O251" s="88"/>
      <c r="P251" s="229">
        <f>O251*H251</f>
        <v>0</v>
      </c>
      <c r="Q251" s="229">
        <v>0</v>
      </c>
      <c r="R251" s="229">
        <f>Q251*H251</f>
        <v>0</v>
      </c>
      <c r="S251" s="229">
        <v>0</v>
      </c>
      <c r="T251" s="230">
        <f>S251*H251</f>
        <v>0</v>
      </c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R251" s="231" t="s">
        <v>933</v>
      </c>
      <c r="AT251" s="231" t="s">
        <v>433</v>
      </c>
      <c r="AU251" s="231" t="s">
        <v>469</v>
      </c>
      <c r="AY251" s="21" t="s">
        <v>426</v>
      </c>
      <c r="BE251" s="232">
        <f>IF(N251="základní",J251,0)</f>
        <v>0</v>
      </c>
      <c r="BF251" s="232">
        <f>IF(N251="snížená",J251,0)</f>
        <v>0</v>
      </c>
      <c r="BG251" s="232">
        <f>IF(N251="zákl. přenesená",J251,0)</f>
        <v>0</v>
      </c>
      <c r="BH251" s="232">
        <f>IF(N251="sníž. přenesená",J251,0)</f>
        <v>0</v>
      </c>
      <c r="BI251" s="232">
        <f>IF(N251="nulová",J251,0)</f>
        <v>0</v>
      </c>
      <c r="BJ251" s="21" t="s">
        <v>81</v>
      </c>
      <c r="BK251" s="232">
        <f>ROUND(I251*H251,2)</f>
        <v>0</v>
      </c>
      <c r="BL251" s="21" t="s">
        <v>933</v>
      </c>
      <c r="BM251" s="231" t="s">
        <v>1704</v>
      </c>
    </row>
    <row r="252" s="2" customFormat="1" ht="16.5" customHeight="1">
      <c r="A252" s="42"/>
      <c r="B252" s="43"/>
      <c r="C252" s="220" t="s">
        <v>1146</v>
      </c>
      <c r="D252" s="220" t="s">
        <v>433</v>
      </c>
      <c r="E252" s="221" t="s">
        <v>5416</v>
      </c>
      <c r="F252" s="222" t="s">
        <v>5417</v>
      </c>
      <c r="G252" s="223" t="s">
        <v>949</v>
      </c>
      <c r="H252" s="224">
        <v>35</v>
      </c>
      <c r="I252" s="225"/>
      <c r="J252" s="226">
        <f>ROUND(I252*H252,2)</f>
        <v>0</v>
      </c>
      <c r="K252" s="222" t="s">
        <v>28</v>
      </c>
      <c r="L252" s="48"/>
      <c r="M252" s="227" t="s">
        <v>28</v>
      </c>
      <c r="N252" s="228" t="s">
        <v>45</v>
      </c>
      <c r="O252" s="88"/>
      <c r="P252" s="229">
        <f>O252*H252</f>
        <v>0</v>
      </c>
      <c r="Q252" s="229">
        <v>0</v>
      </c>
      <c r="R252" s="229">
        <f>Q252*H252</f>
        <v>0</v>
      </c>
      <c r="S252" s="229">
        <v>0</v>
      </c>
      <c r="T252" s="230">
        <f>S252*H252</f>
        <v>0</v>
      </c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R252" s="231" t="s">
        <v>933</v>
      </c>
      <c r="AT252" s="231" t="s">
        <v>433</v>
      </c>
      <c r="AU252" s="231" t="s">
        <v>469</v>
      </c>
      <c r="AY252" s="21" t="s">
        <v>426</v>
      </c>
      <c r="BE252" s="232">
        <f>IF(N252="základní",J252,0)</f>
        <v>0</v>
      </c>
      <c r="BF252" s="232">
        <f>IF(N252="snížená",J252,0)</f>
        <v>0</v>
      </c>
      <c r="BG252" s="232">
        <f>IF(N252="zákl. přenesená",J252,0)</f>
        <v>0</v>
      </c>
      <c r="BH252" s="232">
        <f>IF(N252="sníž. přenesená",J252,0)</f>
        <v>0</v>
      </c>
      <c r="BI252" s="232">
        <f>IF(N252="nulová",J252,0)</f>
        <v>0</v>
      </c>
      <c r="BJ252" s="21" t="s">
        <v>81</v>
      </c>
      <c r="BK252" s="232">
        <f>ROUND(I252*H252,2)</f>
        <v>0</v>
      </c>
      <c r="BL252" s="21" t="s">
        <v>933</v>
      </c>
      <c r="BM252" s="231" t="s">
        <v>1712</v>
      </c>
    </row>
    <row r="253" s="2" customFormat="1" ht="16.5" customHeight="1">
      <c r="A253" s="42"/>
      <c r="B253" s="43"/>
      <c r="C253" s="220" t="s">
        <v>1151</v>
      </c>
      <c r="D253" s="220" t="s">
        <v>433</v>
      </c>
      <c r="E253" s="221" t="s">
        <v>5418</v>
      </c>
      <c r="F253" s="222" t="s">
        <v>5419</v>
      </c>
      <c r="G253" s="223" t="s">
        <v>949</v>
      </c>
      <c r="H253" s="224">
        <v>50</v>
      </c>
      <c r="I253" s="225"/>
      <c r="J253" s="226">
        <f>ROUND(I253*H253,2)</f>
        <v>0</v>
      </c>
      <c r="K253" s="222" t="s">
        <v>28</v>
      </c>
      <c r="L253" s="48"/>
      <c r="M253" s="227" t="s">
        <v>28</v>
      </c>
      <c r="N253" s="228" t="s">
        <v>45</v>
      </c>
      <c r="O253" s="88"/>
      <c r="P253" s="229">
        <f>O253*H253</f>
        <v>0</v>
      </c>
      <c r="Q253" s="229">
        <v>0</v>
      </c>
      <c r="R253" s="229">
        <f>Q253*H253</f>
        <v>0</v>
      </c>
      <c r="S253" s="229">
        <v>0</v>
      </c>
      <c r="T253" s="230">
        <f>S253*H253</f>
        <v>0</v>
      </c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R253" s="231" t="s">
        <v>933</v>
      </c>
      <c r="AT253" s="231" t="s">
        <v>433</v>
      </c>
      <c r="AU253" s="231" t="s">
        <v>469</v>
      </c>
      <c r="AY253" s="21" t="s">
        <v>426</v>
      </c>
      <c r="BE253" s="232">
        <f>IF(N253="základní",J253,0)</f>
        <v>0</v>
      </c>
      <c r="BF253" s="232">
        <f>IF(N253="snížená",J253,0)</f>
        <v>0</v>
      </c>
      <c r="BG253" s="232">
        <f>IF(N253="zákl. přenesená",J253,0)</f>
        <v>0</v>
      </c>
      <c r="BH253" s="232">
        <f>IF(N253="sníž. přenesená",J253,0)</f>
        <v>0</v>
      </c>
      <c r="BI253" s="232">
        <f>IF(N253="nulová",J253,0)</f>
        <v>0</v>
      </c>
      <c r="BJ253" s="21" t="s">
        <v>81</v>
      </c>
      <c r="BK253" s="232">
        <f>ROUND(I253*H253,2)</f>
        <v>0</v>
      </c>
      <c r="BL253" s="21" t="s">
        <v>933</v>
      </c>
      <c r="BM253" s="231" t="s">
        <v>1720</v>
      </c>
    </row>
    <row r="254" s="12" customFormat="1" ht="20.88" customHeight="1">
      <c r="A254" s="12"/>
      <c r="B254" s="204"/>
      <c r="C254" s="205"/>
      <c r="D254" s="206" t="s">
        <v>73</v>
      </c>
      <c r="E254" s="218" t="s">
        <v>5420</v>
      </c>
      <c r="F254" s="218" t="s">
        <v>5421</v>
      </c>
      <c r="G254" s="205"/>
      <c r="H254" s="205"/>
      <c r="I254" s="208"/>
      <c r="J254" s="219">
        <f>BK254</f>
        <v>0</v>
      </c>
      <c r="K254" s="205"/>
      <c r="L254" s="210"/>
      <c r="M254" s="211"/>
      <c r="N254" s="212"/>
      <c r="O254" s="212"/>
      <c r="P254" s="213">
        <f>P255</f>
        <v>0</v>
      </c>
      <c r="Q254" s="212"/>
      <c r="R254" s="213">
        <f>R255</f>
        <v>0</v>
      </c>
      <c r="S254" s="212"/>
      <c r="T254" s="214">
        <f>T255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15" t="s">
        <v>81</v>
      </c>
      <c r="AT254" s="216" t="s">
        <v>73</v>
      </c>
      <c r="AU254" s="216" t="s">
        <v>83</v>
      </c>
      <c r="AY254" s="215" t="s">
        <v>426</v>
      </c>
      <c r="BK254" s="217">
        <f>BK255</f>
        <v>0</v>
      </c>
    </row>
    <row r="255" s="2" customFormat="1" ht="16.5" customHeight="1">
      <c r="A255" s="42"/>
      <c r="B255" s="43"/>
      <c r="C255" s="220" t="s">
        <v>1156</v>
      </c>
      <c r="D255" s="220" t="s">
        <v>433</v>
      </c>
      <c r="E255" s="221" t="s">
        <v>5422</v>
      </c>
      <c r="F255" s="222" t="s">
        <v>5423</v>
      </c>
      <c r="G255" s="223" t="s">
        <v>949</v>
      </c>
      <c r="H255" s="224">
        <v>160</v>
      </c>
      <c r="I255" s="225"/>
      <c r="J255" s="226">
        <f>ROUND(I255*H255,2)</f>
        <v>0</v>
      </c>
      <c r="K255" s="222" t="s">
        <v>28</v>
      </c>
      <c r="L255" s="48"/>
      <c r="M255" s="227" t="s">
        <v>28</v>
      </c>
      <c r="N255" s="228" t="s">
        <v>45</v>
      </c>
      <c r="O255" s="88"/>
      <c r="P255" s="229">
        <f>O255*H255</f>
        <v>0</v>
      </c>
      <c r="Q255" s="229">
        <v>0</v>
      </c>
      <c r="R255" s="229">
        <f>Q255*H255</f>
        <v>0</v>
      </c>
      <c r="S255" s="229">
        <v>0</v>
      </c>
      <c r="T255" s="230">
        <f>S255*H255</f>
        <v>0</v>
      </c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R255" s="231" t="s">
        <v>933</v>
      </c>
      <c r="AT255" s="231" t="s">
        <v>433</v>
      </c>
      <c r="AU255" s="231" t="s">
        <v>469</v>
      </c>
      <c r="AY255" s="21" t="s">
        <v>426</v>
      </c>
      <c r="BE255" s="232">
        <f>IF(N255="základní",J255,0)</f>
        <v>0</v>
      </c>
      <c r="BF255" s="232">
        <f>IF(N255="snížená",J255,0)</f>
        <v>0</v>
      </c>
      <c r="BG255" s="232">
        <f>IF(N255="zákl. přenesená",J255,0)</f>
        <v>0</v>
      </c>
      <c r="BH255" s="232">
        <f>IF(N255="sníž. přenesená",J255,0)</f>
        <v>0</v>
      </c>
      <c r="BI255" s="232">
        <f>IF(N255="nulová",J255,0)</f>
        <v>0</v>
      </c>
      <c r="BJ255" s="21" t="s">
        <v>81</v>
      </c>
      <c r="BK255" s="232">
        <f>ROUND(I255*H255,2)</f>
        <v>0</v>
      </c>
      <c r="BL255" s="21" t="s">
        <v>933</v>
      </c>
      <c r="BM255" s="231" t="s">
        <v>1728</v>
      </c>
    </row>
    <row r="256" s="12" customFormat="1" ht="20.88" customHeight="1">
      <c r="A256" s="12"/>
      <c r="B256" s="204"/>
      <c r="C256" s="205"/>
      <c r="D256" s="206" t="s">
        <v>73</v>
      </c>
      <c r="E256" s="218" t="s">
        <v>5424</v>
      </c>
      <c r="F256" s="218" t="s">
        <v>5425</v>
      </c>
      <c r="G256" s="205"/>
      <c r="H256" s="205"/>
      <c r="I256" s="208"/>
      <c r="J256" s="219">
        <f>BK256</f>
        <v>0</v>
      </c>
      <c r="K256" s="205"/>
      <c r="L256" s="210"/>
      <c r="M256" s="211"/>
      <c r="N256" s="212"/>
      <c r="O256" s="212"/>
      <c r="P256" s="213">
        <f>SUM(P257:P259)</f>
        <v>0</v>
      </c>
      <c r="Q256" s="212"/>
      <c r="R256" s="213">
        <f>SUM(R257:R259)</f>
        <v>0</v>
      </c>
      <c r="S256" s="212"/>
      <c r="T256" s="214">
        <f>SUM(T257:T259)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15" t="s">
        <v>81</v>
      </c>
      <c r="AT256" s="216" t="s">
        <v>73</v>
      </c>
      <c r="AU256" s="216" t="s">
        <v>83</v>
      </c>
      <c r="AY256" s="215" t="s">
        <v>426</v>
      </c>
      <c r="BK256" s="217">
        <f>SUM(BK257:BK259)</f>
        <v>0</v>
      </c>
    </row>
    <row r="257" s="2" customFormat="1" ht="16.5" customHeight="1">
      <c r="A257" s="42"/>
      <c r="B257" s="43"/>
      <c r="C257" s="220" t="s">
        <v>1160</v>
      </c>
      <c r="D257" s="220" t="s">
        <v>433</v>
      </c>
      <c r="E257" s="221" t="s">
        <v>5426</v>
      </c>
      <c r="F257" s="222" t="s">
        <v>5427</v>
      </c>
      <c r="G257" s="223" t="s">
        <v>949</v>
      </c>
      <c r="H257" s="224">
        <v>100</v>
      </c>
      <c r="I257" s="225"/>
      <c r="J257" s="226">
        <f>ROUND(I257*H257,2)</f>
        <v>0</v>
      </c>
      <c r="K257" s="222" t="s">
        <v>28</v>
      </c>
      <c r="L257" s="48"/>
      <c r="M257" s="227" t="s">
        <v>28</v>
      </c>
      <c r="N257" s="228" t="s">
        <v>45</v>
      </c>
      <c r="O257" s="88"/>
      <c r="P257" s="229">
        <f>O257*H257</f>
        <v>0</v>
      </c>
      <c r="Q257" s="229">
        <v>0</v>
      </c>
      <c r="R257" s="229">
        <f>Q257*H257</f>
        <v>0</v>
      </c>
      <c r="S257" s="229">
        <v>0</v>
      </c>
      <c r="T257" s="230">
        <f>S257*H257</f>
        <v>0</v>
      </c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R257" s="231" t="s">
        <v>933</v>
      </c>
      <c r="AT257" s="231" t="s">
        <v>433</v>
      </c>
      <c r="AU257" s="231" t="s">
        <v>469</v>
      </c>
      <c r="AY257" s="21" t="s">
        <v>426</v>
      </c>
      <c r="BE257" s="232">
        <f>IF(N257="základní",J257,0)</f>
        <v>0</v>
      </c>
      <c r="BF257" s="232">
        <f>IF(N257="snížená",J257,0)</f>
        <v>0</v>
      </c>
      <c r="BG257" s="232">
        <f>IF(N257="zákl. přenesená",J257,0)</f>
        <v>0</v>
      </c>
      <c r="BH257" s="232">
        <f>IF(N257="sníž. přenesená",J257,0)</f>
        <v>0</v>
      </c>
      <c r="BI257" s="232">
        <f>IF(N257="nulová",J257,0)</f>
        <v>0</v>
      </c>
      <c r="BJ257" s="21" t="s">
        <v>81</v>
      </c>
      <c r="BK257" s="232">
        <f>ROUND(I257*H257,2)</f>
        <v>0</v>
      </c>
      <c r="BL257" s="21" t="s">
        <v>933</v>
      </c>
      <c r="BM257" s="231" t="s">
        <v>1736</v>
      </c>
    </row>
    <row r="258" s="2" customFormat="1" ht="16.5" customHeight="1">
      <c r="A258" s="42"/>
      <c r="B258" s="43"/>
      <c r="C258" s="220" t="s">
        <v>1166</v>
      </c>
      <c r="D258" s="220" t="s">
        <v>433</v>
      </c>
      <c r="E258" s="221" t="s">
        <v>5428</v>
      </c>
      <c r="F258" s="222" t="s">
        <v>5429</v>
      </c>
      <c r="G258" s="223" t="s">
        <v>949</v>
      </c>
      <c r="H258" s="224">
        <v>75</v>
      </c>
      <c r="I258" s="225"/>
      <c r="J258" s="226">
        <f>ROUND(I258*H258,2)</f>
        <v>0</v>
      </c>
      <c r="K258" s="222" t="s">
        <v>28</v>
      </c>
      <c r="L258" s="48"/>
      <c r="M258" s="227" t="s">
        <v>28</v>
      </c>
      <c r="N258" s="228" t="s">
        <v>45</v>
      </c>
      <c r="O258" s="88"/>
      <c r="P258" s="229">
        <f>O258*H258</f>
        <v>0</v>
      </c>
      <c r="Q258" s="229">
        <v>0</v>
      </c>
      <c r="R258" s="229">
        <f>Q258*H258</f>
        <v>0</v>
      </c>
      <c r="S258" s="229">
        <v>0</v>
      </c>
      <c r="T258" s="230">
        <f>S258*H258</f>
        <v>0</v>
      </c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R258" s="231" t="s">
        <v>933</v>
      </c>
      <c r="AT258" s="231" t="s">
        <v>433</v>
      </c>
      <c r="AU258" s="231" t="s">
        <v>469</v>
      </c>
      <c r="AY258" s="21" t="s">
        <v>426</v>
      </c>
      <c r="BE258" s="232">
        <f>IF(N258="základní",J258,0)</f>
        <v>0</v>
      </c>
      <c r="BF258" s="232">
        <f>IF(N258="snížená",J258,0)</f>
        <v>0</v>
      </c>
      <c r="BG258" s="232">
        <f>IF(N258="zákl. přenesená",J258,0)</f>
        <v>0</v>
      </c>
      <c r="BH258" s="232">
        <f>IF(N258="sníž. přenesená",J258,0)</f>
        <v>0</v>
      </c>
      <c r="BI258" s="232">
        <f>IF(N258="nulová",J258,0)</f>
        <v>0</v>
      </c>
      <c r="BJ258" s="21" t="s">
        <v>81</v>
      </c>
      <c r="BK258" s="232">
        <f>ROUND(I258*H258,2)</f>
        <v>0</v>
      </c>
      <c r="BL258" s="21" t="s">
        <v>933</v>
      </c>
      <c r="BM258" s="231" t="s">
        <v>1744</v>
      </c>
    </row>
    <row r="259" s="2" customFormat="1" ht="16.5" customHeight="1">
      <c r="A259" s="42"/>
      <c r="B259" s="43"/>
      <c r="C259" s="220" t="s">
        <v>1171</v>
      </c>
      <c r="D259" s="220" t="s">
        <v>433</v>
      </c>
      <c r="E259" s="221" t="s">
        <v>5430</v>
      </c>
      <c r="F259" s="222" t="s">
        <v>5431</v>
      </c>
      <c r="G259" s="223" t="s">
        <v>949</v>
      </c>
      <c r="H259" s="224">
        <v>75</v>
      </c>
      <c r="I259" s="225"/>
      <c r="J259" s="226">
        <f>ROUND(I259*H259,2)</f>
        <v>0</v>
      </c>
      <c r="K259" s="222" t="s">
        <v>28</v>
      </c>
      <c r="L259" s="48"/>
      <c r="M259" s="227" t="s">
        <v>28</v>
      </c>
      <c r="N259" s="228" t="s">
        <v>45</v>
      </c>
      <c r="O259" s="88"/>
      <c r="P259" s="229">
        <f>O259*H259</f>
        <v>0</v>
      </c>
      <c r="Q259" s="229">
        <v>0</v>
      </c>
      <c r="R259" s="229">
        <f>Q259*H259</f>
        <v>0</v>
      </c>
      <c r="S259" s="229">
        <v>0</v>
      </c>
      <c r="T259" s="230">
        <f>S259*H259</f>
        <v>0</v>
      </c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R259" s="231" t="s">
        <v>933</v>
      </c>
      <c r="AT259" s="231" t="s">
        <v>433</v>
      </c>
      <c r="AU259" s="231" t="s">
        <v>469</v>
      </c>
      <c r="AY259" s="21" t="s">
        <v>426</v>
      </c>
      <c r="BE259" s="232">
        <f>IF(N259="základní",J259,0)</f>
        <v>0</v>
      </c>
      <c r="BF259" s="232">
        <f>IF(N259="snížená",J259,0)</f>
        <v>0</v>
      </c>
      <c r="BG259" s="232">
        <f>IF(N259="zákl. přenesená",J259,0)</f>
        <v>0</v>
      </c>
      <c r="BH259" s="232">
        <f>IF(N259="sníž. přenesená",J259,0)</f>
        <v>0</v>
      </c>
      <c r="BI259" s="232">
        <f>IF(N259="nulová",J259,0)</f>
        <v>0</v>
      </c>
      <c r="BJ259" s="21" t="s">
        <v>81</v>
      </c>
      <c r="BK259" s="232">
        <f>ROUND(I259*H259,2)</f>
        <v>0</v>
      </c>
      <c r="BL259" s="21" t="s">
        <v>933</v>
      </c>
      <c r="BM259" s="231" t="s">
        <v>1754</v>
      </c>
    </row>
    <row r="260" s="12" customFormat="1" ht="20.88" customHeight="1">
      <c r="A260" s="12"/>
      <c r="B260" s="204"/>
      <c r="C260" s="205"/>
      <c r="D260" s="206" t="s">
        <v>73</v>
      </c>
      <c r="E260" s="218" t="s">
        <v>5432</v>
      </c>
      <c r="F260" s="218" t="s">
        <v>5433</v>
      </c>
      <c r="G260" s="205"/>
      <c r="H260" s="205"/>
      <c r="I260" s="208"/>
      <c r="J260" s="219">
        <f>BK260</f>
        <v>0</v>
      </c>
      <c r="K260" s="205"/>
      <c r="L260" s="210"/>
      <c r="M260" s="211"/>
      <c r="N260" s="212"/>
      <c r="O260" s="212"/>
      <c r="P260" s="213">
        <f>SUM(P261:P262)</f>
        <v>0</v>
      </c>
      <c r="Q260" s="212"/>
      <c r="R260" s="213">
        <f>SUM(R261:R262)</f>
        <v>0</v>
      </c>
      <c r="S260" s="212"/>
      <c r="T260" s="214">
        <f>SUM(T261:T262)</f>
        <v>0</v>
      </c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R260" s="215" t="s">
        <v>81</v>
      </c>
      <c r="AT260" s="216" t="s">
        <v>73</v>
      </c>
      <c r="AU260" s="216" t="s">
        <v>83</v>
      </c>
      <c r="AY260" s="215" t="s">
        <v>426</v>
      </c>
      <c r="BK260" s="217">
        <f>SUM(BK261:BK262)</f>
        <v>0</v>
      </c>
    </row>
    <row r="261" s="2" customFormat="1" ht="16.5" customHeight="1">
      <c r="A261" s="42"/>
      <c r="B261" s="43"/>
      <c r="C261" s="220" t="s">
        <v>1175</v>
      </c>
      <c r="D261" s="220" t="s">
        <v>433</v>
      </c>
      <c r="E261" s="221" t="s">
        <v>5434</v>
      </c>
      <c r="F261" s="222" t="s">
        <v>5435</v>
      </c>
      <c r="G261" s="223" t="s">
        <v>436</v>
      </c>
      <c r="H261" s="224">
        <v>2</v>
      </c>
      <c r="I261" s="225"/>
      <c r="J261" s="226">
        <f>ROUND(I261*H261,2)</f>
        <v>0</v>
      </c>
      <c r="K261" s="222" t="s">
        <v>28</v>
      </c>
      <c r="L261" s="48"/>
      <c r="M261" s="227" t="s">
        <v>28</v>
      </c>
      <c r="N261" s="228" t="s">
        <v>45</v>
      </c>
      <c r="O261" s="88"/>
      <c r="P261" s="229">
        <f>O261*H261</f>
        <v>0</v>
      </c>
      <c r="Q261" s="229">
        <v>0</v>
      </c>
      <c r="R261" s="229">
        <f>Q261*H261</f>
        <v>0</v>
      </c>
      <c r="S261" s="229">
        <v>0</v>
      </c>
      <c r="T261" s="230">
        <f>S261*H261</f>
        <v>0</v>
      </c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R261" s="231" t="s">
        <v>933</v>
      </c>
      <c r="AT261" s="231" t="s">
        <v>433</v>
      </c>
      <c r="AU261" s="231" t="s">
        <v>469</v>
      </c>
      <c r="AY261" s="21" t="s">
        <v>426</v>
      </c>
      <c r="BE261" s="232">
        <f>IF(N261="základní",J261,0)</f>
        <v>0</v>
      </c>
      <c r="BF261" s="232">
        <f>IF(N261="snížená",J261,0)</f>
        <v>0</v>
      </c>
      <c r="BG261" s="232">
        <f>IF(N261="zákl. přenesená",J261,0)</f>
        <v>0</v>
      </c>
      <c r="BH261" s="232">
        <f>IF(N261="sníž. přenesená",J261,0)</f>
        <v>0</v>
      </c>
      <c r="BI261" s="232">
        <f>IF(N261="nulová",J261,0)</f>
        <v>0</v>
      </c>
      <c r="BJ261" s="21" t="s">
        <v>81</v>
      </c>
      <c r="BK261" s="232">
        <f>ROUND(I261*H261,2)</f>
        <v>0</v>
      </c>
      <c r="BL261" s="21" t="s">
        <v>933</v>
      </c>
      <c r="BM261" s="231" t="s">
        <v>1770</v>
      </c>
    </row>
    <row r="262" s="2" customFormat="1" ht="16.5" customHeight="1">
      <c r="A262" s="42"/>
      <c r="B262" s="43"/>
      <c r="C262" s="220" t="s">
        <v>1179</v>
      </c>
      <c r="D262" s="220" t="s">
        <v>433</v>
      </c>
      <c r="E262" s="221" t="s">
        <v>5436</v>
      </c>
      <c r="F262" s="222" t="s">
        <v>5437</v>
      </c>
      <c r="G262" s="223" t="s">
        <v>436</v>
      </c>
      <c r="H262" s="224">
        <v>0.5</v>
      </c>
      <c r="I262" s="225"/>
      <c r="J262" s="226">
        <f>ROUND(I262*H262,2)</f>
        <v>0</v>
      </c>
      <c r="K262" s="222" t="s">
        <v>28</v>
      </c>
      <c r="L262" s="48"/>
      <c r="M262" s="227" t="s">
        <v>28</v>
      </c>
      <c r="N262" s="228" t="s">
        <v>45</v>
      </c>
      <c r="O262" s="88"/>
      <c r="P262" s="229">
        <f>O262*H262</f>
        <v>0</v>
      </c>
      <c r="Q262" s="229">
        <v>0</v>
      </c>
      <c r="R262" s="229">
        <f>Q262*H262</f>
        <v>0</v>
      </c>
      <c r="S262" s="229">
        <v>0</v>
      </c>
      <c r="T262" s="230">
        <f>S262*H262</f>
        <v>0</v>
      </c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R262" s="231" t="s">
        <v>933</v>
      </c>
      <c r="AT262" s="231" t="s">
        <v>433</v>
      </c>
      <c r="AU262" s="231" t="s">
        <v>469</v>
      </c>
      <c r="AY262" s="21" t="s">
        <v>426</v>
      </c>
      <c r="BE262" s="232">
        <f>IF(N262="základní",J262,0)</f>
        <v>0</v>
      </c>
      <c r="BF262" s="232">
        <f>IF(N262="snížená",J262,0)</f>
        <v>0</v>
      </c>
      <c r="BG262" s="232">
        <f>IF(N262="zákl. přenesená",J262,0)</f>
        <v>0</v>
      </c>
      <c r="BH262" s="232">
        <f>IF(N262="sníž. přenesená",J262,0)</f>
        <v>0</v>
      </c>
      <c r="BI262" s="232">
        <f>IF(N262="nulová",J262,0)</f>
        <v>0</v>
      </c>
      <c r="BJ262" s="21" t="s">
        <v>81</v>
      </c>
      <c r="BK262" s="232">
        <f>ROUND(I262*H262,2)</f>
        <v>0</v>
      </c>
      <c r="BL262" s="21" t="s">
        <v>933</v>
      </c>
      <c r="BM262" s="231" t="s">
        <v>1782</v>
      </c>
    </row>
    <row r="263" s="12" customFormat="1" ht="20.88" customHeight="1">
      <c r="A263" s="12"/>
      <c r="B263" s="204"/>
      <c r="C263" s="205"/>
      <c r="D263" s="206" t="s">
        <v>73</v>
      </c>
      <c r="E263" s="218" t="s">
        <v>5438</v>
      </c>
      <c r="F263" s="218" t="s">
        <v>5439</v>
      </c>
      <c r="G263" s="205"/>
      <c r="H263" s="205"/>
      <c r="I263" s="208"/>
      <c r="J263" s="219">
        <f>BK263</f>
        <v>0</v>
      </c>
      <c r="K263" s="205"/>
      <c r="L263" s="210"/>
      <c r="M263" s="211"/>
      <c r="N263" s="212"/>
      <c r="O263" s="212"/>
      <c r="P263" s="213">
        <f>P264</f>
        <v>0</v>
      </c>
      <c r="Q263" s="212"/>
      <c r="R263" s="213">
        <f>R264</f>
        <v>0</v>
      </c>
      <c r="S263" s="212"/>
      <c r="T263" s="214">
        <f>T264</f>
        <v>0</v>
      </c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R263" s="215" t="s">
        <v>81</v>
      </c>
      <c r="AT263" s="216" t="s">
        <v>73</v>
      </c>
      <c r="AU263" s="216" t="s">
        <v>83</v>
      </c>
      <c r="AY263" s="215" t="s">
        <v>426</v>
      </c>
      <c r="BK263" s="217">
        <f>BK264</f>
        <v>0</v>
      </c>
    </row>
    <row r="264" s="2" customFormat="1" ht="16.5" customHeight="1">
      <c r="A264" s="42"/>
      <c r="B264" s="43"/>
      <c r="C264" s="220" t="s">
        <v>1185</v>
      </c>
      <c r="D264" s="220" t="s">
        <v>433</v>
      </c>
      <c r="E264" s="221" t="s">
        <v>5440</v>
      </c>
      <c r="F264" s="222" t="s">
        <v>5441</v>
      </c>
      <c r="G264" s="223" t="s">
        <v>1452</v>
      </c>
      <c r="H264" s="224">
        <v>20</v>
      </c>
      <c r="I264" s="225"/>
      <c r="J264" s="226">
        <f>ROUND(I264*H264,2)</f>
        <v>0</v>
      </c>
      <c r="K264" s="222" t="s">
        <v>28</v>
      </c>
      <c r="L264" s="48"/>
      <c r="M264" s="227" t="s">
        <v>28</v>
      </c>
      <c r="N264" s="228" t="s">
        <v>45</v>
      </c>
      <c r="O264" s="88"/>
      <c r="P264" s="229">
        <f>O264*H264</f>
        <v>0</v>
      </c>
      <c r="Q264" s="229">
        <v>0</v>
      </c>
      <c r="R264" s="229">
        <f>Q264*H264</f>
        <v>0</v>
      </c>
      <c r="S264" s="229">
        <v>0</v>
      </c>
      <c r="T264" s="230">
        <f>S264*H264</f>
        <v>0</v>
      </c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R264" s="231" t="s">
        <v>933</v>
      </c>
      <c r="AT264" s="231" t="s">
        <v>433</v>
      </c>
      <c r="AU264" s="231" t="s">
        <v>469</v>
      </c>
      <c r="AY264" s="21" t="s">
        <v>426</v>
      </c>
      <c r="BE264" s="232">
        <f>IF(N264="základní",J264,0)</f>
        <v>0</v>
      </c>
      <c r="BF264" s="232">
        <f>IF(N264="snížená",J264,0)</f>
        <v>0</v>
      </c>
      <c r="BG264" s="232">
        <f>IF(N264="zákl. přenesená",J264,0)</f>
        <v>0</v>
      </c>
      <c r="BH264" s="232">
        <f>IF(N264="sníž. přenesená",J264,0)</f>
        <v>0</v>
      </c>
      <c r="BI264" s="232">
        <f>IF(N264="nulová",J264,0)</f>
        <v>0</v>
      </c>
      <c r="BJ264" s="21" t="s">
        <v>81</v>
      </c>
      <c r="BK264" s="232">
        <f>ROUND(I264*H264,2)</f>
        <v>0</v>
      </c>
      <c r="BL264" s="21" t="s">
        <v>933</v>
      </c>
      <c r="BM264" s="231" t="s">
        <v>1794</v>
      </c>
    </row>
    <row r="265" s="12" customFormat="1" ht="20.88" customHeight="1">
      <c r="A265" s="12"/>
      <c r="B265" s="204"/>
      <c r="C265" s="205"/>
      <c r="D265" s="206" t="s">
        <v>73</v>
      </c>
      <c r="E265" s="218" t="s">
        <v>5442</v>
      </c>
      <c r="F265" s="218" t="s">
        <v>5443</v>
      </c>
      <c r="G265" s="205"/>
      <c r="H265" s="205"/>
      <c r="I265" s="208"/>
      <c r="J265" s="219">
        <f>BK265</f>
        <v>0</v>
      </c>
      <c r="K265" s="205"/>
      <c r="L265" s="210"/>
      <c r="M265" s="211"/>
      <c r="N265" s="212"/>
      <c r="O265" s="212"/>
      <c r="P265" s="213">
        <f>P266</f>
        <v>0</v>
      </c>
      <c r="Q265" s="212"/>
      <c r="R265" s="213">
        <f>R266</f>
        <v>0</v>
      </c>
      <c r="S265" s="212"/>
      <c r="T265" s="214">
        <f>T266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15" t="s">
        <v>81</v>
      </c>
      <c r="AT265" s="216" t="s">
        <v>73</v>
      </c>
      <c r="AU265" s="216" t="s">
        <v>83</v>
      </c>
      <c r="AY265" s="215" t="s">
        <v>426</v>
      </c>
      <c r="BK265" s="217">
        <f>BK266</f>
        <v>0</v>
      </c>
    </row>
    <row r="266" s="2" customFormat="1" ht="16.5" customHeight="1">
      <c r="A266" s="42"/>
      <c r="B266" s="43"/>
      <c r="C266" s="220" t="s">
        <v>308</v>
      </c>
      <c r="D266" s="220" t="s">
        <v>433</v>
      </c>
      <c r="E266" s="221" t="s">
        <v>5444</v>
      </c>
      <c r="F266" s="222" t="s">
        <v>5441</v>
      </c>
      <c r="G266" s="223" t="s">
        <v>1452</v>
      </c>
      <c r="H266" s="224">
        <v>5</v>
      </c>
      <c r="I266" s="225"/>
      <c r="J266" s="226">
        <f>ROUND(I266*H266,2)</f>
        <v>0</v>
      </c>
      <c r="K266" s="222" t="s">
        <v>28</v>
      </c>
      <c r="L266" s="48"/>
      <c r="M266" s="227" t="s">
        <v>28</v>
      </c>
      <c r="N266" s="228" t="s">
        <v>45</v>
      </c>
      <c r="O266" s="88"/>
      <c r="P266" s="229">
        <f>O266*H266</f>
        <v>0</v>
      </c>
      <c r="Q266" s="229">
        <v>0</v>
      </c>
      <c r="R266" s="229">
        <f>Q266*H266</f>
        <v>0</v>
      </c>
      <c r="S266" s="229">
        <v>0</v>
      </c>
      <c r="T266" s="230">
        <f>S266*H266</f>
        <v>0</v>
      </c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R266" s="231" t="s">
        <v>933</v>
      </c>
      <c r="AT266" s="231" t="s">
        <v>433</v>
      </c>
      <c r="AU266" s="231" t="s">
        <v>469</v>
      </c>
      <c r="AY266" s="21" t="s">
        <v>426</v>
      </c>
      <c r="BE266" s="232">
        <f>IF(N266="základní",J266,0)</f>
        <v>0</v>
      </c>
      <c r="BF266" s="232">
        <f>IF(N266="snížená",J266,0)</f>
        <v>0</v>
      </c>
      <c r="BG266" s="232">
        <f>IF(N266="zákl. přenesená",J266,0)</f>
        <v>0</v>
      </c>
      <c r="BH266" s="232">
        <f>IF(N266="sníž. přenesená",J266,0)</f>
        <v>0</v>
      </c>
      <c r="BI266" s="232">
        <f>IF(N266="nulová",J266,0)</f>
        <v>0</v>
      </c>
      <c r="BJ266" s="21" t="s">
        <v>81</v>
      </c>
      <c r="BK266" s="232">
        <f>ROUND(I266*H266,2)</f>
        <v>0</v>
      </c>
      <c r="BL266" s="21" t="s">
        <v>933</v>
      </c>
      <c r="BM266" s="231" t="s">
        <v>1804</v>
      </c>
    </row>
    <row r="267" s="12" customFormat="1" ht="20.88" customHeight="1">
      <c r="A267" s="12"/>
      <c r="B267" s="204"/>
      <c r="C267" s="205"/>
      <c r="D267" s="206" t="s">
        <v>73</v>
      </c>
      <c r="E267" s="218" t="s">
        <v>5445</v>
      </c>
      <c r="F267" s="218" t="s">
        <v>5446</v>
      </c>
      <c r="G267" s="205"/>
      <c r="H267" s="205"/>
      <c r="I267" s="208"/>
      <c r="J267" s="219">
        <f>BK267</f>
        <v>0</v>
      </c>
      <c r="K267" s="205"/>
      <c r="L267" s="210"/>
      <c r="M267" s="211"/>
      <c r="N267" s="212"/>
      <c r="O267" s="212"/>
      <c r="P267" s="213">
        <f>P268</f>
        <v>0</v>
      </c>
      <c r="Q267" s="212"/>
      <c r="R267" s="213">
        <f>R268</f>
        <v>0</v>
      </c>
      <c r="S267" s="212"/>
      <c r="T267" s="214">
        <f>T268</f>
        <v>0</v>
      </c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R267" s="215" t="s">
        <v>81</v>
      </c>
      <c r="AT267" s="216" t="s">
        <v>73</v>
      </c>
      <c r="AU267" s="216" t="s">
        <v>83</v>
      </c>
      <c r="AY267" s="215" t="s">
        <v>426</v>
      </c>
      <c r="BK267" s="217">
        <f>BK268</f>
        <v>0</v>
      </c>
    </row>
    <row r="268" s="2" customFormat="1" ht="16.5" customHeight="1">
      <c r="A268" s="42"/>
      <c r="B268" s="43"/>
      <c r="C268" s="220" t="s">
        <v>1194</v>
      </c>
      <c r="D268" s="220" t="s">
        <v>433</v>
      </c>
      <c r="E268" s="221" t="s">
        <v>5447</v>
      </c>
      <c r="F268" s="222" t="s">
        <v>5448</v>
      </c>
      <c r="G268" s="223" t="s">
        <v>1452</v>
      </c>
      <c r="H268" s="224">
        <v>13</v>
      </c>
      <c r="I268" s="225"/>
      <c r="J268" s="226">
        <f>ROUND(I268*H268,2)</f>
        <v>0</v>
      </c>
      <c r="K268" s="222" t="s">
        <v>28</v>
      </c>
      <c r="L268" s="48"/>
      <c r="M268" s="227" t="s">
        <v>28</v>
      </c>
      <c r="N268" s="228" t="s">
        <v>45</v>
      </c>
      <c r="O268" s="88"/>
      <c r="P268" s="229">
        <f>O268*H268</f>
        <v>0</v>
      </c>
      <c r="Q268" s="229">
        <v>0</v>
      </c>
      <c r="R268" s="229">
        <f>Q268*H268</f>
        <v>0</v>
      </c>
      <c r="S268" s="229">
        <v>0</v>
      </c>
      <c r="T268" s="230">
        <f>S268*H268</f>
        <v>0</v>
      </c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R268" s="231" t="s">
        <v>933</v>
      </c>
      <c r="AT268" s="231" t="s">
        <v>433</v>
      </c>
      <c r="AU268" s="231" t="s">
        <v>469</v>
      </c>
      <c r="AY268" s="21" t="s">
        <v>426</v>
      </c>
      <c r="BE268" s="232">
        <f>IF(N268="základní",J268,0)</f>
        <v>0</v>
      </c>
      <c r="BF268" s="232">
        <f>IF(N268="snížená",J268,0)</f>
        <v>0</v>
      </c>
      <c r="BG268" s="232">
        <f>IF(N268="zákl. přenesená",J268,0)</f>
        <v>0</v>
      </c>
      <c r="BH268" s="232">
        <f>IF(N268="sníž. přenesená",J268,0)</f>
        <v>0</v>
      </c>
      <c r="BI268" s="232">
        <f>IF(N268="nulová",J268,0)</f>
        <v>0</v>
      </c>
      <c r="BJ268" s="21" t="s">
        <v>81</v>
      </c>
      <c r="BK268" s="232">
        <f>ROUND(I268*H268,2)</f>
        <v>0</v>
      </c>
      <c r="BL268" s="21" t="s">
        <v>933</v>
      </c>
      <c r="BM268" s="231" t="s">
        <v>1818</v>
      </c>
    </row>
    <row r="269" s="12" customFormat="1" ht="20.88" customHeight="1">
      <c r="A269" s="12"/>
      <c r="B269" s="204"/>
      <c r="C269" s="205"/>
      <c r="D269" s="206" t="s">
        <v>73</v>
      </c>
      <c r="E269" s="218" t="s">
        <v>5449</v>
      </c>
      <c r="F269" s="218" t="s">
        <v>5450</v>
      </c>
      <c r="G269" s="205"/>
      <c r="H269" s="205"/>
      <c r="I269" s="208"/>
      <c r="J269" s="219">
        <f>BK269</f>
        <v>0</v>
      </c>
      <c r="K269" s="205"/>
      <c r="L269" s="210"/>
      <c r="M269" s="211"/>
      <c r="N269" s="212"/>
      <c r="O269" s="212"/>
      <c r="P269" s="213">
        <f>SUM(P270:P272)</f>
        <v>0</v>
      </c>
      <c r="Q269" s="212"/>
      <c r="R269" s="213">
        <f>SUM(R270:R272)</f>
        <v>0</v>
      </c>
      <c r="S269" s="212"/>
      <c r="T269" s="214">
        <f>SUM(T270:T272)</f>
        <v>0</v>
      </c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R269" s="215" t="s">
        <v>81</v>
      </c>
      <c r="AT269" s="216" t="s">
        <v>73</v>
      </c>
      <c r="AU269" s="216" t="s">
        <v>83</v>
      </c>
      <c r="AY269" s="215" t="s">
        <v>426</v>
      </c>
      <c r="BK269" s="217">
        <f>SUM(BK270:BK272)</f>
        <v>0</v>
      </c>
    </row>
    <row r="270" s="2" customFormat="1" ht="16.5" customHeight="1">
      <c r="A270" s="42"/>
      <c r="B270" s="43"/>
      <c r="C270" s="220" t="s">
        <v>1199</v>
      </c>
      <c r="D270" s="220" t="s">
        <v>433</v>
      </c>
      <c r="E270" s="221" t="s">
        <v>5451</v>
      </c>
      <c r="F270" s="222" t="s">
        <v>5452</v>
      </c>
      <c r="G270" s="223" t="s">
        <v>949</v>
      </c>
      <c r="H270" s="224">
        <v>400</v>
      </c>
      <c r="I270" s="225"/>
      <c r="J270" s="226">
        <f>ROUND(I270*H270,2)</f>
        <v>0</v>
      </c>
      <c r="K270" s="222" t="s">
        <v>28</v>
      </c>
      <c r="L270" s="48"/>
      <c r="M270" s="227" t="s">
        <v>28</v>
      </c>
      <c r="N270" s="228" t="s">
        <v>45</v>
      </c>
      <c r="O270" s="88"/>
      <c r="P270" s="229">
        <f>O270*H270</f>
        <v>0</v>
      </c>
      <c r="Q270" s="229">
        <v>0</v>
      </c>
      <c r="R270" s="229">
        <f>Q270*H270</f>
        <v>0</v>
      </c>
      <c r="S270" s="229">
        <v>0</v>
      </c>
      <c r="T270" s="230">
        <f>S270*H270</f>
        <v>0</v>
      </c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R270" s="231" t="s">
        <v>933</v>
      </c>
      <c r="AT270" s="231" t="s">
        <v>433</v>
      </c>
      <c r="AU270" s="231" t="s">
        <v>469</v>
      </c>
      <c r="AY270" s="21" t="s">
        <v>426</v>
      </c>
      <c r="BE270" s="232">
        <f>IF(N270="základní",J270,0)</f>
        <v>0</v>
      </c>
      <c r="BF270" s="232">
        <f>IF(N270="snížená",J270,0)</f>
        <v>0</v>
      </c>
      <c r="BG270" s="232">
        <f>IF(N270="zákl. přenesená",J270,0)</f>
        <v>0</v>
      </c>
      <c r="BH270" s="232">
        <f>IF(N270="sníž. přenesená",J270,0)</f>
        <v>0</v>
      </c>
      <c r="BI270" s="232">
        <f>IF(N270="nulová",J270,0)</f>
        <v>0</v>
      </c>
      <c r="BJ270" s="21" t="s">
        <v>81</v>
      </c>
      <c r="BK270" s="232">
        <f>ROUND(I270*H270,2)</f>
        <v>0</v>
      </c>
      <c r="BL270" s="21" t="s">
        <v>933</v>
      </c>
      <c r="BM270" s="231" t="s">
        <v>1829</v>
      </c>
    </row>
    <row r="271" s="2" customFormat="1" ht="16.5" customHeight="1">
      <c r="A271" s="42"/>
      <c r="B271" s="43"/>
      <c r="C271" s="220" t="s">
        <v>1205</v>
      </c>
      <c r="D271" s="220" t="s">
        <v>433</v>
      </c>
      <c r="E271" s="221" t="s">
        <v>5453</v>
      </c>
      <c r="F271" s="222" t="s">
        <v>5454</v>
      </c>
      <c r="G271" s="223" t="s">
        <v>949</v>
      </c>
      <c r="H271" s="224">
        <v>105</v>
      </c>
      <c r="I271" s="225"/>
      <c r="J271" s="226">
        <f>ROUND(I271*H271,2)</f>
        <v>0</v>
      </c>
      <c r="K271" s="222" t="s">
        <v>28</v>
      </c>
      <c r="L271" s="48"/>
      <c r="M271" s="227" t="s">
        <v>28</v>
      </c>
      <c r="N271" s="228" t="s">
        <v>45</v>
      </c>
      <c r="O271" s="88"/>
      <c r="P271" s="229">
        <f>O271*H271</f>
        <v>0</v>
      </c>
      <c r="Q271" s="229">
        <v>0</v>
      </c>
      <c r="R271" s="229">
        <f>Q271*H271</f>
        <v>0</v>
      </c>
      <c r="S271" s="229">
        <v>0</v>
      </c>
      <c r="T271" s="230">
        <f>S271*H271</f>
        <v>0</v>
      </c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R271" s="231" t="s">
        <v>933</v>
      </c>
      <c r="AT271" s="231" t="s">
        <v>433</v>
      </c>
      <c r="AU271" s="231" t="s">
        <v>469</v>
      </c>
      <c r="AY271" s="21" t="s">
        <v>426</v>
      </c>
      <c r="BE271" s="232">
        <f>IF(N271="základní",J271,0)</f>
        <v>0</v>
      </c>
      <c r="BF271" s="232">
        <f>IF(N271="snížená",J271,0)</f>
        <v>0</v>
      </c>
      <c r="BG271" s="232">
        <f>IF(N271="zákl. přenesená",J271,0)</f>
        <v>0</v>
      </c>
      <c r="BH271" s="232">
        <f>IF(N271="sníž. přenesená",J271,0)</f>
        <v>0</v>
      </c>
      <c r="BI271" s="232">
        <f>IF(N271="nulová",J271,0)</f>
        <v>0</v>
      </c>
      <c r="BJ271" s="21" t="s">
        <v>81</v>
      </c>
      <c r="BK271" s="232">
        <f>ROUND(I271*H271,2)</f>
        <v>0</v>
      </c>
      <c r="BL271" s="21" t="s">
        <v>933</v>
      </c>
      <c r="BM271" s="231" t="s">
        <v>1842</v>
      </c>
    </row>
    <row r="272" s="2" customFormat="1" ht="16.5" customHeight="1">
      <c r="A272" s="42"/>
      <c r="B272" s="43"/>
      <c r="C272" s="220" t="s">
        <v>1211</v>
      </c>
      <c r="D272" s="220" t="s">
        <v>433</v>
      </c>
      <c r="E272" s="221" t="s">
        <v>5455</v>
      </c>
      <c r="F272" s="222" t="s">
        <v>5456</v>
      </c>
      <c r="G272" s="223" t="s">
        <v>949</v>
      </c>
      <c r="H272" s="224">
        <v>105</v>
      </c>
      <c r="I272" s="225"/>
      <c r="J272" s="226">
        <f>ROUND(I272*H272,2)</f>
        <v>0</v>
      </c>
      <c r="K272" s="222" t="s">
        <v>28</v>
      </c>
      <c r="L272" s="48"/>
      <c r="M272" s="227" t="s">
        <v>28</v>
      </c>
      <c r="N272" s="228" t="s">
        <v>45</v>
      </c>
      <c r="O272" s="88"/>
      <c r="P272" s="229">
        <f>O272*H272</f>
        <v>0</v>
      </c>
      <c r="Q272" s="229">
        <v>0</v>
      </c>
      <c r="R272" s="229">
        <f>Q272*H272</f>
        <v>0</v>
      </c>
      <c r="S272" s="229">
        <v>0</v>
      </c>
      <c r="T272" s="230">
        <f>S272*H272</f>
        <v>0</v>
      </c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R272" s="231" t="s">
        <v>933</v>
      </c>
      <c r="AT272" s="231" t="s">
        <v>433</v>
      </c>
      <c r="AU272" s="231" t="s">
        <v>469</v>
      </c>
      <c r="AY272" s="21" t="s">
        <v>426</v>
      </c>
      <c r="BE272" s="232">
        <f>IF(N272="základní",J272,0)</f>
        <v>0</v>
      </c>
      <c r="BF272" s="232">
        <f>IF(N272="snížená",J272,0)</f>
        <v>0</v>
      </c>
      <c r="BG272" s="232">
        <f>IF(N272="zákl. přenesená",J272,0)</f>
        <v>0</v>
      </c>
      <c r="BH272" s="232">
        <f>IF(N272="sníž. přenesená",J272,0)</f>
        <v>0</v>
      </c>
      <c r="BI272" s="232">
        <f>IF(N272="nulová",J272,0)</f>
        <v>0</v>
      </c>
      <c r="BJ272" s="21" t="s">
        <v>81</v>
      </c>
      <c r="BK272" s="232">
        <f>ROUND(I272*H272,2)</f>
        <v>0</v>
      </c>
      <c r="BL272" s="21" t="s">
        <v>933</v>
      </c>
      <c r="BM272" s="231" t="s">
        <v>1851</v>
      </c>
    </row>
    <row r="273" s="12" customFormat="1" ht="20.88" customHeight="1">
      <c r="A273" s="12"/>
      <c r="B273" s="204"/>
      <c r="C273" s="205"/>
      <c r="D273" s="206" t="s">
        <v>73</v>
      </c>
      <c r="E273" s="218" t="s">
        <v>5457</v>
      </c>
      <c r="F273" s="218" t="s">
        <v>5458</v>
      </c>
      <c r="G273" s="205"/>
      <c r="H273" s="205"/>
      <c r="I273" s="208"/>
      <c r="J273" s="219">
        <f>BK273</f>
        <v>0</v>
      </c>
      <c r="K273" s="205"/>
      <c r="L273" s="210"/>
      <c r="M273" s="211"/>
      <c r="N273" s="212"/>
      <c r="O273" s="212"/>
      <c r="P273" s="213">
        <f>P274</f>
        <v>0</v>
      </c>
      <c r="Q273" s="212"/>
      <c r="R273" s="213">
        <f>R274</f>
        <v>0</v>
      </c>
      <c r="S273" s="212"/>
      <c r="T273" s="214">
        <f>T274</f>
        <v>0</v>
      </c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R273" s="215" t="s">
        <v>81</v>
      </c>
      <c r="AT273" s="216" t="s">
        <v>73</v>
      </c>
      <c r="AU273" s="216" t="s">
        <v>83</v>
      </c>
      <c r="AY273" s="215" t="s">
        <v>426</v>
      </c>
      <c r="BK273" s="217">
        <f>BK274</f>
        <v>0</v>
      </c>
    </row>
    <row r="274" s="2" customFormat="1" ht="16.5" customHeight="1">
      <c r="A274" s="42"/>
      <c r="B274" s="43"/>
      <c r="C274" s="220" t="s">
        <v>1216</v>
      </c>
      <c r="D274" s="220" t="s">
        <v>433</v>
      </c>
      <c r="E274" s="221" t="s">
        <v>5459</v>
      </c>
      <c r="F274" s="222" t="s">
        <v>5460</v>
      </c>
      <c r="G274" s="223" t="s">
        <v>436</v>
      </c>
      <c r="H274" s="224">
        <v>29.850000000000001</v>
      </c>
      <c r="I274" s="225"/>
      <c r="J274" s="226">
        <f>ROUND(I274*H274,2)</f>
        <v>0</v>
      </c>
      <c r="K274" s="222" t="s">
        <v>28</v>
      </c>
      <c r="L274" s="48"/>
      <c r="M274" s="227" t="s">
        <v>28</v>
      </c>
      <c r="N274" s="228" t="s">
        <v>45</v>
      </c>
      <c r="O274" s="88"/>
      <c r="P274" s="229">
        <f>O274*H274</f>
        <v>0</v>
      </c>
      <c r="Q274" s="229">
        <v>0</v>
      </c>
      <c r="R274" s="229">
        <f>Q274*H274</f>
        <v>0</v>
      </c>
      <c r="S274" s="229">
        <v>0</v>
      </c>
      <c r="T274" s="230">
        <f>S274*H274</f>
        <v>0</v>
      </c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R274" s="231" t="s">
        <v>933</v>
      </c>
      <c r="AT274" s="231" t="s">
        <v>433</v>
      </c>
      <c r="AU274" s="231" t="s">
        <v>469</v>
      </c>
      <c r="AY274" s="21" t="s">
        <v>426</v>
      </c>
      <c r="BE274" s="232">
        <f>IF(N274="základní",J274,0)</f>
        <v>0</v>
      </c>
      <c r="BF274" s="232">
        <f>IF(N274="snížená",J274,0)</f>
        <v>0</v>
      </c>
      <c r="BG274" s="232">
        <f>IF(N274="zákl. přenesená",J274,0)</f>
        <v>0</v>
      </c>
      <c r="BH274" s="232">
        <f>IF(N274="sníž. přenesená",J274,0)</f>
        <v>0</v>
      </c>
      <c r="BI274" s="232">
        <f>IF(N274="nulová",J274,0)</f>
        <v>0</v>
      </c>
      <c r="BJ274" s="21" t="s">
        <v>81</v>
      </c>
      <c r="BK274" s="232">
        <f>ROUND(I274*H274,2)</f>
        <v>0</v>
      </c>
      <c r="BL274" s="21" t="s">
        <v>933</v>
      </c>
      <c r="BM274" s="231" t="s">
        <v>1862</v>
      </c>
    </row>
    <row r="275" s="12" customFormat="1" ht="20.88" customHeight="1">
      <c r="A275" s="12"/>
      <c r="B275" s="204"/>
      <c r="C275" s="205"/>
      <c r="D275" s="206" t="s">
        <v>73</v>
      </c>
      <c r="E275" s="218" t="s">
        <v>5461</v>
      </c>
      <c r="F275" s="218" t="s">
        <v>5462</v>
      </c>
      <c r="G275" s="205"/>
      <c r="H275" s="205"/>
      <c r="I275" s="208"/>
      <c r="J275" s="219">
        <f>BK275</f>
        <v>0</v>
      </c>
      <c r="K275" s="205"/>
      <c r="L275" s="210"/>
      <c r="M275" s="211"/>
      <c r="N275" s="212"/>
      <c r="O275" s="212"/>
      <c r="P275" s="213">
        <f>P276</f>
        <v>0</v>
      </c>
      <c r="Q275" s="212"/>
      <c r="R275" s="213">
        <f>R276</f>
        <v>0</v>
      </c>
      <c r="S275" s="212"/>
      <c r="T275" s="214">
        <f>T276</f>
        <v>0</v>
      </c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R275" s="215" t="s">
        <v>81</v>
      </c>
      <c r="AT275" s="216" t="s">
        <v>73</v>
      </c>
      <c r="AU275" s="216" t="s">
        <v>83</v>
      </c>
      <c r="AY275" s="215" t="s">
        <v>426</v>
      </c>
      <c r="BK275" s="217">
        <f>BK276</f>
        <v>0</v>
      </c>
    </row>
    <row r="276" s="2" customFormat="1" ht="16.5" customHeight="1">
      <c r="A276" s="42"/>
      <c r="B276" s="43"/>
      <c r="C276" s="220" t="s">
        <v>1221</v>
      </c>
      <c r="D276" s="220" t="s">
        <v>433</v>
      </c>
      <c r="E276" s="221" t="s">
        <v>5463</v>
      </c>
      <c r="F276" s="222" t="s">
        <v>5464</v>
      </c>
      <c r="G276" s="223" t="s">
        <v>436</v>
      </c>
      <c r="H276" s="224">
        <v>29.850000000000001</v>
      </c>
      <c r="I276" s="225"/>
      <c r="J276" s="226">
        <f>ROUND(I276*H276,2)</f>
        <v>0</v>
      </c>
      <c r="K276" s="222" t="s">
        <v>28</v>
      </c>
      <c r="L276" s="48"/>
      <c r="M276" s="227" t="s">
        <v>28</v>
      </c>
      <c r="N276" s="228" t="s">
        <v>45</v>
      </c>
      <c r="O276" s="88"/>
      <c r="P276" s="229">
        <f>O276*H276</f>
        <v>0</v>
      </c>
      <c r="Q276" s="229">
        <v>0</v>
      </c>
      <c r="R276" s="229">
        <f>Q276*H276</f>
        <v>0</v>
      </c>
      <c r="S276" s="229">
        <v>0</v>
      </c>
      <c r="T276" s="230">
        <f>S276*H276</f>
        <v>0</v>
      </c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R276" s="231" t="s">
        <v>933</v>
      </c>
      <c r="AT276" s="231" t="s">
        <v>433</v>
      </c>
      <c r="AU276" s="231" t="s">
        <v>469</v>
      </c>
      <c r="AY276" s="21" t="s">
        <v>426</v>
      </c>
      <c r="BE276" s="232">
        <f>IF(N276="základní",J276,0)</f>
        <v>0</v>
      </c>
      <c r="BF276" s="232">
        <f>IF(N276="snížená",J276,0)</f>
        <v>0</v>
      </c>
      <c r="BG276" s="232">
        <f>IF(N276="zákl. přenesená",J276,0)</f>
        <v>0</v>
      </c>
      <c r="BH276" s="232">
        <f>IF(N276="sníž. přenesená",J276,0)</f>
        <v>0</v>
      </c>
      <c r="BI276" s="232">
        <f>IF(N276="nulová",J276,0)</f>
        <v>0</v>
      </c>
      <c r="BJ276" s="21" t="s">
        <v>81</v>
      </c>
      <c r="BK276" s="232">
        <f>ROUND(I276*H276,2)</f>
        <v>0</v>
      </c>
      <c r="BL276" s="21" t="s">
        <v>933</v>
      </c>
      <c r="BM276" s="231" t="s">
        <v>1879</v>
      </c>
    </row>
    <row r="277" s="12" customFormat="1" ht="20.88" customHeight="1">
      <c r="A277" s="12"/>
      <c r="B277" s="204"/>
      <c r="C277" s="205"/>
      <c r="D277" s="206" t="s">
        <v>73</v>
      </c>
      <c r="E277" s="218" t="s">
        <v>5465</v>
      </c>
      <c r="F277" s="218" t="s">
        <v>5466</v>
      </c>
      <c r="G277" s="205"/>
      <c r="H277" s="205"/>
      <c r="I277" s="208"/>
      <c r="J277" s="219">
        <f>BK277</f>
        <v>0</v>
      </c>
      <c r="K277" s="205"/>
      <c r="L277" s="210"/>
      <c r="M277" s="211"/>
      <c r="N277" s="212"/>
      <c r="O277" s="212"/>
      <c r="P277" s="213">
        <f>P278</f>
        <v>0</v>
      </c>
      <c r="Q277" s="212"/>
      <c r="R277" s="213">
        <f>R278</f>
        <v>0</v>
      </c>
      <c r="S277" s="212"/>
      <c r="T277" s="214">
        <f>T278</f>
        <v>0</v>
      </c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R277" s="215" t="s">
        <v>81</v>
      </c>
      <c r="AT277" s="216" t="s">
        <v>73</v>
      </c>
      <c r="AU277" s="216" t="s">
        <v>83</v>
      </c>
      <c r="AY277" s="215" t="s">
        <v>426</v>
      </c>
      <c r="BK277" s="217">
        <f>BK278</f>
        <v>0</v>
      </c>
    </row>
    <row r="278" s="2" customFormat="1" ht="21.75" customHeight="1">
      <c r="A278" s="42"/>
      <c r="B278" s="43"/>
      <c r="C278" s="220" t="s">
        <v>1227</v>
      </c>
      <c r="D278" s="220" t="s">
        <v>433</v>
      </c>
      <c r="E278" s="221" t="s">
        <v>5467</v>
      </c>
      <c r="F278" s="222" t="s">
        <v>5468</v>
      </c>
      <c r="G278" s="223" t="s">
        <v>740</v>
      </c>
      <c r="H278" s="224">
        <v>7.3799999999999999</v>
      </c>
      <c r="I278" s="225"/>
      <c r="J278" s="226">
        <f>ROUND(I278*H278,2)</f>
        <v>0</v>
      </c>
      <c r="K278" s="222" t="s">
        <v>28</v>
      </c>
      <c r="L278" s="48"/>
      <c r="M278" s="227" t="s">
        <v>28</v>
      </c>
      <c r="N278" s="228" t="s">
        <v>45</v>
      </c>
      <c r="O278" s="88"/>
      <c r="P278" s="229">
        <f>O278*H278</f>
        <v>0</v>
      </c>
      <c r="Q278" s="229">
        <v>0</v>
      </c>
      <c r="R278" s="229">
        <f>Q278*H278</f>
        <v>0</v>
      </c>
      <c r="S278" s="229">
        <v>0</v>
      </c>
      <c r="T278" s="230">
        <f>S278*H278</f>
        <v>0</v>
      </c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R278" s="231" t="s">
        <v>933</v>
      </c>
      <c r="AT278" s="231" t="s">
        <v>433</v>
      </c>
      <c r="AU278" s="231" t="s">
        <v>469</v>
      </c>
      <c r="AY278" s="21" t="s">
        <v>426</v>
      </c>
      <c r="BE278" s="232">
        <f>IF(N278="základní",J278,0)</f>
        <v>0</v>
      </c>
      <c r="BF278" s="232">
        <f>IF(N278="snížená",J278,0)</f>
        <v>0</v>
      </c>
      <c r="BG278" s="232">
        <f>IF(N278="zákl. přenesená",J278,0)</f>
        <v>0</v>
      </c>
      <c r="BH278" s="232">
        <f>IF(N278="sníž. přenesená",J278,0)</f>
        <v>0</v>
      </c>
      <c r="BI278" s="232">
        <f>IF(N278="nulová",J278,0)</f>
        <v>0</v>
      </c>
      <c r="BJ278" s="21" t="s">
        <v>81</v>
      </c>
      <c r="BK278" s="232">
        <f>ROUND(I278*H278,2)</f>
        <v>0</v>
      </c>
      <c r="BL278" s="21" t="s">
        <v>933</v>
      </c>
      <c r="BM278" s="231" t="s">
        <v>1891</v>
      </c>
    </row>
    <row r="279" s="12" customFormat="1" ht="20.88" customHeight="1">
      <c r="A279" s="12"/>
      <c r="B279" s="204"/>
      <c r="C279" s="205"/>
      <c r="D279" s="206" t="s">
        <v>73</v>
      </c>
      <c r="E279" s="218" t="s">
        <v>5469</v>
      </c>
      <c r="F279" s="218" t="s">
        <v>5470</v>
      </c>
      <c r="G279" s="205"/>
      <c r="H279" s="205"/>
      <c r="I279" s="208"/>
      <c r="J279" s="219">
        <f>BK279</f>
        <v>0</v>
      </c>
      <c r="K279" s="205"/>
      <c r="L279" s="210"/>
      <c r="M279" s="211"/>
      <c r="N279" s="212"/>
      <c r="O279" s="212"/>
      <c r="P279" s="213">
        <f>P280</f>
        <v>0</v>
      </c>
      <c r="Q279" s="212"/>
      <c r="R279" s="213">
        <f>R280</f>
        <v>0</v>
      </c>
      <c r="S279" s="212"/>
      <c r="T279" s="214">
        <f>T280</f>
        <v>0</v>
      </c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R279" s="215" t="s">
        <v>81</v>
      </c>
      <c r="AT279" s="216" t="s">
        <v>73</v>
      </c>
      <c r="AU279" s="216" t="s">
        <v>83</v>
      </c>
      <c r="AY279" s="215" t="s">
        <v>426</v>
      </c>
      <c r="BK279" s="217">
        <f>BK280</f>
        <v>0</v>
      </c>
    </row>
    <row r="280" s="2" customFormat="1" ht="16.5" customHeight="1">
      <c r="A280" s="42"/>
      <c r="B280" s="43"/>
      <c r="C280" s="220" t="s">
        <v>1239</v>
      </c>
      <c r="D280" s="220" t="s">
        <v>433</v>
      </c>
      <c r="E280" s="221" t="s">
        <v>5471</v>
      </c>
      <c r="F280" s="222" t="s">
        <v>5472</v>
      </c>
      <c r="G280" s="223" t="s">
        <v>4590</v>
      </c>
      <c r="H280" s="224">
        <v>48</v>
      </c>
      <c r="I280" s="225"/>
      <c r="J280" s="226">
        <f>ROUND(I280*H280,2)</f>
        <v>0</v>
      </c>
      <c r="K280" s="222" t="s">
        <v>28</v>
      </c>
      <c r="L280" s="48"/>
      <c r="M280" s="227" t="s">
        <v>28</v>
      </c>
      <c r="N280" s="228" t="s">
        <v>45</v>
      </c>
      <c r="O280" s="88"/>
      <c r="P280" s="229">
        <f>O280*H280</f>
        <v>0</v>
      </c>
      <c r="Q280" s="229">
        <v>0</v>
      </c>
      <c r="R280" s="229">
        <f>Q280*H280</f>
        <v>0</v>
      </c>
      <c r="S280" s="229">
        <v>0</v>
      </c>
      <c r="T280" s="230">
        <f>S280*H280</f>
        <v>0</v>
      </c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R280" s="231" t="s">
        <v>933</v>
      </c>
      <c r="AT280" s="231" t="s">
        <v>433</v>
      </c>
      <c r="AU280" s="231" t="s">
        <v>469</v>
      </c>
      <c r="AY280" s="21" t="s">
        <v>426</v>
      </c>
      <c r="BE280" s="232">
        <f>IF(N280="základní",J280,0)</f>
        <v>0</v>
      </c>
      <c r="BF280" s="232">
        <f>IF(N280="snížená",J280,0)</f>
        <v>0</v>
      </c>
      <c r="BG280" s="232">
        <f>IF(N280="zákl. přenesená",J280,0)</f>
        <v>0</v>
      </c>
      <c r="BH280" s="232">
        <f>IF(N280="sníž. přenesená",J280,0)</f>
        <v>0</v>
      </c>
      <c r="BI280" s="232">
        <f>IF(N280="nulová",J280,0)</f>
        <v>0</v>
      </c>
      <c r="BJ280" s="21" t="s">
        <v>81</v>
      </c>
      <c r="BK280" s="232">
        <f>ROUND(I280*H280,2)</f>
        <v>0</v>
      </c>
      <c r="BL280" s="21" t="s">
        <v>933</v>
      </c>
      <c r="BM280" s="231" t="s">
        <v>1900</v>
      </c>
    </row>
    <row r="281" s="12" customFormat="1" ht="20.88" customHeight="1">
      <c r="A281" s="12"/>
      <c r="B281" s="204"/>
      <c r="C281" s="205"/>
      <c r="D281" s="206" t="s">
        <v>73</v>
      </c>
      <c r="E281" s="218" t="s">
        <v>5473</v>
      </c>
      <c r="F281" s="218" t="s">
        <v>5474</v>
      </c>
      <c r="G281" s="205"/>
      <c r="H281" s="205"/>
      <c r="I281" s="208"/>
      <c r="J281" s="219">
        <f>BK281</f>
        <v>0</v>
      </c>
      <c r="K281" s="205"/>
      <c r="L281" s="210"/>
      <c r="M281" s="211"/>
      <c r="N281" s="212"/>
      <c r="O281" s="212"/>
      <c r="P281" s="213">
        <f>P282</f>
        <v>0</v>
      </c>
      <c r="Q281" s="212"/>
      <c r="R281" s="213">
        <f>R282</f>
        <v>0</v>
      </c>
      <c r="S281" s="212"/>
      <c r="T281" s="214">
        <f>T282</f>
        <v>0</v>
      </c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R281" s="215" t="s">
        <v>81</v>
      </c>
      <c r="AT281" s="216" t="s">
        <v>73</v>
      </c>
      <c r="AU281" s="216" t="s">
        <v>83</v>
      </c>
      <c r="AY281" s="215" t="s">
        <v>426</v>
      </c>
      <c r="BK281" s="217">
        <f>BK282</f>
        <v>0</v>
      </c>
    </row>
    <row r="282" s="2" customFormat="1" ht="16.5" customHeight="1">
      <c r="A282" s="42"/>
      <c r="B282" s="43"/>
      <c r="C282" s="220" t="s">
        <v>1244</v>
      </c>
      <c r="D282" s="220" t="s">
        <v>433</v>
      </c>
      <c r="E282" s="221" t="s">
        <v>5475</v>
      </c>
      <c r="F282" s="222" t="s">
        <v>5476</v>
      </c>
      <c r="G282" s="223" t="s">
        <v>4590</v>
      </c>
      <c r="H282" s="224">
        <v>32</v>
      </c>
      <c r="I282" s="225"/>
      <c r="J282" s="226">
        <f>ROUND(I282*H282,2)</f>
        <v>0</v>
      </c>
      <c r="K282" s="222" t="s">
        <v>28</v>
      </c>
      <c r="L282" s="48"/>
      <c r="M282" s="227" t="s">
        <v>28</v>
      </c>
      <c r="N282" s="228" t="s">
        <v>45</v>
      </c>
      <c r="O282" s="88"/>
      <c r="P282" s="229">
        <f>O282*H282</f>
        <v>0</v>
      </c>
      <c r="Q282" s="229">
        <v>0</v>
      </c>
      <c r="R282" s="229">
        <f>Q282*H282</f>
        <v>0</v>
      </c>
      <c r="S282" s="229">
        <v>0</v>
      </c>
      <c r="T282" s="230">
        <f>S282*H282</f>
        <v>0</v>
      </c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R282" s="231" t="s">
        <v>933</v>
      </c>
      <c r="AT282" s="231" t="s">
        <v>433</v>
      </c>
      <c r="AU282" s="231" t="s">
        <v>469</v>
      </c>
      <c r="AY282" s="21" t="s">
        <v>426</v>
      </c>
      <c r="BE282" s="232">
        <f>IF(N282="základní",J282,0)</f>
        <v>0</v>
      </c>
      <c r="BF282" s="232">
        <f>IF(N282="snížená",J282,0)</f>
        <v>0</v>
      </c>
      <c r="BG282" s="232">
        <f>IF(N282="zákl. přenesená",J282,0)</f>
        <v>0</v>
      </c>
      <c r="BH282" s="232">
        <f>IF(N282="sníž. přenesená",J282,0)</f>
        <v>0</v>
      </c>
      <c r="BI282" s="232">
        <f>IF(N282="nulová",J282,0)</f>
        <v>0</v>
      </c>
      <c r="BJ282" s="21" t="s">
        <v>81</v>
      </c>
      <c r="BK282" s="232">
        <f>ROUND(I282*H282,2)</f>
        <v>0</v>
      </c>
      <c r="BL282" s="21" t="s">
        <v>933</v>
      </c>
      <c r="BM282" s="231" t="s">
        <v>1912</v>
      </c>
    </row>
    <row r="283" s="12" customFormat="1" ht="22.8" customHeight="1">
      <c r="A283" s="12"/>
      <c r="B283" s="204"/>
      <c r="C283" s="205"/>
      <c r="D283" s="206" t="s">
        <v>73</v>
      </c>
      <c r="E283" s="218" t="s">
        <v>5477</v>
      </c>
      <c r="F283" s="218" t="s">
        <v>5478</v>
      </c>
      <c r="G283" s="205"/>
      <c r="H283" s="205"/>
      <c r="I283" s="208"/>
      <c r="J283" s="219">
        <f>BK283</f>
        <v>0</v>
      </c>
      <c r="K283" s="205"/>
      <c r="L283" s="210"/>
      <c r="M283" s="211"/>
      <c r="N283" s="212"/>
      <c r="O283" s="212"/>
      <c r="P283" s="213">
        <f>SUM(P284:P286)</f>
        <v>0</v>
      </c>
      <c r="Q283" s="212"/>
      <c r="R283" s="213">
        <f>SUM(R284:R286)</f>
        <v>0</v>
      </c>
      <c r="S283" s="212"/>
      <c r="T283" s="214">
        <f>SUM(T284:T286)</f>
        <v>0</v>
      </c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R283" s="215" t="s">
        <v>81</v>
      </c>
      <c r="AT283" s="216" t="s">
        <v>73</v>
      </c>
      <c r="AU283" s="216" t="s">
        <v>81</v>
      </c>
      <c r="AY283" s="215" t="s">
        <v>426</v>
      </c>
      <c r="BK283" s="217">
        <f>SUM(BK284:BK286)</f>
        <v>0</v>
      </c>
    </row>
    <row r="284" s="2" customFormat="1" ht="16.5" customHeight="1">
      <c r="A284" s="42"/>
      <c r="B284" s="43"/>
      <c r="C284" s="220" t="s">
        <v>1250</v>
      </c>
      <c r="D284" s="220" t="s">
        <v>433</v>
      </c>
      <c r="E284" s="221" t="s">
        <v>5479</v>
      </c>
      <c r="F284" s="222" t="s">
        <v>5480</v>
      </c>
      <c r="G284" s="223" t="s">
        <v>5481</v>
      </c>
      <c r="H284" s="224">
        <v>1</v>
      </c>
      <c r="I284" s="225"/>
      <c r="J284" s="226">
        <f>ROUND(I284*H284,2)</f>
        <v>0</v>
      </c>
      <c r="K284" s="222" t="s">
        <v>28</v>
      </c>
      <c r="L284" s="48"/>
      <c r="M284" s="227" t="s">
        <v>28</v>
      </c>
      <c r="N284" s="228" t="s">
        <v>45</v>
      </c>
      <c r="O284" s="88"/>
      <c r="P284" s="229">
        <f>O284*H284</f>
        <v>0</v>
      </c>
      <c r="Q284" s="229">
        <v>0</v>
      </c>
      <c r="R284" s="229">
        <f>Q284*H284</f>
        <v>0</v>
      </c>
      <c r="S284" s="229">
        <v>0</v>
      </c>
      <c r="T284" s="230">
        <f>S284*H284</f>
        <v>0</v>
      </c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R284" s="231" t="s">
        <v>933</v>
      </c>
      <c r="AT284" s="231" t="s">
        <v>433</v>
      </c>
      <c r="AU284" s="231" t="s">
        <v>83</v>
      </c>
      <c r="AY284" s="21" t="s">
        <v>426</v>
      </c>
      <c r="BE284" s="232">
        <f>IF(N284="základní",J284,0)</f>
        <v>0</v>
      </c>
      <c r="BF284" s="232">
        <f>IF(N284="snížená",J284,0)</f>
        <v>0</v>
      </c>
      <c r="BG284" s="232">
        <f>IF(N284="zákl. přenesená",J284,0)</f>
        <v>0</v>
      </c>
      <c r="BH284" s="232">
        <f>IF(N284="sníž. přenesená",J284,0)</f>
        <v>0</v>
      </c>
      <c r="BI284" s="232">
        <f>IF(N284="nulová",J284,0)</f>
        <v>0</v>
      </c>
      <c r="BJ284" s="21" t="s">
        <v>81</v>
      </c>
      <c r="BK284" s="232">
        <f>ROUND(I284*H284,2)</f>
        <v>0</v>
      </c>
      <c r="BL284" s="21" t="s">
        <v>933</v>
      </c>
      <c r="BM284" s="231" t="s">
        <v>1924</v>
      </c>
    </row>
    <row r="285" s="2" customFormat="1" ht="16.5" customHeight="1">
      <c r="A285" s="42"/>
      <c r="B285" s="43"/>
      <c r="C285" s="220" t="s">
        <v>1257</v>
      </c>
      <c r="D285" s="220" t="s">
        <v>433</v>
      </c>
      <c r="E285" s="221" t="s">
        <v>5482</v>
      </c>
      <c r="F285" s="222" t="s">
        <v>5483</v>
      </c>
      <c r="G285" s="223" t="s">
        <v>5481</v>
      </c>
      <c r="H285" s="224">
        <v>1</v>
      </c>
      <c r="I285" s="225"/>
      <c r="J285" s="226">
        <f>ROUND(I285*H285,2)</f>
        <v>0</v>
      </c>
      <c r="K285" s="222" t="s">
        <v>28</v>
      </c>
      <c r="L285" s="48"/>
      <c r="M285" s="227" t="s">
        <v>28</v>
      </c>
      <c r="N285" s="228" t="s">
        <v>45</v>
      </c>
      <c r="O285" s="88"/>
      <c r="P285" s="229">
        <f>O285*H285</f>
        <v>0</v>
      </c>
      <c r="Q285" s="229">
        <v>0</v>
      </c>
      <c r="R285" s="229">
        <f>Q285*H285</f>
        <v>0</v>
      </c>
      <c r="S285" s="229">
        <v>0</v>
      </c>
      <c r="T285" s="230">
        <f>S285*H285</f>
        <v>0</v>
      </c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R285" s="231" t="s">
        <v>933</v>
      </c>
      <c r="AT285" s="231" t="s">
        <v>433</v>
      </c>
      <c r="AU285" s="231" t="s">
        <v>83</v>
      </c>
      <c r="AY285" s="21" t="s">
        <v>426</v>
      </c>
      <c r="BE285" s="232">
        <f>IF(N285="základní",J285,0)</f>
        <v>0</v>
      </c>
      <c r="BF285" s="232">
        <f>IF(N285="snížená",J285,0)</f>
        <v>0</v>
      </c>
      <c r="BG285" s="232">
        <f>IF(N285="zákl. přenesená",J285,0)</f>
        <v>0</v>
      </c>
      <c r="BH285" s="232">
        <f>IF(N285="sníž. přenesená",J285,0)</f>
        <v>0</v>
      </c>
      <c r="BI285" s="232">
        <f>IF(N285="nulová",J285,0)</f>
        <v>0</v>
      </c>
      <c r="BJ285" s="21" t="s">
        <v>81</v>
      </c>
      <c r="BK285" s="232">
        <f>ROUND(I285*H285,2)</f>
        <v>0</v>
      </c>
      <c r="BL285" s="21" t="s">
        <v>933</v>
      </c>
      <c r="BM285" s="231" t="s">
        <v>5484</v>
      </c>
    </row>
    <row r="286" s="2" customFormat="1" ht="16.5" customHeight="1">
      <c r="A286" s="42"/>
      <c r="B286" s="43"/>
      <c r="C286" s="220" t="s">
        <v>1262</v>
      </c>
      <c r="D286" s="220" t="s">
        <v>433</v>
      </c>
      <c r="E286" s="221" t="s">
        <v>5485</v>
      </c>
      <c r="F286" s="222" t="s">
        <v>5486</v>
      </c>
      <c r="G286" s="223" t="s">
        <v>5481</v>
      </c>
      <c r="H286" s="224">
        <v>1</v>
      </c>
      <c r="I286" s="225"/>
      <c r="J286" s="226">
        <f>ROUND(I286*H286,2)</f>
        <v>0</v>
      </c>
      <c r="K286" s="222" t="s">
        <v>28</v>
      </c>
      <c r="L286" s="48"/>
      <c r="M286" s="300" t="s">
        <v>28</v>
      </c>
      <c r="N286" s="301" t="s">
        <v>45</v>
      </c>
      <c r="O286" s="297"/>
      <c r="P286" s="302">
        <f>O286*H286</f>
        <v>0</v>
      </c>
      <c r="Q286" s="302">
        <v>0</v>
      </c>
      <c r="R286" s="302">
        <f>Q286*H286</f>
        <v>0</v>
      </c>
      <c r="S286" s="302">
        <v>0</v>
      </c>
      <c r="T286" s="303">
        <f>S286*H286</f>
        <v>0</v>
      </c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R286" s="231" t="s">
        <v>933</v>
      </c>
      <c r="AT286" s="231" t="s">
        <v>433</v>
      </c>
      <c r="AU286" s="231" t="s">
        <v>83</v>
      </c>
      <c r="AY286" s="21" t="s">
        <v>426</v>
      </c>
      <c r="BE286" s="232">
        <f>IF(N286="základní",J286,0)</f>
        <v>0</v>
      </c>
      <c r="BF286" s="232">
        <f>IF(N286="snížená",J286,0)</f>
        <v>0</v>
      </c>
      <c r="BG286" s="232">
        <f>IF(N286="zákl. přenesená",J286,0)</f>
        <v>0</v>
      </c>
      <c r="BH286" s="232">
        <f>IF(N286="sníž. přenesená",J286,0)</f>
        <v>0</v>
      </c>
      <c r="BI286" s="232">
        <f>IF(N286="nulová",J286,0)</f>
        <v>0</v>
      </c>
      <c r="BJ286" s="21" t="s">
        <v>81</v>
      </c>
      <c r="BK286" s="232">
        <f>ROUND(I286*H286,2)</f>
        <v>0</v>
      </c>
      <c r="BL286" s="21" t="s">
        <v>933</v>
      </c>
      <c r="BM286" s="231" t="s">
        <v>5487</v>
      </c>
    </row>
    <row r="287" s="2" customFormat="1" ht="6.96" customHeight="1">
      <c r="A287" s="42"/>
      <c r="B287" s="63"/>
      <c r="C287" s="64"/>
      <c r="D287" s="64"/>
      <c r="E287" s="64"/>
      <c r="F287" s="64"/>
      <c r="G287" s="64"/>
      <c r="H287" s="64"/>
      <c r="I287" s="64"/>
      <c r="J287" s="64"/>
      <c r="K287" s="64"/>
      <c r="L287" s="48"/>
      <c r="M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</row>
  </sheetData>
  <sheetProtection sheet="1" autoFilter="0" formatColumns="0" formatRows="0" objects="1" scenarios="1" spinCount="100000" saltValue="6OsDtHPmJE9PwXZIriuXS72o8xxEfrhPUHHhYHwFtxPKS+62N+C+L8LKEE6hXZwIZT7jhlDirkIy8S6NTlhO7Q==" hashValue="quNcGEbSYaZibgMxVoYtQBNcI7RqYCK3kwTIgJIc4t3Z7s/ajvxhe23Ac6vncvBamZuWEe8XQRa1J4EHR5Sz0g==" algorithmName="SHA-512" password="CC35"/>
  <autoFilter ref="C125:K28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114:H114"/>
    <mergeCell ref="E116:H116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106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83</v>
      </c>
    </row>
    <row r="4" s="1" customFormat="1" ht="24.96" customHeight="1">
      <c r="B4" s="24"/>
      <c r="D4" s="145" t="s">
        <v>147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26.25" customHeight="1">
      <c r="B7" s="24"/>
      <c r="E7" s="148" t="str">
        <f>'Rekapitulace stavby'!K6</f>
        <v>Rozvoj odbor. výukových prostor vč. vybavení na zákl. školách v Jihlavě - II. etapa - ZŠ Havlíčkova II.</v>
      </c>
      <c r="F7" s="147"/>
      <c r="G7" s="147"/>
      <c r="H7" s="147"/>
      <c r="L7" s="24"/>
    </row>
    <row r="8" s="1" customFormat="1" ht="12" customHeight="1">
      <c r="B8" s="24"/>
      <c r="D8" s="147" t="s">
        <v>156</v>
      </c>
      <c r="L8" s="24"/>
    </row>
    <row r="9" s="2" customFormat="1" ht="23.25" customHeight="1">
      <c r="A9" s="42"/>
      <c r="B9" s="48"/>
      <c r="C9" s="42"/>
      <c r="D9" s="42"/>
      <c r="E9" s="148" t="s">
        <v>159</v>
      </c>
      <c r="F9" s="42"/>
      <c r="G9" s="42"/>
      <c r="H9" s="42"/>
      <c r="I9" s="42"/>
      <c r="J9" s="42"/>
      <c r="K9" s="42"/>
      <c r="L9" s="149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</row>
    <row r="10" s="2" customFormat="1" ht="12" customHeight="1">
      <c r="A10" s="42"/>
      <c r="B10" s="48"/>
      <c r="C10" s="42"/>
      <c r="D10" s="147" t="s">
        <v>161</v>
      </c>
      <c r="E10" s="42"/>
      <c r="F10" s="42"/>
      <c r="G10" s="42"/>
      <c r="H10" s="42"/>
      <c r="I10" s="42"/>
      <c r="J10" s="42"/>
      <c r="K10" s="42"/>
      <c r="L10" s="149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</row>
    <row r="11" s="2" customFormat="1" ht="16.5" customHeight="1">
      <c r="A11" s="42"/>
      <c r="B11" s="48"/>
      <c r="C11" s="42"/>
      <c r="D11" s="42"/>
      <c r="E11" s="150" t="s">
        <v>5488</v>
      </c>
      <c r="F11" s="42"/>
      <c r="G11" s="42"/>
      <c r="H11" s="42"/>
      <c r="I11" s="42"/>
      <c r="J11" s="42"/>
      <c r="K11" s="42"/>
      <c r="L11" s="149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>
      <c r="A12" s="42"/>
      <c r="B12" s="48"/>
      <c r="C12" s="42"/>
      <c r="D12" s="42"/>
      <c r="E12" s="42"/>
      <c r="F12" s="42"/>
      <c r="G12" s="42"/>
      <c r="H12" s="42"/>
      <c r="I12" s="42"/>
      <c r="J12" s="42"/>
      <c r="K12" s="42"/>
      <c r="L12" s="149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2" customHeight="1">
      <c r="A13" s="42"/>
      <c r="B13" s="48"/>
      <c r="C13" s="42"/>
      <c r="D13" s="147" t="s">
        <v>18</v>
      </c>
      <c r="E13" s="42"/>
      <c r="F13" s="137" t="s">
        <v>28</v>
      </c>
      <c r="G13" s="42"/>
      <c r="H13" s="42"/>
      <c r="I13" s="147" t="s">
        <v>20</v>
      </c>
      <c r="J13" s="137" t="s">
        <v>28</v>
      </c>
      <c r="K13" s="42"/>
      <c r="L13" s="149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 ht="12" customHeight="1">
      <c r="A14" s="42"/>
      <c r="B14" s="48"/>
      <c r="C14" s="42"/>
      <c r="D14" s="147" t="s">
        <v>22</v>
      </c>
      <c r="E14" s="42"/>
      <c r="F14" s="137" t="s">
        <v>23</v>
      </c>
      <c r="G14" s="42"/>
      <c r="H14" s="42"/>
      <c r="I14" s="147" t="s">
        <v>24</v>
      </c>
      <c r="J14" s="151" t="str">
        <f>'Rekapitulace stavby'!AN8</f>
        <v>11. 9. 2024</v>
      </c>
      <c r="K14" s="42"/>
      <c r="L14" s="149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0.8" customHeight="1">
      <c r="A15" s="42"/>
      <c r="B15" s="48"/>
      <c r="C15" s="42"/>
      <c r="D15" s="42"/>
      <c r="E15" s="42"/>
      <c r="F15" s="42"/>
      <c r="G15" s="42"/>
      <c r="H15" s="42"/>
      <c r="I15" s="42"/>
      <c r="J15" s="42"/>
      <c r="K15" s="42"/>
      <c r="L15" s="149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26</v>
      </c>
      <c r="E16" s="42"/>
      <c r="F16" s="42"/>
      <c r="G16" s="42"/>
      <c r="H16" s="42"/>
      <c r="I16" s="147" t="s">
        <v>27</v>
      </c>
      <c r="J16" s="137" t="s">
        <v>28</v>
      </c>
      <c r="K16" s="42"/>
      <c r="L16" s="149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8" customHeight="1">
      <c r="A17" s="42"/>
      <c r="B17" s="48"/>
      <c r="C17" s="42"/>
      <c r="D17" s="42"/>
      <c r="E17" s="137" t="s">
        <v>29</v>
      </c>
      <c r="F17" s="42"/>
      <c r="G17" s="42"/>
      <c r="H17" s="42"/>
      <c r="I17" s="147" t="s">
        <v>30</v>
      </c>
      <c r="J17" s="137" t="s">
        <v>28</v>
      </c>
      <c r="K17" s="42"/>
      <c r="L17" s="149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6.96" customHeight="1">
      <c r="A18" s="42"/>
      <c r="B18" s="48"/>
      <c r="C18" s="42"/>
      <c r="D18" s="42"/>
      <c r="E18" s="42"/>
      <c r="F18" s="42"/>
      <c r="G18" s="42"/>
      <c r="H18" s="42"/>
      <c r="I18" s="42"/>
      <c r="J18" s="42"/>
      <c r="K18" s="42"/>
      <c r="L18" s="149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2" customHeight="1">
      <c r="A19" s="42"/>
      <c r="B19" s="48"/>
      <c r="C19" s="42"/>
      <c r="D19" s="147" t="s">
        <v>31</v>
      </c>
      <c r="E19" s="42"/>
      <c r="F19" s="42"/>
      <c r="G19" s="42"/>
      <c r="H19" s="42"/>
      <c r="I19" s="147" t="s">
        <v>27</v>
      </c>
      <c r="J19" s="37" t="str">
        <f>'Rekapitulace stavby'!AN13</f>
        <v>Vyplň údaj</v>
      </c>
      <c r="K19" s="42"/>
      <c r="L19" s="149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18" customHeight="1">
      <c r="A20" s="42"/>
      <c r="B20" s="48"/>
      <c r="C20" s="42"/>
      <c r="D20" s="42"/>
      <c r="E20" s="37" t="str">
        <f>'Rekapitulace stavby'!E14</f>
        <v>Vyplň údaj</v>
      </c>
      <c r="F20" s="137"/>
      <c r="G20" s="137"/>
      <c r="H20" s="137"/>
      <c r="I20" s="147" t="s">
        <v>30</v>
      </c>
      <c r="J20" s="37" t="str">
        <f>'Rekapitulace stavby'!AN14</f>
        <v>Vyplň údaj</v>
      </c>
      <c r="K20" s="42"/>
      <c r="L20" s="149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6.96" customHeight="1">
      <c r="A21" s="42"/>
      <c r="B21" s="48"/>
      <c r="C21" s="42"/>
      <c r="D21" s="42"/>
      <c r="E21" s="42"/>
      <c r="F21" s="42"/>
      <c r="G21" s="42"/>
      <c r="H21" s="42"/>
      <c r="I21" s="42"/>
      <c r="J21" s="42"/>
      <c r="K21" s="42"/>
      <c r="L21" s="149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2" customHeight="1">
      <c r="A22" s="42"/>
      <c r="B22" s="48"/>
      <c r="C22" s="42"/>
      <c r="D22" s="147" t="s">
        <v>33</v>
      </c>
      <c r="E22" s="42"/>
      <c r="F22" s="42"/>
      <c r="G22" s="42"/>
      <c r="H22" s="42"/>
      <c r="I22" s="147" t="s">
        <v>27</v>
      </c>
      <c r="J22" s="137" t="s">
        <v>28</v>
      </c>
      <c r="K22" s="42"/>
      <c r="L22" s="149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18" customHeight="1">
      <c r="A23" s="42"/>
      <c r="B23" s="48"/>
      <c r="C23" s="42"/>
      <c r="D23" s="42"/>
      <c r="E23" s="137" t="s">
        <v>34</v>
      </c>
      <c r="F23" s="42"/>
      <c r="G23" s="42"/>
      <c r="H23" s="42"/>
      <c r="I23" s="147" t="s">
        <v>30</v>
      </c>
      <c r="J23" s="137" t="s">
        <v>28</v>
      </c>
      <c r="K23" s="42"/>
      <c r="L23" s="149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6.96" customHeight="1">
      <c r="A24" s="42"/>
      <c r="B24" s="48"/>
      <c r="C24" s="42"/>
      <c r="D24" s="42"/>
      <c r="E24" s="42"/>
      <c r="F24" s="42"/>
      <c r="G24" s="42"/>
      <c r="H24" s="42"/>
      <c r="I24" s="42"/>
      <c r="J24" s="42"/>
      <c r="K24" s="42"/>
      <c r="L24" s="149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2" customHeight="1">
      <c r="A25" s="42"/>
      <c r="B25" s="48"/>
      <c r="C25" s="42"/>
      <c r="D25" s="147" t="s">
        <v>36</v>
      </c>
      <c r="E25" s="42"/>
      <c r="F25" s="42"/>
      <c r="G25" s="42"/>
      <c r="H25" s="42"/>
      <c r="I25" s="147" t="s">
        <v>27</v>
      </c>
      <c r="J25" s="137" t="s">
        <v>28</v>
      </c>
      <c r="K25" s="42"/>
      <c r="L25" s="149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18" customHeight="1">
      <c r="A26" s="42"/>
      <c r="B26" s="48"/>
      <c r="C26" s="42"/>
      <c r="D26" s="42"/>
      <c r="E26" s="137" t="s">
        <v>5489</v>
      </c>
      <c r="F26" s="42"/>
      <c r="G26" s="42"/>
      <c r="H26" s="42"/>
      <c r="I26" s="147" t="s">
        <v>30</v>
      </c>
      <c r="J26" s="137" t="s">
        <v>28</v>
      </c>
      <c r="K26" s="42"/>
      <c r="L26" s="149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6.96" customHeight="1">
      <c r="A27" s="42"/>
      <c r="B27" s="48"/>
      <c r="C27" s="42"/>
      <c r="D27" s="42"/>
      <c r="E27" s="42"/>
      <c r="F27" s="42"/>
      <c r="G27" s="42"/>
      <c r="H27" s="42"/>
      <c r="I27" s="42"/>
      <c r="J27" s="42"/>
      <c r="K27" s="42"/>
      <c r="L27" s="149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2" customHeight="1">
      <c r="A28" s="42"/>
      <c r="B28" s="48"/>
      <c r="C28" s="42"/>
      <c r="D28" s="147" t="s">
        <v>38</v>
      </c>
      <c r="E28" s="42"/>
      <c r="F28" s="42"/>
      <c r="G28" s="42"/>
      <c r="H28" s="42"/>
      <c r="I28" s="42"/>
      <c r="J28" s="42"/>
      <c r="K28" s="42"/>
      <c r="L28" s="149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8" customFormat="1" ht="16.5" customHeight="1">
      <c r="A29" s="152"/>
      <c r="B29" s="153"/>
      <c r="C29" s="152"/>
      <c r="D29" s="152"/>
      <c r="E29" s="154" t="s">
        <v>28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2"/>
      <c r="B30" s="48"/>
      <c r="C30" s="42"/>
      <c r="D30" s="42"/>
      <c r="E30" s="42"/>
      <c r="F30" s="42"/>
      <c r="G30" s="42"/>
      <c r="H30" s="42"/>
      <c r="I30" s="42"/>
      <c r="J30" s="42"/>
      <c r="K30" s="42"/>
      <c r="L30" s="149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2" customFormat="1" ht="6.96" customHeight="1">
      <c r="A31" s="42"/>
      <c r="B31" s="48"/>
      <c r="C31" s="42"/>
      <c r="D31" s="157"/>
      <c r="E31" s="157"/>
      <c r="F31" s="157"/>
      <c r="G31" s="157"/>
      <c r="H31" s="157"/>
      <c r="I31" s="157"/>
      <c r="J31" s="157"/>
      <c r="K31" s="157"/>
      <c r="L31" s="149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</row>
    <row r="32" s="2" customFormat="1" ht="25.44" customHeight="1">
      <c r="A32" s="42"/>
      <c r="B32" s="48"/>
      <c r="C32" s="42"/>
      <c r="D32" s="158" t="s">
        <v>40</v>
      </c>
      <c r="E32" s="42"/>
      <c r="F32" s="42"/>
      <c r="G32" s="42"/>
      <c r="H32" s="42"/>
      <c r="I32" s="42"/>
      <c r="J32" s="159">
        <f>ROUND(J86, 2)</f>
        <v>0</v>
      </c>
      <c r="K32" s="42"/>
      <c r="L32" s="149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49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14.4" customHeight="1">
      <c r="A34" s="42"/>
      <c r="B34" s="48"/>
      <c r="C34" s="42"/>
      <c r="D34" s="42"/>
      <c r="E34" s="42"/>
      <c r="F34" s="160" t="s">
        <v>42</v>
      </c>
      <c r="G34" s="42"/>
      <c r="H34" s="42"/>
      <c r="I34" s="160" t="s">
        <v>41</v>
      </c>
      <c r="J34" s="160" t="s">
        <v>43</v>
      </c>
      <c r="K34" s="42"/>
      <c r="L34" s="149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14.4" customHeight="1">
      <c r="A35" s="42"/>
      <c r="B35" s="48"/>
      <c r="C35" s="42"/>
      <c r="D35" s="161" t="s">
        <v>44</v>
      </c>
      <c r="E35" s="147" t="s">
        <v>45</v>
      </c>
      <c r="F35" s="162">
        <f>ROUND((SUM(BE86:BE133)),  2)</f>
        <v>0</v>
      </c>
      <c r="G35" s="42"/>
      <c r="H35" s="42"/>
      <c r="I35" s="163">
        <v>0.20999999999999999</v>
      </c>
      <c r="J35" s="162">
        <f>ROUND(((SUM(BE86:BE133))*I35),  2)</f>
        <v>0</v>
      </c>
      <c r="K35" s="42"/>
      <c r="L35" s="149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147" t="s">
        <v>46</v>
      </c>
      <c r="F36" s="162">
        <f>ROUND((SUM(BF86:BF133)),  2)</f>
        <v>0</v>
      </c>
      <c r="G36" s="42"/>
      <c r="H36" s="42"/>
      <c r="I36" s="163">
        <v>0.14999999999999999</v>
      </c>
      <c r="J36" s="162">
        <f>ROUND(((SUM(BF86:BF133))*I36),  2)</f>
        <v>0</v>
      </c>
      <c r="K36" s="42"/>
      <c r="L36" s="149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hidden="1" s="2" customFormat="1" ht="14.4" customHeight="1">
      <c r="A37" s="42"/>
      <c r="B37" s="48"/>
      <c r="C37" s="42"/>
      <c r="D37" s="42"/>
      <c r="E37" s="147" t="s">
        <v>47</v>
      </c>
      <c r="F37" s="162">
        <f>ROUND((SUM(BG86:BG133)),  2)</f>
        <v>0</v>
      </c>
      <c r="G37" s="42"/>
      <c r="H37" s="42"/>
      <c r="I37" s="163">
        <v>0.20999999999999999</v>
      </c>
      <c r="J37" s="162">
        <f>0</f>
        <v>0</v>
      </c>
      <c r="K37" s="42"/>
      <c r="L37" s="149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hidden="1" s="2" customFormat="1" ht="14.4" customHeight="1">
      <c r="A38" s="42"/>
      <c r="B38" s="48"/>
      <c r="C38" s="42"/>
      <c r="D38" s="42"/>
      <c r="E38" s="147" t="s">
        <v>48</v>
      </c>
      <c r="F38" s="162">
        <f>ROUND((SUM(BH86:BH133)),  2)</f>
        <v>0</v>
      </c>
      <c r="G38" s="42"/>
      <c r="H38" s="42"/>
      <c r="I38" s="163">
        <v>0.14999999999999999</v>
      </c>
      <c r="J38" s="162">
        <f>0</f>
        <v>0</v>
      </c>
      <c r="K38" s="42"/>
      <c r="L38" s="149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49</v>
      </c>
      <c r="F39" s="162">
        <f>ROUND((SUM(BI86:BI133)),  2)</f>
        <v>0</v>
      </c>
      <c r="G39" s="42"/>
      <c r="H39" s="42"/>
      <c r="I39" s="163">
        <v>0</v>
      </c>
      <c r="J39" s="162">
        <f>0</f>
        <v>0</v>
      </c>
      <c r="K39" s="42"/>
      <c r="L39" s="149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s="2" customFormat="1" ht="6.96" customHeight="1">
      <c r="A40" s="42"/>
      <c r="B40" s="48"/>
      <c r="C40" s="42"/>
      <c r="D40" s="42"/>
      <c r="E40" s="42"/>
      <c r="F40" s="42"/>
      <c r="G40" s="42"/>
      <c r="H40" s="42"/>
      <c r="I40" s="42"/>
      <c r="J40" s="42"/>
      <c r="K40" s="42"/>
      <c r="L40" s="149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s="2" customFormat="1" ht="25.44" customHeight="1">
      <c r="A41" s="42"/>
      <c r="B41" s="48"/>
      <c r="C41" s="164"/>
      <c r="D41" s="165" t="s">
        <v>50</v>
      </c>
      <c r="E41" s="166"/>
      <c r="F41" s="166"/>
      <c r="G41" s="167" t="s">
        <v>51</v>
      </c>
      <c r="H41" s="168" t="s">
        <v>52</v>
      </c>
      <c r="I41" s="166"/>
      <c r="J41" s="169">
        <f>SUM(J32:J39)</f>
        <v>0</v>
      </c>
      <c r="K41" s="170"/>
      <c r="L41" s="149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14.4" customHeight="1">
      <c r="A42" s="42"/>
      <c r="B42" s="171"/>
      <c r="C42" s="172"/>
      <c r="D42" s="172"/>
      <c r="E42" s="172"/>
      <c r="F42" s="172"/>
      <c r="G42" s="172"/>
      <c r="H42" s="172"/>
      <c r="I42" s="172"/>
      <c r="J42" s="172"/>
      <c r="K42" s="172"/>
      <c r="L42" s="149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6" s="2" customFormat="1" ht="6.96" customHeight="1">
      <c r="A46" s="42"/>
      <c r="B46" s="173"/>
      <c r="C46" s="174"/>
      <c r="D46" s="174"/>
      <c r="E46" s="174"/>
      <c r="F46" s="174"/>
      <c r="G46" s="174"/>
      <c r="H46" s="174"/>
      <c r="I46" s="174"/>
      <c r="J46" s="174"/>
      <c r="K46" s="174"/>
      <c r="L46" s="149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</row>
    <row r="47" s="2" customFormat="1" ht="24.96" customHeight="1">
      <c r="A47" s="42"/>
      <c r="B47" s="43"/>
      <c r="C47" s="27" t="s">
        <v>236</v>
      </c>
      <c r="D47" s="44"/>
      <c r="E47" s="44"/>
      <c r="F47" s="44"/>
      <c r="G47" s="44"/>
      <c r="H47" s="44"/>
      <c r="I47" s="44"/>
      <c r="J47" s="44"/>
      <c r="K47" s="44"/>
      <c r="L47" s="149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</row>
    <row r="48" s="2" customFormat="1" ht="6.96" customHeight="1">
      <c r="A48" s="42"/>
      <c r="B48" s="43"/>
      <c r="C48" s="44"/>
      <c r="D48" s="44"/>
      <c r="E48" s="44"/>
      <c r="F48" s="44"/>
      <c r="G48" s="44"/>
      <c r="H48" s="44"/>
      <c r="I48" s="44"/>
      <c r="J48" s="44"/>
      <c r="K48" s="44"/>
      <c r="L48" s="149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12" customHeight="1">
      <c r="A49" s="42"/>
      <c r="B49" s="43"/>
      <c r="C49" s="36" t="s">
        <v>16</v>
      </c>
      <c r="D49" s="44"/>
      <c r="E49" s="44"/>
      <c r="F49" s="44"/>
      <c r="G49" s="44"/>
      <c r="H49" s="44"/>
      <c r="I49" s="44"/>
      <c r="J49" s="44"/>
      <c r="K49" s="44"/>
      <c r="L49" s="149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26.25" customHeight="1">
      <c r="A50" s="42"/>
      <c r="B50" s="43"/>
      <c r="C50" s="44"/>
      <c r="D50" s="44"/>
      <c r="E50" s="175" t="str">
        <f>E7</f>
        <v>Rozvoj odbor. výukových prostor vč. vybavení na zákl. školách v Jihlavě - II. etapa - ZŠ Havlíčkova II.</v>
      </c>
      <c r="F50" s="36"/>
      <c r="G50" s="36"/>
      <c r="H50" s="36"/>
      <c r="I50" s="44"/>
      <c r="J50" s="44"/>
      <c r="K50" s="44"/>
      <c r="L50" s="149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1" customFormat="1" ht="12" customHeight="1">
      <c r="B51" s="25"/>
      <c r="C51" s="36" t="s">
        <v>156</v>
      </c>
      <c r="D51" s="26"/>
      <c r="E51" s="26"/>
      <c r="F51" s="26"/>
      <c r="G51" s="26"/>
      <c r="H51" s="26"/>
      <c r="I51" s="26"/>
      <c r="J51" s="26"/>
      <c r="K51" s="26"/>
      <c r="L51" s="24"/>
    </row>
    <row r="52" s="2" customFormat="1" ht="23.25" customHeight="1">
      <c r="A52" s="42"/>
      <c r="B52" s="43"/>
      <c r="C52" s="44"/>
      <c r="D52" s="44"/>
      <c r="E52" s="175" t="s">
        <v>159</v>
      </c>
      <c r="F52" s="44"/>
      <c r="G52" s="44"/>
      <c r="H52" s="44"/>
      <c r="I52" s="44"/>
      <c r="J52" s="44"/>
      <c r="K52" s="44"/>
      <c r="L52" s="149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2" customFormat="1" ht="12" customHeight="1">
      <c r="A53" s="42"/>
      <c r="B53" s="43"/>
      <c r="C53" s="36" t="s">
        <v>161</v>
      </c>
      <c r="D53" s="44"/>
      <c r="E53" s="44"/>
      <c r="F53" s="44"/>
      <c r="G53" s="44"/>
      <c r="H53" s="44"/>
      <c r="I53" s="44"/>
      <c r="J53" s="44"/>
      <c r="K53" s="44"/>
      <c r="L53" s="149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</row>
    <row r="54" s="2" customFormat="1" ht="16.5" customHeight="1">
      <c r="A54" s="42"/>
      <c r="B54" s="43"/>
      <c r="C54" s="44"/>
      <c r="D54" s="44"/>
      <c r="E54" s="73" t="str">
        <f>E11</f>
        <v>D.1.4.5.6 - slaboproudé systémy (SLB)</v>
      </c>
      <c r="F54" s="44"/>
      <c r="G54" s="44"/>
      <c r="H54" s="44"/>
      <c r="I54" s="44"/>
      <c r="J54" s="44"/>
      <c r="K54" s="44"/>
      <c r="L54" s="149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</row>
    <row r="55" s="2" customFormat="1" ht="6.96" customHeight="1">
      <c r="A55" s="42"/>
      <c r="B55" s="43"/>
      <c r="C55" s="44"/>
      <c r="D55" s="44"/>
      <c r="E55" s="44"/>
      <c r="F55" s="44"/>
      <c r="G55" s="44"/>
      <c r="H55" s="44"/>
      <c r="I55" s="44"/>
      <c r="J55" s="44"/>
      <c r="K55" s="44"/>
      <c r="L55" s="149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</row>
    <row r="56" s="2" customFormat="1" ht="12" customHeight="1">
      <c r="A56" s="42"/>
      <c r="B56" s="43"/>
      <c r="C56" s="36" t="s">
        <v>22</v>
      </c>
      <c r="D56" s="44"/>
      <c r="E56" s="44"/>
      <c r="F56" s="31" t="str">
        <f>F14</f>
        <v>Jihlava</v>
      </c>
      <c r="G56" s="44"/>
      <c r="H56" s="44"/>
      <c r="I56" s="36" t="s">
        <v>24</v>
      </c>
      <c r="J56" s="76" t="str">
        <f>IF(J14="","",J14)</f>
        <v>11. 9. 2024</v>
      </c>
      <c r="K56" s="44"/>
      <c r="L56" s="149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6.96" customHeight="1">
      <c r="A57" s="42"/>
      <c r="B57" s="43"/>
      <c r="C57" s="44"/>
      <c r="D57" s="44"/>
      <c r="E57" s="44"/>
      <c r="F57" s="44"/>
      <c r="G57" s="44"/>
      <c r="H57" s="44"/>
      <c r="I57" s="44"/>
      <c r="J57" s="44"/>
      <c r="K57" s="44"/>
      <c r="L57" s="149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40.05" customHeight="1">
      <c r="A58" s="42"/>
      <c r="B58" s="43"/>
      <c r="C58" s="36" t="s">
        <v>26</v>
      </c>
      <c r="D58" s="44"/>
      <c r="E58" s="44"/>
      <c r="F58" s="31" t="str">
        <f>E17</f>
        <v>Statutární město Jihlava</v>
      </c>
      <c r="G58" s="44"/>
      <c r="H58" s="44"/>
      <c r="I58" s="36" t="s">
        <v>33</v>
      </c>
      <c r="J58" s="40" t="str">
        <f>E23</f>
        <v>Ing. arch. Zuzana Hrubešová projektový atelier</v>
      </c>
      <c r="K58" s="44"/>
      <c r="L58" s="149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15.15" customHeight="1">
      <c r="A59" s="42"/>
      <c r="B59" s="43"/>
      <c r="C59" s="36" t="s">
        <v>31</v>
      </c>
      <c r="D59" s="44"/>
      <c r="E59" s="44"/>
      <c r="F59" s="31" t="str">
        <f>IF(E20="","",E20)</f>
        <v>Vyplň údaj</v>
      </c>
      <c r="G59" s="44"/>
      <c r="H59" s="44"/>
      <c r="I59" s="36" t="s">
        <v>36</v>
      </c>
      <c r="J59" s="40" t="str">
        <f>E26</f>
        <v>import do KROS4</v>
      </c>
      <c r="K59" s="44"/>
      <c r="L59" s="149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0.32" customHeight="1">
      <c r="A60" s="42"/>
      <c r="B60" s="43"/>
      <c r="C60" s="44"/>
      <c r="D60" s="44"/>
      <c r="E60" s="44"/>
      <c r="F60" s="44"/>
      <c r="G60" s="44"/>
      <c r="H60" s="44"/>
      <c r="I60" s="44"/>
      <c r="J60" s="44"/>
      <c r="K60" s="44"/>
      <c r="L60" s="149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29.28" customHeight="1">
      <c r="A61" s="42"/>
      <c r="B61" s="43"/>
      <c r="C61" s="176" t="s">
        <v>265</v>
      </c>
      <c r="D61" s="177"/>
      <c r="E61" s="177"/>
      <c r="F61" s="177"/>
      <c r="G61" s="177"/>
      <c r="H61" s="177"/>
      <c r="I61" s="177"/>
      <c r="J61" s="178" t="s">
        <v>266</v>
      </c>
      <c r="K61" s="177"/>
      <c r="L61" s="149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10.32" customHeight="1">
      <c r="A62" s="42"/>
      <c r="B62" s="43"/>
      <c r="C62" s="44"/>
      <c r="D62" s="44"/>
      <c r="E62" s="44"/>
      <c r="F62" s="44"/>
      <c r="G62" s="44"/>
      <c r="H62" s="44"/>
      <c r="I62" s="44"/>
      <c r="J62" s="44"/>
      <c r="K62" s="44"/>
      <c r="L62" s="149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22.8" customHeight="1">
      <c r="A63" s="42"/>
      <c r="B63" s="43"/>
      <c r="C63" s="179" t="s">
        <v>72</v>
      </c>
      <c r="D63" s="44"/>
      <c r="E63" s="44"/>
      <c r="F63" s="44"/>
      <c r="G63" s="44"/>
      <c r="H63" s="44"/>
      <c r="I63" s="44"/>
      <c r="J63" s="106">
        <f>J86</f>
        <v>0</v>
      </c>
      <c r="K63" s="44"/>
      <c r="L63" s="149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U63" s="21" t="s">
        <v>271</v>
      </c>
    </row>
    <row r="64" s="9" customFormat="1" ht="24.96" customHeight="1">
      <c r="A64" s="9"/>
      <c r="B64" s="180"/>
      <c r="C64" s="181"/>
      <c r="D64" s="182" t="s">
        <v>5490</v>
      </c>
      <c r="E64" s="183"/>
      <c r="F64" s="183"/>
      <c r="G64" s="183"/>
      <c r="H64" s="183"/>
      <c r="I64" s="183"/>
      <c r="J64" s="184">
        <f>J87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2"/>
      <c r="B65" s="43"/>
      <c r="C65" s="44"/>
      <c r="D65" s="44"/>
      <c r="E65" s="44"/>
      <c r="F65" s="44"/>
      <c r="G65" s="44"/>
      <c r="H65" s="44"/>
      <c r="I65" s="44"/>
      <c r="J65" s="44"/>
      <c r="K65" s="44"/>
      <c r="L65" s="149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</row>
    <row r="66" s="2" customFormat="1" ht="6.96" customHeight="1">
      <c r="A66" s="42"/>
      <c r="B66" s="63"/>
      <c r="C66" s="64"/>
      <c r="D66" s="64"/>
      <c r="E66" s="64"/>
      <c r="F66" s="64"/>
      <c r="G66" s="64"/>
      <c r="H66" s="64"/>
      <c r="I66" s="64"/>
      <c r="J66" s="64"/>
      <c r="K66" s="64"/>
      <c r="L66" s="149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70" s="2" customFormat="1" ht="6.96" customHeight="1">
      <c r="A70" s="42"/>
      <c r="B70" s="65"/>
      <c r="C70" s="66"/>
      <c r="D70" s="66"/>
      <c r="E70" s="66"/>
      <c r="F70" s="66"/>
      <c r="G70" s="66"/>
      <c r="H70" s="66"/>
      <c r="I70" s="66"/>
      <c r="J70" s="66"/>
      <c r="K70" s="66"/>
      <c r="L70" s="149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</row>
    <row r="71" s="2" customFormat="1" ht="24.96" customHeight="1">
      <c r="A71" s="42"/>
      <c r="B71" s="43"/>
      <c r="C71" s="27" t="s">
        <v>380</v>
      </c>
      <c r="D71" s="44"/>
      <c r="E71" s="44"/>
      <c r="F71" s="44"/>
      <c r="G71" s="44"/>
      <c r="H71" s="44"/>
      <c r="I71" s="44"/>
      <c r="J71" s="44"/>
      <c r="K71" s="44"/>
      <c r="L71" s="149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</row>
    <row r="72" s="2" customFormat="1" ht="6.96" customHeight="1">
      <c r="A72" s="42"/>
      <c r="B72" s="43"/>
      <c r="C72" s="44"/>
      <c r="D72" s="44"/>
      <c r="E72" s="44"/>
      <c r="F72" s="44"/>
      <c r="G72" s="44"/>
      <c r="H72" s="44"/>
      <c r="I72" s="44"/>
      <c r="J72" s="44"/>
      <c r="K72" s="44"/>
      <c r="L72" s="149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</row>
    <row r="73" s="2" customFormat="1" ht="12" customHeight="1">
      <c r="A73" s="42"/>
      <c r="B73" s="43"/>
      <c r="C73" s="36" t="s">
        <v>16</v>
      </c>
      <c r="D73" s="44"/>
      <c r="E73" s="44"/>
      <c r="F73" s="44"/>
      <c r="G73" s="44"/>
      <c r="H73" s="44"/>
      <c r="I73" s="44"/>
      <c r="J73" s="44"/>
      <c r="K73" s="44"/>
      <c r="L73" s="149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</row>
    <row r="74" s="2" customFormat="1" ht="26.25" customHeight="1">
      <c r="A74" s="42"/>
      <c r="B74" s="43"/>
      <c r="C74" s="44"/>
      <c r="D74" s="44"/>
      <c r="E74" s="175" t="str">
        <f>E7</f>
        <v>Rozvoj odbor. výukových prostor vč. vybavení na zákl. školách v Jihlavě - II. etapa - ZŠ Havlíčkova II.</v>
      </c>
      <c r="F74" s="36"/>
      <c r="G74" s="36"/>
      <c r="H74" s="36"/>
      <c r="I74" s="44"/>
      <c r="J74" s="44"/>
      <c r="K74" s="44"/>
      <c r="L74" s="149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</row>
    <row r="75" s="1" customFormat="1" ht="12" customHeight="1">
      <c r="B75" s="25"/>
      <c r="C75" s="36" t="s">
        <v>156</v>
      </c>
      <c r="D75" s="26"/>
      <c r="E75" s="26"/>
      <c r="F75" s="26"/>
      <c r="G75" s="26"/>
      <c r="H75" s="26"/>
      <c r="I75" s="26"/>
      <c r="J75" s="26"/>
      <c r="K75" s="26"/>
      <c r="L75" s="24"/>
    </row>
    <row r="76" s="2" customFormat="1" ht="23.25" customHeight="1">
      <c r="A76" s="42"/>
      <c r="B76" s="43"/>
      <c r="C76" s="44"/>
      <c r="D76" s="44"/>
      <c r="E76" s="175" t="s">
        <v>159</v>
      </c>
      <c r="F76" s="44"/>
      <c r="G76" s="44"/>
      <c r="H76" s="44"/>
      <c r="I76" s="44"/>
      <c r="J76" s="44"/>
      <c r="K76" s="44"/>
      <c r="L76" s="149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</row>
    <row r="77" s="2" customFormat="1" ht="12" customHeight="1">
      <c r="A77" s="42"/>
      <c r="B77" s="43"/>
      <c r="C77" s="36" t="s">
        <v>161</v>
      </c>
      <c r="D77" s="44"/>
      <c r="E77" s="44"/>
      <c r="F77" s="44"/>
      <c r="G77" s="44"/>
      <c r="H77" s="44"/>
      <c r="I77" s="44"/>
      <c r="J77" s="44"/>
      <c r="K77" s="44"/>
      <c r="L77" s="149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</row>
    <row r="78" s="2" customFormat="1" ht="16.5" customHeight="1">
      <c r="A78" s="42"/>
      <c r="B78" s="43"/>
      <c r="C78" s="44"/>
      <c r="D78" s="44"/>
      <c r="E78" s="73" t="str">
        <f>E11</f>
        <v>D.1.4.5.6 - slaboproudé systémy (SLB)</v>
      </c>
      <c r="F78" s="44"/>
      <c r="G78" s="44"/>
      <c r="H78" s="44"/>
      <c r="I78" s="44"/>
      <c r="J78" s="44"/>
      <c r="K78" s="44"/>
      <c r="L78" s="149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</row>
    <row r="79" s="2" customFormat="1" ht="6.96" customHeight="1">
      <c r="A79" s="42"/>
      <c r="B79" s="43"/>
      <c r="C79" s="44"/>
      <c r="D79" s="44"/>
      <c r="E79" s="44"/>
      <c r="F79" s="44"/>
      <c r="G79" s="44"/>
      <c r="H79" s="44"/>
      <c r="I79" s="44"/>
      <c r="J79" s="44"/>
      <c r="K79" s="44"/>
      <c r="L79" s="149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</row>
    <row r="80" s="2" customFormat="1" ht="12" customHeight="1">
      <c r="A80" s="42"/>
      <c r="B80" s="43"/>
      <c r="C80" s="36" t="s">
        <v>22</v>
      </c>
      <c r="D80" s="44"/>
      <c r="E80" s="44"/>
      <c r="F80" s="31" t="str">
        <f>F14</f>
        <v>Jihlava</v>
      </c>
      <c r="G80" s="44"/>
      <c r="H80" s="44"/>
      <c r="I80" s="36" t="s">
        <v>24</v>
      </c>
      <c r="J80" s="76" t="str">
        <f>IF(J14="","",J14)</f>
        <v>11. 9. 2024</v>
      </c>
      <c r="K80" s="44"/>
      <c r="L80" s="149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</row>
    <row r="81" s="2" customFormat="1" ht="6.96" customHeight="1">
      <c r="A81" s="42"/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149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</row>
    <row r="82" s="2" customFormat="1" ht="40.05" customHeight="1">
      <c r="A82" s="42"/>
      <c r="B82" s="43"/>
      <c r="C82" s="36" t="s">
        <v>26</v>
      </c>
      <c r="D82" s="44"/>
      <c r="E82" s="44"/>
      <c r="F82" s="31" t="str">
        <f>E17</f>
        <v>Statutární město Jihlava</v>
      </c>
      <c r="G82" s="44"/>
      <c r="H82" s="44"/>
      <c r="I82" s="36" t="s">
        <v>33</v>
      </c>
      <c r="J82" s="40" t="str">
        <f>E23</f>
        <v>Ing. arch. Zuzana Hrubešová projektový atelier</v>
      </c>
      <c r="K82" s="44"/>
      <c r="L82" s="149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</row>
    <row r="83" s="2" customFormat="1" ht="15.15" customHeight="1">
      <c r="A83" s="42"/>
      <c r="B83" s="43"/>
      <c r="C83" s="36" t="s">
        <v>31</v>
      </c>
      <c r="D83" s="44"/>
      <c r="E83" s="44"/>
      <c r="F83" s="31" t="str">
        <f>IF(E20="","",E20)</f>
        <v>Vyplň údaj</v>
      </c>
      <c r="G83" s="44"/>
      <c r="H83" s="44"/>
      <c r="I83" s="36" t="s">
        <v>36</v>
      </c>
      <c r="J83" s="40" t="str">
        <f>E26</f>
        <v>import do KROS4</v>
      </c>
      <c r="K83" s="44"/>
      <c r="L83" s="149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</row>
    <row r="84" s="2" customFormat="1" ht="10.32" customHeight="1">
      <c r="A84" s="42"/>
      <c r="B84" s="43"/>
      <c r="C84" s="44"/>
      <c r="D84" s="44"/>
      <c r="E84" s="44"/>
      <c r="F84" s="44"/>
      <c r="G84" s="44"/>
      <c r="H84" s="44"/>
      <c r="I84" s="44"/>
      <c r="J84" s="44"/>
      <c r="K84" s="44"/>
      <c r="L84" s="149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</row>
    <row r="85" s="11" customFormat="1" ht="29.28" customHeight="1">
      <c r="A85" s="193"/>
      <c r="B85" s="194"/>
      <c r="C85" s="195" t="s">
        <v>408</v>
      </c>
      <c r="D85" s="196" t="s">
        <v>59</v>
      </c>
      <c r="E85" s="196" t="s">
        <v>55</v>
      </c>
      <c r="F85" s="196" t="s">
        <v>56</v>
      </c>
      <c r="G85" s="196" t="s">
        <v>409</v>
      </c>
      <c r="H85" s="196" t="s">
        <v>410</v>
      </c>
      <c r="I85" s="196" t="s">
        <v>411</v>
      </c>
      <c r="J85" s="196" t="s">
        <v>266</v>
      </c>
      <c r="K85" s="197" t="s">
        <v>412</v>
      </c>
      <c r="L85" s="198"/>
      <c r="M85" s="96" t="s">
        <v>28</v>
      </c>
      <c r="N85" s="97" t="s">
        <v>44</v>
      </c>
      <c r="O85" s="97" t="s">
        <v>413</v>
      </c>
      <c r="P85" s="97" t="s">
        <v>414</v>
      </c>
      <c r="Q85" s="97" t="s">
        <v>415</v>
      </c>
      <c r="R85" s="97" t="s">
        <v>416</v>
      </c>
      <c r="S85" s="97" t="s">
        <v>417</v>
      </c>
      <c r="T85" s="98" t="s">
        <v>418</v>
      </c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</row>
    <row r="86" s="2" customFormat="1" ht="22.8" customHeight="1">
      <c r="A86" s="42"/>
      <c r="B86" s="43"/>
      <c r="C86" s="103" t="s">
        <v>421</v>
      </c>
      <c r="D86" s="44"/>
      <c r="E86" s="44"/>
      <c r="F86" s="44"/>
      <c r="G86" s="44"/>
      <c r="H86" s="44"/>
      <c r="I86" s="44"/>
      <c r="J86" s="199">
        <f>BK86</f>
        <v>0</v>
      </c>
      <c r="K86" s="44"/>
      <c r="L86" s="48"/>
      <c r="M86" s="99"/>
      <c r="N86" s="200"/>
      <c r="O86" s="100"/>
      <c r="P86" s="201">
        <f>P87</f>
        <v>0</v>
      </c>
      <c r="Q86" s="100"/>
      <c r="R86" s="201">
        <f>R87</f>
        <v>0</v>
      </c>
      <c r="S86" s="100"/>
      <c r="T86" s="202">
        <f>T87</f>
        <v>0</v>
      </c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T86" s="21" t="s">
        <v>73</v>
      </c>
      <c r="AU86" s="21" t="s">
        <v>271</v>
      </c>
      <c r="BK86" s="203">
        <f>BK87</f>
        <v>0</v>
      </c>
    </row>
    <row r="87" s="12" customFormat="1" ht="25.92" customHeight="1">
      <c r="A87" s="12"/>
      <c r="B87" s="204"/>
      <c r="C87" s="205"/>
      <c r="D87" s="206" t="s">
        <v>73</v>
      </c>
      <c r="E87" s="207" t="s">
        <v>4933</v>
      </c>
      <c r="F87" s="207" t="s">
        <v>5491</v>
      </c>
      <c r="G87" s="205"/>
      <c r="H87" s="205"/>
      <c r="I87" s="208"/>
      <c r="J87" s="209">
        <f>BK87</f>
        <v>0</v>
      </c>
      <c r="K87" s="205"/>
      <c r="L87" s="210"/>
      <c r="M87" s="211"/>
      <c r="N87" s="212"/>
      <c r="O87" s="212"/>
      <c r="P87" s="213">
        <f>SUM(P88:P133)</f>
        <v>0</v>
      </c>
      <c r="Q87" s="212"/>
      <c r="R87" s="213">
        <f>SUM(R88:R133)</f>
        <v>0</v>
      </c>
      <c r="S87" s="212"/>
      <c r="T87" s="214">
        <f>SUM(T88:T133)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5" t="s">
        <v>81</v>
      </c>
      <c r="AT87" s="216" t="s">
        <v>73</v>
      </c>
      <c r="AU87" s="216" t="s">
        <v>74</v>
      </c>
      <c r="AY87" s="215" t="s">
        <v>426</v>
      </c>
      <c r="BK87" s="217">
        <f>SUM(BK88:BK133)</f>
        <v>0</v>
      </c>
    </row>
    <row r="88" s="2" customFormat="1" ht="44.25" customHeight="1">
      <c r="A88" s="42"/>
      <c r="B88" s="43"/>
      <c r="C88" s="220" t="s">
        <v>81</v>
      </c>
      <c r="D88" s="220" t="s">
        <v>433</v>
      </c>
      <c r="E88" s="221" t="s">
        <v>5492</v>
      </c>
      <c r="F88" s="222" t="s">
        <v>5493</v>
      </c>
      <c r="G88" s="223" t="s">
        <v>1452</v>
      </c>
      <c r="H88" s="224">
        <v>15</v>
      </c>
      <c r="I88" s="225"/>
      <c r="J88" s="226">
        <f>ROUND(I88*H88,2)</f>
        <v>0</v>
      </c>
      <c r="K88" s="222" t="s">
        <v>28</v>
      </c>
      <c r="L88" s="48"/>
      <c r="M88" s="227" t="s">
        <v>28</v>
      </c>
      <c r="N88" s="228" t="s">
        <v>45</v>
      </c>
      <c r="O88" s="88"/>
      <c r="P88" s="229">
        <f>O88*H88</f>
        <v>0</v>
      </c>
      <c r="Q88" s="229">
        <v>0</v>
      </c>
      <c r="R88" s="229">
        <f>Q88*H88</f>
        <v>0</v>
      </c>
      <c r="S88" s="229">
        <v>0</v>
      </c>
      <c r="T88" s="230">
        <f>S88*H88</f>
        <v>0</v>
      </c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R88" s="231" t="s">
        <v>933</v>
      </c>
      <c r="AT88" s="231" t="s">
        <v>433</v>
      </c>
      <c r="AU88" s="231" t="s">
        <v>81</v>
      </c>
      <c r="AY88" s="21" t="s">
        <v>426</v>
      </c>
      <c r="BE88" s="232">
        <f>IF(N88="základní",J88,0)</f>
        <v>0</v>
      </c>
      <c r="BF88" s="232">
        <f>IF(N88="snížená",J88,0)</f>
        <v>0</v>
      </c>
      <c r="BG88" s="232">
        <f>IF(N88="zákl. přenesená",J88,0)</f>
        <v>0</v>
      </c>
      <c r="BH88" s="232">
        <f>IF(N88="sníž. přenesená",J88,0)</f>
        <v>0</v>
      </c>
      <c r="BI88" s="232">
        <f>IF(N88="nulová",J88,0)</f>
        <v>0</v>
      </c>
      <c r="BJ88" s="21" t="s">
        <v>81</v>
      </c>
      <c r="BK88" s="232">
        <f>ROUND(I88*H88,2)</f>
        <v>0</v>
      </c>
      <c r="BL88" s="21" t="s">
        <v>933</v>
      </c>
      <c r="BM88" s="231" t="s">
        <v>83</v>
      </c>
    </row>
    <row r="89" s="2" customFormat="1" ht="37.8" customHeight="1">
      <c r="A89" s="42"/>
      <c r="B89" s="43"/>
      <c r="C89" s="220" t="s">
        <v>83</v>
      </c>
      <c r="D89" s="220" t="s">
        <v>433</v>
      </c>
      <c r="E89" s="221" t="s">
        <v>5494</v>
      </c>
      <c r="F89" s="222" t="s">
        <v>5495</v>
      </c>
      <c r="G89" s="223" t="s">
        <v>1452</v>
      </c>
      <c r="H89" s="224">
        <v>44</v>
      </c>
      <c r="I89" s="225"/>
      <c r="J89" s="226">
        <f>ROUND(I89*H89,2)</f>
        <v>0</v>
      </c>
      <c r="K89" s="222" t="s">
        <v>28</v>
      </c>
      <c r="L89" s="48"/>
      <c r="M89" s="227" t="s">
        <v>28</v>
      </c>
      <c r="N89" s="228" t="s">
        <v>45</v>
      </c>
      <c r="O89" s="88"/>
      <c r="P89" s="229">
        <f>O89*H89</f>
        <v>0</v>
      </c>
      <c r="Q89" s="229">
        <v>0</v>
      </c>
      <c r="R89" s="229">
        <f>Q89*H89</f>
        <v>0</v>
      </c>
      <c r="S89" s="229">
        <v>0</v>
      </c>
      <c r="T89" s="230">
        <f>S89*H89</f>
        <v>0</v>
      </c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R89" s="231" t="s">
        <v>933</v>
      </c>
      <c r="AT89" s="231" t="s">
        <v>433</v>
      </c>
      <c r="AU89" s="231" t="s">
        <v>81</v>
      </c>
      <c r="AY89" s="21" t="s">
        <v>426</v>
      </c>
      <c r="BE89" s="232">
        <f>IF(N89="základní",J89,0)</f>
        <v>0</v>
      </c>
      <c r="BF89" s="232">
        <f>IF(N89="snížená",J89,0)</f>
        <v>0</v>
      </c>
      <c r="BG89" s="232">
        <f>IF(N89="zákl. přenesená",J89,0)</f>
        <v>0</v>
      </c>
      <c r="BH89" s="232">
        <f>IF(N89="sníž. přenesená",J89,0)</f>
        <v>0</v>
      </c>
      <c r="BI89" s="232">
        <f>IF(N89="nulová",J89,0)</f>
        <v>0</v>
      </c>
      <c r="BJ89" s="21" t="s">
        <v>81</v>
      </c>
      <c r="BK89" s="232">
        <f>ROUND(I89*H89,2)</f>
        <v>0</v>
      </c>
      <c r="BL89" s="21" t="s">
        <v>933</v>
      </c>
      <c r="BM89" s="231" t="s">
        <v>438</v>
      </c>
    </row>
    <row r="90" s="2" customFormat="1" ht="16.5" customHeight="1">
      <c r="A90" s="42"/>
      <c r="B90" s="43"/>
      <c r="C90" s="220" t="s">
        <v>469</v>
      </c>
      <c r="D90" s="220" t="s">
        <v>433</v>
      </c>
      <c r="E90" s="221" t="s">
        <v>5496</v>
      </c>
      <c r="F90" s="222" t="s">
        <v>5497</v>
      </c>
      <c r="G90" s="223" t="s">
        <v>1452</v>
      </c>
      <c r="H90" s="224">
        <v>8</v>
      </c>
      <c r="I90" s="225"/>
      <c r="J90" s="226">
        <f>ROUND(I90*H90,2)</f>
        <v>0</v>
      </c>
      <c r="K90" s="222" t="s">
        <v>28</v>
      </c>
      <c r="L90" s="48"/>
      <c r="M90" s="227" t="s">
        <v>28</v>
      </c>
      <c r="N90" s="228" t="s">
        <v>45</v>
      </c>
      <c r="O90" s="88"/>
      <c r="P90" s="229">
        <f>O90*H90</f>
        <v>0</v>
      </c>
      <c r="Q90" s="229">
        <v>0</v>
      </c>
      <c r="R90" s="229">
        <f>Q90*H90</f>
        <v>0</v>
      </c>
      <c r="S90" s="229">
        <v>0</v>
      </c>
      <c r="T90" s="230">
        <f>S90*H90</f>
        <v>0</v>
      </c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R90" s="231" t="s">
        <v>933</v>
      </c>
      <c r="AT90" s="231" t="s">
        <v>433</v>
      </c>
      <c r="AU90" s="231" t="s">
        <v>81</v>
      </c>
      <c r="AY90" s="21" t="s">
        <v>426</v>
      </c>
      <c r="BE90" s="232">
        <f>IF(N90="základní",J90,0)</f>
        <v>0</v>
      </c>
      <c r="BF90" s="232">
        <f>IF(N90="snížená",J90,0)</f>
        <v>0</v>
      </c>
      <c r="BG90" s="232">
        <f>IF(N90="zákl. přenesená",J90,0)</f>
        <v>0</v>
      </c>
      <c r="BH90" s="232">
        <f>IF(N90="sníž. přenesená",J90,0)</f>
        <v>0</v>
      </c>
      <c r="BI90" s="232">
        <f>IF(N90="nulová",J90,0)</f>
        <v>0</v>
      </c>
      <c r="BJ90" s="21" t="s">
        <v>81</v>
      </c>
      <c r="BK90" s="232">
        <f>ROUND(I90*H90,2)</f>
        <v>0</v>
      </c>
      <c r="BL90" s="21" t="s">
        <v>933</v>
      </c>
      <c r="BM90" s="231" t="s">
        <v>517</v>
      </c>
    </row>
    <row r="91" s="2" customFormat="1" ht="16.5" customHeight="1">
      <c r="A91" s="42"/>
      <c r="B91" s="43"/>
      <c r="C91" s="220" t="s">
        <v>438</v>
      </c>
      <c r="D91" s="220" t="s">
        <v>433</v>
      </c>
      <c r="E91" s="221" t="s">
        <v>5498</v>
      </c>
      <c r="F91" s="222" t="s">
        <v>5499</v>
      </c>
      <c r="G91" s="223" t="s">
        <v>1452</v>
      </c>
      <c r="H91" s="224">
        <v>20</v>
      </c>
      <c r="I91" s="225"/>
      <c r="J91" s="226">
        <f>ROUND(I91*H91,2)</f>
        <v>0</v>
      </c>
      <c r="K91" s="222" t="s">
        <v>28</v>
      </c>
      <c r="L91" s="48"/>
      <c r="M91" s="227" t="s">
        <v>28</v>
      </c>
      <c r="N91" s="228" t="s">
        <v>45</v>
      </c>
      <c r="O91" s="88"/>
      <c r="P91" s="229">
        <f>O91*H91</f>
        <v>0</v>
      </c>
      <c r="Q91" s="229">
        <v>0</v>
      </c>
      <c r="R91" s="229">
        <f>Q91*H91</f>
        <v>0</v>
      </c>
      <c r="S91" s="229">
        <v>0</v>
      </c>
      <c r="T91" s="230">
        <f>S91*H91</f>
        <v>0</v>
      </c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R91" s="231" t="s">
        <v>933</v>
      </c>
      <c r="AT91" s="231" t="s">
        <v>433</v>
      </c>
      <c r="AU91" s="231" t="s">
        <v>81</v>
      </c>
      <c r="AY91" s="21" t="s">
        <v>426</v>
      </c>
      <c r="BE91" s="232">
        <f>IF(N91="základní",J91,0)</f>
        <v>0</v>
      </c>
      <c r="BF91" s="232">
        <f>IF(N91="snížená",J91,0)</f>
        <v>0</v>
      </c>
      <c r="BG91" s="232">
        <f>IF(N91="zákl. přenesená",J91,0)</f>
        <v>0</v>
      </c>
      <c r="BH91" s="232">
        <f>IF(N91="sníž. přenesená",J91,0)</f>
        <v>0</v>
      </c>
      <c r="BI91" s="232">
        <f>IF(N91="nulová",J91,0)</f>
        <v>0</v>
      </c>
      <c r="BJ91" s="21" t="s">
        <v>81</v>
      </c>
      <c r="BK91" s="232">
        <f>ROUND(I91*H91,2)</f>
        <v>0</v>
      </c>
      <c r="BL91" s="21" t="s">
        <v>933</v>
      </c>
      <c r="BM91" s="231" t="s">
        <v>491</v>
      </c>
    </row>
    <row r="92" s="2" customFormat="1" ht="16.5" customHeight="1">
      <c r="A92" s="42"/>
      <c r="B92" s="43"/>
      <c r="C92" s="220" t="s">
        <v>501</v>
      </c>
      <c r="D92" s="220" t="s">
        <v>433</v>
      </c>
      <c r="E92" s="221" t="s">
        <v>5500</v>
      </c>
      <c r="F92" s="222" t="s">
        <v>5501</v>
      </c>
      <c r="G92" s="223" t="s">
        <v>1452</v>
      </c>
      <c r="H92" s="224">
        <v>22</v>
      </c>
      <c r="I92" s="225"/>
      <c r="J92" s="226">
        <f>ROUND(I92*H92,2)</f>
        <v>0</v>
      </c>
      <c r="K92" s="222" t="s">
        <v>28</v>
      </c>
      <c r="L92" s="48"/>
      <c r="M92" s="227" t="s">
        <v>28</v>
      </c>
      <c r="N92" s="228" t="s">
        <v>45</v>
      </c>
      <c r="O92" s="88"/>
      <c r="P92" s="229">
        <f>O92*H92</f>
        <v>0</v>
      </c>
      <c r="Q92" s="229">
        <v>0</v>
      </c>
      <c r="R92" s="229">
        <f>Q92*H92</f>
        <v>0</v>
      </c>
      <c r="S92" s="229">
        <v>0</v>
      </c>
      <c r="T92" s="230">
        <f>S92*H92</f>
        <v>0</v>
      </c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R92" s="231" t="s">
        <v>933</v>
      </c>
      <c r="AT92" s="231" t="s">
        <v>433</v>
      </c>
      <c r="AU92" s="231" t="s">
        <v>81</v>
      </c>
      <c r="AY92" s="21" t="s">
        <v>426</v>
      </c>
      <c r="BE92" s="232">
        <f>IF(N92="základní",J92,0)</f>
        <v>0</v>
      </c>
      <c r="BF92" s="232">
        <f>IF(N92="snížená",J92,0)</f>
        <v>0</v>
      </c>
      <c r="BG92" s="232">
        <f>IF(N92="zákl. přenesená",J92,0)</f>
        <v>0</v>
      </c>
      <c r="BH92" s="232">
        <f>IF(N92="sníž. přenesená",J92,0)</f>
        <v>0</v>
      </c>
      <c r="BI92" s="232">
        <f>IF(N92="nulová",J92,0)</f>
        <v>0</v>
      </c>
      <c r="BJ92" s="21" t="s">
        <v>81</v>
      </c>
      <c r="BK92" s="232">
        <f>ROUND(I92*H92,2)</f>
        <v>0</v>
      </c>
      <c r="BL92" s="21" t="s">
        <v>933</v>
      </c>
      <c r="BM92" s="231" t="s">
        <v>572</v>
      </c>
    </row>
    <row r="93" s="2" customFormat="1" ht="16.5" customHeight="1">
      <c r="A93" s="42"/>
      <c r="B93" s="43"/>
      <c r="C93" s="220" t="s">
        <v>517</v>
      </c>
      <c r="D93" s="220" t="s">
        <v>433</v>
      </c>
      <c r="E93" s="221" t="s">
        <v>5502</v>
      </c>
      <c r="F93" s="222" t="s">
        <v>5503</v>
      </c>
      <c r="G93" s="223" t="s">
        <v>1452</v>
      </c>
      <c r="H93" s="224">
        <v>22</v>
      </c>
      <c r="I93" s="225"/>
      <c r="J93" s="226">
        <f>ROUND(I93*H93,2)</f>
        <v>0</v>
      </c>
      <c r="K93" s="222" t="s">
        <v>28</v>
      </c>
      <c r="L93" s="48"/>
      <c r="M93" s="227" t="s">
        <v>28</v>
      </c>
      <c r="N93" s="228" t="s">
        <v>45</v>
      </c>
      <c r="O93" s="88"/>
      <c r="P93" s="229">
        <f>O93*H93</f>
        <v>0</v>
      </c>
      <c r="Q93" s="229">
        <v>0</v>
      </c>
      <c r="R93" s="229">
        <f>Q93*H93</f>
        <v>0</v>
      </c>
      <c r="S93" s="229">
        <v>0</v>
      </c>
      <c r="T93" s="230">
        <f>S93*H93</f>
        <v>0</v>
      </c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R93" s="231" t="s">
        <v>933</v>
      </c>
      <c r="AT93" s="231" t="s">
        <v>433</v>
      </c>
      <c r="AU93" s="231" t="s">
        <v>81</v>
      </c>
      <c r="AY93" s="21" t="s">
        <v>426</v>
      </c>
      <c r="BE93" s="232">
        <f>IF(N93="základní",J93,0)</f>
        <v>0</v>
      </c>
      <c r="BF93" s="232">
        <f>IF(N93="snížená",J93,0)</f>
        <v>0</v>
      </c>
      <c r="BG93" s="232">
        <f>IF(N93="zákl. přenesená",J93,0)</f>
        <v>0</v>
      </c>
      <c r="BH93" s="232">
        <f>IF(N93="sníž. přenesená",J93,0)</f>
        <v>0</v>
      </c>
      <c r="BI93" s="232">
        <f>IF(N93="nulová",J93,0)</f>
        <v>0</v>
      </c>
      <c r="BJ93" s="21" t="s">
        <v>81</v>
      </c>
      <c r="BK93" s="232">
        <f>ROUND(I93*H93,2)</f>
        <v>0</v>
      </c>
      <c r="BL93" s="21" t="s">
        <v>933</v>
      </c>
      <c r="BM93" s="231" t="s">
        <v>564</v>
      </c>
    </row>
    <row r="94" s="2" customFormat="1" ht="33" customHeight="1">
      <c r="A94" s="42"/>
      <c r="B94" s="43"/>
      <c r="C94" s="220" t="s">
        <v>531</v>
      </c>
      <c r="D94" s="220" t="s">
        <v>433</v>
      </c>
      <c r="E94" s="221" t="s">
        <v>5504</v>
      </c>
      <c r="F94" s="222" t="s">
        <v>5505</v>
      </c>
      <c r="G94" s="223" t="s">
        <v>1452</v>
      </c>
      <c r="H94" s="224">
        <v>2</v>
      </c>
      <c r="I94" s="225"/>
      <c r="J94" s="226">
        <f>ROUND(I94*H94,2)</f>
        <v>0</v>
      </c>
      <c r="K94" s="222" t="s">
        <v>28</v>
      </c>
      <c r="L94" s="48"/>
      <c r="M94" s="227" t="s">
        <v>28</v>
      </c>
      <c r="N94" s="228" t="s">
        <v>45</v>
      </c>
      <c r="O94" s="88"/>
      <c r="P94" s="229">
        <f>O94*H94</f>
        <v>0</v>
      </c>
      <c r="Q94" s="229">
        <v>0</v>
      </c>
      <c r="R94" s="229">
        <f>Q94*H94</f>
        <v>0</v>
      </c>
      <c r="S94" s="229">
        <v>0</v>
      </c>
      <c r="T94" s="230">
        <f>S94*H94</f>
        <v>0</v>
      </c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R94" s="231" t="s">
        <v>933</v>
      </c>
      <c r="AT94" s="231" t="s">
        <v>433</v>
      </c>
      <c r="AU94" s="231" t="s">
        <v>81</v>
      </c>
      <c r="AY94" s="21" t="s">
        <v>426</v>
      </c>
      <c r="BE94" s="232">
        <f>IF(N94="základní",J94,0)</f>
        <v>0</v>
      </c>
      <c r="BF94" s="232">
        <f>IF(N94="snížená",J94,0)</f>
        <v>0</v>
      </c>
      <c r="BG94" s="232">
        <f>IF(N94="zákl. přenesená",J94,0)</f>
        <v>0</v>
      </c>
      <c r="BH94" s="232">
        <f>IF(N94="sníž. přenesená",J94,0)</f>
        <v>0</v>
      </c>
      <c r="BI94" s="232">
        <f>IF(N94="nulová",J94,0)</f>
        <v>0</v>
      </c>
      <c r="BJ94" s="21" t="s">
        <v>81</v>
      </c>
      <c r="BK94" s="232">
        <f>ROUND(I94*H94,2)</f>
        <v>0</v>
      </c>
      <c r="BL94" s="21" t="s">
        <v>933</v>
      </c>
      <c r="BM94" s="231" t="s">
        <v>627</v>
      </c>
    </row>
    <row r="95" s="2" customFormat="1" ht="24.15" customHeight="1">
      <c r="A95" s="42"/>
      <c r="B95" s="43"/>
      <c r="C95" s="220" t="s">
        <v>491</v>
      </c>
      <c r="D95" s="220" t="s">
        <v>433</v>
      </c>
      <c r="E95" s="221" t="s">
        <v>5506</v>
      </c>
      <c r="F95" s="222" t="s">
        <v>5507</v>
      </c>
      <c r="G95" s="223" t="s">
        <v>1452</v>
      </c>
      <c r="H95" s="224">
        <v>2</v>
      </c>
      <c r="I95" s="225"/>
      <c r="J95" s="226">
        <f>ROUND(I95*H95,2)</f>
        <v>0</v>
      </c>
      <c r="K95" s="222" t="s">
        <v>28</v>
      </c>
      <c r="L95" s="48"/>
      <c r="M95" s="227" t="s">
        <v>28</v>
      </c>
      <c r="N95" s="228" t="s">
        <v>45</v>
      </c>
      <c r="O95" s="88"/>
      <c r="P95" s="229">
        <f>O95*H95</f>
        <v>0</v>
      </c>
      <c r="Q95" s="229">
        <v>0</v>
      </c>
      <c r="R95" s="229">
        <f>Q95*H95</f>
        <v>0</v>
      </c>
      <c r="S95" s="229">
        <v>0</v>
      </c>
      <c r="T95" s="230">
        <f>S95*H95</f>
        <v>0</v>
      </c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R95" s="231" t="s">
        <v>933</v>
      </c>
      <c r="AT95" s="231" t="s">
        <v>433</v>
      </c>
      <c r="AU95" s="231" t="s">
        <v>81</v>
      </c>
      <c r="AY95" s="21" t="s">
        <v>426</v>
      </c>
      <c r="BE95" s="232">
        <f>IF(N95="základní",J95,0)</f>
        <v>0</v>
      </c>
      <c r="BF95" s="232">
        <f>IF(N95="snížená",J95,0)</f>
        <v>0</v>
      </c>
      <c r="BG95" s="232">
        <f>IF(N95="zákl. přenesená",J95,0)</f>
        <v>0</v>
      </c>
      <c r="BH95" s="232">
        <f>IF(N95="sníž. přenesená",J95,0)</f>
        <v>0</v>
      </c>
      <c r="BI95" s="232">
        <f>IF(N95="nulová",J95,0)</f>
        <v>0</v>
      </c>
      <c r="BJ95" s="21" t="s">
        <v>81</v>
      </c>
      <c r="BK95" s="232">
        <f>ROUND(I95*H95,2)</f>
        <v>0</v>
      </c>
      <c r="BL95" s="21" t="s">
        <v>933</v>
      </c>
      <c r="BM95" s="231" t="s">
        <v>645</v>
      </c>
    </row>
    <row r="96" s="2" customFormat="1" ht="24.15" customHeight="1">
      <c r="A96" s="42"/>
      <c r="B96" s="43"/>
      <c r="C96" s="220" t="s">
        <v>556</v>
      </c>
      <c r="D96" s="220" t="s">
        <v>433</v>
      </c>
      <c r="E96" s="221" t="s">
        <v>5508</v>
      </c>
      <c r="F96" s="222" t="s">
        <v>5509</v>
      </c>
      <c r="G96" s="223" t="s">
        <v>5481</v>
      </c>
      <c r="H96" s="224">
        <v>1</v>
      </c>
      <c r="I96" s="225"/>
      <c r="J96" s="226">
        <f>ROUND(I96*H96,2)</f>
        <v>0</v>
      </c>
      <c r="K96" s="222" t="s">
        <v>28</v>
      </c>
      <c r="L96" s="48"/>
      <c r="M96" s="227" t="s">
        <v>28</v>
      </c>
      <c r="N96" s="228" t="s">
        <v>45</v>
      </c>
      <c r="O96" s="88"/>
      <c r="P96" s="229">
        <f>O96*H96</f>
        <v>0</v>
      </c>
      <c r="Q96" s="229">
        <v>0</v>
      </c>
      <c r="R96" s="229">
        <f>Q96*H96</f>
        <v>0</v>
      </c>
      <c r="S96" s="229">
        <v>0</v>
      </c>
      <c r="T96" s="230">
        <f>S96*H96</f>
        <v>0</v>
      </c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R96" s="231" t="s">
        <v>933</v>
      </c>
      <c r="AT96" s="231" t="s">
        <v>433</v>
      </c>
      <c r="AU96" s="231" t="s">
        <v>81</v>
      </c>
      <c r="AY96" s="21" t="s">
        <v>426</v>
      </c>
      <c r="BE96" s="232">
        <f>IF(N96="základní",J96,0)</f>
        <v>0</v>
      </c>
      <c r="BF96" s="232">
        <f>IF(N96="snížená",J96,0)</f>
        <v>0</v>
      </c>
      <c r="BG96" s="232">
        <f>IF(N96="zákl. přenesená",J96,0)</f>
        <v>0</v>
      </c>
      <c r="BH96" s="232">
        <f>IF(N96="sníž. přenesená",J96,0)</f>
        <v>0</v>
      </c>
      <c r="BI96" s="232">
        <f>IF(N96="nulová",J96,0)</f>
        <v>0</v>
      </c>
      <c r="BJ96" s="21" t="s">
        <v>81</v>
      </c>
      <c r="BK96" s="232">
        <f>ROUND(I96*H96,2)</f>
        <v>0</v>
      </c>
      <c r="BL96" s="21" t="s">
        <v>933</v>
      </c>
      <c r="BM96" s="231" t="s">
        <v>657</v>
      </c>
    </row>
    <row r="97" s="2" customFormat="1" ht="24.15" customHeight="1">
      <c r="A97" s="42"/>
      <c r="B97" s="43"/>
      <c r="C97" s="220" t="s">
        <v>572</v>
      </c>
      <c r="D97" s="220" t="s">
        <v>433</v>
      </c>
      <c r="E97" s="221" t="s">
        <v>5510</v>
      </c>
      <c r="F97" s="222" t="s">
        <v>5511</v>
      </c>
      <c r="G97" s="223" t="s">
        <v>5481</v>
      </c>
      <c r="H97" s="224">
        <v>1</v>
      </c>
      <c r="I97" s="225"/>
      <c r="J97" s="226">
        <f>ROUND(I97*H97,2)</f>
        <v>0</v>
      </c>
      <c r="K97" s="222" t="s">
        <v>28</v>
      </c>
      <c r="L97" s="48"/>
      <c r="M97" s="227" t="s">
        <v>28</v>
      </c>
      <c r="N97" s="228" t="s">
        <v>45</v>
      </c>
      <c r="O97" s="88"/>
      <c r="P97" s="229">
        <f>O97*H97</f>
        <v>0</v>
      </c>
      <c r="Q97" s="229">
        <v>0</v>
      </c>
      <c r="R97" s="229">
        <f>Q97*H97</f>
        <v>0</v>
      </c>
      <c r="S97" s="229">
        <v>0</v>
      </c>
      <c r="T97" s="230">
        <f>S97*H97</f>
        <v>0</v>
      </c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R97" s="231" t="s">
        <v>933</v>
      </c>
      <c r="AT97" s="231" t="s">
        <v>433</v>
      </c>
      <c r="AU97" s="231" t="s">
        <v>81</v>
      </c>
      <c r="AY97" s="21" t="s">
        <v>426</v>
      </c>
      <c r="BE97" s="232">
        <f>IF(N97="základní",J97,0)</f>
        <v>0</v>
      </c>
      <c r="BF97" s="232">
        <f>IF(N97="snížená",J97,0)</f>
        <v>0</v>
      </c>
      <c r="BG97" s="232">
        <f>IF(N97="zákl. přenesená",J97,0)</f>
        <v>0</v>
      </c>
      <c r="BH97" s="232">
        <f>IF(N97="sníž. přenesená",J97,0)</f>
        <v>0</v>
      </c>
      <c r="BI97" s="232">
        <f>IF(N97="nulová",J97,0)</f>
        <v>0</v>
      </c>
      <c r="BJ97" s="21" t="s">
        <v>81</v>
      </c>
      <c r="BK97" s="232">
        <f>ROUND(I97*H97,2)</f>
        <v>0</v>
      </c>
      <c r="BL97" s="21" t="s">
        <v>933</v>
      </c>
      <c r="BM97" s="231" t="s">
        <v>668</v>
      </c>
    </row>
    <row r="98" s="2" customFormat="1" ht="37.8" customHeight="1">
      <c r="A98" s="42"/>
      <c r="B98" s="43"/>
      <c r="C98" s="220" t="s">
        <v>429</v>
      </c>
      <c r="D98" s="220" t="s">
        <v>433</v>
      </c>
      <c r="E98" s="221" t="s">
        <v>5512</v>
      </c>
      <c r="F98" s="222" t="s">
        <v>5513</v>
      </c>
      <c r="G98" s="223" t="s">
        <v>1452</v>
      </c>
      <c r="H98" s="224">
        <v>5</v>
      </c>
      <c r="I98" s="225"/>
      <c r="J98" s="226">
        <f>ROUND(I98*H98,2)</f>
        <v>0</v>
      </c>
      <c r="K98" s="222" t="s">
        <v>28</v>
      </c>
      <c r="L98" s="48"/>
      <c r="M98" s="227" t="s">
        <v>28</v>
      </c>
      <c r="N98" s="228" t="s">
        <v>45</v>
      </c>
      <c r="O98" s="88"/>
      <c r="P98" s="229">
        <f>O98*H98</f>
        <v>0</v>
      </c>
      <c r="Q98" s="229">
        <v>0</v>
      </c>
      <c r="R98" s="229">
        <f>Q98*H98</f>
        <v>0</v>
      </c>
      <c r="S98" s="229">
        <v>0</v>
      </c>
      <c r="T98" s="230">
        <f>S98*H98</f>
        <v>0</v>
      </c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R98" s="231" t="s">
        <v>933</v>
      </c>
      <c r="AT98" s="231" t="s">
        <v>433</v>
      </c>
      <c r="AU98" s="231" t="s">
        <v>81</v>
      </c>
      <c r="AY98" s="21" t="s">
        <v>426</v>
      </c>
      <c r="BE98" s="232">
        <f>IF(N98="základní",J98,0)</f>
        <v>0</v>
      </c>
      <c r="BF98" s="232">
        <f>IF(N98="snížená",J98,0)</f>
        <v>0</v>
      </c>
      <c r="BG98" s="232">
        <f>IF(N98="zákl. přenesená",J98,0)</f>
        <v>0</v>
      </c>
      <c r="BH98" s="232">
        <f>IF(N98="sníž. přenesená",J98,0)</f>
        <v>0</v>
      </c>
      <c r="BI98" s="232">
        <f>IF(N98="nulová",J98,0)</f>
        <v>0</v>
      </c>
      <c r="BJ98" s="21" t="s">
        <v>81</v>
      </c>
      <c r="BK98" s="232">
        <f>ROUND(I98*H98,2)</f>
        <v>0</v>
      </c>
      <c r="BL98" s="21" t="s">
        <v>933</v>
      </c>
      <c r="BM98" s="231" t="s">
        <v>677</v>
      </c>
    </row>
    <row r="99" s="2" customFormat="1" ht="24.15" customHeight="1">
      <c r="A99" s="42"/>
      <c r="B99" s="43"/>
      <c r="C99" s="220" t="s">
        <v>564</v>
      </c>
      <c r="D99" s="220" t="s">
        <v>433</v>
      </c>
      <c r="E99" s="221" t="s">
        <v>5514</v>
      </c>
      <c r="F99" s="222" t="s">
        <v>5515</v>
      </c>
      <c r="G99" s="223" t="s">
        <v>5481</v>
      </c>
      <c r="H99" s="224">
        <v>1</v>
      </c>
      <c r="I99" s="225"/>
      <c r="J99" s="226">
        <f>ROUND(I99*H99,2)</f>
        <v>0</v>
      </c>
      <c r="K99" s="222" t="s">
        <v>28</v>
      </c>
      <c r="L99" s="48"/>
      <c r="M99" s="227" t="s">
        <v>28</v>
      </c>
      <c r="N99" s="228" t="s">
        <v>45</v>
      </c>
      <c r="O99" s="88"/>
      <c r="P99" s="229">
        <f>O99*H99</f>
        <v>0</v>
      </c>
      <c r="Q99" s="229">
        <v>0</v>
      </c>
      <c r="R99" s="229">
        <f>Q99*H99</f>
        <v>0</v>
      </c>
      <c r="S99" s="229">
        <v>0</v>
      </c>
      <c r="T99" s="230">
        <f>S99*H99</f>
        <v>0</v>
      </c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R99" s="231" t="s">
        <v>933</v>
      </c>
      <c r="AT99" s="231" t="s">
        <v>433</v>
      </c>
      <c r="AU99" s="231" t="s">
        <v>81</v>
      </c>
      <c r="AY99" s="21" t="s">
        <v>426</v>
      </c>
      <c r="BE99" s="232">
        <f>IF(N99="základní",J99,0)</f>
        <v>0</v>
      </c>
      <c r="BF99" s="232">
        <f>IF(N99="snížená",J99,0)</f>
        <v>0</v>
      </c>
      <c r="BG99" s="232">
        <f>IF(N99="zákl. přenesená",J99,0)</f>
        <v>0</v>
      </c>
      <c r="BH99" s="232">
        <f>IF(N99="sníž. přenesená",J99,0)</f>
        <v>0</v>
      </c>
      <c r="BI99" s="232">
        <f>IF(N99="nulová",J99,0)</f>
        <v>0</v>
      </c>
      <c r="BJ99" s="21" t="s">
        <v>81</v>
      </c>
      <c r="BK99" s="232">
        <f>ROUND(I99*H99,2)</f>
        <v>0</v>
      </c>
      <c r="BL99" s="21" t="s">
        <v>933</v>
      </c>
      <c r="BM99" s="231" t="s">
        <v>521</v>
      </c>
    </row>
    <row r="100" s="2" customFormat="1" ht="16.5" customHeight="1">
      <c r="A100" s="42"/>
      <c r="B100" s="43"/>
      <c r="C100" s="220" t="s">
        <v>497</v>
      </c>
      <c r="D100" s="220" t="s">
        <v>433</v>
      </c>
      <c r="E100" s="221" t="s">
        <v>5516</v>
      </c>
      <c r="F100" s="222" t="s">
        <v>5517</v>
      </c>
      <c r="G100" s="223" t="s">
        <v>949</v>
      </c>
      <c r="H100" s="224">
        <v>2410</v>
      </c>
      <c r="I100" s="225"/>
      <c r="J100" s="226">
        <f>ROUND(I100*H100,2)</f>
        <v>0</v>
      </c>
      <c r="K100" s="222" t="s">
        <v>28</v>
      </c>
      <c r="L100" s="48"/>
      <c r="M100" s="227" t="s">
        <v>28</v>
      </c>
      <c r="N100" s="228" t="s">
        <v>45</v>
      </c>
      <c r="O100" s="88"/>
      <c r="P100" s="229">
        <f>O100*H100</f>
        <v>0</v>
      </c>
      <c r="Q100" s="229">
        <v>0</v>
      </c>
      <c r="R100" s="229">
        <f>Q100*H100</f>
        <v>0</v>
      </c>
      <c r="S100" s="229">
        <v>0</v>
      </c>
      <c r="T100" s="230">
        <f>S100*H100</f>
        <v>0</v>
      </c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R100" s="231" t="s">
        <v>933</v>
      </c>
      <c r="AT100" s="231" t="s">
        <v>433</v>
      </c>
      <c r="AU100" s="231" t="s">
        <v>81</v>
      </c>
      <c r="AY100" s="21" t="s">
        <v>426</v>
      </c>
      <c r="BE100" s="232">
        <f>IF(N100="základní",J100,0)</f>
        <v>0</v>
      </c>
      <c r="BF100" s="232">
        <f>IF(N100="snížená",J100,0)</f>
        <v>0</v>
      </c>
      <c r="BG100" s="232">
        <f>IF(N100="zákl. přenesená",J100,0)</f>
        <v>0</v>
      </c>
      <c r="BH100" s="232">
        <f>IF(N100="sníž. přenesená",J100,0)</f>
        <v>0</v>
      </c>
      <c r="BI100" s="232">
        <f>IF(N100="nulová",J100,0)</f>
        <v>0</v>
      </c>
      <c r="BJ100" s="21" t="s">
        <v>81</v>
      </c>
      <c r="BK100" s="232">
        <f>ROUND(I100*H100,2)</f>
        <v>0</v>
      </c>
      <c r="BL100" s="21" t="s">
        <v>933</v>
      </c>
      <c r="BM100" s="231" t="s">
        <v>697</v>
      </c>
    </row>
    <row r="101" s="2" customFormat="1" ht="16.5" customHeight="1">
      <c r="A101" s="42"/>
      <c r="B101" s="43"/>
      <c r="C101" s="220" t="s">
        <v>627</v>
      </c>
      <c r="D101" s="220" t="s">
        <v>433</v>
      </c>
      <c r="E101" s="221" t="s">
        <v>5518</v>
      </c>
      <c r="F101" s="222" t="s">
        <v>5519</v>
      </c>
      <c r="G101" s="223" t="s">
        <v>949</v>
      </c>
      <c r="H101" s="224">
        <v>285</v>
      </c>
      <c r="I101" s="225"/>
      <c r="J101" s="226">
        <f>ROUND(I101*H101,2)</f>
        <v>0</v>
      </c>
      <c r="K101" s="222" t="s">
        <v>28</v>
      </c>
      <c r="L101" s="48"/>
      <c r="M101" s="227" t="s">
        <v>28</v>
      </c>
      <c r="N101" s="228" t="s">
        <v>45</v>
      </c>
      <c r="O101" s="88"/>
      <c r="P101" s="229">
        <f>O101*H101</f>
        <v>0</v>
      </c>
      <c r="Q101" s="229">
        <v>0</v>
      </c>
      <c r="R101" s="229">
        <f>Q101*H101</f>
        <v>0</v>
      </c>
      <c r="S101" s="229">
        <v>0</v>
      </c>
      <c r="T101" s="230">
        <f>S101*H101</f>
        <v>0</v>
      </c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R101" s="231" t="s">
        <v>933</v>
      </c>
      <c r="AT101" s="231" t="s">
        <v>433</v>
      </c>
      <c r="AU101" s="231" t="s">
        <v>81</v>
      </c>
      <c r="AY101" s="21" t="s">
        <v>426</v>
      </c>
      <c r="BE101" s="232">
        <f>IF(N101="základní",J101,0)</f>
        <v>0</v>
      </c>
      <c r="BF101" s="232">
        <f>IF(N101="snížená",J101,0)</f>
        <v>0</v>
      </c>
      <c r="BG101" s="232">
        <f>IF(N101="zákl. přenesená",J101,0)</f>
        <v>0</v>
      </c>
      <c r="BH101" s="232">
        <f>IF(N101="sníž. přenesená",J101,0)</f>
        <v>0</v>
      </c>
      <c r="BI101" s="232">
        <f>IF(N101="nulová",J101,0)</f>
        <v>0</v>
      </c>
      <c r="BJ101" s="21" t="s">
        <v>81</v>
      </c>
      <c r="BK101" s="232">
        <f>ROUND(I101*H101,2)</f>
        <v>0</v>
      </c>
      <c r="BL101" s="21" t="s">
        <v>933</v>
      </c>
      <c r="BM101" s="231" t="s">
        <v>708</v>
      </c>
    </row>
    <row r="102" s="2" customFormat="1" ht="24.15" customHeight="1">
      <c r="A102" s="42"/>
      <c r="B102" s="43"/>
      <c r="C102" s="220" t="s">
        <v>8</v>
      </c>
      <c r="D102" s="220" t="s">
        <v>433</v>
      </c>
      <c r="E102" s="221" t="s">
        <v>5520</v>
      </c>
      <c r="F102" s="222" t="s">
        <v>5521</v>
      </c>
      <c r="G102" s="223" t="s">
        <v>949</v>
      </c>
      <c r="H102" s="224">
        <v>45</v>
      </c>
      <c r="I102" s="225"/>
      <c r="J102" s="226">
        <f>ROUND(I102*H102,2)</f>
        <v>0</v>
      </c>
      <c r="K102" s="222" t="s">
        <v>28</v>
      </c>
      <c r="L102" s="48"/>
      <c r="M102" s="227" t="s">
        <v>28</v>
      </c>
      <c r="N102" s="228" t="s">
        <v>45</v>
      </c>
      <c r="O102" s="88"/>
      <c r="P102" s="229">
        <f>O102*H102</f>
        <v>0</v>
      </c>
      <c r="Q102" s="229">
        <v>0</v>
      </c>
      <c r="R102" s="229">
        <f>Q102*H102</f>
        <v>0</v>
      </c>
      <c r="S102" s="229">
        <v>0</v>
      </c>
      <c r="T102" s="230">
        <f>S102*H102</f>
        <v>0</v>
      </c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R102" s="231" t="s">
        <v>933</v>
      </c>
      <c r="AT102" s="231" t="s">
        <v>433</v>
      </c>
      <c r="AU102" s="231" t="s">
        <v>81</v>
      </c>
      <c r="AY102" s="21" t="s">
        <v>426</v>
      </c>
      <c r="BE102" s="232">
        <f>IF(N102="základní",J102,0)</f>
        <v>0</v>
      </c>
      <c r="BF102" s="232">
        <f>IF(N102="snížená",J102,0)</f>
        <v>0</v>
      </c>
      <c r="BG102" s="232">
        <f>IF(N102="zákl. přenesená",J102,0)</f>
        <v>0</v>
      </c>
      <c r="BH102" s="232">
        <f>IF(N102="sníž. přenesená",J102,0)</f>
        <v>0</v>
      </c>
      <c r="BI102" s="232">
        <f>IF(N102="nulová",J102,0)</f>
        <v>0</v>
      </c>
      <c r="BJ102" s="21" t="s">
        <v>81</v>
      </c>
      <c r="BK102" s="232">
        <f>ROUND(I102*H102,2)</f>
        <v>0</v>
      </c>
      <c r="BL102" s="21" t="s">
        <v>933</v>
      </c>
      <c r="BM102" s="231" t="s">
        <v>721</v>
      </c>
    </row>
    <row r="103" s="2" customFormat="1" ht="16.5" customHeight="1">
      <c r="A103" s="42"/>
      <c r="B103" s="43"/>
      <c r="C103" s="220" t="s">
        <v>645</v>
      </c>
      <c r="D103" s="220" t="s">
        <v>433</v>
      </c>
      <c r="E103" s="221" t="s">
        <v>5522</v>
      </c>
      <c r="F103" s="222" t="s">
        <v>5523</v>
      </c>
      <c r="G103" s="223" t="s">
        <v>1452</v>
      </c>
      <c r="H103" s="224">
        <v>3</v>
      </c>
      <c r="I103" s="225"/>
      <c r="J103" s="226">
        <f>ROUND(I103*H103,2)</f>
        <v>0</v>
      </c>
      <c r="K103" s="222" t="s">
        <v>28</v>
      </c>
      <c r="L103" s="48"/>
      <c r="M103" s="227" t="s">
        <v>28</v>
      </c>
      <c r="N103" s="228" t="s">
        <v>45</v>
      </c>
      <c r="O103" s="88"/>
      <c r="P103" s="229">
        <f>O103*H103</f>
        <v>0</v>
      </c>
      <c r="Q103" s="229">
        <v>0</v>
      </c>
      <c r="R103" s="229">
        <f>Q103*H103</f>
        <v>0</v>
      </c>
      <c r="S103" s="229">
        <v>0</v>
      </c>
      <c r="T103" s="230">
        <f>S103*H103</f>
        <v>0</v>
      </c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R103" s="231" t="s">
        <v>933</v>
      </c>
      <c r="AT103" s="231" t="s">
        <v>433</v>
      </c>
      <c r="AU103" s="231" t="s">
        <v>81</v>
      </c>
      <c r="AY103" s="21" t="s">
        <v>426</v>
      </c>
      <c r="BE103" s="232">
        <f>IF(N103="základní",J103,0)</f>
        <v>0</v>
      </c>
      <c r="BF103" s="232">
        <f>IF(N103="snížená",J103,0)</f>
        <v>0</v>
      </c>
      <c r="BG103" s="232">
        <f>IF(N103="zákl. přenesená",J103,0)</f>
        <v>0</v>
      </c>
      <c r="BH103" s="232">
        <f>IF(N103="sníž. přenesená",J103,0)</f>
        <v>0</v>
      </c>
      <c r="BI103" s="232">
        <f>IF(N103="nulová",J103,0)</f>
        <v>0</v>
      </c>
      <c r="BJ103" s="21" t="s">
        <v>81</v>
      </c>
      <c r="BK103" s="232">
        <f>ROUND(I103*H103,2)</f>
        <v>0</v>
      </c>
      <c r="BL103" s="21" t="s">
        <v>933</v>
      </c>
      <c r="BM103" s="231" t="s">
        <v>732</v>
      </c>
    </row>
    <row r="104" s="2" customFormat="1" ht="16.5" customHeight="1">
      <c r="A104" s="42"/>
      <c r="B104" s="43"/>
      <c r="C104" s="220" t="s">
        <v>652</v>
      </c>
      <c r="D104" s="220" t="s">
        <v>433</v>
      </c>
      <c r="E104" s="221" t="s">
        <v>5524</v>
      </c>
      <c r="F104" s="222" t="s">
        <v>5525</v>
      </c>
      <c r="G104" s="223" t="s">
        <v>1452</v>
      </c>
      <c r="H104" s="224">
        <v>2</v>
      </c>
      <c r="I104" s="225"/>
      <c r="J104" s="226">
        <f>ROUND(I104*H104,2)</f>
        <v>0</v>
      </c>
      <c r="K104" s="222" t="s">
        <v>28</v>
      </c>
      <c r="L104" s="48"/>
      <c r="M104" s="227" t="s">
        <v>28</v>
      </c>
      <c r="N104" s="228" t="s">
        <v>45</v>
      </c>
      <c r="O104" s="88"/>
      <c r="P104" s="229">
        <f>O104*H104</f>
        <v>0</v>
      </c>
      <c r="Q104" s="229">
        <v>0</v>
      </c>
      <c r="R104" s="229">
        <f>Q104*H104</f>
        <v>0</v>
      </c>
      <c r="S104" s="229">
        <v>0</v>
      </c>
      <c r="T104" s="230">
        <f>S104*H104</f>
        <v>0</v>
      </c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R104" s="231" t="s">
        <v>933</v>
      </c>
      <c r="AT104" s="231" t="s">
        <v>433</v>
      </c>
      <c r="AU104" s="231" t="s">
        <v>81</v>
      </c>
      <c r="AY104" s="21" t="s">
        <v>426</v>
      </c>
      <c r="BE104" s="232">
        <f>IF(N104="základní",J104,0)</f>
        <v>0</v>
      </c>
      <c r="BF104" s="232">
        <f>IF(N104="snížená",J104,0)</f>
        <v>0</v>
      </c>
      <c r="BG104" s="232">
        <f>IF(N104="zákl. přenesená",J104,0)</f>
        <v>0</v>
      </c>
      <c r="BH104" s="232">
        <f>IF(N104="sníž. přenesená",J104,0)</f>
        <v>0</v>
      </c>
      <c r="BI104" s="232">
        <f>IF(N104="nulová",J104,0)</f>
        <v>0</v>
      </c>
      <c r="BJ104" s="21" t="s">
        <v>81</v>
      </c>
      <c r="BK104" s="232">
        <f>ROUND(I104*H104,2)</f>
        <v>0</v>
      </c>
      <c r="BL104" s="21" t="s">
        <v>933</v>
      </c>
      <c r="BM104" s="231" t="s">
        <v>305</v>
      </c>
    </row>
    <row r="105" s="2" customFormat="1" ht="16.5" customHeight="1">
      <c r="A105" s="42"/>
      <c r="B105" s="43"/>
      <c r="C105" s="220" t="s">
        <v>657</v>
      </c>
      <c r="D105" s="220" t="s">
        <v>433</v>
      </c>
      <c r="E105" s="221" t="s">
        <v>5526</v>
      </c>
      <c r="F105" s="222" t="s">
        <v>5527</v>
      </c>
      <c r="G105" s="223" t="s">
        <v>1452</v>
      </c>
      <c r="H105" s="224">
        <v>3</v>
      </c>
      <c r="I105" s="225"/>
      <c r="J105" s="226">
        <f>ROUND(I105*H105,2)</f>
        <v>0</v>
      </c>
      <c r="K105" s="222" t="s">
        <v>28</v>
      </c>
      <c r="L105" s="48"/>
      <c r="M105" s="227" t="s">
        <v>28</v>
      </c>
      <c r="N105" s="228" t="s">
        <v>45</v>
      </c>
      <c r="O105" s="88"/>
      <c r="P105" s="229">
        <f>O105*H105</f>
        <v>0</v>
      </c>
      <c r="Q105" s="229">
        <v>0</v>
      </c>
      <c r="R105" s="229">
        <f>Q105*H105</f>
        <v>0</v>
      </c>
      <c r="S105" s="229">
        <v>0</v>
      </c>
      <c r="T105" s="230">
        <f>S105*H105</f>
        <v>0</v>
      </c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R105" s="231" t="s">
        <v>933</v>
      </c>
      <c r="AT105" s="231" t="s">
        <v>433</v>
      </c>
      <c r="AU105" s="231" t="s">
        <v>81</v>
      </c>
      <c r="AY105" s="21" t="s">
        <v>426</v>
      </c>
      <c r="BE105" s="232">
        <f>IF(N105="základní",J105,0)</f>
        <v>0</v>
      </c>
      <c r="BF105" s="232">
        <f>IF(N105="snížená",J105,0)</f>
        <v>0</v>
      </c>
      <c r="BG105" s="232">
        <f>IF(N105="zákl. přenesená",J105,0)</f>
        <v>0</v>
      </c>
      <c r="BH105" s="232">
        <f>IF(N105="sníž. přenesená",J105,0)</f>
        <v>0</v>
      </c>
      <c r="BI105" s="232">
        <f>IF(N105="nulová",J105,0)</f>
        <v>0</v>
      </c>
      <c r="BJ105" s="21" t="s">
        <v>81</v>
      </c>
      <c r="BK105" s="232">
        <f>ROUND(I105*H105,2)</f>
        <v>0</v>
      </c>
      <c r="BL105" s="21" t="s">
        <v>933</v>
      </c>
      <c r="BM105" s="231" t="s">
        <v>223</v>
      </c>
    </row>
    <row r="106" s="2" customFormat="1" ht="16.5" customHeight="1">
      <c r="A106" s="42"/>
      <c r="B106" s="43"/>
      <c r="C106" s="220" t="s">
        <v>663</v>
      </c>
      <c r="D106" s="220" t="s">
        <v>433</v>
      </c>
      <c r="E106" s="221" t="s">
        <v>5528</v>
      </c>
      <c r="F106" s="222" t="s">
        <v>5529</v>
      </c>
      <c r="G106" s="223" t="s">
        <v>1452</v>
      </c>
      <c r="H106" s="224">
        <v>3</v>
      </c>
      <c r="I106" s="225"/>
      <c r="J106" s="226">
        <f>ROUND(I106*H106,2)</f>
        <v>0</v>
      </c>
      <c r="K106" s="222" t="s">
        <v>28</v>
      </c>
      <c r="L106" s="48"/>
      <c r="M106" s="227" t="s">
        <v>28</v>
      </c>
      <c r="N106" s="228" t="s">
        <v>45</v>
      </c>
      <c r="O106" s="88"/>
      <c r="P106" s="229">
        <f>O106*H106</f>
        <v>0</v>
      </c>
      <c r="Q106" s="229">
        <v>0</v>
      </c>
      <c r="R106" s="229">
        <f>Q106*H106</f>
        <v>0</v>
      </c>
      <c r="S106" s="229">
        <v>0</v>
      </c>
      <c r="T106" s="230">
        <f>S106*H106</f>
        <v>0</v>
      </c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R106" s="231" t="s">
        <v>933</v>
      </c>
      <c r="AT106" s="231" t="s">
        <v>433</v>
      </c>
      <c r="AU106" s="231" t="s">
        <v>81</v>
      </c>
      <c r="AY106" s="21" t="s">
        <v>426</v>
      </c>
      <c r="BE106" s="232">
        <f>IF(N106="základní",J106,0)</f>
        <v>0</v>
      </c>
      <c r="BF106" s="232">
        <f>IF(N106="snížená",J106,0)</f>
        <v>0</v>
      </c>
      <c r="BG106" s="232">
        <f>IF(N106="zákl. přenesená",J106,0)</f>
        <v>0</v>
      </c>
      <c r="BH106" s="232">
        <f>IF(N106="sníž. přenesená",J106,0)</f>
        <v>0</v>
      </c>
      <c r="BI106" s="232">
        <f>IF(N106="nulová",J106,0)</f>
        <v>0</v>
      </c>
      <c r="BJ106" s="21" t="s">
        <v>81</v>
      </c>
      <c r="BK106" s="232">
        <f>ROUND(I106*H106,2)</f>
        <v>0</v>
      </c>
      <c r="BL106" s="21" t="s">
        <v>933</v>
      </c>
      <c r="BM106" s="231" t="s">
        <v>769</v>
      </c>
    </row>
    <row r="107" s="2" customFormat="1" ht="33" customHeight="1">
      <c r="A107" s="42"/>
      <c r="B107" s="43"/>
      <c r="C107" s="220" t="s">
        <v>668</v>
      </c>
      <c r="D107" s="220" t="s">
        <v>433</v>
      </c>
      <c r="E107" s="221" t="s">
        <v>5530</v>
      </c>
      <c r="F107" s="222" t="s">
        <v>5531</v>
      </c>
      <c r="G107" s="223" t="s">
        <v>1452</v>
      </c>
      <c r="H107" s="224">
        <v>130</v>
      </c>
      <c r="I107" s="225"/>
      <c r="J107" s="226">
        <f>ROUND(I107*H107,2)</f>
        <v>0</v>
      </c>
      <c r="K107" s="222" t="s">
        <v>28</v>
      </c>
      <c r="L107" s="48"/>
      <c r="M107" s="227" t="s">
        <v>28</v>
      </c>
      <c r="N107" s="228" t="s">
        <v>45</v>
      </c>
      <c r="O107" s="88"/>
      <c r="P107" s="229">
        <f>O107*H107</f>
        <v>0</v>
      </c>
      <c r="Q107" s="229">
        <v>0</v>
      </c>
      <c r="R107" s="229">
        <f>Q107*H107</f>
        <v>0</v>
      </c>
      <c r="S107" s="229">
        <v>0</v>
      </c>
      <c r="T107" s="230">
        <f>S107*H107</f>
        <v>0</v>
      </c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R107" s="231" t="s">
        <v>933</v>
      </c>
      <c r="AT107" s="231" t="s">
        <v>433</v>
      </c>
      <c r="AU107" s="231" t="s">
        <v>81</v>
      </c>
      <c r="AY107" s="21" t="s">
        <v>426</v>
      </c>
      <c r="BE107" s="232">
        <f>IF(N107="základní",J107,0)</f>
        <v>0</v>
      </c>
      <c r="BF107" s="232">
        <f>IF(N107="snížená",J107,0)</f>
        <v>0</v>
      </c>
      <c r="BG107" s="232">
        <f>IF(N107="zákl. přenesená",J107,0)</f>
        <v>0</v>
      </c>
      <c r="BH107" s="232">
        <f>IF(N107="sníž. přenesená",J107,0)</f>
        <v>0</v>
      </c>
      <c r="BI107" s="232">
        <f>IF(N107="nulová",J107,0)</f>
        <v>0</v>
      </c>
      <c r="BJ107" s="21" t="s">
        <v>81</v>
      </c>
      <c r="BK107" s="232">
        <f>ROUND(I107*H107,2)</f>
        <v>0</v>
      </c>
      <c r="BL107" s="21" t="s">
        <v>933</v>
      </c>
      <c r="BM107" s="231" t="s">
        <v>781</v>
      </c>
    </row>
    <row r="108" s="2" customFormat="1" ht="33" customHeight="1">
      <c r="A108" s="42"/>
      <c r="B108" s="43"/>
      <c r="C108" s="220" t="s">
        <v>7</v>
      </c>
      <c r="D108" s="220" t="s">
        <v>433</v>
      </c>
      <c r="E108" s="221" t="s">
        <v>5532</v>
      </c>
      <c r="F108" s="222" t="s">
        <v>5533</v>
      </c>
      <c r="G108" s="223" t="s">
        <v>949</v>
      </c>
      <c r="H108" s="224">
        <v>40</v>
      </c>
      <c r="I108" s="225"/>
      <c r="J108" s="226">
        <f>ROUND(I108*H108,2)</f>
        <v>0</v>
      </c>
      <c r="K108" s="222" t="s">
        <v>28</v>
      </c>
      <c r="L108" s="48"/>
      <c r="M108" s="227" t="s">
        <v>28</v>
      </c>
      <c r="N108" s="228" t="s">
        <v>45</v>
      </c>
      <c r="O108" s="88"/>
      <c r="P108" s="229">
        <f>O108*H108</f>
        <v>0</v>
      </c>
      <c r="Q108" s="229">
        <v>0</v>
      </c>
      <c r="R108" s="229">
        <f>Q108*H108</f>
        <v>0</v>
      </c>
      <c r="S108" s="229">
        <v>0</v>
      </c>
      <c r="T108" s="230">
        <f>S108*H108</f>
        <v>0</v>
      </c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R108" s="231" t="s">
        <v>933</v>
      </c>
      <c r="AT108" s="231" t="s">
        <v>433</v>
      </c>
      <c r="AU108" s="231" t="s">
        <v>81</v>
      </c>
      <c r="AY108" s="21" t="s">
        <v>426</v>
      </c>
      <c r="BE108" s="232">
        <f>IF(N108="základní",J108,0)</f>
        <v>0</v>
      </c>
      <c r="BF108" s="232">
        <f>IF(N108="snížená",J108,0)</f>
        <v>0</v>
      </c>
      <c r="BG108" s="232">
        <f>IF(N108="zákl. přenesená",J108,0)</f>
        <v>0</v>
      </c>
      <c r="BH108" s="232">
        <f>IF(N108="sníž. přenesená",J108,0)</f>
        <v>0</v>
      </c>
      <c r="BI108" s="232">
        <f>IF(N108="nulová",J108,0)</f>
        <v>0</v>
      </c>
      <c r="BJ108" s="21" t="s">
        <v>81</v>
      </c>
      <c r="BK108" s="232">
        <f>ROUND(I108*H108,2)</f>
        <v>0</v>
      </c>
      <c r="BL108" s="21" t="s">
        <v>933</v>
      </c>
      <c r="BM108" s="231" t="s">
        <v>794</v>
      </c>
    </row>
    <row r="109" s="2" customFormat="1" ht="16.5" customHeight="1">
      <c r="A109" s="42"/>
      <c r="B109" s="43"/>
      <c r="C109" s="220" t="s">
        <v>677</v>
      </c>
      <c r="D109" s="220" t="s">
        <v>433</v>
      </c>
      <c r="E109" s="221" t="s">
        <v>5534</v>
      </c>
      <c r="F109" s="222" t="s">
        <v>5535</v>
      </c>
      <c r="G109" s="223" t="s">
        <v>949</v>
      </c>
      <c r="H109" s="224">
        <v>80</v>
      </c>
      <c r="I109" s="225"/>
      <c r="J109" s="226">
        <f>ROUND(I109*H109,2)</f>
        <v>0</v>
      </c>
      <c r="K109" s="222" t="s">
        <v>28</v>
      </c>
      <c r="L109" s="48"/>
      <c r="M109" s="227" t="s">
        <v>28</v>
      </c>
      <c r="N109" s="228" t="s">
        <v>45</v>
      </c>
      <c r="O109" s="88"/>
      <c r="P109" s="229">
        <f>O109*H109</f>
        <v>0</v>
      </c>
      <c r="Q109" s="229">
        <v>0</v>
      </c>
      <c r="R109" s="229">
        <f>Q109*H109</f>
        <v>0</v>
      </c>
      <c r="S109" s="229">
        <v>0</v>
      </c>
      <c r="T109" s="230">
        <f>S109*H109</f>
        <v>0</v>
      </c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R109" s="231" t="s">
        <v>933</v>
      </c>
      <c r="AT109" s="231" t="s">
        <v>433</v>
      </c>
      <c r="AU109" s="231" t="s">
        <v>81</v>
      </c>
      <c r="AY109" s="21" t="s">
        <v>426</v>
      </c>
      <c r="BE109" s="232">
        <f>IF(N109="základní",J109,0)</f>
        <v>0</v>
      </c>
      <c r="BF109" s="232">
        <f>IF(N109="snížená",J109,0)</f>
        <v>0</v>
      </c>
      <c r="BG109" s="232">
        <f>IF(N109="zákl. přenesená",J109,0)</f>
        <v>0</v>
      </c>
      <c r="BH109" s="232">
        <f>IF(N109="sníž. přenesená",J109,0)</f>
        <v>0</v>
      </c>
      <c r="BI109" s="232">
        <f>IF(N109="nulová",J109,0)</f>
        <v>0</v>
      </c>
      <c r="BJ109" s="21" t="s">
        <v>81</v>
      </c>
      <c r="BK109" s="232">
        <f>ROUND(I109*H109,2)</f>
        <v>0</v>
      </c>
      <c r="BL109" s="21" t="s">
        <v>933</v>
      </c>
      <c r="BM109" s="231" t="s">
        <v>807</v>
      </c>
    </row>
    <row r="110" s="2" customFormat="1" ht="24.15" customHeight="1">
      <c r="A110" s="42"/>
      <c r="B110" s="43"/>
      <c r="C110" s="220" t="s">
        <v>682</v>
      </c>
      <c r="D110" s="220" t="s">
        <v>433</v>
      </c>
      <c r="E110" s="221" t="s">
        <v>5536</v>
      </c>
      <c r="F110" s="222" t="s">
        <v>5537</v>
      </c>
      <c r="G110" s="223" t="s">
        <v>949</v>
      </c>
      <c r="H110" s="224">
        <v>80</v>
      </c>
      <c r="I110" s="225"/>
      <c r="J110" s="226">
        <f>ROUND(I110*H110,2)</f>
        <v>0</v>
      </c>
      <c r="K110" s="222" t="s">
        <v>28</v>
      </c>
      <c r="L110" s="48"/>
      <c r="M110" s="227" t="s">
        <v>28</v>
      </c>
      <c r="N110" s="228" t="s">
        <v>45</v>
      </c>
      <c r="O110" s="88"/>
      <c r="P110" s="229">
        <f>O110*H110</f>
        <v>0</v>
      </c>
      <c r="Q110" s="229">
        <v>0</v>
      </c>
      <c r="R110" s="229">
        <f>Q110*H110</f>
        <v>0</v>
      </c>
      <c r="S110" s="229">
        <v>0</v>
      </c>
      <c r="T110" s="230">
        <f>S110*H110</f>
        <v>0</v>
      </c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R110" s="231" t="s">
        <v>933</v>
      </c>
      <c r="AT110" s="231" t="s">
        <v>433</v>
      </c>
      <c r="AU110" s="231" t="s">
        <v>81</v>
      </c>
      <c r="AY110" s="21" t="s">
        <v>426</v>
      </c>
      <c r="BE110" s="232">
        <f>IF(N110="základní",J110,0)</f>
        <v>0</v>
      </c>
      <c r="BF110" s="232">
        <f>IF(N110="snížená",J110,0)</f>
        <v>0</v>
      </c>
      <c r="BG110" s="232">
        <f>IF(N110="zákl. přenesená",J110,0)</f>
        <v>0</v>
      </c>
      <c r="BH110" s="232">
        <f>IF(N110="sníž. přenesená",J110,0)</f>
        <v>0</v>
      </c>
      <c r="BI110" s="232">
        <f>IF(N110="nulová",J110,0)</f>
        <v>0</v>
      </c>
      <c r="BJ110" s="21" t="s">
        <v>81</v>
      </c>
      <c r="BK110" s="232">
        <f>ROUND(I110*H110,2)</f>
        <v>0</v>
      </c>
      <c r="BL110" s="21" t="s">
        <v>933</v>
      </c>
      <c r="BM110" s="231" t="s">
        <v>818</v>
      </c>
    </row>
    <row r="111" s="2" customFormat="1" ht="37.8" customHeight="1">
      <c r="A111" s="42"/>
      <c r="B111" s="43"/>
      <c r="C111" s="220" t="s">
        <v>521</v>
      </c>
      <c r="D111" s="220" t="s">
        <v>433</v>
      </c>
      <c r="E111" s="221" t="s">
        <v>5538</v>
      </c>
      <c r="F111" s="222" t="s">
        <v>5539</v>
      </c>
      <c r="G111" s="223" t="s">
        <v>1452</v>
      </c>
      <c r="H111" s="224">
        <v>75</v>
      </c>
      <c r="I111" s="225"/>
      <c r="J111" s="226">
        <f>ROUND(I111*H111,2)</f>
        <v>0</v>
      </c>
      <c r="K111" s="222" t="s">
        <v>28</v>
      </c>
      <c r="L111" s="48"/>
      <c r="M111" s="227" t="s">
        <v>28</v>
      </c>
      <c r="N111" s="228" t="s">
        <v>45</v>
      </c>
      <c r="O111" s="88"/>
      <c r="P111" s="229">
        <f>O111*H111</f>
        <v>0</v>
      </c>
      <c r="Q111" s="229">
        <v>0</v>
      </c>
      <c r="R111" s="229">
        <f>Q111*H111</f>
        <v>0</v>
      </c>
      <c r="S111" s="229">
        <v>0</v>
      </c>
      <c r="T111" s="230">
        <f>S111*H111</f>
        <v>0</v>
      </c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R111" s="231" t="s">
        <v>933</v>
      </c>
      <c r="AT111" s="231" t="s">
        <v>433</v>
      </c>
      <c r="AU111" s="231" t="s">
        <v>81</v>
      </c>
      <c r="AY111" s="21" t="s">
        <v>426</v>
      </c>
      <c r="BE111" s="232">
        <f>IF(N111="základní",J111,0)</f>
        <v>0</v>
      </c>
      <c r="BF111" s="232">
        <f>IF(N111="snížená",J111,0)</f>
        <v>0</v>
      </c>
      <c r="BG111" s="232">
        <f>IF(N111="zákl. přenesená",J111,0)</f>
        <v>0</v>
      </c>
      <c r="BH111" s="232">
        <f>IF(N111="sníž. přenesená",J111,0)</f>
        <v>0</v>
      </c>
      <c r="BI111" s="232">
        <f>IF(N111="nulová",J111,0)</f>
        <v>0</v>
      </c>
      <c r="BJ111" s="21" t="s">
        <v>81</v>
      </c>
      <c r="BK111" s="232">
        <f>ROUND(I111*H111,2)</f>
        <v>0</v>
      </c>
      <c r="BL111" s="21" t="s">
        <v>933</v>
      </c>
      <c r="BM111" s="231" t="s">
        <v>829</v>
      </c>
    </row>
    <row r="112" s="2" customFormat="1" ht="24.15" customHeight="1">
      <c r="A112" s="42"/>
      <c r="B112" s="43"/>
      <c r="C112" s="220" t="s">
        <v>691</v>
      </c>
      <c r="D112" s="220" t="s">
        <v>433</v>
      </c>
      <c r="E112" s="221" t="s">
        <v>5540</v>
      </c>
      <c r="F112" s="222" t="s">
        <v>5541</v>
      </c>
      <c r="G112" s="223" t="s">
        <v>949</v>
      </c>
      <c r="H112" s="224">
        <v>60</v>
      </c>
      <c r="I112" s="225"/>
      <c r="J112" s="226">
        <f>ROUND(I112*H112,2)</f>
        <v>0</v>
      </c>
      <c r="K112" s="222" t="s">
        <v>28</v>
      </c>
      <c r="L112" s="48"/>
      <c r="M112" s="227" t="s">
        <v>28</v>
      </c>
      <c r="N112" s="228" t="s">
        <v>45</v>
      </c>
      <c r="O112" s="88"/>
      <c r="P112" s="229">
        <f>O112*H112</f>
        <v>0</v>
      </c>
      <c r="Q112" s="229">
        <v>0</v>
      </c>
      <c r="R112" s="229">
        <f>Q112*H112</f>
        <v>0</v>
      </c>
      <c r="S112" s="229">
        <v>0</v>
      </c>
      <c r="T112" s="230">
        <f>S112*H112</f>
        <v>0</v>
      </c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R112" s="231" t="s">
        <v>933</v>
      </c>
      <c r="AT112" s="231" t="s">
        <v>433</v>
      </c>
      <c r="AU112" s="231" t="s">
        <v>81</v>
      </c>
      <c r="AY112" s="21" t="s">
        <v>426</v>
      </c>
      <c r="BE112" s="232">
        <f>IF(N112="základní",J112,0)</f>
        <v>0</v>
      </c>
      <c r="BF112" s="232">
        <f>IF(N112="snížená",J112,0)</f>
        <v>0</v>
      </c>
      <c r="BG112" s="232">
        <f>IF(N112="zákl. přenesená",J112,0)</f>
        <v>0</v>
      </c>
      <c r="BH112" s="232">
        <f>IF(N112="sníž. přenesená",J112,0)</f>
        <v>0</v>
      </c>
      <c r="BI112" s="232">
        <f>IF(N112="nulová",J112,0)</f>
        <v>0</v>
      </c>
      <c r="BJ112" s="21" t="s">
        <v>81</v>
      </c>
      <c r="BK112" s="232">
        <f>ROUND(I112*H112,2)</f>
        <v>0</v>
      </c>
      <c r="BL112" s="21" t="s">
        <v>933</v>
      </c>
      <c r="BM112" s="231" t="s">
        <v>842</v>
      </c>
    </row>
    <row r="113" s="2" customFormat="1" ht="37.8" customHeight="1">
      <c r="A113" s="42"/>
      <c r="B113" s="43"/>
      <c r="C113" s="220" t="s">
        <v>697</v>
      </c>
      <c r="D113" s="220" t="s">
        <v>433</v>
      </c>
      <c r="E113" s="221" t="s">
        <v>5542</v>
      </c>
      <c r="F113" s="222" t="s">
        <v>5543</v>
      </c>
      <c r="G113" s="223" t="s">
        <v>1452</v>
      </c>
      <c r="H113" s="224">
        <v>60</v>
      </c>
      <c r="I113" s="225"/>
      <c r="J113" s="226">
        <f>ROUND(I113*H113,2)</f>
        <v>0</v>
      </c>
      <c r="K113" s="222" t="s">
        <v>28</v>
      </c>
      <c r="L113" s="48"/>
      <c r="M113" s="227" t="s">
        <v>28</v>
      </c>
      <c r="N113" s="228" t="s">
        <v>45</v>
      </c>
      <c r="O113" s="88"/>
      <c r="P113" s="229">
        <f>O113*H113</f>
        <v>0</v>
      </c>
      <c r="Q113" s="229">
        <v>0</v>
      </c>
      <c r="R113" s="229">
        <f>Q113*H113</f>
        <v>0</v>
      </c>
      <c r="S113" s="229">
        <v>0</v>
      </c>
      <c r="T113" s="230">
        <f>S113*H113</f>
        <v>0</v>
      </c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R113" s="231" t="s">
        <v>933</v>
      </c>
      <c r="AT113" s="231" t="s">
        <v>433</v>
      </c>
      <c r="AU113" s="231" t="s">
        <v>81</v>
      </c>
      <c r="AY113" s="21" t="s">
        <v>426</v>
      </c>
      <c r="BE113" s="232">
        <f>IF(N113="základní",J113,0)</f>
        <v>0</v>
      </c>
      <c r="BF113" s="232">
        <f>IF(N113="snížená",J113,0)</f>
        <v>0</v>
      </c>
      <c r="BG113" s="232">
        <f>IF(N113="zákl. přenesená",J113,0)</f>
        <v>0</v>
      </c>
      <c r="BH113" s="232">
        <f>IF(N113="sníž. přenesená",J113,0)</f>
        <v>0</v>
      </c>
      <c r="BI113" s="232">
        <f>IF(N113="nulová",J113,0)</f>
        <v>0</v>
      </c>
      <c r="BJ113" s="21" t="s">
        <v>81</v>
      </c>
      <c r="BK113" s="232">
        <f>ROUND(I113*H113,2)</f>
        <v>0</v>
      </c>
      <c r="BL113" s="21" t="s">
        <v>933</v>
      </c>
      <c r="BM113" s="231" t="s">
        <v>856</v>
      </c>
    </row>
    <row r="114" s="2" customFormat="1" ht="37.8" customHeight="1">
      <c r="A114" s="42"/>
      <c r="B114" s="43"/>
      <c r="C114" s="220" t="s">
        <v>703</v>
      </c>
      <c r="D114" s="220" t="s">
        <v>433</v>
      </c>
      <c r="E114" s="221" t="s">
        <v>5544</v>
      </c>
      <c r="F114" s="222" t="s">
        <v>5545</v>
      </c>
      <c r="G114" s="223" t="s">
        <v>1452</v>
      </c>
      <c r="H114" s="224">
        <v>20</v>
      </c>
      <c r="I114" s="225"/>
      <c r="J114" s="226">
        <f>ROUND(I114*H114,2)</f>
        <v>0</v>
      </c>
      <c r="K114" s="222" t="s">
        <v>28</v>
      </c>
      <c r="L114" s="48"/>
      <c r="M114" s="227" t="s">
        <v>28</v>
      </c>
      <c r="N114" s="228" t="s">
        <v>45</v>
      </c>
      <c r="O114" s="88"/>
      <c r="P114" s="229">
        <f>O114*H114</f>
        <v>0</v>
      </c>
      <c r="Q114" s="229">
        <v>0</v>
      </c>
      <c r="R114" s="229">
        <f>Q114*H114</f>
        <v>0</v>
      </c>
      <c r="S114" s="229">
        <v>0</v>
      </c>
      <c r="T114" s="230">
        <f>S114*H114</f>
        <v>0</v>
      </c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R114" s="231" t="s">
        <v>933</v>
      </c>
      <c r="AT114" s="231" t="s">
        <v>433</v>
      </c>
      <c r="AU114" s="231" t="s">
        <v>81</v>
      </c>
      <c r="AY114" s="21" t="s">
        <v>426</v>
      </c>
      <c r="BE114" s="232">
        <f>IF(N114="základní",J114,0)</f>
        <v>0</v>
      </c>
      <c r="BF114" s="232">
        <f>IF(N114="snížená",J114,0)</f>
        <v>0</v>
      </c>
      <c r="BG114" s="232">
        <f>IF(N114="zákl. přenesená",J114,0)</f>
        <v>0</v>
      </c>
      <c r="BH114" s="232">
        <f>IF(N114="sníž. přenesená",J114,0)</f>
        <v>0</v>
      </c>
      <c r="BI114" s="232">
        <f>IF(N114="nulová",J114,0)</f>
        <v>0</v>
      </c>
      <c r="BJ114" s="21" t="s">
        <v>81</v>
      </c>
      <c r="BK114" s="232">
        <f>ROUND(I114*H114,2)</f>
        <v>0</v>
      </c>
      <c r="BL114" s="21" t="s">
        <v>933</v>
      </c>
      <c r="BM114" s="231" t="s">
        <v>874</v>
      </c>
    </row>
    <row r="115" s="2" customFormat="1" ht="44.25" customHeight="1">
      <c r="A115" s="42"/>
      <c r="B115" s="43"/>
      <c r="C115" s="220" t="s">
        <v>708</v>
      </c>
      <c r="D115" s="220" t="s">
        <v>433</v>
      </c>
      <c r="E115" s="221" t="s">
        <v>5546</v>
      </c>
      <c r="F115" s="222" t="s">
        <v>5547</v>
      </c>
      <c r="G115" s="223" t="s">
        <v>949</v>
      </c>
      <c r="H115" s="224">
        <v>20</v>
      </c>
      <c r="I115" s="225"/>
      <c r="J115" s="226">
        <f>ROUND(I115*H115,2)</f>
        <v>0</v>
      </c>
      <c r="K115" s="222" t="s">
        <v>28</v>
      </c>
      <c r="L115" s="48"/>
      <c r="M115" s="227" t="s">
        <v>28</v>
      </c>
      <c r="N115" s="228" t="s">
        <v>45</v>
      </c>
      <c r="O115" s="88"/>
      <c r="P115" s="229">
        <f>O115*H115</f>
        <v>0</v>
      </c>
      <c r="Q115" s="229">
        <v>0</v>
      </c>
      <c r="R115" s="229">
        <f>Q115*H115</f>
        <v>0</v>
      </c>
      <c r="S115" s="229">
        <v>0</v>
      </c>
      <c r="T115" s="230">
        <f>S115*H115</f>
        <v>0</v>
      </c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R115" s="231" t="s">
        <v>933</v>
      </c>
      <c r="AT115" s="231" t="s">
        <v>433</v>
      </c>
      <c r="AU115" s="231" t="s">
        <v>81</v>
      </c>
      <c r="AY115" s="21" t="s">
        <v>426</v>
      </c>
      <c r="BE115" s="232">
        <f>IF(N115="základní",J115,0)</f>
        <v>0</v>
      </c>
      <c r="BF115" s="232">
        <f>IF(N115="snížená",J115,0)</f>
        <v>0</v>
      </c>
      <c r="BG115" s="232">
        <f>IF(N115="zákl. přenesená",J115,0)</f>
        <v>0</v>
      </c>
      <c r="BH115" s="232">
        <f>IF(N115="sníž. přenesená",J115,0)</f>
        <v>0</v>
      </c>
      <c r="BI115" s="232">
        <f>IF(N115="nulová",J115,0)</f>
        <v>0</v>
      </c>
      <c r="BJ115" s="21" t="s">
        <v>81</v>
      </c>
      <c r="BK115" s="232">
        <f>ROUND(I115*H115,2)</f>
        <v>0</v>
      </c>
      <c r="BL115" s="21" t="s">
        <v>933</v>
      </c>
      <c r="BM115" s="231" t="s">
        <v>887</v>
      </c>
    </row>
    <row r="116" s="2" customFormat="1" ht="16.5" customHeight="1">
      <c r="A116" s="42"/>
      <c r="B116" s="43"/>
      <c r="C116" s="220" t="s">
        <v>715</v>
      </c>
      <c r="D116" s="220" t="s">
        <v>433</v>
      </c>
      <c r="E116" s="221" t="s">
        <v>5548</v>
      </c>
      <c r="F116" s="222" t="s">
        <v>5549</v>
      </c>
      <c r="G116" s="223" t="s">
        <v>949</v>
      </c>
      <c r="H116" s="224">
        <v>35</v>
      </c>
      <c r="I116" s="225"/>
      <c r="J116" s="226">
        <f>ROUND(I116*H116,2)</f>
        <v>0</v>
      </c>
      <c r="K116" s="222" t="s">
        <v>28</v>
      </c>
      <c r="L116" s="48"/>
      <c r="M116" s="227" t="s">
        <v>28</v>
      </c>
      <c r="N116" s="228" t="s">
        <v>45</v>
      </c>
      <c r="O116" s="88"/>
      <c r="P116" s="229">
        <f>O116*H116</f>
        <v>0</v>
      </c>
      <c r="Q116" s="229">
        <v>0</v>
      </c>
      <c r="R116" s="229">
        <f>Q116*H116</f>
        <v>0</v>
      </c>
      <c r="S116" s="229">
        <v>0</v>
      </c>
      <c r="T116" s="230">
        <f>S116*H116</f>
        <v>0</v>
      </c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R116" s="231" t="s">
        <v>933</v>
      </c>
      <c r="AT116" s="231" t="s">
        <v>433</v>
      </c>
      <c r="AU116" s="231" t="s">
        <v>81</v>
      </c>
      <c r="AY116" s="21" t="s">
        <v>426</v>
      </c>
      <c r="BE116" s="232">
        <f>IF(N116="základní",J116,0)</f>
        <v>0</v>
      </c>
      <c r="BF116" s="232">
        <f>IF(N116="snížená",J116,0)</f>
        <v>0</v>
      </c>
      <c r="BG116" s="232">
        <f>IF(N116="zákl. přenesená",J116,0)</f>
        <v>0</v>
      </c>
      <c r="BH116" s="232">
        <f>IF(N116="sníž. přenesená",J116,0)</f>
        <v>0</v>
      </c>
      <c r="BI116" s="232">
        <f>IF(N116="nulová",J116,0)</f>
        <v>0</v>
      </c>
      <c r="BJ116" s="21" t="s">
        <v>81</v>
      </c>
      <c r="BK116" s="232">
        <f>ROUND(I116*H116,2)</f>
        <v>0</v>
      </c>
      <c r="BL116" s="21" t="s">
        <v>933</v>
      </c>
      <c r="BM116" s="231" t="s">
        <v>902</v>
      </c>
    </row>
    <row r="117" s="2" customFormat="1" ht="24.15" customHeight="1">
      <c r="A117" s="42"/>
      <c r="B117" s="43"/>
      <c r="C117" s="220" t="s">
        <v>721</v>
      </c>
      <c r="D117" s="220" t="s">
        <v>433</v>
      </c>
      <c r="E117" s="221" t="s">
        <v>5550</v>
      </c>
      <c r="F117" s="222" t="s">
        <v>5551</v>
      </c>
      <c r="G117" s="223" t="s">
        <v>1452</v>
      </c>
      <c r="H117" s="224">
        <v>70</v>
      </c>
      <c r="I117" s="225"/>
      <c r="J117" s="226">
        <f>ROUND(I117*H117,2)</f>
        <v>0</v>
      </c>
      <c r="K117" s="222" t="s">
        <v>28</v>
      </c>
      <c r="L117" s="48"/>
      <c r="M117" s="227" t="s">
        <v>28</v>
      </c>
      <c r="N117" s="228" t="s">
        <v>45</v>
      </c>
      <c r="O117" s="88"/>
      <c r="P117" s="229">
        <f>O117*H117</f>
        <v>0</v>
      </c>
      <c r="Q117" s="229">
        <v>0</v>
      </c>
      <c r="R117" s="229">
        <f>Q117*H117</f>
        <v>0</v>
      </c>
      <c r="S117" s="229">
        <v>0</v>
      </c>
      <c r="T117" s="230">
        <f>S117*H117</f>
        <v>0</v>
      </c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R117" s="231" t="s">
        <v>933</v>
      </c>
      <c r="AT117" s="231" t="s">
        <v>433</v>
      </c>
      <c r="AU117" s="231" t="s">
        <v>81</v>
      </c>
      <c r="AY117" s="21" t="s">
        <v>426</v>
      </c>
      <c r="BE117" s="232">
        <f>IF(N117="základní",J117,0)</f>
        <v>0</v>
      </c>
      <c r="BF117" s="232">
        <f>IF(N117="snížená",J117,0)</f>
        <v>0</v>
      </c>
      <c r="BG117" s="232">
        <f>IF(N117="zákl. přenesená",J117,0)</f>
        <v>0</v>
      </c>
      <c r="BH117" s="232">
        <f>IF(N117="sníž. přenesená",J117,0)</f>
        <v>0</v>
      </c>
      <c r="BI117" s="232">
        <f>IF(N117="nulová",J117,0)</f>
        <v>0</v>
      </c>
      <c r="BJ117" s="21" t="s">
        <v>81</v>
      </c>
      <c r="BK117" s="232">
        <f>ROUND(I117*H117,2)</f>
        <v>0</v>
      </c>
      <c r="BL117" s="21" t="s">
        <v>933</v>
      </c>
      <c r="BM117" s="231" t="s">
        <v>913</v>
      </c>
    </row>
    <row r="118" s="2" customFormat="1" ht="16.5" customHeight="1">
      <c r="A118" s="42"/>
      <c r="B118" s="43"/>
      <c r="C118" s="220" t="s">
        <v>726</v>
      </c>
      <c r="D118" s="220" t="s">
        <v>433</v>
      </c>
      <c r="E118" s="221" t="s">
        <v>5552</v>
      </c>
      <c r="F118" s="222" t="s">
        <v>5553</v>
      </c>
      <c r="G118" s="223" t="s">
        <v>5481</v>
      </c>
      <c r="H118" s="224">
        <v>24</v>
      </c>
      <c r="I118" s="225"/>
      <c r="J118" s="226">
        <f>ROUND(I118*H118,2)</f>
        <v>0</v>
      </c>
      <c r="K118" s="222" t="s">
        <v>28</v>
      </c>
      <c r="L118" s="48"/>
      <c r="M118" s="227" t="s">
        <v>28</v>
      </c>
      <c r="N118" s="228" t="s">
        <v>45</v>
      </c>
      <c r="O118" s="88"/>
      <c r="P118" s="229">
        <f>O118*H118</f>
        <v>0</v>
      </c>
      <c r="Q118" s="229">
        <v>0</v>
      </c>
      <c r="R118" s="229">
        <f>Q118*H118</f>
        <v>0</v>
      </c>
      <c r="S118" s="229">
        <v>0</v>
      </c>
      <c r="T118" s="230">
        <f>S118*H118</f>
        <v>0</v>
      </c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R118" s="231" t="s">
        <v>933</v>
      </c>
      <c r="AT118" s="231" t="s">
        <v>433</v>
      </c>
      <c r="AU118" s="231" t="s">
        <v>81</v>
      </c>
      <c r="AY118" s="21" t="s">
        <v>426</v>
      </c>
      <c r="BE118" s="232">
        <f>IF(N118="základní",J118,0)</f>
        <v>0</v>
      </c>
      <c r="BF118" s="232">
        <f>IF(N118="snížená",J118,0)</f>
        <v>0</v>
      </c>
      <c r="BG118" s="232">
        <f>IF(N118="zákl. přenesená",J118,0)</f>
        <v>0</v>
      </c>
      <c r="BH118" s="232">
        <f>IF(N118="sníž. přenesená",J118,0)</f>
        <v>0</v>
      </c>
      <c r="BI118" s="232">
        <f>IF(N118="nulová",J118,0)</f>
        <v>0</v>
      </c>
      <c r="BJ118" s="21" t="s">
        <v>81</v>
      </c>
      <c r="BK118" s="232">
        <f>ROUND(I118*H118,2)</f>
        <v>0</v>
      </c>
      <c r="BL118" s="21" t="s">
        <v>933</v>
      </c>
      <c r="BM118" s="231" t="s">
        <v>922</v>
      </c>
    </row>
    <row r="119" s="2" customFormat="1" ht="16.5" customHeight="1">
      <c r="A119" s="42"/>
      <c r="B119" s="43"/>
      <c r="C119" s="220" t="s">
        <v>732</v>
      </c>
      <c r="D119" s="220" t="s">
        <v>433</v>
      </c>
      <c r="E119" s="221" t="s">
        <v>5554</v>
      </c>
      <c r="F119" s="222" t="s">
        <v>5555</v>
      </c>
      <c r="G119" s="223" t="s">
        <v>5481</v>
      </c>
      <c r="H119" s="224">
        <v>1</v>
      </c>
      <c r="I119" s="225"/>
      <c r="J119" s="226">
        <f>ROUND(I119*H119,2)</f>
        <v>0</v>
      </c>
      <c r="K119" s="222" t="s">
        <v>28</v>
      </c>
      <c r="L119" s="48"/>
      <c r="M119" s="227" t="s">
        <v>28</v>
      </c>
      <c r="N119" s="228" t="s">
        <v>45</v>
      </c>
      <c r="O119" s="88"/>
      <c r="P119" s="229">
        <f>O119*H119</f>
        <v>0</v>
      </c>
      <c r="Q119" s="229">
        <v>0</v>
      </c>
      <c r="R119" s="229">
        <f>Q119*H119</f>
        <v>0</v>
      </c>
      <c r="S119" s="229">
        <v>0</v>
      </c>
      <c r="T119" s="230">
        <f>S119*H119</f>
        <v>0</v>
      </c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R119" s="231" t="s">
        <v>933</v>
      </c>
      <c r="AT119" s="231" t="s">
        <v>433</v>
      </c>
      <c r="AU119" s="231" t="s">
        <v>81</v>
      </c>
      <c r="AY119" s="21" t="s">
        <v>426</v>
      </c>
      <c r="BE119" s="232">
        <f>IF(N119="základní",J119,0)</f>
        <v>0</v>
      </c>
      <c r="BF119" s="232">
        <f>IF(N119="snížená",J119,0)</f>
        <v>0</v>
      </c>
      <c r="BG119" s="232">
        <f>IF(N119="zákl. přenesená",J119,0)</f>
        <v>0</v>
      </c>
      <c r="BH119" s="232">
        <f>IF(N119="sníž. přenesená",J119,0)</f>
        <v>0</v>
      </c>
      <c r="BI119" s="232">
        <f>IF(N119="nulová",J119,0)</f>
        <v>0</v>
      </c>
      <c r="BJ119" s="21" t="s">
        <v>81</v>
      </c>
      <c r="BK119" s="232">
        <f>ROUND(I119*H119,2)</f>
        <v>0</v>
      </c>
      <c r="BL119" s="21" t="s">
        <v>933</v>
      </c>
      <c r="BM119" s="231" t="s">
        <v>933</v>
      </c>
    </row>
    <row r="120" s="2" customFormat="1" ht="16.5" customHeight="1">
      <c r="A120" s="42"/>
      <c r="B120" s="43"/>
      <c r="C120" s="220" t="s">
        <v>737</v>
      </c>
      <c r="D120" s="220" t="s">
        <v>433</v>
      </c>
      <c r="E120" s="221" t="s">
        <v>5556</v>
      </c>
      <c r="F120" s="222" t="s">
        <v>5557</v>
      </c>
      <c r="G120" s="223" t="s">
        <v>5481</v>
      </c>
      <c r="H120" s="224">
        <v>1</v>
      </c>
      <c r="I120" s="225"/>
      <c r="J120" s="226">
        <f>ROUND(I120*H120,2)</f>
        <v>0</v>
      </c>
      <c r="K120" s="222" t="s">
        <v>28</v>
      </c>
      <c r="L120" s="48"/>
      <c r="M120" s="227" t="s">
        <v>28</v>
      </c>
      <c r="N120" s="228" t="s">
        <v>45</v>
      </c>
      <c r="O120" s="88"/>
      <c r="P120" s="229">
        <f>O120*H120</f>
        <v>0</v>
      </c>
      <c r="Q120" s="229">
        <v>0</v>
      </c>
      <c r="R120" s="229">
        <f>Q120*H120</f>
        <v>0</v>
      </c>
      <c r="S120" s="229">
        <v>0</v>
      </c>
      <c r="T120" s="230">
        <f>S120*H120</f>
        <v>0</v>
      </c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R120" s="231" t="s">
        <v>933</v>
      </c>
      <c r="AT120" s="231" t="s">
        <v>433</v>
      </c>
      <c r="AU120" s="231" t="s">
        <v>81</v>
      </c>
      <c r="AY120" s="21" t="s">
        <v>426</v>
      </c>
      <c r="BE120" s="232">
        <f>IF(N120="základní",J120,0)</f>
        <v>0</v>
      </c>
      <c r="BF120" s="232">
        <f>IF(N120="snížená",J120,0)</f>
        <v>0</v>
      </c>
      <c r="BG120" s="232">
        <f>IF(N120="zákl. přenesená",J120,0)</f>
        <v>0</v>
      </c>
      <c r="BH120" s="232">
        <f>IF(N120="sníž. přenesená",J120,0)</f>
        <v>0</v>
      </c>
      <c r="BI120" s="232">
        <f>IF(N120="nulová",J120,0)</f>
        <v>0</v>
      </c>
      <c r="BJ120" s="21" t="s">
        <v>81</v>
      </c>
      <c r="BK120" s="232">
        <f>ROUND(I120*H120,2)</f>
        <v>0</v>
      </c>
      <c r="BL120" s="21" t="s">
        <v>933</v>
      </c>
      <c r="BM120" s="231" t="s">
        <v>946</v>
      </c>
    </row>
    <row r="121" s="2" customFormat="1" ht="16.5" customHeight="1">
      <c r="A121" s="42"/>
      <c r="B121" s="43"/>
      <c r="C121" s="220" t="s">
        <v>305</v>
      </c>
      <c r="D121" s="220" t="s">
        <v>433</v>
      </c>
      <c r="E121" s="221" t="s">
        <v>5558</v>
      </c>
      <c r="F121" s="222" t="s">
        <v>5559</v>
      </c>
      <c r="G121" s="223" t="s">
        <v>5481</v>
      </c>
      <c r="H121" s="224">
        <v>1</v>
      </c>
      <c r="I121" s="225"/>
      <c r="J121" s="226">
        <f>ROUND(I121*H121,2)</f>
        <v>0</v>
      </c>
      <c r="K121" s="222" t="s">
        <v>28</v>
      </c>
      <c r="L121" s="48"/>
      <c r="M121" s="227" t="s">
        <v>28</v>
      </c>
      <c r="N121" s="228" t="s">
        <v>45</v>
      </c>
      <c r="O121" s="88"/>
      <c r="P121" s="229">
        <f>O121*H121</f>
        <v>0</v>
      </c>
      <c r="Q121" s="229">
        <v>0</v>
      </c>
      <c r="R121" s="229">
        <f>Q121*H121</f>
        <v>0</v>
      </c>
      <c r="S121" s="229">
        <v>0</v>
      </c>
      <c r="T121" s="230">
        <f>S121*H121</f>
        <v>0</v>
      </c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R121" s="231" t="s">
        <v>933</v>
      </c>
      <c r="AT121" s="231" t="s">
        <v>433</v>
      </c>
      <c r="AU121" s="231" t="s">
        <v>81</v>
      </c>
      <c r="AY121" s="21" t="s">
        <v>426</v>
      </c>
      <c r="BE121" s="232">
        <f>IF(N121="základní",J121,0)</f>
        <v>0</v>
      </c>
      <c r="BF121" s="232">
        <f>IF(N121="snížená",J121,0)</f>
        <v>0</v>
      </c>
      <c r="BG121" s="232">
        <f>IF(N121="zákl. přenesená",J121,0)</f>
        <v>0</v>
      </c>
      <c r="BH121" s="232">
        <f>IF(N121="sníž. přenesená",J121,0)</f>
        <v>0</v>
      </c>
      <c r="BI121" s="232">
        <f>IF(N121="nulová",J121,0)</f>
        <v>0</v>
      </c>
      <c r="BJ121" s="21" t="s">
        <v>81</v>
      </c>
      <c r="BK121" s="232">
        <f>ROUND(I121*H121,2)</f>
        <v>0</v>
      </c>
      <c r="BL121" s="21" t="s">
        <v>933</v>
      </c>
      <c r="BM121" s="231" t="s">
        <v>959</v>
      </c>
    </row>
    <row r="122" s="2" customFormat="1" ht="16.5" customHeight="1">
      <c r="A122" s="42"/>
      <c r="B122" s="43"/>
      <c r="C122" s="220" t="s">
        <v>749</v>
      </c>
      <c r="D122" s="220" t="s">
        <v>433</v>
      </c>
      <c r="E122" s="221" t="s">
        <v>5560</v>
      </c>
      <c r="F122" s="222" t="s">
        <v>5561</v>
      </c>
      <c r="G122" s="223" t="s">
        <v>5481</v>
      </c>
      <c r="H122" s="224">
        <v>1</v>
      </c>
      <c r="I122" s="225"/>
      <c r="J122" s="226">
        <f>ROUND(I122*H122,2)</f>
        <v>0</v>
      </c>
      <c r="K122" s="222" t="s">
        <v>28</v>
      </c>
      <c r="L122" s="48"/>
      <c r="M122" s="227" t="s">
        <v>28</v>
      </c>
      <c r="N122" s="228" t="s">
        <v>45</v>
      </c>
      <c r="O122" s="88"/>
      <c r="P122" s="229">
        <f>O122*H122</f>
        <v>0</v>
      </c>
      <c r="Q122" s="229">
        <v>0</v>
      </c>
      <c r="R122" s="229">
        <f>Q122*H122</f>
        <v>0</v>
      </c>
      <c r="S122" s="229">
        <v>0</v>
      </c>
      <c r="T122" s="230">
        <f>S122*H122</f>
        <v>0</v>
      </c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R122" s="231" t="s">
        <v>933</v>
      </c>
      <c r="AT122" s="231" t="s">
        <v>433</v>
      </c>
      <c r="AU122" s="231" t="s">
        <v>81</v>
      </c>
      <c r="AY122" s="21" t="s">
        <v>426</v>
      </c>
      <c r="BE122" s="232">
        <f>IF(N122="základní",J122,0)</f>
        <v>0</v>
      </c>
      <c r="BF122" s="232">
        <f>IF(N122="snížená",J122,0)</f>
        <v>0</v>
      </c>
      <c r="BG122" s="232">
        <f>IF(N122="zákl. přenesená",J122,0)</f>
        <v>0</v>
      </c>
      <c r="BH122" s="232">
        <f>IF(N122="sníž. přenesená",J122,0)</f>
        <v>0</v>
      </c>
      <c r="BI122" s="232">
        <f>IF(N122="nulová",J122,0)</f>
        <v>0</v>
      </c>
      <c r="BJ122" s="21" t="s">
        <v>81</v>
      </c>
      <c r="BK122" s="232">
        <f>ROUND(I122*H122,2)</f>
        <v>0</v>
      </c>
      <c r="BL122" s="21" t="s">
        <v>933</v>
      </c>
      <c r="BM122" s="231" t="s">
        <v>969</v>
      </c>
    </row>
    <row r="123" s="2" customFormat="1" ht="16.5" customHeight="1">
      <c r="A123" s="42"/>
      <c r="B123" s="43"/>
      <c r="C123" s="220" t="s">
        <v>223</v>
      </c>
      <c r="D123" s="220" t="s">
        <v>433</v>
      </c>
      <c r="E123" s="221" t="s">
        <v>5562</v>
      </c>
      <c r="F123" s="222" t="s">
        <v>5563</v>
      </c>
      <c r="G123" s="223" t="s">
        <v>5481</v>
      </c>
      <c r="H123" s="224">
        <v>1</v>
      </c>
      <c r="I123" s="225"/>
      <c r="J123" s="226">
        <f>ROUND(I123*H123,2)</f>
        <v>0</v>
      </c>
      <c r="K123" s="222" t="s">
        <v>28</v>
      </c>
      <c r="L123" s="48"/>
      <c r="M123" s="227" t="s">
        <v>28</v>
      </c>
      <c r="N123" s="228" t="s">
        <v>45</v>
      </c>
      <c r="O123" s="88"/>
      <c r="P123" s="229">
        <f>O123*H123</f>
        <v>0</v>
      </c>
      <c r="Q123" s="229">
        <v>0</v>
      </c>
      <c r="R123" s="229">
        <f>Q123*H123</f>
        <v>0</v>
      </c>
      <c r="S123" s="229">
        <v>0</v>
      </c>
      <c r="T123" s="230">
        <f>S123*H123</f>
        <v>0</v>
      </c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R123" s="231" t="s">
        <v>933</v>
      </c>
      <c r="AT123" s="231" t="s">
        <v>433</v>
      </c>
      <c r="AU123" s="231" t="s">
        <v>81</v>
      </c>
      <c r="AY123" s="21" t="s">
        <v>426</v>
      </c>
      <c r="BE123" s="232">
        <f>IF(N123="základní",J123,0)</f>
        <v>0</v>
      </c>
      <c r="BF123" s="232">
        <f>IF(N123="snížená",J123,0)</f>
        <v>0</v>
      </c>
      <c r="BG123" s="232">
        <f>IF(N123="zákl. přenesená",J123,0)</f>
        <v>0</v>
      </c>
      <c r="BH123" s="232">
        <f>IF(N123="sníž. přenesená",J123,0)</f>
        <v>0</v>
      </c>
      <c r="BI123" s="232">
        <f>IF(N123="nulová",J123,0)</f>
        <v>0</v>
      </c>
      <c r="BJ123" s="21" t="s">
        <v>81</v>
      </c>
      <c r="BK123" s="232">
        <f>ROUND(I123*H123,2)</f>
        <v>0</v>
      </c>
      <c r="BL123" s="21" t="s">
        <v>933</v>
      </c>
      <c r="BM123" s="231" t="s">
        <v>981</v>
      </c>
    </row>
    <row r="124" s="2" customFormat="1" ht="16.5" customHeight="1">
      <c r="A124" s="42"/>
      <c r="B124" s="43"/>
      <c r="C124" s="220" t="s">
        <v>761</v>
      </c>
      <c r="D124" s="220" t="s">
        <v>433</v>
      </c>
      <c r="E124" s="221" t="s">
        <v>5564</v>
      </c>
      <c r="F124" s="222" t="s">
        <v>5565</v>
      </c>
      <c r="G124" s="223" t="s">
        <v>5481</v>
      </c>
      <c r="H124" s="224">
        <v>1</v>
      </c>
      <c r="I124" s="225"/>
      <c r="J124" s="226">
        <f>ROUND(I124*H124,2)</f>
        <v>0</v>
      </c>
      <c r="K124" s="222" t="s">
        <v>28</v>
      </c>
      <c r="L124" s="48"/>
      <c r="M124" s="227" t="s">
        <v>28</v>
      </c>
      <c r="N124" s="228" t="s">
        <v>45</v>
      </c>
      <c r="O124" s="88"/>
      <c r="P124" s="229">
        <f>O124*H124</f>
        <v>0</v>
      </c>
      <c r="Q124" s="229">
        <v>0</v>
      </c>
      <c r="R124" s="229">
        <f>Q124*H124</f>
        <v>0</v>
      </c>
      <c r="S124" s="229">
        <v>0</v>
      </c>
      <c r="T124" s="230">
        <f>S124*H124</f>
        <v>0</v>
      </c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R124" s="231" t="s">
        <v>933</v>
      </c>
      <c r="AT124" s="231" t="s">
        <v>433</v>
      </c>
      <c r="AU124" s="231" t="s">
        <v>81</v>
      </c>
      <c r="AY124" s="21" t="s">
        <v>426</v>
      </c>
      <c r="BE124" s="232">
        <f>IF(N124="základní",J124,0)</f>
        <v>0</v>
      </c>
      <c r="BF124" s="232">
        <f>IF(N124="snížená",J124,0)</f>
        <v>0</v>
      </c>
      <c r="BG124" s="232">
        <f>IF(N124="zákl. přenesená",J124,0)</f>
        <v>0</v>
      </c>
      <c r="BH124" s="232">
        <f>IF(N124="sníž. přenesená",J124,0)</f>
        <v>0</v>
      </c>
      <c r="BI124" s="232">
        <f>IF(N124="nulová",J124,0)</f>
        <v>0</v>
      </c>
      <c r="BJ124" s="21" t="s">
        <v>81</v>
      </c>
      <c r="BK124" s="232">
        <f>ROUND(I124*H124,2)</f>
        <v>0</v>
      </c>
      <c r="BL124" s="21" t="s">
        <v>933</v>
      </c>
      <c r="BM124" s="231" t="s">
        <v>993</v>
      </c>
    </row>
    <row r="125" s="2" customFormat="1" ht="16.5" customHeight="1">
      <c r="A125" s="42"/>
      <c r="B125" s="43"/>
      <c r="C125" s="220" t="s">
        <v>769</v>
      </c>
      <c r="D125" s="220" t="s">
        <v>433</v>
      </c>
      <c r="E125" s="221" t="s">
        <v>5566</v>
      </c>
      <c r="F125" s="222" t="s">
        <v>5567</v>
      </c>
      <c r="G125" s="223" t="s">
        <v>5481</v>
      </c>
      <c r="H125" s="224">
        <v>1</v>
      </c>
      <c r="I125" s="225"/>
      <c r="J125" s="226">
        <f>ROUND(I125*H125,2)</f>
        <v>0</v>
      </c>
      <c r="K125" s="222" t="s">
        <v>28</v>
      </c>
      <c r="L125" s="48"/>
      <c r="M125" s="227" t="s">
        <v>28</v>
      </c>
      <c r="N125" s="228" t="s">
        <v>45</v>
      </c>
      <c r="O125" s="88"/>
      <c r="P125" s="229">
        <f>O125*H125</f>
        <v>0</v>
      </c>
      <c r="Q125" s="229">
        <v>0</v>
      </c>
      <c r="R125" s="229">
        <f>Q125*H125</f>
        <v>0</v>
      </c>
      <c r="S125" s="229">
        <v>0</v>
      </c>
      <c r="T125" s="230">
        <f>S125*H125</f>
        <v>0</v>
      </c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R125" s="231" t="s">
        <v>933</v>
      </c>
      <c r="AT125" s="231" t="s">
        <v>433</v>
      </c>
      <c r="AU125" s="231" t="s">
        <v>81</v>
      </c>
      <c r="AY125" s="21" t="s">
        <v>426</v>
      </c>
      <c r="BE125" s="232">
        <f>IF(N125="základní",J125,0)</f>
        <v>0</v>
      </c>
      <c r="BF125" s="232">
        <f>IF(N125="snížená",J125,0)</f>
        <v>0</v>
      </c>
      <c r="BG125" s="232">
        <f>IF(N125="zákl. přenesená",J125,0)</f>
        <v>0</v>
      </c>
      <c r="BH125" s="232">
        <f>IF(N125="sníž. přenesená",J125,0)</f>
        <v>0</v>
      </c>
      <c r="BI125" s="232">
        <f>IF(N125="nulová",J125,0)</f>
        <v>0</v>
      </c>
      <c r="BJ125" s="21" t="s">
        <v>81</v>
      </c>
      <c r="BK125" s="232">
        <f>ROUND(I125*H125,2)</f>
        <v>0</v>
      </c>
      <c r="BL125" s="21" t="s">
        <v>933</v>
      </c>
      <c r="BM125" s="231" t="s">
        <v>1005</v>
      </c>
    </row>
    <row r="126" s="2" customFormat="1" ht="24.15" customHeight="1">
      <c r="A126" s="42"/>
      <c r="B126" s="43"/>
      <c r="C126" s="220" t="s">
        <v>775</v>
      </c>
      <c r="D126" s="220" t="s">
        <v>433</v>
      </c>
      <c r="E126" s="221" t="s">
        <v>5568</v>
      </c>
      <c r="F126" s="222" t="s">
        <v>5569</v>
      </c>
      <c r="G126" s="223" t="s">
        <v>5481</v>
      </c>
      <c r="H126" s="224">
        <v>1</v>
      </c>
      <c r="I126" s="225"/>
      <c r="J126" s="226">
        <f>ROUND(I126*H126,2)</f>
        <v>0</v>
      </c>
      <c r="K126" s="222" t="s">
        <v>28</v>
      </c>
      <c r="L126" s="48"/>
      <c r="M126" s="227" t="s">
        <v>28</v>
      </c>
      <c r="N126" s="228" t="s">
        <v>45</v>
      </c>
      <c r="O126" s="88"/>
      <c r="P126" s="229">
        <f>O126*H126</f>
        <v>0</v>
      </c>
      <c r="Q126" s="229">
        <v>0</v>
      </c>
      <c r="R126" s="229">
        <f>Q126*H126</f>
        <v>0</v>
      </c>
      <c r="S126" s="229">
        <v>0</v>
      </c>
      <c r="T126" s="230">
        <f>S126*H126</f>
        <v>0</v>
      </c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R126" s="231" t="s">
        <v>933</v>
      </c>
      <c r="AT126" s="231" t="s">
        <v>433</v>
      </c>
      <c r="AU126" s="231" t="s">
        <v>81</v>
      </c>
      <c r="AY126" s="21" t="s">
        <v>426</v>
      </c>
      <c r="BE126" s="232">
        <f>IF(N126="základní",J126,0)</f>
        <v>0</v>
      </c>
      <c r="BF126" s="232">
        <f>IF(N126="snížená",J126,0)</f>
        <v>0</v>
      </c>
      <c r="BG126" s="232">
        <f>IF(N126="zákl. přenesená",J126,0)</f>
        <v>0</v>
      </c>
      <c r="BH126" s="232">
        <f>IF(N126="sníž. přenesená",J126,0)</f>
        <v>0</v>
      </c>
      <c r="BI126" s="232">
        <f>IF(N126="nulová",J126,0)</f>
        <v>0</v>
      </c>
      <c r="BJ126" s="21" t="s">
        <v>81</v>
      </c>
      <c r="BK126" s="232">
        <f>ROUND(I126*H126,2)</f>
        <v>0</v>
      </c>
      <c r="BL126" s="21" t="s">
        <v>933</v>
      </c>
      <c r="BM126" s="231" t="s">
        <v>1015</v>
      </c>
    </row>
    <row r="127" s="2" customFormat="1" ht="16.5" customHeight="1">
      <c r="A127" s="42"/>
      <c r="B127" s="43"/>
      <c r="C127" s="220" t="s">
        <v>781</v>
      </c>
      <c r="D127" s="220" t="s">
        <v>433</v>
      </c>
      <c r="E127" s="221" t="s">
        <v>5570</v>
      </c>
      <c r="F127" s="222" t="s">
        <v>5571</v>
      </c>
      <c r="G127" s="223" t="s">
        <v>5481</v>
      </c>
      <c r="H127" s="224">
        <v>1</v>
      </c>
      <c r="I127" s="225"/>
      <c r="J127" s="226">
        <f>ROUND(I127*H127,2)</f>
        <v>0</v>
      </c>
      <c r="K127" s="222" t="s">
        <v>28</v>
      </c>
      <c r="L127" s="48"/>
      <c r="M127" s="227" t="s">
        <v>28</v>
      </c>
      <c r="N127" s="228" t="s">
        <v>45</v>
      </c>
      <c r="O127" s="88"/>
      <c r="P127" s="229">
        <f>O127*H127</f>
        <v>0</v>
      </c>
      <c r="Q127" s="229">
        <v>0</v>
      </c>
      <c r="R127" s="229">
        <f>Q127*H127</f>
        <v>0</v>
      </c>
      <c r="S127" s="229">
        <v>0</v>
      </c>
      <c r="T127" s="230">
        <f>S127*H127</f>
        <v>0</v>
      </c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R127" s="231" t="s">
        <v>933</v>
      </c>
      <c r="AT127" s="231" t="s">
        <v>433</v>
      </c>
      <c r="AU127" s="231" t="s">
        <v>81</v>
      </c>
      <c r="AY127" s="21" t="s">
        <v>426</v>
      </c>
      <c r="BE127" s="232">
        <f>IF(N127="základní",J127,0)</f>
        <v>0</v>
      </c>
      <c r="BF127" s="232">
        <f>IF(N127="snížená",J127,0)</f>
        <v>0</v>
      </c>
      <c r="BG127" s="232">
        <f>IF(N127="zákl. přenesená",J127,0)</f>
        <v>0</v>
      </c>
      <c r="BH127" s="232">
        <f>IF(N127="sníž. přenesená",J127,0)</f>
        <v>0</v>
      </c>
      <c r="BI127" s="232">
        <f>IF(N127="nulová",J127,0)</f>
        <v>0</v>
      </c>
      <c r="BJ127" s="21" t="s">
        <v>81</v>
      </c>
      <c r="BK127" s="232">
        <f>ROUND(I127*H127,2)</f>
        <v>0</v>
      </c>
      <c r="BL127" s="21" t="s">
        <v>933</v>
      </c>
      <c r="BM127" s="231" t="s">
        <v>1037</v>
      </c>
    </row>
    <row r="128" s="2" customFormat="1" ht="16.5" customHeight="1">
      <c r="A128" s="42"/>
      <c r="B128" s="43"/>
      <c r="C128" s="220" t="s">
        <v>787</v>
      </c>
      <c r="D128" s="220" t="s">
        <v>433</v>
      </c>
      <c r="E128" s="221" t="s">
        <v>5572</v>
      </c>
      <c r="F128" s="222" t="s">
        <v>5573</v>
      </c>
      <c r="G128" s="223" t="s">
        <v>5481</v>
      </c>
      <c r="H128" s="224">
        <v>1</v>
      </c>
      <c r="I128" s="225"/>
      <c r="J128" s="226">
        <f>ROUND(I128*H128,2)</f>
        <v>0</v>
      </c>
      <c r="K128" s="222" t="s">
        <v>28</v>
      </c>
      <c r="L128" s="48"/>
      <c r="M128" s="227" t="s">
        <v>28</v>
      </c>
      <c r="N128" s="228" t="s">
        <v>45</v>
      </c>
      <c r="O128" s="88"/>
      <c r="P128" s="229">
        <f>O128*H128</f>
        <v>0</v>
      </c>
      <c r="Q128" s="229">
        <v>0</v>
      </c>
      <c r="R128" s="229">
        <f>Q128*H128</f>
        <v>0</v>
      </c>
      <c r="S128" s="229">
        <v>0</v>
      </c>
      <c r="T128" s="230">
        <f>S128*H128</f>
        <v>0</v>
      </c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R128" s="231" t="s">
        <v>933</v>
      </c>
      <c r="AT128" s="231" t="s">
        <v>433</v>
      </c>
      <c r="AU128" s="231" t="s">
        <v>81</v>
      </c>
      <c r="AY128" s="21" t="s">
        <v>426</v>
      </c>
      <c r="BE128" s="232">
        <f>IF(N128="základní",J128,0)</f>
        <v>0</v>
      </c>
      <c r="BF128" s="232">
        <f>IF(N128="snížená",J128,0)</f>
        <v>0</v>
      </c>
      <c r="BG128" s="232">
        <f>IF(N128="zákl. přenesená",J128,0)</f>
        <v>0</v>
      </c>
      <c r="BH128" s="232">
        <f>IF(N128="sníž. přenesená",J128,0)</f>
        <v>0</v>
      </c>
      <c r="BI128" s="232">
        <f>IF(N128="nulová",J128,0)</f>
        <v>0</v>
      </c>
      <c r="BJ128" s="21" t="s">
        <v>81</v>
      </c>
      <c r="BK128" s="232">
        <f>ROUND(I128*H128,2)</f>
        <v>0</v>
      </c>
      <c r="BL128" s="21" t="s">
        <v>933</v>
      </c>
      <c r="BM128" s="231" t="s">
        <v>1048</v>
      </c>
    </row>
    <row r="129" s="2" customFormat="1" ht="16.5" customHeight="1">
      <c r="A129" s="42"/>
      <c r="B129" s="43"/>
      <c r="C129" s="220" t="s">
        <v>794</v>
      </c>
      <c r="D129" s="220" t="s">
        <v>433</v>
      </c>
      <c r="E129" s="221" t="s">
        <v>5574</v>
      </c>
      <c r="F129" s="222" t="s">
        <v>5575</v>
      </c>
      <c r="G129" s="223" t="s">
        <v>5481</v>
      </c>
      <c r="H129" s="224">
        <v>1</v>
      </c>
      <c r="I129" s="225"/>
      <c r="J129" s="226">
        <f>ROUND(I129*H129,2)</f>
        <v>0</v>
      </c>
      <c r="K129" s="222" t="s">
        <v>28</v>
      </c>
      <c r="L129" s="48"/>
      <c r="M129" s="227" t="s">
        <v>28</v>
      </c>
      <c r="N129" s="228" t="s">
        <v>45</v>
      </c>
      <c r="O129" s="88"/>
      <c r="P129" s="229">
        <f>O129*H129</f>
        <v>0</v>
      </c>
      <c r="Q129" s="229">
        <v>0</v>
      </c>
      <c r="R129" s="229">
        <f>Q129*H129</f>
        <v>0</v>
      </c>
      <c r="S129" s="229">
        <v>0</v>
      </c>
      <c r="T129" s="230">
        <f>S129*H129</f>
        <v>0</v>
      </c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R129" s="231" t="s">
        <v>933</v>
      </c>
      <c r="AT129" s="231" t="s">
        <v>433</v>
      </c>
      <c r="AU129" s="231" t="s">
        <v>81</v>
      </c>
      <c r="AY129" s="21" t="s">
        <v>426</v>
      </c>
      <c r="BE129" s="232">
        <f>IF(N129="základní",J129,0)</f>
        <v>0</v>
      </c>
      <c r="BF129" s="232">
        <f>IF(N129="snížená",J129,0)</f>
        <v>0</v>
      </c>
      <c r="BG129" s="232">
        <f>IF(N129="zákl. přenesená",J129,0)</f>
        <v>0</v>
      </c>
      <c r="BH129" s="232">
        <f>IF(N129="sníž. přenesená",J129,0)</f>
        <v>0</v>
      </c>
      <c r="BI129" s="232">
        <f>IF(N129="nulová",J129,0)</f>
        <v>0</v>
      </c>
      <c r="BJ129" s="21" t="s">
        <v>81</v>
      </c>
      <c r="BK129" s="232">
        <f>ROUND(I129*H129,2)</f>
        <v>0</v>
      </c>
      <c r="BL129" s="21" t="s">
        <v>933</v>
      </c>
      <c r="BM129" s="231" t="s">
        <v>1063</v>
      </c>
    </row>
    <row r="130" s="2" customFormat="1" ht="16.5" customHeight="1">
      <c r="A130" s="42"/>
      <c r="B130" s="43"/>
      <c r="C130" s="220" t="s">
        <v>800</v>
      </c>
      <c r="D130" s="220" t="s">
        <v>433</v>
      </c>
      <c r="E130" s="221" t="s">
        <v>5576</v>
      </c>
      <c r="F130" s="222" t="s">
        <v>5577</v>
      </c>
      <c r="G130" s="223" t="s">
        <v>5481</v>
      </c>
      <c r="H130" s="224">
        <v>1</v>
      </c>
      <c r="I130" s="225"/>
      <c r="J130" s="226">
        <f>ROUND(I130*H130,2)</f>
        <v>0</v>
      </c>
      <c r="K130" s="222" t="s">
        <v>28</v>
      </c>
      <c r="L130" s="48"/>
      <c r="M130" s="227" t="s">
        <v>28</v>
      </c>
      <c r="N130" s="228" t="s">
        <v>45</v>
      </c>
      <c r="O130" s="88"/>
      <c r="P130" s="229">
        <f>O130*H130</f>
        <v>0</v>
      </c>
      <c r="Q130" s="229">
        <v>0</v>
      </c>
      <c r="R130" s="229">
        <f>Q130*H130</f>
        <v>0</v>
      </c>
      <c r="S130" s="229">
        <v>0</v>
      </c>
      <c r="T130" s="230">
        <f>S130*H130</f>
        <v>0</v>
      </c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R130" s="231" t="s">
        <v>933</v>
      </c>
      <c r="AT130" s="231" t="s">
        <v>433</v>
      </c>
      <c r="AU130" s="231" t="s">
        <v>81</v>
      </c>
      <c r="AY130" s="21" t="s">
        <v>426</v>
      </c>
      <c r="BE130" s="232">
        <f>IF(N130="základní",J130,0)</f>
        <v>0</v>
      </c>
      <c r="BF130" s="232">
        <f>IF(N130="snížená",J130,0)</f>
        <v>0</v>
      </c>
      <c r="BG130" s="232">
        <f>IF(N130="zákl. přenesená",J130,0)</f>
        <v>0</v>
      </c>
      <c r="BH130" s="232">
        <f>IF(N130="sníž. přenesená",J130,0)</f>
        <v>0</v>
      </c>
      <c r="BI130" s="232">
        <f>IF(N130="nulová",J130,0)</f>
        <v>0</v>
      </c>
      <c r="BJ130" s="21" t="s">
        <v>81</v>
      </c>
      <c r="BK130" s="232">
        <f>ROUND(I130*H130,2)</f>
        <v>0</v>
      </c>
      <c r="BL130" s="21" t="s">
        <v>933</v>
      </c>
      <c r="BM130" s="231" t="s">
        <v>1076</v>
      </c>
    </row>
    <row r="131" s="2" customFormat="1" ht="16.5" customHeight="1">
      <c r="A131" s="42"/>
      <c r="B131" s="43"/>
      <c r="C131" s="220" t="s">
        <v>807</v>
      </c>
      <c r="D131" s="220" t="s">
        <v>433</v>
      </c>
      <c r="E131" s="221" t="s">
        <v>5578</v>
      </c>
      <c r="F131" s="222" t="s">
        <v>5579</v>
      </c>
      <c r="G131" s="223" t="s">
        <v>5481</v>
      </c>
      <c r="H131" s="224">
        <v>1</v>
      </c>
      <c r="I131" s="225"/>
      <c r="J131" s="226">
        <f>ROUND(I131*H131,2)</f>
        <v>0</v>
      </c>
      <c r="K131" s="222" t="s">
        <v>28</v>
      </c>
      <c r="L131" s="48"/>
      <c r="M131" s="227" t="s">
        <v>28</v>
      </c>
      <c r="N131" s="228" t="s">
        <v>45</v>
      </c>
      <c r="O131" s="88"/>
      <c r="P131" s="229">
        <f>O131*H131</f>
        <v>0</v>
      </c>
      <c r="Q131" s="229">
        <v>0</v>
      </c>
      <c r="R131" s="229">
        <f>Q131*H131</f>
        <v>0</v>
      </c>
      <c r="S131" s="229">
        <v>0</v>
      </c>
      <c r="T131" s="230">
        <f>S131*H131</f>
        <v>0</v>
      </c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R131" s="231" t="s">
        <v>933</v>
      </c>
      <c r="AT131" s="231" t="s">
        <v>433</v>
      </c>
      <c r="AU131" s="231" t="s">
        <v>81</v>
      </c>
      <c r="AY131" s="21" t="s">
        <v>426</v>
      </c>
      <c r="BE131" s="232">
        <f>IF(N131="základní",J131,0)</f>
        <v>0</v>
      </c>
      <c r="BF131" s="232">
        <f>IF(N131="snížená",J131,0)</f>
        <v>0</v>
      </c>
      <c r="BG131" s="232">
        <f>IF(N131="zákl. přenesená",J131,0)</f>
        <v>0</v>
      </c>
      <c r="BH131" s="232">
        <f>IF(N131="sníž. přenesená",J131,0)</f>
        <v>0</v>
      </c>
      <c r="BI131" s="232">
        <f>IF(N131="nulová",J131,0)</f>
        <v>0</v>
      </c>
      <c r="BJ131" s="21" t="s">
        <v>81</v>
      </c>
      <c r="BK131" s="232">
        <f>ROUND(I131*H131,2)</f>
        <v>0</v>
      </c>
      <c r="BL131" s="21" t="s">
        <v>933</v>
      </c>
      <c r="BM131" s="231" t="s">
        <v>1091</v>
      </c>
    </row>
    <row r="132" s="2" customFormat="1" ht="16.5" customHeight="1">
      <c r="A132" s="42"/>
      <c r="B132" s="43"/>
      <c r="C132" s="220" t="s">
        <v>812</v>
      </c>
      <c r="D132" s="220" t="s">
        <v>433</v>
      </c>
      <c r="E132" s="221" t="s">
        <v>5580</v>
      </c>
      <c r="F132" s="222" t="s">
        <v>5581</v>
      </c>
      <c r="G132" s="223" t="s">
        <v>5481</v>
      </c>
      <c r="H132" s="224">
        <v>1</v>
      </c>
      <c r="I132" s="225"/>
      <c r="J132" s="226">
        <f>ROUND(I132*H132,2)</f>
        <v>0</v>
      </c>
      <c r="K132" s="222" t="s">
        <v>28</v>
      </c>
      <c r="L132" s="48"/>
      <c r="M132" s="227" t="s">
        <v>28</v>
      </c>
      <c r="N132" s="228" t="s">
        <v>45</v>
      </c>
      <c r="O132" s="88"/>
      <c r="P132" s="229">
        <f>O132*H132</f>
        <v>0</v>
      </c>
      <c r="Q132" s="229">
        <v>0</v>
      </c>
      <c r="R132" s="229">
        <f>Q132*H132</f>
        <v>0</v>
      </c>
      <c r="S132" s="229">
        <v>0</v>
      </c>
      <c r="T132" s="230">
        <f>S132*H132</f>
        <v>0</v>
      </c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R132" s="231" t="s">
        <v>933</v>
      </c>
      <c r="AT132" s="231" t="s">
        <v>433</v>
      </c>
      <c r="AU132" s="231" t="s">
        <v>81</v>
      </c>
      <c r="AY132" s="21" t="s">
        <v>426</v>
      </c>
      <c r="BE132" s="232">
        <f>IF(N132="základní",J132,0)</f>
        <v>0</v>
      </c>
      <c r="BF132" s="232">
        <f>IF(N132="snížená",J132,0)</f>
        <v>0</v>
      </c>
      <c r="BG132" s="232">
        <f>IF(N132="zákl. přenesená",J132,0)</f>
        <v>0</v>
      </c>
      <c r="BH132" s="232">
        <f>IF(N132="sníž. přenesená",J132,0)</f>
        <v>0</v>
      </c>
      <c r="BI132" s="232">
        <f>IF(N132="nulová",J132,0)</f>
        <v>0</v>
      </c>
      <c r="BJ132" s="21" t="s">
        <v>81</v>
      </c>
      <c r="BK132" s="232">
        <f>ROUND(I132*H132,2)</f>
        <v>0</v>
      </c>
      <c r="BL132" s="21" t="s">
        <v>933</v>
      </c>
      <c r="BM132" s="231" t="s">
        <v>5582</v>
      </c>
    </row>
    <row r="133" s="2" customFormat="1" ht="16.5" customHeight="1">
      <c r="A133" s="42"/>
      <c r="B133" s="43"/>
      <c r="C133" s="220" t="s">
        <v>818</v>
      </c>
      <c r="D133" s="220" t="s">
        <v>433</v>
      </c>
      <c r="E133" s="221" t="s">
        <v>5583</v>
      </c>
      <c r="F133" s="222" t="s">
        <v>5584</v>
      </c>
      <c r="G133" s="223" t="s">
        <v>5481</v>
      </c>
      <c r="H133" s="224">
        <v>1</v>
      </c>
      <c r="I133" s="225"/>
      <c r="J133" s="226">
        <f>ROUND(I133*H133,2)</f>
        <v>0</v>
      </c>
      <c r="K133" s="222" t="s">
        <v>28</v>
      </c>
      <c r="L133" s="48"/>
      <c r="M133" s="300" t="s">
        <v>28</v>
      </c>
      <c r="N133" s="301" t="s">
        <v>45</v>
      </c>
      <c r="O133" s="297"/>
      <c r="P133" s="302">
        <f>O133*H133</f>
        <v>0</v>
      </c>
      <c r="Q133" s="302">
        <v>0</v>
      </c>
      <c r="R133" s="302">
        <f>Q133*H133</f>
        <v>0</v>
      </c>
      <c r="S133" s="302">
        <v>0</v>
      </c>
      <c r="T133" s="303">
        <f>S133*H133</f>
        <v>0</v>
      </c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R133" s="231" t="s">
        <v>933</v>
      </c>
      <c r="AT133" s="231" t="s">
        <v>433</v>
      </c>
      <c r="AU133" s="231" t="s">
        <v>81</v>
      </c>
      <c r="AY133" s="21" t="s">
        <v>426</v>
      </c>
      <c r="BE133" s="232">
        <f>IF(N133="základní",J133,0)</f>
        <v>0</v>
      </c>
      <c r="BF133" s="232">
        <f>IF(N133="snížená",J133,0)</f>
        <v>0</v>
      </c>
      <c r="BG133" s="232">
        <f>IF(N133="zákl. přenesená",J133,0)</f>
        <v>0</v>
      </c>
      <c r="BH133" s="232">
        <f>IF(N133="sníž. přenesená",J133,0)</f>
        <v>0</v>
      </c>
      <c r="BI133" s="232">
        <f>IF(N133="nulová",J133,0)</f>
        <v>0</v>
      </c>
      <c r="BJ133" s="21" t="s">
        <v>81</v>
      </c>
      <c r="BK133" s="232">
        <f>ROUND(I133*H133,2)</f>
        <v>0</v>
      </c>
      <c r="BL133" s="21" t="s">
        <v>933</v>
      </c>
      <c r="BM133" s="231" t="s">
        <v>1123</v>
      </c>
    </row>
    <row r="134" s="2" customFormat="1" ht="6.96" customHeight="1">
      <c r="A134" s="42"/>
      <c r="B134" s="63"/>
      <c r="C134" s="64"/>
      <c r="D134" s="64"/>
      <c r="E134" s="64"/>
      <c r="F134" s="64"/>
      <c r="G134" s="64"/>
      <c r="H134" s="64"/>
      <c r="I134" s="64"/>
      <c r="J134" s="64"/>
      <c r="K134" s="64"/>
      <c r="L134" s="48"/>
      <c r="M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</row>
  </sheetData>
  <sheetProtection sheet="1" autoFilter="0" formatColumns="0" formatRows="0" objects="1" scenarios="1" spinCount="100000" saltValue="giKRaUwga5zHrZG4iFDcCZUFD8yVnu3q2tX+HjKi9kvJ9mOapsDZWP+9DbB6OcYPv8nAiPBHzKq05pyEO7feIg==" hashValue="XK7N6UHc/96QdGsZS/GKK68d965ePDq3y/2FhpiSAk0BGxVZ8CkTBlTZ001y4BuTvV7Uw8HBAHCp4vOTxCI/SQ==" algorithmName="SHA-512" password="CC35"/>
  <autoFilter ref="C85:K13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112</v>
      </c>
      <c r="AZ2" s="142" t="s">
        <v>5585</v>
      </c>
      <c r="BA2" s="142" t="s">
        <v>5585</v>
      </c>
      <c r="BB2" s="142" t="s">
        <v>28</v>
      </c>
      <c r="BC2" s="142" t="s">
        <v>721</v>
      </c>
      <c r="BD2" s="142" t="s">
        <v>83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83</v>
      </c>
      <c r="AZ3" s="142" t="s">
        <v>5586</v>
      </c>
      <c r="BA3" s="142" t="s">
        <v>5586</v>
      </c>
      <c r="BB3" s="142" t="s">
        <v>28</v>
      </c>
      <c r="BC3" s="142" t="s">
        <v>5587</v>
      </c>
      <c r="BD3" s="142" t="s">
        <v>83</v>
      </c>
    </row>
    <row r="4" s="1" customFormat="1" ht="24.96" customHeight="1">
      <c r="B4" s="24"/>
      <c r="D4" s="145" t="s">
        <v>147</v>
      </c>
      <c r="L4" s="24"/>
      <c r="M4" s="146" t="s">
        <v>10</v>
      </c>
      <c r="AT4" s="21" t="s">
        <v>4</v>
      </c>
      <c r="AZ4" s="142" t="s">
        <v>5588</v>
      </c>
      <c r="BA4" s="142" t="s">
        <v>5588</v>
      </c>
      <c r="BB4" s="142" t="s">
        <v>28</v>
      </c>
      <c r="BC4" s="142" t="s">
        <v>305</v>
      </c>
      <c r="BD4" s="142" t="s">
        <v>83</v>
      </c>
    </row>
    <row r="5" s="1" customFormat="1" ht="6.96" customHeight="1">
      <c r="B5" s="24"/>
      <c r="L5" s="24"/>
      <c r="AZ5" s="142" t="s">
        <v>5589</v>
      </c>
      <c r="BA5" s="142" t="s">
        <v>5589</v>
      </c>
      <c r="BB5" s="142" t="s">
        <v>28</v>
      </c>
      <c r="BC5" s="142" t="s">
        <v>5590</v>
      </c>
      <c r="BD5" s="142" t="s">
        <v>83</v>
      </c>
    </row>
    <row r="6" s="1" customFormat="1" ht="12" customHeight="1">
      <c r="B6" s="24"/>
      <c r="D6" s="147" t="s">
        <v>16</v>
      </c>
      <c r="L6" s="24"/>
      <c r="AZ6" s="142" t="s">
        <v>5591</v>
      </c>
      <c r="BA6" s="142" t="s">
        <v>5591</v>
      </c>
      <c r="BB6" s="142" t="s">
        <v>28</v>
      </c>
      <c r="BC6" s="142" t="s">
        <v>5592</v>
      </c>
      <c r="BD6" s="142" t="s">
        <v>83</v>
      </c>
    </row>
    <row r="7" s="1" customFormat="1" ht="26.25" customHeight="1">
      <c r="B7" s="24"/>
      <c r="E7" s="148" t="str">
        <f>'Rekapitulace stavby'!K6</f>
        <v>Rozvoj odbor. výukových prostor vč. vybavení na zákl. školách v Jihlavě - II. etapa - ZŠ Havlíčkova II.</v>
      </c>
      <c r="F7" s="147"/>
      <c r="G7" s="147"/>
      <c r="H7" s="147"/>
      <c r="L7" s="24"/>
      <c r="AZ7" s="142" t="s">
        <v>2727</v>
      </c>
      <c r="BA7" s="142" t="s">
        <v>2727</v>
      </c>
      <c r="BB7" s="142" t="s">
        <v>28</v>
      </c>
      <c r="BC7" s="142" t="s">
        <v>5593</v>
      </c>
      <c r="BD7" s="142" t="s">
        <v>83</v>
      </c>
    </row>
    <row r="8" s="1" customFormat="1" ht="12" customHeight="1">
      <c r="B8" s="24"/>
      <c r="D8" s="147" t="s">
        <v>156</v>
      </c>
      <c r="L8" s="24"/>
      <c r="AZ8" s="142" t="s">
        <v>5594</v>
      </c>
      <c r="BA8" s="142" t="s">
        <v>5594</v>
      </c>
      <c r="BB8" s="142" t="s">
        <v>28</v>
      </c>
      <c r="BC8" s="142" t="s">
        <v>4385</v>
      </c>
      <c r="BD8" s="142" t="s">
        <v>83</v>
      </c>
    </row>
    <row r="9" s="2" customFormat="1" ht="23.25" customHeight="1">
      <c r="A9" s="42"/>
      <c r="B9" s="48"/>
      <c r="C9" s="42"/>
      <c r="D9" s="42"/>
      <c r="E9" s="148" t="s">
        <v>5595</v>
      </c>
      <c r="F9" s="42"/>
      <c r="G9" s="42"/>
      <c r="H9" s="42"/>
      <c r="I9" s="42"/>
      <c r="J9" s="42"/>
      <c r="K9" s="42"/>
      <c r="L9" s="149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Z9" s="142" t="s">
        <v>5596</v>
      </c>
      <c r="BA9" s="142" t="s">
        <v>5596</v>
      </c>
      <c r="BB9" s="142" t="s">
        <v>28</v>
      </c>
      <c r="BC9" s="142" t="s">
        <v>5597</v>
      </c>
      <c r="BD9" s="142" t="s">
        <v>83</v>
      </c>
    </row>
    <row r="10" s="2" customFormat="1" ht="12" customHeight="1">
      <c r="A10" s="42"/>
      <c r="B10" s="48"/>
      <c r="C10" s="42"/>
      <c r="D10" s="147" t="s">
        <v>161</v>
      </c>
      <c r="E10" s="42"/>
      <c r="F10" s="42"/>
      <c r="G10" s="42"/>
      <c r="H10" s="42"/>
      <c r="I10" s="42"/>
      <c r="J10" s="42"/>
      <c r="K10" s="42"/>
      <c r="L10" s="149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Z10" s="142" t="s">
        <v>5598</v>
      </c>
      <c r="BA10" s="142" t="s">
        <v>5598</v>
      </c>
      <c r="BB10" s="142" t="s">
        <v>28</v>
      </c>
      <c r="BC10" s="142" t="s">
        <v>721</v>
      </c>
      <c r="BD10" s="142" t="s">
        <v>83</v>
      </c>
    </row>
    <row r="11" s="2" customFormat="1" ht="16.5" customHeight="1">
      <c r="A11" s="42"/>
      <c r="B11" s="48"/>
      <c r="C11" s="42"/>
      <c r="D11" s="42"/>
      <c r="E11" s="150" t="s">
        <v>5599</v>
      </c>
      <c r="F11" s="42"/>
      <c r="G11" s="42"/>
      <c r="H11" s="42"/>
      <c r="I11" s="42"/>
      <c r="J11" s="42"/>
      <c r="K11" s="42"/>
      <c r="L11" s="149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Z11" s="142" t="s">
        <v>2701</v>
      </c>
      <c r="BA11" s="142" t="s">
        <v>2701</v>
      </c>
      <c r="BB11" s="142" t="s">
        <v>28</v>
      </c>
      <c r="BC11" s="142" t="s">
        <v>5600</v>
      </c>
      <c r="BD11" s="142" t="s">
        <v>83</v>
      </c>
    </row>
    <row r="12" s="2" customFormat="1">
      <c r="A12" s="42"/>
      <c r="B12" s="48"/>
      <c r="C12" s="42"/>
      <c r="D12" s="42"/>
      <c r="E12" s="42"/>
      <c r="F12" s="42"/>
      <c r="G12" s="42"/>
      <c r="H12" s="42"/>
      <c r="I12" s="42"/>
      <c r="J12" s="42"/>
      <c r="K12" s="42"/>
      <c r="L12" s="149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Z12" s="142" t="s">
        <v>5601</v>
      </c>
      <c r="BA12" s="142" t="s">
        <v>5601</v>
      </c>
      <c r="BB12" s="142" t="s">
        <v>28</v>
      </c>
      <c r="BC12" s="142" t="s">
        <v>5602</v>
      </c>
      <c r="BD12" s="142" t="s">
        <v>83</v>
      </c>
    </row>
    <row r="13" s="2" customFormat="1" ht="12" customHeight="1">
      <c r="A13" s="42"/>
      <c r="B13" s="48"/>
      <c r="C13" s="42"/>
      <c r="D13" s="147" t="s">
        <v>18</v>
      </c>
      <c r="E13" s="42"/>
      <c r="F13" s="137" t="s">
        <v>19</v>
      </c>
      <c r="G13" s="42"/>
      <c r="H13" s="42"/>
      <c r="I13" s="147" t="s">
        <v>20</v>
      </c>
      <c r="J13" s="137" t="s">
        <v>28</v>
      </c>
      <c r="K13" s="42"/>
      <c r="L13" s="149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 ht="12" customHeight="1">
      <c r="A14" s="42"/>
      <c r="B14" s="48"/>
      <c r="C14" s="42"/>
      <c r="D14" s="147" t="s">
        <v>22</v>
      </c>
      <c r="E14" s="42"/>
      <c r="F14" s="137" t="s">
        <v>23</v>
      </c>
      <c r="G14" s="42"/>
      <c r="H14" s="42"/>
      <c r="I14" s="147" t="s">
        <v>24</v>
      </c>
      <c r="J14" s="151" t="str">
        <f>'Rekapitulace stavby'!AN8</f>
        <v>11. 9. 2024</v>
      </c>
      <c r="K14" s="42"/>
      <c r="L14" s="149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0.8" customHeight="1">
      <c r="A15" s="42"/>
      <c r="B15" s="48"/>
      <c r="C15" s="42"/>
      <c r="D15" s="42"/>
      <c r="E15" s="42"/>
      <c r="F15" s="42"/>
      <c r="G15" s="42"/>
      <c r="H15" s="42"/>
      <c r="I15" s="42"/>
      <c r="J15" s="42"/>
      <c r="K15" s="42"/>
      <c r="L15" s="149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26</v>
      </c>
      <c r="E16" s="42"/>
      <c r="F16" s="42"/>
      <c r="G16" s="42"/>
      <c r="H16" s="42"/>
      <c r="I16" s="147" t="s">
        <v>27</v>
      </c>
      <c r="J16" s="137" t="s">
        <v>28</v>
      </c>
      <c r="K16" s="42"/>
      <c r="L16" s="149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8" customHeight="1">
      <c r="A17" s="42"/>
      <c r="B17" s="48"/>
      <c r="C17" s="42"/>
      <c r="D17" s="42"/>
      <c r="E17" s="137" t="s">
        <v>29</v>
      </c>
      <c r="F17" s="42"/>
      <c r="G17" s="42"/>
      <c r="H17" s="42"/>
      <c r="I17" s="147" t="s">
        <v>30</v>
      </c>
      <c r="J17" s="137" t="s">
        <v>28</v>
      </c>
      <c r="K17" s="42"/>
      <c r="L17" s="149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6.96" customHeight="1">
      <c r="A18" s="42"/>
      <c r="B18" s="48"/>
      <c r="C18" s="42"/>
      <c r="D18" s="42"/>
      <c r="E18" s="42"/>
      <c r="F18" s="42"/>
      <c r="G18" s="42"/>
      <c r="H18" s="42"/>
      <c r="I18" s="42"/>
      <c r="J18" s="42"/>
      <c r="K18" s="42"/>
      <c r="L18" s="149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2" customHeight="1">
      <c r="A19" s="42"/>
      <c r="B19" s="48"/>
      <c r="C19" s="42"/>
      <c r="D19" s="147" t="s">
        <v>31</v>
      </c>
      <c r="E19" s="42"/>
      <c r="F19" s="42"/>
      <c r="G19" s="42"/>
      <c r="H19" s="42"/>
      <c r="I19" s="147" t="s">
        <v>27</v>
      </c>
      <c r="J19" s="37" t="str">
        <f>'Rekapitulace stavby'!AN13</f>
        <v>Vyplň údaj</v>
      </c>
      <c r="K19" s="42"/>
      <c r="L19" s="149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18" customHeight="1">
      <c r="A20" s="42"/>
      <c r="B20" s="48"/>
      <c r="C20" s="42"/>
      <c r="D20" s="42"/>
      <c r="E20" s="37" t="str">
        <f>'Rekapitulace stavby'!E14</f>
        <v>Vyplň údaj</v>
      </c>
      <c r="F20" s="137"/>
      <c r="G20" s="137"/>
      <c r="H20" s="137"/>
      <c r="I20" s="147" t="s">
        <v>30</v>
      </c>
      <c r="J20" s="37" t="str">
        <f>'Rekapitulace stavby'!AN14</f>
        <v>Vyplň údaj</v>
      </c>
      <c r="K20" s="42"/>
      <c r="L20" s="149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6.96" customHeight="1">
      <c r="A21" s="42"/>
      <c r="B21" s="48"/>
      <c r="C21" s="42"/>
      <c r="D21" s="42"/>
      <c r="E21" s="42"/>
      <c r="F21" s="42"/>
      <c r="G21" s="42"/>
      <c r="H21" s="42"/>
      <c r="I21" s="42"/>
      <c r="J21" s="42"/>
      <c r="K21" s="42"/>
      <c r="L21" s="149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2" customHeight="1">
      <c r="A22" s="42"/>
      <c r="B22" s="48"/>
      <c r="C22" s="42"/>
      <c r="D22" s="147" t="s">
        <v>33</v>
      </c>
      <c r="E22" s="42"/>
      <c r="F22" s="42"/>
      <c r="G22" s="42"/>
      <c r="H22" s="42"/>
      <c r="I22" s="147" t="s">
        <v>27</v>
      </c>
      <c r="J22" s="137" t="s">
        <v>28</v>
      </c>
      <c r="K22" s="42"/>
      <c r="L22" s="149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18" customHeight="1">
      <c r="A23" s="42"/>
      <c r="B23" s="48"/>
      <c r="C23" s="42"/>
      <c r="D23" s="42"/>
      <c r="E23" s="137" t="s">
        <v>34</v>
      </c>
      <c r="F23" s="42"/>
      <c r="G23" s="42"/>
      <c r="H23" s="42"/>
      <c r="I23" s="147" t="s">
        <v>30</v>
      </c>
      <c r="J23" s="137" t="s">
        <v>28</v>
      </c>
      <c r="K23" s="42"/>
      <c r="L23" s="149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6.96" customHeight="1">
      <c r="A24" s="42"/>
      <c r="B24" s="48"/>
      <c r="C24" s="42"/>
      <c r="D24" s="42"/>
      <c r="E24" s="42"/>
      <c r="F24" s="42"/>
      <c r="G24" s="42"/>
      <c r="H24" s="42"/>
      <c r="I24" s="42"/>
      <c r="J24" s="42"/>
      <c r="K24" s="42"/>
      <c r="L24" s="149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2" customHeight="1">
      <c r="A25" s="42"/>
      <c r="B25" s="48"/>
      <c r="C25" s="42"/>
      <c r="D25" s="147" t="s">
        <v>36</v>
      </c>
      <c r="E25" s="42"/>
      <c r="F25" s="42"/>
      <c r="G25" s="42"/>
      <c r="H25" s="42"/>
      <c r="I25" s="147" t="s">
        <v>27</v>
      </c>
      <c r="J25" s="137" t="str">
        <f>IF('Rekapitulace stavby'!AN19="","",'Rekapitulace stavby'!AN19)</f>
        <v/>
      </c>
      <c r="K25" s="42"/>
      <c r="L25" s="149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18" customHeight="1">
      <c r="A26" s="42"/>
      <c r="B26" s="48"/>
      <c r="C26" s="42"/>
      <c r="D26" s="42"/>
      <c r="E26" s="137" t="str">
        <f>IF('Rekapitulace stavby'!E20="","",'Rekapitulace stavby'!E20)</f>
        <v xml:space="preserve"> </v>
      </c>
      <c r="F26" s="42"/>
      <c r="G26" s="42"/>
      <c r="H26" s="42"/>
      <c r="I26" s="147" t="s">
        <v>30</v>
      </c>
      <c r="J26" s="137" t="str">
        <f>IF('Rekapitulace stavby'!AN20="","",'Rekapitulace stavby'!AN20)</f>
        <v/>
      </c>
      <c r="K26" s="42"/>
      <c r="L26" s="149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6.96" customHeight="1">
      <c r="A27" s="42"/>
      <c r="B27" s="48"/>
      <c r="C27" s="42"/>
      <c r="D27" s="42"/>
      <c r="E27" s="42"/>
      <c r="F27" s="42"/>
      <c r="G27" s="42"/>
      <c r="H27" s="42"/>
      <c r="I27" s="42"/>
      <c r="J27" s="42"/>
      <c r="K27" s="42"/>
      <c r="L27" s="149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2" customHeight="1">
      <c r="A28" s="42"/>
      <c r="B28" s="48"/>
      <c r="C28" s="42"/>
      <c r="D28" s="147" t="s">
        <v>38</v>
      </c>
      <c r="E28" s="42"/>
      <c r="F28" s="42"/>
      <c r="G28" s="42"/>
      <c r="H28" s="42"/>
      <c r="I28" s="42"/>
      <c r="J28" s="42"/>
      <c r="K28" s="42"/>
      <c r="L28" s="149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8" customFormat="1" ht="16.5" customHeight="1">
      <c r="A29" s="152"/>
      <c r="B29" s="153"/>
      <c r="C29" s="152"/>
      <c r="D29" s="152"/>
      <c r="E29" s="154" t="s">
        <v>28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2"/>
      <c r="B30" s="48"/>
      <c r="C30" s="42"/>
      <c r="D30" s="42"/>
      <c r="E30" s="42"/>
      <c r="F30" s="42"/>
      <c r="G30" s="42"/>
      <c r="H30" s="42"/>
      <c r="I30" s="42"/>
      <c r="J30" s="42"/>
      <c r="K30" s="42"/>
      <c r="L30" s="149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2" customFormat="1" ht="6.96" customHeight="1">
      <c r="A31" s="42"/>
      <c r="B31" s="48"/>
      <c r="C31" s="42"/>
      <c r="D31" s="157"/>
      <c r="E31" s="157"/>
      <c r="F31" s="157"/>
      <c r="G31" s="157"/>
      <c r="H31" s="157"/>
      <c r="I31" s="157"/>
      <c r="J31" s="157"/>
      <c r="K31" s="157"/>
      <c r="L31" s="149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</row>
    <row r="32" s="2" customFormat="1" ht="25.44" customHeight="1">
      <c r="A32" s="42"/>
      <c r="B32" s="48"/>
      <c r="C32" s="42"/>
      <c r="D32" s="158" t="s">
        <v>40</v>
      </c>
      <c r="E32" s="42"/>
      <c r="F32" s="42"/>
      <c r="G32" s="42"/>
      <c r="H32" s="42"/>
      <c r="I32" s="42"/>
      <c r="J32" s="159">
        <f>ROUND(J92, 2)</f>
        <v>0</v>
      </c>
      <c r="K32" s="42"/>
      <c r="L32" s="149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49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14.4" customHeight="1">
      <c r="A34" s="42"/>
      <c r="B34" s="48"/>
      <c r="C34" s="42"/>
      <c r="D34" s="42"/>
      <c r="E34" s="42"/>
      <c r="F34" s="160" t="s">
        <v>42</v>
      </c>
      <c r="G34" s="42"/>
      <c r="H34" s="42"/>
      <c r="I34" s="160" t="s">
        <v>41</v>
      </c>
      <c r="J34" s="160" t="s">
        <v>43</v>
      </c>
      <c r="K34" s="42"/>
      <c r="L34" s="149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14.4" customHeight="1">
      <c r="A35" s="42"/>
      <c r="B35" s="48"/>
      <c r="C35" s="42"/>
      <c r="D35" s="161" t="s">
        <v>44</v>
      </c>
      <c r="E35" s="147" t="s">
        <v>45</v>
      </c>
      <c r="F35" s="162">
        <f>ROUND((SUM(BE92:BE507)),  2)</f>
        <v>0</v>
      </c>
      <c r="G35" s="42"/>
      <c r="H35" s="42"/>
      <c r="I35" s="163">
        <v>0.20999999999999999</v>
      </c>
      <c r="J35" s="162">
        <f>ROUND(((SUM(BE92:BE507))*I35),  2)</f>
        <v>0</v>
      </c>
      <c r="K35" s="42"/>
      <c r="L35" s="149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147" t="s">
        <v>46</v>
      </c>
      <c r="F36" s="162">
        <f>ROUND((SUM(BF92:BF507)),  2)</f>
        <v>0</v>
      </c>
      <c r="G36" s="42"/>
      <c r="H36" s="42"/>
      <c r="I36" s="163">
        <v>0.14999999999999999</v>
      </c>
      <c r="J36" s="162">
        <f>ROUND(((SUM(BF92:BF507))*I36),  2)</f>
        <v>0</v>
      </c>
      <c r="K36" s="42"/>
      <c r="L36" s="149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hidden="1" s="2" customFormat="1" ht="14.4" customHeight="1">
      <c r="A37" s="42"/>
      <c r="B37" s="48"/>
      <c r="C37" s="42"/>
      <c r="D37" s="42"/>
      <c r="E37" s="147" t="s">
        <v>47</v>
      </c>
      <c r="F37" s="162">
        <f>ROUND((SUM(BG92:BG507)),  2)</f>
        <v>0</v>
      </c>
      <c r="G37" s="42"/>
      <c r="H37" s="42"/>
      <c r="I37" s="163">
        <v>0.20999999999999999</v>
      </c>
      <c r="J37" s="162">
        <f>0</f>
        <v>0</v>
      </c>
      <c r="K37" s="42"/>
      <c r="L37" s="149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hidden="1" s="2" customFormat="1" ht="14.4" customHeight="1">
      <c r="A38" s="42"/>
      <c r="B38" s="48"/>
      <c r="C38" s="42"/>
      <c r="D38" s="42"/>
      <c r="E38" s="147" t="s">
        <v>48</v>
      </c>
      <c r="F38" s="162">
        <f>ROUND((SUM(BH92:BH507)),  2)</f>
        <v>0</v>
      </c>
      <c r="G38" s="42"/>
      <c r="H38" s="42"/>
      <c r="I38" s="163">
        <v>0.14999999999999999</v>
      </c>
      <c r="J38" s="162">
        <f>0</f>
        <v>0</v>
      </c>
      <c r="K38" s="42"/>
      <c r="L38" s="149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49</v>
      </c>
      <c r="F39" s="162">
        <f>ROUND((SUM(BI92:BI507)),  2)</f>
        <v>0</v>
      </c>
      <c r="G39" s="42"/>
      <c r="H39" s="42"/>
      <c r="I39" s="163">
        <v>0</v>
      </c>
      <c r="J39" s="162">
        <f>0</f>
        <v>0</v>
      </c>
      <c r="K39" s="42"/>
      <c r="L39" s="149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s="2" customFormat="1" ht="6.96" customHeight="1">
      <c r="A40" s="42"/>
      <c r="B40" s="48"/>
      <c r="C40" s="42"/>
      <c r="D40" s="42"/>
      <c r="E40" s="42"/>
      <c r="F40" s="42"/>
      <c r="G40" s="42"/>
      <c r="H40" s="42"/>
      <c r="I40" s="42"/>
      <c r="J40" s="42"/>
      <c r="K40" s="42"/>
      <c r="L40" s="149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s="2" customFormat="1" ht="25.44" customHeight="1">
      <c r="A41" s="42"/>
      <c r="B41" s="48"/>
      <c r="C41" s="164"/>
      <c r="D41" s="165" t="s">
        <v>50</v>
      </c>
      <c r="E41" s="166"/>
      <c r="F41" s="166"/>
      <c r="G41" s="167" t="s">
        <v>51</v>
      </c>
      <c r="H41" s="168" t="s">
        <v>52</v>
      </c>
      <c r="I41" s="166"/>
      <c r="J41" s="169">
        <f>SUM(J32:J39)</f>
        <v>0</v>
      </c>
      <c r="K41" s="170"/>
      <c r="L41" s="149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14.4" customHeight="1">
      <c r="A42" s="42"/>
      <c r="B42" s="171"/>
      <c r="C42" s="172"/>
      <c r="D42" s="172"/>
      <c r="E42" s="172"/>
      <c r="F42" s="172"/>
      <c r="G42" s="172"/>
      <c r="H42" s="172"/>
      <c r="I42" s="172"/>
      <c r="J42" s="172"/>
      <c r="K42" s="172"/>
      <c r="L42" s="149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6" s="2" customFormat="1" ht="6.96" customHeight="1">
      <c r="A46" s="42"/>
      <c r="B46" s="173"/>
      <c r="C46" s="174"/>
      <c r="D46" s="174"/>
      <c r="E46" s="174"/>
      <c r="F46" s="174"/>
      <c r="G46" s="174"/>
      <c r="H46" s="174"/>
      <c r="I46" s="174"/>
      <c r="J46" s="174"/>
      <c r="K46" s="174"/>
      <c r="L46" s="149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</row>
    <row r="47" s="2" customFormat="1" ht="24.96" customHeight="1">
      <c r="A47" s="42"/>
      <c r="B47" s="43"/>
      <c r="C47" s="27" t="s">
        <v>236</v>
      </c>
      <c r="D47" s="44"/>
      <c r="E47" s="44"/>
      <c r="F47" s="44"/>
      <c r="G47" s="44"/>
      <c r="H47" s="44"/>
      <c r="I47" s="44"/>
      <c r="J47" s="44"/>
      <c r="K47" s="44"/>
      <c r="L47" s="149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</row>
    <row r="48" s="2" customFormat="1" ht="6.96" customHeight="1">
      <c r="A48" s="42"/>
      <c r="B48" s="43"/>
      <c r="C48" s="44"/>
      <c r="D48" s="44"/>
      <c r="E48" s="44"/>
      <c r="F48" s="44"/>
      <c r="G48" s="44"/>
      <c r="H48" s="44"/>
      <c r="I48" s="44"/>
      <c r="J48" s="44"/>
      <c r="K48" s="44"/>
      <c r="L48" s="149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12" customHeight="1">
      <c r="A49" s="42"/>
      <c r="B49" s="43"/>
      <c r="C49" s="36" t="s">
        <v>16</v>
      </c>
      <c r="D49" s="44"/>
      <c r="E49" s="44"/>
      <c r="F49" s="44"/>
      <c r="G49" s="44"/>
      <c r="H49" s="44"/>
      <c r="I49" s="44"/>
      <c r="J49" s="44"/>
      <c r="K49" s="44"/>
      <c r="L49" s="149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26.25" customHeight="1">
      <c r="A50" s="42"/>
      <c r="B50" s="43"/>
      <c r="C50" s="44"/>
      <c r="D50" s="44"/>
      <c r="E50" s="175" t="str">
        <f>E7</f>
        <v>Rozvoj odbor. výukových prostor vč. vybavení na zákl. školách v Jihlavě - II. etapa - ZŠ Havlíčkova II.</v>
      </c>
      <c r="F50" s="36"/>
      <c r="G50" s="36"/>
      <c r="H50" s="36"/>
      <c r="I50" s="44"/>
      <c r="J50" s="44"/>
      <c r="K50" s="44"/>
      <c r="L50" s="149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1" customFormat="1" ht="12" customHeight="1">
      <c r="B51" s="25"/>
      <c r="C51" s="36" t="s">
        <v>156</v>
      </c>
      <c r="D51" s="26"/>
      <c r="E51" s="26"/>
      <c r="F51" s="26"/>
      <c r="G51" s="26"/>
      <c r="H51" s="26"/>
      <c r="I51" s="26"/>
      <c r="J51" s="26"/>
      <c r="K51" s="26"/>
      <c r="L51" s="24"/>
    </row>
    <row r="52" s="2" customFormat="1" ht="23.25" customHeight="1">
      <c r="A52" s="42"/>
      <c r="B52" s="43"/>
      <c r="C52" s="44"/>
      <c r="D52" s="44"/>
      <c r="E52" s="175" t="s">
        <v>5595</v>
      </c>
      <c r="F52" s="44"/>
      <c r="G52" s="44"/>
      <c r="H52" s="44"/>
      <c r="I52" s="44"/>
      <c r="J52" s="44"/>
      <c r="K52" s="44"/>
      <c r="L52" s="149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2" customFormat="1" ht="12" customHeight="1">
      <c r="A53" s="42"/>
      <c r="B53" s="43"/>
      <c r="C53" s="36" t="s">
        <v>161</v>
      </c>
      <c r="D53" s="44"/>
      <c r="E53" s="44"/>
      <c r="F53" s="44"/>
      <c r="G53" s="44"/>
      <c r="H53" s="44"/>
      <c r="I53" s="44"/>
      <c r="J53" s="44"/>
      <c r="K53" s="44"/>
      <c r="L53" s="149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</row>
    <row r="54" s="2" customFormat="1" ht="16.5" customHeight="1">
      <c r="A54" s="42"/>
      <c r="B54" s="43"/>
      <c r="C54" s="44"/>
      <c r="D54" s="44"/>
      <c r="E54" s="73" t="str">
        <f>E11</f>
        <v>01 - střešní plášť</v>
      </c>
      <c r="F54" s="44"/>
      <c r="G54" s="44"/>
      <c r="H54" s="44"/>
      <c r="I54" s="44"/>
      <c r="J54" s="44"/>
      <c r="K54" s="44"/>
      <c r="L54" s="149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</row>
    <row r="55" s="2" customFormat="1" ht="6.96" customHeight="1">
      <c r="A55" s="42"/>
      <c r="B55" s="43"/>
      <c r="C55" s="44"/>
      <c r="D55" s="44"/>
      <c r="E55" s="44"/>
      <c r="F55" s="44"/>
      <c r="G55" s="44"/>
      <c r="H55" s="44"/>
      <c r="I55" s="44"/>
      <c r="J55" s="44"/>
      <c r="K55" s="44"/>
      <c r="L55" s="149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</row>
    <row r="56" s="2" customFormat="1" ht="12" customHeight="1">
      <c r="A56" s="42"/>
      <c r="B56" s="43"/>
      <c r="C56" s="36" t="s">
        <v>22</v>
      </c>
      <c r="D56" s="44"/>
      <c r="E56" s="44"/>
      <c r="F56" s="31" t="str">
        <f>F14</f>
        <v>Jihlava</v>
      </c>
      <c r="G56" s="44"/>
      <c r="H56" s="44"/>
      <c r="I56" s="36" t="s">
        <v>24</v>
      </c>
      <c r="J56" s="76" t="str">
        <f>IF(J14="","",J14)</f>
        <v>11. 9. 2024</v>
      </c>
      <c r="K56" s="44"/>
      <c r="L56" s="149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6.96" customHeight="1">
      <c r="A57" s="42"/>
      <c r="B57" s="43"/>
      <c r="C57" s="44"/>
      <c r="D57" s="44"/>
      <c r="E57" s="44"/>
      <c r="F57" s="44"/>
      <c r="G57" s="44"/>
      <c r="H57" s="44"/>
      <c r="I57" s="44"/>
      <c r="J57" s="44"/>
      <c r="K57" s="44"/>
      <c r="L57" s="149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40.05" customHeight="1">
      <c r="A58" s="42"/>
      <c r="B58" s="43"/>
      <c r="C58" s="36" t="s">
        <v>26</v>
      </c>
      <c r="D58" s="44"/>
      <c r="E58" s="44"/>
      <c r="F58" s="31" t="str">
        <f>E17</f>
        <v>Statutární město Jihlava</v>
      </c>
      <c r="G58" s="44"/>
      <c r="H58" s="44"/>
      <c r="I58" s="36" t="s">
        <v>33</v>
      </c>
      <c r="J58" s="40" t="str">
        <f>E23</f>
        <v>Ing. arch. Zuzana Hrubešová projektový atelier</v>
      </c>
      <c r="K58" s="44"/>
      <c r="L58" s="149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15.15" customHeight="1">
      <c r="A59" s="42"/>
      <c r="B59" s="43"/>
      <c r="C59" s="36" t="s">
        <v>31</v>
      </c>
      <c r="D59" s="44"/>
      <c r="E59" s="44"/>
      <c r="F59" s="31" t="str">
        <f>IF(E20="","",E20)</f>
        <v>Vyplň údaj</v>
      </c>
      <c r="G59" s="44"/>
      <c r="H59" s="44"/>
      <c r="I59" s="36" t="s">
        <v>36</v>
      </c>
      <c r="J59" s="40" t="str">
        <f>E26</f>
        <v xml:space="preserve"> </v>
      </c>
      <c r="K59" s="44"/>
      <c r="L59" s="149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0.32" customHeight="1">
      <c r="A60" s="42"/>
      <c r="B60" s="43"/>
      <c r="C60" s="44"/>
      <c r="D60" s="44"/>
      <c r="E60" s="44"/>
      <c r="F60" s="44"/>
      <c r="G60" s="44"/>
      <c r="H60" s="44"/>
      <c r="I60" s="44"/>
      <c r="J60" s="44"/>
      <c r="K60" s="44"/>
      <c r="L60" s="149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29.28" customHeight="1">
      <c r="A61" s="42"/>
      <c r="B61" s="43"/>
      <c r="C61" s="176" t="s">
        <v>265</v>
      </c>
      <c r="D61" s="177"/>
      <c r="E61" s="177"/>
      <c r="F61" s="177"/>
      <c r="G61" s="177"/>
      <c r="H61" s="177"/>
      <c r="I61" s="177"/>
      <c r="J61" s="178" t="s">
        <v>266</v>
      </c>
      <c r="K61" s="177"/>
      <c r="L61" s="149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10.32" customHeight="1">
      <c r="A62" s="42"/>
      <c r="B62" s="43"/>
      <c r="C62" s="44"/>
      <c r="D62" s="44"/>
      <c r="E62" s="44"/>
      <c r="F62" s="44"/>
      <c r="G62" s="44"/>
      <c r="H62" s="44"/>
      <c r="I62" s="44"/>
      <c r="J62" s="44"/>
      <c r="K62" s="44"/>
      <c r="L62" s="149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22.8" customHeight="1">
      <c r="A63" s="42"/>
      <c r="B63" s="43"/>
      <c r="C63" s="179" t="s">
        <v>72</v>
      </c>
      <c r="D63" s="44"/>
      <c r="E63" s="44"/>
      <c r="F63" s="44"/>
      <c r="G63" s="44"/>
      <c r="H63" s="44"/>
      <c r="I63" s="44"/>
      <c r="J63" s="106">
        <f>J92</f>
        <v>0</v>
      </c>
      <c r="K63" s="44"/>
      <c r="L63" s="149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U63" s="21" t="s">
        <v>271</v>
      </c>
    </row>
    <row r="64" s="9" customFormat="1" ht="24.96" customHeight="1">
      <c r="A64" s="9"/>
      <c r="B64" s="180"/>
      <c r="C64" s="181"/>
      <c r="D64" s="182" t="s">
        <v>274</v>
      </c>
      <c r="E64" s="183"/>
      <c r="F64" s="183"/>
      <c r="G64" s="183"/>
      <c r="H64" s="183"/>
      <c r="I64" s="183"/>
      <c r="J64" s="184">
        <f>J93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7"/>
      <c r="C65" s="129"/>
      <c r="D65" s="188" t="s">
        <v>309</v>
      </c>
      <c r="E65" s="189"/>
      <c r="F65" s="189"/>
      <c r="G65" s="189"/>
      <c r="H65" s="189"/>
      <c r="I65" s="189"/>
      <c r="J65" s="190">
        <f>J94</f>
        <v>0</v>
      </c>
      <c r="K65" s="129"/>
      <c r="L65" s="191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9" customFormat="1" ht="24.96" customHeight="1">
      <c r="A66" s="9"/>
      <c r="B66" s="180"/>
      <c r="C66" s="181"/>
      <c r="D66" s="182" t="s">
        <v>315</v>
      </c>
      <c r="E66" s="183"/>
      <c r="F66" s="183"/>
      <c r="G66" s="183"/>
      <c r="H66" s="183"/>
      <c r="I66" s="183"/>
      <c r="J66" s="184">
        <f>J105</f>
        <v>0</v>
      </c>
      <c r="K66" s="181"/>
      <c r="L66" s="185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10" customFormat="1" ht="19.92" customHeight="1">
      <c r="A67" s="10"/>
      <c r="B67" s="187"/>
      <c r="C67" s="129"/>
      <c r="D67" s="188" t="s">
        <v>321</v>
      </c>
      <c r="E67" s="189"/>
      <c r="F67" s="189"/>
      <c r="G67" s="189"/>
      <c r="H67" s="189"/>
      <c r="I67" s="189"/>
      <c r="J67" s="190">
        <f>J106</f>
        <v>0</v>
      </c>
      <c r="K67" s="129"/>
      <c r="L67" s="191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7"/>
      <c r="C68" s="129"/>
      <c r="D68" s="188" t="s">
        <v>333</v>
      </c>
      <c r="E68" s="189"/>
      <c r="F68" s="189"/>
      <c r="G68" s="189"/>
      <c r="H68" s="189"/>
      <c r="I68" s="189"/>
      <c r="J68" s="190">
        <f>J122</f>
        <v>0</v>
      </c>
      <c r="K68" s="129"/>
      <c r="L68" s="191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7"/>
      <c r="C69" s="129"/>
      <c r="D69" s="188" t="s">
        <v>339</v>
      </c>
      <c r="E69" s="189"/>
      <c r="F69" s="189"/>
      <c r="G69" s="189"/>
      <c r="H69" s="189"/>
      <c r="I69" s="189"/>
      <c r="J69" s="190">
        <f>J178</f>
        <v>0</v>
      </c>
      <c r="K69" s="129"/>
      <c r="L69" s="191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7"/>
      <c r="C70" s="129"/>
      <c r="D70" s="188" t="s">
        <v>341</v>
      </c>
      <c r="E70" s="189"/>
      <c r="F70" s="189"/>
      <c r="G70" s="189"/>
      <c r="H70" s="189"/>
      <c r="I70" s="189"/>
      <c r="J70" s="190">
        <f>J347</f>
        <v>0</v>
      </c>
      <c r="K70" s="129"/>
      <c r="L70" s="191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2"/>
      <c r="B71" s="43"/>
      <c r="C71" s="44"/>
      <c r="D71" s="44"/>
      <c r="E71" s="44"/>
      <c r="F71" s="44"/>
      <c r="G71" s="44"/>
      <c r="H71" s="44"/>
      <c r="I71" s="44"/>
      <c r="J71" s="44"/>
      <c r="K71" s="44"/>
      <c r="L71" s="149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</row>
    <row r="72" s="2" customFormat="1" ht="6.96" customHeight="1">
      <c r="A72" s="42"/>
      <c r="B72" s="63"/>
      <c r="C72" s="64"/>
      <c r="D72" s="64"/>
      <c r="E72" s="64"/>
      <c r="F72" s="64"/>
      <c r="G72" s="64"/>
      <c r="H72" s="64"/>
      <c r="I72" s="64"/>
      <c r="J72" s="64"/>
      <c r="K72" s="64"/>
      <c r="L72" s="149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</row>
    <row r="76" s="2" customFormat="1" ht="6.96" customHeight="1">
      <c r="A76" s="42"/>
      <c r="B76" s="65"/>
      <c r="C76" s="66"/>
      <c r="D76" s="66"/>
      <c r="E76" s="66"/>
      <c r="F76" s="66"/>
      <c r="G76" s="66"/>
      <c r="H76" s="66"/>
      <c r="I76" s="66"/>
      <c r="J76" s="66"/>
      <c r="K76" s="66"/>
      <c r="L76" s="149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</row>
    <row r="77" s="2" customFormat="1" ht="24.96" customHeight="1">
      <c r="A77" s="42"/>
      <c r="B77" s="43"/>
      <c r="C77" s="27" t="s">
        <v>380</v>
      </c>
      <c r="D77" s="44"/>
      <c r="E77" s="44"/>
      <c r="F77" s="44"/>
      <c r="G77" s="44"/>
      <c r="H77" s="44"/>
      <c r="I77" s="44"/>
      <c r="J77" s="44"/>
      <c r="K77" s="44"/>
      <c r="L77" s="149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</row>
    <row r="78" s="2" customFormat="1" ht="6.96" customHeight="1">
      <c r="A78" s="42"/>
      <c r="B78" s="43"/>
      <c r="C78" s="44"/>
      <c r="D78" s="44"/>
      <c r="E78" s="44"/>
      <c r="F78" s="44"/>
      <c r="G78" s="44"/>
      <c r="H78" s="44"/>
      <c r="I78" s="44"/>
      <c r="J78" s="44"/>
      <c r="K78" s="44"/>
      <c r="L78" s="149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</row>
    <row r="79" s="2" customFormat="1" ht="12" customHeight="1">
      <c r="A79" s="42"/>
      <c r="B79" s="43"/>
      <c r="C79" s="36" t="s">
        <v>16</v>
      </c>
      <c r="D79" s="44"/>
      <c r="E79" s="44"/>
      <c r="F79" s="44"/>
      <c r="G79" s="44"/>
      <c r="H79" s="44"/>
      <c r="I79" s="44"/>
      <c r="J79" s="44"/>
      <c r="K79" s="44"/>
      <c r="L79" s="149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</row>
    <row r="80" s="2" customFormat="1" ht="26.25" customHeight="1">
      <c r="A80" s="42"/>
      <c r="B80" s="43"/>
      <c r="C80" s="44"/>
      <c r="D80" s="44"/>
      <c r="E80" s="175" t="str">
        <f>E7</f>
        <v>Rozvoj odbor. výukových prostor vč. vybavení na zákl. školách v Jihlavě - II. etapa - ZŠ Havlíčkova II.</v>
      </c>
      <c r="F80" s="36"/>
      <c r="G80" s="36"/>
      <c r="H80" s="36"/>
      <c r="I80" s="44"/>
      <c r="J80" s="44"/>
      <c r="K80" s="44"/>
      <c r="L80" s="149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</row>
    <row r="81" s="1" customFormat="1" ht="12" customHeight="1">
      <c r="B81" s="25"/>
      <c r="C81" s="36" t="s">
        <v>156</v>
      </c>
      <c r="D81" s="26"/>
      <c r="E81" s="26"/>
      <c r="F81" s="26"/>
      <c r="G81" s="26"/>
      <c r="H81" s="26"/>
      <c r="I81" s="26"/>
      <c r="J81" s="26"/>
      <c r="K81" s="26"/>
      <c r="L81" s="24"/>
    </row>
    <row r="82" s="2" customFormat="1" ht="23.25" customHeight="1">
      <c r="A82" s="42"/>
      <c r="B82" s="43"/>
      <c r="C82" s="44"/>
      <c r="D82" s="44"/>
      <c r="E82" s="175" t="s">
        <v>5595</v>
      </c>
      <c r="F82" s="44"/>
      <c r="G82" s="44"/>
      <c r="H82" s="44"/>
      <c r="I82" s="44"/>
      <c r="J82" s="44"/>
      <c r="K82" s="44"/>
      <c r="L82" s="149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</row>
    <row r="83" s="2" customFormat="1" ht="12" customHeight="1">
      <c r="A83" s="42"/>
      <c r="B83" s="43"/>
      <c r="C83" s="36" t="s">
        <v>161</v>
      </c>
      <c r="D83" s="44"/>
      <c r="E83" s="44"/>
      <c r="F83" s="44"/>
      <c r="G83" s="44"/>
      <c r="H83" s="44"/>
      <c r="I83" s="44"/>
      <c r="J83" s="44"/>
      <c r="K83" s="44"/>
      <c r="L83" s="149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</row>
    <row r="84" s="2" customFormat="1" ht="16.5" customHeight="1">
      <c r="A84" s="42"/>
      <c r="B84" s="43"/>
      <c r="C84" s="44"/>
      <c r="D84" s="44"/>
      <c r="E84" s="73" t="str">
        <f>E11</f>
        <v>01 - střešní plášť</v>
      </c>
      <c r="F84" s="44"/>
      <c r="G84" s="44"/>
      <c r="H84" s="44"/>
      <c r="I84" s="44"/>
      <c r="J84" s="44"/>
      <c r="K84" s="44"/>
      <c r="L84" s="149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</row>
    <row r="85" s="2" customFormat="1" ht="6.96" customHeight="1">
      <c r="A85" s="42"/>
      <c r="B85" s="43"/>
      <c r="C85" s="44"/>
      <c r="D85" s="44"/>
      <c r="E85" s="44"/>
      <c r="F85" s="44"/>
      <c r="G85" s="44"/>
      <c r="H85" s="44"/>
      <c r="I85" s="44"/>
      <c r="J85" s="44"/>
      <c r="K85" s="44"/>
      <c r="L85" s="149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</row>
    <row r="86" s="2" customFormat="1" ht="12" customHeight="1">
      <c r="A86" s="42"/>
      <c r="B86" s="43"/>
      <c r="C86" s="36" t="s">
        <v>22</v>
      </c>
      <c r="D86" s="44"/>
      <c r="E86" s="44"/>
      <c r="F86" s="31" t="str">
        <f>F14</f>
        <v>Jihlava</v>
      </c>
      <c r="G86" s="44"/>
      <c r="H86" s="44"/>
      <c r="I86" s="36" t="s">
        <v>24</v>
      </c>
      <c r="J86" s="76" t="str">
        <f>IF(J14="","",J14)</f>
        <v>11. 9. 2024</v>
      </c>
      <c r="K86" s="44"/>
      <c r="L86" s="149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</row>
    <row r="87" s="2" customFormat="1" ht="6.96" customHeight="1">
      <c r="A87" s="42"/>
      <c r="B87" s="43"/>
      <c r="C87" s="44"/>
      <c r="D87" s="44"/>
      <c r="E87" s="44"/>
      <c r="F87" s="44"/>
      <c r="G87" s="44"/>
      <c r="H87" s="44"/>
      <c r="I87" s="44"/>
      <c r="J87" s="44"/>
      <c r="K87" s="44"/>
      <c r="L87" s="149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</row>
    <row r="88" s="2" customFormat="1" ht="40.05" customHeight="1">
      <c r="A88" s="42"/>
      <c r="B88" s="43"/>
      <c r="C88" s="36" t="s">
        <v>26</v>
      </c>
      <c r="D88" s="44"/>
      <c r="E88" s="44"/>
      <c r="F88" s="31" t="str">
        <f>E17</f>
        <v>Statutární město Jihlava</v>
      </c>
      <c r="G88" s="44"/>
      <c r="H88" s="44"/>
      <c r="I88" s="36" t="s">
        <v>33</v>
      </c>
      <c r="J88" s="40" t="str">
        <f>E23</f>
        <v>Ing. arch. Zuzana Hrubešová projektový atelier</v>
      </c>
      <c r="K88" s="44"/>
      <c r="L88" s="149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</row>
    <row r="89" s="2" customFormat="1" ht="15.15" customHeight="1">
      <c r="A89" s="42"/>
      <c r="B89" s="43"/>
      <c r="C89" s="36" t="s">
        <v>31</v>
      </c>
      <c r="D89" s="44"/>
      <c r="E89" s="44"/>
      <c r="F89" s="31" t="str">
        <f>IF(E20="","",E20)</f>
        <v>Vyplň údaj</v>
      </c>
      <c r="G89" s="44"/>
      <c r="H89" s="44"/>
      <c r="I89" s="36" t="s">
        <v>36</v>
      </c>
      <c r="J89" s="40" t="str">
        <f>E26</f>
        <v xml:space="preserve"> </v>
      </c>
      <c r="K89" s="44"/>
      <c r="L89" s="149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="2" customFormat="1" ht="10.32" customHeight="1">
      <c r="A90" s="42"/>
      <c r="B90" s="43"/>
      <c r="C90" s="44"/>
      <c r="D90" s="44"/>
      <c r="E90" s="44"/>
      <c r="F90" s="44"/>
      <c r="G90" s="44"/>
      <c r="H90" s="44"/>
      <c r="I90" s="44"/>
      <c r="J90" s="44"/>
      <c r="K90" s="44"/>
      <c r="L90" s="149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</row>
    <row r="91" s="11" customFormat="1" ht="29.28" customHeight="1">
      <c r="A91" s="193"/>
      <c r="B91" s="194"/>
      <c r="C91" s="195" t="s">
        <v>408</v>
      </c>
      <c r="D91" s="196" t="s">
        <v>59</v>
      </c>
      <c r="E91" s="196" t="s">
        <v>55</v>
      </c>
      <c r="F91" s="196" t="s">
        <v>56</v>
      </c>
      <c r="G91" s="196" t="s">
        <v>409</v>
      </c>
      <c r="H91" s="196" t="s">
        <v>410</v>
      </c>
      <c r="I91" s="196" t="s">
        <v>411</v>
      </c>
      <c r="J91" s="196" t="s">
        <v>266</v>
      </c>
      <c r="K91" s="197" t="s">
        <v>412</v>
      </c>
      <c r="L91" s="198"/>
      <c r="M91" s="96" t="s">
        <v>28</v>
      </c>
      <c r="N91" s="97" t="s">
        <v>44</v>
      </c>
      <c r="O91" s="97" t="s">
        <v>413</v>
      </c>
      <c r="P91" s="97" t="s">
        <v>414</v>
      </c>
      <c r="Q91" s="97" t="s">
        <v>415</v>
      </c>
      <c r="R91" s="97" t="s">
        <v>416</v>
      </c>
      <c r="S91" s="97" t="s">
        <v>417</v>
      </c>
      <c r="T91" s="98" t="s">
        <v>418</v>
      </c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</row>
    <row r="92" s="2" customFormat="1" ht="22.8" customHeight="1">
      <c r="A92" s="42"/>
      <c r="B92" s="43"/>
      <c r="C92" s="103" t="s">
        <v>421</v>
      </c>
      <c r="D92" s="44"/>
      <c r="E92" s="44"/>
      <c r="F92" s="44"/>
      <c r="G92" s="44"/>
      <c r="H92" s="44"/>
      <c r="I92" s="44"/>
      <c r="J92" s="199">
        <f>BK92</f>
        <v>0</v>
      </c>
      <c r="K92" s="44"/>
      <c r="L92" s="48"/>
      <c r="M92" s="99"/>
      <c r="N92" s="200"/>
      <c r="O92" s="100"/>
      <c r="P92" s="201">
        <f>P93+P105</f>
        <v>0</v>
      </c>
      <c r="Q92" s="100"/>
      <c r="R92" s="201">
        <f>R93+R105</f>
        <v>32.254184240000008</v>
      </c>
      <c r="S92" s="100"/>
      <c r="T92" s="202">
        <f>T93+T105</f>
        <v>52.036148039999993</v>
      </c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T92" s="21" t="s">
        <v>73</v>
      </c>
      <c r="AU92" s="21" t="s">
        <v>271</v>
      </c>
      <c r="BK92" s="203">
        <f>BK93+BK105</f>
        <v>0</v>
      </c>
    </row>
    <row r="93" s="12" customFormat="1" ht="25.92" customHeight="1">
      <c r="A93" s="12"/>
      <c r="B93" s="204"/>
      <c r="C93" s="205"/>
      <c r="D93" s="206" t="s">
        <v>73</v>
      </c>
      <c r="E93" s="207" t="s">
        <v>424</v>
      </c>
      <c r="F93" s="207" t="s">
        <v>425</v>
      </c>
      <c r="G93" s="205"/>
      <c r="H93" s="205"/>
      <c r="I93" s="208"/>
      <c r="J93" s="209">
        <f>BK93</f>
        <v>0</v>
      </c>
      <c r="K93" s="205"/>
      <c r="L93" s="210"/>
      <c r="M93" s="211"/>
      <c r="N93" s="212"/>
      <c r="O93" s="212"/>
      <c r="P93" s="213">
        <f>P94</f>
        <v>0</v>
      </c>
      <c r="Q93" s="212"/>
      <c r="R93" s="213">
        <f>R94</f>
        <v>0</v>
      </c>
      <c r="S93" s="212"/>
      <c r="T93" s="214">
        <f>T94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5" t="s">
        <v>81</v>
      </c>
      <c r="AT93" s="216" t="s">
        <v>73</v>
      </c>
      <c r="AU93" s="216" t="s">
        <v>74</v>
      </c>
      <c r="AY93" s="215" t="s">
        <v>426</v>
      </c>
      <c r="BK93" s="217">
        <f>BK94</f>
        <v>0</v>
      </c>
    </row>
    <row r="94" s="12" customFormat="1" ht="22.8" customHeight="1">
      <c r="A94" s="12"/>
      <c r="B94" s="204"/>
      <c r="C94" s="205"/>
      <c r="D94" s="206" t="s">
        <v>73</v>
      </c>
      <c r="E94" s="218" t="s">
        <v>2090</v>
      </c>
      <c r="F94" s="218" t="s">
        <v>2091</v>
      </c>
      <c r="G94" s="205"/>
      <c r="H94" s="205"/>
      <c r="I94" s="208"/>
      <c r="J94" s="219">
        <f>BK94</f>
        <v>0</v>
      </c>
      <c r="K94" s="205"/>
      <c r="L94" s="210"/>
      <c r="M94" s="211"/>
      <c r="N94" s="212"/>
      <c r="O94" s="212"/>
      <c r="P94" s="213">
        <f>SUM(P95:P104)</f>
        <v>0</v>
      </c>
      <c r="Q94" s="212"/>
      <c r="R94" s="213">
        <f>SUM(R95:R104)</f>
        <v>0</v>
      </c>
      <c r="S94" s="212"/>
      <c r="T94" s="214">
        <f>SUM(T95:T104)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5" t="s">
        <v>81</v>
      </c>
      <c r="AT94" s="216" t="s">
        <v>73</v>
      </c>
      <c r="AU94" s="216" t="s">
        <v>81</v>
      </c>
      <c r="AY94" s="215" t="s">
        <v>426</v>
      </c>
      <c r="BK94" s="217">
        <f>SUM(BK95:BK104)</f>
        <v>0</v>
      </c>
    </row>
    <row r="95" s="2" customFormat="1" ht="44.25" customHeight="1">
      <c r="A95" s="42"/>
      <c r="B95" s="43"/>
      <c r="C95" s="220" t="s">
        <v>81</v>
      </c>
      <c r="D95" s="220" t="s">
        <v>433</v>
      </c>
      <c r="E95" s="221" t="s">
        <v>2093</v>
      </c>
      <c r="F95" s="222" t="s">
        <v>2094</v>
      </c>
      <c r="G95" s="223" t="s">
        <v>740</v>
      </c>
      <c r="H95" s="224">
        <v>52.036000000000001</v>
      </c>
      <c r="I95" s="225"/>
      <c r="J95" s="226">
        <f>ROUND(I95*H95,2)</f>
        <v>0</v>
      </c>
      <c r="K95" s="222" t="s">
        <v>437</v>
      </c>
      <c r="L95" s="48"/>
      <c r="M95" s="227" t="s">
        <v>28</v>
      </c>
      <c r="N95" s="228" t="s">
        <v>45</v>
      </c>
      <c r="O95" s="88"/>
      <c r="P95" s="229">
        <f>O95*H95</f>
        <v>0</v>
      </c>
      <c r="Q95" s="229">
        <v>0</v>
      </c>
      <c r="R95" s="229">
        <f>Q95*H95</f>
        <v>0</v>
      </c>
      <c r="S95" s="229">
        <v>0</v>
      </c>
      <c r="T95" s="230">
        <f>S95*H95</f>
        <v>0</v>
      </c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R95" s="231" t="s">
        <v>438</v>
      </c>
      <c r="AT95" s="231" t="s">
        <v>433</v>
      </c>
      <c r="AU95" s="231" t="s">
        <v>83</v>
      </c>
      <c r="AY95" s="21" t="s">
        <v>426</v>
      </c>
      <c r="BE95" s="232">
        <f>IF(N95="základní",J95,0)</f>
        <v>0</v>
      </c>
      <c r="BF95" s="232">
        <f>IF(N95="snížená",J95,0)</f>
        <v>0</v>
      </c>
      <c r="BG95" s="232">
        <f>IF(N95="zákl. přenesená",J95,0)</f>
        <v>0</v>
      </c>
      <c r="BH95" s="232">
        <f>IF(N95="sníž. přenesená",J95,0)</f>
        <v>0</v>
      </c>
      <c r="BI95" s="232">
        <f>IF(N95="nulová",J95,0)</f>
        <v>0</v>
      </c>
      <c r="BJ95" s="21" t="s">
        <v>81</v>
      </c>
      <c r="BK95" s="232">
        <f>ROUND(I95*H95,2)</f>
        <v>0</v>
      </c>
      <c r="BL95" s="21" t="s">
        <v>438</v>
      </c>
      <c r="BM95" s="231" t="s">
        <v>5603</v>
      </c>
    </row>
    <row r="96" s="2" customFormat="1">
      <c r="A96" s="42"/>
      <c r="B96" s="43"/>
      <c r="C96" s="44"/>
      <c r="D96" s="233" t="s">
        <v>442</v>
      </c>
      <c r="E96" s="44"/>
      <c r="F96" s="234" t="s">
        <v>2096</v>
      </c>
      <c r="G96" s="44"/>
      <c r="H96" s="44"/>
      <c r="I96" s="235"/>
      <c r="J96" s="44"/>
      <c r="K96" s="44"/>
      <c r="L96" s="48"/>
      <c r="M96" s="236"/>
      <c r="N96" s="237"/>
      <c r="O96" s="88"/>
      <c r="P96" s="88"/>
      <c r="Q96" s="88"/>
      <c r="R96" s="88"/>
      <c r="S96" s="88"/>
      <c r="T96" s="89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T96" s="21" t="s">
        <v>442</v>
      </c>
      <c r="AU96" s="21" t="s">
        <v>83</v>
      </c>
    </row>
    <row r="97" s="2" customFormat="1" ht="33" customHeight="1">
      <c r="A97" s="42"/>
      <c r="B97" s="43"/>
      <c r="C97" s="220" t="s">
        <v>83</v>
      </c>
      <c r="D97" s="220" t="s">
        <v>433</v>
      </c>
      <c r="E97" s="221" t="s">
        <v>2098</v>
      </c>
      <c r="F97" s="222" t="s">
        <v>2099</v>
      </c>
      <c r="G97" s="223" t="s">
        <v>740</v>
      </c>
      <c r="H97" s="224">
        <v>52.036000000000001</v>
      </c>
      <c r="I97" s="225"/>
      <c r="J97" s="226">
        <f>ROUND(I97*H97,2)</f>
        <v>0</v>
      </c>
      <c r="K97" s="222" t="s">
        <v>437</v>
      </c>
      <c r="L97" s="48"/>
      <c r="M97" s="227" t="s">
        <v>28</v>
      </c>
      <c r="N97" s="228" t="s">
        <v>45</v>
      </c>
      <c r="O97" s="88"/>
      <c r="P97" s="229">
        <f>O97*H97</f>
        <v>0</v>
      </c>
      <c r="Q97" s="229">
        <v>0</v>
      </c>
      <c r="R97" s="229">
        <f>Q97*H97</f>
        <v>0</v>
      </c>
      <c r="S97" s="229">
        <v>0</v>
      </c>
      <c r="T97" s="230">
        <f>S97*H97</f>
        <v>0</v>
      </c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R97" s="231" t="s">
        <v>438</v>
      </c>
      <c r="AT97" s="231" t="s">
        <v>433</v>
      </c>
      <c r="AU97" s="231" t="s">
        <v>83</v>
      </c>
      <c r="AY97" s="21" t="s">
        <v>426</v>
      </c>
      <c r="BE97" s="232">
        <f>IF(N97="základní",J97,0)</f>
        <v>0</v>
      </c>
      <c r="BF97" s="232">
        <f>IF(N97="snížená",J97,0)</f>
        <v>0</v>
      </c>
      <c r="BG97" s="232">
        <f>IF(N97="zákl. přenesená",J97,0)</f>
        <v>0</v>
      </c>
      <c r="BH97" s="232">
        <f>IF(N97="sníž. přenesená",J97,0)</f>
        <v>0</v>
      </c>
      <c r="BI97" s="232">
        <f>IF(N97="nulová",J97,0)</f>
        <v>0</v>
      </c>
      <c r="BJ97" s="21" t="s">
        <v>81</v>
      </c>
      <c r="BK97" s="232">
        <f>ROUND(I97*H97,2)</f>
        <v>0</v>
      </c>
      <c r="BL97" s="21" t="s">
        <v>438</v>
      </c>
      <c r="BM97" s="231" t="s">
        <v>5604</v>
      </c>
    </row>
    <row r="98" s="2" customFormat="1">
      <c r="A98" s="42"/>
      <c r="B98" s="43"/>
      <c r="C98" s="44"/>
      <c r="D98" s="233" t="s">
        <v>442</v>
      </c>
      <c r="E98" s="44"/>
      <c r="F98" s="234" t="s">
        <v>2101</v>
      </c>
      <c r="G98" s="44"/>
      <c r="H98" s="44"/>
      <c r="I98" s="235"/>
      <c r="J98" s="44"/>
      <c r="K98" s="44"/>
      <c r="L98" s="48"/>
      <c r="M98" s="236"/>
      <c r="N98" s="237"/>
      <c r="O98" s="88"/>
      <c r="P98" s="88"/>
      <c r="Q98" s="88"/>
      <c r="R98" s="88"/>
      <c r="S98" s="88"/>
      <c r="T98" s="89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T98" s="21" t="s">
        <v>442</v>
      </c>
      <c r="AU98" s="21" t="s">
        <v>83</v>
      </c>
    </row>
    <row r="99" s="2" customFormat="1" ht="44.25" customHeight="1">
      <c r="A99" s="42"/>
      <c r="B99" s="43"/>
      <c r="C99" s="220" t="s">
        <v>469</v>
      </c>
      <c r="D99" s="220" t="s">
        <v>433</v>
      </c>
      <c r="E99" s="221" t="s">
        <v>2103</v>
      </c>
      <c r="F99" s="222" t="s">
        <v>2104</v>
      </c>
      <c r="G99" s="223" t="s">
        <v>740</v>
      </c>
      <c r="H99" s="224">
        <v>468.32400000000001</v>
      </c>
      <c r="I99" s="225"/>
      <c r="J99" s="226">
        <f>ROUND(I99*H99,2)</f>
        <v>0</v>
      </c>
      <c r="K99" s="222" t="s">
        <v>437</v>
      </c>
      <c r="L99" s="48"/>
      <c r="M99" s="227" t="s">
        <v>28</v>
      </c>
      <c r="N99" s="228" t="s">
        <v>45</v>
      </c>
      <c r="O99" s="88"/>
      <c r="P99" s="229">
        <f>O99*H99</f>
        <v>0</v>
      </c>
      <c r="Q99" s="229">
        <v>0</v>
      </c>
      <c r="R99" s="229">
        <f>Q99*H99</f>
        <v>0</v>
      </c>
      <c r="S99" s="229">
        <v>0</v>
      </c>
      <c r="T99" s="230">
        <f>S99*H99</f>
        <v>0</v>
      </c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R99" s="231" t="s">
        <v>438</v>
      </c>
      <c r="AT99" s="231" t="s">
        <v>433</v>
      </c>
      <c r="AU99" s="231" t="s">
        <v>83</v>
      </c>
      <c r="AY99" s="21" t="s">
        <v>426</v>
      </c>
      <c r="BE99" s="232">
        <f>IF(N99="základní",J99,0)</f>
        <v>0</v>
      </c>
      <c r="BF99" s="232">
        <f>IF(N99="snížená",J99,0)</f>
        <v>0</v>
      </c>
      <c r="BG99" s="232">
        <f>IF(N99="zákl. přenesená",J99,0)</f>
        <v>0</v>
      </c>
      <c r="BH99" s="232">
        <f>IF(N99="sníž. přenesená",J99,0)</f>
        <v>0</v>
      </c>
      <c r="BI99" s="232">
        <f>IF(N99="nulová",J99,0)</f>
        <v>0</v>
      </c>
      <c r="BJ99" s="21" t="s">
        <v>81</v>
      </c>
      <c r="BK99" s="232">
        <f>ROUND(I99*H99,2)</f>
        <v>0</v>
      </c>
      <c r="BL99" s="21" t="s">
        <v>438</v>
      </c>
      <c r="BM99" s="231" t="s">
        <v>5605</v>
      </c>
    </row>
    <row r="100" s="2" customFormat="1">
      <c r="A100" s="42"/>
      <c r="B100" s="43"/>
      <c r="C100" s="44"/>
      <c r="D100" s="233" t="s">
        <v>442</v>
      </c>
      <c r="E100" s="44"/>
      <c r="F100" s="234" t="s">
        <v>2106</v>
      </c>
      <c r="G100" s="44"/>
      <c r="H100" s="44"/>
      <c r="I100" s="235"/>
      <c r="J100" s="44"/>
      <c r="K100" s="44"/>
      <c r="L100" s="48"/>
      <c r="M100" s="236"/>
      <c r="N100" s="237"/>
      <c r="O100" s="88"/>
      <c r="P100" s="88"/>
      <c r="Q100" s="88"/>
      <c r="R100" s="88"/>
      <c r="S100" s="88"/>
      <c r="T100" s="89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T100" s="21" t="s">
        <v>442</v>
      </c>
      <c r="AU100" s="21" t="s">
        <v>83</v>
      </c>
    </row>
    <row r="101" s="13" customFormat="1">
      <c r="A101" s="13"/>
      <c r="B101" s="238"/>
      <c r="C101" s="239"/>
      <c r="D101" s="240" t="s">
        <v>446</v>
      </c>
      <c r="E101" s="241" t="s">
        <v>28</v>
      </c>
      <c r="F101" s="242" t="s">
        <v>5606</v>
      </c>
      <c r="G101" s="239"/>
      <c r="H101" s="243">
        <v>468.32400000000001</v>
      </c>
      <c r="I101" s="244"/>
      <c r="J101" s="239"/>
      <c r="K101" s="239"/>
      <c r="L101" s="245"/>
      <c r="M101" s="246"/>
      <c r="N101" s="247"/>
      <c r="O101" s="247"/>
      <c r="P101" s="247"/>
      <c r="Q101" s="247"/>
      <c r="R101" s="247"/>
      <c r="S101" s="247"/>
      <c r="T101" s="248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9" t="s">
        <v>446</v>
      </c>
      <c r="AU101" s="249" t="s">
        <v>83</v>
      </c>
      <c r="AV101" s="13" t="s">
        <v>83</v>
      </c>
      <c r="AW101" s="13" t="s">
        <v>35</v>
      </c>
      <c r="AX101" s="13" t="s">
        <v>81</v>
      </c>
      <c r="AY101" s="249" t="s">
        <v>426</v>
      </c>
    </row>
    <row r="102" s="2" customFormat="1" ht="49.05" customHeight="1">
      <c r="A102" s="42"/>
      <c r="B102" s="43"/>
      <c r="C102" s="220" t="s">
        <v>438</v>
      </c>
      <c r="D102" s="220" t="s">
        <v>433</v>
      </c>
      <c r="E102" s="221" t="s">
        <v>2109</v>
      </c>
      <c r="F102" s="222" t="s">
        <v>2110</v>
      </c>
      <c r="G102" s="223" t="s">
        <v>740</v>
      </c>
      <c r="H102" s="224">
        <v>52.036000000000001</v>
      </c>
      <c r="I102" s="225"/>
      <c r="J102" s="226">
        <f>ROUND(I102*H102,2)</f>
        <v>0</v>
      </c>
      <c r="K102" s="222" t="s">
        <v>437</v>
      </c>
      <c r="L102" s="48"/>
      <c r="M102" s="227" t="s">
        <v>28</v>
      </c>
      <c r="N102" s="228" t="s">
        <v>45</v>
      </c>
      <c r="O102" s="88"/>
      <c r="P102" s="229">
        <f>O102*H102</f>
        <v>0</v>
      </c>
      <c r="Q102" s="229">
        <v>0</v>
      </c>
      <c r="R102" s="229">
        <f>Q102*H102</f>
        <v>0</v>
      </c>
      <c r="S102" s="229">
        <v>0</v>
      </c>
      <c r="T102" s="230">
        <f>S102*H102</f>
        <v>0</v>
      </c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R102" s="231" t="s">
        <v>438</v>
      </c>
      <c r="AT102" s="231" t="s">
        <v>433</v>
      </c>
      <c r="AU102" s="231" t="s">
        <v>83</v>
      </c>
      <c r="AY102" s="21" t="s">
        <v>426</v>
      </c>
      <c r="BE102" s="232">
        <f>IF(N102="základní",J102,0)</f>
        <v>0</v>
      </c>
      <c r="BF102" s="232">
        <f>IF(N102="snížená",J102,0)</f>
        <v>0</v>
      </c>
      <c r="BG102" s="232">
        <f>IF(N102="zákl. přenesená",J102,0)</f>
        <v>0</v>
      </c>
      <c r="BH102" s="232">
        <f>IF(N102="sníž. přenesená",J102,0)</f>
        <v>0</v>
      </c>
      <c r="BI102" s="232">
        <f>IF(N102="nulová",J102,0)</f>
        <v>0</v>
      </c>
      <c r="BJ102" s="21" t="s">
        <v>81</v>
      </c>
      <c r="BK102" s="232">
        <f>ROUND(I102*H102,2)</f>
        <v>0</v>
      </c>
      <c r="BL102" s="21" t="s">
        <v>438</v>
      </c>
      <c r="BM102" s="231" t="s">
        <v>5607</v>
      </c>
    </row>
    <row r="103" s="2" customFormat="1">
      <c r="A103" s="42"/>
      <c r="B103" s="43"/>
      <c r="C103" s="44"/>
      <c r="D103" s="233" t="s">
        <v>442</v>
      </c>
      <c r="E103" s="44"/>
      <c r="F103" s="234" t="s">
        <v>2112</v>
      </c>
      <c r="G103" s="44"/>
      <c r="H103" s="44"/>
      <c r="I103" s="235"/>
      <c r="J103" s="44"/>
      <c r="K103" s="44"/>
      <c r="L103" s="48"/>
      <c r="M103" s="236"/>
      <c r="N103" s="237"/>
      <c r="O103" s="88"/>
      <c r="P103" s="88"/>
      <c r="Q103" s="88"/>
      <c r="R103" s="88"/>
      <c r="S103" s="88"/>
      <c r="T103" s="89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T103" s="21" t="s">
        <v>442</v>
      </c>
      <c r="AU103" s="21" t="s">
        <v>83</v>
      </c>
    </row>
    <row r="104" s="13" customFormat="1">
      <c r="A104" s="13"/>
      <c r="B104" s="238"/>
      <c r="C104" s="239"/>
      <c r="D104" s="240" t="s">
        <v>446</v>
      </c>
      <c r="E104" s="241" t="s">
        <v>28</v>
      </c>
      <c r="F104" s="242" t="s">
        <v>5608</v>
      </c>
      <c r="G104" s="239"/>
      <c r="H104" s="243">
        <v>52.036000000000001</v>
      </c>
      <c r="I104" s="244"/>
      <c r="J104" s="239"/>
      <c r="K104" s="239"/>
      <c r="L104" s="245"/>
      <c r="M104" s="246"/>
      <c r="N104" s="247"/>
      <c r="O104" s="247"/>
      <c r="P104" s="247"/>
      <c r="Q104" s="247"/>
      <c r="R104" s="247"/>
      <c r="S104" s="247"/>
      <c r="T104" s="248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9" t="s">
        <v>446</v>
      </c>
      <c r="AU104" s="249" t="s">
        <v>83</v>
      </c>
      <c r="AV104" s="13" t="s">
        <v>83</v>
      </c>
      <c r="AW104" s="13" t="s">
        <v>35</v>
      </c>
      <c r="AX104" s="13" t="s">
        <v>81</v>
      </c>
      <c r="AY104" s="249" t="s">
        <v>426</v>
      </c>
    </row>
    <row r="105" s="12" customFormat="1" ht="25.92" customHeight="1">
      <c r="A105" s="12"/>
      <c r="B105" s="204"/>
      <c r="C105" s="205"/>
      <c r="D105" s="206" t="s">
        <v>73</v>
      </c>
      <c r="E105" s="207" t="s">
        <v>2121</v>
      </c>
      <c r="F105" s="207" t="s">
        <v>2122</v>
      </c>
      <c r="G105" s="205"/>
      <c r="H105" s="205"/>
      <c r="I105" s="208"/>
      <c r="J105" s="209">
        <f>BK105</f>
        <v>0</v>
      </c>
      <c r="K105" s="205"/>
      <c r="L105" s="210"/>
      <c r="M105" s="211"/>
      <c r="N105" s="212"/>
      <c r="O105" s="212"/>
      <c r="P105" s="213">
        <f>P106+P122+P178+P347</f>
        <v>0</v>
      </c>
      <c r="Q105" s="212"/>
      <c r="R105" s="213">
        <f>R106+R122+R178+R347</f>
        <v>32.254184240000008</v>
      </c>
      <c r="S105" s="212"/>
      <c r="T105" s="214">
        <f>T106+T122+T178+T347</f>
        <v>52.036148039999993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15" t="s">
        <v>83</v>
      </c>
      <c r="AT105" s="216" t="s">
        <v>73</v>
      </c>
      <c r="AU105" s="216" t="s">
        <v>74</v>
      </c>
      <c r="AY105" s="215" t="s">
        <v>426</v>
      </c>
      <c r="BK105" s="217">
        <f>BK106+BK122+BK178+BK347</f>
        <v>0</v>
      </c>
    </row>
    <row r="106" s="12" customFormat="1" ht="22.8" customHeight="1">
      <c r="A106" s="12"/>
      <c r="B106" s="204"/>
      <c r="C106" s="205"/>
      <c r="D106" s="206" t="s">
        <v>73</v>
      </c>
      <c r="E106" s="218" t="s">
        <v>2202</v>
      </c>
      <c r="F106" s="218" t="s">
        <v>2203</v>
      </c>
      <c r="G106" s="205"/>
      <c r="H106" s="205"/>
      <c r="I106" s="208"/>
      <c r="J106" s="219">
        <f>BK106</f>
        <v>0</v>
      </c>
      <c r="K106" s="205"/>
      <c r="L106" s="210"/>
      <c r="M106" s="211"/>
      <c r="N106" s="212"/>
      <c r="O106" s="212"/>
      <c r="P106" s="213">
        <f>SUM(P107:P121)</f>
        <v>0</v>
      </c>
      <c r="Q106" s="212"/>
      <c r="R106" s="213">
        <f>SUM(R107:R121)</f>
        <v>0.84815748000000002</v>
      </c>
      <c r="S106" s="212"/>
      <c r="T106" s="214">
        <f>SUM(T107:T121)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15" t="s">
        <v>83</v>
      </c>
      <c r="AT106" s="216" t="s">
        <v>73</v>
      </c>
      <c r="AU106" s="216" t="s">
        <v>81</v>
      </c>
      <c r="AY106" s="215" t="s">
        <v>426</v>
      </c>
      <c r="BK106" s="217">
        <f>SUM(BK107:BK121)</f>
        <v>0</v>
      </c>
    </row>
    <row r="107" s="2" customFormat="1" ht="24.15" customHeight="1">
      <c r="A107" s="42"/>
      <c r="B107" s="43"/>
      <c r="C107" s="220" t="s">
        <v>501</v>
      </c>
      <c r="D107" s="220" t="s">
        <v>433</v>
      </c>
      <c r="E107" s="221" t="s">
        <v>5609</v>
      </c>
      <c r="F107" s="222" t="s">
        <v>5610</v>
      </c>
      <c r="G107" s="223" t="s">
        <v>436</v>
      </c>
      <c r="H107" s="224">
        <v>30</v>
      </c>
      <c r="I107" s="225"/>
      <c r="J107" s="226">
        <f>ROUND(I107*H107,2)</f>
        <v>0</v>
      </c>
      <c r="K107" s="222" t="s">
        <v>437</v>
      </c>
      <c r="L107" s="48"/>
      <c r="M107" s="227" t="s">
        <v>28</v>
      </c>
      <c r="N107" s="228" t="s">
        <v>45</v>
      </c>
      <c r="O107" s="88"/>
      <c r="P107" s="229">
        <f>O107*H107</f>
        <v>0</v>
      </c>
      <c r="Q107" s="229">
        <v>0.00093999999999999997</v>
      </c>
      <c r="R107" s="229">
        <f>Q107*H107</f>
        <v>0.028199999999999999</v>
      </c>
      <c r="S107" s="229">
        <v>0</v>
      </c>
      <c r="T107" s="230">
        <f>S107*H107</f>
        <v>0</v>
      </c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R107" s="231" t="s">
        <v>645</v>
      </c>
      <c r="AT107" s="231" t="s">
        <v>433</v>
      </c>
      <c r="AU107" s="231" t="s">
        <v>83</v>
      </c>
      <c r="AY107" s="21" t="s">
        <v>426</v>
      </c>
      <c r="BE107" s="232">
        <f>IF(N107="základní",J107,0)</f>
        <v>0</v>
      </c>
      <c r="BF107" s="232">
        <f>IF(N107="snížená",J107,0)</f>
        <v>0</v>
      </c>
      <c r="BG107" s="232">
        <f>IF(N107="zákl. přenesená",J107,0)</f>
        <v>0</v>
      </c>
      <c r="BH107" s="232">
        <f>IF(N107="sníž. přenesená",J107,0)</f>
        <v>0</v>
      </c>
      <c r="BI107" s="232">
        <f>IF(N107="nulová",J107,0)</f>
        <v>0</v>
      </c>
      <c r="BJ107" s="21" t="s">
        <v>81</v>
      </c>
      <c r="BK107" s="232">
        <f>ROUND(I107*H107,2)</f>
        <v>0</v>
      </c>
      <c r="BL107" s="21" t="s">
        <v>645</v>
      </c>
      <c r="BM107" s="231" t="s">
        <v>5611</v>
      </c>
    </row>
    <row r="108" s="2" customFormat="1">
      <c r="A108" s="42"/>
      <c r="B108" s="43"/>
      <c r="C108" s="44"/>
      <c r="D108" s="233" t="s">
        <v>442</v>
      </c>
      <c r="E108" s="44"/>
      <c r="F108" s="234" t="s">
        <v>5612</v>
      </c>
      <c r="G108" s="44"/>
      <c r="H108" s="44"/>
      <c r="I108" s="235"/>
      <c r="J108" s="44"/>
      <c r="K108" s="44"/>
      <c r="L108" s="48"/>
      <c r="M108" s="236"/>
      <c r="N108" s="237"/>
      <c r="O108" s="88"/>
      <c r="P108" s="88"/>
      <c r="Q108" s="88"/>
      <c r="R108" s="88"/>
      <c r="S108" s="88"/>
      <c r="T108" s="89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T108" s="21" t="s">
        <v>442</v>
      </c>
      <c r="AU108" s="21" t="s">
        <v>83</v>
      </c>
    </row>
    <row r="109" s="13" customFormat="1">
      <c r="A109" s="13"/>
      <c r="B109" s="238"/>
      <c r="C109" s="239"/>
      <c r="D109" s="240" t="s">
        <v>446</v>
      </c>
      <c r="E109" s="241" t="s">
        <v>28</v>
      </c>
      <c r="F109" s="242" t="s">
        <v>5598</v>
      </c>
      <c r="G109" s="239"/>
      <c r="H109" s="243">
        <v>30</v>
      </c>
      <c r="I109" s="244"/>
      <c r="J109" s="239"/>
      <c r="K109" s="239"/>
      <c r="L109" s="245"/>
      <c r="M109" s="246"/>
      <c r="N109" s="247"/>
      <c r="O109" s="247"/>
      <c r="P109" s="247"/>
      <c r="Q109" s="247"/>
      <c r="R109" s="247"/>
      <c r="S109" s="247"/>
      <c r="T109" s="248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9" t="s">
        <v>446</v>
      </c>
      <c r="AU109" s="249" t="s">
        <v>83</v>
      </c>
      <c r="AV109" s="13" t="s">
        <v>83</v>
      </c>
      <c r="AW109" s="13" t="s">
        <v>35</v>
      </c>
      <c r="AX109" s="13" t="s">
        <v>74</v>
      </c>
      <c r="AY109" s="249" t="s">
        <v>426</v>
      </c>
    </row>
    <row r="110" s="15" customFormat="1">
      <c r="A110" s="15"/>
      <c r="B110" s="260"/>
      <c r="C110" s="261"/>
      <c r="D110" s="240" t="s">
        <v>446</v>
      </c>
      <c r="E110" s="262" t="s">
        <v>5585</v>
      </c>
      <c r="F110" s="263" t="s">
        <v>466</v>
      </c>
      <c r="G110" s="261"/>
      <c r="H110" s="264">
        <v>30</v>
      </c>
      <c r="I110" s="265"/>
      <c r="J110" s="261"/>
      <c r="K110" s="261"/>
      <c r="L110" s="266"/>
      <c r="M110" s="267"/>
      <c r="N110" s="268"/>
      <c r="O110" s="268"/>
      <c r="P110" s="268"/>
      <c r="Q110" s="268"/>
      <c r="R110" s="268"/>
      <c r="S110" s="268"/>
      <c r="T110" s="269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70" t="s">
        <v>446</v>
      </c>
      <c r="AU110" s="270" t="s">
        <v>83</v>
      </c>
      <c r="AV110" s="15" t="s">
        <v>438</v>
      </c>
      <c r="AW110" s="15" t="s">
        <v>35</v>
      </c>
      <c r="AX110" s="15" t="s">
        <v>81</v>
      </c>
      <c r="AY110" s="270" t="s">
        <v>426</v>
      </c>
    </row>
    <row r="111" s="2" customFormat="1" ht="55.5" customHeight="1">
      <c r="A111" s="42"/>
      <c r="B111" s="43"/>
      <c r="C111" s="271" t="s">
        <v>517</v>
      </c>
      <c r="D111" s="271" t="s">
        <v>776</v>
      </c>
      <c r="E111" s="272" t="s">
        <v>5613</v>
      </c>
      <c r="F111" s="273" t="s">
        <v>5614</v>
      </c>
      <c r="G111" s="274" t="s">
        <v>436</v>
      </c>
      <c r="H111" s="275">
        <v>36</v>
      </c>
      <c r="I111" s="276"/>
      <c r="J111" s="277">
        <f>ROUND(I111*H111,2)</f>
        <v>0</v>
      </c>
      <c r="K111" s="273" t="s">
        <v>437</v>
      </c>
      <c r="L111" s="278"/>
      <c r="M111" s="279" t="s">
        <v>28</v>
      </c>
      <c r="N111" s="280" t="s">
        <v>45</v>
      </c>
      <c r="O111" s="88"/>
      <c r="P111" s="229">
        <f>O111*H111</f>
        <v>0</v>
      </c>
      <c r="Q111" s="229">
        <v>0.0023</v>
      </c>
      <c r="R111" s="229">
        <f>Q111*H111</f>
        <v>0.082799999999999999</v>
      </c>
      <c r="S111" s="229">
        <v>0</v>
      </c>
      <c r="T111" s="230">
        <f>S111*H111</f>
        <v>0</v>
      </c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R111" s="231" t="s">
        <v>732</v>
      </c>
      <c r="AT111" s="231" t="s">
        <v>776</v>
      </c>
      <c r="AU111" s="231" t="s">
        <v>83</v>
      </c>
      <c r="AY111" s="21" t="s">
        <v>426</v>
      </c>
      <c r="BE111" s="232">
        <f>IF(N111="základní",J111,0)</f>
        <v>0</v>
      </c>
      <c r="BF111" s="232">
        <f>IF(N111="snížená",J111,0)</f>
        <v>0</v>
      </c>
      <c r="BG111" s="232">
        <f>IF(N111="zákl. přenesená",J111,0)</f>
        <v>0</v>
      </c>
      <c r="BH111" s="232">
        <f>IF(N111="sníž. přenesená",J111,0)</f>
        <v>0</v>
      </c>
      <c r="BI111" s="232">
        <f>IF(N111="nulová",J111,0)</f>
        <v>0</v>
      </c>
      <c r="BJ111" s="21" t="s">
        <v>81</v>
      </c>
      <c r="BK111" s="232">
        <f>ROUND(I111*H111,2)</f>
        <v>0</v>
      </c>
      <c r="BL111" s="21" t="s">
        <v>645</v>
      </c>
      <c r="BM111" s="231" t="s">
        <v>5615</v>
      </c>
    </row>
    <row r="112" s="14" customFormat="1">
      <c r="A112" s="14"/>
      <c r="B112" s="250"/>
      <c r="C112" s="251"/>
      <c r="D112" s="240" t="s">
        <v>446</v>
      </c>
      <c r="E112" s="252" t="s">
        <v>28</v>
      </c>
      <c r="F112" s="253" t="s">
        <v>899</v>
      </c>
      <c r="G112" s="251"/>
      <c r="H112" s="252" t="s">
        <v>28</v>
      </c>
      <c r="I112" s="254"/>
      <c r="J112" s="251"/>
      <c r="K112" s="251"/>
      <c r="L112" s="255"/>
      <c r="M112" s="256"/>
      <c r="N112" s="257"/>
      <c r="O112" s="257"/>
      <c r="P112" s="257"/>
      <c r="Q112" s="257"/>
      <c r="R112" s="257"/>
      <c r="S112" s="257"/>
      <c r="T112" s="258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9" t="s">
        <v>446</v>
      </c>
      <c r="AU112" s="259" t="s">
        <v>83</v>
      </c>
      <c r="AV112" s="14" t="s">
        <v>81</v>
      </c>
      <c r="AW112" s="14" t="s">
        <v>35</v>
      </c>
      <c r="AX112" s="14" t="s">
        <v>74</v>
      </c>
      <c r="AY112" s="259" t="s">
        <v>426</v>
      </c>
    </row>
    <row r="113" s="13" customFormat="1">
      <c r="A113" s="13"/>
      <c r="B113" s="238"/>
      <c r="C113" s="239"/>
      <c r="D113" s="240" t="s">
        <v>446</v>
      </c>
      <c r="E113" s="241" t="s">
        <v>28</v>
      </c>
      <c r="F113" s="242" t="s">
        <v>5616</v>
      </c>
      <c r="G113" s="239"/>
      <c r="H113" s="243">
        <v>36</v>
      </c>
      <c r="I113" s="244"/>
      <c r="J113" s="239"/>
      <c r="K113" s="239"/>
      <c r="L113" s="245"/>
      <c r="M113" s="246"/>
      <c r="N113" s="247"/>
      <c r="O113" s="247"/>
      <c r="P113" s="247"/>
      <c r="Q113" s="247"/>
      <c r="R113" s="247"/>
      <c r="S113" s="247"/>
      <c r="T113" s="24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9" t="s">
        <v>446</v>
      </c>
      <c r="AU113" s="249" t="s">
        <v>83</v>
      </c>
      <c r="AV113" s="13" t="s">
        <v>83</v>
      </c>
      <c r="AW113" s="13" t="s">
        <v>35</v>
      </c>
      <c r="AX113" s="13" t="s">
        <v>81</v>
      </c>
      <c r="AY113" s="249" t="s">
        <v>426</v>
      </c>
    </row>
    <row r="114" s="2" customFormat="1" ht="37.8" customHeight="1">
      <c r="A114" s="42"/>
      <c r="B114" s="43"/>
      <c r="C114" s="220" t="s">
        <v>531</v>
      </c>
      <c r="D114" s="220" t="s">
        <v>433</v>
      </c>
      <c r="E114" s="221" t="s">
        <v>2205</v>
      </c>
      <c r="F114" s="222" t="s">
        <v>2206</v>
      </c>
      <c r="G114" s="223" t="s">
        <v>436</v>
      </c>
      <c r="H114" s="224">
        <v>199.232</v>
      </c>
      <c r="I114" s="225"/>
      <c r="J114" s="226">
        <f>ROUND(I114*H114,2)</f>
        <v>0</v>
      </c>
      <c r="K114" s="222" t="s">
        <v>28</v>
      </c>
      <c r="L114" s="48"/>
      <c r="M114" s="227" t="s">
        <v>28</v>
      </c>
      <c r="N114" s="228" t="s">
        <v>45</v>
      </c>
      <c r="O114" s="88"/>
      <c r="P114" s="229">
        <f>O114*H114</f>
        <v>0</v>
      </c>
      <c r="Q114" s="229">
        <v>0.00093999999999999997</v>
      </c>
      <c r="R114" s="229">
        <f>Q114*H114</f>
        <v>0.18727807999999999</v>
      </c>
      <c r="S114" s="229">
        <v>0</v>
      </c>
      <c r="T114" s="230">
        <f>S114*H114</f>
        <v>0</v>
      </c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R114" s="231" t="s">
        <v>645</v>
      </c>
      <c r="AT114" s="231" t="s">
        <v>433</v>
      </c>
      <c r="AU114" s="231" t="s">
        <v>83</v>
      </c>
      <c r="AY114" s="21" t="s">
        <v>426</v>
      </c>
      <c r="BE114" s="232">
        <f>IF(N114="základní",J114,0)</f>
        <v>0</v>
      </c>
      <c r="BF114" s="232">
        <f>IF(N114="snížená",J114,0)</f>
        <v>0</v>
      </c>
      <c r="BG114" s="232">
        <f>IF(N114="zákl. přenesená",J114,0)</f>
        <v>0</v>
      </c>
      <c r="BH114" s="232">
        <f>IF(N114="sníž. přenesená",J114,0)</f>
        <v>0</v>
      </c>
      <c r="BI114" s="232">
        <f>IF(N114="nulová",J114,0)</f>
        <v>0</v>
      </c>
      <c r="BJ114" s="21" t="s">
        <v>81</v>
      </c>
      <c r="BK114" s="232">
        <f>ROUND(I114*H114,2)</f>
        <v>0</v>
      </c>
      <c r="BL114" s="21" t="s">
        <v>645</v>
      </c>
      <c r="BM114" s="231" t="s">
        <v>5617</v>
      </c>
    </row>
    <row r="115" s="13" customFormat="1">
      <c r="A115" s="13"/>
      <c r="B115" s="238"/>
      <c r="C115" s="239"/>
      <c r="D115" s="240" t="s">
        <v>446</v>
      </c>
      <c r="E115" s="241" t="s">
        <v>28</v>
      </c>
      <c r="F115" s="242" t="s">
        <v>5596</v>
      </c>
      <c r="G115" s="239"/>
      <c r="H115" s="243">
        <v>199.232</v>
      </c>
      <c r="I115" s="244"/>
      <c r="J115" s="239"/>
      <c r="K115" s="239"/>
      <c r="L115" s="245"/>
      <c r="M115" s="246"/>
      <c r="N115" s="247"/>
      <c r="O115" s="247"/>
      <c r="P115" s="247"/>
      <c r="Q115" s="247"/>
      <c r="R115" s="247"/>
      <c r="S115" s="247"/>
      <c r="T115" s="248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9" t="s">
        <v>446</v>
      </c>
      <c r="AU115" s="249" t="s">
        <v>83</v>
      </c>
      <c r="AV115" s="13" t="s">
        <v>83</v>
      </c>
      <c r="AW115" s="13" t="s">
        <v>35</v>
      </c>
      <c r="AX115" s="13" t="s">
        <v>81</v>
      </c>
      <c r="AY115" s="249" t="s">
        <v>426</v>
      </c>
    </row>
    <row r="116" s="2" customFormat="1" ht="24.15" customHeight="1">
      <c r="A116" s="42"/>
      <c r="B116" s="43"/>
      <c r="C116" s="271" t="s">
        <v>491</v>
      </c>
      <c r="D116" s="271" t="s">
        <v>776</v>
      </c>
      <c r="E116" s="272" t="s">
        <v>2210</v>
      </c>
      <c r="F116" s="273" t="s">
        <v>2211</v>
      </c>
      <c r="G116" s="274" t="s">
        <v>436</v>
      </c>
      <c r="H116" s="275">
        <v>239.078</v>
      </c>
      <c r="I116" s="276"/>
      <c r="J116" s="277">
        <f>ROUND(I116*H116,2)</f>
        <v>0</v>
      </c>
      <c r="K116" s="273" t="s">
        <v>28</v>
      </c>
      <c r="L116" s="278"/>
      <c r="M116" s="279" t="s">
        <v>28</v>
      </c>
      <c r="N116" s="280" t="s">
        <v>45</v>
      </c>
      <c r="O116" s="88"/>
      <c r="P116" s="229">
        <f>O116*H116</f>
        <v>0</v>
      </c>
      <c r="Q116" s="229">
        <v>0.0023</v>
      </c>
      <c r="R116" s="229">
        <f>Q116*H116</f>
        <v>0.54987940000000002</v>
      </c>
      <c r="S116" s="229">
        <v>0</v>
      </c>
      <c r="T116" s="230">
        <f>S116*H116</f>
        <v>0</v>
      </c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R116" s="231" t="s">
        <v>732</v>
      </c>
      <c r="AT116" s="231" t="s">
        <v>776</v>
      </c>
      <c r="AU116" s="231" t="s">
        <v>83</v>
      </c>
      <c r="AY116" s="21" t="s">
        <v>426</v>
      </c>
      <c r="BE116" s="232">
        <f>IF(N116="základní",J116,0)</f>
        <v>0</v>
      </c>
      <c r="BF116" s="232">
        <f>IF(N116="snížená",J116,0)</f>
        <v>0</v>
      </c>
      <c r="BG116" s="232">
        <f>IF(N116="zákl. přenesená",J116,0)</f>
        <v>0</v>
      </c>
      <c r="BH116" s="232">
        <f>IF(N116="sníž. přenesená",J116,0)</f>
        <v>0</v>
      </c>
      <c r="BI116" s="232">
        <f>IF(N116="nulová",J116,0)</f>
        <v>0</v>
      </c>
      <c r="BJ116" s="21" t="s">
        <v>81</v>
      </c>
      <c r="BK116" s="232">
        <f>ROUND(I116*H116,2)</f>
        <v>0</v>
      </c>
      <c r="BL116" s="21" t="s">
        <v>645</v>
      </c>
      <c r="BM116" s="231" t="s">
        <v>5618</v>
      </c>
    </row>
    <row r="117" s="13" customFormat="1">
      <c r="A117" s="13"/>
      <c r="B117" s="238"/>
      <c r="C117" s="239"/>
      <c r="D117" s="240" t="s">
        <v>446</v>
      </c>
      <c r="E117" s="241" t="s">
        <v>28</v>
      </c>
      <c r="F117" s="242" t="s">
        <v>5619</v>
      </c>
      <c r="G117" s="239"/>
      <c r="H117" s="243">
        <v>239.078</v>
      </c>
      <c r="I117" s="244"/>
      <c r="J117" s="239"/>
      <c r="K117" s="239"/>
      <c r="L117" s="245"/>
      <c r="M117" s="246"/>
      <c r="N117" s="247"/>
      <c r="O117" s="247"/>
      <c r="P117" s="247"/>
      <c r="Q117" s="247"/>
      <c r="R117" s="247"/>
      <c r="S117" s="247"/>
      <c r="T117" s="248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9" t="s">
        <v>446</v>
      </c>
      <c r="AU117" s="249" t="s">
        <v>83</v>
      </c>
      <c r="AV117" s="13" t="s">
        <v>83</v>
      </c>
      <c r="AW117" s="13" t="s">
        <v>35</v>
      </c>
      <c r="AX117" s="13" t="s">
        <v>81</v>
      </c>
      <c r="AY117" s="249" t="s">
        <v>426</v>
      </c>
    </row>
    <row r="118" s="2" customFormat="1" ht="49.05" customHeight="1">
      <c r="A118" s="42"/>
      <c r="B118" s="43"/>
      <c r="C118" s="220" t="s">
        <v>556</v>
      </c>
      <c r="D118" s="220" t="s">
        <v>433</v>
      </c>
      <c r="E118" s="221" t="s">
        <v>2222</v>
      </c>
      <c r="F118" s="222" t="s">
        <v>2223</v>
      </c>
      <c r="G118" s="223" t="s">
        <v>740</v>
      </c>
      <c r="H118" s="224">
        <v>0.84799999999999998</v>
      </c>
      <c r="I118" s="225"/>
      <c r="J118" s="226">
        <f>ROUND(I118*H118,2)</f>
        <v>0</v>
      </c>
      <c r="K118" s="222" t="s">
        <v>437</v>
      </c>
      <c r="L118" s="48"/>
      <c r="M118" s="227" t="s">
        <v>28</v>
      </c>
      <c r="N118" s="228" t="s">
        <v>45</v>
      </c>
      <c r="O118" s="88"/>
      <c r="P118" s="229">
        <f>O118*H118</f>
        <v>0</v>
      </c>
      <c r="Q118" s="229">
        <v>0</v>
      </c>
      <c r="R118" s="229">
        <f>Q118*H118</f>
        <v>0</v>
      </c>
      <c r="S118" s="229">
        <v>0</v>
      </c>
      <c r="T118" s="230">
        <f>S118*H118</f>
        <v>0</v>
      </c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R118" s="231" t="s">
        <v>645</v>
      </c>
      <c r="AT118" s="231" t="s">
        <v>433</v>
      </c>
      <c r="AU118" s="231" t="s">
        <v>83</v>
      </c>
      <c r="AY118" s="21" t="s">
        <v>426</v>
      </c>
      <c r="BE118" s="232">
        <f>IF(N118="základní",J118,0)</f>
        <v>0</v>
      </c>
      <c r="BF118" s="232">
        <f>IF(N118="snížená",J118,0)</f>
        <v>0</v>
      </c>
      <c r="BG118" s="232">
        <f>IF(N118="zákl. přenesená",J118,0)</f>
        <v>0</v>
      </c>
      <c r="BH118" s="232">
        <f>IF(N118="sníž. přenesená",J118,0)</f>
        <v>0</v>
      </c>
      <c r="BI118" s="232">
        <f>IF(N118="nulová",J118,0)</f>
        <v>0</v>
      </c>
      <c r="BJ118" s="21" t="s">
        <v>81</v>
      </c>
      <c r="BK118" s="232">
        <f>ROUND(I118*H118,2)</f>
        <v>0</v>
      </c>
      <c r="BL118" s="21" t="s">
        <v>645</v>
      </c>
      <c r="BM118" s="231" t="s">
        <v>5620</v>
      </c>
    </row>
    <row r="119" s="2" customFormat="1">
      <c r="A119" s="42"/>
      <c r="B119" s="43"/>
      <c r="C119" s="44"/>
      <c r="D119" s="233" t="s">
        <v>442</v>
      </c>
      <c r="E119" s="44"/>
      <c r="F119" s="234" t="s">
        <v>2225</v>
      </c>
      <c r="G119" s="44"/>
      <c r="H119" s="44"/>
      <c r="I119" s="235"/>
      <c r="J119" s="44"/>
      <c r="K119" s="44"/>
      <c r="L119" s="48"/>
      <c r="M119" s="236"/>
      <c r="N119" s="237"/>
      <c r="O119" s="88"/>
      <c r="P119" s="88"/>
      <c r="Q119" s="88"/>
      <c r="R119" s="88"/>
      <c r="S119" s="88"/>
      <c r="T119" s="89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T119" s="21" t="s">
        <v>442</v>
      </c>
      <c r="AU119" s="21" t="s">
        <v>83</v>
      </c>
    </row>
    <row r="120" s="2" customFormat="1" ht="49.05" customHeight="1">
      <c r="A120" s="42"/>
      <c r="B120" s="43"/>
      <c r="C120" s="220" t="s">
        <v>572</v>
      </c>
      <c r="D120" s="220" t="s">
        <v>433</v>
      </c>
      <c r="E120" s="221" t="s">
        <v>2227</v>
      </c>
      <c r="F120" s="222" t="s">
        <v>2228</v>
      </c>
      <c r="G120" s="223" t="s">
        <v>740</v>
      </c>
      <c r="H120" s="224">
        <v>0.84799999999999998</v>
      </c>
      <c r="I120" s="225"/>
      <c r="J120" s="226">
        <f>ROUND(I120*H120,2)</f>
        <v>0</v>
      </c>
      <c r="K120" s="222" t="s">
        <v>437</v>
      </c>
      <c r="L120" s="48"/>
      <c r="M120" s="227" t="s">
        <v>28</v>
      </c>
      <c r="N120" s="228" t="s">
        <v>45</v>
      </c>
      <c r="O120" s="88"/>
      <c r="P120" s="229">
        <f>O120*H120</f>
        <v>0</v>
      </c>
      <c r="Q120" s="229">
        <v>0</v>
      </c>
      <c r="R120" s="229">
        <f>Q120*H120</f>
        <v>0</v>
      </c>
      <c r="S120" s="229">
        <v>0</v>
      </c>
      <c r="T120" s="230">
        <f>S120*H120</f>
        <v>0</v>
      </c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R120" s="231" t="s">
        <v>645</v>
      </c>
      <c r="AT120" s="231" t="s">
        <v>433</v>
      </c>
      <c r="AU120" s="231" t="s">
        <v>83</v>
      </c>
      <c r="AY120" s="21" t="s">
        <v>426</v>
      </c>
      <c r="BE120" s="232">
        <f>IF(N120="základní",J120,0)</f>
        <v>0</v>
      </c>
      <c r="BF120" s="232">
        <f>IF(N120="snížená",J120,0)</f>
        <v>0</v>
      </c>
      <c r="BG120" s="232">
        <f>IF(N120="zákl. přenesená",J120,0)</f>
        <v>0</v>
      </c>
      <c r="BH120" s="232">
        <f>IF(N120="sníž. přenesená",J120,0)</f>
        <v>0</v>
      </c>
      <c r="BI120" s="232">
        <f>IF(N120="nulová",J120,0)</f>
        <v>0</v>
      </c>
      <c r="BJ120" s="21" t="s">
        <v>81</v>
      </c>
      <c r="BK120" s="232">
        <f>ROUND(I120*H120,2)</f>
        <v>0</v>
      </c>
      <c r="BL120" s="21" t="s">
        <v>645</v>
      </c>
      <c r="BM120" s="231" t="s">
        <v>5621</v>
      </c>
    </row>
    <row r="121" s="2" customFormat="1">
      <c r="A121" s="42"/>
      <c r="B121" s="43"/>
      <c r="C121" s="44"/>
      <c r="D121" s="233" t="s">
        <v>442</v>
      </c>
      <c r="E121" s="44"/>
      <c r="F121" s="234" t="s">
        <v>2230</v>
      </c>
      <c r="G121" s="44"/>
      <c r="H121" s="44"/>
      <c r="I121" s="235"/>
      <c r="J121" s="44"/>
      <c r="K121" s="44"/>
      <c r="L121" s="48"/>
      <c r="M121" s="236"/>
      <c r="N121" s="237"/>
      <c r="O121" s="88"/>
      <c r="P121" s="88"/>
      <c r="Q121" s="88"/>
      <c r="R121" s="88"/>
      <c r="S121" s="88"/>
      <c r="T121" s="89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T121" s="21" t="s">
        <v>442</v>
      </c>
      <c r="AU121" s="21" t="s">
        <v>83</v>
      </c>
    </row>
    <row r="122" s="12" customFormat="1" ht="22.8" customHeight="1">
      <c r="A122" s="12"/>
      <c r="B122" s="204"/>
      <c r="C122" s="205"/>
      <c r="D122" s="206" t="s">
        <v>73</v>
      </c>
      <c r="E122" s="218" t="s">
        <v>2403</v>
      </c>
      <c r="F122" s="218" t="s">
        <v>2404</v>
      </c>
      <c r="G122" s="205"/>
      <c r="H122" s="205"/>
      <c r="I122" s="208"/>
      <c r="J122" s="219">
        <f>BK122</f>
        <v>0</v>
      </c>
      <c r="K122" s="205"/>
      <c r="L122" s="210"/>
      <c r="M122" s="211"/>
      <c r="N122" s="212"/>
      <c r="O122" s="212"/>
      <c r="P122" s="213">
        <f>SUM(P123:P177)</f>
        <v>0</v>
      </c>
      <c r="Q122" s="212"/>
      <c r="R122" s="213">
        <f>SUM(R123:R177)</f>
        <v>23.417204500000004</v>
      </c>
      <c r="S122" s="212"/>
      <c r="T122" s="214">
        <f>SUM(T123:T177)</f>
        <v>10.142480000000001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5" t="s">
        <v>83</v>
      </c>
      <c r="AT122" s="216" t="s">
        <v>73</v>
      </c>
      <c r="AU122" s="216" t="s">
        <v>81</v>
      </c>
      <c r="AY122" s="215" t="s">
        <v>426</v>
      </c>
      <c r="BK122" s="217">
        <f>SUM(BK123:BK177)</f>
        <v>0</v>
      </c>
    </row>
    <row r="123" s="2" customFormat="1" ht="37.8" customHeight="1">
      <c r="A123" s="42"/>
      <c r="B123" s="43"/>
      <c r="C123" s="220" t="s">
        <v>429</v>
      </c>
      <c r="D123" s="220" t="s">
        <v>433</v>
      </c>
      <c r="E123" s="221" t="s">
        <v>2417</v>
      </c>
      <c r="F123" s="222" t="s">
        <v>2418</v>
      </c>
      <c r="G123" s="223" t="s">
        <v>504</v>
      </c>
      <c r="H123" s="224">
        <v>40.674999999999997</v>
      </c>
      <c r="I123" s="225"/>
      <c r="J123" s="226">
        <f>ROUND(I123*H123,2)</f>
        <v>0</v>
      </c>
      <c r="K123" s="222" t="s">
        <v>437</v>
      </c>
      <c r="L123" s="48"/>
      <c r="M123" s="227" t="s">
        <v>28</v>
      </c>
      <c r="N123" s="228" t="s">
        <v>45</v>
      </c>
      <c r="O123" s="88"/>
      <c r="P123" s="229">
        <f>O123*H123</f>
        <v>0</v>
      </c>
      <c r="Q123" s="229">
        <v>0.00189</v>
      </c>
      <c r="R123" s="229">
        <f>Q123*H123</f>
        <v>0.076875749999999993</v>
      </c>
      <c r="S123" s="229">
        <v>0</v>
      </c>
      <c r="T123" s="230">
        <f>S123*H123</f>
        <v>0</v>
      </c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R123" s="231" t="s">
        <v>645</v>
      </c>
      <c r="AT123" s="231" t="s">
        <v>433</v>
      </c>
      <c r="AU123" s="231" t="s">
        <v>83</v>
      </c>
      <c r="AY123" s="21" t="s">
        <v>426</v>
      </c>
      <c r="BE123" s="232">
        <f>IF(N123="základní",J123,0)</f>
        <v>0</v>
      </c>
      <c r="BF123" s="232">
        <f>IF(N123="snížená",J123,0)</f>
        <v>0</v>
      </c>
      <c r="BG123" s="232">
        <f>IF(N123="zákl. přenesená",J123,0)</f>
        <v>0</v>
      </c>
      <c r="BH123" s="232">
        <f>IF(N123="sníž. přenesená",J123,0)</f>
        <v>0</v>
      </c>
      <c r="BI123" s="232">
        <f>IF(N123="nulová",J123,0)</f>
        <v>0</v>
      </c>
      <c r="BJ123" s="21" t="s">
        <v>81</v>
      </c>
      <c r="BK123" s="232">
        <f>ROUND(I123*H123,2)</f>
        <v>0</v>
      </c>
      <c r="BL123" s="21" t="s">
        <v>645</v>
      </c>
      <c r="BM123" s="231" t="s">
        <v>5622</v>
      </c>
    </row>
    <row r="124" s="2" customFormat="1">
      <c r="A124" s="42"/>
      <c r="B124" s="43"/>
      <c r="C124" s="44"/>
      <c r="D124" s="233" t="s">
        <v>442</v>
      </c>
      <c r="E124" s="44"/>
      <c r="F124" s="234" t="s">
        <v>2420</v>
      </c>
      <c r="G124" s="44"/>
      <c r="H124" s="44"/>
      <c r="I124" s="235"/>
      <c r="J124" s="44"/>
      <c r="K124" s="44"/>
      <c r="L124" s="48"/>
      <c r="M124" s="236"/>
      <c r="N124" s="237"/>
      <c r="O124" s="88"/>
      <c r="P124" s="88"/>
      <c r="Q124" s="88"/>
      <c r="R124" s="88"/>
      <c r="S124" s="88"/>
      <c r="T124" s="89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T124" s="21" t="s">
        <v>442</v>
      </c>
      <c r="AU124" s="21" t="s">
        <v>83</v>
      </c>
    </row>
    <row r="125" s="13" customFormat="1">
      <c r="A125" s="13"/>
      <c r="B125" s="238"/>
      <c r="C125" s="239"/>
      <c r="D125" s="240" t="s">
        <v>446</v>
      </c>
      <c r="E125" s="241" t="s">
        <v>28</v>
      </c>
      <c r="F125" s="242" t="s">
        <v>5591</v>
      </c>
      <c r="G125" s="239"/>
      <c r="H125" s="243">
        <v>29.844000000000001</v>
      </c>
      <c r="I125" s="244"/>
      <c r="J125" s="239"/>
      <c r="K125" s="239"/>
      <c r="L125" s="245"/>
      <c r="M125" s="246"/>
      <c r="N125" s="247"/>
      <c r="O125" s="247"/>
      <c r="P125" s="247"/>
      <c r="Q125" s="247"/>
      <c r="R125" s="247"/>
      <c r="S125" s="247"/>
      <c r="T125" s="248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9" t="s">
        <v>446</v>
      </c>
      <c r="AU125" s="249" t="s">
        <v>83</v>
      </c>
      <c r="AV125" s="13" t="s">
        <v>83</v>
      </c>
      <c r="AW125" s="13" t="s">
        <v>35</v>
      </c>
      <c r="AX125" s="13" t="s">
        <v>74</v>
      </c>
      <c r="AY125" s="249" t="s">
        <v>426</v>
      </c>
    </row>
    <row r="126" s="13" customFormat="1">
      <c r="A126" s="13"/>
      <c r="B126" s="238"/>
      <c r="C126" s="239"/>
      <c r="D126" s="240" t="s">
        <v>446</v>
      </c>
      <c r="E126" s="241" t="s">
        <v>28</v>
      </c>
      <c r="F126" s="242" t="s">
        <v>2727</v>
      </c>
      <c r="G126" s="239"/>
      <c r="H126" s="243">
        <v>10.831</v>
      </c>
      <c r="I126" s="244"/>
      <c r="J126" s="239"/>
      <c r="K126" s="239"/>
      <c r="L126" s="245"/>
      <c r="M126" s="246"/>
      <c r="N126" s="247"/>
      <c r="O126" s="247"/>
      <c r="P126" s="247"/>
      <c r="Q126" s="247"/>
      <c r="R126" s="247"/>
      <c r="S126" s="247"/>
      <c r="T126" s="24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9" t="s">
        <v>446</v>
      </c>
      <c r="AU126" s="249" t="s">
        <v>83</v>
      </c>
      <c r="AV126" s="13" t="s">
        <v>83</v>
      </c>
      <c r="AW126" s="13" t="s">
        <v>35</v>
      </c>
      <c r="AX126" s="13" t="s">
        <v>74</v>
      </c>
      <c r="AY126" s="249" t="s">
        <v>426</v>
      </c>
    </row>
    <row r="127" s="15" customFormat="1">
      <c r="A127" s="15"/>
      <c r="B127" s="260"/>
      <c r="C127" s="261"/>
      <c r="D127" s="240" t="s">
        <v>446</v>
      </c>
      <c r="E127" s="262" t="s">
        <v>28</v>
      </c>
      <c r="F127" s="263" t="s">
        <v>466</v>
      </c>
      <c r="G127" s="261"/>
      <c r="H127" s="264">
        <v>40.674999999999997</v>
      </c>
      <c r="I127" s="265"/>
      <c r="J127" s="261"/>
      <c r="K127" s="261"/>
      <c r="L127" s="266"/>
      <c r="M127" s="267"/>
      <c r="N127" s="268"/>
      <c r="O127" s="268"/>
      <c r="P127" s="268"/>
      <c r="Q127" s="268"/>
      <c r="R127" s="268"/>
      <c r="S127" s="268"/>
      <c r="T127" s="269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70" t="s">
        <v>446</v>
      </c>
      <c r="AU127" s="270" t="s">
        <v>83</v>
      </c>
      <c r="AV127" s="15" t="s">
        <v>438</v>
      </c>
      <c r="AW127" s="15" t="s">
        <v>35</v>
      </c>
      <c r="AX127" s="15" t="s">
        <v>81</v>
      </c>
      <c r="AY127" s="270" t="s">
        <v>426</v>
      </c>
    </row>
    <row r="128" s="2" customFormat="1" ht="37.8" customHeight="1">
      <c r="A128" s="42"/>
      <c r="B128" s="43"/>
      <c r="C128" s="220" t="s">
        <v>564</v>
      </c>
      <c r="D128" s="220" t="s">
        <v>433</v>
      </c>
      <c r="E128" s="221" t="s">
        <v>2614</v>
      </c>
      <c r="F128" s="222" t="s">
        <v>2615</v>
      </c>
      <c r="G128" s="223" t="s">
        <v>436</v>
      </c>
      <c r="H128" s="224">
        <v>1130.4639999999999</v>
      </c>
      <c r="I128" s="225"/>
      <c r="J128" s="226">
        <f>ROUND(I128*H128,2)</f>
        <v>0</v>
      </c>
      <c r="K128" s="222" t="s">
        <v>437</v>
      </c>
      <c r="L128" s="48"/>
      <c r="M128" s="227" t="s">
        <v>28</v>
      </c>
      <c r="N128" s="228" t="s">
        <v>45</v>
      </c>
      <c r="O128" s="88"/>
      <c r="P128" s="229">
        <f>O128*H128</f>
        <v>0</v>
      </c>
      <c r="Q128" s="229">
        <v>0</v>
      </c>
      <c r="R128" s="229">
        <f>Q128*H128</f>
        <v>0</v>
      </c>
      <c r="S128" s="229">
        <v>0</v>
      </c>
      <c r="T128" s="230">
        <f>S128*H128</f>
        <v>0</v>
      </c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R128" s="231" t="s">
        <v>438</v>
      </c>
      <c r="AT128" s="231" t="s">
        <v>433</v>
      </c>
      <c r="AU128" s="231" t="s">
        <v>83</v>
      </c>
      <c r="AY128" s="21" t="s">
        <v>426</v>
      </c>
      <c r="BE128" s="232">
        <f>IF(N128="základní",J128,0)</f>
        <v>0</v>
      </c>
      <c r="BF128" s="232">
        <f>IF(N128="snížená",J128,0)</f>
        <v>0</v>
      </c>
      <c r="BG128" s="232">
        <f>IF(N128="zákl. přenesená",J128,0)</f>
        <v>0</v>
      </c>
      <c r="BH128" s="232">
        <f>IF(N128="sníž. přenesená",J128,0)</f>
        <v>0</v>
      </c>
      <c r="BI128" s="232">
        <f>IF(N128="nulová",J128,0)</f>
        <v>0</v>
      </c>
      <c r="BJ128" s="21" t="s">
        <v>81</v>
      </c>
      <c r="BK128" s="232">
        <f>ROUND(I128*H128,2)</f>
        <v>0</v>
      </c>
      <c r="BL128" s="21" t="s">
        <v>438</v>
      </c>
      <c r="BM128" s="231" t="s">
        <v>5623</v>
      </c>
    </row>
    <row r="129" s="2" customFormat="1">
      <c r="A129" s="42"/>
      <c r="B129" s="43"/>
      <c r="C129" s="44"/>
      <c r="D129" s="233" t="s">
        <v>442</v>
      </c>
      <c r="E129" s="44"/>
      <c r="F129" s="234" t="s">
        <v>2617</v>
      </c>
      <c r="G129" s="44"/>
      <c r="H129" s="44"/>
      <c r="I129" s="235"/>
      <c r="J129" s="44"/>
      <c r="K129" s="44"/>
      <c r="L129" s="48"/>
      <c r="M129" s="236"/>
      <c r="N129" s="237"/>
      <c r="O129" s="88"/>
      <c r="P129" s="88"/>
      <c r="Q129" s="88"/>
      <c r="R129" s="88"/>
      <c r="S129" s="88"/>
      <c r="T129" s="89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T129" s="21" t="s">
        <v>442</v>
      </c>
      <c r="AU129" s="21" t="s">
        <v>83</v>
      </c>
    </row>
    <row r="130" s="13" customFormat="1">
      <c r="A130" s="13"/>
      <c r="B130" s="238"/>
      <c r="C130" s="239"/>
      <c r="D130" s="240" t="s">
        <v>446</v>
      </c>
      <c r="E130" s="241" t="s">
        <v>28</v>
      </c>
      <c r="F130" s="242" t="s">
        <v>5594</v>
      </c>
      <c r="G130" s="239"/>
      <c r="H130" s="243">
        <v>672</v>
      </c>
      <c r="I130" s="244"/>
      <c r="J130" s="239"/>
      <c r="K130" s="239"/>
      <c r="L130" s="245"/>
      <c r="M130" s="246"/>
      <c r="N130" s="247"/>
      <c r="O130" s="247"/>
      <c r="P130" s="247"/>
      <c r="Q130" s="247"/>
      <c r="R130" s="247"/>
      <c r="S130" s="247"/>
      <c r="T130" s="248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9" t="s">
        <v>446</v>
      </c>
      <c r="AU130" s="249" t="s">
        <v>83</v>
      </c>
      <c r="AV130" s="13" t="s">
        <v>83</v>
      </c>
      <c r="AW130" s="13" t="s">
        <v>35</v>
      </c>
      <c r="AX130" s="13" t="s">
        <v>74</v>
      </c>
      <c r="AY130" s="249" t="s">
        <v>426</v>
      </c>
    </row>
    <row r="131" s="13" customFormat="1">
      <c r="A131" s="13"/>
      <c r="B131" s="238"/>
      <c r="C131" s="239"/>
      <c r="D131" s="240" t="s">
        <v>446</v>
      </c>
      <c r="E131" s="241" t="s">
        <v>28</v>
      </c>
      <c r="F131" s="242" t="s">
        <v>5624</v>
      </c>
      <c r="G131" s="239"/>
      <c r="H131" s="243">
        <v>398.464</v>
      </c>
      <c r="I131" s="244"/>
      <c r="J131" s="239"/>
      <c r="K131" s="239"/>
      <c r="L131" s="245"/>
      <c r="M131" s="246"/>
      <c r="N131" s="247"/>
      <c r="O131" s="247"/>
      <c r="P131" s="247"/>
      <c r="Q131" s="247"/>
      <c r="R131" s="247"/>
      <c r="S131" s="247"/>
      <c r="T131" s="248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9" t="s">
        <v>446</v>
      </c>
      <c r="AU131" s="249" t="s">
        <v>83</v>
      </c>
      <c r="AV131" s="13" t="s">
        <v>83</v>
      </c>
      <c r="AW131" s="13" t="s">
        <v>35</v>
      </c>
      <c r="AX131" s="13" t="s">
        <v>74</v>
      </c>
      <c r="AY131" s="249" t="s">
        <v>426</v>
      </c>
    </row>
    <row r="132" s="13" customFormat="1">
      <c r="A132" s="13"/>
      <c r="B132" s="238"/>
      <c r="C132" s="239"/>
      <c r="D132" s="240" t="s">
        <v>446</v>
      </c>
      <c r="E132" s="241" t="s">
        <v>28</v>
      </c>
      <c r="F132" s="242" t="s">
        <v>5625</v>
      </c>
      <c r="G132" s="239"/>
      <c r="H132" s="243">
        <v>60</v>
      </c>
      <c r="I132" s="244"/>
      <c r="J132" s="239"/>
      <c r="K132" s="239"/>
      <c r="L132" s="245"/>
      <c r="M132" s="246"/>
      <c r="N132" s="247"/>
      <c r="O132" s="247"/>
      <c r="P132" s="247"/>
      <c r="Q132" s="247"/>
      <c r="R132" s="247"/>
      <c r="S132" s="247"/>
      <c r="T132" s="248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9" t="s">
        <v>446</v>
      </c>
      <c r="AU132" s="249" t="s">
        <v>83</v>
      </c>
      <c r="AV132" s="13" t="s">
        <v>83</v>
      </c>
      <c r="AW132" s="13" t="s">
        <v>35</v>
      </c>
      <c r="AX132" s="13" t="s">
        <v>74</v>
      </c>
      <c r="AY132" s="249" t="s">
        <v>426</v>
      </c>
    </row>
    <row r="133" s="15" customFormat="1">
      <c r="A133" s="15"/>
      <c r="B133" s="260"/>
      <c r="C133" s="261"/>
      <c r="D133" s="240" t="s">
        <v>446</v>
      </c>
      <c r="E133" s="262" t="s">
        <v>2701</v>
      </c>
      <c r="F133" s="263" t="s">
        <v>466</v>
      </c>
      <c r="G133" s="261"/>
      <c r="H133" s="264">
        <v>1130.4639999999999</v>
      </c>
      <c r="I133" s="265"/>
      <c r="J133" s="261"/>
      <c r="K133" s="261"/>
      <c r="L133" s="266"/>
      <c r="M133" s="267"/>
      <c r="N133" s="268"/>
      <c r="O133" s="268"/>
      <c r="P133" s="268"/>
      <c r="Q133" s="268"/>
      <c r="R133" s="268"/>
      <c r="S133" s="268"/>
      <c r="T133" s="269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70" t="s">
        <v>446</v>
      </c>
      <c r="AU133" s="270" t="s">
        <v>83</v>
      </c>
      <c r="AV133" s="15" t="s">
        <v>438</v>
      </c>
      <c r="AW133" s="15" t="s">
        <v>35</v>
      </c>
      <c r="AX133" s="15" t="s">
        <v>81</v>
      </c>
      <c r="AY133" s="270" t="s">
        <v>426</v>
      </c>
    </row>
    <row r="134" s="2" customFormat="1" ht="21.75" customHeight="1">
      <c r="A134" s="42"/>
      <c r="B134" s="43"/>
      <c r="C134" s="271" t="s">
        <v>497</v>
      </c>
      <c r="D134" s="271" t="s">
        <v>776</v>
      </c>
      <c r="E134" s="272" t="s">
        <v>2493</v>
      </c>
      <c r="F134" s="273" t="s">
        <v>2494</v>
      </c>
      <c r="G134" s="274" t="s">
        <v>504</v>
      </c>
      <c r="H134" s="275">
        <v>29.844000000000001</v>
      </c>
      <c r="I134" s="276"/>
      <c r="J134" s="277">
        <f>ROUND(I134*H134,2)</f>
        <v>0</v>
      </c>
      <c r="K134" s="273" t="s">
        <v>28</v>
      </c>
      <c r="L134" s="278"/>
      <c r="M134" s="279" t="s">
        <v>28</v>
      </c>
      <c r="N134" s="280" t="s">
        <v>45</v>
      </c>
      <c r="O134" s="88"/>
      <c r="P134" s="229">
        <f>O134*H134</f>
        <v>0</v>
      </c>
      <c r="Q134" s="229">
        <v>0.55000000000000004</v>
      </c>
      <c r="R134" s="229">
        <f>Q134*H134</f>
        <v>16.414200000000001</v>
      </c>
      <c r="S134" s="229">
        <v>0</v>
      </c>
      <c r="T134" s="230">
        <f>S134*H134</f>
        <v>0</v>
      </c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R134" s="231" t="s">
        <v>491</v>
      </c>
      <c r="AT134" s="231" t="s">
        <v>776</v>
      </c>
      <c r="AU134" s="231" t="s">
        <v>83</v>
      </c>
      <c r="AY134" s="21" t="s">
        <v>426</v>
      </c>
      <c r="BE134" s="232">
        <f>IF(N134="základní",J134,0)</f>
        <v>0</v>
      </c>
      <c r="BF134" s="232">
        <f>IF(N134="snížená",J134,0)</f>
        <v>0</v>
      </c>
      <c r="BG134" s="232">
        <f>IF(N134="zákl. přenesená",J134,0)</f>
        <v>0</v>
      </c>
      <c r="BH134" s="232">
        <f>IF(N134="sníž. přenesená",J134,0)</f>
        <v>0</v>
      </c>
      <c r="BI134" s="232">
        <f>IF(N134="nulová",J134,0)</f>
        <v>0</v>
      </c>
      <c r="BJ134" s="21" t="s">
        <v>81</v>
      </c>
      <c r="BK134" s="232">
        <f>ROUND(I134*H134,2)</f>
        <v>0</v>
      </c>
      <c r="BL134" s="21" t="s">
        <v>438</v>
      </c>
      <c r="BM134" s="231" t="s">
        <v>5626</v>
      </c>
    </row>
    <row r="135" s="13" customFormat="1">
      <c r="A135" s="13"/>
      <c r="B135" s="238"/>
      <c r="C135" s="239"/>
      <c r="D135" s="240" t="s">
        <v>446</v>
      </c>
      <c r="E135" s="241" t="s">
        <v>28</v>
      </c>
      <c r="F135" s="242" t="s">
        <v>5627</v>
      </c>
      <c r="G135" s="239"/>
      <c r="H135" s="243">
        <v>29.844000000000001</v>
      </c>
      <c r="I135" s="244"/>
      <c r="J135" s="239"/>
      <c r="K135" s="239"/>
      <c r="L135" s="245"/>
      <c r="M135" s="246"/>
      <c r="N135" s="247"/>
      <c r="O135" s="247"/>
      <c r="P135" s="247"/>
      <c r="Q135" s="247"/>
      <c r="R135" s="247"/>
      <c r="S135" s="247"/>
      <c r="T135" s="248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9" t="s">
        <v>446</v>
      </c>
      <c r="AU135" s="249" t="s">
        <v>83</v>
      </c>
      <c r="AV135" s="13" t="s">
        <v>83</v>
      </c>
      <c r="AW135" s="13" t="s">
        <v>35</v>
      </c>
      <c r="AX135" s="13" t="s">
        <v>74</v>
      </c>
      <c r="AY135" s="249" t="s">
        <v>426</v>
      </c>
    </row>
    <row r="136" s="15" customFormat="1">
      <c r="A136" s="15"/>
      <c r="B136" s="260"/>
      <c r="C136" s="261"/>
      <c r="D136" s="240" t="s">
        <v>446</v>
      </c>
      <c r="E136" s="262" t="s">
        <v>5591</v>
      </c>
      <c r="F136" s="263" t="s">
        <v>466</v>
      </c>
      <c r="G136" s="261"/>
      <c r="H136" s="264">
        <v>29.844000000000001</v>
      </c>
      <c r="I136" s="265"/>
      <c r="J136" s="261"/>
      <c r="K136" s="261"/>
      <c r="L136" s="266"/>
      <c r="M136" s="267"/>
      <c r="N136" s="268"/>
      <c r="O136" s="268"/>
      <c r="P136" s="268"/>
      <c r="Q136" s="268"/>
      <c r="R136" s="268"/>
      <c r="S136" s="268"/>
      <c r="T136" s="269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70" t="s">
        <v>446</v>
      </c>
      <c r="AU136" s="270" t="s">
        <v>83</v>
      </c>
      <c r="AV136" s="15" t="s">
        <v>438</v>
      </c>
      <c r="AW136" s="15" t="s">
        <v>35</v>
      </c>
      <c r="AX136" s="15" t="s">
        <v>81</v>
      </c>
      <c r="AY136" s="270" t="s">
        <v>426</v>
      </c>
    </row>
    <row r="137" s="2" customFormat="1" ht="49.05" customHeight="1">
      <c r="A137" s="42"/>
      <c r="B137" s="43"/>
      <c r="C137" s="220" t="s">
        <v>627</v>
      </c>
      <c r="D137" s="220" t="s">
        <v>433</v>
      </c>
      <c r="E137" s="221" t="s">
        <v>5628</v>
      </c>
      <c r="F137" s="222" t="s">
        <v>5629</v>
      </c>
      <c r="G137" s="223" t="s">
        <v>436</v>
      </c>
      <c r="H137" s="224">
        <v>229.232</v>
      </c>
      <c r="I137" s="225"/>
      <c r="J137" s="226">
        <f>ROUND(I137*H137,2)</f>
        <v>0</v>
      </c>
      <c r="K137" s="222" t="s">
        <v>437</v>
      </c>
      <c r="L137" s="48"/>
      <c r="M137" s="227" t="s">
        <v>28</v>
      </c>
      <c r="N137" s="228" t="s">
        <v>45</v>
      </c>
      <c r="O137" s="88"/>
      <c r="P137" s="229">
        <f>O137*H137</f>
        <v>0</v>
      </c>
      <c r="Q137" s="229">
        <v>0</v>
      </c>
      <c r="R137" s="229">
        <f>Q137*H137</f>
        <v>0</v>
      </c>
      <c r="S137" s="229">
        <v>0.014999999999999999</v>
      </c>
      <c r="T137" s="230">
        <f>S137*H137</f>
        <v>3.4384799999999998</v>
      </c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R137" s="231" t="s">
        <v>645</v>
      </c>
      <c r="AT137" s="231" t="s">
        <v>433</v>
      </c>
      <c r="AU137" s="231" t="s">
        <v>83</v>
      </c>
      <c r="AY137" s="21" t="s">
        <v>426</v>
      </c>
      <c r="BE137" s="232">
        <f>IF(N137="základní",J137,0)</f>
        <v>0</v>
      </c>
      <c r="BF137" s="232">
        <f>IF(N137="snížená",J137,0)</f>
        <v>0</v>
      </c>
      <c r="BG137" s="232">
        <f>IF(N137="zákl. přenesená",J137,0)</f>
        <v>0</v>
      </c>
      <c r="BH137" s="232">
        <f>IF(N137="sníž. přenesená",J137,0)</f>
        <v>0</v>
      </c>
      <c r="BI137" s="232">
        <f>IF(N137="nulová",J137,0)</f>
        <v>0</v>
      </c>
      <c r="BJ137" s="21" t="s">
        <v>81</v>
      </c>
      <c r="BK137" s="232">
        <f>ROUND(I137*H137,2)</f>
        <v>0</v>
      </c>
      <c r="BL137" s="21" t="s">
        <v>645</v>
      </c>
      <c r="BM137" s="231" t="s">
        <v>5630</v>
      </c>
    </row>
    <row r="138" s="2" customFormat="1">
      <c r="A138" s="42"/>
      <c r="B138" s="43"/>
      <c r="C138" s="44"/>
      <c r="D138" s="233" t="s">
        <v>442</v>
      </c>
      <c r="E138" s="44"/>
      <c r="F138" s="234" t="s">
        <v>5631</v>
      </c>
      <c r="G138" s="44"/>
      <c r="H138" s="44"/>
      <c r="I138" s="235"/>
      <c r="J138" s="44"/>
      <c r="K138" s="44"/>
      <c r="L138" s="48"/>
      <c r="M138" s="236"/>
      <c r="N138" s="237"/>
      <c r="O138" s="88"/>
      <c r="P138" s="88"/>
      <c r="Q138" s="88"/>
      <c r="R138" s="88"/>
      <c r="S138" s="88"/>
      <c r="T138" s="89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T138" s="21" t="s">
        <v>442</v>
      </c>
      <c r="AU138" s="21" t="s">
        <v>83</v>
      </c>
    </row>
    <row r="139" s="13" customFormat="1">
      <c r="A139" s="13"/>
      <c r="B139" s="238"/>
      <c r="C139" s="239"/>
      <c r="D139" s="240" t="s">
        <v>446</v>
      </c>
      <c r="E139" s="241" t="s">
        <v>28</v>
      </c>
      <c r="F139" s="242" t="s">
        <v>5596</v>
      </c>
      <c r="G139" s="239"/>
      <c r="H139" s="243">
        <v>199.232</v>
      </c>
      <c r="I139" s="244"/>
      <c r="J139" s="239"/>
      <c r="K139" s="239"/>
      <c r="L139" s="245"/>
      <c r="M139" s="246"/>
      <c r="N139" s="247"/>
      <c r="O139" s="247"/>
      <c r="P139" s="247"/>
      <c r="Q139" s="247"/>
      <c r="R139" s="247"/>
      <c r="S139" s="247"/>
      <c r="T139" s="248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9" t="s">
        <v>446</v>
      </c>
      <c r="AU139" s="249" t="s">
        <v>83</v>
      </c>
      <c r="AV139" s="13" t="s">
        <v>83</v>
      </c>
      <c r="AW139" s="13" t="s">
        <v>35</v>
      </c>
      <c r="AX139" s="13" t="s">
        <v>74</v>
      </c>
      <c r="AY139" s="249" t="s">
        <v>426</v>
      </c>
    </row>
    <row r="140" s="13" customFormat="1">
      <c r="A140" s="13"/>
      <c r="B140" s="238"/>
      <c r="C140" s="239"/>
      <c r="D140" s="240" t="s">
        <v>446</v>
      </c>
      <c r="E140" s="241" t="s">
        <v>28</v>
      </c>
      <c r="F140" s="242" t="s">
        <v>5598</v>
      </c>
      <c r="G140" s="239"/>
      <c r="H140" s="243">
        <v>30</v>
      </c>
      <c r="I140" s="244"/>
      <c r="J140" s="239"/>
      <c r="K140" s="239"/>
      <c r="L140" s="245"/>
      <c r="M140" s="246"/>
      <c r="N140" s="247"/>
      <c r="O140" s="247"/>
      <c r="P140" s="247"/>
      <c r="Q140" s="247"/>
      <c r="R140" s="247"/>
      <c r="S140" s="247"/>
      <c r="T140" s="248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9" t="s">
        <v>446</v>
      </c>
      <c r="AU140" s="249" t="s">
        <v>83</v>
      </c>
      <c r="AV140" s="13" t="s">
        <v>83</v>
      </c>
      <c r="AW140" s="13" t="s">
        <v>35</v>
      </c>
      <c r="AX140" s="13" t="s">
        <v>74</v>
      </c>
      <c r="AY140" s="249" t="s">
        <v>426</v>
      </c>
    </row>
    <row r="141" s="15" customFormat="1">
      <c r="A141" s="15"/>
      <c r="B141" s="260"/>
      <c r="C141" s="261"/>
      <c r="D141" s="240" t="s">
        <v>446</v>
      </c>
      <c r="E141" s="262" t="s">
        <v>28</v>
      </c>
      <c r="F141" s="263" t="s">
        <v>466</v>
      </c>
      <c r="G141" s="261"/>
      <c r="H141" s="264">
        <v>229.232</v>
      </c>
      <c r="I141" s="265"/>
      <c r="J141" s="261"/>
      <c r="K141" s="261"/>
      <c r="L141" s="266"/>
      <c r="M141" s="267"/>
      <c r="N141" s="268"/>
      <c r="O141" s="268"/>
      <c r="P141" s="268"/>
      <c r="Q141" s="268"/>
      <c r="R141" s="268"/>
      <c r="S141" s="268"/>
      <c r="T141" s="269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70" t="s">
        <v>446</v>
      </c>
      <c r="AU141" s="270" t="s">
        <v>83</v>
      </c>
      <c r="AV141" s="15" t="s">
        <v>438</v>
      </c>
      <c r="AW141" s="15" t="s">
        <v>35</v>
      </c>
      <c r="AX141" s="15" t="s">
        <v>81</v>
      </c>
      <c r="AY141" s="270" t="s">
        <v>426</v>
      </c>
    </row>
    <row r="142" s="2" customFormat="1" ht="24.15" customHeight="1">
      <c r="A142" s="42"/>
      <c r="B142" s="43"/>
      <c r="C142" s="220" t="s">
        <v>8</v>
      </c>
      <c r="D142" s="220" t="s">
        <v>433</v>
      </c>
      <c r="E142" s="221" t="s">
        <v>5632</v>
      </c>
      <c r="F142" s="222" t="s">
        <v>5633</v>
      </c>
      <c r="G142" s="223" t="s">
        <v>436</v>
      </c>
      <c r="H142" s="224">
        <v>672</v>
      </c>
      <c r="I142" s="225"/>
      <c r="J142" s="226">
        <f>ROUND(I142*H142,2)</f>
        <v>0</v>
      </c>
      <c r="K142" s="222" t="s">
        <v>437</v>
      </c>
      <c r="L142" s="48"/>
      <c r="M142" s="227" t="s">
        <v>28</v>
      </c>
      <c r="N142" s="228" t="s">
        <v>45</v>
      </c>
      <c r="O142" s="88"/>
      <c r="P142" s="229">
        <f>O142*H142</f>
        <v>0</v>
      </c>
      <c r="Q142" s="229">
        <v>0</v>
      </c>
      <c r="R142" s="229">
        <f>Q142*H142</f>
        <v>0</v>
      </c>
      <c r="S142" s="229">
        <v>0</v>
      </c>
      <c r="T142" s="230">
        <f>S142*H142</f>
        <v>0</v>
      </c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R142" s="231" t="s">
        <v>645</v>
      </c>
      <c r="AT142" s="231" t="s">
        <v>433</v>
      </c>
      <c r="AU142" s="231" t="s">
        <v>83</v>
      </c>
      <c r="AY142" s="21" t="s">
        <v>426</v>
      </c>
      <c r="BE142" s="232">
        <f>IF(N142="základní",J142,0)</f>
        <v>0</v>
      </c>
      <c r="BF142" s="232">
        <f>IF(N142="snížená",J142,0)</f>
        <v>0</v>
      </c>
      <c r="BG142" s="232">
        <f>IF(N142="zákl. přenesená",J142,0)</f>
        <v>0</v>
      </c>
      <c r="BH142" s="232">
        <f>IF(N142="sníž. přenesená",J142,0)</f>
        <v>0</v>
      </c>
      <c r="BI142" s="232">
        <f>IF(N142="nulová",J142,0)</f>
        <v>0</v>
      </c>
      <c r="BJ142" s="21" t="s">
        <v>81</v>
      </c>
      <c r="BK142" s="232">
        <f>ROUND(I142*H142,2)</f>
        <v>0</v>
      </c>
      <c r="BL142" s="21" t="s">
        <v>645</v>
      </c>
      <c r="BM142" s="231" t="s">
        <v>5634</v>
      </c>
    </row>
    <row r="143" s="2" customFormat="1">
      <c r="A143" s="42"/>
      <c r="B143" s="43"/>
      <c r="C143" s="44"/>
      <c r="D143" s="233" t="s">
        <v>442</v>
      </c>
      <c r="E143" s="44"/>
      <c r="F143" s="234" t="s">
        <v>5635</v>
      </c>
      <c r="G143" s="44"/>
      <c r="H143" s="44"/>
      <c r="I143" s="235"/>
      <c r="J143" s="44"/>
      <c r="K143" s="44"/>
      <c r="L143" s="48"/>
      <c r="M143" s="236"/>
      <c r="N143" s="237"/>
      <c r="O143" s="88"/>
      <c r="P143" s="88"/>
      <c r="Q143" s="88"/>
      <c r="R143" s="88"/>
      <c r="S143" s="88"/>
      <c r="T143" s="89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T143" s="21" t="s">
        <v>442</v>
      </c>
      <c r="AU143" s="21" t="s">
        <v>83</v>
      </c>
    </row>
    <row r="144" s="13" customFormat="1">
      <c r="A144" s="13"/>
      <c r="B144" s="238"/>
      <c r="C144" s="239"/>
      <c r="D144" s="240" t="s">
        <v>446</v>
      </c>
      <c r="E144" s="241" t="s">
        <v>28</v>
      </c>
      <c r="F144" s="242" t="s">
        <v>5594</v>
      </c>
      <c r="G144" s="239"/>
      <c r="H144" s="243">
        <v>672</v>
      </c>
      <c r="I144" s="244"/>
      <c r="J144" s="239"/>
      <c r="K144" s="239"/>
      <c r="L144" s="245"/>
      <c r="M144" s="246"/>
      <c r="N144" s="247"/>
      <c r="O144" s="247"/>
      <c r="P144" s="247"/>
      <c r="Q144" s="247"/>
      <c r="R144" s="247"/>
      <c r="S144" s="247"/>
      <c r="T144" s="248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9" t="s">
        <v>446</v>
      </c>
      <c r="AU144" s="249" t="s">
        <v>83</v>
      </c>
      <c r="AV144" s="13" t="s">
        <v>83</v>
      </c>
      <c r="AW144" s="13" t="s">
        <v>35</v>
      </c>
      <c r="AX144" s="13" t="s">
        <v>81</v>
      </c>
      <c r="AY144" s="249" t="s">
        <v>426</v>
      </c>
    </row>
    <row r="145" s="2" customFormat="1" ht="24.15" customHeight="1">
      <c r="A145" s="42"/>
      <c r="B145" s="43"/>
      <c r="C145" s="220" t="s">
        <v>645</v>
      </c>
      <c r="D145" s="220" t="s">
        <v>433</v>
      </c>
      <c r="E145" s="221" t="s">
        <v>2636</v>
      </c>
      <c r="F145" s="222" t="s">
        <v>2637</v>
      </c>
      <c r="G145" s="223" t="s">
        <v>949</v>
      </c>
      <c r="H145" s="224">
        <v>925.20000000000005</v>
      </c>
      <c r="I145" s="225"/>
      <c r="J145" s="226">
        <f>ROUND(I145*H145,2)</f>
        <v>0</v>
      </c>
      <c r="K145" s="222" t="s">
        <v>437</v>
      </c>
      <c r="L145" s="48"/>
      <c r="M145" s="227" t="s">
        <v>28</v>
      </c>
      <c r="N145" s="228" t="s">
        <v>45</v>
      </c>
      <c r="O145" s="88"/>
      <c r="P145" s="229">
        <f>O145*H145</f>
        <v>0</v>
      </c>
      <c r="Q145" s="229">
        <v>2.0000000000000002E-05</v>
      </c>
      <c r="R145" s="229">
        <f>Q145*H145</f>
        <v>0.018504000000000003</v>
      </c>
      <c r="S145" s="229">
        <v>0</v>
      </c>
      <c r="T145" s="230">
        <f>S145*H145</f>
        <v>0</v>
      </c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R145" s="231" t="s">
        <v>645</v>
      </c>
      <c r="AT145" s="231" t="s">
        <v>433</v>
      </c>
      <c r="AU145" s="231" t="s">
        <v>83</v>
      </c>
      <c r="AY145" s="21" t="s">
        <v>426</v>
      </c>
      <c r="BE145" s="232">
        <f>IF(N145="základní",J145,0)</f>
        <v>0</v>
      </c>
      <c r="BF145" s="232">
        <f>IF(N145="snížená",J145,0)</f>
        <v>0</v>
      </c>
      <c r="BG145" s="232">
        <f>IF(N145="zákl. přenesená",J145,0)</f>
        <v>0</v>
      </c>
      <c r="BH145" s="232">
        <f>IF(N145="sníž. přenesená",J145,0)</f>
        <v>0</v>
      </c>
      <c r="BI145" s="232">
        <f>IF(N145="nulová",J145,0)</f>
        <v>0</v>
      </c>
      <c r="BJ145" s="21" t="s">
        <v>81</v>
      </c>
      <c r="BK145" s="232">
        <f>ROUND(I145*H145,2)</f>
        <v>0</v>
      </c>
      <c r="BL145" s="21" t="s">
        <v>645</v>
      </c>
      <c r="BM145" s="231" t="s">
        <v>5636</v>
      </c>
    </row>
    <row r="146" s="2" customFormat="1">
      <c r="A146" s="42"/>
      <c r="B146" s="43"/>
      <c r="C146" s="44"/>
      <c r="D146" s="233" t="s">
        <v>442</v>
      </c>
      <c r="E146" s="44"/>
      <c r="F146" s="234" t="s">
        <v>2639</v>
      </c>
      <c r="G146" s="44"/>
      <c r="H146" s="44"/>
      <c r="I146" s="235"/>
      <c r="J146" s="44"/>
      <c r="K146" s="44"/>
      <c r="L146" s="48"/>
      <c r="M146" s="236"/>
      <c r="N146" s="237"/>
      <c r="O146" s="88"/>
      <c r="P146" s="88"/>
      <c r="Q146" s="88"/>
      <c r="R146" s="88"/>
      <c r="S146" s="88"/>
      <c r="T146" s="89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T146" s="21" t="s">
        <v>442</v>
      </c>
      <c r="AU146" s="21" t="s">
        <v>83</v>
      </c>
    </row>
    <row r="147" s="14" customFormat="1">
      <c r="A147" s="14"/>
      <c r="B147" s="250"/>
      <c r="C147" s="251"/>
      <c r="D147" s="240" t="s">
        <v>446</v>
      </c>
      <c r="E147" s="252" t="s">
        <v>28</v>
      </c>
      <c r="F147" s="253" t="s">
        <v>5637</v>
      </c>
      <c r="G147" s="251"/>
      <c r="H147" s="252" t="s">
        <v>28</v>
      </c>
      <c r="I147" s="254"/>
      <c r="J147" s="251"/>
      <c r="K147" s="251"/>
      <c r="L147" s="255"/>
      <c r="M147" s="256"/>
      <c r="N147" s="257"/>
      <c r="O147" s="257"/>
      <c r="P147" s="257"/>
      <c r="Q147" s="257"/>
      <c r="R147" s="257"/>
      <c r="S147" s="257"/>
      <c r="T147" s="258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9" t="s">
        <v>446</v>
      </c>
      <c r="AU147" s="259" t="s">
        <v>83</v>
      </c>
      <c r="AV147" s="14" t="s">
        <v>81</v>
      </c>
      <c r="AW147" s="14" t="s">
        <v>35</v>
      </c>
      <c r="AX147" s="14" t="s">
        <v>74</v>
      </c>
      <c r="AY147" s="259" t="s">
        <v>426</v>
      </c>
    </row>
    <row r="148" s="13" customFormat="1">
      <c r="A148" s="13"/>
      <c r="B148" s="238"/>
      <c r="C148" s="239"/>
      <c r="D148" s="240" t="s">
        <v>446</v>
      </c>
      <c r="E148" s="241" t="s">
        <v>28</v>
      </c>
      <c r="F148" s="242" t="s">
        <v>5638</v>
      </c>
      <c r="G148" s="239"/>
      <c r="H148" s="243">
        <v>124.3</v>
      </c>
      <c r="I148" s="244"/>
      <c r="J148" s="239"/>
      <c r="K148" s="239"/>
      <c r="L148" s="245"/>
      <c r="M148" s="246"/>
      <c r="N148" s="247"/>
      <c r="O148" s="247"/>
      <c r="P148" s="247"/>
      <c r="Q148" s="247"/>
      <c r="R148" s="247"/>
      <c r="S148" s="247"/>
      <c r="T148" s="248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9" t="s">
        <v>446</v>
      </c>
      <c r="AU148" s="249" t="s">
        <v>83</v>
      </c>
      <c r="AV148" s="13" t="s">
        <v>83</v>
      </c>
      <c r="AW148" s="13" t="s">
        <v>35</v>
      </c>
      <c r="AX148" s="13" t="s">
        <v>74</v>
      </c>
      <c r="AY148" s="249" t="s">
        <v>426</v>
      </c>
    </row>
    <row r="149" s="13" customFormat="1">
      <c r="A149" s="13"/>
      <c r="B149" s="238"/>
      <c r="C149" s="239"/>
      <c r="D149" s="240" t="s">
        <v>446</v>
      </c>
      <c r="E149" s="241" t="s">
        <v>28</v>
      </c>
      <c r="F149" s="242" t="s">
        <v>5639</v>
      </c>
      <c r="G149" s="239"/>
      <c r="H149" s="243">
        <v>462</v>
      </c>
      <c r="I149" s="244"/>
      <c r="J149" s="239"/>
      <c r="K149" s="239"/>
      <c r="L149" s="245"/>
      <c r="M149" s="246"/>
      <c r="N149" s="247"/>
      <c r="O149" s="247"/>
      <c r="P149" s="247"/>
      <c r="Q149" s="247"/>
      <c r="R149" s="247"/>
      <c r="S149" s="247"/>
      <c r="T149" s="248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9" t="s">
        <v>446</v>
      </c>
      <c r="AU149" s="249" t="s">
        <v>83</v>
      </c>
      <c r="AV149" s="13" t="s">
        <v>83</v>
      </c>
      <c r="AW149" s="13" t="s">
        <v>35</v>
      </c>
      <c r="AX149" s="13" t="s">
        <v>74</v>
      </c>
      <c r="AY149" s="249" t="s">
        <v>426</v>
      </c>
    </row>
    <row r="150" s="13" customFormat="1">
      <c r="A150" s="13"/>
      <c r="B150" s="238"/>
      <c r="C150" s="239"/>
      <c r="D150" s="240" t="s">
        <v>446</v>
      </c>
      <c r="E150" s="241" t="s">
        <v>28</v>
      </c>
      <c r="F150" s="242" t="s">
        <v>5640</v>
      </c>
      <c r="G150" s="239"/>
      <c r="H150" s="243">
        <v>140</v>
      </c>
      <c r="I150" s="244"/>
      <c r="J150" s="239"/>
      <c r="K150" s="239"/>
      <c r="L150" s="245"/>
      <c r="M150" s="246"/>
      <c r="N150" s="247"/>
      <c r="O150" s="247"/>
      <c r="P150" s="247"/>
      <c r="Q150" s="247"/>
      <c r="R150" s="247"/>
      <c r="S150" s="247"/>
      <c r="T150" s="248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9" t="s">
        <v>446</v>
      </c>
      <c r="AU150" s="249" t="s">
        <v>83</v>
      </c>
      <c r="AV150" s="13" t="s">
        <v>83</v>
      </c>
      <c r="AW150" s="13" t="s">
        <v>35</v>
      </c>
      <c r="AX150" s="13" t="s">
        <v>74</v>
      </c>
      <c r="AY150" s="249" t="s">
        <v>426</v>
      </c>
    </row>
    <row r="151" s="13" customFormat="1">
      <c r="A151" s="13"/>
      <c r="B151" s="238"/>
      <c r="C151" s="239"/>
      <c r="D151" s="240" t="s">
        <v>446</v>
      </c>
      <c r="E151" s="241" t="s">
        <v>28</v>
      </c>
      <c r="F151" s="242" t="s">
        <v>5641</v>
      </c>
      <c r="G151" s="239"/>
      <c r="H151" s="243">
        <v>198.90000000000001</v>
      </c>
      <c r="I151" s="244"/>
      <c r="J151" s="239"/>
      <c r="K151" s="239"/>
      <c r="L151" s="245"/>
      <c r="M151" s="246"/>
      <c r="N151" s="247"/>
      <c r="O151" s="247"/>
      <c r="P151" s="247"/>
      <c r="Q151" s="247"/>
      <c r="R151" s="247"/>
      <c r="S151" s="247"/>
      <c r="T151" s="248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9" t="s">
        <v>446</v>
      </c>
      <c r="AU151" s="249" t="s">
        <v>83</v>
      </c>
      <c r="AV151" s="13" t="s">
        <v>83</v>
      </c>
      <c r="AW151" s="13" t="s">
        <v>35</v>
      </c>
      <c r="AX151" s="13" t="s">
        <v>74</v>
      </c>
      <c r="AY151" s="249" t="s">
        <v>426</v>
      </c>
    </row>
    <row r="152" s="15" customFormat="1">
      <c r="A152" s="15"/>
      <c r="B152" s="260"/>
      <c r="C152" s="261"/>
      <c r="D152" s="240" t="s">
        <v>446</v>
      </c>
      <c r="E152" s="262" t="s">
        <v>5601</v>
      </c>
      <c r="F152" s="263" t="s">
        <v>466</v>
      </c>
      <c r="G152" s="261"/>
      <c r="H152" s="264">
        <v>925.20000000000005</v>
      </c>
      <c r="I152" s="265"/>
      <c r="J152" s="261"/>
      <c r="K152" s="261"/>
      <c r="L152" s="266"/>
      <c r="M152" s="267"/>
      <c r="N152" s="268"/>
      <c r="O152" s="268"/>
      <c r="P152" s="268"/>
      <c r="Q152" s="268"/>
      <c r="R152" s="268"/>
      <c r="S152" s="268"/>
      <c r="T152" s="269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70" t="s">
        <v>446</v>
      </c>
      <c r="AU152" s="270" t="s">
        <v>83</v>
      </c>
      <c r="AV152" s="15" t="s">
        <v>438</v>
      </c>
      <c r="AW152" s="15" t="s">
        <v>35</v>
      </c>
      <c r="AX152" s="15" t="s">
        <v>81</v>
      </c>
      <c r="AY152" s="270" t="s">
        <v>426</v>
      </c>
    </row>
    <row r="153" s="2" customFormat="1" ht="16.5" customHeight="1">
      <c r="A153" s="42"/>
      <c r="B153" s="43"/>
      <c r="C153" s="271" t="s">
        <v>652</v>
      </c>
      <c r="D153" s="271" t="s">
        <v>776</v>
      </c>
      <c r="E153" s="272" t="s">
        <v>2481</v>
      </c>
      <c r="F153" s="273" t="s">
        <v>2482</v>
      </c>
      <c r="G153" s="274" t="s">
        <v>504</v>
      </c>
      <c r="H153" s="275">
        <v>10.831</v>
      </c>
      <c r="I153" s="276"/>
      <c r="J153" s="277">
        <f>ROUND(I153*H153,2)</f>
        <v>0</v>
      </c>
      <c r="K153" s="273" t="s">
        <v>437</v>
      </c>
      <c r="L153" s="278"/>
      <c r="M153" s="279" t="s">
        <v>28</v>
      </c>
      <c r="N153" s="280" t="s">
        <v>45</v>
      </c>
      <c r="O153" s="88"/>
      <c r="P153" s="229">
        <f>O153*H153</f>
        <v>0</v>
      </c>
      <c r="Q153" s="229">
        <v>0.55000000000000004</v>
      </c>
      <c r="R153" s="229">
        <f>Q153*H153</f>
        <v>5.9570500000000006</v>
      </c>
      <c r="S153" s="229">
        <v>0</v>
      </c>
      <c r="T153" s="230">
        <f>S153*H153</f>
        <v>0</v>
      </c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R153" s="231" t="s">
        <v>732</v>
      </c>
      <c r="AT153" s="231" t="s">
        <v>776</v>
      </c>
      <c r="AU153" s="231" t="s">
        <v>83</v>
      </c>
      <c r="AY153" s="21" t="s">
        <v>426</v>
      </c>
      <c r="BE153" s="232">
        <f>IF(N153="základní",J153,0)</f>
        <v>0</v>
      </c>
      <c r="BF153" s="232">
        <f>IF(N153="snížená",J153,0)</f>
        <v>0</v>
      </c>
      <c r="BG153" s="232">
        <f>IF(N153="zákl. přenesená",J153,0)</f>
        <v>0</v>
      </c>
      <c r="BH153" s="232">
        <f>IF(N153="sníž. přenesená",J153,0)</f>
        <v>0</v>
      </c>
      <c r="BI153" s="232">
        <f>IF(N153="nulová",J153,0)</f>
        <v>0</v>
      </c>
      <c r="BJ153" s="21" t="s">
        <v>81</v>
      </c>
      <c r="BK153" s="232">
        <f>ROUND(I153*H153,2)</f>
        <v>0</v>
      </c>
      <c r="BL153" s="21" t="s">
        <v>645</v>
      </c>
      <c r="BM153" s="231" t="s">
        <v>5642</v>
      </c>
    </row>
    <row r="154" s="14" customFormat="1">
      <c r="A154" s="14"/>
      <c r="B154" s="250"/>
      <c r="C154" s="251"/>
      <c r="D154" s="240" t="s">
        <v>446</v>
      </c>
      <c r="E154" s="252" t="s">
        <v>28</v>
      </c>
      <c r="F154" s="253" t="s">
        <v>5637</v>
      </c>
      <c r="G154" s="251"/>
      <c r="H154" s="252" t="s">
        <v>28</v>
      </c>
      <c r="I154" s="254"/>
      <c r="J154" s="251"/>
      <c r="K154" s="251"/>
      <c r="L154" s="255"/>
      <c r="M154" s="256"/>
      <c r="N154" s="257"/>
      <c r="O154" s="257"/>
      <c r="P154" s="257"/>
      <c r="Q154" s="257"/>
      <c r="R154" s="257"/>
      <c r="S154" s="257"/>
      <c r="T154" s="258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9" t="s">
        <v>446</v>
      </c>
      <c r="AU154" s="259" t="s">
        <v>83</v>
      </c>
      <c r="AV154" s="14" t="s">
        <v>81</v>
      </c>
      <c r="AW154" s="14" t="s">
        <v>35</v>
      </c>
      <c r="AX154" s="14" t="s">
        <v>74</v>
      </c>
      <c r="AY154" s="259" t="s">
        <v>426</v>
      </c>
    </row>
    <row r="155" s="13" customFormat="1">
      <c r="A155" s="13"/>
      <c r="B155" s="238"/>
      <c r="C155" s="239"/>
      <c r="D155" s="240" t="s">
        <v>446</v>
      </c>
      <c r="E155" s="241" t="s">
        <v>28</v>
      </c>
      <c r="F155" s="242" t="s">
        <v>5643</v>
      </c>
      <c r="G155" s="239"/>
      <c r="H155" s="243">
        <v>1.673</v>
      </c>
      <c r="I155" s="244"/>
      <c r="J155" s="239"/>
      <c r="K155" s="239"/>
      <c r="L155" s="245"/>
      <c r="M155" s="246"/>
      <c r="N155" s="247"/>
      <c r="O155" s="247"/>
      <c r="P155" s="247"/>
      <c r="Q155" s="247"/>
      <c r="R155" s="247"/>
      <c r="S155" s="247"/>
      <c r="T155" s="248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9" t="s">
        <v>446</v>
      </c>
      <c r="AU155" s="249" t="s">
        <v>83</v>
      </c>
      <c r="AV155" s="13" t="s">
        <v>83</v>
      </c>
      <c r="AW155" s="13" t="s">
        <v>35</v>
      </c>
      <c r="AX155" s="13" t="s">
        <v>74</v>
      </c>
      <c r="AY155" s="249" t="s">
        <v>426</v>
      </c>
    </row>
    <row r="156" s="13" customFormat="1">
      <c r="A156" s="13"/>
      <c r="B156" s="238"/>
      <c r="C156" s="239"/>
      <c r="D156" s="240" t="s">
        <v>446</v>
      </c>
      <c r="E156" s="241" t="s">
        <v>28</v>
      </c>
      <c r="F156" s="242" t="s">
        <v>5644</v>
      </c>
      <c r="G156" s="239"/>
      <c r="H156" s="243">
        <v>2.5489999999999999</v>
      </c>
      <c r="I156" s="244"/>
      <c r="J156" s="239"/>
      <c r="K156" s="239"/>
      <c r="L156" s="245"/>
      <c r="M156" s="246"/>
      <c r="N156" s="247"/>
      <c r="O156" s="247"/>
      <c r="P156" s="247"/>
      <c r="Q156" s="247"/>
      <c r="R156" s="247"/>
      <c r="S156" s="247"/>
      <c r="T156" s="248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9" t="s">
        <v>446</v>
      </c>
      <c r="AU156" s="249" t="s">
        <v>83</v>
      </c>
      <c r="AV156" s="13" t="s">
        <v>83</v>
      </c>
      <c r="AW156" s="13" t="s">
        <v>35</v>
      </c>
      <c r="AX156" s="13" t="s">
        <v>74</v>
      </c>
      <c r="AY156" s="249" t="s">
        <v>426</v>
      </c>
    </row>
    <row r="157" s="13" customFormat="1">
      <c r="A157" s="13"/>
      <c r="B157" s="238"/>
      <c r="C157" s="239"/>
      <c r="D157" s="240" t="s">
        <v>446</v>
      </c>
      <c r="E157" s="241" t="s">
        <v>28</v>
      </c>
      <c r="F157" s="242" t="s">
        <v>5645</v>
      </c>
      <c r="G157" s="239"/>
      <c r="H157" s="243">
        <v>2.371</v>
      </c>
      <c r="I157" s="244"/>
      <c r="J157" s="239"/>
      <c r="K157" s="239"/>
      <c r="L157" s="245"/>
      <c r="M157" s="246"/>
      <c r="N157" s="247"/>
      <c r="O157" s="247"/>
      <c r="P157" s="247"/>
      <c r="Q157" s="247"/>
      <c r="R157" s="247"/>
      <c r="S157" s="247"/>
      <c r="T157" s="248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9" t="s">
        <v>446</v>
      </c>
      <c r="AU157" s="249" t="s">
        <v>83</v>
      </c>
      <c r="AV157" s="13" t="s">
        <v>83</v>
      </c>
      <c r="AW157" s="13" t="s">
        <v>35</v>
      </c>
      <c r="AX157" s="13" t="s">
        <v>74</v>
      </c>
      <c r="AY157" s="249" t="s">
        <v>426</v>
      </c>
    </row>
    <row r="158" s="13" customFormat="1">
      <c r="A158" s="13"/>
      <c r="B158" s="238"/>
      <c r="C158" s="239"/>
      <c r="D158" s="240" t="s">
        <v>446</v>
      </c>
      <c r="E158" s="241" t="s">
        <v>28</v>
      </c>
      <c r="F158" s="242" t="s">
        <v>5646</v>
      </c>
      <c r="G158" s="239"/>
      <c r="H158" s="243">
        <v>1.7949999999999999</v>
      </c>
      <c r="I158" s="244"/>
      <c r="J158" s="239"/>
      <c r="K158" s="239"/>
      <c r="L158" s="245"/>
      <c r="M158" s="246"/>
      <c r="N158" s="247"/>
      <c r="O158" s="247"/>
      <c r="P158" s="247"/>
      <c r="Q158" s="247"/>
      <c r="R158" s="247"/>
      <c r="S158" s="247"/>
      <c r="T158" s="248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9" t="s">
        <v>446</v>
      </c>
      <c r="AU158" s="249" t="s">
        <v>83</v>
      </c>
      <c r="AV158" s="13" t="s">
        <v>83</v>
      </c>
      <c r="AW158" s="13" t="s">
        <v>35</v>
      </c>
      <c r="AX158" s="13" t="s">
        <v>74</v>
      </c>
      <c r="AY158" s="249" t="s">
        <v>426</v>
      </c>
    </row>
    <row r="159" s="13" customFormat="1">
      <c r="A159" s="13"/>
      <c r="B159" s="238"/>
      <c r="C159" s="239"/>
      <c r="D159" s="240" t="s">
        <v>446</v>
      </c>
      <c r="E159" s="241" t="s">
        <v>28</v>
      </c>
      <c r="F159" s="242" t="s">
        <v>5647</v>
      </c>
      <c r="G159" s="239"/>
      <c r="H159" s="243">
        <v>2.4430000000000001</v>
      </c>
      <c r="I159" s="244"/>
      <c r="J159" s="239"/>
      <c r="K159" s="239"/>
      <c r="L159" s="245"/>
      <c r="M159" s="246"/>
      <c r="N159" s="247"/>
      <c r="O159" s="247"/>
      <c r="P159" s="247"/>
      <c r="Q159" s="247"/>
      <c r="R159" s="247"/>
      <c r="S159" s="247"/>
      <c r="T159" s="248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9" t="s">
        <v>446</v>
      </c>
      <c r="AU159" s="249" t="s">
        <v>83</v>
      </c>
      <c r="AV159" s="13" t="s">
        <v>83</v>
      </c>
      <c r="AW159" s="13" t="s">
        <v>35</v>
      </c>
      <c r="AX159" s="13" t="s">
        <v>74</v>
      </c>
      <c r="AY159" s="249" t="s">
        <v>426</v>
      </c>
    </row>
    <row r="160" s="15" customFormat="1">
      <c r="A160" s="15"/>
      <c r="B160" s="260"/>
      <c r="C160" s="261"/>
      <c r="D160" s="240" t="s">
        <v>446</v>
      </c>
      <c r="E160" s="262" t="s">
        <v>2727</v>
      </c>
      <c r="F160" s="263" t="s">
        <v>466</v>
      </c>
      <c r="G160" s="261"/>
      <c r="H160" s="264">
        <v>10.831</v>
      </c>
      <c r="I160" s="265"/>
      <c r="J160" s="261"/>
      <c r="K160" s="261"/>
      <c r="L160" s="266"/>
      <c r="M160" s="267"/>
      <c r="N160" s="268"/>
      <c r="O160" s="268"/>
      <c r="P160" s="268"/>
      <c r="Q160" s="268"/>
      <c r="R160" s="268"/>
      <c r="S160" s="268"/>
      <c r="T160" s="269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70" t="s">
        <v>446</v>
      </c>
      <c r="AU160" s="270" t="s">
        <v>83</v>
      </c>
      <c r="AV160" s="15" t="s">
        <v>438</v>
      </c>
      <c r="AW160" s="15" t="s">
        <v>35</v>
      </c>
      <c r="AX160" s="15" t="s">
        <v>81</v>
      </c>
      <c r="AY160" s="270" t="s">
        <v>426</v>
      </c>
    </row>
    <row r="161" s="2" customFormat="1" ht="49.05" customHeight="1">
      <c r="A161" s="42"/>
      <c r="B161" s="43"/>
      <c r="C161" s="220" t="s">
        <v>657</v>
      </c>
      <c r="D161" s="220" t="s">
        <v>433</v>
      </c>
      <c r="E161" s="221" t="s">
        <v>5648</v>
      </c>
      <c r="F161" s="222" t="s">
        <v>5649</v>
      </c>
      <c r="G161" s="223" t="s">
        <v>436</v>
      </c>
      <c r="H161" s="224">
        <v>838</v>
      </c>
      <c r="I161" s="225"/>
      <c r="J161" s="226">
        <f>ROUND(I161*H161,2)</f>
        <v>0</v>
      </c>
      <c r="K161" s="222" t="s">
        <v>437</v>
      </c>
      <c r="L161" s="48"/>
      <c r="M161" s="227" t="s">
        <v>28</v>
      </c>
      <c r="N161" s="228" t="s">
        <v>45</v>
      </c>
      <c r="O161" s="88"/>
      <c r="P161" s="229">
        <f>O161*H161</f>
        <v>0</v>
      </c>
      <c r="Q161" s="229">
        <v>0</v>
      </c>
      <c r="R161" s="229">
        <f>Q161*H161</f>
        <v>0</v>
      </c>
      <c r="S161" s="229">
        <v>0.0050000000000000001</v>
      </c>
      <c r="T161" s="230">
        <f>S161*H161</f>
        <v>4.1900000000000004</v>
      </c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R161" s="231" t="s">
        <v>645</v>
      </c>
      <c r="AT161" s="231" t="s">
        <v>433</v>
      </c>
      <c r="AU161" s="231" t="s">
        <v>83</v>
      </c>
      <c r="AY161" s="21" t="s">
        <v>426</v>
      </c>
      <c r="BE161" s="232">
        <f>IF(N161="základní",J161,0)</f>
        <v>0</v>
      </c>
      <c r="BF161" s="232">
        <f>IF(N161="snížená",J161,0)</f>
        <v>0</v>
      </c>
      <c r="BG161" s="232">
        <f>IF(N161="zákl. přenesená",J161,0)</f>
        <v>0</v>
      </c>
      <c r="BH161" s="232">
        <f>IF(N161="sníž. přenesená",J161,0)</f>
        <v>0</v>
      </c>
      <c r="BI161" s="232">
        <f>IF(N161="nulová",J161,0)</f>
        <v>0</v>
      </c>
      <c r="BJ161" s="21" t="s">
        <v>81</v>
      </c>
      <c r="BK161" s="232">
        <f>ROUND(I161*H161,2)</f>
        <v>0</v>
      </c>
      <c r="BL161" s="21" t="s">
        <v>645</v>
      </c>
      <c r="BM161" s="231" t="s">
        <v>5650</v>
      </c>
    </row>
    <row r="162" s="2" customFormat="1">
      <c r="A162" s="42"/>
      <c r="B162" s="43"/>
      <c r="C162" s="44"/>
      <c r="D162" s="233" t="s">
        <v>442</v>
      </c>
      <c r="E162" s="44"/>
      <c r="F162" s="234" t="s">
        <v>5651</v>
      </c>
      <c r="G162" s="44"/>
      <c r="H162" s="44"/>
      <c r="I162" s="235"/>
      <c r="J162" s="44"/>
      <c r="K162" s="44"/>
      <c r="L162" s="48"/>
      <c r="M162" s="236"/>
      <c r="N162" s="237"/>
      <c r="O162" s="88"/>
      <c r="P162" s="88"/>
      <c r="Q162" s="88"/>
      <c r="R162" s="88"/>
      <c r="S162" s="88"/>
      <c r="T162" s="89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T162" s="21" t="s">
        <v>442</v>
      </c>
      <c r="AU162" s="21" t="s">
        <v>83</v>
      </c>
    </row>
    <row r="163" s="14" customFormat="1">
      <c r="A163" s="14"/>
      <c r="B163" s="250"/>
      <c r="C163" s="251"/>
      <c r="D163" s="240" t="s">
        <v>446</v>
      </c>
      <c r="E163" s="252" t="s">
        <v>28</v>
      </c>
      <c r="F163" s="253" t="s">
        <v>5637</v>
      </c>
      <c r="G163" s="251"/>
      <c r="H163" s="252" t="s">
        <v>28</v>
      </c>
      <c r="I163" s="254"/>
      <c r="J163" s="251"/>
      <c r="K163" s="251"/>
      <c r="L163" s="255"/>
      <c r="M163" s="256"/>
      <c r="N163" s="257"/>
      <c r="O163" s="257"/>
      <c r="P163" s="257"/>
      <c r="Q163" s="257"/>
      <c r="R163" s="257"/>
      <c r="S163" s="257"/>
      <c r="T163" s="258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9" t="s">
        <v>446</v>
      </c>
      <c r="AU163" s="259" t="s">
        <v>83</v>
      </c>
      <c r="AV163" s="14" t="s">
        <v>81</v>
      </c>
      <c r="AW163" s="14" t="s">
        <v>35</v>
      </c>
      <c r="AX163" s="14" t="s">
        <v>74</v>
      </c>
      <c r="AY163" s="259" t="s">
        <v>426</v>
      </c>
    </row>
    <row r="164" s="13" customFormat="1">
      <c r="A164" s="13"/>
      <c r="B164" s="238"/>
      <c r="C164" s="239"/>
      <c r="D164" s="240" t="s">
        <v>446</v>
      </c>
      <c r="E164" s="241" t="s">
        <v>28</v>
      </c>
      <c r="F164" s="242" t="s">
        <v>5590</v>
      </c>
      <c r="G164" s="239"/>
      <c r="H164" s="243">
        <v>838</v>
      </c>
      <c r="I164" s="244"/>
      <c r="J164" s="239"/>
      <c r="K164" s="239"/>
      <c r="L164" s="245"/>
      <c r="M164" s="246"/>
      <c r="N164" s="247"/>
      <c r="O164" s="247"/>
      <c r="P164" s="247"/>
      <c r="Q164" s="247"/>
      <c r="R164" s="247"/>
      <c r="S164" s="247"/>
      <c r="T164" s="248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9" t="s">
        <v>446</v>
      </c>
      <c r="AU164" s="249" t="s">
        <v>83</v>
      </c>
      <c r="AV164" s="13" t="s">
        <v>83</v>
      </c>
      <c r="AW164" s="13" t="s">
        <v>35</v>
      </c>
      <c r="AX164" s="13" t="s">
        <v>74</v>
      </c>
      <c r="AY164" s="249" t="s">
        <v>426</v>
      </c>
    </row>
    <row r="165" s="15" customFormat="1">
      <c r="A165" s="15"/>
      <c r="B165" s="260"/>
      <c r="C165" s="261"/>
      <c r="D165" s="240" t="s">
        <v>446</v>
      </c>
      <c r="E165" s="262" t="s">
        <v>5589</v>
      </c>
      <c r="F165" s="263" t="s">
        <v>466</v>
      </c>
      <c r="G165" s="261"/>
      <c r="H165" s="264">
        <v>838</v>
      </c>
      <c r="I165" s="265"/>
      <c r="J165" s="261"/>
      <c r="K165" s="261"/>
      <c r="L165" s="266"/>
      <c r="M165" s="267"/>
      <c r="N165" s="268"/>
      <c r="O165" s="268"/>
      <c r="P165" s="268"/>
      <c r="Q165" s="268"/>
      <c r="R165" s="268"/>
      <c r="S165" s="268"/>
      <c r="T165" s="269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70" t="s">
        <v>446</v>
      </c>
      <c r="AU165" s="270" t="s">
        <v>83</v>
      </c>
      <c r="AV165" s="15" t="s">
        <v>438</v>
      </c>
      <c r="AW165" s="15" t="s">
        <v>35</v>
      </c>
      <c r="AX165" s="15" t="s">
        <v>81</v>
      </c>
      <c r="AY165" s="270" t="s">
        <v>426</v>
      </c>
    </row>
    <row r="166" s="2" customFormat="1" ht="49.05" customHeight="1">
      <c r="A166" s="42"/>
      <c r="B166" s="43"/>
      <c r="C166" s="220" t="s">
        <v>663</v>
      </c>
      <c r="D166" s="220" t="s">
        <v>433</v>
      </c>
      <c r="E166" s="221" t="s">
        <v>5652</v>
      </c>
      <c r="F166" s="222" t="s">
        <v>5653</v>
      </c>
      <c r="G166" s="223" t="s">
        <v>436</v>
      </c>
      <c r="H166" s="224">
        <v>838</v>
      </c>
      <c r="I166" s="225"/>
      <c r="J166" s="226">
        <f>ROUND(I166*H166,2)</f>
        <v>0</v>
      </c>
      <c r="K166" s="222" t="s">
        <v>437</v>
      </c>
      <c r="L166" s="48"/>
      <c r="M166" s="227" t="s">
        <v>28</v>
      </c>
      <c r="N166" s="228" t="s">
        <v>45</v>
      </c>
      <c r="O166" s="88"/>
      <c r="P166" s="229">
        <f>O166*H166</f>
        <v>0</v>
      </c>
      <c r="Q166" s="229">
        <v>0</v>
      </c>
      <c r="R166" s="229">
        <f>Q166*H166</f>
        <v>0</v>
      </c>
      <c r="S166" s="229">
        <v>0.0030000000000000001</v>
      </c>
      <c r="T166" s="230">
        <f>S166*H166</f>
        <v>2.5140000000000002</v>
      </c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R166" s="231" t="s">
        <v>645</v>
      </c>
      <c r="AT166" s="231" t="s">
        <v>433</v>
      </c>
      <c r="AU166" s="231" t="s">
        <v>83</v>
      </c>
      <c r="AY166" s="21" t="s">
        <v>426</v>
      </c>
      <c r="BE166" s="232">
        <f>IF(N166="základní",J166,0)</f>
        <v>0</v>
      </c>
      <c r="BF166" s="232">
        <f>IF(N166="snížená",J166,0)</f>
        <v>0</v>
      </c>
      <c r="BG166" s="232">
        <f>IF(N166="zákl. přenesená",J166,0)</f>
        <v>0</v>
      </c>
      <c r="BH166" s="232">
        <f>IF(N166="sníž. přenesená",J166,0)</f>
        <v>0</v>
      </c>
      <c r="BI166" s="232">
        <f>IF(N166="nulová",J166,0)</f>
        <v>0</v>
      </c>
      <c r="BJ166" s="21" t="s">
        <v>81</v>
      </c>
      <c r="BK166" s="232">
        <f>ROUND(I166*H166,2)</f>
        <v>0</v>
      </c>
      <c r="BL166" s="21" t="s">
        <v>645</v>
      </c>
      <c r="BM166" s="231" t="s">
        <v>5654</v>
      </c>
    </row>
    <row r="167" s="2" customFormat="1">
      <c r="A167" s="42"/>
      <c r="B167" s="43"/>
      <c r="C167" s="44"/>
      <c r="D167" s="233" t="s">
        <v>442</v>
      </c>
      <c r="E167" s="44"/>
      <c r="F167" s="234" t="s">
        <v>5655</v>
      </c>
      <c r="G167" s="44"/>
      <c r="H167" s="44"/>
      <c r="I167" s="235"/>
      <c r="J167" s="44"/>
      <c r="K167" s="44"/>
      <c r="L167" s="48"/>
      <c r="M167" s="236"/>
      <c r="N167" s="237"/>
      <c r="O167" s="88"/>
      <c r="P167" s="88"/>
      <c r="Q167" s="88"/>
      <c r="R167" s="88"/>
      <c r="S167" s="88"/>
      <c r="T167" s="89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T167" s="21" t="s">
        <v>442</v>
      </c>
      <c r="AU167" s="21" t="s">
        <v>83</v>
      </c>
    </row>
    <row r="168" s="13" customFormat="1">
      <c r="A168" s="13"/>
      <c r="B168" s="238"/>
      <c r="C168" s="239"/>
      <c r="D168" s="240" t="s">
        <v>446</v>
      </c>
      <c r="E168" s="241" t="s">
        <v>28</v>
      </c>
      <c r="F168" s="242" t="s">
        <v>5589</v>
      </c>
      <c r="G168" s="239"/>
      <c r="H168" s="243">
        <v>838</v>
      </c>
      <c r="I168" s="244"/>
      <c r="J168" s="239"/>
      <c r="K168" s="239"/>
      <c r="L168" s="245"/>
      <c r="M168" s="246"/>
      <c r="N168" s="247"/>
      <c r="O168" s="247"/>
      <c r="P168" s="247"/>
      <c r="Q168" s="247"/>
      <c r="R168" s="247"/>
      <c r="S168" s="247"/>
      <c r="T168" s="248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9" t="s">
        <v>446</v>
      </c>
      <c r="AU168" s="249" t="s">
        <v>83</v>
      </c>
      <c r="AV168" s="13" t="s">
        <v>83</v>
      </c>
      <c r="AW168" s="13" t="s">
        <v>35</v>
      </c>
      <c r="AX168" s="13" t="s">
        <v>81</v>
      </c>
      <c r="AY168" s="249" t="s">
        <v>426</v>
      </c>
    </row>
    <row r="169" s="2" customFormat="1" ht="37.8" customHeight="1">
      <c r="A169" s="42"/>
      <c r="B169" s="43"/>
      <c r="C169" s="220" t="s">
        <v>668</v>
      </c>
      <c r="D169" s="220" t="s">
        <v>433</v>
      </c>
      <c r="E169" s="221" t="s">
        <v>2666</v>
      </c>
      <c r="F169" s="222" t="s">
        <v>2667</v>
      </c>
      <c r="G169" s="223" t="s">
        <v>504</v>
      </c>
      <c r="H169" s="224">
        <v>40.674999999999997</v>
      </c>
      <c r="I169" s="225"/>
      <c r="J169" s="226">
        <f>ROUND(I169*H169,2)</f>
        <v>0</v>
      </c>
      <c r="K169" s="222" t="s">
        <v>437</v>
      </c>
      <c r="L169" s="48"/>
      <c r="M169" s="227" t="s">
        <v>28</v>
      </c>
      <c r="N169" s="228" t="s">
        <v>45</v>
      </c>
      <c r="O169" s="88"/>
      <c r="P169" s="229">
        <f>O169*H169</f>
        <v>0</v>
      </c>
      <c r="Q169" s="229">
        <v>0.023369999999999998</v>
      </c>
      <c r="R169" s="229">
        <f>Q169*H169</f>
        <v>0.95057474999999991</v>
      </c>
      <c r="S169" s="229">
        <v>0</v>
      </c>
      <c r="T169" s="230">
        <f>S169*H169</f>
        <v>0</v>
      </c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R169" s="231" t="s">
        <v>645</v>
      </c>
      <c r="AT169" s="231" t="s">
        <v>433</v>
      </c>
      <c r="AU169" s="231" t="s">
        <v>83</v>
      </c>
      <c r="AY169" s="21" t="s">
        <v>426</v>
      </c>
      <c r="BE169" s="232">
        <f>IF(N169="základní",J169,0)</f>
        <v>0</v>
      </c>
      <c r="BF169" s="232">
        <f>IF(N169="snížená",J169,0)</f>
        <v>0</v>
      </c>
      <c r="BG169" s="232">
        <f>IF(N169="zákl. přenesená",J169,0)</f>
        <v>0</v>
      </c>
      <c r="BH169" s="232">
        <f>IF(N169="sníž. přenesená",J169,0)</f>
        <v>0</v>
      </c>
      <c r="BI169" s="232">
        <f>IF(N169="nulová",J169,0)</f>
        <v>0</v>
      </c>
      <c r="BJ169" s="21" t="s">
        <v>81</v>
      </c>
      <c r="BK169" s="232">
        <f>ROUND(I169*H169,2)</f>
        <v>0</v>
      </c>
      <c r="BL169" s="21" t="s">
        <v>645</v>
      </c>
      <c r="BM169" s="231" t="s">
        <v>5656</v>
      </c>
    </row>
    <row r="170" s="2" customFormat="1">
      <c r="A170" s="42"/>
      <c r="B170" s="43"/>
      <c r="C170" s="44"/>
      <c r="D170" s="233" t="s">
        <v>442</v>
      </c>
      <c r="E170" s="44"/>
      <c r="F170" s="234" t="s">
        <v>2669</v>
      </c>
      <c r="G170" s="44"/>
      <c r="H170" s="44"/>
      <c r="I170" s="235"/>
      <c r="J170" s="44"/>
      <c r="K170" s="44"/>
      <c r="L170" s="48"/>
      <c r="M170" s="236"/>
      <c r="N170" s="237"/>
      <c r="O170" s="88"/>
      <c r="P170" s="88"/>
      <c r="Q170" s="88"/>
      <c r="R170" s="88"/>
      <c r="S170" s="88"/>
      <c r="T170" s="89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T170" s="21" t="s">
        <v>442</v>
      </c>
      <c r="AU170" s="21" t="s">
        <v>83</v>
      </c>
    </row>
    <row r="171" s="13" customFormat="1">
      <c r="A171" s="13"/>
      <c r="B171" s="238"/>
      <c r="C171" s="239"/>
      <c r="D171" s="240" t="s">
        <v>446</v>
      </c>
      <c r="E171" s="241" t="s">
        <v>28</v>
      </c>
      <c r="F171" s="242" t="s">
        <v>5591</v>
      </c>
      <c r="G171" s="239"/>
      <c r="H171" s="243">
        <v>29.844000000000001</v>
      </c>
      <c r="I171" s="244"/>
      <c r="J171" s="239"/>
      <c r="K171" s="239"/>
      <c r="L171" s="245"/>
      <c r="M171" s="246"/>
      <c r="N171" s="247"/>
      <c r="O171" s="247"/>
      <c r="P171" s="247"/>
      <c r="Q171" s="247"/>
      <c r="R171" s="247"/>
      <c r="S171" s="247"/>
      <c r="T171" s="248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9" t="s">
        <v>446</v>
      </c>
      <c r="AU171" s="249" t="s">
        <v>83</v>
      </c>
      <c r="AV171" s="13" t="s">
        <v>83</v>
      </c>
      <c r="AW171" s="13" t="s">
        <v>35</v>
      </c>
      <c r="AX171" s="13" t="s">
        <v>74</v>
      </c>
      <c r="AY171" s="249" t="s">
        <v>426</v>
      </c>
    </row>
    <row r="172" s="13" customFormat="1">
      <c r="A172" s="13"/>
      <c r="B172" s="238"/>
      <c r="C172" s="239"/>
      <c r="D172" s="240" t="s">
        <v>446</v>
      </c>
      <c r="E172" s="241" t="s">
        <v>28</v>
      </c>
      <c r="F172" s="242" t="s">
        <v>2727</v>
      </c>
      <c r="G172" s="239"/>
      <c r="H172" s="243">
        <v>10.831</v>
      </c>
      <c r="I172" s="244"/>
      <c r="J172" s="239"/>
      <c r="K172" s="239"/>
      <c r="L172" s="245"/>
      <c r="M172" s="246"/>
      <c r="N172" s="247"/>
      <c r="O172" s="247"/>
      <c r="P172" s="247"/>
      <c r="Q172" s="247"/>
      <c r="R172" s="247"/>
      <c r="S172" s="247"/>
      <c r="T172" s="248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9" t="s">
        <v>446</v>
      </c>
      <c r="AU172" s="249" t="s">
        <v>83</v>
      </c>
      <c r="AV172" s="13" t="s">
        <v>83</v>
      </c>
      <c r="AW172" s="13" t="s">
        <v>35</v>
      </c>
      <c r="AX172" s="13" t="s">
        <v>74</v>
      </c>
      <c r="AY172" s="249" t="s">
        <v>426</v>
      </c>
    </row>
    <row r="173" s="15" customFormat="1">
      <c r="A173" s="15"/>
      <c r="B173" s="260"/>
      <c r="C173" s="261"/>
      <c r="D173" s="240" t="s">
        <v>446</v>
      </c>
      <c r="E173" s="262" t="s">
        <v>28</v>
      </c>
      <c r="F173" s="263" t="s">
        <v>466</v>
      </c>
      <c r="G173" s="261"/>
      <c r="H173" s="264">
        <v>40.674999999999997</v>
      </c>
      <c r="I173" s="265"/>
      <c r="J173" s="261"/>
      <c r="K173" s="261"/>
      <c r="L173" s="266"/>
      <c r="M173" s="267"/>
      <c r="N173" s="268"/>
      <c r="O173" s="268"/>
      <c r="P173" s="268"/>
      <c r="Q173" s="268"/>
      <c r="R173" s="268"/>
      <c r="S173" s="268"/>
      <c r="T173" s="269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70" t="s">
        <v>446</v>
      </c>
      <c r="AU173" s="270" t="s">
        <v>83</v>
      </c>
      <c r="AV173" s="15" t="s">
        <v>438</v>
      </c>
      <c r="AW173" s="15" t="s">
        <v>35</v>
      </c>
      <c r="AX173" s="15" t="s">
        <v>81</v>
      </c>
      <c r="AY173" s="270" t="s">
        <v>426</v>
      </c>
    </row>
    <row r="174" s="2" customFormat="1" ht="49.05" customHeight="1">
      <c r="A174" s="42"/>
      <c r="B174" s="43"/>
      <c r="C174" s="220" t="s">
        <v>7</v>
      </c>
      <c r="D174" s="220" t="s">
        <v>433</v>
      </c>
      <c r="E174" s="221" t="s">
        <v>2760</v>
      </c>
      <c r="F174" s="222" t="s">
        <v>2761</v>
      </c>
      <c r="G174" s="223" t="s">
        <v>740</v>
      </c>
      <c r="H174" s="224">
        <v>7.0030000000000001</v>
      </c>
      <c r="I174" s="225"/>
      <c r="J174" s="226">
        <f>ROUND(I174*H174,2)</f>
        <v>0</v>
      </c>
      <c r="K174" s="222" t="s">
        <v>437</v>
      </c>
      <c r="L174" s="48"/>
      <c r="M174" s="227" t="s">
        <v>28</v>
      </c>
      <c r="N174" s="228" t="s">
        <v>45</v>
      </c>
      <c r="O174" s="88"/>
      <c r="P174" s="229">
        <f>O174*H174</f>
        <v>0</v>
      </c>
      <c r="Q174" s="229">
        <v>0</v>
      </c>
      <c r="R174" s="229">
        <f>Q174*H174</f>
        <v>0</v>
      </c>
      <c r="S174" s="229">
        <v>0</v>
      </c>
      <c r="T174" s="230">
        <f>S174*H174</f>
        <v>0</v>
      </c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R174" s="231" t="s">
        <v>645</v>
      </c>
      <c r="AT174" s="231" t="s">
        <v>433</v>
      </c>
      <c r="AU174" s="231" t="s">
        <v>83</v>
      </c>
      <c r="AY174" s="21" t="s">
        <v>426</v>
      </c>
      <c r="BE174" s="232">
        <f>IF(N174="základní",J174,0)</f>
        <v>0</v>
      </c>
      <c r="BF174" s="232">
        <f>IF(N174="snížená",J174,0)</f>
        <v>0</v>
      </c>
      <c r="BG174" s="232">
        <f>IF(N174="zákl. přenesená",J174,0)</f>
        <v>0</v>
      </c>
      <c r="BH174" s="232">
        <f>IF(N174="sníž. přenesená",J174,0)</f>
        <v>0</v>
      </c>
      <c r="BI174" s="232">
        <f>IF(N174="nulová",J174,0)</f>
        <v>0</v>
      </c>
      <c r="BJ174" s="21" t="s">
        <v>81</v>
      </c>
      <c r="BK174" s="232">
        <f>ROUND(I174*H174,2)</f>
        <v>0</v>
      </c>
      <c r="BL174" s="21" t="s">
        <v>645</v>
      </c>
      <c r="BM174" s="231" t="s">
        <v>5657</v>
      </c>
    </row>
    <row r="175" s="2" customFormat="1">
      <c r="A175" s="42"/>
      <c r="B175" s="43"/>
      <c r="C175" s="44"/>
      <c r="D175" s="233" t="s">
        <v>442</v>
      </c>
      <c r="E175" s="44"/>
      <c r="F175" s="234" t="s">
        <v>2763</v>
      </c>
      <c r="G175" s="44"/>
      <c r="H175" s="44"/>
      <c r="I175" s="235"/>
      <c r="J175" s="44"/>
      <c r="K175" s="44"/>
      <c r="L175" s="48"/>
      <c r="M175" s="236"/>
      <c r="N175" s="237"/>
      <c r="O175" s="88"/>
      <c r="P175" s="88"/>
      <c r="Q175" s="88"/>
      <c r="R175" s="88"/>
      <c r="S175" s="88"/>
      <c r="T175" s="89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T175" s="21" t="s">
        <v>442</v>
      </c>
      <c r="AU175" s="21" t="s">
        <v>83</v>
      </c>
    </row>
    <row r="176" s="2" customFormat="1" ht="49.05" customHeight="1">
      <c r="A176" s="42"/>
      <c r="B176" s="43"/>
      <c r="C176" s="220" t="s">
        <v>677</v>
      </c>
      <c r="D176" s="220" t="s">
        <v>433</v>
      </c>
      <c r="E176" s="221" t="s">
        <v>2765</v>
      </c>
      <c r="F176" s="222" t="s">
        <v>2766</v>
      </c>
      <c r="G176" s="223" t="s">
        <v>740</v>
      </c>
      <c r="H176" s="224">
        <v>7.0030000000000001</v>
      </c>
      <c r="I176" s="225"/>
      <c r="J176" s="226">
        <f>ROUND(I176*H176,2)</f>
        <v>0</v>
      </c>
      <c r="K176" s="222" t="s">
        <v>437</v>
      </c>
      <c r="L176" s="48"/>
      <c r="M176" s="227" t="s">
        <v>28</v>
      </c>
      <c r="N176" s="228" t="s">
        <v>45</v>
      </c>
      <c r="O176" s="88"/>
      <c r="P176" s="229">
        <f>O176*H176</f>
        <v>0</v>
      </c>
      <c r="Q176" s="229">
        <v>0</v>
      </c>
      <c r="R176" s="229">
        <f>Q176*H176</f>
        <v>0</v>
      </c>
      <c r="S176" s="229">
        <v>0</v>
      </c>
      <c r="T176" s="230">
        <f>S176*H176</f>
        <v>0</v>
      </c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R176" s="231" t="s">
        <v>645</v>
      </c>
      <c r="AT176" s="231" t="s">
        <v>433</v>
      </c>
      <c r="AU176" s="231" t="s">
        <v>83</v>
      </c>
      <c r="AY176" s="21" t="s">
        <v>426</v>
      </c>
      <c r="BE176" s="232">
        <f>IF(N176="základní",J176,0)</f>
        <v>0</v>
      </c>
      <c r="BF176" s="232">
        <f>IF(N176="snížená",J176,0)</f>
        <v>0</v>
      </c>
      <c r="BG176" s="232">
        <f>IF(N176="zákl. přenesená",J176,0)</f>
        <v>0</v>
      </c>
      <c r="BH176" s="232">
        <f>IF(N176="sníž. přenesená",J176,0)</f>
        <v>0</v>
      </c>
      <c r="BI176" s="232">
        <f>IF(N176="nulová",J176,0)</f>
        <v>0</v>
      </c>
      <c r="BJ176" s="21" t="s">
        <v>81</v>
      </c>
      <c r="BK176" s="232">
        <f>ROUND(I176*H176,2)</f>
        <v>0</v>
      </c>
      <c r="BL176" s="21" t="s">
        <v>645</v>
      </c>
      <c r="BM176" s="231" t="s">
        <v>5658</v>
      </c>
    </row>
    <row r="177" s="2" customFormat="1">
      <c r="A177" s="42"/>
      <c r="B177" s="43"/>
      <c r="C177" s="44"/>
      <c r="D177" s="233" t="s">
        <v>442</v>
      </c>
      <c r="E177" s="44"/>
      <c r="F177" s="234" t="s">
        <v>2768</v>
      </c>
      <c r="G177" s="44"/>
      <c r="H177" s="44"/>
      <c r="I177" s="235"/>
      <c r="J177" s="44"/>
      <c r="K177" s="44"/>
      <c r="L177" s="48"/>
      <c r="M177" s="236"/>
      <c r="N177" s="237"/>
      <c r="O177" s="88"/>
      <c r="P177" s="88"/>
      <c r="Q177" s="88"/>
      <c r="R177" s="88"/>
      <c r="S177" s="88"/>
      <c r="T177" s="89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T177" s="21" t="s">
        <v>442</v>
      </c>
      <c r="AU177" s="21" t="s">
        <v>83</v>
      </c>
    </row>
    <row r="178" s="12" customFormat="1" ht="22.8" customHeight="1">
      <c r="A178" s="12"/>
      <c r="B178" s="204"/>
      <c r="C178" s="205"/>
      <c r="D178" s="206" t="s">
        <v>73</v>
      </c>
      <c r="E178" s="218" t="s">
        <v>3159</v>
      </c>
      <c r="F178" s="218" t="s">
        <v>3160</v>
      </c>
      <c r="G178" s="205"/>
      <c r="H178" s="205"/>
      <c r="I178" s="208"/>
      <c r="J178" s="219">
        <f>BK178</f>
        <v>0</v>
      </c>
      <c r="K178" s="205"/>
      <c r="L178" s="210"/>
      <c r="M178" s="211"/>
      <c r="N178" s="212"/>
      <c r="O178" s="212"/>
      <c r="P178" s="213">
        <f>SUM(P179:P346)</f>
        <v>0</v>
      </c>
      <c r="Q178" s="212"/>
      <c r="R178" s="213">
        <f>SUM(R179:R346)</f>
        <v>2.9423666999999996</v>
      </c>
      <c r="S178" s="212"/>
      <c r="T178" s="214">
        <f>SUM(T179:T346)</f>
        <v>2.9488470800000002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15" t="s">
        <v>83</v>
      </c>
      <c r="AT178" s="216" t="s">
        <v>73</v>
      </c>
      <c r="AU178" s="216" t="s">
        <v>81</v>
      </c>
      <c r="AY178" s="215" t="s">
        <v>426</v>
      </c>
      <c r="BK178" s="217">
        <f>SUM(BK179:BK346)</f>
        <v>0</v>
      </c>
    </row>
    <row r="179" s="2" customFormat="1" ht="24.15" customHeight="1">
      <c r="A179" s="42"/>
      <c r="B179" s="43"/>
      <c r="C179" s="220" t="s">
        <v>682</v>
      </c>
      <c r="D179" s="220" t="s">
        <v>433</v>
      </c>
      <c r="E179" s="221" t="s">
        <v>5659</v>
      </c>
      <c r="F179" s="222" t="s">
        <v>5660</v>
      </c>
      <c r="G179" s="223" t="s">
        <v>436</v>
      </c>
      <c r="H179" s="224">
        <v>229.232</v>
      </c>
      <c r="I179" s="225"/>
      <c r="J179" s="226">
        <f>ROUND(I179*H179,2)</f>
        <v>0</v>
      </c>
      <c r="K179" s="222" t="s">
        <v>437</v>
      </c>
      <c r="L179" s="48"/>
      <c r="M179" s="227" t="s">
        <v>28</v>
      </c>
      <c r="N179" s="228" t="s">
        <v>45</v>
      </c>
      <c r="O179" s="88"/>
      <c r="P179" s="229">
        <f>O179*H179</f>
        <v>0</v>
      </c>
      <c r="Q179" s="229">
        <v>0</v>
      </c>
      <c r="R179" s="229">
        <f>Q179*H179</f>
        <v>0</v>
      </c>
      <c r="S179" s="229">
        <v>0.00594</v>
      </c>
      <c r="T179" s="230">
        <f>S179*H179</f>
        <v>1.3616380800000001</v>
      </c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R179" s="231" t="s">
        <v>645</v>
      </c>
      <c r="AT179" s="231" t="s">
        <v>433</v>
      </c>
      <c r="AU179" s="231" t="s">
        <v>83</v>
      </c>
      <c r="AY179" s="21" t="s">
        <v>426</v>
      </c>
      <c r="BE179" s="232">
        <f>IF(N179="základní",J179,0)</f>
        <v>0</v>
      </c>
      <c r="BF179" s="232">
        <f>IF(N179="snížená",J179,0)</f>
        <v>0</v>
      </c>
      <c r="BG179" s="232">
        <f>IF(N179="zákl. přenesená",J179,0)</f>
        <v>0</v>
      </c>
      <c r="BH179" s="232">
        <f>IF(N179="sníž. přenesená",J179,0)</f>
        <v>0</v>
      </c>
      <c r="BI179" s="232">
        <f>IF(N179="nulová",J179,0)</f>
        <v>0</v>
      </c>
      <c r="BJ179" s="21" t="s">
        <v>81</v>
      </c>
      <c r="BK179" s="232">
        <f>ROUND(I179*H179,2)</f>
        <v>0</v>
      </c>
      <c r="BL179" s="21" t="s">
        <v>645</v>
      </c>
      <c r="BM179" s="231" t="s">
        <v>5661</v>
      </c>
    </row>
    <row r="180" s="2" customFormat="1">
      <c r="A180" s="42"/>
      <c r="B180" s="43"/>
      <c r="C180" s="44"/>
      <c r="D180" s="233" t="s">
        <v>442</v>
      </c>
      <c r="E180" s="44"/>
      <c r="F180" s="234" t="s">
        <v>5662</v>
      </c>
      <c r="G180" s="44"/>
      <c r="H180" s="44"/>
      <c r="I180" s="235"/>
      <c r="J180" s="44"/>
      <c r="K180" s="44"/>
      <c r="L180" s="48"/>
      <c r="M180" s="236"/>
      <c r="N180" s="237"/>
      <c r="O180" s="88"/>
      <c r="P180" s="88"/>
      <c r="Q180" s="88"/>
      <c r="R180" s="88"/>
      <c r="S180" s="88"/>
      <c r="T180" s="89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T180" s="21" t="s">
        <v>442</v>
      </c>
      <c r="AU180" s="21" t="s">
        <v>83</v>
      </c>
    </row>
    <row r="181" s="14" customFormat="1">
      <c r="A181" s="14"/>
      <c r="B181" s="250"/>
      <c r="C181" s="251"/>
      <c r="D181" s="240" t="s">
        <v>446</v>
      </c>
      <c r="E181" s="252" t="s">
        <v>28</v>
      </c>
      <c r="F181" s="253" t="s">
        <v>5637</v>
      </c>
      <c r="G181" s="251"/>
      <c r="H181" s="252" t="s">
        <v>28</v>
      </c>
      <c r="I181" s="254"/>
      <c r="J181" s="251"/>
      <c r="K181" s="251"/>
      <c r="L181" s="255"/>
      <c r="M181" s="256"/>
      <c r="N181" s="257"/>
      <c r="O181" s="257"/>
      <c r="P181" s="257"/>
      <c r="Q181" s="257"/>
      <c r="R181" s="257"/>
      <c r="S181" s="257"/>
      <c r="T181" s="258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9" t="s">
        <v>446</v>
      </c>
      <c r="AU181" s="259" t="s">
        <v>83</v>
      </c>
      <c r="AV181" s="14" t="s">
        <v>81</v>
      </c>
      <c r="AW181" s="14" t="s">
        <v>35</v>
      </c>
      <c r="AX181" s="14" t="s">
        <v>74</v>
      </c>
      <c r="AY181" s="259" t="s">
        <v>426</v>
      </c>
    </row>
    <row r="182" s="13" customFormat="1">
      <c r="A182" s="13"/>
      <c r="B182" s="238"/>
      <c r="C182" s="239"/>
      <c r="D182" s="240" t="s">
        <v>446</v>
      </c>
      <c r="E182" s="241" t="s">
        <v>5596</v>
      </c>
      <c r="F182" s="242" t="s">
        <v>5663</v>
      </c>
      <c r="G182" s="239"/>
      <c r="H182" s="243">
        <v>199.232</v>
      </c>
      <c r="I182" s="244"/>
      <c r="J182" s="239"/>
      <c r="K182" s="239"/>
      <c r="L182" s="245"/>
      <c r="M182" s="246"/>
      <c r="N182" s="247"/>
      <c r="O182" s="247"/>
      <c r="P182" s="247"/>
      <c r="Q182" s="247"/>
      <c r="R182" s="247"/>
      <c r="S182" s="247"/>
      <c r="T182" s="248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9" t="s">
        <v>446</v>
      </c>
      <c r="AU182" s="249" t="s">
        <v>83</v>
      </c>
      <c r="AV182" s="13" t="s">
        <v>83</v>
      </c>
      <c r="AW182" s="13" t="s">
        <v>35</v>
      </c>
      <c r="AX182" s="13" t="s">
        <v>74</v>
      </c>
      <c r="AY182" s="249" t="s">
        <v>426</v>
      </c>
    </row>
    <row r="183" s="13" customFormat="1">
      <c r="A183" s="13"/>
      <c r="B183" s="238"/>
      <c r="C183" s="239"/>
      <c r="D183" s="240" t="s">
        <v>446</v>
      </c>
      <c r="E183" s="241" t="s">
        <v>5598</v>
      </c>
      <c r="F183" s="242" t="s">
        <v>721</v>
      </c>
      <c r="G183" s="239"/>
      <c r="H183" s="243">
        <v>30</v>
      </c>
      <c r="I183" s="244"/>
      <c r="J183" s="239"/>
      <c r="K183" s="239"/>
      <c r="L183" s="245"/>
      <c r="M183" s="246"/>
      <c r="N183" s="247"/>
      <c r="O183" s="247"/>
      <c r="P183" s="247"/>
      <c r="Q183" s="247"/>
      <c r="R183" s="247"/>
      <c r="S183" s="247"/>
      <c r="T183" s="248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9" t="s">
        <v>446</v>
      </c>
      <c r="AU183" s="249" t="s">
        <v>83</v>
      </c>
      <c r="AV183" s="13" t="s">
        <v>83</v>
      </c>
      <c r="AW183" s="13" t="s">
        <v>35</v>
      </c>
      <c r="AX183" s="13" t="s">
        <v>74</v>
      </c>
      <c r="AY183" s="249" t="s">
        <v>426</v>
      </c>
    </row>
    <row r="184" s="15" customFormat="1">
      <c r="A184" s="15"/>
      <c r="B184" s="260"/>
      <c r="C184" s="261"/>
      <c r="D184" s="240" t="s">
        <v>446</v>
      </c>
      <c r="E184" s="262" t="s">
        <v>5664</v>
      </c>
      <c r="F184" s="263" t="s">
        <v>466</v>
      </c>
      <c r="G184" s="261"/>
      <c r="H184" s="264">
        <v>229.232</v>
      </c>
      <c r="I184" s="265"/>
      <c r="J184" s="261"/>
      <c r="K184" s="261"/>
      <c r="L184" s="266"/>
      <c r="M184" s="267"/>
      <c r="N184" s="268"/>
      <c r="O184" s="268"/>
      <c r="P184" s="268"/>
      <c r="Q184" s="268"/>
      <c r="R184" s="268"/>
      <c r="S184" s="268"/>
      <c r="T184" s="269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70" t="s">
        <v>446</v>
      </c>
      <c r="AU184" s="270" t="s">
        <v>83</v>
      </c>
      <c r="AV184" s="15" t="s">
        <v>438</v>
      </c>
      <c r="AW184" s="15" t="s">
        <v>35</v>
      </c>
      <c r="AX184" s="15" t="s">
        <v>81</v>
      </c>
      <c r="AY184" s="270" t="s">
        <v>426</v>
      </c>
    </row>
    <row r="185" s="2" customFormat="1" ht="37.8" customHeight="1">
      <c r="A185" s="42"/>
      <c r="B185" s="43"/>
      <c r="C185" s="220" t="s">
        <v>521</v>
      </c>
      <c r="D185" s="220" t="s">
        <v>433</v>
      </c>
      <c r="E185" s="221" t="s">
        <v>5665</v>
      </c>
      <c r="F185" s="222" t="s">
        <v>5666</v>
      </c>
      <c r="G185" s="223" t="s">
        <v>949</v>
      </c>
      <c r="H185" s="224">
        <v>11</v>
      </c>
      <c r="I185" s="225"/>
      <c r="J185" s="226">
        <f>ROUND(I185*H185,2)</f>
        <v>0</v>
      </c>
      <c r="K185" s="222" t="s">
        <v>437</v>
      </c>
      <c r="L185" s="48"/>
      <c r="M185" s="227" t="s">
        <v>28</v>
      </c>
      <c r="N185" s="228" t="s">
        <v>45</v>
      </c>
      <c r="O185" s="88"/>
      <c r="P185" s="229">
        <f>O185*H185</f>
        <v>0</v>
      </c>
      <c r="Q185" s="229">
        <v>0</v>
      </c>
      <c r="R185" s="229">
        <f>Q185*H185</f>
        <v>0</v>
      </c>
      <c r="S185" s="229">
        <v>0.0033800000000000002</v>
      </c>
      <c r="T185" s="230">
        <f>S185*H185</f>
        <v>0.037180000000000005</v>
      </c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R185" s="231" t="s">
        <v>645</v>
      </c>
      <c r="AT185" s="231" t="s">
        <v>433</v>
      </c>
      <c r="AU185" s="231" t="s">
        <v>83</v>
      </c>
      <c r="AY185" s="21" t="s">
        <v>426</v>
      </c>
      <c r="BE185" s="232">
        <f>IF(N185="základní",J185,0)</f>
        <v>0</v>
      </c>
      <c r="BF185" s="232">
        <f>IF(N185="snížená",J185,0)</f>
        <v>0</v>
      </c>
      <c r="BG185" s="232">
        <f>IF(N185="zákl. přenesená",J185,0)</f>
        <v>0</v>
      </c>
      <c r="BH185" s="232">
        <f>IF(N185="sníž. přenesená",J185,0)</f>
        <v>0</v>
      </c>
      <c r="BI185" s="232">
        <f>IF(N185="nulová",J185,0)</f>
        <v>0</v>
      </c>
      <c r="BJ185" s="21" t="s">
        <v>81</v>
      </c>
      <c r="BK185" s="232">
        <f>ROUND(I185*H185,2)</f>
        <v>0</v>
      </c>
      <c r="BL185" s="21" t="s">
        <v>645</v>
      </c>
      <c r="BM185" s="231" t="s">
        <v>5667</v>
      </c>
    </row>
    <row r="186" s="2" customFormat="1">
      <c r="A186" s="42"/>
      <c r="B186" s="43"/>
      <c r="C186" s="44"/>
      <c r="D186" s="233" t="s">
        <v>442</v>
      </c>
      <c r="E186" s="44"/>
      <c r="F186" s="234" t="s">
        <v>5668</v>
      </c>
      <c r="G186" s="44"/>
      <c r="H186" s="44"/>
      <c r="I186" s="235"/>
      <c r="J186" s="44"/>
      <c r="K186" s="44"/>
      <c r="L186" s="48"/>
      <c r="M186" s="236"/>
      <c r="N186" s="237"/>
      <c r="O186" s="88"/>
      <c r="P186" s="88"/>
      <c r="Q186" s="88"/>
      <c r="R186" s="88"/>
      <c r="S186" s="88"/>
      <c r="T186" s="89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T186" s="21" t="s">
        <v>442</v>
      </c>
      <c r="AU186" s="21" t="s">
        <v>83</v>
      </c>
    </row>
    <row r="187" s="13" customFormat="1">
      <c r="A187" s="13"/>
      <c r="B187" s="238"/>
      <c r="C187" s="239"/>
      <c r="D187" s="240" t="s">
        <v>446</v>
      </c>
      <c r="E187" s="241" t="s">
        <v>28</v>
      </c>
      <c r="F187" s="242" t="s">
        <v>429</v>
      </c>
      <c r="G187" s="239"/>
      <c r="H187" s="243">
        <v>11</v>
      </c>
      <c r="I187" s="244"/>
      <c r="J187" s="239"/>
      <c r="K187" s="239"/>
      <c r="L187" s="245"/>
      <c r="M187" s="246"/>
      <c r="N187" s="247"/>
      <c r="O187" s="247"/>
      <c r="P187" s="247"/>
      <c r="Q187" s="247"/>
      <c r="R187" s="247"/>
      <c r="S187" s="247"/>
      <c r="T187" s="248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9" t="s">
        <v>446</v>
      </c>
      <c r="AU187" s="249" t="s">
        <v>83</v>
      </c>
      <c r="AV187" s="13" t="s">
        <v>83</v>
      </c>
      <c r="AW187" s="13" t="s">
        <v>35</v>
      </c>
      <c r="AX187" s="13" t="s">
        <v>81</v>
      </c>
      <c r="AY187" s="249" t="s">
        <v>426</v>
      </c>
    </row>
    <row r="188" s="2" customFormat="1" ht="24.15" customHeight="1">
      <c r="A188" s="42"/>
      <c r="B188" s="43"/>
      <c r="C188" s="220" t="s">
        <v>691</v>
      </c>
      <c r="D188" s="220" t="s">
        <v>433</v>
      </c>
      <c r="E188" s="221" t="s">
        <v>5669</v>
      </c>
      <c r="F188" s="222" t="s">
        <v>5670</v>
      </c>
      <c r="G188" s="223" t="s">
        <v>949</v>
      </c>
      <c r="H188" s="224">
        <v>23.399999999999999</v>
      </c>
      <c r="I188" s="225"/>
      <c r="J188" s="226">
        <f>ROUND(I188*H188,2)</f>
        <v>0</v>
      </c>
      <c r="K188" s="222" t="s">
        <v>437</v>
      </c>
      <c r="L188" s="48"/>
      <c r="M188" s="227" t="s">
        <v>28</v>
      </c>
      <c r="N188" s="228" t="s">
        <v>45</v>
      </c>
      <c r="O188" s="88"/>
      <c r="P188" s="229">
        <f>O188*H188</f>
        <v>0</v>
      </c>
      <c r="Q188" s="229">
        <v>0</v>
      </c>
      <c r="R188" s="229">
        <f>Q188*H188</f>
        <v>0</v>
      </c>
      <c r="S188" s="229">
        <v>0.00348</v>
      </c>
      <c r="T188" s="230">
        <f>S188*H188</f>
        <v>0.08143199999999999</v>
      </c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R188" s="231" t="s">
        <v>645</v>
      </c>
      <c r="AT188" s="231" t="s">
        <v>433</v>
      </c>
      <c r="AU188" s="231" t="s">
        <v>83</v>
      </c>
      <c r="AY188" s="21" t="s">
        <v>426</v>
      </c>
      <c r="BE188" s="232">
        <f>IF(N188="základní",J188,0)</f>
        <v>0</v>
      </c>
      <c r="BF188" s="232">
        <f>IF(N188="snížená",J188,0)</f>
        <v>0</v>
      </c>
      <c r="BG188" s="232">
        <f>IF(N188="zákl. přenesená",J188,0)</f>
        <v>0</v>
      </c>
      <c r="BH188" s="232">
        <f>IF(N188="sníž. přenesená",J188,0)</f>
        <v>0</v>
      </c>
      <c r="BI188" s="232">
        <f>IF(N188="nulová",J188,0)</f>
        <v>0</v>
      </c>
      <c r="BJ188" s="21" t="s">
        <v>81</v>
      </c>
      <c r="BK188" s="232">
        <f>ROUND(I188*H188,2)</f>
        <v>0</v>
      </c>
      <c r="BL188" s="21" t="s">
        <v>645</v>
      </c>
      <c r="BM188" s="231" t="s">
        <v>5671</v>
      </c>
    </row>
    <row r="189" s="2" customFormat="1">
      <c r="A189" s="42"/>
      <c r="B189" s="43"/>
      <c r="C189" s="44"/>
      <c r="D189" s="233" t="s">
        <v>442</v>
      </c>
      <c r="E189" s="44"/>
      <c r="F189" s="234" t="s">
        <v>5672</v>
      </c>
      <c r="G189" s="44"/>
      <c r="H189" s="44"/>
      <c r="I189" s="235"/>
      <c r="J189" s="44"/>
      <c r="K189" s="44"/>
      <c r="L189" s="48"/>
      <c r="M189" s="236"/>
      <c r="N189" s="237"/>
      <c r="O189" s="88"/>
      <c r="P189" s="88"/>
      <c r="Q189" s="88"/>
      <c r="R189" s="88"/>
      <c r="S189" s="88"/>
      <c r="T189" s="89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T189" s="21" t="s">
        <v>442</v>
      </c>
      <c r="AU189" s="21" t="s">
        <v>83</v>
      </c>
    </row>
    <row r="190" s="14" customFormat="1">
      <c r="A190" s="14"/>
      <c r="B190" s="250"/>
      <c r="C190" s="251"/>
      <c r="D190" s="240" t="s">
        <v>446</v>
      </c>
      <c r="E190" s="252" t="s">
        <v>28</v>
      </c>
      <c r="F190" s="253" t="s">
        <v>5637</v>
      </c>
      <c r="G190" s="251"/>
      <c r="H190" s="252" t="s">
        <v>28</v>
      </c>
      <c r="I190" s="254"/>
      <c r="J190" s="251"/>
      <c r="K190" s="251"/>
      <c r="L190" s="255"/>
      <c r="M190" s="256"/>
      <c r="N190" s="257"/>
      <c r="O190" s="257"/>
      <c r="P190" s="257"/>
      <c r="Q190" s="257"/>
      <c r="R190" s="257"/>
      <c r="S190" s="257"/>
      <c r="T190" s="258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9" t="s">
        <v>446</v>
      </c>
      <c r="AU190" s="259" t="s">
        <v>83</v>
      </c>
      <c r="AV190" s="14" t="s">
        <v>81</v>
      </c>
      <c r="AW190" s="14" t="s">
        <v>35</v>
      </c>
      <c r="AX190" s="14" t="s">
        <v>74</v>
      </c>
      <c r="AY190" s="259" t="s">
        <v>426</v>
      </c>
    </row>
    <row r="191" s="13" customFormat="1">
      <c r="A191" s="13"/>
      <c r="B191" s="238"/>
      <c r="C191" s="239"/>
      <c r="D191" s="240" t="s">
        <v>446</v>
      </c>
      <c r="E191" s="241" t="s">
        <v>28</v>
      </c>
      <c r="F191" s="242" t="s">
        <v>5673</v>
      </c>
      <c r="G191" s="239"/>
      <c r="H191" s="243">
        <v>23.399999999999999</v>
      </c>
      <c r="I191" s="244"/>
      <c r="J191" s="239"/>
      <c r="K191" s="239"/>
      <c r="L191" s="245"/>
      <c r="M191" s="246"/>
      <c r="N191" s="247"/>
      <c r="O191" s="247"/>
      <c r="P191" s="247"/>
      <c r="Q191" s="247"/>
      <c r="R191" s="247"/>
      <c r="S191" s="247"/>
      <c r="T191" s="248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9" t="s">
        <v>446</v>
      </c>
      <c r="AU191" s="249" t="s">
        <v>83</v>
      </c>
      <c r="AV191" s="13" t="s">
        <v>83</v>
      </c>
      <c r="AW191" s="13" t="s">
        <v>35</v>
      </c>
      <c r="AX191" s="13" t="s">
        <v>81</v>
      </c>
      <c r="AY191" s="249" t="s">
        <v>426</v>
      </c>
    </row>
    <row r="192" s="2" customFormat="1" ht="21.75" customHeight="1">
      <c r="A192" s="42"/>
      <c r="B192" s="43"/>
      <c r="C192" s="220" t="s">
        <v>697</v>
      </c>
      <c r="D192" s="220" t="s">
        <v>433</v>
      </c>
      <c r="E192" s="221" t="s">
        <v>5674</v>
      </c>
      <c r="F192" s="222" t="s">
        <v>5675</v>
      </c>
      <c r="G192" s="223" t="s">
        <v>949</v>
      </c>
      <c r="H192" s="224">
        <v>22.600000000000001</v>
      </c>
      <c r="I192" s="225"/>
      <c r="J192" s="226">
        <f>ROUND(I192*H192,2)</f>
        <v>0</v>
      </c>
      <c r="K192" s="222" t="s">
        <v>437</v>
      </c>
      <c r="L192" s="48"/>
      <c r="M192" s="227" t="s">
        <v>28</v>
      </c>
      <c r="N192" s="228" t="s">
        <v>45</v>
      </c>
      <c r="O192" s="88"/>
      <c r="P192" s="229">
        <f>O192*H192</f>
        <v>0</v>
      </c>
      <c r="Q192" s="229">
        <v>0</v>
      </c>
      <c r="R192" s="229">
        <f>Q192*H192</f>
        <v>0</v>
      </c>
      <c r="S192" s="229">
        <v>0.0016999999999999999</v>
      </c>
      <c r="T192" s="230">
        <f>S192*H192</f>
        <v>0.038420000000000003</v>
      </c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R192" s="231" t="s">
        <v>645</v>
      </c>
      <c r="AT192" s="231" t="s">
        <v>433</v>
      </c>
      <c r="AU192" s="231" t="s">
        <v>83</v>
      </c>
      <c r="AY192" s="21" t="s">
        <v>426</v>
      </c>
      <c r="BE192" s="232">
        <f>IF(N192="základní",J192,0)</f>
        <v>0</v>
      </c>
      <c r="BF192" s="232">
        <f>IF(N192="snížená",J192,0)</f>
        <v>0</v>
      </c>
      <c r="BG192" s="232">
        <f>IF(N192="zákl. přenesená",J192,0)</f>
        <v>0</v>
      </c>
      <c r="BH192" s="232">
        <f>IF(N192="sníž. přenesená",J192,0)</f>
        <v>0</v>
      </c>
      <c r="BI192" s="232">
        <f>IF(N192="nulová",J192,0)</f>
        <v>0</v>
      </c>
      <c r="BJ192" s="21" t="s">
        <v>81</v>
      </c>
      <c r="BK192" s="232">
        <f>ROUND(I192*H192,2)</f>
        <v>0</v>
      </c>
      <c r="BL192" s="21" t="s">
        <v>645</v>
      </c>
      <c r="BM192" s="231" t="s">
        <v>5676</v>
      </c>
    </row>
    <row r="193" s="2" customFormat="1">
      <c r="A193" s="42"/>
      <c r="B193" s="43"/>
      <c r="C193" s="44"/>
      <c r="D193" s="233" t="s">
        <v>442</v>
      </c>
      <c r="E193" s="44"/>
      <c r="F193" s="234" t="s">
        <v>5677</v>
      </c>
      <c r="G193" s="44"/>
      <c r="H193" s="44"/>
      <c r="I193" s="235"/>
      <c r="J193" s="44"/>
      <c r="K193" s="44"/>
      <c r="L193" s="48"/>
      <c r="M193" s="236"/>
      <c r="N193" s="237"/>
      <c r="O193" s="88"/>
      <c r="P193" s="88"/>
      <c r="Q193" s="88"/>
      <c r="R193" s="88"/>
      <c r="S193" s="88"/>
      <c r="T193" s="89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T193" s="21" t="s">
        <v>442</v>
      </c>
      <c r="AU193" s="21" t="s">
        <v>83</v>
      </c>
    </row>
    <row r="194" s="14" customFormat="1">
      <c r="A194" s="14"/>
      <c r="B194" s="250"/>
      <c r="C194" s="251"/>
      <c r="D194" s="240" t="s">
        <v>446</v>
      </c>
      <c r="E194" s="252" t="s">
        <v>28</v>
      </c>
      <c r="F194" s="253" t="s">
        <v>5637</v>
      </c>
      <c r="G194" s="251"/>
      <c r="H194" s="252" t="s">
        <v>28</v>
      </c>
      <c r="I194" s="254"/>
      <c r="J194" s="251"/>
      <c r="K194" s="251"/>
      <c r="L194" s="255"/>
      <c r="M194" s="256"/>
      <c r="N194" s="257"/>
      <c r="O194" s="257"/>
      <c r="P194" s="257"/>
      <c r="Q194" s="257"/>
      <c r="R194" s="257"/>
      <c r="S194" s="257"/>
      <c r="T194" s="258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9" t="s">
        <v>446</v>
      </c>
      <c r="AU194" s="259" t="s">
        <v>83</v>
      </c>
      <c r="AV194" s="14" t="s">
        <v>81</v>
      </c>
      <c r="AW194" s="14" t="s">
        <v>35</v>
      </c>
      <c r="AX194" s="14" t="s">
        <v>74</v>
      </c>
      <c r="AY194" s="259" t="s">
        <v>426</v>
      </c>
    </row>
    <row r="195" s="13" customFormat="1">
      <c r="A195" s="13"/>
      <c r="B195" s="238"/>
      <c r="C195" s="239"/>
      <c r="D195" s="240" t="s">
        <v>446</v>
      </c>
      <c r="E195" s="241" t="s">
        <v>28</v>
      </c>
      <c r="F195" s="242" t="s">
        <v>5678</v>
      </c>
      <c r="G195" s="239"/>
      <c r="H195" s="243">
        <v>22.600000000000001</v>
      </c>
      <c r="I195" s="244"/>
      <c r="J195" s="239"/>
      <c r="K195" s="239"/>
      <c r="L195" s="245"/>
      <c r="M195" s="246"/>
      <c r="N195" s="247"/>
      <c r="O195" s="247"/>
      <c r="P195" s="247"/>
      <c r="Q195" s="247"/>
      <c r="R195" s="247"/>
      <c r="S195" s="247"/>
      <c r="T195" s="248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9" t="s">
        <v>446</v>
      </c>
      <c r="AU195" s="249" t="s">
        <v>83</v>
      </c>
      <c r="AV195" s="13" t="s">
        <v>83</v>
      </c>
      <c r="AW195" s="13" t="s">
        <v>35</v>
      </c>
      <c r="AX195" s="13" t="s">
        <v>81</v>
      </c>
      <c r="AY195" s="249" t="s">
        <v>426</v>
      </c>
    </row>
    <row r="196" s="2" customFormat="1" ht="24.15" customHeight="1">
      <c r="A196" s="42"/>
      <c r="B196" s="43"/>
      <c r="C196" s="220" t="s">
        <v>703</v>
      </c>
      <c r="D196" s="220" t="s">
        <v>433</v>
      </c>
      <c r="E196" s="221" t="s">
        <v>5679</v>
      </c>
      <c r="F196" s="222" t="s">
        <v>5680</v>
      </c>
      <c r="G196" s="223" t="s">
        <v>949</v>
      </c>
      <c r="H196" s="224">
        <v>107.40000000000001</v>
      </c>
      <c r="I196" s="225"/>
      <c r="J196" s="226">
        <f>ROUND(I196*H196,2)</f>
        <v>0</v>
      </c>
      <c r="K196" s="222" t="s">
        <v>437</v>
      </c>
      <c r="L196" s="48"/>
      <c r="M196" s="227" t="s">
        <v>28</v>
      </c>
      <c r="N196" s="228" t="s">
        <v>45</v>
      </c>
      <c r="O196" s="88"/>
      <c r="P196" s="229">
        <f>O196*H196</f>
        <v>0</v>
      </c>
      <c r="Q196" s="229">
        <v>0</v>
      </c>
      <c r="R196" s="229">
        <f>Q196*H196</f>
        <v>0</v>
      </c>
      <c r="S196" s="229">
        <v>0.0017700000000000001</v>
      </c>
      <c r="T196" s="230">
        <f>S196*H196</f>
        <v>0.19009800000000002</v>
      </c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R196" s="231" t="s">
        <v>645</v>
      </c>
      <c r="AT196" s="231" t="s">
        <v>433</v>
      </c>
      <c r="AU196" s="231" t="s">
        <v>83</v>
      </c>
      <c r="AY196" s="21" t="s">
        <v>426</v>
      </c>
      <c r="BE196" s="232">
        <f>IF(N196="základní",J196,0)</f>
        <v>0</v>
      </c>
      <c r="BF196" s="232">
        <f>IF(N196="snížená",J196,0)</f>
        <v>0</v>
      </c>
      <c r="BG196" s="232">
        <f>IF(N196="zákl. přenesená",J196,0)</f>
        <v>0</v>
      </c>
      <c r="BH196" s="232">
        <f>IF(N196="sníž. přenesená",J196,0)</f>
        <v>0</v>
      </c>
      <c r="BI196" s="232">
        <f>IF(N196="nulová",J196,0)</f>
        <v>0</v>
      </c>
      <c r="BJ196" s="21" t="s">
        <v>81</v>
      </c>
      <c r="BK196" s="232">
        <f>ROUND(I196*H196,2)</f>
        <v>0</v>
      </c>
      <c r="BL196" s="21" t="s">
        <v>645</v>
      </c>
      <c r="BM196" s="231" t="s">
        <v>5681</v>
      </c>
    </row>
    <row r="197" s="2" customFormat="1">
      <c r="A197" s="42"/>
      <c r="B197" s="43"/>
      <c r="C197" s="44"/>
      <c r="D197" s="233" t="s">
        <v>442</v>
      </c>
      <c r="E197" s="44"/>
      <c r="F197" s="234" t="s">
        <v>5682</v>
      </c>
      <c r="G197" s="44"/>
      <c r="H197" s="44"/>
      <c r="I197" s="235"/>
      <c r="J197" s="44"/>
      <c r="K197" s="44"/>
      <c r="L197" s="48"/>
      <c r="M197" s="236"/>
      <c r="N197" s="237"/>
      <c r="O197" s="88"/>
      <c r="P197" s="88"/>
      <c r="Q197" s="88"/>
      <c r="R197" s="88"/>
      <c r="S197" s="88"/>
      <c r="T197" s="89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T197" s="21" t="s">
        <v>442</v>
      </c>
      <c r="AU197" s="21" t="s">
        <v>83</v>
      </c>
    </row>
    <row r="198" s="14" customFormat="1">
      <c r="A198" s="14"/>
      <c r="B198" s="250"/>
      <c r="C198" s="251"/>
      <c r="D198" s="240" t="s">
        <v>446</v>
      </c>
      <c r="E198" s="252" t="s">
        <v>28</v>
      </c>
      <c r="F198" s="253" t="s">
        <v>5637</v>
      </c>
      <c r="G198" s="251"/>
      <c r="H198" s="252" t="s">
        <v>28</v>
      </c>
      <c r="I198" s="254"/>
      <c r="J198" s="251"/>
      <c r="K198" s="251"/>
      <c r="L198" s="255"/>
      <c r="M198" s="256"/>
      <c r="N198" s="257"/>
      <c r="O198" s="257"/>
      <c r="P198" s="257"/>
      <c r="Q198" s="257"/>
      <c r="R198" s="257"/>
      <c r="S198" s="257"/>
      <c r="T198" s="258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9" t="s">
        <v>446</v>
      </c>
      <c r="AU198" s="259" t="s">
        <v>83</v>
      </c>
      <c r="AV198" s="14" t="s">
        <v>81</v>
      </c>
      <c r="AW198" s="14" t="s">
        <v>35</v>
      </c>
      <c r="AX198" s="14" t="s">
        <v>74</v>
      </c>
      <c r="AY198" s="259" t="s">
        <v>426</v>
      </c>
    </row>
    <row r="199" s="13" customFormat="1">
      <c r="A199" s="13"/>
      <c r="B199" s="238"/>
      <c r="C199" s="239"/>
      <c r="D199" s="240" t="s">
        <v>446</v>
      </c>
      <c r="E199" s="241" t="s">
        <v>28</v>
      </c>
      <c r="F199" s="242" t="s">
        <v>5683</v>
      </c>
      <c r="G199" s="239"/>
      <c r="H199" s="243">
        <v>107.40000000000001</v>
      </c>
      <c r="I199" s="244"/>
      <c r="J199" s="239"/>
      <c r="K199" s="239"/>
      <c r="L199" s="245"/>
      <c r="M199" s="246"/>
      <c r="N199" s="247"/>
      <c r="O199" s="247"/>
      <c r="P199" s="247"/>
      <c r="Q199" s="247"/>
      <c r="R199" s="247"/>
      <c r="S199" s="247"/>
      <c r="T199" s="248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9" t="s">
        <v>446</v>
      </c>
      <c r="AU199" s="249" t="s">
        <v>83</v>
      </c>
      <c r="AV199" s="13" t="s">
        <v>83</v>
      </c>
      <c r="AW199" s="13" t="s">
        <v>35</v>
      </c>
      <c r="AX199" s="13" t="s">
        <v>81</v>
      </c>
      <c r="AY199" s="249" t="s">
        <v>426</v>
      </c>
    </row>
    <row r="200" s="2" customFormat="1" ht="24.15" customHeight="1">
      <c r="A200" s="42"/>
      <c r="B200" s="43"/>
      <c r="C200" s="220" t="s">
        <v>708</v>
      </c>
      <c r="D200" s="220" t="s">
        <v>433</v>
      </c>
      <c r="E200" s="221" t="s">
        <v>5684</v>
      </c>
      <c r="F200" s="222" t="s">
        <v>5685</v>
      </c>
      <c r="G200" s="223" t="s">
        <v>949</v>
      </c>
      <c r="H200" s="224">
        <v>72.700000000000003</v>
      </c>
      <c r="I200" s="225"/>
      <c r="J200" s="226">
        <f>ROUND(I200*H200,2)</f>
        <v>0</v>
      </c>
      <c r="K200" s="222" t="s">
        <v>437</v>
      </c>
      <c r="L200" s="48"/>
      <c r="M200" s="227" t="s">
        <v>28</v>
      </c>
      <c r="N200" s="228" t="s">
        <v>45</v>
      </c>
      <c r="O200" s="88"/>
      <c r="P200" s="229">
        <f>O200*H200</f>
        <v>0</v>
      </c>
      <c r="Q200" s="229">
        <v>0</v>
      </c>
      <c r="R200" s="229">
        <f>Q200*H200</f>
        <v>0</v>
      </c>
      <c r="S200" s="229">
        <v>0.002</v>
      </c>
      <c r="T200" s="230">
        <f>S200*H200</f>
        <v>0.1454</v>
      </c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R200" s="231" t="s">
        <v>645</v>
      </c>
      <c r="AT200" s="231" t="s">
        <v>433</v>
      </c>
      <c r="AU200" s="231" t="s">
        <v>83</v>
      </c>
      <c r="AY200" s="21" t="s">
        <v>426</v>
      </c>
      <c r="BE200" s="232">
        <f>IF(N200="základní",J200,0)</f>
        <v>0</v>
      </c>
      <c r="BF200" s="232">
        <f>IF(N200="snížená",J200,0)</f>
        <v>0</v>
      </c>
      <c r="BG200" s="232">
        <f>IF(N200="zákl. přenesená",J200,0)</f>
        <v>0</v>
      </c>
      <c r="BH200" s="232">
        <f>IF(N200="sníž. přenesená",J200,0)</f>
        <v>0</v>
      </c>
      <c r="BI200" s="232">
        <f>IF(N200="nulová",J200,0)</f>
        <v>0</v>
      </c>
      <c r="BJ200" s="21" t="s">
        <v>81</v>
      </c>
      <c r="BK200" s="232">
        <f>ROUND(I200*H200,2)</f>
        <v>0</v>
      </c>
      <c r="BL200" s="21" t="s">
        <v>645</v>
      </c>
      <c r="BM200" s="231" t="s">
        <v>5686</v>
      </c>
    </row>
    <row r="201" s="2" customFormat="1">
      <c r="A201" s="42"/>
      <c r="B201" s="43"/>
      <c r="C201" s="44"/>
      <c r="D201" s="233" t="s">
        <v>442</v>
      </c>
      <c r="E201" s="44"/>
      <c r="F201" s="234" t="s">
        <v>5687</v>
      </c>
      <c r="G201" s="44"/>
      <c r="H201" s="44"/>
      <c r="I201" s="235"/>
      <c r="J201" s="44"/>
      <c r="K201" s="44"/>
      <c r="L201" s="48"/>
      <c r="M201" s="236"/>
      <c r="N201" s="237"/>
      <c r="O201" s="88"/>
      <c r="P201" s="88"/>
      <c r="Q201" s="88"/>
      <c r="R201" s="88"/>
      <c r="S201" s="88"/>
      <c r="T201" s="89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T201" s="21" t="s">
        <v>442</v>
      </c>
      <c r="AU201" s="21" t="s">
        <v>83</v>
      </c>
    </row>
    <row r="202" s="14" customFormat="1">
      <c r="A202" s="14"/>
      <c r="B202" s="250"/>
      <c r="C202" s="251"/>
      <c r="D202" s="240" t="s">
        <v>446</v>
      </c>
      <c r="E202" s="252" t="s">
        <v>28</v>
      </c>
      <c r="F202" s="253" t="s">
        <v>5637</v>
      </c>
      <c r="G202" s="251"/>
      <c r="H202" s="252" t="s">
        <v>28</v>
      </c>
      <c r="I202" s="254"/>
      <c r="J202" s="251"/>
      <c r="K202" s="251"/>
      <c r="L202" s="255"/>
      <c r="M202" s="256"/>
      <c r="N202" s="257"/>
      <c r="O202" s="257"/>
      <c r="P202" s="257"/>
      <c r="Q202" s="257"/>
      <c r="R202" s="257"/>
      <c r="S202" s="257"/>
      <c r="T202" s="258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9" t="s">
        <v>446</v>
      </c>
      <c r="AU202" s="259" t="s">
        <v>83</v>
      </c>
      <c r="AV202" s="14" t="s">
        <v>81</v>
      </c>
      <c r="AW202" s="14" t="s">
        <v>35</v>
      </c>
      <c r="AX202" s="14" t="s">
        <v>74</v>
      </c>
      <c r="AY202" s="259" t="s">
        <v>426</v>
      </c>
    </row>
    <row r="203" s="13" customFormat="1">
      <c r="A203" s="13"/>
      <c r="B203" s="238"/>
      <c r="C203" s="239"/>
      <c r="D203" s="240" t="s">
        <v>446</v>
      </c>
      <c r="E203" s="241" t="s">
        <v>28</v>
      </c>
      <c r="F203" s="242" t="s">
        <v>5688</v>
      </c>
      <c r="G203" s="239"/>
      <c r="H203" s="243">
        <v>72.700000000000003</v>
      </c>
      <c r="I203" s="244"/>
      <c r="J203" s="239"/>
      <c r="K203" s="239"/>
      <c r="L203" s="245"/>
      <c r="M203" s="246"/>
      <c r="N203" s="247"/>
      <c r="O203" s="247"/>
      <c r="P203" s="247"/>
      <c r="Q203" s="247"/>
      <c r="R203" s="247"/>
      <c r="S203" s="247"/>
      <c r="T203" s="248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9" t="s">
        <v>446</v>
      </c>
      <c r="AU203" s="249" t="s">
        <v>83</v>
      </c>
      <c r="AV203" s="13" t="s">
        <v>83</v>
      </c>
      <c r="AW203" s="13" t="s">
        <v>35</v>
      </c>
      <c r="AX203" s="13" t="s">
        <v>81</v>
      </c>
      <c r="AY203" s="249" t="s">
        <v>426</v>
      </c>
    </row>
    <row r="204" s="2" customFormat="1" ht="24.15" customHeight="1">
      <c r="A204" s="42"/>
      <c r="B204" s="43"/>
      <c r="C204" s="220" t="s">
        <v>715</v>
      </c>
      <c r="D204" s="220" t="s">
        <v>433</v>
      </c>
      <c r="E204" s="221" t="s">
        <v>5689</v>
      </c>
      <c r="F204" s="222" t="s">
        <v>5690</v>
      </c>
      <c r="G204" s="223" t="s">
        <v>949</v>
      </c>
      <c r="H204" s="224">
        <v>2.5</v>
      </c>
      <c r="I204" s="225"/>
      <c r="J204" s="226">
        <f>ROUND(I204*H204,2)</f>
        <v>0</v>
      </c>
      <c r="K204" s="222" t="s">
        <v>437</v>
      </c>
      <c r="L204" s="48"/>
      <c r="M204" s="227" t="s">
        <v>28</v>
      </c>
      <c r="N204" s="228" t="s">
        <v>45</v>
      </c>
      <c r="O204" s="88"/>
      <c r="P204" s="229">
        <f>O204*H204</f>
        <v>0</v>
      </c>
      <c r="Q204" s="229">
        <v>0</v>
      </c>
      <c r="R204" s="229">
        <f>Q204*H204</f>
        <v>0</v>
      </c>
      <c r="S204" s="229">
        <v>0.00191</v>
      </c>
      <c r="T204" s="230">
        <f>S204*H204</f>
        <v>0.0047749999999999997</v>
      </c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R204" s="231" t="s">
        <v>645</v>
      </c>
      <c r="AT204" s="231" t="s">
        <v>433</v>
      </c>
      <c r="AU204" s="231" t="s">
        <v>83</v>
      </c>
      <c r="AY204" s="21" t="s">
        <v>426</v>
      </c>
      <c r="BE204" s="232">
        <f>IF(N204="základní",J204,0)</f>
        <v>0</v>
      </c>
      <c r="BF204" s="232">
        <f>IF(N204="snížená",J204,0)</f>
        <v>0</v>
      </c>
      <c r="BG204" s="232">
        <f>IF(N204="zákl. přenesená",J204,0)</f>
        <v>0</v>
      </c>
      <c r="BH204" s="232">
        <f>IF(N204="sníž. přenesená",J204,0)</f>
        <v>0</v>
      </c>
      <c r="BI204" s="232">
        <f>IF(N204="nulová",J204,0)</f>
        <v>0</v>
      </c>
      <c r="BJ204" s="21" t="s">
        <v>81</v>
      </c>
      <c r="BK204" s="232">
        <f>ROUND(I204*H204,2)</f>
        <v>0</v>
      </c>
      <c r="BL204" s="21" t="s">
        <v>645</v>
      </c>
      <c r="BM204" s="231" t="s">
        <v>5691</v>
      </c>
    </row>
    <row r="205" s="2" customFormat="1">
      <c r="A205" s="42"/>
      <c r="B205" s="43"/>
      <c r="C205" s="44"/>
      <c r="D205" s="233" t="s">
        <v>442</v>
      </c>
      <c r="E205" s="44"/>
      <c r="F205" s="234" t="s">
        <v>5692</v>
      </c>
      <c r="G205" s="44"/>
      <c r="H205" s="44"/>
      <c r="I205" s="235"/>
      <c r="J205" s="44"/>
      <c r="K205" s="44"/>
      <c r="L205" s="48"/>
      <c r="M205" s="236"/>
      <c r="N205" s="237"/>
      <c r="O205" s="88"/>
      <c r="P205" s="88"/>
      <c r="Q205" s="88"/>
      <c r="R205" s="88"/>
      <c r="S205" s="88"/>
      <c r="T205" s="89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T205" s="21" t="s">
        <v>442</v>
      </c>
      <c r="AU205" s="21" t="s">
        <v>83</v>
      </c>
    </row>
    <row r="206" s="14" customFormat="1">
      <c r="A206" s="14"/>
      <c r="B206" s="250"/>
      <c r="C206" s="251"/>
      <c r="D206" s="240" t="s">
        <v>446</v>
      </c>
      <c r="E206" s="252" t="s">
        <v>28</v>
      </c>
      <c r="F206" s="253" t="s">
        <v>5637</v>
      </c>
      <c r="G206" s="251"/>
      <c r="H206" s="252" t="s">
        <v>28</v>
      </c>
      <c r="I206" s="254"/>
      <c r="J206" s="251"/>
      <c r="K206" s="251"/>
      <c r="L206" s="255"/>
      <c r="M206" s="256"/>
      <c r="N206" s="257"/>
      <c r="O206" s="257"/>
      <c r="P206" s="257"/>
      <c r="Q206" s="257"/>
      <c r="R206" s="257"/>
      <c r="S206" s="257"/>
      <c r="T206" s="258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9" t="s">
        <v>446</v>
      </c>
      <c r="AU206" s="259" t="s">
        <v>83</v>
      </c>
      <c r="AV206" s="14" t="s">
        <v>81</v>
      </c>
      <c r="AW206" s="14" t="s">
        <v>35</v>
      </c>
      <c r="AX206" s="14" t="s">
        <v>74</v>
      </c>
      <c r="AY206" s="259" t="s">
        <v>426</v>
      </c>
    </row>
    <row r="207" s="13" customFormat="1">
      <c r="A207" s="13"/>
      <c r="B207" s="238"/>
      <c r="C207" s="239"/>
      <c r="D207" s="240" t="s">
        <v>446</v>
      </c>
      <c r="E207" s="241" t="s">
        <v>28</v>
      </c>
      <c r="F207" s="242" t="s">
        <v>3200</v>
      </c>
      <c r="G207" s="239"/>
      <c r="H207" s="243">
        <v>2.5</v>
      </c>
      <c r="I207" s="244"/>
      <c r="J207" s="239"/>
      <c r="K207" s="239"/>
      <c r="L207" s="245"/>
      <c r="M207" s="246"/>
      <c r="N207" s="247"/>
      <c r="O207" s="247"/>
      <c r="P207" s="247"/>
      <c r="Q207" s="247"/>
      <c r="R207" s="247"/>
      <c r="S207" s="247"/>
      <c r="T207" s="248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9" t="s">
        <v>446</v>
      </c>
      <c r="AU207" s="249" t="s">
        <v>83</v>
      </c>
      <c r="AV207" s="13" t="s">
        <v>83</v>
      </c>
      <c r="AW207" s="13" t="s">
        <v>35</v>
      </c>
      <c r="AX207" s="13" t="s">
        <v>81</v>
      </c>
      <c r="AY207" s="249" t="s">
        <v>426</v>
      </c>
    </row>
    <row r="208" s="2" customFormat="1" ht="24.15" customHeight="1">
      <c r="A208" s="42"/>
      <c r="B208" s="43"/>
      <c r="C208" s="220" t="s">
        <v>721</v>
      </c>
      <c r="D208" s="220" t="s">
        <v>433</v>
      </c>
      <c r="E208" s="221" t="s">
        <v>5693</v>
      </c>
      <c r="F208" s="222" t="s">
        <v>5694</v>
      </c>
      <c r="G208" s="223" t="s">
        <v>949</v>
      </c>
      <c r="H208" s="224">
        <v>16.800000000000001</v>
      </c>
      <c r="I208" s="225"/>
      <c r="J208" s="226">
        <f>ROUND(I208*H208,2)</f>
        <v>0</v>
      </c>
      <c r="K208" s="222" t="s">
        <v>437</v>
      </c>
      <c r="L208" s="48"/>
      <c r="M208" s="227" t="s">
        <v>28</v>
      </c>
      <c r="N208" s="228" t="s">
        <v>45</v>
      </c>
      <c r="O208" s="88"/>
      <c r="P208" s="229">
        <f>O208*H208</f>
        <v>0</v>
      </c>
      <c r="Q208" s="229">
        <v>0</v>
      </c>
      <c r="R208" s="229">
        <f>Q208*H208</f>
        <v>0</v>
      </c>
      <c r="S208" s="229">
        <v>0.0022300000000000002</v>
      </c>
      <c r="T208" s="230">
        <f>S208*H208</f>
        <v>0.037464000000000004</v>
      </c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R208" s="231" t="s">
        <v>645</v>
      </c>
      <c r="AT208" s="231" t="s">
        <v>433</v>
      </c>
      <c r="AU208" s="231" t="s">
        <v>83</v>
      </c>
      <c r="AY208" s="21" t="s">
        <v>426</v>
      </c>
      <c r="BE208" s="232">
        <f>IF(N208="základní",J208,0)</f>
        <v>0</v>
      </c>
      <c r="BF208" s="232">
        <f>IF(N208="snížená",J208,0)</f>
        <v>0</v>
      </c>
      <c r="BG208" s="232">
        <f>IF(N208="zákl. přenesená",J208,0)</f>
        <v>0</v>
      </c>
      <c r="BH208" s="232">
        <f>IF(N208="sníž. přenesená",J208,0)</f>
        <v>0</v>
      </c>
      <c r="BI208" s="232">
        <f>IF(N208="nulová",J208,0)</f>
        <v>0</v>
      </c>
      <c r="BJ208" s="21" t="s">
        <v>81</v>
      </c>
      <c r="BK208" s="232">
        <f>ROUND(I208*H208,2)</f>
        <v>0</v>
      </c>
      <c r="BL208" s="21" t="s">
        <v>645</v>
      </c>
      <c r="BM208" s="231" t="s">
        <v>5695</v>
      </c>
    </row>
    <row r="209" s="2" customFormat="1">
      <c r="A209" s="42"/>
      <c r="B209" s="43"/>
      <c r="C209" s="44"/>
      <c r="D209" s="233" t="s">
        <v>442</v>
      </c>
      <c r="E209" s="44"/>
      <c r="F209" s="234" t="s">
        <v>5696</v>
      </c>
      <c r="G209" s="44"/>
      <c r="H209" s="44"/>
      <c r="I209" s="235"/>
      <c r="J209" s="44"/>
      <c r="K209" s="44"/>
      <c r="L209" s="48"/>
      <c r="M209" s="236"/>
      <c r="N209" s="237"/>
      <c r="O209" s="88"/>
      <c r="P209" s="88"/>
      <c r="Q209" s="88"/>
      <c r="R209" s="88"/>
      <c r="S209" s="88"/>
      <c r="T209" s="89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T209" s="21" t="s">
        <v>442</v>
      </c>
      <c r="AU209" s="21" t="s">
        <v>83</v>
      </c>
    </row>
    <row r="210" s="14" customFormat="1">
      <c r="A210" s="14"/>
      <c r="B210" s="250"/>
      <c r="C210" s="251"/>
      <c r="D210" s="240" t="s">
        <v>446</v>
      </c>
      <c r="E210" s="252" t="s">
        <v>28</v>
      </c>
      <c r="F210" s="253" t="s">
        <v>5637</v>
      </c>
      <c r="G210" s="251"/>
      <c r="H210" s="252" t="s">
        <v>28</v>
      </c>
      <c r="I210" s="254"/>
      <c r="J210" s="251"/>
      <c r="K210" s="251"/>
      <c r="L210" s="255"/>
      <c r="M210" s="256"/>
      <c r="N210" s="257"/>
      <c r="O210" s="257"/>
      <c r="P210" s="257"/>
      <c r="Q210" s="257"/>
      <c r="R210" s="257"/>
      <c r="S210" s="257"/>
      <c r="T210" s="258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9" t="s">
        <v>446</v>
      </c>
      <c r="AU210" s="259" t="s">
        <v>83</v>
      </c>
      <c r="AV210" s="14" t="s">
        <v>81</v>
      </c>
      <c r="AW210" s="14" t="s">
        <v>35</v>
      </c>
      <c r="AX210" s="14" t="s">
        <v>74</v>
      </c>
      <c r="AY210" s="259" t="s">
        <v>426</v>
      </c>
    </row>
    <row r="211" s="13" customFormat="1">
      <c r="A211" s="13"/>
      <c r="B211" s="238"/>
      <c r="C211" s="239"/>
      <c r="D211" s="240" t="s">
        <v>446</v>
      </c>
      <c r="E211" s="241" t="s">
        <v>28</v>
      </c>
      <c r="F211" s="242" t="s">
        <v>5697</v>
      </c>
      <c r="G211" s="239"/>
      <c r="H211" s="243">
        <v>16.800000000000001</v>
      </c>
      <c r="I211" s="244"/>
      <c r="J211" s="239"/>
      <c r="K211" s="239"/>
      <c r="L211" s="245"/>
      <c r="M211" s="246"/>
      <c r="N211" s="247"/>
      <c r="O211" s="247"/>
      <c r="P211" s="247"/>
      <c r="Q211" s="247"/>
      <c r="R211" s="247"/>
      <c r="S211" s="247"/>
      <c r="T211" s="248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9" t="s">
        <v>446</v>
      </c>
      <c r="AU211" s="249" t="s">
        <v>83</v>
      </c>
      <c r="AV211" s="13" t="s">
        <v>83</v>
      </c>
      <c r="AW211" s="13" t="s">
        <v>35</v>
      </c>
      <c r="AX211" s="13" t="s">
        <v>81</v>
      </c>
      <c r="AY211" s="249" t="s">
        <v>426</v>
      </c>
    </row>
    <row r="212" s="2" customFormat="1" ht="21.75" customHeight="1">
      <c r="A212" s="42"/>
      <c r="B212" s="43"/>
      <c r="C212" s="220" t="s">
        <v>726</v>
      </c>
      <c r="D212" s="220" t="s">
        <v>433</v>
      </c>
      <c r="E212" s="221" t="s">
        <v>5698</v>
      </c>
      <c r="F212" s="222" t="s">
        <v>5699</v>
      </c>
      <c r="G212" s="223" t="s">
        <v>949</v>
      </c>
      <c r="H212" s="224">
        <v>8</v>
      </c>
      <c r="I212" s="225"/>
      <c r="J212" s="226">
        <f>ROUND(I212*H212,2)</f>
        <v>0</v>
      </c>
      <c r="K212" s="222" t="s">
        <v>437</v>
      </c>
      <c r="L212" s="48"/>
      <c r="M212" s="227" t="s">
        <v>28</v>
      </c>
      <c r="N212" s="228" t="s">
        <v>45</v>
      </c>
      <c r="O212" s="88"/>
      <c r="P212" s="229">
        <f>O212*H212</f>
        <v>0</v>
      </c>
      <c r="Q212" s="229">
        <v>0</v>
      </c>
      <c r="R212" s="229">
        <f>Q212*H212</f>
        <v>0</v>
      </c>
      <c r="S212" s="229">
        <v>0.00175</v>
      </c>
      <c r="T212" s="230">
        <f>S212*H212</f>
        <v>0.014</v>
      </c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R212" s="231" t="s">
        <v>645</v>
      </c>
      <c r="AT212" s="231" t="s">
        <v>433</v>
      </c>
      <c r="AU212" s="231" t="s">
        <v>83</v>
      </c>
      <c r="AY212" s="21" t="s">
        <v>426</v>
      </c>
      <c r="BE212" s="232">
        <f>IF(N212="základní",J212,0)</f>
        <v>0</v>
      </c>
      <c r="BF212" s="232">
        <f>IF(N212="snížená",J212,0)</f>
        <v>0</v>
      </c>
      <c r="BG212" s="232">
        <f>IF(N212="zákl. přenesená",J212,0)</f>
        <v>0</v>
      </c>
      <c r="BH212" s="232">
        <f>IF(N212="sníž. přenesená",J212,0)</f>
        <v>0</v>
      </c>
      <c r="BI212" s="232">
        <f>IF(N212="nulová",J212,0)</f>
        <v>0</v>
      </c>
      <c r="BJ212" s="21" t="s">
        <v>81</v>
      </c>
      <c r="BK212" s="232">
        <f>ROUND(I212*H212,2)</f>
        <v>0</v>
      </c>
      <c r="BL212" s="21" t="s">
        <v>645</v>
      </c>
      <c r="BM212" s="231" t="s">
        <v>5700</v>
      </c>
    </row>
    <row r="213" s="2" customFormat="1">
      <c r="A213" s="42"/>
      <c r="B213" s="43"/>
      <c r="C213" s="44"/>
      <c r="D213" s="233" t="s">
        <v>442</v>
      </c>
      <c r="E213" s="44"/>
      <c r="F213" s="234" t="s">
        <v>5701</v>
      </c>
      <c r="G213" s="44"/>
      <c r="H213" s="44"/>
      <c r="I213" s="235"/>
      <c r="J213" s="44"/>
      <c r="K213" s="44"/>
      <c r="L213" s="48"/>
      <c r="M213" s="236"/>
      <c r="N213" s="237"/>
      <c r="O213" s="88"/>
      <c r="P213" s="88"/>
      <c r="Q213" s="88"/>
      <c r="R213" s="88"/>
      <c r="S213" s="88"/>
      <c r="T213" s="89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T213" s="21" t="s">
        <v>442</v>
      </c>
      <c r="AU213" s="21" t="s">
        <v>83</v>
      </c>
    </row>
    <row r="214" s="14" customFormat="1">
      <c r="A214" s="14"/>
      <c r="B214" s="250"/>
      <c r="C214" s="251"/>
      <c r="D214" s="240" t="s">
        <v>446</v>
      </c>
      <c r="E214" s="252" t="s">
        <v>28</v>
      </c>
      <c r="F214" s="253" t="s">
        <v>5637</v>
      </c>
      <c r="G214" s="251"/>
      <c r="H214" s="252" t="s">
        <v>28</v>
      </c>
      <c r="I214" s="254"/>
      <c r="J214" s="251"/>
      <c r="K214" s="251"/>
      <c r="L214" s="255"/>
      <c r="M214" s="256"/>
      <c r="N214" s="257"/>
      <c r="O214" s="257"/>
      <c r="P214" s="257"/>
      <c r="Q214" s="257"/>
      <c r="R214" s="257"/>
      <c r="S214" s="257"/>
      <c r="T214" s="258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9" t="s">
        <v>446</v>
      </c>
      <c r="AU214" s="259" t="s">
        <v>83</v>
      </c>
      <c r="AV214" s="14" t="s">
        <v>81</v>
      </c>
      <c r="AW214" s="14" t="s">
        <v>35</v>
      </c>
      <c r="AX214" s="14" t="s">
        <v>74</v>
      </c>
      <c r="AY214" s="259" t="s">
        <v>426</v>
      </c>
    </row>
    <row r="215" s="13" customFormat="1">
      <c r="A215" s="13"/>
      <c r="B215" s="238"/>
      <c r="C215" s="239"/>
      <c r="D215" s="240" t="s">
        <v>446</v>
      </c>
      <c r="E215" s="241" t="s">
        <v>28</v>
      </c>
      <c r="F215" s="242" t="s">
        <v>491</v>
      </c>
      <c r="G215" s="239"/>
      <c r="H215" s="243">
        <v>8</v>
      </c>
      <c r="I215" s="244"/>
      <c r="J215" s="239"/>
      <c r="K215" s="239"/>
      <c r="L215" s="245"/>
      <c r="M215" s="246"/>
      <c r="N215" s="247"/>
      <c r="O215" s="247"/>
      <c r="P215" s="247"/>
      <c r="Q215" s="247"/>
      <c r="R215" s="247"/>
      <c r="S215" s="247"/>
      <c r="T215" s="248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9" t="s">
        <v>446</v>
      </c>
      <c r="AU215" s="249" t="s">
        <v>83</v>
      </c>
      <c r="AV215" s="13" t="s">
        <v>83</v>
      </c>
      <c r="AW215" s="13" t="s">
        <v>35</v>
      </c>
      <c r="AX215" s="13" t="s">
        <v>81</v>
      </c>
      <c r="AY215" s="249" t="s">
        <v>426</v>
      </c>
    </row>
    <row r="216" s="2" customFormat="1" ht="24.15" customHeight="1">
      <c r="A216" s="42"/>
      <c r="B216" s="43"/>
      <c r="C216" s="220" t="s">
        <v>732</v>
      </c>
      <c r="D216" s="220" t="s">
        <v>433</v>
      </c>
      <c r="E216" s="221" t="s">
        <v>5702</v>
      </c>
      <c r="F216" s="222" t="s">
        <v>5703</v>
      </c>
      <c r="G216" s="223" t="s">
        <v>436</v>
      </c>
      <c r="H216" s="224">
        <v>9.3000000000000007</v>
      </c>
      <c r="I216" s="225"/>
      <c r="J216" s="226">
        <f>ROUND(I216*H216,2)</f>
        <v>0</v>
      </c>
      <c r="K216" s="222" t="s">
        <v>437</v>
      </c>
      <c r="L216" s="48"/>
      <c r="M216" s="227" t="s">
        <v>28</v>
      </c>
      <c r="N216" s="228" t="s">
        <v>45</v>
      </c>
      <c r="O216" s="88"/>
      <c r="P216" s="229">
        <f>O216*H216</f>
        <v>0</v>
      </c>
      <c r="Q216" s="229">
        <v>0</v>
      </c>
      <c r="R216" s="229">
        <f>Q216*H216</f>
        <v>0</v>
      </c>
      <c r="S216" s="229">
        <v>0.0058399999999999997</v>
      </c>
      <c r="T216" s="230">
        <f>S216*H216</f>
        <v>0.054311999999999999</v>
      </c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R216" s="231" t="s">
        <v>645</v>
      </c>
      <c r="AT216" s="231" t="s">
        <v>433</v>
      </c>
      <c r="AU216" s="231" t="s">
        <v>83</v>
      </c>
      <c r="AY216" s="21" t="s">
        <v>426</v>
      </c>
      <c r="BE216" s="232">
        <f>IF(N216="základní",J216,0)</f>
        <v>0</v>
      </c>
      <c r="BF216" s="232">
        <f>IF(N216="snížená",J216,0)</f>
        <v>0</v>
      </c>
      <c r="BG216" s="232">
        <f>IF(N216="zákl. přenesená",J216,0)</f>
        <v>0</v>
      </c>
      <c r="BH216" s="232">
        <f>IF(N216="sníž. přenesená",J216,0)</f>
        <v>0</v>
      </c>
      <c r="BI216" s="232">
        <f>IF(N216="nulová",J216,0)</f>
        <v>0</v>
      </c>
      <c r="BJ216" s="21" t="s">
        <v>81</v>
      </c>
      <c r="BK216" s="232">
        <f>ROUND(I216*H216,2)</f>
        <v>0</v>
      </c>
      <c r="BL216" s="21" t="s">
        <v>645</v>
      </c>
      <c r="BM216" s="231" t="s">
        <v>5704</v>
      </c>
    </row>
    <row r="217" s="2" customFormat="1">
      <c r="A217" s="42"/>
      <c r="B217" s="43"/>
      <c r="C217" s="44"/>
      <c r="D217" s="233" t="s">
        <v>442</v>
      </c>
      <c r="E217" s="44"/>
      <c r="F217" s="234" t="s">
        <v>5705</v>
      </c>
      <c r="G217" s="44"/>
      <c r="H217" s="44"/>
      <c r="I217" s="235"/>
      <c r="J217" s="44"/>
      <c r="K217" s="44"/>
      <c r="L217" s="48"/>
      <c r="M217" s="236"/>
      <c r="N217" s="237"/>
      <c r="O217" s="88"/>
      <c r="P217" s="88"/>
      <c r="Q217" s="88"/>
      <c r="R217" s="88"/>
      <c r="S217" s="88"/>
      <c r="T217" s="89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T217" s="21" t="s">
        <v>442</v>
      </c>
      <c r="AU217" s="21" t="s">
        <v>83</v>
      </c>
    </row>
    <row r="218" s="14" customFormat="1">
      <c r="A218" s="14"/>
      <c r="B218" s="250"/>
      <c r="C218" s="251"/>
      <c r="D218" s="240" t="s">
        <v>446</v>
      </c>
      <c r="E218" s="252" t="s">
        <v>28</v>
      </c>
      <c r="F218" s="253" t="s">
        <v>5637</v>
      </c>
      <c r="G218" s="251"/>
      <c r="H218" s="252" t="s">
        <v>28</v>
      </c>
      <c r="I218" s="254"/>
      <c r="J218" s="251"/>
      <c r="K218" s="251"/>
      <c r="L218" s="255"/>
      <c r="M218" s="256"/>
      <c r="N218" s="257"/>
      <c r="O218" s="257"/>
      <c r="P218" s="257"/>
      <c r="Q218" s="257"/>
      <c r="R218" s="257"/>
      <c r="S218" s="257"/>
      <c r="T218" s="258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9" t="s">
        <v>446</v>
      </c>
      <c r="AU218" s="259" t="s">
        <v>83</v>
      </c>
      <c r="AV218" s="14" t="s">
        <v>81</v>
      </c>
      <c r="AW218" s="14" t="s">
        <v>35</v>
      </c>
      <c r="AX218" s="14" t="s">
        <v>74</v>
      </c>
      <c r="AY218" s="259" t="s">
        <v>426</v>
      </c>
    </row>
    <row r="219" s="13" customFormat="1">
      <c r="A219" s="13"/>
      <c r="B219" s="238"/>
      <c r="C219" s="239"/>
      <c r="D219" s="240" t="s">
        <v>446</v>
      </c>
      <c r="E219" s="241" t="s">
        <v>28</v>
      </c>
      <c r="F219" s="242" t="s">
        <v>5706</v>
      </c>
      <c r="G219" s="239"/>
      <c r="H219" s="243">
        <v>9.3000000000000007</v>
      </c>
      <c r="I219" s="244"/>
      <c r="J219" s="239"/>
      <c r="K219" s="239"/>
      <c r="L219" s="245"/>
      <c r="M219" s="246"/>
      <c r="N219" s="247"/>
      <c r="O219" s="247"/>
      <c r="P219" s="247"/>
      <c r="Q219" s="247"/>
      <c r="R219" s="247"/>
      <c r="S219" s="247"/>
      <c r="T219" s="248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9" t="s">
        <v>446</v>
      </c>
      <c r="AU219" s="249" t="s">
        <v>83</v>
      </c>
      <c r="AV219" s="13" t="s">
        <v>83</v>
      </c>
      <c r="AW219" s="13" t="s">
        <v>35</v>
      </c>
      <c r="AX219" s="13" t="s">
        <v>81</v>
      </c>
      <c r="AY219" s="249" t="s">
        <v>426</v>
      </c>
    </row>
    <row r="220" s="2" customFormat="1" ht="37.8" customHeight="1">
      <c r="A220" s="42"/>
      <c r="B220" s="43"/>
      <c r="C220" s="220" t="s">
        <v>737</v>
      </c>
      <c r="D220" s="220" t="s">
        <v>433</v>
      </c>
      <c r="E220" s="221" t="s">
        <v>5707</v>
      </c>
      <c r="F220" s="222" t="s">
        <v>5708</v>
      </c>
      <c r="G220" s="223" t="s">
        <v>859</v>
      </c>
      <c r="H220" s="224">
        <v>16</v>
      </c>
      <c r="I220" s="225"/>
      <c r="J220" s="226">
        <f>ROUND(I220*H220,2)</f>
        <v>0</v>
      </c>
      <c r="K220" s="222" t="s">
        <v>437</v>
      </c>
      <c r="L220" s="48"/>
      <c r="M220" s="227" t="s">
        <v>28</v>
      </c>
      <c r="N220" s="228" t="s">
        <v>45</v>
      </c>
      <c r="O220" s="88"/>
      <c r="P220" s="229">
        <f>O220*H220</f>
        <v>0</v>
      </c>
      <c r="Q220" s="229">
        <v>0</v>
      </c>
      <c r="R220" s="229">
        <f>Q220*H220</f>
        <v>0</v>
      </c>
      <c r="S220" s="229">
        <v>0.0018799999999999999</v>
      </c>
      <c r="T220" s="230">
        <f>S220*H220</f>
        <v>0.030079999999999999</v>
      </c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R220" s="231" t="s">
        <v>645</v>
      </c>
      <c r="AT220" s="231" t="s">
        <v>433</v>
      </c>
      <c r="AU220" s="231" t="s">
        <v>83</v>
      </c>
      <c r="AY220" s="21" t="s">
        <v>426</v>
      </c>
      <c r="BE220" s="232">
        <f>IF(N220="základní",J220,0)</f>
        <v>0</v>
      </c>
      <c r="BF220" s="232">
        <f>IF(N220="snížená",J220,0)</f>
        <v>0</v>
      </c>
      <c r="BG220" s="232">
        <f>IF(N220="zákl. přenesená",J220,0)</f>
        <v>0</v>
      </c>
      <c r="BH220" s="232">
        <f>IF(N220="sníž. přenesená",J220,0)</f>
        <v>0</v>
      </c>
      <c r="BI220" s="232">
        <f>IF(N220="nulová",J220,0)</f>
        <v>0</v>
      </c>
      <c r="BJ220" s="21" t="s">
        <v>81</v>
      </c>
      <c r="BK220" s="232">
        <f>ROUND(I220*H220,2)</f>
        <v>0</v>
      </c>
      <c r="BL220" s="21" t="s">
        <v>645</v>
      </c>
      <c r="BM220" s="231" t="s">
        <v>5709</v>
      </c>
    </row>
    <row r="221" s="2" customFormat="1">
      <c r="A221" s="42"/>
      <c r="B221" s="43"/>
      <c r="C221" s="44"/>
      <c r="D221" s="233" t="s">
        <v>442</v>
      </c>
      <c r="E221" s="44"/>
      <c r="F221" s="234" t="s">
        <v>5710</v>
      </c>
      <c r="G221" s="44"/>
      <c r="H221" s="44"/>
      <c r="I221" s="235"/>
      <c r="J221" s="44"/>
      <c r="K221" s="44"/>
      <c r="L221" s="48"/>
      <c r="M221" s="236"/>
      <c r="N221" s="237"/>
      <c r="O221" s="88"/>
      <c r="P221" s="88"/>
      <c r="Q221" s="88"/>
      <c r="R221" s="88"/>
      <c r="S221" s="88"/>
      <c r="T221" s="89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T221" s="21" t="s">
        <v>442</v>
      </c>
      <c r="AU221" s="21" t="s">
        <v>83</v>
      </c>
    </row>
    <row r="222" s="14" customFormat="1">
      <c r="A222" s="14"/>
      <c r="B222" s="250"/>
      <c r="C222" s="251"/>
      <c r="D222" s="240" t="s">
        <v>446</v>
      </c>
      <c r="E222" s="252" t="s">
        <v>28</v>
      </c>
      <c r="F222" s="253" t="s">
        <v>5637</v>
      </c>
      <c r="G222" s="251"/>
      <c r="H222" s="252" t="s">
        <v>28</v>
      </c>
      <c r="I222" s="254"/>
      <c r="J222" s="251"/>
      <c r="K222" s="251"/>
      <c r="L222" s="255"/>
      <c r="M222" s="256"/>
      <c r="N222" s="257"/>
      <c r="O222" s="257"/>
      <c r="P222" s="257"/>
      <c r="Q222" s="257"/>
      <c r="R222" s="257"/>
      <c r="S222" s="257"/>
      <c r="T222" s="258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9" t="s">
        <v>446</v>
      </c>
      <c r="AU222" s="259" t="s">
        <v>83</v>
      </c>
      <c r="AV222" s="14" t="s">
        <v>81</v>
      </c>
      <c r="AW222" s="14" t="s">
        <v>35</v>
      </c>
      <c r="AX222" s="14" t="s">
        <v>74</v>
      </c>
      <c r="AY222" s="259" t="s">
        <v>426</v>
      </c>
    </row>
    <row r="223" s="13" customFormat="1">
      <c r="A223" s="13"/>
      <c r="B223" s="238"/>
      <c r="C223" s="239"/>
      <c r="D223" s="240" t="s">
        <v>446</v>
      </c>
      <c r="E223" s="241" t="s">
        <v>28</v>
      </c>
      <c r="F223" s="242" t="s">
        <v>645</v>
      </c>
      <c r="G223" s="239"/>
      <c r="H223" s="243">
        <v>16</v>
      </c>
      <c r="I223" s="244"/>
      <c r="J223" s="239"/>
      <c r="K223" s="239"/>
      <c r="L223" s="245"/>
      <c r="M223" s="246"/>
      <c r="N223" s="247"/>
      <c r="O223" s="247"/>
      <c r="P223" s="247"/>
      <c r="Q223" s="247"/>
      <c r="R223" s="247"/>
      <c r="S223" s="247"/>
      <c r="T223" s="248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9" t="s">
        <v>446</v>
      </c>
      <c r="AU223" s="249" t="s">
        <v>83</v>
      </c>
      <c r="AV223" s="13" t="s">
        <v>83</v>
      </c>
      <c r="AW223" s="13" t="s">
        <v>35</v>
      </c>
      <c r="AX223" s="13" t="s">
        <v>81</v>
      </c>
      <c r="AY223" s="249" t="s">
        <v>426</v>
      </c>
    </row>
    <row r="224" s="2" customFormat="1" ht="16.5" customHeight="1">
      <c r="A224" s="42"/>
      <c r="B224" s="43"/>
      <c r="C224" s="220" t="s">
        <v>305</v>
      </c>
      <c r="D224" s="220" t="s">
        <v>433</v>
      </c>
      <c r="E224" s="221" t="s">
        <v>5711</v>
      </c>
      <c r="F224" s="222" t="s">
        <v>5712</v>
      </c>
      <c r="G224" s="223" t="s">
        <v>859</v>
      </c>
      <c r="H224" s="224">
        <v>1</v>
      </c>
      <c r="I224" s="225"/>
      <c r="J224" s="226">
        <f>ROUND(I224*H224,2)</f>
        <v>0</v>
      </c>
      <c r="K224" s="222" t="s">
        <v>28</v>
      </c>
      <c r="L224" s="48"/>
      <c r="M224" s="227" t="s">
        <v>28</v>
      </c>
      <c r="N224" s="228" t="s">
        <v>45</v>
      </c>
      <c r="O224" s="88"/>
      <c r="P224" s="229">
        <f>O224*H224</f>
        <v>0</v>
      </c>
      <c r="Q224" s="229">
        <v>0</v>
      </c>
      <c r="R224" s="229">
        <f>Q224*H224</f>
        <v>0</v>
      </c>
      <c r="S224" s="229">
        <v>0.0018799999999999999</v>
      </c>
      <c r="T224" s="230">
        <f>S224*H224</f>
        <v>0.0018799999999999999</v>
      </c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R224" s="231" t="s">
        <v>645</v>
      </c>
      <c r="AT224" s="231" t="s">
        <v>433</v>
      </c>
      <c r="AU224" s="231" t="s">
        <v>83</v>
      </c>
      <c r="AY224" s="21" t="s">
        <v>426</v>
      </c>
      <c r="BE224" s="232">
        <f>IF(N224="základní",J224,0)</f>
        <v>0</v>
      </c>
      <c r="BF224" s="232">
        <f>IF(N224="snížená",J224,0)</f>
        <v>0</v>
      </c>
      <c r="BG224" s="232">
        <f>IF(N224="zákl. přenesená",J224,0)</f>
        <v>0</v>
      </c>
      <c r="BH224" s="232">
        <f>IF(N224="sníž. přenesená",J224,0)</f>
        <v>0</v>
      </c>
      <c r="BI224" s="232">
        <f>IF(N224="nulová",J224,0)</f>
        <v>0</v>
      </c>
      <c r="BJ224" s="21" t="s">
        <v>81</v>
      </c>
      <c r="BK224" s="232">
        <f>ROUND(I224*H224,2)</f>
        <v>0</v>
      </c>
      <c r="BL224" s="21" t="s">
        <v>645</v>
      </c>
      <c r="BM224" s="231" t="s">
        <v>5713</v>
      </c>
    </row>
    <row r="225" s="14" customFormat="1">
      <c r="A225" s="14"/>
      <c r="B225" s="250"/>
      <c r="C225" s="251"/>
      <c r="D225" s="240" t="s">
        <v>446</v>
      </c>
      <c r="E225" s="252" t="s">
        <v>28</v>
      </c>
      <c r="F225" s="253" t="s">
        <v>5637</v>
      </c>
      <c r="G225" s="251"/>
      <c r="H225" s="252" t="s">
        <v>28</v>
      </c>
      <c r="I225" s="254"/>
      <c r="J225" s="251"/>
      <c r="K225" s="251"/>
      <c r="L225" s="255"/>
      <c r="M225" s="256"/>
      <c r="N225" s="257"/>
      <c r="O225" s="257"/>
      <c r="P225" s="257"/>
      <c r="Q225" s="257"/>
      <c r="R225" s="257"/>
      <c r="S225" s="257"/>
      <c r="T225" s="258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9" t="s">
        <v>446</v>
      </c>
      <c r="AU225" s="259" t="s">
        <v>83</v>
      </c>
      <c r="AV225" s="14" t="s">
        <v>81</v>
      </c>
      <c r="AW225" s="14" t="s">
        <v>35</v>
      </c>
      <c r="AX225" s="14" t="s">
        <v>74</v>
      </c>
      <c r="AY225" s="259" t="s">
        <v>426</v>
      </c>
    </row>
    <row r="226" s="13" customFormat="1">
      <c r="A226" s="13"/>
      <c r="B226" s="238"/>
      <c r="C226" s="239"/>
      <c r="D226" s="240" t="s">
        <v>446</v>
      </c>
      <c r="E226" s="241" t="s">
        <v>28</v>
      </c>
      <c r="F226" s="242" t="s">
        <v>81</v>
      </c>
      <c r="G226" s="239"/>
      <c r="H226" s="243">
        <v>1</v>
      </c>
      <c r="I226" s="244"/>
      <c r="J226" s="239"/>
      <c r="K226" s="239"/>
      <c r="L226" s="245"/>
      <c r="M226" s="246"/>
      <c r="N226" s="247"/>
      <c r="O226" s="247"/>
      <c r="P226" s="247"/>
      <c r="Q226" s="247"/>
      <c r="R226" s="247"/>
      <c r="S226" s="247"/>
      <c r="T226" s="248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9" t="s">
        <v>446</v>
      </c>
      <c r="AU226" s="249" t="s">
        <v>83</v>
      </c>
      <c r="AV226" s="13" t="s">
        <v>83</v>
      </c>
      <c r="AW226" s="13" t="s">
        <v>35</v>
      </c>
      <c r="AX226" s="13" t="s">
        <v>81</v>
      </c>
      <c r="AY226" s="249" t="s">
        <v>426</v>
      </c>
    </row>
    <row r="227" s="2" customFormat="1" ht="24.15" customHeight="1">
      <c r="A227" s="42"/>
      <c r="B227" s="43"/>
      <c r="C227" s="220" t="s">
        <v>749</v>
      </c>
      <c r="D227" s="220" t="s">
        <v>433</v>
      </c>
      <c r="E227" s="221" t="s">
        <v>5714</v>
      </c>
      <c r="F227" s="222" t="s">
        <v>5715</v>
      </c>
      <c r="G227" s="223" t="s">
        <v>949</v>
      </c>
      <c r="H227" s="224">
        <v>147.69999999999999</v>
      </c>
      <c r="I227" s="225"/>
      <c r="J227" s="226">
        <f>ROUND(I227*H227,2)</f>
        <v>0</v>
      </c>
      <c r="K227" s="222" t="s">
        <v>437</v>
      </c>
      <c r="L227" s="48"/>
      <c r="M227" s="227" t="s">
        <v>28</v>
      </c>
      <c r="N227" s="228" t="s">
        <v>45</v>
      </c>
      <c r="O227" s="88"/>
      <c r="P227" s="229">
        <f>O227*H227</f>
        <v>0</v>
      </c>
      <c r="Q227" s="229">
        <v>0</v>
      </c>
      <c r="R227" s="229">
        <f>Q227*H227</f>
        <v>0</v>
      </c>
      <c r="S227" s="229">
        <v>0.0025999999999999999</v>
      </c>
      <c r="T227" s="230">
        <f>S227*H227</f>
        <v>0.38401999999999997</v>
      </c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R227" s="231" t="s">
        <v>645</v>
      </c>
      <c r="AT227" s="231" t="s">
        <v>433</v>
      </c>
      <c r="AU227" s="231" t="s">
        <v>83</v>
      </c>
      <c r="AY227" s="21" t="s">
        <v>426</v>
      </c>
      <c r="BE227" s="232">
        <f>IF(N227="základní",J227,0)</f>
        <v>0</v>
      </c>
      <c r="BF227" s="232">
        <f>IF(N227="snížená",J227,0)</f>
        <v>0</v>
      </c>
      <c r="BG227" s="232">
        <f>IF(N227="zákl. přenesená",J227,0)</f>
        <v>0</v>
      </c>
      <c r="BH227" s="232">
        <f>IF(N227="sníž. přenesená",J227,0)</f>
        <v>0</v>
      </c>
      <c r="BI227" s="232">
        <f>IF(N227="nulová",J227,0)</f>
        <v>0</v>
      </c>
      <c r="BJ227" s="21" t="s">
        <v>81</v>
      </c>
      <c r="BK227" s="232">
        <f>ROUND(I227*H227,2)</f>
        <v>0</v>
      </c>
      <c r="BL227" s="21" t="s">
        <v>645</v>
      </c>
      <c r="BM227" s="231" t="s">
        <v>5716</v>
      </c>
    </row>
    <row r="228" s="2" customFormat="1">
      <c r="A228" s="42"/>
      <c r="B228" s="43"/>
      <c r="C228" s="44"/>
      <c r="D228" s="233" t="s">
        <v>442</v>
      </c>
      <c r="E228" s="44"/>
      <c r="F228" s="234" t="s">
        <v>5717</v>
      </c>
      <c r="G228" s="44"/>
      <c r="H228" s="44"/>
      <c r="I228" s="235"/>
      <c r="J228" s="44"/>
      <c r="K228" s="44"/>
      <c r="L228" s="48"/>
      <c r="M228" s="236"/>
      <c r="N228" s="237"/>
      <c r="O228" s="88"/>
      <c r="P228" s="88"/>
      <c r="Q228" s="88"/>
      <c r="R228" s="88"/>
      <c r="S228" s="88"/>
      <c r="T228" s="89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T228" s="21" t="s">
        <v>442</v>
      </c>
      <c r="AU228" s="21" t="s">
        <v>83</v>
      </c>
    </row>
    <row r="229" s="14" customFormat="1">
      <c r="A229" s="14"/>
      <c r="B229" s="250"/>
      <c r="C229" s="251"/>
      <c r="D229" s="240" t="s">
        <v>446</v>
      </c>
      <c r="E229" s="252" t="s">
        <v>28</v>
      </c>
      <c r="F229" s="253" t="s">
        <v>5637</v>
      </c>
      <c r="G229" s="251"/>
      <c r="H229" s="252" t="s">
        <v>28</v>
      </c>
      <c r="I229" s="254"/>
      <c r="J229" s="251"/>
      <c r="K229" s="251"/>
      <c r="L229" s="255"/>
      <c r="M229" s="256"/>
      <c r="N229" s="257"/>
      <c r="O229" s="257"/>
      <c r="P229" s="257"/>
      <c r="Q229" s="257"/>
      <c r="R229" s="257"/>
      <c r="S229" s="257"/>
      <c r="T229" s="258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9" t="s">
        <v>446</v>
      </c>
      <c r="AU229" s="259" t="s">
        <v>83</v>
      </c>
      <c r="AV229" s="14" t="s">
        <v>81</v>
      </c>
      <c r="AW229" s="14" t="s">
        <v>35</v>
      </c>
      <c r="AX229" s="14" t="s">
        <v>74</v>
      </c>
      <c r="AY229" s="259" t="s">
        <v>426</v>
      </c>
    </row>
    <row r="230" s="13" customFormat="1">
      <c r="A230" s="13"/>
      <c r="B230" s="238"/>
      <c r="C230" s="239"/>
      <c r="D230" s="240" t="s">
        <v>446</v>
      </c>
      <c r="E230" s="241" t="s">
        <v>28</v>
      </c>
      <c r="F230" s="242" t="s">
        <v>5718</v>
      </c>
      <c r="G230" s="239"/>
      <c r="H230" s="243">
        <v>147.69999999999999</v>
      </c>
      <c r="I230" s="244"/>
      <c r="J230" s="239"/>
      <c r="K230" s="239"/>
      <c r="L230" s="245"/>
      <c r="M230" s="246"/>
      <c r="N230" s="247"/>
      <c r="O230" s="247"/>
      <c r="P230" s="247"/>
      <c r="Q230" s="247"/>
      <c r="R230" s="247"/>
      <c r="S230" s="247"/>
      <c r="T230" s="248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9" t="s">
        <v>446</v>
      </c>
      <c r="AU230" s="249" t="s">
        <v>83</v>
      </c>
      <c r="AV230" s="13" t="s">
        <v>83</v>
      </c>
      <c r="AW230" s="13" t="s">
        <v>35</v>
      </c>
      <c r="AX230" s="13" t="s">
        <v>81</v>
      </c>
      <c r="AY230" s="249" t="s">
        <v>426</v>
      </c>
    </row>
    <row r="231" s="2" customFormat="1" ht="16.5" customHeight="1">
      <c r="A231" s="42"/>
      <c r="B231" s="43"/>
      <c r="C231" s="220" t="s">
        <v>223</v>
      </c>
      <c r="D231" s="220" t="s">
        <v>433</v>
      </c>
      <c r="E231" s="221" t="s">
        <v>5719</v>
      </c>
      <c r="F231" s="222" t="s">
        <v>5720</v>
      </c>
      <c r="G231" s="223" t="s">
        <v>949</v>
      </c>
      <c r="H231" s="224">
        <v>144.19999999999999</v>
      </c>
      <c r="I231" s="225"/>
      <c r="J231" s="226">
        <f>ROUND(I231*H231,2)</f>
        <v>0</v>
      </c>
      <c r="K231" s="222" t="s">
        <v>437</v>
      </c>
      <c r="L231" s="48"/>
      <c r="M231" s="227" t="s">
        <v>28</v>
      </c>
      <c r="N231" s="228" t="s">
        <v>45</v>
      </c>
      <c r="O231" s="88"/>
      <c r="P231" s="229">
        <f>O231*H231</f>
        <v>0</v>
      </c>
      <c r="Q231" s="229">
        <v>0</v>
      </c>
      <c r="R231" s="229">
        <f>Q231*H231</f>
        <v>0</v>
      </c>
      <c r="S231" s="229">
        <v>0.0039399999999999999</v>
      </c>
      <c r="T231" s="230">
        <f>S231*H231</f>
        <v>0.56814799999999999</v>
      </c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R231" s="231" t="s">
        <v>645</v>
      </c>
      <c r="AT231" s="231" t="s">
        <v>433</v>
      </c>
      <c r="AU231" s="231" t="s">
        <v>83</v>
      </c>
      <c r="AY231" s="21" t="s">
        <v>426</v>
      </c>
      <c r="BE231" s="232">
        <f>IF(N231="základní",J231,0)</f>
        <v>0</v>
      </c>
      <c r="BF231" s="232">
        <f>IF(N231="snížená",J231,0)</f>
        <v>0</v>
      </c>
      <c r="BG231" s="232">
        <f>IF(N231="zákl. přenesená",J231,0)</f>
        <v>0</v>
      </c>
      <c r="BH231" s="232">
        <f>IF(N231="sníž. přenesená",J231,0)</f>
        <v>0</v>
      </c>
      <c r="BI231" s="232">
        <f>IF(N231="nulová",J231,0)</f>
        <v>0</v>
      </c>
      <c r="BJ231" s="21" t="s">
        <v>81</v>
      </c>
      <c r="BK231" s="232">
        <f>ROUND(I231*H231,2)</f>
        <v>0</v>
      </c>
      <c r="BL231" s="21" t="s">
        <v>645</v>
      </c>
      <c r="BM231" s="231" t="s">
        <v>5721</v>
      </c>
    </row>
    <row r="232" s="2" customFormat="1">
      <c r="A232" s="42"/>
      <c r="B232" s="43"/>
      <c r="C232" s="44"/>
      <c r="D232" s="233" t="s">
        <v>442</v>
      </c>
      <c r="E232" s="44"/>
      <c r="F232" s="234" t="s">
        <v>5722</v>
      </c>
      <c r="G232" s="44"/>
      <c r="H232" s="44"/>
      <c r="I232" s="235"/>
      <c r="J232" s="44"/>
      <c r="K232" s="44"/>
      <c r="L232" s="48"/>
      <c r="M232" s="236"/>
      <c r="N232" s="237"/>
      <c r="O232" s="88"/>
      <c r="P232" s="88"/>
      <c r="Q232" s="88"/>
      <c r="R232" s="88"/>
      <c r="S232" s="88"/>
      <c r="T232" s="89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T232" s="21" t="s">
        <v>442</v>
      </c>
      <c r="AU232" s="21" t="s">
        <v>83</v>
      </c>
    </row>
    <row r="233" s="14" customFormat="1">
      <c r="A233" s="14"/>
      <c r="B233" s="250"/>
      <c r="C233" s="251"/>
      <c r="D233" s="240" t="s">
        <v>446</v>
      </c>
      <c r="E233" s="252" t="s">
        <v>28</v>
      </c>
      <c r="F233" s="253" t="s">
        <v>5637</v>
      </c>
      <c r="G233" s="251"/>
      <c r="H233" s="252" t="s">
        <v>28</v>
      </c>
      <c r="I233" s="254"/>
      <c r="J233" s="251"/>
      <c r="K233" s="251"/>
      <c r="L233" s="255"/>
      <c r="M233" s="256"/>
      <c r="N233" s="257"/>
      <c r="O233" s="257"/>
      <c r="P233" s="257"/>
      <c r="Q233" s="257"/>
      <c r="R233" s="257"/>
      <c r="S233" s="257"/>
      <c r="T233" s="258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9" t="s">
        <v>446</v>
      </c>
      <c r="AU233" s="259" t="s">
        <v>83</v>
      </c>
      <c r="AV233" s="14" t="s">
        <v>81</v>
      </c>
      <c r="AW233" s="14" t="s">
        <v>35</v>
      </c>
      <c r="AX233" s="14" t="s">
        <v>74</v>
      </c>
      <c r="AY233" s="259" t="s">
        <v>426</v>
      </c>
    </row>
    <row r="234" s="13" customFormat="1">
      <c r="A234" s="13"/>
      <c r="B234" s="238"/>
      <c r="C234" s="239"/>
      <c r="D234" s="240" t="s">
        <v>446</v>
      </c>
      <c r="E234" s="241" t="s">
        <v>28</v>
      </c>
      <c r="F234" s="242" t="s">
        <v>5723</v>
      </c>
      <c r="G234" s="239"/>
      <c r="H234" s="243">
        <v>144.19999999999999</v>
      </c>
      <c r="I234" s="244"/>
      <c r="J234" s="239"/>
      <c r="K234" s="239"/>
      <c r="L234" s="245"/>
      <c r="M234" s="246"/>
      <c r="N234" s="247"/>
      <c r="O234" s="247"/>
      <c r="P234" s="247"/>
      <c r="Q234" s="247"/>
      <c r="R234" s="247"/>
      <c r="S234" s="247"/>
      <c r="T234" s="248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9" t="s">
        <v>446</v>
      </c>
      <c r="AU234" s="249" t="s">
        <v>83</v>
      </c>
      <c r="AV234" s="13" t="s">
        <v>83</v>
      </c>
      <c r="AW234" s="13" t="s">
        <v>35</v>
      </c>
      <c r="AX234" s="13" t="s">
        <v>81</v>
      </c>
      <c r="AY234" s="249" t="s">
        <v>426</v>
      </c>
    </row>
    <row r="235" s="2" customFormat="1" ht="62.7" customHeight="1">
      <c r="A235" s="42"/>
      <c r="B235" s="43"/>
      <c r="C235" s="220" t="s">
        <v>761</v>
      </c>
      <c r="D235" s="220" t="s">
        <v>433</v>
      </c>
      <c r="E235" s="221" t="s">
        <v>3166</v>
      </c>
      <c r="F235" s="222" t="s">
        <v>3167</v>
      </c>
      <c r="G235" s="223" t="s">
        <v>436</v>
      </c>
      <c r="H235" s="224">
        <v>30</v>
      </c>
      <c r="I235" s="225"/>
      <c r="J235" s="226">
        <f>ROUND(I235*H235,2)</f>
        <v>0</v>
      </c>
      <c r="K235" s="222" t="s">
        <v>437</v>
      </c>
      <c r="L235" s="48"/>
      <c r="M235" s="227" t="s">
        <v>28</v>
      </c>
      <c r="N235" s="228" t="s">
        <v>45</v>
      </c>
      <c r="O235" s="88"/>
      <c r="P235" s="229">
        <f>O235*H235</f>
        <v>0</v>
      </c>
      <c r="Q235" s="229">
        <v>0.0066100000000000004</v>
      </c>
      <c r="R235" s="229">
        <f>Q235*H235</f>
        <v>0.1983</v>
      </c>
      <c r="S235" s="229">
        <v>0</v>
      </c>
      <c r="T235" s="230">
        <f>S235*H235</f>
        <v>0</v>
      </c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R235" s="231" t="s">
        <v>645</v>
      </c>
      <c r="AT235" s="231" t="s">
        <v>433</v>
      </c>
      <c r="AU235" s="231" t="s">
        <v>83</v>
      </c>
      <c r="AY235" s="21" t="s">
        <v>426</v>
      </c>
      <c r="BE235" s="232">
        <f>IF(N235="základní",J235,0)</f>
        <v>0</v>
      </c>
      <c r="BF235" s="232">
        <f>IF(N235="snížená",J235,0)</f>
        <v>0</v>
      </c>
      <c r="BG235" s="232">
        <f>IF(N235="zákl. přenesená",J235,0)</f>
        <v>0</v>
      </c>
      <c r="BH235" s="232">
        <f>IF(N235="sníž. přenesená",J235,0)</f>
        <v>0</v>
      </c>
      <c r="BI235" s="232">
        <f>IF(N235="nulová",J235,0)</f>
        <v>0</v>
      </c>
      <c r="BJ235" s="21" t="s">
        <v>81</v>
      </c>
      <c r="BK235" s="232">
        <f>ROUND(I235*H235,2)</f>
        <v>0</v>
      </c>
      <c r="BL235" s="21" t="s">
        <v>645</v>
      </c>
      <c r="BM235" s="231" t="s">
        <v>5724</v>
      </c>
    </row>
    <row r="236" s="2" customFormat="1">
      <c r="A236" s="42"/>
      <c r="B236" s="43"/>
      <c r="C236" s="44"/>
      <c r="D236" s="233" t="s">
        <v>442</v>
      </c>
      <c r="E236" s="44"/>
      <c r="F236" s="234" t="s">
        <v>3169</v>
      </c>
      <c r="G236" s="44"/>
      <c r="H236" s="44"/>
      <c r="I236" s="235"/>
      <c r="J236" s="44"/>
      <c r="K236" s="44"/>
      <c r="L236" s="48"/>
      <c r="M236" s="236"/>
      <c r="N236" s="237"/>
      <c r="O236" s="88"/>
      <c r="P236" s="88"/>
      <c r="Q236" s="88"/>
      <c r="R236" s="88"/>
      <c r="S236" s="88"/>
      <c r="T236" s="89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T236" s="21" t="s">
        <v>442</v>
      </c>
      <c r="AU236" s="21" t="s">
        <v>83</v>
      </c>
    </row>
    <row r="237" s="13" customFormat="1">
      <c r="A237" s="13"/>
      <c r="B237" s="238"/>
      <c r="C237" s="239"/>
      <c r="D237" s="240" t="s">
        <v>446</v>
      </c>
      <c r="E237" s="241" t="s">
        <v>28</v>
      </c>
      <c r="F237" s="242" t="s">
        <v>5598</v>
      </c>
      <c r="G237" s="239"/>
      <c r="H237" s="243">
        <v>30</v>
      </c>
      <c r="I237" s="244"/>
      <c r="J237" s="239"/>
      <c r="K237" s="239"/>
      <c r="L237" s="245"/>
      <c r="M237" s="246"/>
      <c r="N237" s="247"/>
      <c r="O237" s="247"/>
      <c r="P237" s="247"/>
      <c r="Q237" s="247"/>
      <c r="R237" s="247"/>
      <c r="S237" s="247"/>
      <c r="T237" s="248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9" t="s">
        <v>446</v>
      </c>
      <c r="AU237" s="249" t="s">
        <v>83</v>
      </c>
      <c r="AV237" s="13" t="s">
        <v>83</v>
      </c>
      <c r="AW237" s="13" t="s">
        <v>35</v>
      </c>
      <c r="AX237" s="13" t="s">
        <v>81</v>
      </c>
      <c r="AY237" s="249" t="s">
        <v>426</v>
      </c>
    </row>
    <row r="238" s="2" customFormat="1" ht="49.05" customHeight="1">
      <c r="A238" s="42"/>
      <c r="B238" s="43"/>
      <c r="C238" s="220" t="s">
        <v>769</v>
      </c>
      <c r="D238" s="220" t="s">
        <v>433</v>
      </c>
      <c r="E238" s="221" t="s">
        <v>3174</v>
      </c>
      <c r="F238" s="222" t="s">
        <v>3175</v>
      </c>
      <c r="G238" s="223" t="s">
        <v>436</v>
      </c>
      <c r="H238" s="224">
        <v>199.232</v>
      </c>
      <c r="I238" s="225"/>
      <c r="J238" s="226">
        <f>ROUND(I238*H238,2)</f>
        <v>0</v>
      </c>
      <c r="K238" s="222" t="s">
        <v>28</v>
      </c>
      <c r="L238" s="48"/>
      <c r="M238" s="227" t="s">
        <v>28</v>
      </c>
      <c r="N238" s="228" t="s">
        <v>45</v>
      </c>
      <c r="O238" s="88"/>
      <c r="P238" s="229">
        <f>O238*H238</f>
        <v>0</v>
      </c>
      <c r="Q238" s="229">
        <v>0.0066</v>
      </c>
      <c r="R238" s="229">
        <f>Q238*H238</f>
        <v>1.3149312</v>
      </c>
      <c r="S238" s="229">
        <v>0</v>
      </c>
      <c r="T238" s="230">
        <f>S238*H238</f>
        <v>0</v>
      </c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R238" s="231" t="s">
        <v>645</v>
      </c>
      <c r="AT238" s="231" t="s">
        <v>433</v>
      </c>
      <c r="AU238" s="231" t="s">
        <v>83</v>
      </c>
      <c r="AY238" s="21" t="s">
        <v>426</v>
      </c>
      <c r="BE238" s="232">
        <f>IF(N238="základní",J238,0)</f>
        <v>0</v>
      </c>
      <c r="BF238" s="232">
        <f>IF(N238="snížená",J238,0)</f>
        <v>0</v>
      </c>
      <c r="BG238" s="232">
        <f>IF(N238="zákl. přenesená",J238,0)</f>
        <v>0</v>
      </c>
      <c r="BH238" s="232">
        <f>IF(N238="sníž. přenesená",J238,0)</f>
        <v>0</v>
      </c>
      <c r="BI238" s="232">
        <f>IF(N238="nulová",J238,0)</f>
        <v>0</v>
      </c>
      <c r="BJ238" s="21" t="s">
        <v>81</v>
      </c>
      <c r="BK238" s="232">
        <f>ROUND(I238*H238,2)</f>
        <v>0</v>
      </c>
      <c r="BL238" s="21" t="s">
        <v>645</v>
      </c>
      <c r="BM238" s="231" t="s">
        <v>5725</v>
      </c>
    </row>
    <row r="239" s="13" customFormat="1">
      <c r="A239" s="13"/>
      <c r="B239" s="238"/>
      <c r="C239" s="239"/>
      <c r="D239" s="240" t="s">
        <v>446</v>
      </c>
      <c r="E239" s="241" t="s">
        <v>28</v>
      </c>
      <c r="F239" s="242" t="s">
        <v>5596</v>
      </c>
      <c r="G239" s="239"/>
      <c r="H239" s="243">
        <v>199.232</v>
      </c>
      <c r="I239" s="244"/>
      <c r="J239" s="239"/>
      <c r="K239" s="239"/>
      <c r="L239" s="245"/>
      <c r="M239" s="246"/>
      <c r="N239" s="247"/>
      <c r="O239" s="247"/>
      <c r="P239" s="247"/>
      <c r="Q239" s="247"/>
      <c r="R239" s="247"/>
      <c r="S239" s="247"/>
      <c r="T239" s="248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9" t="s">
        <v>446</v>
      </c>
      <c r="AU239" s="249" t="s">
        <v>83</v>
      </c>
      <c r="AV239" s="13" t="s">
        <v>83</v>
      </c>
      <c r="AW239" s="13" t="s">
        <v>35</v>
      </c>
      <c r="AX239" s="13" t="s">
        <v>81</v>
      </c>
      <c r="AY239" s="249" t="s">
        <v>426</v>
      </c>
    </row>
    <row r="240" s="2" customFormat="1" ht="44.25" customHeight="1">
      <c r="A240" s="42"/>
      <c r="B240" s="43"/>
      <c r="C240" s="220" t="s">
        <v>775</v>
      </c>
      <c r="D240" s="220" t="s">
        <v>433</v>
      </c>
      <c r="E240" s="221" t="s">
        <v>5726</v>
      </c>
      <c r="F240" s="222" t="s">
        <v>5727</v>
      </c>
      <c r="G240" s="223" t="s">
        <v>949</v>
      </c>
      <c r="H240" s="224">
        <v>11</v>
      </c>
      <c r="I240" s="225"/>
      <c r="J240" s="226">
        <f>ROUND(I240*H240,2)</f>
        <v>0</v>
      </c>
      <c r="K240" s="222" t="s">
        <v>437</v>
      </c>
      <c r="L240" s="48"/>
      <c r="M240" s="227" t="s">
        <v>28</v>
      </c>
      <c r="N240" s="228" t="s">
        <v>45</v>
      </c>
      <c r="O240" s="88"/>
      <c r="P240" s="229">
        <f>O240*H240</f>
        <v>0</v>
      </c>
      <c r="Q240" s="229">
        <v>0.00346</v>
      </c>
      <c r="R240" s="229">
        <f>Q240*H240</f>
        <v>0.038059999999999997</v>
      </c>
      <c r="S240" s="229">
        <v>0</v>
      </c>
      <c r="T240" s="230">
        <f>S240*H240</f>
        <v>0</v>
      </c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R240" s="231" t="s">
        <v>645</v>
      </c>
      <c r="AT240" s="231" t="s">
        <v>433</v>
      </c>
      <c r="AU240" s="231" t="s">
        <v>83</v>
      </c>
      <c r="AY240" s="21" t="s">
        <v>426</v>
      </c>
      <c r="BE240" s="232">
        <f>IF(N240="základní",J240,0)</f>
        <v>0</v>
      </c>
      <c r="BF240" s="232">
        <f>IF(N240="snížená",J240,0)</f>
        <v>0</v>
      </c>
      <c r="BG240" s="232">
        <f>IF(N240="zákl. přenesená",J240,0)</f>
        <v>0</v>
      </c>
      <c r="BH240" s="232">
        <f>IF(N240="sníž. přenesená",J240,0)</f>
        <v>0</v>
      </c>
      <c r="BI240" s="232">
        <f>IF(N240="nulová",J240,0)</f>
        <v>0</v>
      </c>
      <c r="BJ240" s="21" t="s">
        <v>81</v>
      </c>
      <c r="BK240" s="232">
        <f>ROUND(I240*H240,2)</f>
        <v>0</v>
      </c>
      <c r="BL240" s="21" t="s">
        <v>645</v>
      </c>
      <c r="BM240" s="231" t="s">
        <v>5728</v>
      </c>
    </row>
    <row r="241" s="2" customFormat="1">
      <c r="A241" s="42"/>
      <c r="B241" s="43"/>
      <c r="C241" s="44"/>
      <c r="D241" s="233" t="s">
        <v>442</v>
      </c>
      <c r="E241" s="44"/>
      <c r="F241" s="234" t="s">
        <v>5729</v>
      </c>
      <c r="G241" s="44"/>
      <c r="H241" s="44"/>
      <c r="I241" s="235"/>
      <c r="J241" s="44"/>
      <c r="K241" s="44"/>
      <c r="L241" s="48"/>
      <c r="M241" s="236"/>
      <c r="N241" s="237"/>
      <c r="O241" s="88"/>
      <c r="P241" s="88"/>
      <c r="Q241" s="88"/>
      <c r="R241" s="88"/>
      <c r="S241" s="88"/>
      <c r="T241" s="89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T241" s="21" t="s">
        <v>442</v>
      </c>
      <c r="AU241" s="21" t="s">
        <v>83</v>
      </c>
    </row>
    <row r="242" s="14" customFormat="1">
      <c r="A242" s="14"/>
      <c r="B242" s="250"/>
      <c r="C242" s="251"/>
      <c r="D242" s="240" t="s">
        <v>446</v>
      </c>
      <c r="E242" s="252" t="s">
        <v>28</v>
      </c>
      <c r="F242" s="253" t="s">
        <v>899</v>
      </c>
      <c r="G242" s="251"/>
      <c r="H242" s="252" t="s">
        <v>28</v>
      </c>
      <c r="I242" s="254"/>
      <c r="J242" s="251"/>
      <c r="K242" s="251"/>
      <c r="L242" s="255"/>
      <c r="M242" s="256"/>
      <c r="N242" s="257"/>
      <c r="O242" s="257"/>
      <c r="P242" s="257"/>
      <c r="Q242" s="257"/>
      <c r="R242" s="257"/>
      <c r="S242" s="257"/>
      <c r="T242" s="258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9" t="s">
        <v>446</v>
      </c>
      <c r="AU242" s="259" t="s">
        <v>83</v>
      </c>
      <c r="AV242" s="14" t="s">
        <v>81</v>
      </c>
      <c r="AW242" s="14" t="s">
        <v>35</v>
      </c>
      <c r="AX242" s="14" t="s">
        <v>74</v>
      </c>
      <c r="AY242" s="259" t="s">
        <v>426</v>
      </c>
    </row>
    <row r="243" s="14" customFormat="1">
      <c r="A243" s="14"/>
      <c r="B243" s="250"/>
      <c r="C243" s="251"/>
      <c r="D243" s="240" t="s">
        <v>446</v>
      </c>
      <c r="E243" s="252" t="s">
        <v>28</v>
      </c>
      <c r="F243" s="253" t="s">
        <v>3170</v>
      </c>
      <c r="G243" s="251"/>
      <c r="H243" s="252" t="s">
        <v>28</v>
      </c>
      <c r="I243" s="254"/>
      <c r="J243" s="251"/>
      <c r="K243" s="251"/>
      <c r="L243" s="255"/>
      <c r="M243" s="256"/>
      <c r="N243" s="257"/>
      <c r="O243" s="257"/>
      <c r="P243" s="257"/>
      <c r="Q243" s="257"/>
      <c r="R243" s="257"/>
      <c r="S243" s="257"/>
      <c r="T243" s="258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9" t="s">
        <v>446</v>
      </c>
      <c r="AU243" s="259" t="s">
        <v>83</v>
      </c>
      <c r="AV243" s="14" t="s">
        <v>81</v>
      </c>
      <c r="AW243" s="14" t="s">
        <v>35</v>
      </c>
      <c r="AX243" s="14" t="s">
        <v>74</v>
      </c>
      <c r="AY243" s="259" t="s">
        <v>426</v>
      </c>
    </row>
    <row r="244" s="14" customFormat="1">
      <c r="A244" s="14"/>
      <c r="B244" s="250"/>
      <c r="C244" s="251"/>
      <c r="D244" s="240" t="s">
        <v>446</v>
      </c>
      <c r="E244" s="252" t="s">
        <v>28</v>
      </c>
      <c r="F244" s="253" t="s">
        <v>5730</v>
      </c>
      <c r="G244" s="251"/>
      <c r="H244" s="252" t="s">
        <v>28</v>
      </c>
      <c r="I244" s="254"/>
      <c r="J244" s="251"/>
      <c r="K244" s="251"/>
      <c r="L244" s="255"/>
      <c r="M244" s="256"/>
      <c r="N244" s="257"/>
      <c r="O244" s="257"/>
      <c r="P244" s="257"/>
      <c r="Q244" s="257"/>
      <c r="R244" s="257"/>
      <c r="S244" s="257"/>
      <c r="T244" s="258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9" t="s">
        <v>446</v>
      </c>
      <c r="AU244" s="259" t="s">
        <v>83</v>
      </c>
      <c r="AV244" s="14" t="s">
        <v>81</v>
      </c>
      <c r="AW244" s="14" t="s">
        <v>35</v>
      </c>
      <c r="AX244" s="14" t="s">
        <v>74</v>
      </c>
      <c r="AY244" s="259" t="s">
        <v>426</v>
      </c>
    </row>
    <row r="245" s="13" customFormat="1">
      <c r="A245" s="13"/>
      <c r="B245" s="238"/>
      <c r="C245" s="239"/>
      <c r="D245" s="240" t="s">
        <v>446</v>
      </c>
      <c r="E245" s="241" t="s">
        <v>28</v>
      </c>
      <c r="F245" s="242" t="s">
        <v>429</v>
      </c>
      <c r="G245" s="239"/>
      <c r="H245" s="243">
        <v>11</v>
      </c>
      <c r="I245" s="244"/>
      <c r="J245" s="239"/>
      <c r="K245" s="239"/>
      <c r="L245" s="245"/>
      <c r="M245" s="246"/>
      <c r="N245" s="247"/>
      <c r="O245" s="247"/>
      <c r="P245" s="247"/>
      <c r="Q245" s="247"/>
      <c r="R245" s="247"/>
      <c r="S245" s="247"/>
      <c r="T245" s="248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9" t="s">
        <v>446</v>
      </c>
      <c r="AU245" s="249" t="s">
        <v>83</v>
      </c>
      <c r="AV245" s="13" t="s">
        <v>83</v>
      </c>
      <c r="AW245" s="13" t="s">
        <v>35</v>
      </c>
      <c r="AX245" s="13" t="s">
        <v>81</v>
      </c>
      <c r="AY245" s="249" t="s">
        <v>426</v>
      </c>
    </row>
    <row r="246" s="2" customFormat="1" ht="24.15" customHeight="1">
      <c r="A246" s="42"/>
      <c r="B246" s="43"/>
      <c r="C246" s="220" t="s">
        <v>781</v>
      </c>
      <c r="D246" s="220" t="s">
        <v>433</v>
      </c>
      <c r="E246" s="221" t="s">
        <v>5731</v>
      </c>
      <c r="F246" s="222" t="s">
        <v>5732</v>
      </c>
      <c r="G246" s="223" t="s">
        <v>949</v>
      </c>
      <c r="H246" s="224">
        <v>23.399999999999999</v>
      </c>
      <c r="I246" s="225"/>
      <c r="J246" s="226">
        <f>ROUND(I246*H246,2)</f>
        <v>0</v>
      </c>
      <c r="K246" s="222" t="s">
        <v>437</v>
      </c>
      <c r="L246" s="48"/>
      <c r="M246" s="227" t="s">
        <v>28</v>
      </c>
      <c r="N246" s="228" t="s">
        <v>45</v>
      </c>
      <c r="O246" s="88"/>
      <c r="P246" s="229">
        <f>O246*H246</f>
        <v>0</v>
      </c>
      <c r="Q246" s="229">
        <v>0.0058100000000000001</v>
      </c>
      <c r="R246" s="229">
        <f>Q246*H246</f>
        <v>0.13595399999999999</v>
      </c>
      <c r="S246" s="229">
        <v>0</v>
      </c>
      <c r="T246" s="230">
        <f>S246*H246</f>
        <v>0</v>
      </c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R246" s="231" t="s">
        <v>645</v>
      </c>
      <c r="AT246" s="231" t="s">
        <v>433</v>
      </c>
      <c r="AU246" s="231" t="s">
        <v>83</v>
      </c>
      <c r="AY246" s="21" t="s">
        <v>426</v>
      </c>
      <c r="BE246" s="232">
        <f>IF(N246="základní",J246,0)</f>
        <v>0</v>
      </c>
      <c r="BF246" s="232">
        <f>IF(N246="snížená",J246,0)</f>
        <v>0</v>
      </c>
      <c r="BG246" s="232">
        <f>IF(N246="zákl. přenesená",J246,0)</f>
        <v>0</v>
      </c>
      <c r="BH246" s="232">
        <f>IF(N246="sníž. přenesená",J246,0)</f>
        <v>0</v>
      </c>
      <c r="BI246" s="232">
        <f>IF(N246="nulová",J246,0)</f>
        <v>0</v>
      </c>
      <c r="BJ246" s="21" t="s">
        <v>81</v>
      </c>
      <c r="BK246" s="232">
        <f>ROUND(I246*H246,2)</f>
        <v>0</v>
      </c>
      <c r="BL246" s="21" t="s">
        <v>645</v>
      </c>
      <c r="BM246" s="231" t="s">
        <v>5733</v>
      </c>
    </row>
    <row r="247" s="2" customFormat="1">
      <c r="A247" s="42"/>
      <c r="B247" s="43"/>
      <c r="C247" s="44"/>
      <c r="D247" s="233" t="s">
        <v>442</v>
      </c>
      <c r="E247" s="44"/>
      <c r="F247" s="234" t="s">
        <v>5734</v>
      </c>
      <c r="G247" s="44"/>
      <c r="H247" s="44"/>
      <c r="I247" s="235"/>
      <c r="J247" s="44"/>
      <c r="K247" s="44"/>
      <c r="L247" s="48"/>
      <c r="M247" s="236"/>
      <c r="N247" s="237"/>
      <c r="O247" s="88"/>
      <c r="P247" s="88"/>
      <c r="Q247" s="88"/>
      <c r="R247" s="88"/>
      <c r="S247" s="88"/>
      <c r="T247" s="89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T247" s="21" t="s">
        <v>442</v>
      </c>
      <c r="AU247" s="21" t="s">
        <v>83</v>
      </c>
    </row>
    <row r="248" s="14" customFormat="1">
      <c r="A248" s="14"/>
      <c r="B248" s="250"/>
      <c r="C248" s="251"/>
      <c r="D248" s="240" t="s">
        <v>446</v>
      </c>
      <c r="E248" s="252" t="s">
        <v>28</v>
      </c>
      <c r="F248" s="253" t="s">
        <v>899</v>
      </c>
      <c r="G248" s="251"/>
      <c r="H248" s="252" t="s">
        <v>28</v>
      </c>
      <c r="I248" s="254"/>
      <c r="J248" s="251"/>
      <c r="K248" s="251"/>
      <c r="L248" s="255"/>
      <c r="M248" s="256"/>
      <c r="N248" s="257"/>
      <c r="O248" s="257"/>
      <c r="P248" s="257"/>
      <c r="Q248" s="257"/>
      <c r="R248" s="257"/>
      <c r="S248" s="257"/>
      <c r="T248" s="258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9" t="s">
        <v>446</v>
      </c>
      <c r="AU248" s="259" t="s">
        <v>83</v>
      </c>
      <c r="AV248" s="14" t="s">
        <v>81</v>
      </c>
      <c r="AW248" s="14" t="s">
        <v>35</v>
      </c>
      <c r="AX248" s="14" t="s">
        <v>74</v>
      </c>
      <c r="AY248" s="259" t="s">
        <v>426</v>
      </c>
    </row>
    <row r="249" s="14" customFormat="1">
      <c r="A249" s="14"/>
      <c r="B249" s="250"/>
      <c r="C249" s="251"/>
      <c r="D249" s="240" t="s">
        <v>446</v>
      </c>
      <c r="E249" s="252" t="s">
        <v>28</v>
      </c>
      <c r="F249" s="253" t="s">
        <v>3170</v>
      </c>
      <c r="G249" s="251"/>
      <c r="H249" s="252" t="s">
        <v>28</v>
      </c>
      <c r="I249" s="254"/>
      <c r="J249" s="251"/>
      <c r="K249" s="251"/>
      <c r="L249" s="255"/>
      <c r="M249" s="256"/>
      <c r="N249" s="257"/>
      <c r="O249" s="257"/>
      <c r="P249" s="257"/>
      <c r="Q249" s="257"/>
      <c r="R249" s="257"/>
      <c r="S249" s="257"/>
      <c r="T249" s="258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9" t="s">
        <v>446</v>
      </c>
      <c r="AU249" s="259" t="s">
        <v>83</v>
      </c>
      <c r="AV249" s="14" t="s">
        <v>81</v>
      </c>
      <c r="AW249" s="14" t="s">
        <v>35</v>
      </c>
      <c r="AX249" s="14" t="s">
        <v>74</v>
      </c>
      <c r="AY249" s="259" t="s">
        <v>426</v>
      </c>
    </row>
    <row r="250" s="14" customFormat="1">
      <c r="A250" s="14"/>
      <c r="B250" s="250"/>
      <c r="C250" s="251"/>
      <c r="D250" s="240" t="s">
        <v>446</v>
      </c>
      <c r="E250" s="252" t="s">
        <v>28</v>
      </c>
      <c r="F250" s="253" t="s">
        <v>5735</v>
      </c>
      <c r="G250" s="251"/>
      <c r="H250" s="252" t="s">
        <v>28</v>
      </c>
      <c r="I250" s="254"/>
      <c r="J250" s="251"/>
      <c r="K250" s="251"/>
      <c r="L250" s="255"/>
      <c r="M250" s="256"/>
      <c r="N250" s="257"/>
      <c r="O250" s="257"/>
      <c r="P250" s="257"/>
      <c r="Q250" s="257"/>
      <c r="R250" s="257"/>
      <c r="S250" s="257"/>
      <c r="T250" s="258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9" t="s">
        <v>446</v>
      </c>
      <c r="AU250" s="259" t="s">
        <v>83</v>
      </c>
      <c r="AV250" s="14" t="s">
        <v>81</v>
      </c>
      <c r="AW250" s="14" t="s">
        <v>35</v>
      </c>
      <c r="AX250" s="14" t="s">
        <v>74</v>
      </c>
      <c r="AY250" s="259" t="s">
        <v>426</v>
      </c>
    </row>
    <row r="251" s="13" customFormat="1">
      <c r="A251" s="13"/>
      <c r="B251" s="238"/>
      <c r="C251" s="239"/>
      <c r="D251" s="240" t="s">
        <v>446</v>
      </c>
      <c r="E251" s="241" t="s">
        <v>28</v>
      </c>
      <c r="F251" s="242" t="s">
        <v>5673</v>
      </c>
      <c r="G251" s="239"/>
      <c r="H251" s="243">
        <v>23.399999999999999</v>
      </c>
      <c r="I251" s="244"/>
      <c r="J251" s="239"/>
      <c r="K251" s="239"/>
      <c r="L251" s="245"/>
      <c r="M251" s="246"/>
      <c r="N251" s="247"/>
      <c r="O251" s="247"/>
      <c r="P251" s="247"/>
      <c r="Q251" s="247"/>
      <c r="R251" s="247"/>
      <c r="S251" s="247"/>
      <c r="T251" s="248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9" t="s">
        <v>446</v>
      </c>
      <c r="AU251" s="249" t="s">
        <v>83</v>
      </c>
      <c r="AV251" s="13" t="s">
        <v>83</v>
      </c>
      <c r="AW251" s="13" t="s">
        <v>35</v>
      </c>
      <c r="AX251" s="13" t="s">
        <v>81</v>
      </c>
      <c r="AY251" s="249" t="s">
        <v>426</v>
      </c>
    </row>
    <row r="252" s="2" customFormat="1" ht="33" customHeight="1">
      <c r="A252" s="42"/>
      <c r="B252" s="43"/>
      <c r="C252" s="220" t="s">
        <v>787</v>
      </c>
      <c r="D252" s="220" t="s">
        <v>433</v>
      </c>
      <c r="E252" s="221" t="s">
        <v>5736</v>
      </c>
      <c r="F252" s="222" t="s">
        <v>5737</v>
      </c>
      <c r="G252" s="223" t="s">
        <v>949</v>
      </c>
      <c r="H252" s="224">
        <v>22.600000000000001</v>
      </c>
      <c r="I252" s="225"/>
      <c r="J252" s="226">
        <f>ROUND(I252*H252,2)</f>
        <v>0</v>
      </c>
      <c r="K252" s="222" t="s">
        <v>437</v>
      </c>
      <c r="L252" s="48"/>
      <c r="M252" s="227" t="s">
        <v>28</v>
      </c>
      <c r="N252" s="228" t="s">
        <v>45</v>
      </c>
      <c r="O252" s="88"/>
      <c r="P252" s="229">
        <f>O252*H252</f>
        <v>0</v>
      </c>
      <c r="Q252" s="229">
        <v>0.0028700000000000002</v>
      </c>
      <c r="R252" s="229">
        <f>Q252*H252</f>
        <v>0.064862000000000003</v>
      </c>
      <c r="S252" s="229">
        <v>0</v>
      </c>
      <c r="T252" s="230">
        <f>S252*H252</f>
        <v>0</v>
      </c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R252" s="231" t="s">
        <v>645</v>
      </c>
      <c r="AT252" s="231" t="s">
        <v>433</v>
      </c>
      <c r="AU252" s="231" t="s">
        <v>83</v>
      </c>
      <c r="AY252" s="21" t="s">
        <v>426</v>
      </c>
      <c r="BE252" s="232">
        <f>IF(N252="základní",J252,0)</f>
        <v>0</v>
      </c>
      <c r="BF252" s="232">
        <f>IF(N252="snížená",J252,0)</f>
        <v>0</v>
      </c>
      <c r="BG252" s="232">
        <f>IF(N252="zákl. přenesená",J252,0)</f>
        <v>0</v>
      </c>
      <c r="BH252" s="232">
        <f>IF(N252="sníž. přenesená",J252,0)</f>
        <v>0</v>
      </c>
      <c r="BI252" s="232">
        <f>IF(N252="nulová",J252,0)</f>
        <v>0</v>
      </c>
      <c r="BJ252" s="21" t="s">
        <v>81</v>
      </c>
      <c r="BK252" s="232">
        <f>ROUND(I252*H252,2)</f>
        <v>0</v>
      </c>
      <c r="BL252" s="21" t="s">
        <v>645</v>
      </c>
      <c r="BM252" s="231" t="s">
        <v>5738</v>
      </c>
    </row>
    <row r="253" s="2" customFormat="1">
      <c r="A253" s="42"/>
      <c r="B253" s="43"/>
      <c r="C253" s="44"/>
      <c r="D253" s="233" t="s">
        <v>442</v>
      </c>
      <c r="E253" s="44"/>
      <c r="F253" s="234" t="s">
        <v>5739</v>
      </c>
      <c r="G253" s="44"/>
      <c r="H253" s="44"/>
      <c r="I253" s="235"/>
      <c r="J253" s="44"/>
      <c r="K253" s="44"/>
      <c r="L253" s="48"/>
      <c r="M253" s="236"/>
      <c r="N253" s="237"/>
      <c r="O253" s="88"/>
      <c r="P253" s="88"/>
      <c r="Q253" s="88"/>
      <c r="R253" s="88"/>
      <c r="S253" s="88"/>
      <c r="T253" s="89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T253" s="21" t="s">
        <v>442</v>
      </c>
      <c r="AU253" s="21" t="s">
        <v>83</v>
      </c>
    </row>
    <row r="254" s="14" customFormat="1">
      <c r="A254" s="14"/>
      <c r="B254" s="250"/>
      <c r="C254" s="251"/>
      <c r="D254" s="240" t="s">
        <v>446</v>
      </c>
      <c r="E254" s="252" t="s">
        <v>28</v>
      </c>
      <c r="F254" s="253" t="s">
        <v>899</v>
      </c>
      <c r="G254" s="251"/>
      <c r="H254" s="252" t="s">
        <v>28</v>
      </c>
      <c r="I254" s="254"/>
      <c r="J254" s="251"/>
      <c r="K254" s="251"/>
      <c r="L254" s="255"/>
      <c r="M254" s="256"/>
      <c r="N254" s="257"/>
      <c r="O254" s="257"/>
      <c r="P254" s="257"/>
      <c r="Q254" s="257"/>
      <c r="R254" s="257"/>
      <c r="S254" s="257"/>
      <c r="T254" s="258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9" t="s">
        <v>446</v>
      </c>
      <c r="AU254" s="259" t="s">
        <v>83</v>
      </c>
      <c r="AV254" s="14" t="s">
        <v>81</v>
      </c>
      <c r="AW254" s="14" t="s">
        <v>35</v>
      </c>
      <c r="AX254" s="14" t="s">
        <v>74</v>
      </c>
      <c r="AY254" s="259" t="s">
        <v>426</v>
      </c>
    </row>
    <row r="255" s="14" customFormat="1">
      <c r="A255" s="14"/>
      <c r="B255" s="250"/>
      <c r="C255" s="251"/>
      <c r="D255" s="240" t="s">
        <v>446</v>
      </c>
      <c r="E255" s="252" t="s">
        <v>28</v>
      </c>
      <c r="F255" s="253" t="s">
        <v>3170</v>
      </c>
      <c r="G255" s="251"/>
      <c r="H255" s="252" t="s">
        <v>28</v>
      </c>
      <c r="I255" s="254"/>
      <c r="J255" s="251"/>
      <c r="K255" s="251"/>
      <c r="L255" s="255"/>
      <c r="M255" s="256"/>
      <c r="N255" s="257"/>
      <c r="O255" s="257"/>
      <c r="P255" s="257"/>
      <c r="Q255" s="257"/>
      <c r="R255" s="257"/>
      <c r="S255" s="257"/>
      <c r="T255" s="258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9" t="s">
        <v>446</v>
      </c>
      <c r="AU255" s="259" t="s">
        <v>83</v>
      </c>
      <c r="AV255" s="14" t="s">
        <v>81</v>
      </c>
      <c r="AW255" s="14" t="s">
        <v>35</v>
      </c>
      <c r="AX255" s="14" t="s">
        <v>74</v>
      </c>
      <c r="AY255" s="259" t="s">
        <v>426</v>
      </c>
    </row>
    <row r="256" s="14" customFormat="1">
      <c r="A256" s="14"/>
      <c r="B256" s="250"/>
      <c r="C256" s="251"/>
      <c r="D256" s="240" t="s">
        <v>446</v>
      </c>
      <c r="E256" s="252" t="s">
        <v>28</v>
      </c>
      <c r="F256" s="253" t="s">
        <v>5740</v>
      </c>
      <c r="G256" s="251"/>
      <c r="H256" s="252" t="s">
        <v>28</v>
      </c>
      <c r="I256" s="254"/>
      <c r="J256" s="251"/>
      <c r="K256" s="251"/>
      <c r="L256" s="255"/>
      <c r="M256" s="256"/>
      <c r="N256" s="257"/>
      <c r="O256" s="257"/>
      <c r="P256" s="257"/>
      <c r="Q256" s="257"/>
      <c r="R256" s="257"/>
      <c r="S256" s="257"/>
      <c r="T256" s="258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9" t="s">
        <v>446</v>
      </c>
      <c r="AU256" s="259" t="s">
        <v>83</v>
      </c>
      <c r="AV256" s="14" t="s">
        <v>81</v>
      </c>
      <c r="AW256" s="14" t="s">
        <v>35</v>
      </c>
      <c r="AX256" s="14" t="s">
        <v>74</v>
      </c>
      <c r="AY256" s="259" t="s">
        <v>426</v>
      </c>
    </row>
    <row r="257" s="13" customFormat="1">
      <c r="A257" s="13"/>
      <c r="B257" s="238"/>
      <c r="C257" s="239"/>
      <c r="D257" s="240" t="s">
        <v>446</v>
      </c>
      <c r="E257" s="241" t="s">
        <v>28</v>
      </c>
      <c r="F257" s="242" t="s">
        <v>5678</v>
      </c>
      <c r="G257" s="239"/>
      <c r="H257" s="243">
        <v>22.600000000000001</v>
      </c>
      <c r="I257" s="244"/>
      <c r="J257" s="239"/>
      <c r="K257" s="239"/>
      <c r="L257" s="245"/>
      <c r="M257" s="246"/>
      <c r="N257" s="247"/>
      <c r="O257" s="247"/>
      <c r="P257" s="247"/>
      <c r="Q257" s="247"/>
      <c r="R257" s="247"/>
      <c r="S257" s="247"/>
      <c r="T257" s="248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9" t="s">
        <v>446</v>
      </c>
      <c r="AU257" s="249" t="s">
        <v>83</v>
      </c>
      <c r="AV257" s="13" t="s">
        <v>83</v>
      </c>
      <c r="AW257" s="13" t="s">
        <v>35</v>
      </c>
      <c r="AX257" s="13" t="s">
        <v>81</v>
      </c>
      <c r="AY257" s="249" t="s">
        <v>426</v>
      </c>
    </row>
    <row r="258" s="2" customFormat="1" ht="37.8" customHeight="1">
      <c r="A258" s="42"/>
      <c r="B258" s="43"/>
      <c r="C258" s="220" t="s">
        <v>794</v>
      </c>
      <c r="D258" s="220" t="s">
        <v>433</v>
      </c>
      <c r="E258" s="221" t="s">
        <v>3189</v>
      </c>
      <c r="F258" s="222" t="s">
        <v>3190</v>
      </c>
      <c r="G258" s="223" t="s">
        <v>949</v>
      </c>
      <c r="H258" s="224">
        <v>107.40000000000001</v>
      </c>
      <c r="I258" s="225"/>
      <c r="J258" s="226">
        <f>ROUND(I258*H258,2)</f>
        <v>0</v>
      </c>
      <c r="K258" s="222" t="s">
        <v>437</v>
      </c>
      <c r="L258" s="48"/>
      <c r="M258" s="227" t="s">
        <v>28</v>
      </c>
      <c r="N258" s="228" t="s">
        <v>45</v>
      </c>
      <c r="O258" s="88"/>
      <c r="P258" s="229">
        <f>O258*H258</f>
        <v>0</v>
      </c>
      <c r="Q258" s="229">
        <v>0.00297</v>
      </c>
      <c r="R258" s="229">
        <f>Q258*H258</f>
        <v>0.31897800000000004</v>
      </c>
      <c r="S258" s="229">
        <v>0</v>
      </c>
      <c r="T258" s="230">
        <f>S258*H258</f>
        <v>0</v>
      </c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R258" s="231" t="s">
        <v>645</v>
      </c>
      <c r="AT258" s="231" t="s">
        <v>433</v>
      </c>
      <c r="AU258" s="231" t="s">
        <v>83</v>
      </c>
      <c r="AY258" s="21" t="s">
        <v>426</v>
      </c>
      <c r="BE258" s="232">
        <f>IF(N258="základní",J258,0)</f>
        <v>0</v>
      </c>
      <c r="BF258" s="232">
        <f>IF(N258="snížená",J258,0)</f>
        <v>0</v>
      </c>
      <c r="BG258" s="232">
        <f>IF(N258="zákl. přenesená",J258,0)</f>
        <v>0</v>
      </c>
      <c r="BH258" s="232">
        <f>IF(N258="sníž. přenesená",J258,0)</f>
        <v>0</v>
      </c>
      <c r="BI258" s="232">
        <f>IF(N258="nulová",J258,0)</f>
        <v>0</v>
      </c>
      <c r="BJ258" s="21" t="s">
        <v>81</v>
      </c>
      <c r="BK258" s="232">
        <f>ROUND(I258*H258,2)</f>
        <v>0</v>
      </c>
      <c r="BL258" s="21" t="s">
        <v>645</v>
      </c>
      <c r="BM258" s="231" t="s">
        <v>5741</v>
      </c>
    </row>
    <row r="259" s="2" customFormat="1">
      <c r="A259" s="42"/>
      <c r="B259" s="43"/>
      <c r="C259" s="44"/>
      <c r="D259" s="233" t="s">
        <v>442</v>
      </c>
      <c r="E259" s="44"/>
      <c r="F259" s="234" t="s">
        <v>3192</v>
      </c>
      <c r="G259" s="44"/>
      <c r="H259" s="44"/>
      <c r="I259" s="235"/>
      <c r="J259" s="44"/>
      <c r="K259" s="44"/>
      <c r="L259" s="48"/>
      <c r="M259" s="236"/>
      <c r="N259" s="237"/>
      <c r="O259" s="88"/>
      <c r="P259" s="88"/>
      <c r="Q259" s="88"/>
      <c r="R259" s="88"/>
      <c r="S259" s="88"/>
      <c r="T259" s="89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T259" s="21" t="s">
        <v>442</v>
      </c>
      <c r="AU259" s="21" t="s">
        <v>83</v>
      </c>
    </row>
    <row r="260" s="14" customFormat="1">
      <c r="A260" s="14"/>
      <c r="B260" s="250"/>
      <c r="C260" s="251"/>
      <c r="D260" s="240" t="s">
        <v>446</v>
      </c>
      <c r="E260" s="252" t="s">
        <v>28</v>
      </c>
      <c r="F260" s="253" t="s">
        <v>899</v>
      </c>
      <c r="G260" s="251"/>
      <c r="H260" s="252" t="s">
        <v>28</v>
      </c>
      <c r="I260" s="254"/>
      <c r="J260" s="251"/>
      <c r="K260" s="251"/>
      <c r="L260" s="255"/>
      <c r="M260" s="256"/>
      <c r="N260" s="257"/>
      <c r="O260" s="257"/>
      <c r="P260" s="257"/>
      <c r="Q260" s="257"/>
      <c r="R260" s="257"/>
      <c r="S260" s="257"/>
      <c r="T260" s="258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9" t="s">
        <v>446</v>
      </c>
      <c r="AU260" s="259" t="s">
        <v>83</v>
      </c>
      <c r="AV260" s="14" t="s">
        <v>81</v>
      </c>
      <c r="AW260" s="14" t="s">
        <v>35</v>
      </c>
      <c r="AX260" s="14" t="s">
        <v>74</v>
      </c>
      <c r="AY260" s="259" t="s">
        <v>426</v>
      </c>
    </row>
    <row r="261" s="14" customFormat="1">
      <c r="A261" s="14"/>
      <c r="B261" s="250"/>
      <c r="C261" s="251"/>
      <c r="D261" s="240" t="s">
        <v>446</v>
      </c>
      <c r="E261" s="252" t="s">
        <v>28</v>
      </c>
      <c r="F261" s="253" t="s">
        <v>3170</v>
      </c>
      <c r="G261" s="251"/>
      <c r="H261" s="252" t="s">
        <v>28</v>
      </c>
      <c r="I261" s="254"/>
      <c r="J261" s="251"/>
      <c r="K261" s="251"/>
      <c r="L261" s="255"/>
      <c r="M261" s="256"/>
      <c r="N261" s="257"/>
      <c r="O261" s="257"/>
      <c r="P261" s="257"/>
      <c r="Q261" s="257"/>
      <c r="R261" s="257"/>
      <c r="S261" s="257"/>
      <c r="T261" s="258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9" t="s">
        <v>446</v>
      </c>
      <c r="AU261" s="259" t="s">
        <v>83</v>
      </c>
      <c r="AV261" s="14" t="s">
        <v>81</v>
      </c>
      <c r="AW261" s="14" t="s">
        <v>35</v>
      </c>
      <c r="AX261" s="14" t="s">
        <v>74</v>
      </c>
      <c r="AY261" s="259" t="s">
        <v>426</v>
      </c>
    </row>
    <row r="262" s="14" customFormat="1">
      <c r="A262" s="14"/>
      <c r="B262" s="250"/>
      <c r="C262" s="251"/>
      <c r="D262" s="240" t="s">
        <v>446</v>
      </c>
      <c r="E262" s="252" t="s">
        <v>28</v>
      </c>
      <c r="F262" s="253" t="s">
        <v>5742</v>
      </c>
      <c r="G262" s="251"/>
      <c r="H262" s="252" t="s">
        <v>28</v>
      </c>
      <c r="I262" s="254"/>
      <c r="J262" s="251"/>
      <c r="K262" s="251"/>
      <c r="L262" s="255"/>
      <c r="M262" s="256"/>
      <c r="N262" s="257"/>
      <c r="O262" s="257"/>
      <c r="P262" s="257"/>
      <c r="Q262" s="257"/>
      <c r="R262" s="257"/>
      <c r="S262" s="257"/>
      <c r="T262" s="258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9" t="s">
        <v>446</v>
      </c>
      <c r="AU262" s="259" t="s">
        <v>83</v>
      </c>
      <c r="AV262" s="14" t="s">
        <v>81</v>
      </c>
      <c r="AW262" s="14" t="s">
        <v>35</v>
      </c>
      <c r="AX262" s="14" t="s">
        <v>74</v>
      </c>
      <c r="AY262" s="259" t="s">
        <v>426</v>
      </c>
    </row>
    <row r="263" s="13" customFormat="1">
      <c r="A263" s="13"/>
      <c r="B263" s="238"/>
      <c r="C263" s="239"/>
      <c r="D263" s="240" t="s">
        <v>446</v>
      </c>
      <c r="E263" s="241" t="s">
        <v>28</v>
      </c>
      <c r="F263" s="242" t="s">
        <v>5683</v>
      </c>
      <c r="G263" s="239"/>
      <c r="H263" s="243">
        <v>107.40000000000001</v>
      </c>
      <c r="I263" s="244"/>
      <c r="J263" s="239"/>
      <c r="K263" s="239"/>
      <c r="L263" s="245"/>
      <c r="M263" s="246"/>
      <c r="N263" s="247"/>
      <c r="O263" s="247"/>
      <c r="P263" s="247"/>
      <c r="Q263" s="247"/>
      <c r="R263" s="247"/>
      <c r="S263" s="247"/>
      <c r="T263" s="248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9" t="s">
        <v>446</v>
      </c>
      <c r="AU263" s="249" t="s">
        <v>83</v>
      </c>
      <c r="AV263" s="13" t="s">
        <v>83</v>
      </c>
      <c r="AW263" s="13" t="s">
        <v>35</v>
      </c>
      <c r="AX263" s="13" t="s">
        <v>81</v>
      </c>
      <c r="AY263" s="249" t="s">
        <v>426</v>
      </c>
    </row>
    <row r="264" s="2" customFormat="1" ht="37.8" customHeight="1">
      <c r="A264" s="42"/>
      <c r="B264" s="43"/>
      <c r="C264" s="220" t="s">
        <v>800</v>
      </c>
      <c r="D264" s="220" t="s">
        <v>433</v>
      </c>
      <c r="E264" s="221" t="s">
        <v>3202</v>
      </c>
      <c r="F264" s="222" t="s">
        <v>3203</v>
      </c>
      <c r="G264" s="223" t="s">
        <v>859</v>
      </c>
      <c r="H264" s="224">
        <v>30.100000000000001</v>
      </c>
      <c r="I264" s="225"/>
      <c r="J264" s="226">
        <f>ROUND(I264*H264,2)</f>
        <v>0</v>
      </c>
      <c r="K264" s="222" t="s">
        <v>28</v>
      </c>
      <c r="L264" s="48"/>
      <c r="M264" s="227" t="s">
        <v>28</v>
      </c>
      <c r="N264" s="228" t="s">
        <v>45</v>
      </c>
      <c r="O264" s="88"/>
      <c r="P264" s="229">
        <f>O264*H264</f>
        <v>0</v>
      </c>
      <c r="Q264" s="229">
        <v>0.00040000000000000002</v>
      </c>
      <c r="R264" s="229">
        <f>Q264*H264</f>
        <v>0.01204</v>
      </c>
      <c r="S264" s="229">
        <v>0</v>
      </c>
      <c r="T264" s="230">
        <f>S264*H264</f>
        <v>0</v>
      </c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R264" s="231" t="s">
        <v>645</v>
      </c>
      <c r="AT264" s="231" t="s">
        <v>433</v>
      </c>
      <c r="AU264" s="231" t="s">
        <v>83</v>
      </c>
      <c r="AY264" s="21" t="s">
        <v>426</v>
      </c>
      <c r="BE264" s="232">
        <f>IF(N264="základní",J264,0)</f>
        <v>0</v>
      </c>
      <c r="BF264" s="232">
        <f>IF(N264="snížená",J264,0)</f>
        <v>0</v>
      </c>
      <c r="BG264" s="232">
        <f>IF(N264="zákl. přenesená",J264,0)</f>
        <v>0</v>
      </c>
      <c r="BH264" s="232">
        <f>IF(N264="sníž. přenesená",J264,0)</f>
        <v>0</v>
      </c>
      <c r="BI264" s="232">
        <f>IF(N264="nulová",J264,0)</f>
        <v>0</v>
      </c>
      <c r="BJ264" s="21" t="s">
        <v>81</v>
      </c>
      <c r="BK264" s="232">
        <f>ROUND(I264*H264,2)</f>
        <v>0</v>
      </c>
      <c r="BL264" s="21" t="s">
        <v>645</v>
      </c>
      <c r="BM264" s="231" t="s">
        <v>5743</v>
      </c>
    </row>
    <row r="265" s="14" customFormat="1">
      <c r="A265" s="14"/>
      <c r="B265" s="250"/>
      <c r="C265" s="251"/>
      <c r="D265" s="240" t="s">
        <v>446</v>
      </c>
      <c r="E265" s="252" t="s">
        <v>28</v>
      </c>
      <c r="F265" s="253" t="s">
        <v>899</v>
      </c>
      <c r="G265" s="251"/>
      <c r="H265" s="252" t="s">
        <v>28</v>
      </c>
      <c r="I265" s="254"/>
      <c r="J265" s="251"/>
      <c r="K265" s="251"/>
      <c r="L265" s="255"/>
      <c r="M265" s="256"/>
      <c r="N265" s="257"/>
      <c r="O265" s="257"/>
      <c r="P265" s="257"/>
      <c r="Q265" s="257"/>
      <c r="R265" s="257"/>
      <c r="S265" s="257"/>
      <c r="T265" s="258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9" t="s">
        <v>446</v>
      </c>
      <c r="AU265" s="259" t="s">
        <v>83</v>
      </c>
      <c r="AV265" s="14" t="s">
        <v>81</v>
      </c>
      <c r="AW265" s="14" t="s">
        <v>35</v>
      </c>
      <c r="AX265" s="14" t="s">
        <v>74</v>
      </c>
      <c r="AY265" s="259" t="s">
        <v>426</v>
      </c>
    </row>
    <row r="266" s="14" customFormat="1">
      <c r="A266" s="14"/>
      <c r="B266" s="250"/>
      <c r="C266" s="251"/>
      <c r="D266" s="240" t="s">
        <v>446</v>
      </c>
      <c r="E266" s="252" t="s">
        <v>28</v>
      </c>
      <c r="F266" s="253" t="s">
        <v>3170</v>
      </c>
      <c r="G266" s="251"/>
      <c r="H266" s="252" t="s">
        <v>28</v>
      </c>
      <c r="I266" s="254"/>
      <c r="J266" s="251"/>
      <c r="K266" s="251"/>
      <c r="L266" s="255"/>
      <c r="M266" s="256"/>
      <c r="N266" s="257"/>
      <c r="O266" s="257"/>
      <c r="P266" s="257"/>
      <c r="Q266" s="257"/>
      <c r="R266" s="257"/>
      <c r="S266" s="257"/>
      <c r="T266" s="258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9" t="s">
        <v>446</v>
      </c>
      <c r="AU266" s="259" t="s">
        <v>83</v>
      </c>
      <c r="AV266" s="14" t="s">
        <v>81</v>
      </c>
      <c r="AW266" s="14" t="s">
        <v>35</v>
      </c>
      <c r="AX266" s="14" t="s">
        <v>74</v>
      </c>
      <c r="AY266" s="259" t="s">
        <v>426</v>
      </c>
    </row>
    <row r="267" s="14" customFormat="1">
      <c r="A267" s="14"/>
      <c r="B267" s="250"/>
      <c r="C267" s="251"/>
      <c r="D267" s="240" t="s">
        <v>446</v>
      </c>
      <c r="E267" s="252" t="s">
        <v>28</v>
      </c>
      <c r="F267" s="253" t="s">
        <v>3205</v>
      </c>
      <c r="G267" s="251"/>
      <c r="H267" s="252" t="s">
        <v>28</v>
      </c>
      <c r="I267" s="254"/>
      <c r="J267" s="251"/>
      <c r="K267" s="251"/>
      <c r="L267" s="255"/>
      <c r="M267" s="256"/>
      <c r="N267" s="257"/>
      <c r="O267" s="257"/>
      <c r="P267" s="257"/>
      <c r="Q267" s="257"/>
      <c r="R267" s="257"/>
      <c r="S267" s="257"/>
      <c r="T267" s="258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9" t="s">
        <v>446</v>
      </c>
      <c r="AU267" s="259" t="s">
        <v>83</v>
      </c>
      <c r="AV267" s="14" t="s">
        <v>81</v>
      </c>
      <c r="AW267" s="14" t="s">
        <v>35</v>
      </c>
      <c r="AX267" s="14" t="s">
        <v>74</v>
      </c>
      <c r="AY267" s="259" t="s">
        <v>426</v>
      </c>
    </row>
    <row r="268" s="13" customFormat="1">
      <c r="A268" s="13"/>
      <c r="B268" s="238"/>
      <c r="C268" s="239"/>
      <c r="D268" s="240" t="s">
        <v>446</v>
      </c>
      <c r="E268" s="241" t="s">
        <v>28</v>
      </c>
      <c r="F268" s="242" t="s">
        <v>5744</v>
      </c>
      <c r="G268" s="239"/>
      <c r="H268" s="243">
        <v>30.100000000000001</v>
      </c>
      <c r="I268" s="244"/>
      <c r="J268" s="239"/>
      <c r="K268" s="239"/>
      <c r="L268" s="245"/>
      <c r="M268" s="246"/>
      <c r="N268" s="247"/>
      <c r="O268" s="247"/>
      <c r="P268" s="247"/>
      <c r="Q268" s="247"/>
      <c r="R268" s="247"/>
      <c r="S268" s="247"/>
      <c r="T268" s="248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9" t="s">
        <v>446</v>
      </c>
      <c r="AU268" s="249" t="s">
        <v>83</v>
      </c>
      <c r="AV268" s="13" t="s">
        <v>83</v>
      </c>
      <c r="AW268" s="13" t="s">
        <v>35</v>
      </c>
      <c r="AX268" s="13" t="s">
        <v>81</v>
      </c>
      <c r="AY268" s="249" t="s">
        <v>426</v>
      </c>
    </row>
    <row r="269" s="2" customFormat="1" ht="37.8" customHeight="1">
      <c r="A269" s="42"/>
      <c r="B269" s="43"/>
      <c r="C269" s="220" t="s">
        <v>807</v>
      </c>
      <c r="D269" s="220" t="s">
        <v>433</v>
      </c>
      <c r="E269" s="221" t="s">
        <v>5745</v>
      </c>
      <c r="F269" s="222" t="s">
        <v>5746</v>
      </c>
      <c r="G269" s="223" t="s">
        <v>436</v>
      </c>
      <c r="H269" s="224">
        <v>2.25</v>
      </c>
      <c r="I269" s="225"/>
      <c r="J269" s="226">
        <f>ROUND(I269*H269,2)</f>
        <v>0</v>
      </c>
      <c r="K269" s="222" t="s">
        <v>437</v>
      </c>
      <c r="L269" s="48"/>
      <c r="M269" s="227" t="s">
        <v>28</v>
      </c>
      <c r="N269" s="228" t="s">
        <v>45</v>
      </c>
      <c r="O269" s="88"/>
      <c r="P269" s="229">
        <f>O269*H269</f>
        <v>0</v>
      </c>
      <c r="Q269" s="229">
        <v>0.0078300000000000002</v>
      </c>
      <c r="R269" s="229">
        <f>Q269*H269</f>
        <v>0.017617500000000001</v>
      </c>
      <c r="S269" s="229">
        <v>0</v>
      </c>
      <c r="T269" s="230">
        <f>S269*H269</f>
        <v>0</v>
      </c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R269" s="231" t="s">
        <v>645</v>
      </c>
      <c r="AT269" s="231" t="s">
        <v>433</v>
      </c>
      <c r="AU269" s="231" t="s">
        <v>83</v>
      </c>
      <c r="AY269" s="21" t="s">
        <v>426</v>
      </c>
      <c r="BE269" s="232">
        <f>IF(N269="základní",J269,0)</f>
        <v>0</v>
      </c>
      <c r="BF269" s="232">
        <f>IF(N269="snížená",J269,0)</f>
        <v>0</v>
      </c>
      <c r="BG269" s="232">
        <f>IF(N269="zákl. přenesená",J269,0)</f>
        <v>0</v>
      </c>
      <c r="BH269" s="232">
        <f>IF(N269="sníž. přenesená",J269,0)</f>
        <v>0</v>
      </c>
      <c r="BI269" s="232">
        <f>IF(N269="nulová",J269,0)</f>
        <v>0</v>
      </c>
      <c r="BJ269" s="21" t="s">
        <v>81</v>
      </c>
      <c r="BK269" s="232">
        <f>ROUND(I269*H269,2)</f>
        <v>0</v>
      </c>
      <c r="BL269" s="21" t="s">
        <v>645</v>
      </c>
      <c r="BM269" s="231" t="s">
        <v>5747</v>
      </c>
    </row>
    <row r="270" s="2" customFormat="1">
      <c r="A270" s="42"/>
      <c r="B270" s="43"/>
      <c r="C270" s="44"/>
      <c r="D270" s="233" t="s">
        <v>442</v>
      </c>
      <c r="E270" s="44"/>
      <c r="F270" s="234" t="s">
        <v>5748</v>
      </c>
      <c r="G270" s="44"/>
      <c r="H270" s="44"/>
      <c r="I270" s="235"/>
      <c r="J270" s="44"/>
      <c r="K270" s="44"/>
      <c r="L270" s="48"/>
      <c r="M270" s="236"/>
      <c r="N270" s="237"/>
      <c r="O270" s="88"/>
      <c r="P270" s="88"/>
      <c r="Q270" s="88"/>
      <c r="R270" s="88"/>
      <c r="S270" s="88"/>
      <c r="T270" s="89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T270" s="21" t="s">
        <v>442</v>
      </c>
      <c r="AU270" s="21" t="s">
        <v>83</v>
      </c>
    </row>
    <row r="271" s="14" customFormat="1">
      <c r="A271" s="14"/>
      <c r="B271" s="250"/>
      <c r="C271" s="251"/>
      <c r="D271" s="240" t="s">
        <v>446</v>
      </c>
      <c r="E271" s="252" t="s">
        <v>28</v>
      </c>
      <c r="F271" s="253" t="s">
        <v>899</v>
      </c>
      <c r="G271" s="251"/>
      <c r="H271" s="252" t="s">
        <v>28</v>
      </c>
      <c r="I271" s="254"/>
      <c r="J271" s="251"/>
      <c r="K271" s="251"/>
      <c r="L271" s="255"/>
      <c r="M271" s="256"/>
      <c r="N271" s="257"/>
      <c r="O271" s="257"/>
      <c r="P271" s="257"/>
      <c r="Q271" s="257"/>
      <c r="R271" s="257"/>
      <c r="S271" s="257"/>
      <c r="T271" s="258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9" t="s">
        <v>446</v>
      </c>
      <c r="AU271" s="259" t="s">
        <v>83</v>
      </c>
      <c r="AV271" s="14" t="s">
        <v>81</v>
      </c>
      <c r="AW271" s="14" t="s">
        <v>35</v>
      </c>
      <c r="AX271" s="14" t="s">
        <v>74</v>
      </c>
      <c r="AY271" s="259" t="s">
        <v>426</v>
      </c>
    </row>
    <row r="272" s="14" customFormat="1">
      <c r="A272" s="14"/>
      <c r="B272" s="250"/>
      <c r="C272" s="251"/>
      <c r="D272" s="240" t="s">
        <v>446</v>
      </c>
      <c r="E272" s="252" t="s">
        <v>28</v>
      </c>
      <c r="F272" s="253" t="s">
        <v>3170</v>
      </c>
      <c r="G272" s="251"/>
      <c r="H272" s="252" t="s">
        <v>28</v>
      </c>
      <c r="I272" s="254"/>
      <c r="J272" s="251"/>
      <c r="K272" s="251"/>
      <c r="L272" s="255"/>
      <c r="M272" s="256"/>
      <c r="N272" s="257"/>
      <c r="O272" s="257"/>
      <c r="P272" s="257"/>
      <c r="Q272" s="257"/>
      <c r="R272" s="257"/>
      <c r="S272" s="257"/>
      <c r="T272" s="258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9" t="s">
        <v>446</v>
      </c>
      <c r="AU272" s="259" t="s">
        <v>83</v>
      </c>
      <c r="AV272" s="14" t="s">
        <v>81</v>
      </c>
      <c r="AW272" s="14" t="s">
        <v>35</v>
      </c>
      <c r="AX272" s="14" t="s">
        <v>74</v>
      </c>
      <c r="AY272" s="259" t="s">
        <v>426</v>
      </c>
    </row>
    <row r="273" s="14" customFormat="1">
      <c r="A273" s="14"/>
      <c r="B273" s="250"/>
      <c r="C273" s="251"/>
      <c r="D273" s="240" t="s">
        <v>446</v>
      </c>
      <c r="E273" s="252" t="s">
        <v>28</v>
      </c>
      <c r="F273" s="253" t="s">
        <v>5749</v>
      </c>
      <c r="G273" s="251"/>
      <c r="H273" s="252" t="s">
        <v>28</v>
      </c>
      <c r="I273" s="254"/>
      <c r="J273" s="251"/>
      <c r="K273" s="251"/>
      <c r="L273" s="255"/>
      <c r="M273" s="256"/>
      <c r="N273" s="257"/>
      <c r="O273" s="257"/>
      <c r="P273" s="257"/>
      <c r="Q273" s="257"/>
      <c r="R273" s="257"/>
      <c r="S273" s="257"/>
      <c r="T273" s="258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9" t="s">
        <v>446</v>
      </c>
      <c r="AU273" s="259" t="s">
        <v>83</v>
      </c>
      <c r="AV273" s="14" t="s">
        <v>81</v>
      </c>
      <c r="AW273" s="14" t="s">
        <v>35</v>
      </c>
      <c r="AX273" s="14" t="s">
        <v>74</v>
      </c>
      <c r="AY273" s="259" t="s">
        <v>426</v>
      </c>
    </row>
    <row r="274" s="13" customFormat="1">
      <c r="A274" s="13"/>
      <c r="B274" s="238"/>
      <c r="C274" s="239"/>
      <c r="D274" s="240" t="s">
        <v>446</v>
      </c>
      <c r="E274" s="241" t="s">
        <v>28</v>
      </c>
      <c r="F274" s="242" t="s">
        <v>5750</v>
      </c>
      <c r="G274" s="239"/>
      <c r="H274" s="243">
        <v>2.25</v>
      </c>
      <c r="I274" s="244"/>
      <c r="J274" s="239"/>
      <c r="K274" s="239"/>
      <c r="L274" s="245"/>
      <c r="M274" s="246"/>
      <c r="N274" s="247"/>
      <c r="O274" s="247"/>
      <c r="P274" s="247"/>
      <c r="Q274" s="247"/>
      <c r="R274" s="247"/>
      <c r="S274" s="247"/>
      <c r="T274" s="248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9" t="s">
        <v>446</v>
      </c>
      <c r="AU274" s="249" t="s">
        <v>83</v>
      </c>
      <c r="AV274" s="13" t="s">
        <v>83</v>
      </c>
      <c r="AW274" s="13" t="s">
        <v>35</v>
      </c>
      <c r="AX274" s="13" t="s">
        <v>81</v>
      </c>
      <c r="AY274" s="249" t="s">
        <v>426</v>
      </c>
    </row>
    <row r="275" s="2" customFormat="1" ht="44.25" customHeight="1">
      <c r="A275" s="42"/>
      <c r="B275" s="43"/>
      <c r="C275" s="220" t="s">
        <v>812</v>
      </c>
      <c r="D275" s="220" t="s">
        <v>433</v>
      </c>
      <c r="E275" s="221" t="s">
        <v>5751</v>
      </c>
      <c r="F275" s="222" t="s">
        <v>5752</v>
      </c>
      <c r="G275" s="223" t="s">
        <v>436</v>
      </c>
      <c r="H275" s="224">
        <v>12.6</v>
      </c>
      <c r="I275" s="225"/>
      <c r="J275" s="226">
        <f>ROUND(I275*H275,2)</f>
        <v>0</v>
      </c>
      <c r="K275" s="222" t="s">
        <v>437</v>
      </c>
      <c r="L275" s="48"/>
      <c r="M275" s="227" t="s">
        <v>28</v>
      </c>
      <c r="N275" s="228" t="s">
        <v>45</v>
      </c>
      <c r="O275" s="88"/>
      <c r="P275" s="229">
        <f>O275*H275</f>
        <v>0</v>
      </c>
      <c r="Q275" s="229">
        <v>0.0076</v>
      </c>
      <c r="R275" s="229">
        <f>Q275*H275</f>
        <v>0.095759999999999998</v>
      </c>
      <c r="S275" s="229">
        <v>0</v>
      </c>
      <c r="T275" s="230">
        <f>S275*H275</f>
        <v>0</v>
      </c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R275" s="231" t="s">
        <v>645</v>
      </c>
      <c r="AT275" s="231" t="s">
        <v>433</v>
      </c>
      <c r="AU275" s="231" t="s">
        <v>83</v>
      </c>
      <c r="AY275" s="21" t="s">
        <v>426</v>
      </c>
      <c r="BE275" s="232">
        <f>IF(N275="základní",J275,0)</f>
        <v>0</v>
      </c>
      <c r="BF275" s="232">
        <f>IF(N275="snížená",J275,0)</f>
        <v>0</v>
      </c>
      <c r="BG275" s="232">
        <f>IF(N275="zákl. přenesená",J275,0)</f>
        <v>0</v>
      </c>
      <c r="BH275" s="232">
        <f>IF(N275="sníž. přenesená",J275,0)</f>
        <v>0</v>
      </c>
      <c r="BI275" s="232">
        <f>IF(N275="nulová",J275,0)</f>
        <v>0</v>
      </c>
      <c r="BJ275" s="21" t="s">
        <v>81</v>
      </c>
      <c r="BK275" s="232">
        <f>ROUND(I275*H275,2)</f>
        <v>0</v>
      </c>
      <c r="BL275" s="21" t="s">
        <v>645</v>
      </c>
      <c r="BM275" s="231" t="s">
        <v>5753</v>
      </c>
    </row>
    <row r="276" s="2" customFormat="1">
      <c r="A276" s="42"/>
      <c r="B276" s="43"/>
      <c r="C276" s="44"/>
      <c r="D276" s="233" t="s">
        <v>442</v>
      </c>
      <c r="E276" s="44"/>
      <c r="F276" s="234" t="s">
        <v>5754</v>
      </c>
      <c r="G276" s="44"/>
      <c r="H276" s="44"/>
      <c r="I276" s="235"/>
      <c r="J276" s="44"/>
      <c r="K276" s="44"/>
      <c r="L276" s="48"/>
      <c r="M276" s="236"/>
      <c r="N276" s="237"/>
      <c r="O276" s="88"/>
      <c r="P276" s="88"/>
      <c r="Q276" s="88"/>
      <c r="R276" s="88"/>
      <c r="S276" s="88"/>
      <c r="T276" s="89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T276" s="21" t="s">
        <v>442</v>
      </c>
      <c r="AU276" s="21" t="s">
        <v>83</v>
      </c>
    </row>
    <row r="277" s="14" customFormat="1">
      <c r="A277" s="14"/>
      <c r="B277" s="250"/>
      <c r="C277" s="251"/>
      <c r="D277" s="240" t="s">
        <v>446</v>
      </c>
      <c r="E277" s="252" t="s">
        <v>28</v>
      </c>
      <c r="F277" s="253" t="s">
        <v>899</v>
      </c>
      <c r="G277" s="251"/>
      <c r="H277" s="252" t="s">
        <v>28</v>
      </c>
      <c r="I277" s="254"/>
      <c r="J277" s="251"/>
      <c r="K277" s="251"/>
      <c r="L277" s="255"/>
      <c r="M277" s="256"/>
      <c r="N277" s="257"/>
      <c r="O277" s="257"/>
      <c r="P277" s="257"/>
      <c r="Q277" s="257"/>
      <c r="R277" s="257"/>
      <c r="S277" s="257"/>
      <c r="T277" s="258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9" t="s">
        <v>446</v>
      </c>
      <c r="AU277" s="259" t="s">
        <v>83</v>
      </c>
      <c r="AV277" s="14" t="s">
        <v>81</v>
      </c>
      <c r="AW277" s="14" t="s">
        <v>35</v>
      </c>
      <c r="AX277" s="14" t="s">
        <v>74</v>
      </c>
      <c r="AY277" s="259" t="s">
        <v>426</v>
      </c>
    </row>
    <row r="278" s="14" customFormat="1">
      <c r="A278" s="14"/>
      <c r="B278" s="250"/>
      <c r="C278" s="251"/>
      <c r="D278" s="240" t="s">
        <v>446</v>
      </c>
      <c r="E278" s="252" t="s">
        <v>28</v>
      </c>
      <c r="F278" s="253" t="s">
        <v>3170</v>
      </c>
      <c r="G278" s="251"/>
      <c r="H278" s="252" t="s">
        <v>28</v>
      </c>
      <c r="I278" s="254"/>
      <c r="J278" s="251"/>
      <c r="K278" s="251"/>
      <c r="L278" s="255"/>
      <c r="M278" s="256"/>
      <c r="N278" s="257"/>
      <c r="O278" s="257"/>
      <c r="P278" s="257"/>
      <c r="Q278" s="257"/>
      <c r="R278" s="257"/>
      <c r="S278" s="257"/>
      <c r="T278" s="258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9" t="s">
        <v>446</v>
      </c>
      <c r="AU278" s="259" t="s">
        <v>83</v>
      </c>
      <c r="AV278" s="14" t="s">
        <v>81</v>
      </c>
      <c r="AW278" s="14" t="s">
        <v>35</v>
      </c>
      <c r="AX278" s="14" t="s">
        <v>74</v>
      </c>
      <c r="AY278" s="259" t="s">
        <v>426</v>
      </c>
    </row>
    <row r="279" s="14" customFormat="1">
      <c r="A279" s="14"/>
      <c r="B279" s="250"/>
      <c r="C279" s="251"/>
      <c r="D279" s="240" t="s">
        <v>446</v>
      </c>
      <c r="E279" s="252" t="s">
        <v>28</v>
      </c>
      <c r="F279" s="253" t="s">
        <v>5755</v>
      </c>
      <c r="G279" s="251"/>
      <c r="H279" s="252" t="s">
        <v>28</v>
      </c>
      <c r="I279" s="254"/>
      <c r="J279" s="251"/>
      <c r="K279" s="251"/>
      <c r="L279" s="255"/>
      <c r="M279" s="256"/>
      <c r="N279" s="257"/>
      <c r="O279" s="257"/>
      <c r="P279" s="257"/>
      <c r="Q279" s="257"/>
      <c r="R279" s="257"/>
      <c r="S279" s="257"/>
      <c r="T279" s="258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9" t="s">
        <v>446</v>
      </c>
      <c r="AU279" s="259" t="s">
        <v>83</v>
      </c>
      <c r="AV279" s="14" t="s">
        <v>81</v>
      </c>
      <c r="AW279" s="14" t="s">
        <v>35</v>
      </c>
      <c r="AX279" s="14" t="s">
        <v>74</v>
      </c>
      <c r="AY279" s="259" t="s">
        <v>426</v>
      </c>
    </row>
    <row r="280" s="13" customFormat="1">
      <c r="A280" s="13"/>
      <c r="B280" s="238"/>
      <c r="C280" s="239"/>
      <c r="D280" s="240" t="s">
        <v>446</v>
      </c>
      <c r="E280" s="241" t="s">
        <v>28</v>
      </c>
      <c r="F280" s="242" t="s">
        <v>5756</v>
      </c>
      <c r="G280" s="239"/>
      <c r="H280" s="243">
        <v>12.6</v>
      </c>
      <c r="I280" s="244"/>
      <c r="J280" s="239"/>
      <c r="K280" s="239"/>
      <c r="L280" s="245"/>
      <c r="M280" s="246"/>
      <c r="N280" s="247"/>
      <c r="O280" s="247"/>
      <c r="P280" s="247"/>
      <c r="Q280" s="247"/>
      <c r="R280" s="247"/>
      <c r="S280" s="247"/>
      <c r="T280" s="248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9" t="s">
        <v>446</v>
      </c>
      <c r="AU280" s="249" t="s">
        <v>83</v>
      </c>
      <c r="AV280" s="13" t="s">
        <v>83</v>
      </c>
      <c r="AW280" s="13" t="s">
        <v>35</v>
      </c>
      <c r="AX280" s="13" t="s">
        <v>81</v>
      </c>
      <c r="AY280" s="249" t="s">
        <v>426</v>
      </c>
    </row>
    <row r="281" s="2" customFormat="1" ht="24.15" customHeight="1">
      <c r="A281" s="42"/>
      <c r="B281" s="43"/>
      <c r="C281" s="220" t="s">
        <v>818</v>
      </c>
      <c r="D281" s="220" t="s">
        <v>433</v>
      </c>
      <c r="E281" s="221" t="s">
        <v>5757</v>
      </c>
      <c r="F281" s="222" t="s">
        <v>5758</v>
      </c>
      <c r="G281" s="223" t="s">
        <v>859</v>
      </c>
      <c r="H281" s="224">
        <v>17</v>
      </c>
      <c r="I281" s="225"/>
      <c r="J281" s="226">
        <f>ROUND(I281*H281,2)</f>
        <v>0</v>
      </c>
      <c r="K281" s="222" t="s">
        <v>28</v>
      </c>
      <c r="L281" s="48"/>
      <c r="M281" s="227" t="s">
        <v>28</v>
      </c>
      <c r="N281" s="228" t="s">
        <v>45</v>
      </c>
      <c r="O281" s="88"/>
      <c r="P281" s="229">
        <f>O281*H281</f>
        <v>0</v>
      </c>
      <c r="Q281" s="229">
        <v>0</v>
      </c>
      <c r="R281" s="229">
        <f>Q281*H281</f>
        <v>0</v>
      </c>
      <c r="S281" s="229">
        <v>0</v>
      </c>
      <c r="T281" s="230">
        <f>S281*H281</f>
        <v>0</v>
      </c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R281" s="231" t="s">
        <v>645</v>
      </c>
      <c r="AT281" s="231" t="s">
        <v>433</v>
      </c>
      <c r="AU281" s="231" t="s">
        <v>83</v>
      </c>
      <c r="AY281" s="21" t="s">
        <v>426</v>
      </c>
      <c r="BE281" s="232">
        <f>IF(N281="základní",J281,0)</f>
        <v>0</v>
      </c>
      <c r="BF281" s="232">
        <f>IF(N281="snížená",J281,0)</f>
        <v>0</v>
      </c>
      <c r="BG281" s="232">
        <f>IF(N281="zákl. přenesená",J281,0)</f>
        <v>0</v>
      </c>
      <c r="BH281" s="232">
        <f>IF(N281="sníž. přenesená",J281,0)</f>
        <v>0</v>
      </c>
      <c r="BI281" s="232">
        <f>IF(N281="nulová",J281,0)</f>
        <v>0</v>
      </c>
      <c r="BJ281" s="21" t="s">
        <v>81</v>
      </c>
      <c r="BK281" s="232">
        <f>ROUND(I281*H281,2)</f>
        <v>0</v>
      </c>
      <c r="BL281" s="21" t="s">
        <v>645</v>
      </c>
      <c r="BM281" s="231" t="s">
        <v>5759</v>
      </c>
    </row>
    <row r="282" s="14" customFormat="1">
      <c r="A282" s="14"/>
      <c r="B282" s="250"/>
      <c r="C282" s="251"/>
      <c r="D282" s="240" t="s">
        <v>446</v>
      </c>
      <c r="E282" s="252" t="s">
        <v>28</v>
      </c>
      <c r="F282" s="253" t="s">
        <v>899</v>
      </c>
      <c r="G282" s="251"/>
      <c r="H282" s="252" t="s">
        <v>28</v>
      </c>
      <c r="I282" s="254"/>
      <c r="J282" s="251"/>
      <c r="K282" s="251"/>
      <c r="L282" s="255"/>
      <c r="M282" s="256"/>
      <c r="N282" s="257"/>
      <c r="O282" s="257"/>
      <c r="P282" s="257"/>
      <c r="Q282" s="257"/>
      <c r="R282" s="257"/>
      <c r="S282" s="257"/>
      <c r="T282" s="258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9" t="s">
        <v>446</v>
      </c>
      <c r="AU282" s="259" t="s">
        <v>83</v>
      </c>
      <c r="AV282" s="14" t="s">
        <v>81</v>
      </c>
      <c r="AW282" s="14" t="s">
        <v>35</v>
      </c>
      <c r="AX282" s="14" t="s">
        <v>74</v>
      </c>
      <c r="AY282" s="259" t="s">
        <v>426</v>
      </c>
    </row>
    <row r="283" s="14" customFormat="1">
      <c r="A283" s="14"/>
      <c r="B283" s="250"/>
      <c r="C283" s="251"/>
      <c r="D283" s="240" t="s">
        <v>446</v>
      </c>
      <c r="E283" s="252" t="s">
        <v>28</v>
      </c>
      <c r="F283" s="253" t="s">
        <v>3170</v>
      </c>
      <c r="G283" s="251"/>
      <c r="H283" s="252" t="s">
        <v>28</v>
      </c>
      <c r="I283" s="254"/>
      <c r="J283" s="251"/>
      <c r="K283" s="251"/>
      <c r="L283" s="255"/>
      <c r="M283" s="256"/>
      <c r="N283" s="257"/>
      <c r="O283" s="257"/>
      <c r="P283" s="257"/>
      <c r="Q283" s="257"/>
      <c r="R283" s="257"/>
      <c r="S283" s="257"/>
      <c r="T283" s="258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9" t="s">
        <v>446</v>
      </c>
      <c r="AU283" s="259" t="s">
        <v>83</v>
      </c>
      <c r="AV283" s="14" t="s">
        <v>81</v>
      </c>
      <c r="AW283" s="14" t="s">
        <v>35</v>
      </c>
      <c r="AX283" s="14" t="s">
        <v>74</v>
      </c>
      <c r="AY283" s="259" t="s">
        <v>426</v>
      </c>
    </row>
    <row r="284" s="14" customFormat="1">
      <c r="A284" s="14"/>
      <c r="B284" s="250"/>
      <c r="C284" s="251"/>
      <c r="D284" s="240" t="s">
        <v>446</v>
      </c>
      <c r="E284" s="252" t="s">
        <v>28</v>
      </c>
      <c r="F284" s="253" t="s">
        <v>5760</v>
      </c>
      <c r="G284" s="251"/>
      <c r="H284" s="252" t="s">
        <v>28</v>
      </c>
      <c r="I284" s="254"/>
      <c r="J284" s="251"/>
      <c r="K284" s="251"/>
      <c r="L284" s="255"/>
      <c r="M284" s="256"/>
      <c r="N284" s="257"/>
      <c r="O284" s="257"/>
      <c r="P284" s="257"/>
      <c r="Q284" s="257"/>
      <c r="R284" s="257"/>
      <c r="S284" s="257"/>
      <c r="T284" s="258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9" t="s">
        <v>446</v>
      </c>
      <c r="AU284" s="259" t="s">
        <v>83</v>
      </c>
      <c r="AV284" s="14" t="s">
        <v>81</v>
      </c>
      <c r="AW284" s="14" t="s">
        <v>35</v>
      </c>
      <c r="AX284" s="14" t="s">
        <v>74</v>
      </c>
      <c r="AY284" s="259" t="s">
        <v>426</v>
      </c>
    </row>
    <row r="285" s="13" customFormat="1">
      <c r="A285" s="13"/>
      <c r="B285" s="238"/>
      <c r="C285" s="239"/>
      <c r="D285" s="240" t="s">
        <v>446</v>
      </c>
      <c r="E285" s="241" t="s">
        <v>28</v>
      </c>
      <c r="F285" s="242" t="s">
        <v>652</v>
      </c>
      <c r="G285" s="239"/>
      <c r="H285" s="243">
        <v>17</v>
      </c>
      <c r="I285" s="244"/>
      <c r="J285" s="239"/>
      <c r="K285" s="239"/>
      <c r="L285" s="245"/>
      <c r="M285" s="246"/>
      <c r="N285" s="247"/>
      <c r="O285" s="247"/>
      <c r="P285" s="247"/>
      <c r="Q285" s="247"/>
      <c r="R285" s="247"/>
      <c r="S285" s="247"/>
      <c r="T285" s="248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9" t="s">
        <v>446</v>
      </c>
      <c r="AU285" s="249" t="s">
        <v>83</v>
      </c>
      <c r="AV285" s="13" t="s">
        <v>83</v>
      </c>
      <c r="AW285" s="13" t="s">
        <v>35</v>
      </c>
      <c r="AX285" s="13" t="s">
        <v>81</v>
      </c>
      <c r="AY285" s="249" t="s">
        <v>426</v>
      </c>
    </row>
    <row r="286" s="2" customFormat="1" ht="24.15" customHeight="1">
      <c r="A286" s="42"/>
      <c r="B286" s="43"/>
      <c r="C286" s="271" t="s">
        <v>824</v>
      </c>
      <c r="D286" s="271" t="s">
        <v>776</v>
      </c>
      <c r="E286" s="272" t="s">
        <v>5761</v>
      </c>
      <c r="F286" s="273" t="s">
        <v>5762</v>
      </c>
      <c r="G286" s="274" t="s">
        <v>859</v>
      </c>
      <c r="H286" s="275">
        <v>17</v>
      </c>
      <c r="I286" s="276"/>
      <c r="J286" s="277">
        <f>ROUND(I286*H286,2)</f>
        <v>0</v>
      </c>
      <c r="K286" s="273" t="s">
        <v>28</v>
      </c>
      <c r="L286" s="278"/>
      <c r="M286" s="279" t="s">
        <v>28</v>
      </c>
      <c r="N286" s="280" t="s">
        <v>45</v>
      </c>
      <c r="O286" s="88"/>
      <c r="P286" s="229">
        <f>O286*H286</f>
        <v>0</v>
      </c>
      <c r="Q286" s="229">
        <v>0.00042000000000000002</v>
      </c>
      <c r="R286" s="229">
        <f>Q286*H286</f>
        <v>0.0071400000000000005</v>
      </c>
      <c r="S286" s="229">
        <v>0</v>
      </c>
      <c r="T286" s="230">
        <f>S286*H286</f>
        <v>0</v>
      </c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R286" s="231" t="s">
        <v>732</v>
      </c>
      <c r="AT286" s="231" t="s">
        <v>776</v>
      </c>
      <c r="AU286" s="231" t="s">
        <v>83</v>
      </c>
      <c r="AY286" s="21" t="s">
        <v>426</v>
      </c>
      <c r="BE286" s="232">
        <f>IF(N286="základní",J286,0)</f>
        <v>0</v>
      </c>
      <c r="BF286" s="232">
        <f>IF(N286="snížená",J286,0)</f>
        <v>0</v>
      </c>
      <c r="BG286" s="232">
        <f>IF(N286="zákl. přenesená",J286,0)</f>
        <v>0</v>
      </c>
      <c r="BH286" s="232">
        <f>IF(N286="sníž. přenesená",J286,0)</f>
        <v>0</v>
      </c>
      <c r="BI286" s="232">
        <f>IF(N286="nulová",J286,0)</f>
        <v>0</v>
      </c>
      <c r="BJ286" s="21" t="s">
        <v>81</v>
      </c>
      <c r="BK286" s="232">
        <f>ROUND(I286*H286,2)</f>
        <v>0</v>
      </c>
      <c r="BL286" s="21" t="s">
        <v>645</v>
      </c>
      <c r="BM286" s="231" t="s">
        <v>5763</v>
      </c>
    </row>
    <row r="287" s="14" customFormat="1">
      <c r="A287" s="14"/>
      <c r="B287" s="250"/>
      <c r="C287" s="251"/>
      <c r="D287" s="240" t="s">
        <v>446</v>
      </c>
      <c r="E287" s="252" t="s">
        <v>28</v>
      </c>
      <c r="F287" s="253" t="s">
        <v>899</v>
      </c>
      <c r="G287" s="251"/>
      <c r="H287" s="252" t="s">
        <v>28</v>
      </c>
      <c r="I287" s="254"/>
      <c r="J287" s="251"/>
      <c r="K287" s="251"/>
      <c r="L287" s="255"/>
      <c r="M287" s="256"/>
      <c r="N287" s="257"/>
      <c r="O287" s="257"/>
      <c r="P287" s="257"/>
      <c r="Q287" s="257"/>
      <c r="R287" s="257"/>
      <c r="S287" s="257"/>
      <c r="T287" s="258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9" t="s">
        <v>446</v>
      </c>
      <c r="AU287" s="259" t="s">
        <v>83</v>
      </c>
      <c r="AV287" s="14" t="s">
        <v>81</v>
      </c>
      <c r="AW287" s="14" t="s">
        <v>35</v>
      </c>
      <c r="AX287" s="14" t="s">
        <v>74</v>
      </c>
      <c r="AY287" s="259" t="s">
        <v>426</v>
      </c>
    </row>
    <row r="288" s="14" customFormat="1">
      <c r="A288" s="14"/>
      <c r="B288" s="250"/>
      <c r="C288" s="251"/>
      <c r="D288" s="240" t="s">
        <v>446</v>
      </c>
      <c r="E288" s="252" t="s">
        <v>28</v>
      </c>
      <c r="F288" s="253" t="s">
        <v>3170</v>
      </c>
      <c r="G288" s="251"/>
      <c r="H288" s="252" t="s">
        <v>28</v>
      </c>
      <c r="I288" s="254"/>
      <c r="J288" s="251"/>
      <c r="K288" s="251"/>
      <c r="L288" s="255"/>
      <c r="M288" s="256"/>
      <c r="N288" s="257"/>
      <c r="O288" s="257"/>
      <c r="P288" s="257"/>
      <c r="Q288" s="257"/>
      <c r="R288" s="257"/>
      <c r="S288" s="257"/>
      <c r="T288" s="258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9" t="s">
        <v>446</v>
      </c>
      <c r="AU288" s="259" t="s">
        <v>83</v>
      </c>
      <c r="AV288" s="14" t="s">
        <v>81</v>
      </c>
      <c r="AW288" s="14" t="s">
        <v>35</v>
      </c>
      <c r="AX288" s="14" t="s">
        <v>74</v>
      </c>
      <c r="AY288" s="259" t="s">
        <v>426</v>
      </c>
    </row>
    <row r="289" s="14" customFormat="1">
      <c r="A289" s="14"/>
      <c r="B289" s="250"/>
      <c r="C289" s="251"/>
      <c r="D289" s="240" t="s">
        <v>446</v>
      </c>
      <c r="E289" s="252" t="s">
        <v>28</v>
      </c>
      <c r="F289" s="253" t="s">
        <v>5760</v>
      </c>
      <c r="G289" s="251"/>
      <c r="H289" s="252" t="s">
        <v>28</v>
      </c>
      <c r="I289" s="254"/>
      <c r="J289" s="251"/>
      <c r="K289" s="251"/>
      <c r="L289" s="255"/>
      <c r="M289" s="256"/>
      <c r="N289" s="257"/>
      <c r="O289" s="257"/>
      <c r="P289" s="257"/>
      <c r="Q289" s="257"/>
      <c r="R289" s="257"/>
      <c r="S289" s="257"/>
      <c r="T289" s="258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9" t="s">
        <v>446</v>
      </c>
      <c r="AU289" s="259" t="s">
        <v>83</v>
      </c>
      <c r="AV289" s="14" t="s">
        <v>81</v>
      </c>
      <c r="AW289" s="14" t="s">
        <v>35</v>
      </c>
      <c r="AX289" s="14" t="s">
        <v>74</v>
      </c>
      <c r="AY289" s="259" t="s">
        <v>426</v>
      </c>
    </row>
    <row r="290" s="13" customFormat="1">
      <c r="A290" s="13"/>
      <c r="B290" s="238"/>
      <c r="C290" s="239"/>
      <c r="D290" s="240" t="s">
        <v>446</v>
      </c>
      <c r="E290" s="241" t="s">
        <v>28</v>
      </c>
      <c r="F290" s="242" t="s">
        <v>652</v>
      </c>
      <c r="G290" s="239"/>
      <c r="H290" s="243">
        <v>17</v>
      </c>
      <c r="I290" s="244"/>
      <c r="J290" s="239"/>
      <c r="K290" s="239"/>
      <c r="L290" s="245"/>
      <c r="M290" s="246"/>
      <c r="N290" s="247"/>
      <c r="O290" s="247"/>
      <c r="P290" s="247"/>
      <c r="Q290" s="247"/>
      <c r="R290" s="247"/>
      <c r="S290" s="247"/>
      <c r="T290" s="248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9" t="s">
        <v>446</v>
      </c>
      <c r="AU290" s="249" t="s">
        <v>83</v>
      </c>
      <c r="AV290" s="13" t="s">
        <v>83</v>
      </c>
      <c r="AW290" s="13" t="s">
        <v>35</v>
      </c>
      <c r="AX290" s="13" t="s">
        <v>81</v>
      </c>
      <c r="AY290" s="249" t="s">
        <v>426</v>
      </c>
    </row>
    <row r="291" s="2" customFormat="1" ht="44.25" customHeight="1">
      <c r="A291" s="42"/>
      <c r="B291" s="43"/>
      <c r="C291" s="220" t="s">
        <v>829</v>
      </c>
      <c r="D291" s="220" t="s">
        <v>433</v>
      </c>
      <c r="E291" s="221" t="s">
        <v>5764</v>
      </c>
      <c r="F291" s="222" t="s">
        <v>5765</v>
      </c>
      <c r="G291" s="223" t="s">
        <v>949</v>
      </c>
      <c r="H291" s="224">
        <v>8</v>
      </c>
      <c r="I291" s="225"/>
      <c r="J291" s="226">
        <f>ROUND(I291*H291,2)</f>
        <v>0</v>
      </c>
      <c r="K291" s="222" t="s">
        <v>437</v>
      </c>
      <c r="L291" s="48"/>
      <c r="M291" s="227" t="s">
        <v>28</v>
      </c>
      <c r="N291" s="228" t="s">
        <v>45</v>
      </c>
      <c r="O291" s="88"/>
      <c r="P291" s="229">
        <f>O291*H291</f>
        <v>0</v>
      </c>
      <c r="Q291" s="229">
        <v>0.0035000000000000001</v>
      </c>
      <c r="R291" s="229">
        <f>Q291*H291</f>
        <v>0.028000000000000001</v>
      </c>
      <c r="S291" s="229">
        <v>0</v>
      </c>
      <c r="T291" s="230">
        <f>S291*H291</f>
        <v>0</v>
      </c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R291" s="231" t="s">
        <v>645</v>
      </c>
      <c r="AT291" s="231" t="s">
        <v>433</v>
      </c>
      <c r="AU291" s="231" t="s">
        <v>83</v>
      </c>
      <c r="AY291" s="21" t="s">
        <v>426</v>
      </c>
      <c r="BE291" s="232">
        <f>IF(N291="základní",J291,0)</f>
        <v>0</v>
      </c>
      <c r="BF291" s="232">
        <f>IF(N291="snížená",J291,0)</f>
        <v>0</v>
      </c>
      <c r="BG291" s="232">
        <f>IF(N291="zákl. přenesená",J291,0)</f>
        <v>0</v>
      </c>
      <c r="BH291" s="232">
        <f>IF(N291="sníž. přenesená",J291,0)</f>
        <v>0</v>
      </c>
      <c r="BI291" s="232">
        <f>IF(N291="nulová",J291,0)</f>
        <v>0</v>
      </c>
      <c r="BJ291" s="21" t="s">
        <v>81</v>
      </c>
      <c r="BK291" s="232">
        <f>ROUND(I291*H291,2)</f>
        <v>0</v>
      </c>
      <c r="BL291" s="21" t="s">
        <v>645</v>
      </c>
      <c r="BM291" s="231" t="s">
        <v>5766</v>
      </c>
    </row>
    <row r="292" s="2" customFormat="1">
      <c r="A292" s="42"/>
      <c r="B292" s="43"/>
      <c r="C292" s="44"/>
      <c r="D292" s="233" t="s">
        <v>442</v>
      </c>
      <c r="E292" s="44"/>
      <c r="F292" s="234" t="s">
        <v>5767</v>
      </c>
      <c r="G292" s="44"/>
      <c r="H292" s="44"/>
      <c r="I292" s="235"/>
      <c r="J292" s="44"/>
      <c r="K292" s="44"/>
      <c r="L292" s="48"/>
      <c r="M292" s="236"/>
      <c r="N292" s="237"/>
      <c r="O292" s="88"/>
      <c r="P292" s="88"/>
      <c r="Q292" s="88"/>
      <c r="R292" s="88"/>
      <c r="S292" s="88"/>
      <c r="T292" s="89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T292" s="21" t="s">
        <v>442</v>
      </c>
      <c r="AU292" s="21" t="s">
        <v>83</v>
      </c>
    </row>
    <row r="293" s="14" customFormat="1">
      <c r="A293" s="14"/>
      <c r="B293" s="250"/>
      <c r="C293" s="251"/>
      <c r="D293" s="240" t="s">
        <v>446</v>
      </c>
      <c r="E293" s="252" t="s">
        <v>28</v>
      </c>
      <c r="F293" s="253" t="s">
        <v>899</v>
      </c>
      <c r="G293" s="251"/>
      <c r="H293" s="252" t="s">
        <v>28</v>
      </c>
      <c r="I293" s="254"/>
      <c r="J293" s="251"/>
      <c r="K293" s="251"/>
      <c r="L293" s="255"/>
      <c r="M293" s="256"/>
      <c r="N293" s="257"/>
      <c r="O293" s="257"/>
      <c r="P293" s="257"/>
      <c r="Q293" s="257"/>
      <c r="R293" s="257"/>
      <c r="S293" s="257"/>
      <c r="T293" s="258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9" t="s">
        <v>446</v>
      </c>
      <c r="AU293" s="259" t="s">
        <v>83</v>
      </c>
      <c r="AV293" s="14" t="s">
        <v>81</v>
      </c>
      <c r="AW293" s="14" t="s">
        <v>35</v>
      </c>
      <c r="AX293" s="14" t="s">
        <v>74</v>
      </c>
      <c r="AY293" s="259" t="s">
        <v>426</v>
      </c>
    </row>
    <row r="294" s="14" customFormat="1">
      <c r="A294" s="14"/>
      <c r="B294" s="250"/>
      <c r="C294" s="251"/>
      <c r="D294" s="240" t="s">
        <v>446</v>
      </c>
      <c r="E294" s="252" t="s">
        <v>28</v>
      </c>
      <c r="F294" s="253" t="s">
        <v>3170</v>
      </c>
      <c r="G294" s="251"/>
      <c r="H294" s="252" t="s">
        <v>28</v>
      </c>
      <c r="I294" s="254"/>
      <c r="J294" s="251"/>
      <c r="K294" s="251"/>
      <c r="L294" s="255"/>
      <c r="M294" s="256"/>
      <c r="N294" s="257"/>
      <c r="O294" s="257"/>
      <c r="P294" s="257"/>
      <c r="Q294" s="257"/>
      <c r="R294" s="257"/>
      <c r="S294" s="257"/>
      <c r="T294" s="258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9" t="s">
        <v>446</v>
      </c>
      <c r="AU294" s="259" t="s">
        <v>83</v>
      </c>
      <c r="AV294" s="14" t="s">
        <v>81</v>
      </c>
      <c r="AW294" s="14" t="s">
        <v>35</v>
      </c>
      <c r="AX294" s="14" t="s">
        <v>74</v>
      </c>
      <c r="AY294" s="259" t="s">
        <v>426</v>
      </c>
    </row>
    <row r="295" s="14" customFormat="1">
      <c r="A295" s="14"/>
      <c r="B295" s="250"/>
      <c r="C295" s="251"/>
      <c r="D295" s="240" t="s">
        <v>446</v>
      </c>
      <c r="E295" s="252" t="s">
        <v>28</v>
      </c>
      <c r="F295" s="253" t="s">
        <v>5768</v>
      </c>
      <c r="G295" s="251"/>
      <c r="H295" s="252" t="s">
        <v>28</v>
      </c>
      <c r="I295" s="254"/>
      <c r="J295" s="251"/>
      <c r="K295" s="251"/>
      <c r="L295" s="255"/>
      <c r="M295" s="256"/>
      <c r="N295" s="257"/>
      <c r="O295" s="257"/>
      <c r="P295" s="257"/>
      <c r="Q295" s="257"/>
      <c r="R295" s="257"/>
      <c r="S295" s="257"/>
      <c r="T295" s="258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9" t="s">
        <v>446</v>
      </c>
      <c r="AU295" s="259" t="s">
        <v>83</v>
      </c>
      <c r="AV295" s="14" t="s">
        <v>81</v>
      </c>
      <c r="AW295" s="14" t="s">
        <v>35</v>
      </c>
      <c r="AX295" s="14" t="s">
        <v>74</v>
      </c>
      <c r="AY295" s="259" t="s">
        <v>426</v>
      </c>
    </row>
    <row r="296" s="13" customFormat="1">
      <c r="A296" s="13"/>
      <c r="B296" s="238"/>
      <c r="C296" s="239"/>
      <c r="D296" s="240" t="s">
        <v>446</v>
      </c>
      <c r="E296" s="241" t="s">
        <v>28</v>
      </c>
      <c r="F296" s="242" t="s">
        <v>491</v>
      </c>
      <c r="G296" s="239"/>
      <c r="H296" s="243">
        <v>8</v>
      </c>
      <c r="I296" s="244"/>
      <c r="J296" s="239"/>
      <c r="K296" s="239"/>
      <c r="L296" s="245"/>
      <c r="M296" s="246"/>
      <c r="N296" s="247"/>
      <c r="O296" s="247"/>
      <c r="P296" s="247"/>
      <c r="Q296" s="247"/>
      <c r="R296" s="247"/>
      <c r="S296" s="247"/>
      <c r="T296" s="248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9" t="s">
        <v>446</v>
      </c>
      <c r="AU296" s="249" t="s">
        <v>83</v>
      </c>
      <c r="AV296" s="13" t="s">
        <v>83</v>
      </c>
      <c r="AW296" s="13" t="s">
        <v>35</v>
      </c>
      <c r="AX296" s="13" t="s">
        <v>81</v>
      </c>
      <c r="AY296" s="249" t="s">
        <v>426</v>
      </c>
    </row>
    <row r="297" s="2" customFormat="1" ht="44.25" customHeight="1">
      <c r="A297" s="42"/>
      <c r="B297" s="43"/>
      <c r="C297" s="220" t="s">
        <v>420</v>
      </c>
      <c r="D297" s="220" t="s">
        <v>433</v>
      </c>
      <c r="E297" s="221" t="s">
        <v>5769</v>
      </c>
      <c r="F297" s="222" t="s">
        <v>5770</v>
      </c>
      <c r="G297" s="223" t="s">
        <v>949</v>
      </c>
      <c r="H297" s="224">
        <v>18.600000000000001</v>
      </c>
      <c r="I297" s="225"/>
      <c r="J297" s="226">
        <f>ROUND(I297*H297,2)</f>
        <v>0</v>
      </c>
      <c r="K297" s="222" t="s">
        <v>437</v>
      </c>
      <c r="L297" s="48"/>
      <c r="M297" s="227" t="s">
        <v>28</v>
      </c>
      <c r="N297" s="228" t="s">
        <v>45</v>
      </c>
      <c r="O297" s="88"/>
      <c r="P297" s="229">
        <f>O297*H297</f>
        <v>0</v>
      </c>
      <c r="Q297" s="229">
        <v>0.0043600000000000002</v>
      </c>
      <c r="R297" s="229">
        <f>Q297*H297</f>
        <v>0.081096000000000015</v>
      </c>
      <c r="S297" s="229">
        <v>0</v>
      </c>
      <c r="T297" s="230">
        <f>S297*H297</f>
        <v>0</v>
      </c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R297" s="231" t="s">
        <v>645</v>
      </c>
      <c r="AT297" s="231" t="s">
        <v>433</v>
      </c>
      <c r="AU297" s="231" t="s">
        <v>83</v>
      </c>
      <c r="AY297" s="21" t="s">
        <v>426</v>
      </c>
      <c r="BE297" s="232">
        <f>IF(N297="základní",J297,0)</f>
        <v>0</v>
      </c>
      <c r="BF297" s="232">
        <f>IF(N297="snížená",J297,0)</f>
        <v>0</v>
      </c>
      <c r="BG297" s="232">
        <f>IF(N297="zákl. přenesená",J297,0)</f>
        <v>0</v>
      </c>
      <c r="BH297" s="232">
        <f>IF(N297="sníž. přenesená",J297,0)</f>
        <v>0</v>
      </c>
      <c r="BI297" s="232">
        <f>IF(N297="nulová",J297,0)</f>
        <v>0</v>
      </c>
      <c r="BJ297" s="21" t="s">
        <v>81</v>
      </c>
      <c r="BK297" s="232">
        <f>ROUND(I297*H297,2)</f>
        <v>0</v>
      </c>
      <c r="BL297" s="21" t="s">
        <v>645</v>
      </c>
      <c r="BM297" s="231" t="s">
        <v>5771</v>
      </c>
    </row>
    <row r="298" s="2" customFormat="1">
      <c r="A298" s="42"/>
      <c r="B298" s="43"/>
      <c r="C298" s="44"/>
      <c r="D298" s="233" t="s">
        <v>442</v>
      </c>
      <c r="E298" s="44"/>
      <c r="F298" s="234" t="s">
        <v>5772</v>
      </c>
      <c r="G298" s="44"/>
      <c r="H298" s="44"/>
      <c r="I298" s="235"/>
      <c r="J298" s="44"/>
      <c r="K298" s="44"/>
      <c r="L298" s="48"/>
      <c r="M298" s="236"/>
      <c r="N298" s="237"/>
      <c r="O298" s="88"/>
      <c r="P298" s="88"/>
      <c r="Q298" s="88"/>
      <c r="R298" s="88"/>
      <c r="S298" s="88"/>
      <c r="T298" s="89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T298" s="21" t="s">
        <v>442</v>
      </c>
      <c r="AU298" s="21" t="s">
        <v>83</v>
      </c>
    </row>
    <row r="299" s="14" customFormat="1">
      <c r="A299" s="14"/>
      <c r="B299" s="250"/>
      <c r="C299" s="251"/>
      <c r="D299" s="240" t="s">
        <v>446</v>
      </c>
      <c r="E299" s="252" t="s">
        <v>28</v>
      </c>
      <c r="F299" s="253" t="s">
        <v>899</v>
      </c>
      <c r="G299" s="251"/>
      <c r="H299" s="252" t="s">
        <v>28</v>
      </c>
      <c r="I299" s="254"/>
      <c r="J299" s="251"/>
      <c r="K299" s="251"/>
      <c r="L299" s="255"/>
      <c r="M299" s="256"/>
      <c r="N299" s="257"/>
      <c r="O299" s="257"/>
      <c r="P299" s="257"/>
      <c r="Q299" s="257"/>
      <c r="R299" s="257"/>
      <c r="S299" s="257"/>
      <c r="T299" s="258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9" t="s">
        <v>446</v>
      </c>
      <c r="AU299" s="259" t="s">
        <v>83</v>
      </c>
      <c r="AV299" s="14" t="s">
        <v>81</v>
      </c>
      <c r="AW299" s="14" t="s">
        <v>35</v>
      </c>
      <c r="AX299" s="14" t="s">
        <v>74</v>
      </c>
      <c r="AY299" s="259" t="s">
        <v>426</v>
      </c>
    </row>
    <row r="300" s="14" customFormat="1">
      <c r="A300" s="14"/>
      <c r="B300" s="250"/>
      <c r="C300" s="251"/>
      <c r="D300" s="240" t="s">
        <v>446</v>
      </c>
      <c r="E300" s="252" t="s">
        <v>28</v>
      </c>
      <c r="F300" s="253" t="s">
        <v>3170</v>
      </c>
      <c r="G300" s="251"/>
      <c r="H300" s="252" t="s">
        <v>28</v>
      </c>
      <c r="I300" s="254"/>
      <c r="J300" s="251"/>
      <c r="K300" s="251"/>
      <c r="L300" s="255"/>
      <c r="M300" s="256"/>
      <c r="N300" s="257"/>
      <c r="O300" s="257"/>
      <c r="P300" s="257"/>
      <c r="Q300" s="257"/>
      <c r="R300" s="257"/>
      <c r="S300" s="257"/>
      <c r="T300" s="258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9" t="s">
        <v>446</v>
      </c>
      <c r="AU300" s="259" t="s">
        <v>83</v>
      </c>
      <c r="AV300" s="14" t="s">
        <v>81</v>
      </c>
      <c r="AW300" s="14" t="s">
        <v>35</v>
      </c>
      <c r="AX300" s="14" t="s">
        <v>74</v>
      </c>
      <c r="AY300" s="259" t="s">
        <v>426</v>
      </c>
    </row>
    <row r="301" s="14" customFormat="1">
      <c r="A301" s="14"/>
      <c r="B301" s="250"/>
      <c r="C301" s="251"/>
      <c r="D301" s="240" t="s">
        <v>446</v>
      </c>
      <c r="E301" s="252" t="s">
        <v>28</v>
      </c>
      <c r="F301" s="253" t="s">
        <v>5773</v>
      </c>
      <c r="G301" s="251"/>
      <c r="H301" s="252" t="s">
        <v>28</v>
      </c>
      <c r="I301" s="254"/>
      <c r="J301" s="251"/>
      <c r="K301" s="251"/>
      <c r="L301" s="255"/>
      <c r="M301" s="256"/>
      <c r="N301" s="257"/>
      <c r="O301" s="257"/>
      <c r="P301" s="257"/>
      <c r="Q301" s="257"/>
      <c r="R301" s="257"/>
      <c r="S301" s="257"/>
      <c r="T301" s="258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9" t="s">
        <v>446</v>
      </c>
      <c r="AU301" s="259" t="s">
        <v>83</v>
      </c>
      <c r="AV301" s="14" t="s">
        <v>81</v>
      </c>
      <c r="AW301" s="14" t="s">
        <v>35</v>
      </c>
      <c r="AX301" s="14" t="s">
        <v>74</v>
      </c>
      <c r="AY301" s="259" t="s">
        <v>426</v>
      </c>
    </row>
    <row r="302" s="13" customFormat="1">
      <c r="A302" s="13"/>
      <c r="B302" s="238"/>
      <c r="C302" s="239"/>
      <c r="D302" s="240" t="s">
        <v>446</v>
      </c>
      <c r="E302" s="241" t="s">
        <v>28</v>
      </c>
      <c r="F302" s="242" t="s">
        <v>5774</v>
      </c>
      <c r="G302" s="239"/>
      <c r="H302" s="243">
        <v>18.600000000000001</v>
      </c>
      <c r="I302" s="244"/>
      <c r="J302" s="239"/>
      <c r="K302" s="239"/>
      <c r="L302" s="245"/>
      <c r="M302" s="246"/>
      <c r="N302" s="247"/>
      <c r="O302" s="247"/>
      <c r="P302" s="247"/>
      <c r="Q302" s="247"/>
      <c r="R302" s="247"/>
      <c r="S302" s="247"/>
      <c r="T302" s="248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9" t="s">
        <v>446</v>
      </c>
      <c r="AU302" s="249" t="s">
        <v>83</v>
      </c>
      <c r="AV302" s="13" t="s">
        <v>83</v>
      </c>
      <c r="AW302" s="13" t="s">
        <v>35</v>
      </c>
      <c r="AX302" s="13" t="s">
        <v>81</v>
      </c>
      <c r="AY302" s="249" t="s">
        <v>426</v>
      </c>
    </row>
    <row r="303" s="2" customFormat="1" ht="55.5" customHeight="1">
      <c r="A303" s="42"/>
      <c r="B303" s="43"/>
      <c r="C303" s="220" t="s">
        <v>842</v>
      </c>
      <c r="D303" s="220" t="s">
        <v>433</v>
      </c>
      <c r="E303" s="221" t="s">
        <v>5775</v>
      </c>
      <c r="F303" s="222" t="s">
        <v>5776</v>
      </c>
      <c r="G303" s="223" t="s">
        <v>859</v>
      </c>
      <c r="H303" s="224">
        <v>1</v>
      </c>
      <c r="I303" s="225"/>
      <c r="J303" s="226">
        <f>ROUND(I303*H303,2)</f>
        <v>0</v>
      </c>
      <c r="K303" s="222" t="s">
        <v>437</v>
      </c>
      <c r="L303" s="48"/>
      <c r="M303" s="227" t="s">
        <v>28</v>
      </c>
      <c r="N303" s="228" t="s">
        <v>45</v>
      </c>
      <c r="O303" s="88"/>
      <c r="P303" s="229">
        <f>O303*H303</f>
        <v>0</v>
      </c>
      <c r="Q303" s="229">
        <v>0.0028500000000000001</v>
      </c>
      <c r="R303" s="229">
        <f>Q303*H303</f>
        <v>0.0028500000000000001</v>
      </c>
      <c r="S303" s="229">
        <v>0</v>
      </c>
      <c r="T303" s="230">
        <f>S303*H303</f>
        <v>0</v>
      </c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R303" s="231" t="s">
        <v>645</v>
      </c>
      <c r="AT303" s="231" t="s">
        <v>433</v>
      </c>
      <c r="AU303" s="231" t="s">
        <v>83</v>
      </c>
      <c r="AY303" s="21" t="s">
        <v>426</v>
      </c>
      <c r="BE303" s="232">
        <f>IF(N303="základní",J303,0)</f>
        <v>0</v>
      </c>
      <c r="BF303" s="232">
        <f>IF(N303="snížená",J303,0)</f>
        <v>0</v>
      </c>
      <c r="BG303" s="232">
        <f>IF(N303="zákl. přenesená",J303,0)</f>
        <v>0</v>
      </c>
      <c r="BH303" s="232">
        <f>IF(N303="sníž. přenesená",J303,0)</f>
        <v>0</v>
      </c>
      <c r="BI303" s="232">
        <f>IF(N303="nulová",J303,0)</f>
        <v>0</v>
      </c>
      <c r="BJ303" s="21" t="s">
        <v>81</v>
      </c>
      <c r="BK303" s="232">
        <f>ROUND(I303*H303,2)</f>
        <v>0</v>
      </c>
      <c r="BL303" s="21" t="s">
        <v>645</v>
      </c>
      <c r="BM303" s="231" t="s">
        <v>5777</v>
      </c>
    </row>
    <row r="304" s="2" customFormat="1">
      <c r="A304" s="42"/>
      <c r="B304" s="43"/>
      <c r="C304" s="44"/>
      <c r="D304" s="233" t="s">
        <v>442</v>
      </c>
      <c r="E304" s="44"/>
      <c r="F304" s="234" t="s">
        <v>5778</v>
      </c>
      <c r="G304" s="44"/>
      <c r="H304" s="44"/>
      <c r="I304" s="235"/>
      <c r="J304" s="44"/>
      <c r="K304" s="44"/>
      <c r="L304" s="48"/>
      <c r="M304" s="236"/>
      <c r="N304" s="237"/>
      <c r="O304" s="88"/>
      <c r="P304" s="88"/>
      <c r="Q304" s="88"/>
      <c r="R304" s="88"/>
      <c r="S304" s="88"/>
      <c r="T304" s="89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T304" s="21" t="s">
        <v>442</v>
      </c>
      <c r="AU304" s="21" t="s">
        <v>83</v>
      </c>
    </row>
    <row r="305" s="14" customFormat="1">
      <c r="A305" s="14"/>
      <c r="B305" s="250"/>
      <c r="C305" s="251"/>
      <c r="D305" s="240" t="s">
        <v>446</v>
      </c>
      <c r="E305" s="252" t="s">
        <v>28</v>
      </c>
      <c r="F305" s="253" t="s">
        <v>899</v>
      </c>
      <c r="G305" s="251"/>
      <c r="H305" s="252" t="s">
        <v>28</v>
      </c>
      <c r="I305" s="254"/>
      <c r="J305" s="251"/>
      <c r="K305" s="251"/>
      <c r="L305" s="255"/>
      <c r="M305" s="256"/>
      <c r="N305" s="257"/>
      <c r="O305" s="257"/>
      <c r="P305" s="257"/>
      <c r="Q305" s="257"/>
      <c r="R305" s="257"/>
      <c r="S305" s="257"/>
      <c r="T305" s="258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9" t="s">
        <v>446</v>
      </c>
      <c r="AU305" s="259" t="s">
        <v>83</v>
      </c>
      <c r="AV305" s="14" t="s">
        <v>81</v>
      </c>
      <c r="AW305" s="14" t="s">
        <v>35</v>
      </c>
      <c r="AX305" s="14" t="s">
        <v>74</v>
      </c>
      <c r="AY305" s="259" t="s">
        <v>426</v>
      </c>
    </row>
    <row r="306" s="14" customFormat="1">
      <c r="A306" s="14"/>
      <c r="B306" s="250"/>
      <c r="C306" s="251"/>
      <c r="D306" s="240" t="s">
        <v>446</v>
      </c>
      <c r="E306" s="252" t="s">
        <v>28</v>
      </c>
      <c r="F306" s="253" t="s">
        <v>3170</v>
      </c>
      <c r="G306" s="251"/>
      <c r="H306" s="252" t="s">
        <v>28</v>
      </c>
      <c r="I306" s="254"/>
      <c r="J306" s="251"/>
      <c r="K306" s="251"/>
      <c r="L306" s="255"/>
      <c r="M306" s="256"/>
      <c r="N306" s="257"/>
      <c r="O306" s="257"/>
      <c r="P306" s="257"/>
      <c r="Q306" s="257"/>
      <c r="R306" s="257"/>
      <c r="S306" s="257"/>
      <c r="T306" s="258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9" t="s">
        <v>446</v>
      </c>
      <c r="AU306" s="259" t="s">
        <v>83</v>
      </c>
      <c r="AV306" s="14" t="s">
        <v>81</v>
      </c>
      <c r="AW306" s="14" t="s">
        <v>35</v>
      </c>
      <c r="AX306" s="14" t="s">
        <v>74</v>
      </c>
      <c r="AY306" s="259" t="s">
        <v>426</v>
      </c>
    </row>
    <row r="307" s="14" customFormat="1">
      <c r="A307" s="14"/>
      <c r="B307" s="250"/>
      <c r="C307" s="251"/>
      <c r="D307" s="240" t="s">
        <v>446</v>
      </c>
      <c r="E307" s="252" t="s">
        <v>28</v>
      </c>
      <c r="F307" s="253" t="s">
        <v>5779</v>
      </c>
      <c r="G307" s="251"/>
      <c r="H307" s="252" t="s">
        <v>28</v>
      </c>
      <c r="I307" s="254"/>
      <c r="J307" s="251"/>
      <c r="K307" s="251"/>
      <c r="L307" s="255"/>
      <c r="M307" s="256"/>
      <c r="N307" s="257"/>
      <c r="O307" s="257"/>
      <c r="P307" s="257"/>
      <c r="Q307" s="257"/>
      <c r="R307" s="257"/>
      <c r="S307" s="257"/>
      <c r="T307" s="258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9" t="s">
        <v>446</v>
      </c>
      <c r="AU307" s="259" t="s">
        <v>83</v>
      </c>
      <c r="AV307" s="14" t="s">
        <v>81</v>
      </c>
      <c r="AW307" s="14" t="s">
        <v>35</v>
      </c>
      <c r="AX307" s="14" t="s">
        <v>74</v>
      </c>
      <c r="AY307" s="259" t="s">
        <v>426</v>
      </c>
    </row>
    <row r="308" s="13" customFormat="1">
      <c r="A308" s="13"/>
      <c r="B308" s="238"/>
      <c r="C308" s="239"/>
      <c r="D308" s="240" t="s">
        <v>446</v>
      </c>
      <c r="E308" s="241" t="s">
        <v>28</v>
      </c>
      <c r="F308" s="242" t="s">
        <v>81</v>
      </c>
      <c r="G308" s="239"/>
      <c r="H308" s="243">
        <v>1</v>
      </c>
      <c r="I308" s="244"/>
      <c r="J308" s="239"/>
      <c r="K308" s="239"/>
      <c r="L308" s="245"/>
      <c r="M308" s="246"/>
      <c r="N308" s="247"/>
      <c r="O308" s="247"/>
      <c r="P308" s="247"/>
      <c r="Q308" s="247"/>
      <c r="R308" s="247"/>
      <c r="S308" s="247"/>
      <c r="T308" s="248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9" t="s">
        <v>446</v>
      </c>
      <c r="AU308" s="249" t="s">
        <v>83</v>
      </c>
      <c r="AV308" s="13" t="s">
        <v>83</v>
      </c>
      <c r="AW308" s="13" t="s">
        <v>35</v>
      </c>
      <c r="AX308" s="13" t="s">
        <v>81</v>
      </c>
      <c r="AY308" s="249" t="s">
        <v>426</v>
      </c>
    </row>
    <row r="309" s="2" customFormat="1" ht="55.5" customHeight="1">
      <c r="A309" s="42"/>
      <c r="B309" s="43"/>
      <c r="C309" s="220" t="s">
        <v>848</v>
      </c>
      <c r="D309" s="220" t="s">
        <v>433</v>
      </c>
      <c r="E309" s="221" t="s">
        <v>5780</v>
      </c>
      <c r="F309" s="222" t="s">
        <v>5781</v>
      </c>
      <c r="G309" s="223" t="s">
        <v>859</v>
      </c>
      <c r="H309" s="224">
        <v>1</v>
      </c>
      <c r="I309" s="225"/>
      <c r="J309" s="226">
        <f>ROUND(I309*H309,2)</f>
        <v>0</v>
      </c>
      <c r="K309" s="222" t="s">
        <v>437</v>
      </c>
      <c r="L309" s="48"/>
      <c r="M309" s="227" t="s">
        <v>28</v>
      </c>
      <c r="N309" s="228" t="s">
        <v>45</v>
      </c>
      <c r="O309" s="88"/>
      <c r="P309" s="229">
        <f>O309*H309</f>
        <v>0</v>
      </c>
      <c r="Q309" s="229">
        <v>0.0039100000000000003</v>
      </c>
      <c r="R309" s="229">
        <f>Q309*H309</f>
        <v>0.0039100000000000003</v>
      </c>
      <c r="S309" s="229">
        <v>0</v>
      </c>
      <c r="T309" s="230">
        <f>S309*H309</f>
        <v>0</v>
      </c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R309" s="231" t="s">
        <v>645</v>
      </c>
      <c r="AT309" s="231" t="s">
        <v>433</v>
      </c>
      <c r="AU309" s="231" t="s">
        <v>83</v>
      </c>
      <c r="AY309" s="21" t="s">
        <v>426</v>
      </c>
      <c r="BE309" s="232">
        <f>IF(N309="základní",J309,0)</f>
        <v>0</v>
      </c>
      <c r="BF309" s="232">
        <f>IF(N309="snížená",J309,0)</f>
        <v>0</v>
      </c>
      <c r="BG309" s="232">
        <f>IF(N309="zákl. přenesená",J309,0)</f>
        <v>0</v>
      </c>
      <c r="BH309" s="232">
        <f>IF(N309="sníž. přenesená",J309,0)</f>
        <v>0</v>
      </c>
      <c r="BI309" s="232">
        <f>IF(N309="nulová",J309,0)</f>
        <v>0</v>
      </c>
      <c r="BJ309" s="21" t="s">
        <v>81</v>
      </c>
      <c r="BK309" s="232">
        <f>ROUND(I309*H309,2)</f>
        <v>0</v>
      </c>
      <c r="BL309" s="21" t="s">
        <v>645</v>
      </c>
      <c r="BM309" s="231" t="s">
        <v>5782</v>
      </c>
    </row>
    <row r="310" s="2" customFormat="1">
      <c r="A310" s="42"/>
      <c r="B310" s="43"/>
      <c r="C310" s="44"/>
      <c r="D310" s="233" t="s">
        <v>442</v>
      </c>
      <c r="E310" s="44"/>
      <c r="F310" s="234" t="s">
        <v>5783</v>
      </c>
      <c r="G310" s="44"/>
      <c r="H310" s="44"/>
      <c r="I310" s="235"/>
      <c r="J310" s="44"/>
      <c r="K310" s="44"/>
      <c r="L310" s="48"/>
      <c r="M310" s="236"/>
      <c r="N310" s="237"/>
      <c r="O310" s="88"/>
      <c r="P310" s="88"/>
      <c r="Q310" s="88"/>
      <c r="R310" s="88"/>
      <c r="S310" s="88"/>
      <c r="T310" s="89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T310" s="21" t="s">
        <v>442</v>
      </c>
      <c r="AU310" s="21" t="s">
        <v>83</v>
      </c>
    </row>
    <row r="311" s="14" customFormat="1">
      <c r="A311" s="14"/>
      <c r="B311" s="250"/>
      <c r="C311" s="251"/>
      <c r="D311" s="240" t="s">
        <v>446</v>
      </c>
      <c r="E311" s="252" t="s">
        <v>28</v>
      </c>
      <c r="F311" s="253" t="s">
        <v>899</v>
      </c>
      <c r="G311" s="251"/>
      <c r="H311" s="252" t="s">
        <v>28</v>
      </c>
      <c r="I311" s="254"/>
      <c r="J311" s="251"/>
      <c r="K311" s="251"/>
      <c r="L311" s="255"/>
      <c r="M311" s="256"/>
      <c r="N311" s="257"/>
      <c r="O311" s="257"/>
      <c r="P311" s="257"/>
      <c r="Q311" s="257"/>
      <c r="R311" s="257"/>
      <c r="S311" s="257"/>
      <c r="T311" s="258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9" t="s">
        <v>446</v>
      </c>
      <c r="AU311" s="259" t="s">
        <v>83</v>
      </c>
      <c r="AV311" s="14" t="s">
        <v>81</v>
      </c>
      <c r="AW311" s="14" t="s">
        <v>35</v>
      </c>
      <c r="AX311" s="14" t="s">
        <v>74</v>
      </c>
      <c r="AY311" s="259" t="s">
        <v>426</v>
      </c>
    </row>
    <row r="312" s="14" customFormat="1">
      <c r="A312" s="14"/>
      <c r="B312" s="250"/>
      <c r="C312" s="251"/>
      <c r="D312" s="240" t="s">
        <v>446</v>
      </c>
      <c r="E312" s="252" t="s">
        <v>28</v>
      </c>
      <c r="F312" s="253" t="s">
        <v>3170</v>
      </c>
      <c r="G312" s="251"/>
      <c r="H312" s="252" t="s">
        <v>28</v>
      </c>
      <c r="I312" s="254"/>
      <c r="J312" s="251"/>
      <c r="K312" s="251"/>
      <c r="L312" s="255"/>
      <c r="M312" s="256"/>
      <c r="N312" s="257"/>
      <c r="O312" s="257"/>
      <c r="P312" s="257"/>
      <c r="Q312" s="257"/>
      <c r="R312" s="257"/>
      <c r="S312" s="257"/>
      <c r="T312" s="258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9" t="s">
        <v>446</v>
      </c>
      <c r="AU312" s="259" t="s">
        <v>83</v>
      </c>
      <c r="AV312" s="14" t="s">
        <v>81</v>
      </c>
      <c r="AW312" s="14" t="s">
        <v>35</v>
      </c>
      <c r="AX312" s="14" t="s">
        <v>74</v>
      </c>
      <c r="AY312" s="259" t="s">
        <v>426</v>
      </c>
    </row>
    <row r="313" s="14" customFormat="1">
      <c r="A313" s="14"/>
      <c r="B313" s="250"/>
      <c r="C313" s="251"/>
      <c r="D313" s="240" t="s">
        <v>446</v>
      </c>
      <c r="E313" s="252" t="s">
        <v>28</v>
      </c>
      <c r="F313" s="253" t="s">
        <v>5779</v>
      </c>
      <c r="G313" s="251"/>
      <c r="H313" s="252" t="s">
        <v>28</v>
      </c>
      <c r="I313" s="254"/>
      <c r="J313" s="251"/>
      <c r="K313" s="251"/>
      <c r="L313" s="255"/>
      <c r="M313" s="256"/>
      <c r="N313" s="257"/>
      <c r="O313" s="257"/>
      <c r="P313" s="257"/>
      <c r="Q313" s="257"/>
      <c r="R313" s="257"/>
      <c r="S313" s="257"/>
      <c r="T313" s="258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9" t="s">
        <v>446</v>
      </c>
      <c r="AU313" s="259" t="s">
        <v>83</v>
      </c>
      <c r="AV313" s="14" t="s">
        <v>81</v>
      </c>
      <c r="AW313" s="14" t="s">
        <v>35</v>
      </c>
      <c r="AX313" s="14" t="s">
        <v>74</v>
      </c>
      <c r="AY313" s="259" t="s">
        <v>426</v>
      </c>
    </row>
    <row r="314" s="13" customFormat="1">
      <c r="A314" s="13"/>
      <c r="B314" s="238"/>
      <c r="C314" s="239"/>
      <c r="D314" s="240" t="s">
        <v>446</v>
      </c>
      <c r="E314" s="241" t="s">
        <v>28</v>
      </c>
      <c r="F314" s="242" t="s">
        <v>81</v>
      </c>
      <c r="G314" s="239"/>
      <c r="H314" s="243">
        <v>1</v>
      </c>
      <c r="I314" s="244"/>
      <c r="J314" s="239"/>
      <c r="K314" s="239"/>
      <c r="L314" s="245"/>
      <c r="M314" s="246"/>
      <c r="N314" s="247"/>
      <c r="O314" s="247"/>
      <c r="P314" s="247"/>
      <c r="Q314" s="247"/>
      <c r="R314" s="247"/>
      <c r="S314" s="247"/>
      <c r="T314" s="248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9" t="s">
        <v>446</v>
      </c>
      <c r="AU314" s="249" t="s">
        <v>83</v>
      </c>
      <c r="AV314" s="13" t="s">
        <v>83</v>
      </c>
      <c r="AW314" s="13" t="s">
        <v>35</v>
      </c>
      <c r="AX314" s="13" t="s">
        <v>81</v>
      </c>
      <c r="AY314" s="249" t="s">
        <v>426</v>
      </c>
    </row>
    <row r="315" s="2" customFormat="1" ht="55.5" customHeight="1">
      <c r="A315" s="42"/>
      <c r="B315" s="43"/>
      <c r="C315" s="220" t="s">
        <v>856</v>
      </c>
      <c r="D315" s="220" t="s">
        <v>433</v>
      </c>
      <c r="E315" s="221" t="s">
        <v>5784</v>
      </c>
      <c r="F315" s="222" t="s">
        <v>5785</v>
      </c>
      <c r="G315" s="223" t="s">
        <v>859</v>
      </c>
      <c r="H315" s="224">
        <v>18</v>
      </c>
      <c r="I315" s="225"/>
      <c r="J315" s="226">
        <f>ROUND(I315*H315,2)</f>
        <v>0</v>
      </c>
      <c r="K315" s="222" t="s">
        <v>437</v>
      </c>
      <c r="L315" s="48"/>
      <c r="M315" s="227" t="s">
        <v>28</v>
      </c>
      <c r="N315" s="228" t="s">
        <v>45</v>
      </c>
      <c r="O315" s="88"/>
      <c r="P315" s="229">
        <f>O315*H315</f>
        <v>0</v>
      </c>
      <c r="Q315" s="229">
        <v>0.0039100000000000003</v>
      </c>
      <c r="R315" s="229">
        <f>Q315*H315</f>
        <v>0.070379999999999998</v>
      </c>
      <c r="S315" s="229">
        <v>0</v>
      </c>
      <c r="T315" s="230">
        <f>S315*H315</f>
        <v>0</v>
      </c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R315" s="231" t="s">
        <v>645</v>
      </c>
      <c r="AT315" s="231" t="s">
        <v>433</v>
      </c>
      <c r="AU315" s="231" t="s">
        <v>83</v>
      </c>
      <c r="AY315" s="21" t="s">
        <v>426</v>
      </c>
      <c r="BE315" s="232">
        <f>IF(N315="základní",J315,0)</f>
        <v>0</v>
      </c>
      <c r="BF315" s="232">
        <f>IF(N315="snížená",J315,0)</f>
        <v>0</v>
      </c>
      <c r="BG315" s="232">
        <f>IF(N315="zákl. přenesená",J315,0)</f>
        <v>0</v>
      </c>
      <c r="BH315" s="232">
        <f>IF(N315="sníž. přenesená",J315,0)</f>
        <v>0</v>
      </c>
      <c r="BI315" s="232">
        <f>IF(N315="nulová",J315,0)</f>
        <v>0</v>
      </c>
      <c r="BJ315" s="21" t="s">
        <v>81</v>
      </c>
      <c r="BK315" s="232">
        <f>ROUND(I315*H315,2)</f>
        <v>0</v>
      </c>
      <c r="BL315" s="21" t="s">
        <v>645</v>
      </c>
      <c r="BM315" s="231" t="s">
        <v>5786</v>
      </c>
    </row>
    <row r="316" s="2" customFormat="1">
      <c r="A316" s="42"/>
      <c r="B316" s="43"/>
      <c r="C316" s="44"/>
      <c r="D316" s="233" t="s">
        <v>442</v>
      </c>
      <c r="E316" s="44"/>
      <c r="F316" s="234" t="s">
        <v>5787</v>
      </c>
      <c r="G316" s="44"/>
      <c r="H316" s="44"/>
      <c r="I316" s="235"/>
      <c r="J316" s="44"/>
      <c r="K316" s="44"/>
      <c r="L316" s="48"/>
      <c r="M316" s="236"/>
      <c r="N316" s="237"/>
      <c r="O316" s="88"/>
      <c r="P316" s="88"/>
      <c r="Q316" s="88"/>
      <c r="R316" s="88"/>
      <c r="S316" s="88"/>
      <c r="T316" s="89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T316" s="21" t="s">
        <v>442</v>
      </c>
      <c r="AU316" s="21" t="s">
        <v>83</v>
      </c>
    </row>
    <row r="317" s="14" customFormat="1">
      <c r="A317" s="14"/>
      <c r="B317" s="250"/>
      <c r="C317" s="251"/>
      <c r="D317" s="240" t="s">
        <v>446</v>
      </c>
      <c r="E317" s="252" t="s">
        <v>28</v>
      </c>
      <c r="F317" s="253" t="s">
        <v>899</v>
      </c>
      <c r="G317" s="251"/>
      <c r="H317" s="252" t="s">
        <v>28</v>
      </c>
      <c r="I317" s="254"/>
      <c r="J317" s="251"/>
      <c r="K317" s="251"/>
      <c r="L317" s="255"/>
      <c r="M317" s="256"/>
      <c r="N317" s="257"/>
      <c r="O317" s="257"/>
      <c r="P317" s="257"/>
      <c r="Q317" s="257"/>
      <c r="R317" s="257"/>
      <c r="S317" s="257"/>
      <c r="T317" s="258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9" t="s">
        <v>446</v>
      </c>
      <c r="AU317" s="259" t="s">
        <v>83</v>
      </c>
      <c r="AV317" s="14" t="s">
        <v>81</v>
      </c>
      <c r="AW317" s="14" t="s">
        <v>35</v>
      </c>
      <c r="AX317" s="14" t="s">
        <v>74</v>
      </c>
      <c r="AY317" s="259" t="s">
        <v>426</v>
      </c>
    </row>
    <row r="318" s="14" customFormat="1">
      <c r="A318" s="14"/>
      <c r="B318" s="250"/>
      <c r="C318" s="251"/>
      <c r="D318" s="240" t="s">
        <v>446</v>
      </c>
      <c r="E318" s="252" t="s">
        <v>28</v>
      </c>
      <c r="F318" s="253" t="s">
        <v>3170</v>
      </c>
      <c r="G318" s="251"/>
      <c r="H318" s="252" t="s">
        <v>28</v>
      </c>
      <c r="I318" s="254"/>
      <c r="J318" s="251"/>
      <c r="K318" s="251"/>
      <c r="L318" s="255"/>
      <c r="M318" s="256"/>
      <c r="N318" s="257"/>
      <c r="O318" s="257"/>
      <c r="P318" s="257"/>
      <c r="Q318" s="257"/>
      <c r="R318" s="257"/>
      <c r="S318" s="257"/>
      <c r="T318" s="258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9" t="s">
        <v>446</v>
      </c>
      <c r="AU318" s="259" t="s">
        <v>83</v>
      </c>
      <c r="AV318" s="14" t="s">
        <v>81</v>
      </c>
      <c r="AW318" s="14" t="s">
        <v>35</v>
      </c>
      <c r="AX318" s="14" t="s">
        <v>74</v>
      </c>
      <c r="AY318" s="259" t="s">
        <v>426</v>
      </c>
    </row>
    <row r="319" s="14" customFormat="1">
      <c r="A319" s="14"/>
      <c r="B319" s="250"/>
      <c r="C319" s="251"/>
      <c r="D319" s="240" t="s">
        <v>446</v>
      </c>
      <c r="E319" s="252" t="s">
        <v>28</v>
      </c>
      <c r="F319" s="253" t="s">
        <v>5788</v>
      </c>
      <c r="G319" s="251"/>
      <c r="H319" s="252" t="s">
        <v>28</v>
      </c>
      <c r="I319" s="254"/>
      <c r="J319" s="251"/>
      <c r="K319" s="251"/>
      <c r="L319" s="255"/>
      <c r="M319" s="256"/>
      <c r="N319" s="257"/>
      <c r="O319" s="257"/>
      <c r="P319" s="257"/>
      <c r="Q319" s="257"/>
      <c r="R319" s="257"/>
      <c r="S319" s="257"/>
      <c r="T319" s="258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9" t="s">
        <v>446</v>
      </c>
      <c r="AU319" s="259" t="s">
        <v>83</v>
      </c>
      <c r="AV319" s="14" t="s">
        <v>81</v>
      </c>
      <c r="AW319" s="14" t="s">
        <v>35</v>
      </c>
      <c r="AX319" s="14" t="s">
        <v>74</v>
      </c>
      <c r="AY319" s="259" t="s">
        <v>426</v>
      </c>
    </row>
    <row r="320" s="13" customFormat="1">
      <c r="A320" s="13"/>
      <c r="B320" s="238"/>
      <c r="C320" s="239"/>
      <c r="D320" s="240" t="s">
        <v>446</v>
      </c>
      <c r="E320" s="241" t="s">
        <v>28</v>
      </c>
      <c r="F320" s="242" t="s">
        <v>657</v>
      </c>
      <c r="G320" s="239"/>
      <c r="H320" s="243">
        <v>18</v>
      </c>
      <c r="I320" s="244"/>
      <c r="J320" s="239"/>
      <c r="K320" s="239"/>
      <c r="L320" s="245"/>
      <c r="M320" s="246"/>
      <c r="N320" s="247"/>
      <c r="O320" s="247"/>
      <c r="P320" s="247"/>
      <c r="Q320" s="247"/>
      <c r="R320" s="247"/>
      <c r="S320" s="247"/>
      <c r="T320" s="248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9" t="s">
        <v>446</v>
      </c>
      <c r="AU320" s="249" t="s">
        <v>83</v>
      </c>
      <c r="AV320" s="13" t="s">
        <v>83</v>
      </c>
      <c r="AW320" s="13" t="s">
        <v>35</v>
      </c>
      <c r="AX320" s="13" t="s">
        <v>81</v>
      </c>
      <c r="AY320" s="249" t="s">
        <v>426</v>
      </c>
    </row>
    <row r="321" s="2" customFormat="1" ht="44.25" customHeight="1">
      <c r="A321" s="42"/>
      <c r="B321" s="43"/>
      <c r="C321" s="220" t="s">
        <v>864</v>
      </c>
      <c r="D321" s="220" t="s">
        <v>433</v>
      </c>
      <c r="E321" s="221" t="s">
        <v>5789</v>
      </c>
      <c r="F321" s="222" t="s">
        <v>5790</v>
      </c>
      <c r="G321" s="223" t="s">
        <v>859</v>
      </c>
      <c r="H321" s="224">
        <v>2</v>
      </c>
      <c r="I321" s="225"/>
      <c r="J321" s="226">
        <f>ROUND(I321*H321,2)</f>
        <v>0</v>
      </c>
      <c r="K321" s="222" t="s">
        <v>437</v>
      </c>
      <c r="L321" s="48"/>
      <c r="M321" s="227" t="s">
        <v>28</v>
      </c>
      <c r="N321" s="228" t="s">
        <v>45</v>
      </c>
      <c r="O321" s="88"/>
      <c r="P321" s="229">
        <f>O321*H321</f>
        <v>0</v>
      </c>
      <c r="Q321" s="229">
        <v>0.00036000000000000002</v>
      </c>
      <c r="R321" s="229">
        <f>Q321*H321</f>
        <v>0.00072000000000000005</v>
      </c>
      <c r="S321" s="229">
        <v>0</v>
      </c>
      <c r="T321" s="230">
        <f>S321*H321</f>
        <v>0</v>
      </c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R321" s="231" t="s">
        <v>645</v>
      </c>
      <c r="AT321" s="231" t="s">
        <v>433</v>
      </c>
      <c r="AU321" s="231" t="s">
        <v>83</v>
      </c>
      <c r="AY321" s="21" t="s">
        <v>426</v>
      </c>
      <c r="BE321" s="232">
        <f>IF(N321="základní",J321,0)</f>
        <v>0</v>
      </c>
      <c r="BF321" s="232">
        <f>IF(N321="snížená",J321,0)</f>
        <v>0</v>
      </c>
      <c r="BG321" s="232">
        <f>IF(N321="zákl. přenesená",J321,0)</f>
        <v>0</v>
      </c>
      <c r="BH321" s="232">
        <f>IF(N321="sníž. přenesená",J321,0)</f>
        <v>0</v>
      </c>
      <c r="BI321" s="232">
        <f>IF(N321="nulová",J321,0)</f>
        <v>0</v>
      </c>
      <c r="BJ321" s="21" t="s">
        <v>81</v>
      </c>
      <c r="BK321" s="232">
        <f>ROUND(I321*H321,2)</f>
        <v>0</v>
      </c>
      <c r="BL321" s="21" t="s">
        <v>645</v>
      </c>
      <c r="BM321" s="231" t="s">
        <v>5791</v>
      </c>
    </row>
    <row r="322" s="2" customFormat="1">
      <c r="A322" s="42"/>
      <c r="B322" s="43"/>
      <c r="C322" s="44"/>
      <c r="D322" s="233" t="s">
        <v>442</v>
      </c>
      <c r="E322" s="44"/>
      <c r="F322" s="234" t="s">
        <v>5792</v>
      </c>
      <c r="G322" s="44"/>
      <c r="H322" s="44"/>
      <c r="I322" s="235"/>
      <c r="J322" s="44"/>
      <c r="K322" s="44"/>
      <c r="L322" s="48"/>
      <c r="M322" s="236"/>
      <c r="N322" s="237"/>
      <c r="O322" s="88"/>
      <c r="P322" s="88"/>
      <c r="Q322" s="88"/>
      <c r="R322" s="88"/>
      <c r="S322" s="88"/>
      <c r="T322" s="89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T322" s="21" t="s">
        <v>442</v>
      </c>
      <c r="AU322" s="21" t="s">
        <v>83</v>
      </c>
    </row>
    <row r="323" s="14" customFormat="1">
      <c r="A323" s="14"/>
      <c r="B323" s="250"/>
      <c r="C323" s="251"/>
      <c r="D323" s="240" t="s">
        <v>446</v>
      </c>
      <c r="E323" s="252" t="s">
        <v>28</v>
      </c>
      <c r="F323" s="253" t="s">
        <v>899</v>
      </c>
      <c r="G323" s="251"/>
      <c r="H323" s="252" t="s">
        <v>28</v>
      </c>
      <c r="I323" s="254"/>
      <c r="J323" s="251"/>
      <c r="K323" s="251"/>
      <c r="L323" s="255"/>
      <c r="M323" s="256"/>
      <c r="N323" s="257"/>
      <c r="O323" s="257"/>
      <c r="P323" s="257"/>
      <c r="Q323" s="257"/>
      <c r="R323" s="257"/>
      <c r="S323" s="257"/>
      <c r="T323" s="258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9" t="s">
        <v>446</v>
      </c>
      <c r="AU323" s="259" t="s">
        <v>83</v>
      </c>
      <c r="AV323" s="14" t="s">
        <v>81</v>
      </c>
      <c r="AW323" s="14" t="s">
        <v>35</v>
      </c>
      <c r="AX323" s="14" t="s">
        <v>74</v>
      </c>
      <c r="AY323" s="259" t="s">
        <v>426</v>
      </c>
    </row>
    <row r="324" s="14" customFormat="1">
      <c r="A324" s="14"/>
      <c r="B324" s="250"/>
      <c r="C324" s="251"/>
      <c r="D324" s="240" t="s">
        <v>446</v>
      </c>
      <c r="E324" s="252" t="s">
        <v>28</v>
      </c>
      <c r="F324" s="253" t="s">
        <v>3170</v>
      </c>
      <c r="G324" s="251"/>
      <c r="H324" s="252" t="s">
        <v>28</v>
      </c>
      <c r="I324" s="254"/>
      <c r="J324" s="251"/>
      <c r="K324" s="251"/>
      <c r="L324" s="255"/>
      <c r="M324" s="256"/>
      <c r="N324" s="257"/>
      <c r="O324" s="257"/>
      <c r="P324" s="257"/>
      <c r="Q324" s="257"/>
      <c r="R324" s="257"/>
      <c r="S324" s="257"/>
      <c r="T324" s="258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9" t="s">
        <v>446</v>
      </c>
      <c r="AU324" s="259" t="s">
        <v>83</v>
      </c>
      <c r="AV324" s="14" t="s">
        <v>81</v>
      </c>
      <c r="AW324" s="14" t="s">
        <v>35</v>
      </c>
      <c r="AX324" s="14" t="s">
        <v>74</v>
      </c>
      <c r="AY324" s="259" t="s">
        <v>426</v>
      </c>
    </row>
    <row r="325" s="14" customFormat="1">
      <c r="A325" s="14"/>
      <c r="B325" s="250"/>
      <c r="C325" s="251"/>
      <c r="D325" s="240" t="s">
        <v>446</v>
      </c>
      <c r="E325" s="252" t="s">
        <v>28</v>
      </c>
      <c r="F325" s="253" t="s">
        <v>5793</v>
      </c>
      <c r="G325" s="251"/>
      <c r="H325" s="252" t="s">
        <v>28</v>
      </c>
      <c r="I325" s="254"/>
      <c r="J325" s="251"/>
      <c r="K325" s="251"/>
      <c r="L325" s="255"/>
      <c r="M325" s="256"/>
      <c r="N325" s="257"/>
      <c r="O325" s="257"/>
      <c r="P325" s="257"/>
      <c r="Q325" s="257"/>
      <c r="R325" s="257"/>
      <c r="S325" s="257"/>
      <c r="T325" s="258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9" t="s">
        <v>446</v>
      </c>
      <c r="AU325" s="259" t="s">
        <v>83</v>
      </c>
      <c r="AV325" s="14" t="s">
        <v>81</v>
      </c>
      <c r="AW325" s="14" t="s">
        <v>35</v>
      </c>
      <c r="AX325" s="14" t="s">
        <v>74</v>
      </c>
      <c r="AY325" s="259" t="s">
        <v>426</v>
      </c>
    </row>
    <row r="326" s="13" customFormat="1">
      <c r="A326" s="13"/>
      <c r="B326" s="238"/>
      <c r="C326" s="239"/>
      <c r="D326" s="240" t="s">
        <v>446</v>
      </c>
      <c r="E326" s="241" t="s">
        <v>28</v>
      </c>
      <c r="F326" s="242" t="s">
        <v>83</v>
      </c>
      <c r="G326" s="239"/>
      <c r="H326" s="243">
        <v>2</v>
      </c>
      <c r="I326" s="244"/>
      <c r="J326" s="239"/>
      <c r="K326" s="239"/>
      <c r="L326" s="245"/>
      <c r="M326" s="246"/>
      <c r="N326" s="247"/>
      <c r="O326" s="247"/>
      <c r="P326" s="247"/>
      <c r="Q326" s="247"/>
      <c r="R326" s="247"/>
      <c r="S326" s="247"/>
      <c r="T326" s="248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9" t="s">
        <v>446</v>
      </c>
      <c r="AU326" s="249" t="s">
        <v>83</v>
      </c>
      <c r="AV326" s="13" t="s">
        <v>83</v>
      </c>
      <c r="AW326" s="13" t="s">
        <v>35</v>
      </c>
      <c r="AX326" s="13" t="s">
        <v>81</v>
      </c>
      <c r="AY326" s="249" t="s">
        <v>426</v>
      </c>
    </row>
    <row r="327" s="2" customFormat="1" ht="33" customHeight="1">
      <c r="A327" s="42"/>
      <c r="B327" s="43"/>
      <c r="C327" s="220" t="s">
        <v>874</v>
      </c>
      <c r="D327" s="220" t="s">
        <v>433</v>
      </c>
      <c r="E327" s="221" t="s">
        <v>3241</v>
      </c>
      <c r="F327" s="222" t="s">
        <v>5794</v>
      </c>
      <c r="G327" s="223" t="s">
        <v>949</v>
      </c>
      <c r="H327" s="224">
        <v>138.19999999999999</v>
      </c>
      <c r="I327" s="225"/>
      <c r="J327" s="226">
        <f>ROUND(I327*H327,2)</f>
        <v>0</v>
      </c>
      <c r="K327" s="222" t="s">
        <v>28</v>
      </c>
      <c r="L327" s="48"/>
      <c r="M327" s="227" t="s">
        <v>28</v>
      </c>
      <c r="N327" s="228" t="s">
        <v>45</v>
      </c>
      <c r="O327" s="88"/>
      <c r="P327" s="229">
        <f>O327*H327</f>
        <v>0</v>
      </c>
      <c r="Q327" s="229">
        <v>0.0016900000000000001</v>
      </c>
      <c r="R327" s="229">
        <f>Q327*H327</f>
        <v>0.23355799999999999</v>
      </c>
      <c r="S327" s="229">
        <v>0</v>
      </c>
      <c r="T327" s="230">
        <f>S327*H327</f>
        <v>0</v>
      </c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R327" s="231" t="s">
        <v>645</v>
      </c>
      <c r="AT327" s="231" t="s">
        <v>433</v>
      </c>
      <c r="AU327" s="231" t="s">
        <v>83</v>
      </c>
      <c r="AY327" s="21" t="s">
        <v>426</v>
      </c>
      <c r="BE327" s="232">
        <f>IF(N327="základní",J327,0)</f>
        <v>0</v>
      </c>
      <c r="BF327" s="232">
        <f>IF(N327="snížená",J327,0)</f>
        <v>0</v>
      </c>
      <c r="BG327" s="232">
        <f>IF(N327="zákl. přenesená",J327,0)</f>
        <v>0</v>
      </c>
      <c r="BH327" s="232">
        <f>IF(N327="sníž. přenesená",J327,0)</f>
        <v>0</v>
      </c>
      <c r="BI327" s="232">
        <f>IF(N327="nulová",J327,0)</f>
        <v>0</v>
      </c>
      <c r="BJ327" s="21" t="s">
        <v>81</v>
      </c>
      <c r="BK327" s="232">
        <f>ROUND(I327*H327,2)</f>
        <v>0</v>
      </c>
      <c r="BL327" s="21" t="s">
        <v>645</v>
      </c>
      <c r="BM327" s="231" t="s">
        <v>5795</v>
      </c>
    </row>
    <row r="328" s="14" customFormat="1">
      <c r="A328" s="14"/>
      <c r="B328" s="250"/>
      <c r="C328" s="251"/>
      <c r="D328" s="240" t="s">
        <v>446</v>
      </c>
      <c r="E328" s="252" t="s">
        <v>28</v>
      </c>
      <c r="F328" s="253" t="s">
        <v>899</v>
      </c>
      <c r="G328" s="251"/>
      <c r="H328" s="252" t="s">
        <v>28</v>
      </c>
      <c r="I328" s="254"/>
      <c r="J328" s="251"/>
      <c r="K328" s="251"/>
      <c r="L328" s="255"/>
      <c r="M328" s="256"/>
      <c r="N328" s="257"/>
      <c r="O328" s="257"/>
      <c r="P328" s="257"/>
      <c r="Q328" s="257"/>
      <c r="R328" s="257"/>
      <c r="S328" s="257"/>
      <c r="T328" s="258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9" t="s">
        <v>446</v>
      </c>
      <c r="AU328" s="259" t="s">
        <v>83</v>
      </c>
      <c r="AV328" s="14" t="s">
        <v>81</v>
      </c>
      <c r="AW328" s="14" t="s">
        <v>35</v>
      </c>
      <c r="AX328" s="14" t="s">
        <v>74</v>
      </c>
      <c r="AY328" s="259" t="s">
        <v>426</v>
      </c>
    </row>
    <row r="329" s="14" customFormat="1">
      <c r="A329" s="14"/>
      <c r="B329" s="250"/>
      <c r="C329" s="251"/>
      <c r="D329" s="240" t="s">
        <v>446</v>
      </c>
      <c r="E329" s="252" t="s">
        <v>28</v>
      </c>
      <c r="F329" s="253" t="s">
        <v>3170</v>
      </c>
      <c r="G329" s="251"/>
      <c r="H329" s="252" t="s">
        <v>28</v>
      </c>
      <c r="I329" s="254"/>
      <c r="J329" s="251"/>
      <c r="K329" s="251"/>
      <c r="L329" s="255"/>
      <c r="M329" s="256"/>
      <c r="N329" s="257"/>
      <c r="O329" s="257"/>
      <c r="P329" s="257"/>
      <c r="Q329" s="257"/>
      <c r="R329" s="257"/>
      <c r="S329" s="257"/>
      <c r="T329" s="258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9" t="s">
        <v>446</v>
      </c>
      <c r="AU329" s="259" t="s">
        <v>83</v>
      </c>
      <c r="AV329" s="14" t="s">
        <v>81</v>
      </c>
      <c r="AW329" s="14" t="s">
        <v>35</v>
      </c>
      <c r="AX329" s="14" t="s">
        <v>74</v>
      </c>
      <c r="AY329" s="259" t="s">
        <v>426</v>
      </c>
    </row>
    <row r="330" s="14" customFormat="1">
      <c r="A330" s="14"/>
      <c r="B330" s="250"/>
      <c r="C330" s="251"/>
      <c r="D330" s="240" t="s">
        <v>446</v>
      </c>
      <c r="E330" s="252" t="s">
        <v>28</v>
      </c>
      <c r="F330" s="253" t="s">
        <v>5796</v>
      </c>
      <c r="G330" s="251"/>
      <c r="H330" s="252" t="s">
        <v>28</v>
      </c>
      <c r="I330" s="254"/>
      <c r="J330" s="251"/>
      <c r="K330" s="251"/>
      <c r="L330" s="255"/>
      <c r="M330" s="256"/>
      <c r="N330" s="257"/>
      <c r="O330" s="257"/>
      <c r="P330" s="257"/>
      <c r="Q330" s="257"/>
      <c r="R330" s="257"/>
      <c r="S330" s="257"/>
      <c r="T330" s="258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9" t="s">
        <v>446</v>
      </c>
      <c r="AU330" s="259" t="s">
        <v>83</v>
      </c>
      <c r="AV330" s="14" t="s">
        <v>81</v>
      </c>
      <c r="AW330" s="14" t="s">
        <v>35</v>
      </c>
      <c r="AX330" s="14" t="s">
        <v>74</v>
      </c>
      <c r="AY330" s="259" t="s">
        <v>426</v>
      </c>
    </row>
    <row r="331" s="13" customFormat="1">
      <c r="A331" s="13"/>
      <c r="B331" s="238"/>
      <c r="C331" s="239"/>
      <c r="D331" s="240" t="s">
        <v>446</v>
      </c>
      <c r="E331" s="241" t="s">
        <v>28</v>
      </c>
      <c r="F331" s="242" t="s">
        <v>5797</v>
      </c>
      <c r="G331" s="239"/>
      <c r="H331" s="243">
        <v>138.19999999999999</v>
      </c>
      <c r="I331" s="244"/>
      <c r="J331" s="239"/>
      <c r="K331" s="239"/>
      <c r="L331" s="245"/>
      <c r="M331" s="246"/>
      <c r="N331" s="247"/>
      <c r="O331" s="247"/>
      <c r="P331" s="247"/>
      <c r="Q331" s="247"/>
      <c r="R331" s="247"/>
      <c r="S331" s="247"/>
      <c r="T331" s="248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9" t="s">
        <v>446</v>
      </c>
      <c r="AU331" s="249" t="s">
        <v>83</v>
      </c>
      <c r="AV331" s="13" t="s">
        <v>83</v>
      </c>
      <c r="AW331" s="13" t="s">
        <v>35</v>
      </c>
      <c r="AX331" s="13" t="s">
        <v>81</v>
      </c>
      <c r="AY331" s="249" t="s">
        <v>426</v>
      </c>
    </row>
    <row r="332" s="2" customFormat="1" ht="44.25" customHeight="1">
      <c r="A332" s="42"/>
      <c r="B332" s="43"/>
      <c r="C332" s="220" t="s">
        <v>880</v>
      </c>
      <c r="D332" s="220" t="s">
        <v>433</v>
      </c>
      <c r="E332" s="221" t="s">
        <v>5798</v>
      </c>
      <c r="F332" s="222" t="s">
        <v>5799</v>
      </c>
      <c r="G332" s="223" t="s">
        <v>949</v>
      </c>
      <c r="H332" s="224">
        <v>9.5</v>
      </c>
      <c r="I332" s="225"/>
      <c r="J332" s="226">
        <f>ROUND(I332*H332,2)</f>
        <v>0</v>
      </c>
      <c r="K332" s="222" t="s">
        <v>28</v>
      </c>
      <c r="L332" s="48"/>
      <c r="M332" s="227" t="s">
        <v>28</v>
      </c>
      <c r="N332" s="228" t="s">
        <v>45</v>
      </c>
      <c r="O332" s="88"/>
      <c r="P332" s="229">
        <f>O332*H332</f>
        <v>0</v>
      </c>
      <c r="Q332" s="229">
        <v>0.0016199999999999999</v>
      </c>
      <c r="R332" s="229">
        <f>Q332*H332</f>
        <v>0.015389999999999999</v>
      </c>
      <c r="S332" s="229">
        <v>0</v>
      </c>
      <c r="T332" s="230">
        <f>S332*H332</f>
        <v>0</v>
      </c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R332" s="231" t="s">
        <v>645</v>
      </c>
      <c r="AT332" s="231" t="s">
        <v>433</v>
      </c>
      <c r="AU332" s="231" t="s">
        <v>83</v>
      </c>
      <c r="AY332" s="21" t="s">
        <v>426</v>
      </c>
      <c r="BE332" s="232">
        <f>IF(N332="základní",J332,0)</f>
        <v>0</v>
      </c>
      <c r="BF332" s="232">
        <f>IF(N332="snížená",J332,0)</f>
        <v>0</v>
      </c>
      <c r="BG332" s="232">
        <f>IF(N332="zákl. přenesená",J332,0)</f>
        <v>0</v>
      </c>
      <c r="BH332" s="232">
        <f>IF(N332="sníž. přenesená",J332,0)</f>
        <v>0</v>
      </c>
      <c r="BI332" s="232">
        <f>IF(N332="nulová",J332,0)</f>
        <v>0</v>
      </c>
      <c r="BJ332" s="21" t="s">
        <v>81</v>
      </c>
      <c r="BK332" s="232">
        <f>ROUND(I332*H332,2)</f>
        <v>0</v>
      </c>
      <c r="BL332" s="21" t="s">
        <v>645</v>
      </c>
      <c r="BM332" s="231" t="s">
        <v>5800</v>
      </c>
    </row>
    <row r="333" s="14" customFormat="1">
      <c r="A333" s="14"/>
      <c r="B333" s="250"/>
      <c r="C333" s="251"/>
      <c r="D333" s="240" t="s">
        <v>446</v>
      </c>
      <c r="E333" s="252" t="s">
        <v>28</v>
      </c>
      <c r="F333" s="253" t="s">
        <v>899</v>
      </c>
      <c r="G333" s="251"/>
      <c r="H333" s="252" t="s">
        <v>28</v>
      </c>
      <c r="I333" s="254"/>
      <c r="J333" s="251"/>
      <c r="K333" s="251"/>
      <c r="L333" s="255"/>
      <c r="M333" s="256"/>
      <c r="N333" s="257"/>
      <c r="O333" s="257"/>
      <c r="P333" s="257"/>
      <c r="Q333" s="257"/>
      <c r="R333" s="257"/>
      <c r="S333" s="257"/>
      <c r="T333" s="258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9" t="s">
        <v>446</v>
      </c>
      <c r="AU333" s="259" t="s">
        <v>83</v>
      </c>
      <c r="AV333" s="14" t="s">
        <v>81</v>
      </c>
      <c r="AW333" s="14" t="s">
        <v>35</v>
      </c>
      <c r="AX333" s="14" t="s">
        <v>74</v>
      </c>
      <c r="AY333" s="259" t="s">
        <v>426</v>
      </c>
    </row>
    <row r="334" s="14" customFormat="1">
      <c r="A334" s="14"/>
      <c r="B334" s="250"/>
      <c r="C334" s="251"/>
      <c r="D334" s="240" t="s">
        <v>446</v>
      </c>
      <c r="E334" s="252" t="s">
        <v>28</v>
      </c>
      <c r="F334" s="253" t="s">
        <v>3170</v>
      </c>
      <c r="G334" s="251"/>
      <c r="H334" s="252" t="s">
        <v>28</v>
      </c>
      <c r="I334" s="254"/>
      <c r="J334" s="251"/>
      <c r="K334" s="251"/>
      <c r="L334" s="255"/>
      <c r="M334" s="256"/>
      <c r="N334" s="257"/>
      <c r="O334" s="257"/>
      <c r="P334" s="257"/>
      <c r="Q334" s="257"/>
      <c r="R334" s="257"/>
      <c r="S334" s="257"/>
      <c r="T334" s="258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9" t="s">
        <v>446</v>
      </c>
      <c r="AU334" s="259" t="s">
        <v>83</v>
      </c>
      <c r="AV334" s="14" t="s">
        <v>81</v>
      </c>
      <c r="AW334" s="14" t="s">
        <v>35</v>
      </c>
      <c r="AX334" s="14" t="s">
        <v>74</v>
      </c>
      <c r="AY334" s="259" t="s">
        <v>426</v>
      </c>
    </row>
    <row r="335" s="14" customFormat="1">
      <c r="A335" s="14"/>
      <c r="B335" s="250"/>
      <c r="C335" s="251"/>
      <c r="D335" s="240" t="s">
        <v>446</v>
      </c>
      <c r="E335" s="252" t="s">
        <v>28</v>
      </c>
      <c r="F335" s="253" t="s">
        <v>5801</v>
      </c>
      <c r="G335" s="251"/>
      <c r="H335" s="252" t="s">
        <v>28</v>
      </c>
      <c r="I335" s="254"/>
      <c r="J335" s="251"/>
      <c r="K335" s="251"/>
      <c r="L335" s="255"/>
      <c r="M335" s="256"/>
      <c r="N335" s="257"/>
      <c r="O335" s="257"/>
      <c r="P335" s="257"/>
      <c r="Q335" s="257"/>
      <c r="R335" s="257"/>
      <c r="S335" s="257"/>
      <c r="T335" s="258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9" t="s">
        <v>446</v>
      </c>
      <c r="AU335" s="259" t="s">
        <v>83</v>
      </c>
      <c r="AV335" s="14" t="s">
        <v>81</v>
      </c>
      <c r="AW335" s="14" t="s">
        <v>35</v>
      </c>
      <c r="AX335" s="14" t="s">
        <v>74</v>
      </c>
      <c r="AY335" s="259" t="s">
        <v>426</v>
      </c>
    </row>
    <row r="336" s="13" customFormat="1">
      <c r="A336" s="13"/>
      <c r="B336" s="238"/>
      <c r="C336" s="239"/>
      <c r="D336" s="240" t="s">
        <v>446</v>
      </c>
      <c r="E336" s="241" t="s">
        <v>28</v>
      </c>
      <c r="F336" s="242" t="s">
        <v>5802</v>
      </c>
      <c r="G336" s="239"/>
      <c r="H336" s="243">
        <v>9.5</v>
      </c>
      <c r="I336" s="244"/>
      <c r="J336" s="239"/>
      <c r="K336" s="239"/>
      <c r="L336" s="245"/>
      <c r="M336" s="246"/>
      <c r="N336" s="247"/>
      <c r="O336" s="247"/>
      <c r="P336" s="247"/>
      <c r="Q336" s="247"/>
      <c r="R336" s="247"/>
      <c r="S336" s="247"/>
      <c r="T336" s="248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9" t="s">
        <v>446</v>
      </c>
      <c r="AU336" s="249" t="s">
        <v>83</v>
      </c>
      <c r="AV336" s="13" t="s">
        <v>83</v>
      </c>
      <c r="AW336" s="13" t="s">
        <v>35</v>
      </c>
      <c r="AX336" s="13" t="s">
        <v>81</v>
      </c>
      <c r="AY336" s="249" t="s">
        <v>426</v>
      </c>
    </row>
    <row r="337" s="2" customFormat="1" ht="37.8" customHeight="1">
      <c r="A337" s="42"/>
      <c r="B337" s="43"/>
      <c r="C337" s="220" t="s">
        <v>887</v>
      </c>
      <c r="D337" s="220" t="s">
        <v>433</v>
      </c>
      <c r="E337" s="221" t="s">
        <v>5803</v>
      </c>
      <c r="F337" s="222" t="s">
        <v>5804</v>
      </c>
      <c r="G337" s="223" t="s">
        <v>949</v>
      </c>
      <c r="H337" s="224">
        <v>144.19999999999999</v>
      </c>
      <c r="I337" s="225"/>
      <c r="J337" s="226">
        <f>ROUND(I337*H337,2)</f>
        <v>0</v>
      </c>
      <c r="K337" s="222" t="s">
        <v>437</v>
      </c>
      <c r="L337" s="48"/>
      <c r="M337" s="227" t="s">
        <v>28</v>
      </c>
      <c r="N337" s="228" t="s">
        <v>45</v>
      </c>
      <c r="O337" s="88"/>
      <c r="P337" s="229">
        <f>O337*H337</f>
        <v>0</v>
      </c>
      <c r="Q337" s="229">
        <v>0.0020999999999999999</v>
      </c>
      <c r="R337" s="229">
        <f>Q337*H337</f>
        <v>0.30281999999999998</v>
      </c>
      <c r="S337" s="229">
        <v>0</v>
      </c>
      <c r="T337" s="230">
        <f>S337*H337</f>
        <v>0</v>
      </c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R337" s="231" t="s">
        <v>645</v>
      </c>
      <c r="AT337" s="231" t="s">
        <v>433</v>
      </c>
      <c r="AU337" s="231" t="s">
        <v>83</v>
      </c>
      <c r="AY337" s="21" t="s">
        <v>426</v>
      </c>
      <c r="BE337" s="232">
        <f>IF(N337="základní",J337,0)</f>
        <v>0</v>
      </c>
      <c r="BF337" s="232">
        <f>IF(N337="snížená",J337,0)</f>
        <v>0</v>
      </c>
      <c r="BG337" s="232">
        <f>IF(N337="zákl. přenesená",J337,0)</f>
        <v>0</v>
      </c>
      <c r="BH337" s="232">
        <f>IF(N337="sníž. přenesená",J337,0)</f>
        <v>0</v>
      </c>
      <c r="BI337" s="232">
        <f>IF(N337="nulová",J337,0)</f>
        <v>0</v>
      </c>
      <c r="BJ337" s="21" t="s">
        <v>81</v>
      </c>
      <c r="BK337" s="232">
        <f>ROUND(I337*H337,2)</f>
        <v>0</v>
      </c>
      <c r="BL337" s="21" t="s">
        <v>645</v>
      </c>
      <c r="BM337" s="231" t="s">
        <v>5805</v>
      </c>
    </row>
    <row r="338" s="2" customFormat="1">
      <c r="A338" s="42"/>
      <c r="B338" s="43"/>
      <c r="C338" s="44"/>
      <c r="D338" s="233" t="s">
        <v>442</v>
      </c>
      <c r="E338" s="44"/>
      <c r="F338" s="234" t="s">
        <v>5806</v>
      </c>
      <c r="G338" s="44"/>
      <c r="H338" s="44"/>
      <c r="I338" s="235"/>
      <c r="J338" s="44"/>
      <c r="K338" s="44"/>
      <c r="L338" s="48"/>
      <c r="M338" s="236"/>
      <c r="N338" s="237"/>
      <c r="O338" s="88"/>
      <c r="P338" s="88"/>
      <c r="Q338" s="88"/>
      <c r="R338" s="88"/>
      <c r="S338" s="88"/>
      <c r="T338" s="89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T338" s="21" t="s">
        <v>442</v>
      </c>
      <c r="AU338" s="21" t="s">
        <v>83</v>
      </c>
    </row>
    <row r="339" s="14" customFormat="1">
      <c r="A339" s="14"/>
      <c r="B339" s="250"/>
      <c r="C339" s="251"/>
      <c r="D339" s="240" t="s">
        <v>446</v>
      </c>
      <c r="E339" s="252" t="s">
        <v>28</v>
      </c>
      <c r="F339" s="253" t="s">
        <v>899</v>
      </c>
      <c r="G339" s="251"/>
      <c r="H339" s="252" t="s">
        <v>28</v>
      </c>
      <c r="I339" s="254"/>
      <c r="J339" s="251"/>
      <c r="K339" s="251"/>
      <c r="L339" s="255"/>
      <c r="M339" s="256"/>
      <c r="N339" s="257"/>
      <c r="O339" s="257"/>
      <c r="P339" s="257"/>
      <c r="Q339" s="257"/>
      <c r="R339" s="257"/>
      <c r="S339" s="257"/>
      <c r="T339" s="258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9" t="s">
        <v>446</v>
      </c>
      <c r="AU339" s="259" t="s">
        <v>83</v>
      </c>
      <c r="AV339" s="14" t="s">
        <v>81</v>
      </c>
      <c r="AW339" s="14" t="s">
        <v>35</v>
      </c>
      <c r="AX339" s="14" t="s">
        <v>74</v>
      </c>
      <c r="AY339" s="259" t="s">
        <v>426</v>
      </c>
    </row>
    <row r="340" s="14" customFormat="1">
      <c r="A340" s="14"/>
      <c r="B340" s="250"/>
      <c r="C340" s="251"/>
      <c r="D340" s="240" t="s">
        <v>446</v>
      </c>
      <c r="E340" s="252" t="s">
        <v>28</v>
      </c>
      <c r="F340" s="253" t="s">
        <v>3170</v>
      </c>
      <c r="G340" s="251"/>
      <c r="H340" s="252" t="s">
        <v>28</v>
      </c>
      <c r="I340" s="254"/>
      <c r="J340" s="251"/>
      <c r="K340" s="251"/>
      <c r="L340" s="255"/>
      <c r="M340" s="256"/>
      <c r="N340" s="257"/>
      <c r="O340" s="257"/>
      <c r="P340" s="257"/>
      <c r="Q340" s="257"/>
      <c r="R340" s="257"/>
      <c r="S340" s="257"/>
      <c r="T340" s="258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9" t="s">
        <v>446</v>
      </c>
      <c r="AU340" s="259" t="s">
        <v>83</v>
      </c>
      <c r="AV340" s="14" t="s">
        <v>81</v>
      </c>
      <c r="AW340" s="14" t="s">
        <v>35</v>
      </c>
      <c r="AX340" s="14" t="s">
        <v>74</v>
      </c>
      <c r="AY340" s="259" t="s">
        <v>426</v>
      </c>
    </row>
    <row r="341" s="14" customFormat="1">
      <c r="A341" s="14"/>
      <c r="B341" s="250"/>
      <c r="C341" s="251"/>
      <c r="D341" s="240" t="s">
        <v>446</v>
      </c>
      <c r="E341" s="252" t="s">
        <v>28</v>
      </c>
      <c r="F341" s="253" t="s">
        <v>5807</v>
      </c>
      <c r="G341" s="251"/>
      <c r="H341" s="252" t="s">
        <v>28</v>
      </c>
      <c r="I341" s="254"/>
      <c r="J341" s="251"/>
      <c r="K341" s="251"/>
      <c r="L341" s="255"/>
      <c r="M341" s="256"/>
      <c r="N341" s="257"/>
      <c r="O341" s="257"/>
      <c r="P341" s="257"/>
      <c r="Q341" s="257"/>
      <c r="R341" s="257"/>
      <c r="S341" s="257"/>
      <c r="T341" s="258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9" t="s">
        <v>446</v>
      </c>
      <c r="AU341" s="259" t="s">
        <v>83</v>
      </c>
      <c r="AV341" s="14" t="s">
        <v>81</v>
      </c>
      <c r="AW341" s="14" t="s">
        <v>35</v>
      </c>
      <c r="AX341" s="14" t="s">
        <v>74</v>
      </c>
      <c r="AY341" s="259" t="s">
        <v>426</v>
      </c>
    </row>
    <row r="342" s="13" customFormat="1">
      <c r="A342" s="13"/>
      <c r="B342" s="238"/>
      <c r="C342" s="239"/>
      <c r="D342" s="240" t="s">
        <v>446</v>
      </c>
      <c r="E342" s="241" t="s">
        <v>28</v>
      </c>
      <c r="F342" s="242" t="s">
        <v>5723</v>
      </c>
      <c r="G342" s="239"/>
      <c r="H342" s="243">
        <v>144.19999999999999</v>
      </c>
      <c r="I342" s="244"/>
      <c r="J342" s="239"/>
      <c r="K342" s="239"/>
      <c r="L342" s="245"/>
      <c r="M342" s="246"/>
      <c r="N342" s="247"/>
      <c r="O342" s="247"/>
      <c r="P342" s="247"/>
      <c r="Q342" s="247"/>
      <c r="R342" s="247"/>
      <c r="S342" s="247"/>
      <c r="T342" s="248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9" t="s">
        <v>446</v>
      </c>
      <c r="AU342" s="249" t="s">
        <v>83</v>
      </c>
      <c r="AV342" s="13" t="s">
        <v>83</v>
      </c>
      <c r="AW342" s="13" t="s">
        <v>35</v>
      </c>
      <c r="AX342" s="13" t="s">
        <v>81</v>
      </c>
      <c r="AY342" s="249" t="s">
        <v>426</v>
      </c>
    </row>
    <row r="343" s="2" customFormat="1" ht="49.05" customHeight="1">
      <c r="A343" s="42"/>
      <c r="B343" s="43"/>
      <c r="C343" s="220" t="s">
        <v>895</v>
      </c>
      <c r="D343" s="220" t="s">
        <v>433</v>
      </c>
      <c r="E343" s="221" t="s">
        <v>3253</v>
      </c>
      <c r="F343" s="222" t="s">
        <v>3254</v>
      </c>
      <c r="G343" s="223" t="s">
        <v>740</v>
      </c>
      <c r="H343" s="224">
        <v>2.9420000000000002</v>
      </c>
      <c r="I343" s="225"/>
      <c r="J343" s="226">
        <f>ROUND(I343*H343,2)</f>
        <v>0</v>
      </c>
      <c r="K343" s="222" t="s">
        <v>437</v>
      </c>
      <c r="L343" s="48"/>
      <c r="M343" s="227" t="s">
        <v>28</v>
      </c>
      <c r="N343" s="228" t="s">
        <v>45</v>
      </c>
      <c r="O343" s="88"/>
      <c r="P343" s="229">
        <f>O343*H343</f>
        <v>0</v>
      </c>
      <c r="Q343" s="229">
        <v>0</v>
      </c>
      <c r="R343" s="229">
        <f>Q343*H343</f>
        <v>0</v>
      </c>
      <c r="S343" s="229">
        <v>0</v>
      </c>
      <c r="T343" s="230">
        <f>S343*H343</f>
        <v>0</v>
      </c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R343" s="231" t="s">
        <v>645</v>
      </c>
      <c r="AT343" s="231" t="s">
        <v>433</v>
      </c>
      <c r="AU343" s="231" t="s">
        <v>83</v>
      </c>
      <c r="AY343" s="21" t="s">
        <v>426</v>
      </c>
      <c r="BE343" s="232">
        <f>IF(N343="základní",J343,0)</f>
        <v>0</v>
      </c>
      <c r="BF343" s="232">
        <f>IF(N343="snížená",J343,0)</f>
        <v>0</v>
      </c>
      <c r="BG343" s="232">
        <f>IF(N343="zákl. přenesená",J343,0)</f>
        <v>0</v>
      </c>
      <c r="BH343" s="232">
        <f>IF(N343="sníž. přenesená",J343,0)</f>
        <v>0</v>
      </c>
      <c r="BI343" s="232">
        <f>IF(N343="nulová",J343,0)</f>
        <v>0</v>
      </c>
      <c r="BJ343" s="21" t="s">
        <v>81</v>
      </c>
      <c r="BK343" s="232">
        <f>ROUND(I343*H343,2)</f>
        <v>0</v>
      </c>
      <c r="BL343" s="21" t="s">
        <v>645</v>
      </c>
      <c r="BM343" s="231" t="s">
        <v>5808</v>
      </c>
    </row>
    <row r="344" s="2" customFormat="1">
      <c r="A344" s="42"/>
      <c r="B344" s="43"/>
      <c r="C344" s="44"/>
      <c r="D344" s="233" t="s">
        <v>442</v>
      </c>
      <c r="E344" s="44"/>
      <c r="F344" s="234" t="s">
        <v>3256</v>
      </c>
      <c r="G344" s="44"/>
      <c r="H344" s="44"/>
      <c r="I344" s="235"/>
      <c r="J344" s="44"/>
      <c r="K344" s="44"/>
      <c r="L344" s="48"/>
      <c r="M344" s="236"/>
      <c r="N344" s="237"/>
      <c r="O344" s="88"/>
      <c r="P344" s="88"/>
      <c r="Q344" s="88"/>
      <c r="R344" s="88"/>
      <c r="S344" s="88"/>
      <c r="T344" s="89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T344" s="21" t="s">
        <v>442</v>
      </c>
      <c r="AU344" s="21" t="s">
        <v>83</v>
      </c>
    </row>
    <row r="345" s="2" customFormat="1" ht="49.05" customHeight="1">
      <c r="A345" s="42"/>
      <c r="B345" s="43"/>
      <c r="C345" s="220" t="s">
        <v>902</v>
      </c>
      <c r="D345" s="220" t="s">
        <v>433</v>
      </c>
      <c r="E345" s="221" t="s">
        <v>3258</v>
      </c>
      <c r="F345" s="222" t="s">
        <v>3259</v>
      </c>
      <c r="G345" s="223" t="s">
        <v>740</v>
      </c>
      <c r="H345" s="224">
        <v>2.9420000000000002</v>
      </c>
      <c r="I345" s="225"/>
      <c r="J345" s="226">
        <f>ROUND(I345*H345,2)</f>
        <v>0</v>
      </c>
      <c r="K345" s="222" t="s">
        <v>437</v>
      </c>
      <c r="L345" s="48"/>
      <c r="M345" s="227" t="s">
        <v>28</v>
      </c>
      <c r="N345" s="228" t="s">
        <v>45</v>
      </c>
      <c r="O345" s="88"/>
      <c r="P345" s="229">
        <f>O345*H345</f>
        <v>0</v>
      </c>
      <c r="Q345" s="229">
        <v>0</v>
      </c>
      <c r="R345" s="229">
        <f>Q345*H345</f>
        <v>0</v>
      </c>
      <c r="S345" s="229">
        <v>0</v>
      </c>
      <c r="T345" s="230">
        <f>S345*H345</f>
        <v>0</v>
      </c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R345" s="231" t="s">
        <v>645</v>
      </c>
      <c r="AT345" s="231" t="s">
        <v>433</v>
      </c>
      <c r="AU345" s="231" t="s">
        <v>83</v>
      </c>
      <c r="AY345" s="21" t="s">
        <v>426</v>
      </c>
      <c r="BE345" s="232">
        <f>IF(N345="základní",J345,0)</f>
        <v>0</v>
      </c>
      <c r="BF345" s="232">
        <f>IF(N345="snížená",J345,0)</f>
        <v>0</v>
      </c>
      <c r="BG345" s="232">
        <f>IF(N345="zákl. přenesená",J345,0)</f>
        <v>0</v>
      </c>
      <c r="BH345" s="232">
        <f>IF(N345="sníž. přenesená",J345,0)</f>
        <v>0</v>
      </c>
      <c r="BI345" s="232">
        <f>IF(N345="nulová",J345,0)</f>
        <v>0</v>
      </c>
      <c r="BJ345" s="21" t="s">
        <v>81</v>
      </c>
      <c r="BK345" s="232">
        <f>ROUND(I345*H345,2)</f>
        <v>0</v>
      </c>
      <c r="BL345" s="21" t="s">
        <v>645</v>
      </c>
      <c r="BM345" s="231" t="s">
        <v>5809</v>
      </c>
    </row>
    <row r="346" s="2" customFormat="1">
      <c r="A346" s="42"/>
      <c r="B346" s="43"/>
      <c r="C346" s="44"/>
      <c r="D346" s="233" t="s">
        <v>442</v>
      </c>
      <c r="E346" s="44"/>
      <c r="F346" s="234" t="s">
        <v>3261</v>
      </c>
      <c r="G346" s="44"/>
      <c r="H346" s="44"/>
      <c r="I346" s="235"/>
      <c r="J346" s="44"/>
      <c r="K346" s="44"/>
      <c r="L346" s="48"/>
      <c r="M346" s="236"/>
      <c r="N346" s="237"/>
      <c r="O346" s="88"/>
      <c r="P346" s="88"/>
      <c r="Q346" s="88"/>
      <c r="R346" s="88"/>
      <c r="S346" s="88"/>
      <c r="T346" s="89"/>
      <c r="U346" s="42"/>
      <c r="V346" s="42"/>
      <c r="W346" s="42"/>
      <c r="X346" s="42"/>
      <c r="Y346" s="42"/>
      <c r="Z346" s="42"/>
      <c r="AA346" s="42"/>
      <c r="AB346" s="42"/>
      <c r="AC346" s="42"/>
      <c r="AD346" s="42"/>
      <c r="AE346" s="42"/>
      <c r="AT346" s="21" t="s">
        <v>442</v>
      </c>
      <c r="AU346" s="21" t="s">
        <v>83</v>
      </c>
    </row>
    <row r="347" s="12" customFormat="1" ht="22.8" customHeight="1">
      <c r="A347" s="12"/>
      <c r="B347" s="204"/>
      <c r="C347" s="205"/>
      <c r="D347" s="206" t="s">
        <v>73</v>
      </c>
      <c r="E347" s="218" t="s">
        <v>3262</v>
      </c>
      <c r="F347" s="218" t="s">
        <v>3263</v>
      </c>
      <c r="G347" s="205"/>
      <c r="H347" s="205"/>
      <c r="I347" s="208"/>
      <c r="J347" s="219">
        <f>BK347</f>
        <v>0</v>
      </c>
      <c r="K347" s="205"/>
      <c r="L347" s="210"/>
      <c r="M347" s="211"/>
      <c r="N347" s="212"/>
      <c r="O347" s="212"/>
      <c r="P347" s="213">
        <f>SUM(P348:P507)</f>
        <v>0</v>
      </c>
      <c r="Q347" s="212"/>
      <c r="R347" s="213">
        <f>SUM(R348:R507)</f>
        <v>5.0464555600000001</v>
      </c>
      <c r="S347" s="212"/>
      <c r="T347" s="214">
        <f>SUM(T348:T507)</f>
        <v>38.944820959999994</v>
      </c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R347" s="215" t="s">
        <v>83</v>
      </c>
      <c r="AT347" s="216" t="s">
        <v>73</v>
      </c>
      <c r="AU347" s="216" t="s">
        <v>81</v>
      </c>
      <c r="AY347" s="215" t="s">
        <v>426</v>
      </c>
      <c r="BK347" s="217">
        <f>SUM(BK348:BK507)</f>
        <v>0</v>
      </c>
    </row>
    <row r="348" s="2" customFormat="1" ht="24.15" customHeight="1">
      <c r="A348" s="42"/>
      <c r="B348" s="43"/>
      <c r="C348" s="220" t="s">
        <v>907</v>
      </c>
      <c r="D348" s="220" t="s">
        <v>433</v>
      </c>
      <c r="E348" s="221" t="s">
        <v>5810</v>
      </c>
      <c r="F348" s="222" t="s">
        <v>5811</v>
      </c>
      <c r="G348" s="223" t="s">
        <v>436</v>
      </c>
      <c r="H348" s="224">
        <v>672</v>
      </c>
      <c r="I348" s="225"/>
      <c r="J348" s="226">
        <f>ROUND(I348*H348,2)</f>
        <v>0</v>
      </c>
      <c r="K348" s="222" t="s">
        <v>437</v>
      </c>
      <c r="L348" s="48"/>
      <c r="M348" s="227" t="s">
        <v>28</v>
      </c>
      <c r="N348" s="228" t="s">
        <v>45</v>
      </c>
      <c r="O348" s="88"/>
      <c r="P348" s="229">
        <f>O348*H348</f>
        <v>0</v>
      </c>
      <c r="Q348" s="229">
        <v>0</v>
      </c>
      <c r="R348" s="229">
        <f>Q348*H348</f>
        <v>0</v>
      </c>
      <c r="S348" s="229">
        <v>0</v>
      </c>
      <c r="T348" s="230">
        <f>S348*H348</f>
        <v>0</v>
      </c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R348" s="231" t="s">
        <v>645</v>
      </c>
      <c r="AT348" s="231" t="s">
        <v>433</v>
      </c>
      <c r="AU348" s="231" t="s">
        <v>83</v>
      </c>
      <c r="AY348" s="21" t="s">
        <v>426</v>
      </c>
      <c r="BE348" s="232">
        <f>IF(N348="základní",J348,0)</f>
        <v>0</v>
      </c>
      <c r="BF348" s="232">
        <f>IF(N348="snížená",J348,0)</f>
        <v>0</v>
      </c>
      <c r="BG348" s="232">
        <f>IF(N348="zákl. přenesená",J348,0)</f>
        <v>0</v>
      </c>
      <c r="BH348" s="232">
        <f>IF(N348="sníž. přenesená",J348,0)</f>
        <v>0</v>
      </c>
      <c r="BI348" s="232">
        <f>IF(N348="nulová",J348,0)</f>
        <v>0</v>
      </c>
      <c r="BJ348" s="21" t="s">
        <v>81</v>
      </c>
      <c r="BK348" s="232">
        <f>ROUND(I348*H348,2)</f>
        <v>0</v>
      </c>
      <c r="BL348" s="21" t="s">
        <v>645</v>
      </c>
      <c r="BM348" s="231" t="s">
        <v>5812</v>
      </c>
    </row>
    <row r="349" s="2" customFormat="1">
      <c r="A349" s="42"/>
      <c r="B349" s="43"/>
      <c r="C349" s="44"/>
      <c r="D349" s="233" t="s">
        <v>442</v>
      </c>
      <c r="E349" s="44"/>
      <c r="F349" s="234" t="s">
        <v>5813</v>
      </c>
      <c r="G349" s="44"/>
      <c r="H349" s="44"/>
      <c r="I349" s="235"/>
      <c r="J349" s="44"/>
      <c r="K349" s="44"/>
      <c r="L349" s="48"/>
      <c r="M349" s="236"/>
      <c r="N349" s="237"/>
      <c r="O349" s="88"/>
      <c r="P349" s="88"/>
      <c r="Q349" s="88"/>
      <c r="R349" s="88"/>
      <c r="S349" s="88"/>
      <c r="T349" s="89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T349" s="21" t="s">
        <v>442</v>
      </c>
      <c r="AU349" s="21" t="s">
        <v>83</v>
      </c>
    </row>
    <row r="350" s="13" customFormat="1">
      <c r="A350" s="13"/>
      <c r="B350" s="238"/>
      <c r="C350" s="239"/>
      <c r="D350" s="240" t="s">
        <v>446</v>
      </c>
      <c r="E350" s="241" t="s">
        <v>28</v>
      </c>
      <c r="F350" s="242" t="s">
        <v>5594</v>
      </c>
      <c r="G350" s="239"/>
      <c r="H350" s="243">
        <v>672</v>
      </c>
      <c r="I350" s="244"/>
      <c r="J350" s="239"/>
      <c r="K350" s="239"/>
      <c r="L350" s="245"/>
      <c r="M350" s="246"/>
      <c r="N350" s="247"/>
      <c r="O350" s="247"/>
      <c r="P350" s="247"/>
      <c r="Q350" s="247"/>
      <c r="R350" s="247"/>
      <c r="S350" s="247"/>
      <c r="T350" s="248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9" t="s">
        <v>446</v>
      </c>
      <c r="AU350" s="249" t="s">
        <v>83</v>
      </c>
      <c r="AV350" s="13" t="s">
        <v>83</v>
      </c>
      <c r="AW350" s="13" t="s">
        <v>35</v>
      </c>
      <c r="AX350" s="13" t="s">
        <v>81</v>
      </c>
      <c r="AY350" s="249" t="s">
        <v>426</v>
      </c>
    </row>
    <row r="351" s="2" customFormat="1" ht="16.5" customHeight="1">
      <c r="A351" s="42"/>
      <c r="B351" s="43"/>
      <c r="C351" s="271" t="s">
        <v>913</v>
      </c>
      <c r="D351" s="271" t="s">
        <v>776</v>
      </c>
      <c r="E351" s="272" t="s">
        <v>5814</v>
      </c>
      <c r="F351" s="273" t="s">
        <v>5815</v>
      </c>
      <c r="G351" s="274" t="s">
        <v>859</v>
      </c>
      <c r="H351" s="275">
        <v>887.03999999999996</v>
      </c>
      <c r="I351" s="276"/>
      <c r="J351" s="277">
        <f>ROUND(I351*H351,2)</f>
        <v>0</v>
      </c>
      <c r="K351" s="273" t="s">
        <v>437</v>
      </c>
      <c r="L351" s="278"/>
      <c r="M351" s="279" t="s">
        <v>28</v>
      </c>
      <c r="N351" s="280" t="s">
        <v>45</v>
      </c>
      <c r="O351" s="88"/>
      <c r="P351" s="229">
        <f>O351*H351</f>
        <v>0</v>
      </c>
      <c r="Q351" s="229">
        <v>0.0035999999999999999</v>
      </c>
      <c r="R351" s="229">
        <f>Q351*H351</f>
        <v>3.1933439999999997</v>
      </c>
      <c r="S351" s="229">
        <v>0</v>
      </c>
      <c r="T351" s="230">
        <f>S351*H351</f>
        <v>0</v>
      </c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R351" s="231" t="s">
        <v>732</v>
      </c>
      <c r="AT351" s="231" t="s">
        <v>776</v>
      </c>
      <c r="AU351" s="231" t="s">
        <v>83</v>
      </c>
      <c r="AY351" s="21" t="s">
        <v>426</v>
      </c>
      <c r="BE351" s="232">
        <f>IF(N351="základní",J351,0)</f>
        <v>0</v>
      </c>
      <c r="BF351" s="232">
        <f>IF(N351="snížená",J351,0)</f>
        <v>0</v>
      </c>
      <c r="BG351" s="232">
        <f>IF(N351="zákl. přenesená",J351,0)</f>
        <v>0</v>
      </c>
      <c r="BH351" s="232">
        <f>IF(N351="sníž. přenesená",J351,0)</f>
        <v>0</v>
      </c>
      <c r="BI351" s="232">
        <f>IF(N351="nulová",J351,0)</f>
        <v>0</v>
      </c>
      <c r="BJ351" s="21" t="s">
        <v>81</v>
      </c>
      <c r="BK351" s="232">
        <f>ROUND(I351*H351,2)</f>
        <v>0</v>
      </c>
      <c r="BL351" s="21" t="s">
        <v>645</v>
      </c>
      <c r="BM351" s="231" t="s">
        <v>5816</v>
      </c>
    </row>
    <row r="352" s="13" customFormat="1">
      <c r="A352" s="13"/>
      <c r="B352" s="238"/>
      <c r="C352" s="239"/>
      <c r="D352" s="240" t="s">
        <v>446</v>
      </c>
      <c r="E352" s="241" t="s">
        <v>28</v>
      </c>
      <c r="F352" s="242" t="s">
        <v>5817</v>
      </c>
      <c r="G352" s="239"/>
      <c r="H352" s="243">
        <v>887.03999999999996</v>
      </c>
      <c r="I352" s="244"/>
      <c r="J352" s="239"/>
      <c r="K352" s="239"/>
      <c r="L352" s="245"/>
      <c r="M352" s="246"/>
      <c r="N352" s="247"/>
      <c r="O352" s="247"/>
      <c r="P352" s="247"/>
      <c r="Q352" s="247"/>
      <c r="R352" s="247"/>
      <c r="S352" s="247"/>
      <c r="T352" s="248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9" t="s">
        <v>446</v>
      </c>
      <c r="AU352" s="249" t="s">
        <v>83</v>
      </c>
      <c r="AV352" s="13" t="s">
        <v>83</v>
      </c>
      <c r="AW352" s="13" t="s">
        <v>35</v>
      </c>
      <c r="AX352" s="13" t="s">
        <v>81</v>
      </c>
      <c r="AY352" s="249" t="s">
        <v>426</v>
      </c>
    </row>
    <row r="353" s="2" customFormat="1" ht="33" customHeight="1">
      <c r="A353" s="42"/>
      <c r="B353" s="43"/>
      <c r="C353" s="220" t="s">
        <v>918</v>
      </c>
      <c r="D353" s="220" t="s">
        <v>433</v>
      </c>
      <c r="E353" s="221" t="s">
        <v>5818</v>
      </c>
      <c r="F353" s="222" t="s">
        <v>5819</v>
      </c>
      <c r="G353" s="223" t="s">
        <v>436</v>
      </c>
      <c r="H353" s="224">
        <v>672</v>
      </c>
      <c r="I353" s="225"/>
      <c r="J353" s="226">
        <f>ROUND(I353*H353,2)</f>
        <v>0</v>
      </c>
      <c r="K353" s="222" t="s">
        <v>437</v>
      </c>
      <c r="L353" s="48"/>
      <c r="M353" s="227" t="s">
        <v>28</v>
      </c>
      <c r="N353" s="228" t="s">
        <v>45</v>
      </c>
      <c r="O353" s="88"/>
      <c r="P353" s="229">
        <f>O353*H353</f>
        <v>0</v>
      </c>
      <c r="Q353" s="229">
        <v>4.0000000000000003E-05</v>
      </c>
      <c r="R353" s="229">
        <f>Q353*H353</f>
        <v>0.026880000000000001</v>
      </c>
      <c r="S353" s="229">
        <v>0</v>
      </c>
      <c r="T353" s="230">
        <f>S353*H353</f>
        <v>0</v>
      </c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R353" s="231" t="s">
        <v>645</v>
      </c>
      <c r="AT353" s="231" t="s">
        <v>433</v>
      </c>
      <c r="AU353" s="231" t="s">
        <v>83</v>
      </c>
      <c r="AY353" s="21" t="s">
        <v>426</v>
      </c>
      <c r="BE353" s="232">
        <f>IF(N353="základní",J353,0)</f>
        <v>0</v>
      </c>
      <c r="BF353" s="232">
        <f>IF(N353="snížená",J353,0)</f>
        <v>0</v>
      </c>
      <c r="BG353" s="232">
        <f>IF(N353="zákl. přenesená",J353,0)</f>
        <v>0</v>
      </c>
      <c r="BH353" s="232">
        <f>IF(N353="sníž. přenesená",J353,0)</f>
        <v>0</v>
      </c>
      <c r="BI353" s="232">
        <f>IF(N353="nulová",J353,0)</f>
        <v>0</v>
      </c>
      <c r="BJ353" s="21" t="s">
        <v>81</v>
      </c>
      <c r="BK353" s="232">
        <f>ROUND(I353*H353,2)</f>
        <v>0</v>
      </c>
      <c r="BL353" s="21" t="s">
        <v>645</v>
      </c>
      <c r="BM353" s="231" t="s">
        <v>5820</v>
      </c>
    </row>
    <row r="354" s="2" customFormat="1">
      <c r="A354" s="42"/>
      <c r="B354" s="43"/>
      <c r="C354" s="44"/>
      <c r="D354" s="233" t="s">
        <v>442</v>
      </c>
      <c r="E354" s="44"/>
      <c r="F354" s="234" t="s">
        <v>5821</v>
      </c>
      <c r="G354" s="44"/>
      <c r="H354" s="44"/>
      <c r="I354" s="235"/>
      <c r="J354" s="44"/>
      <c r="K354" s="44"/>
      <c r="L354" s="48"/>
      <c r="M354" s="236"/>
      <c r="N354" s="237"/>
      <c r="O354" s="88"/>
      <c r="P354" s="88"/>
      <c r="Q354" s="88"/>
      <c r="R354" s="88"/>
      <c r="S354" s="88"/>
      <c r="T354" s="89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T354" s="21" t="s">
        <v>442</v>
      </c>
      <c r="AU354" s="21" t="s">
        <v>83</v>
      </c>
    </row>
    <row r="355" s="13" customFormat="1">
      <c r="A355" s="13"/>
      <c r="B355" s="238"/>
      <c r="C355" s="239"/>
      <c r="D355" s="240" t="s">
        <v>446</v>
      </c>
      <c r="E355" s="241" t="s">
        <v>28</v>
      </c>
      <c r="F355" s="242" t="s">
        <v>5594</v>
      </c>
      <c r="G355" s="239"/>
      <c r="H355" s="243">
        <v>672</v>
      </c>
      <c r="I355" s="244"/>
      <c r="J355" s="239"/>
      <c r="K355" s="239"/>
      <c r="L355" s="245"/>
      <c r="M355" s="246"/>
      <c r="N355" s="247"/>
      <c r="O355" s="247"/>
      <c r="P355" s="247"/>
      <c r="Q355" s="247"/>
      <c r="R355" s="247"/>
      <c r="S355" s="247"/>
      <c r="T355" s="248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9" t="s">
        <v>446</v>
      </c>
      <c r="AU355" s="249" t="s">
        <v>83</v>
      </c>
      <c r="AV355" s="13" t="s">
        <v>83</v>
      </c>
      <c r="AW355" s="13" t="s">
        <v>35</v>
      </c>
      <c r="AX355" s="13" t="s">
        <v>81</v>
      </c>
      <c r="AY355" s="249" t="s">
        <v>426</v>
      </c>
    </row>
    <row r="356" s="2" customFormat="1" ht="24.15" customHeight="1">
      <c r="A356" s="42"/>
      <c r="B356" s="43"/>
      <c r="C356" s="220" t="s">
        <v>922</v>
      </c>
      <c r="D356" s="220" t="s">
        <v>433</v>
      </c>
      <c r="E356" s="221" t="s">
        <v>5822</v>
      </c>
      <c r="F356" s="222" t="s">
        <v>5823</v>
      </c>
      <c r="G356" s="223" t="s">
        <v>436</v>
      </c>
      <c r="H356" s="224">
        <v>166</v>
      </c>
      <c r="I356" s="225"/>
      <c r="J356" s="226">
        <f>ROUND(I356*H356,2)</f>
        <v>0</v>
      </c>
      <c r="K356" s="222" t="s">
        <v>437</v>
      </c>
      <c r="L356" s="48"/>
      <c r="M356" s="227" t="s">
        <v>28</v>
      </c>
      <c r="N356" s="228" t="s">
        <v>45</v>
      </c>
      <c r="O356" s="88"/>
      <c r="P356" s="229">
        <f>O356*H356</f>
        <v>0</v>
      </c>
      <c r="Q356" s="229">
        <v>0</v>
      </c>
      <c r="R356" s="229">
        <f>Q356*H356</f>
        <v>0</v>
      </c>
      <c r="S356" s="229">
        <v>0.044499999999999998</v>
      </c>
      <c r="T356" s="230">
        <f>S356*H356</f>
        <v>7.3869999999999996</v>
      </c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R356" s="231" t="s">
        <v>645</v>
      </c>
      <c r="AT356" s="231" t="s">
        <v>433</v>
      </c>
      <c r="AU356" s="231" t="s">
        <v>83</v>
      </c>
      <c r="AY356" s="21" t="s">
        <v>426</v>
      </c>
      <c r="BE356" s="232">
        <f>IF(N356="základní",J356,0)</f>
        <v>0</v>
      </c>
      <c r="BF356" s="232">
        <f>IF(N356="snížená",J356,0)</f>
        <v>0</v>
      </c>
      <c r="BG356" s="232">
        <f>IF(N356="zákl. přenesená",J356,0)</f>
        <v>0</v>
      </c>
      <c r="BH356" s="232">
        <f>IF(N356="sníž. přenesená",J356,0)</f>
        <v>0</v>
      </c>
      <c r="BI356" s="232">
        <f>IF(N356="nulová",J356,0)</f>
        <v>0</v>
      </c>
      <c r="BJ356" s="21" t="s">
        <v>81</v>
      </c>
      <c r="BK356" s="232">
        <f>ROUND(I356*H356,2)</f>
        <v>0</v>
      </c>
      <c r="BL356" s="21" t="s">
        <v>645</v>
      </c>
      <c r="BM356" s="231" t="s">
        <v>5824</v>
      </c>
    </row>
    <row r="357" s="2" customFormat="1">
      <c r="A357" s="42"/>
      <c r="B357" s="43"/>
      <c r="C357" s="44"/>
      <c r="D357" s="233" t="s">
        <v>442</v>
      </c>
      <c r="E357" s="44"/>
      <c r="F357" s="234" t="s">
        <v>5825</v>
      </c>
      <c r="G357" s="44"/>
      <c r="H357" s="44"/>
      <c r="I357" s="235"/>
      <c r="J357" s="44"/>
      <c r="K357" s="44"/>
      <c r="L357" s="48"/>
      <c r="M357" s="236"/>
      <c r="N357" s="237"/>
      <c r="O357" s="88"/>
      <c r="P357" s="88"/>
      <c r="Q357" s="88"/>
      <c r="R357" s="88"/>
      <c r="S357" s="88"/>
      <c r="T357" s="89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T357" s="21" t="s">
        <v>442</v>
      </c>
      <c r="AU357" s="21" t="s">
        <v>83</v>
      </c>
    </row>
    <row r="358" s="14" customFormat="1">
      <c r="A358" s="14"/>
      <c r="B358" s="250"/>
      <c r="C358" s="251"/>
      <c r="D358" s="240" t="s">
        <v>446</v>
      </c>
      <c r="E358" s="252" t="s">
        <v>28</v>
      </c>
      <c r="F358" s="253" t="s">
        <v>5637</v>
      </c>
      <c r="G358" s="251"/>
      <c r="H358" s="252" t="s">
        <v>28</v>
      </c>
      <c r="I358" s="254"/>
      <c r="J358" s="251"/>
      <c r="K358" s="251"/>
      <c r="L358" s="255"/>
      <c r="M358" s="256"/>
      <c r="N358" s="257"/>
      <c r="O358" s="257"/>
      <c r="P358" s="257"/>
      <c r="Q358" s="257"/>
      <c r="R358" s="257"/>
      <c r="S358" s="257"/>
      <c r="T358" s="258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9" t="s">
        <v>446</v>
      </c>
      <c r="AU358" s="259" t="s">
        <v>83</v>
      </c>
      <c r="AV358" s="14" t="s">
        <v>81</v>
      </c>
      <c r="AW358" s="14" t="s">
        <v>35</v>
      </c>
      <c r="AX358" s="14" t="s">
        <v>74</v>
      </c>
      <c r="AY358" s="259" t="s">
        <v>426</v>
      </c>
    </row>
    <row r="359" s="13" customFormat="1">
      <c r="A359" s="13"/>
      <c r="B359" s="238"/>
      <c r="C359" s="239"/>
      <c r="D359" s="240" t="s">
        <v>446</v>
      </c>
      <c r="E359" s="241" t="s">
        <v>28</v>
      </c>
      <c r="F359" s="242" t="s">
        <v>5590</v>
      </c>
      <c r="G359" s="239"/>
      <c r="H359" s="243">
        <v>838</v>
      </c>
      <c r="I359" s="244"/>
      <c r="J359" s="239"/>
      <c r="K359" s="239"/>
      <c r="L359" s="245"/>
      <c r="M359" s="246"/>
      <c r="N359" s="247"/>
      <c r="O359" s="247"/>
      <c r="P359" s="247"/>
      <c r="Q359" s="247"/>
      <c r="R359" s="247"/>
      <c r="S359" s="247"/>
      <c r="T359" s="248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9" t="s">
        <v>446</v>
      </c>
      <c r="AU359" s="249" t="s">
        <v>83</v>
      </c>
      <c r="AV359" s="13" t="s">
        <v>83</v>
      </c>
      <c r="AW359" s="13" t="s">
        <v>35</v>
      </c>
      <c r="AX359" s="13" t="s">
        <v>74</v>
      </c>
      <c r="AY359" s="249" t="s">
        <v>426</v>
      </c>
    </row>
    <row r="360" s="13" customFormat="1">
      <c r="A360" s="13"/>
      <c r="B360" s="238"/>
      <c r="C360" s="239"/>
      <c r="D360" s="240" t="s">
        <v>446</v>
      </c>
      <c r="E360" s="241" t="s">
        <v>28</v>
      </c>
      <c r="F360" s="242" t="s">
        <v>5826</v>
      </c>
      <c r="G360" s="239"/>
      <c r="H360" s="243">
        <v>-672</v>
      </c>
      <c r="I360" s="244"/>
      <c r="J360" s="239"/>
      <c r="K360" s="239"/>
      <c r="L360" s="245"/>
      <c r="M360" s="246"/>
      <c r="N360" s="247"/>
      <c r="O360" s="247"/>
      <c r="P360" s="247"/>
      <c r="Q360" s="247"/>
      <c r="R360" s="247"/>
      <c r="S360" s="247"/>
      <c r="T360" s="248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9" t="s">
        <v>446</v>
      </c>
      <c r="AU360" s="249" t="s">
        <v>83</v>
      </c>
      <c r="AV360" s="13" t="s">
        <v>83</v>
      </c>
      <c r="AW360" s="13" t="s">
        <v>35</v>
      </c>
      <c r="AX360" s="13" t="s">
        <v>74</v>
      </c>
      <c r="AY360" s="249" t="s">
        <v>426</v>
      </c>
    </row>
    <row r="361" s="15" customFormat="1">
      <c r="A361" s="15"/>
      <c r="B361" s="260"/>
      <c r="C361" s="261"/>
      <c r="D361" s="240" t="s">
        <v>446</v>
      </c>
      <c r="E361" s="262" t="s">
        <v>28</v>
      </c>
      <c r="F361" s="263" t="s">
        <v>466</v>
      </c>
      <c r="G361" s="261"/>
      <c r="H361" s="264">
        <v>166</v>
      </c>
      <c r="I361" s="265"/>
      <c r="J361" s="261"/>
      <c r="K361" s="261"/>
      <c r="L361" s="266"/>
      <c r="M361" s="267"/>
      <c r="N361" s="268"/>
      <c r="O361" s="268"/>
      <c r="P361" s="268"/>
      <c r="Q361" s="268"/>
      <c r="R361" s="268"/>
      <c r="S361" s="268"/>
      <c r="T361" s="269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70" t="s">
        <v>446</v>
      </c>
      <c r="AU361" s="270" t="s">
        <v>83</v>
      </c>
      <c r="AV361" s="15" t="s">
        <v>438</v>
      </c>
      <c r="AW361" s="15" t="s">
        <v>35</v>
      </c>
      <c r="AX361" s="15" t="s">
        <v>81</v>
      </c>
      <c r="AY361" s="270" t="s">
        <v>426</v>
      </c>
    </row>
    <row r="362" s="2" customFormat="1" ht="24.15" customHeight="1">
      <c r="A362" s="42"/>
      <c r="B362" s="43"/>
      <c r="C362" s="220" t="s">
        <v>927</v>
      </c>
      <c r="D362" s="220" t="s">
        <v>433</v>
      </c>
      <c r="E362" s="221" t="s">
        <v>5827</v>
      </c>
      <c r="F362" s="222" t="s">
        <v>5828</v>
      </c>
      <c r="G362" s="223" t="s">
        <v>436</v>
      </c>
      <c r="H362" s="224">
        <v>672</v>
      </c>
      <c r="I362" s="225"/>
      <c r="J362" s="226">
        <f>ROUND(I362*H362,2)</f>
        <v>0</v>
      </c>
      <c r="K362" s="222" t="s">
        <v>437</v>
      </c>
      <c r="L362" s="48"/>
      <c r="M362" s="227" t="s">
        <v>28</v>
      </c>
      <c r="N362" s="228" t="s">
        <v>45</v>
      </c>
      <c r="O362" s="88"/>
      <c r="P362" s="229">
        <f>O362*H362</f>
        <v>0</v>
      </c>
      <c r="Q362" s="229">
        <v>0</v>
      </c>
      <c r="R362" s="229">
        <f>Q362*H362</f>
        <v>0</v>
      </c>
      <c r="S362" s="229">
        <v>0.044499999999999998</v>
      </c>
      <c r="T362" s="230">
        <f>S362*H362</f>
        <v>29.904</v>
      </c>
      <c r="U362" s="42"/>
      <c r="V362" s="42"/>
      <c r="W362" s="42"/>
      <c r="X362" s="42"/>
      <c r="Y362" s="42"/>
      <c r="Z362" s="42"/>
      <c r="AA362" s="42"/>
      <c r="AB362" s="42"/>
      <c r="AC362" s="42"/>
      <c r="AD362" s="42"/>
      <c r="AE362" s="42"/>
      <c r="AR362" s="231" t="s">
        <v>645</v>
      </c>
      <c r="AT362" s="231" t="s">
        <v>433</v>
      </c>
      <c r="AU362" s="231" t="s">
        <v>83</v>
      </c>
      <c r="AY362" s="21" t="s">
        <v>426</v>
      </c>
      <c r="BE362" s="232">
        <f>IF(N362="základní",J362,0)</f>
        <v>0</v>
      </c>
      <c r="BF362" s="232">
        <f>IF(N362="snížená",J362,0)</f>
        <v>0</v>
      </c>
      <c r="BG362" s="232">
        <f>IF(N362="zákl. přenesená",J362,0)</f>
        <v>0</v>
      </c>
      <c r="BH362" s="232">
        <f>IF(N362="sníž. přenesená",J362,0)</f>
        <v>0</v>
      </c>
      <c r="BI362" s="232">
        <f>IF(N362="nulová",J362,0)</f>
        <v>0</v>
      </c>
      <c r="BJ362" s="21" t="s">
        <v>81</v>
      </c>
      <c r="BK362" s="232">
        <f>ROUND(I362*H362,2)</f>
        <v>0</v>
      </c>
      <c r="BL362" s="21" t="s">
        <v>645</v>
      </c>
      <c r="BM362" s="231" t="s">
        <v>5829</v>
      </c>
    </row>
    <row r="363" s="2" customFormat="1">
      <c r="A363" s="42"/>
      <c r="B363" s="43"/>
      <c r="C363" s="44"/>
      <c r="D363" s="233" t="s">
        <v>442</v>
      </c>
      <c r="E363" s="44"/>
      <c r="F363" s="234" t="s">
        <v>5830</v>
      </c>
      <c r="G363" s="44"/>
      <c r="H363" s="44"/>
      <c r="I363" s="235"/>
      <c r="J363" s="44"/>
      <c r="K363" s="44"/>
      <c r="L363" s="48"/>
      <c r="M363" s="236"/>
      <c r="N363" s="237"/>
      <c r="O363" s="88"/>
      <c r="P363" s="88"/>
      <c r="Q363" s="88"/>
      <c r="R363" s="88"/>
      <c r="S363" s="88"/>
      <c r="T363" s="89"/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2"/>
      <c r="AT363" s="21" t="s">
        <v>442</v>
      </c>
      <c r="AU363" s="21" t="s">
        <v>83</v>
      </c>
    </row>
    <row r="364" s="14" customFormat="1">
      <c r="A364" s="14"/>
      <c r="B364" s="250"/>
      <c r="C364" s="251"/>
      <c r="D364" s="240" t="s">
        <v>446</v>
      </c>
      <c r="E364" s="252" t="s">
        <v>28</v>
      </c>
      <c r="F364" s="253" t="s">
        <v>5637</v>
      </c>
      <c r="G364" s="251"/>
      <c r="H364" s="252" t="s">
        <v>28</v>
      </c>
      <c r="I364" s="254"/>
      <c r="J364" s="251"/>
      <c r="K364" s="251"/>
      <c r="L364" s="255"/>
      <c r="M364" s="256"/>
      <c r="N364" s="257"/>
      <c r="O364" s="257"/>
      <c r="P364" s="257"/>
      <c r="Q364" s="257"/>
      <c r="R364" s="257"/>
      <c r="S364" s="257"/>
      <c r="T364" s="258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9" t="s">
        <v>446</v>
      </c>
      <c r="AU364" s="259" t="s">
        <v>83</v>
      </c>
      <c r="AV364" s="14" t="s">
        <v>81</v>
      </c>
      <c r="AW364" s="14" t="s">
        <v>35</v>
      </c>
      <c r="AX364" s="14" t="s">
        <v>74</v>
      </c>
      <c r="AY364" s="259" t="s">
        <v>426</v>
      </c>
    </row>
    <row r="365" s="13" customFormat="1">
      <c r="A365" s="13"/>
      <c r="B365" s="238"/>
      <c r="C365" s="239"/>
      <c r="D365" s="240" t="s">
        <v>446</v>
      </c>
      <c r="E365" s="241" t="s">
        <v>28</v>
      </c>
      <c r="F365" s="242" t="s">
        <v>4385</v>
      </c>
      <c r="G365" s="239"/>
      <c r="H365" s="243">
        <v>672</v>
      </c>
      <c r="I365" s="244"/>
      <c r="J365" s="239"/>
      <c r="K365" s="239"/>
      <c r="L365" s="245"/>
      <c r="M365" s="246"/>
      <c r="N365" s="247"/>
      <c r="O365" s="247"/>
      <c r="P365" s="247"/>
      <c r="Q365" s="247"/>
      <c r="R365" s="247"/>
      <c r="S365" s="247"/>
      <c r="T365" s="248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9" t="s">
        <v>446</v>
      </c>
      <c r="AU365" s="249" t="s">
        <v>83</v>
      </c>
      <c r="AV365" s="13" t="s">
        <v>83</v>
      </c>
      <c r="AW365" s="13" t="s">
        <v>35</v>
      </c>
      <c r="AX365" s="13" t="s">
        <v>74</v>
      </c>
      <c r="AY365" s="249" t="s">
        <v>426</v>
      </c>
    </row>
    <row r="366" s="15" customFormat="1">
      <c r="A366" s="15"/>
      <c r="B366" s="260"/>
      <c r="C366" s="261"/>
      <c r="D366" s="240" t="s">
        <v>446</v>
      </c>
      <c r="E366" s="262" t="s">
        <v>5594</v>
      </c>
      <c r="F366" s="263" t="s">
        <v>466</v>
      </c>
      <c r="G366" s="261"/>
      <c r="H366" s="264">
        <v>672</v>
      </c>
      <c r="I366" s="265"/>
      <c r="J366" s="261"/>
      <c r="K366" s="261"/>
      <c r="L366" s="266"/>
      <c r="M366" s="267"/>
      <c r="N366" s="268"/>
      <c r="O366" s="268"/>
      <c r="P366" s="268"/>
      <c r="Q366" s="268"/>
      <c r="R366" s="268"/>
      <c r="S366" s="268"/>
      <c r="T366" s="269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T366" s="270" t="s">
        <v>446</v>
      </c>
      <c r="AU366" s="270" t="s">
        <v>83</v>
      </c>
      <c r="AV366" s="15" t="s">
        <v>438</v>
      </c>
      <c r="AW366" s="15" t="s">
        <v>35</v>
      </c>
      <c r="AX366" s="15" t="s">
        <v>81</v>
      </c>
      <c r="AY366" s="270" t="s">
        <v>426</v>
      </c>
    </row>
    <row r="367" s="2" customFormat="1" ht="24.15" customHeight="1">
      <c r="A367" s="42"/>
      <c r="B367" s="43"/>
      <c r="C367" s="220" t="s">
        <v>933</v>
      </c>
      <c r="D367" s="220" t="s">
        <v>433</v>
      </c>
      <c r="E367" s="221" t="s">
        <v>5831</v>
      </c>
      <c r="F367" s="222" t="s">
        <v>5832</v>
      </c>
      <c r="G367" s="223" t="s">
        <v>436</v>
      </c>
      <c r="H367" s="224">
        <v>166</v>
      </c>
      <c r="I367" s="225"/>
      <c r="J367" s="226">
        <f>ROUND(I367*H367,2)</f>
        <v>0</v>
      </c>
      <c r="K367" s="222" t="s">
        <v>437</v>
      </c>
      <c r="L367" s="48"/>
      <c r="M367" s="227" t="s">
        <v>28</v>
      </c>
      <c r="N367" s="228" t="s">
        <v>45</v>
      </c>
      <c r="O367" s="88"/>
      <c r="P367" s="229">
        <f>O367*H367</f>
        <v>0</v>
      </c>
      <c r="Q367" s="229">
        <v>0</v>
      </c>
      <c r="R367" s="229">
        <f>Q367*H367</f>
        <v>0</v>
      </c>
      <c r="S367" s="229">
        <v>0</v>
      </c>
      <c r="T367" s="230">
        <f>S367*H367</f>
        <v>0</v>
      </c>
      <c r="U367" s="42"/>
      <c r="V367" s="42"/>
      <c r="W367" s="42"/>
      <c r="X367" s="42"/>
      <c r="Y367" s="42"/>
      <c r="Z367" s="42"/>
      <c r="AA367" s="42"/>
      <c r="AB367" s="42"/>
      <c r="AC367" s="42"/>
      <c r="AD367" s="42"/>
      <c r="AE367" s="42"/>
      <c r="AR367" s="231" t="s">
        <v>645</v>
      </c>
      <c r="AT367" s="231" t="s">
        <v>433</v>
      </c>
      <c r="AU367" s="231" t="s">
        <v>83</v>
      </c>
      <c r="AY367" s="21" t="s">
        <v>426</v>
      </c>
      <c r="BE367" s="232">
        <f>IF(N367="základní",J367,0)</f>
        <v>0</v>
      </c>
      <c r="BF367" s="232">
        <f>IF(N367="snížená",J367,0)</f>
        <v>0</v>
      </c>
      <c r="BG367" s="232">
        <f>IF(N367="zákl. přenesená",J367,0)</f>
        <v>0</v>
      </c>
      <c r="BH367" s="232">
        <f>IF(N367="sníž. přenesená",J367,0)</f>
        <v>0</v>
      </c>
      <c r="BI367" s="232">
        <f>IF(N367="nulová",J367,0)</f>
        <v>0</v>
      </c>
      <c r="BJ367" s="21" t="s">
        <v>81</v>
      </c>
      <c r="BK367" s="232">
        <f>ROUND(I367*H367,2)</f>
        <v>0</v>
      </c>
      <c r="BL367" s="21" t="s">
        <v>645</v>
      </c>
      <c r="BM367" s="231" t="s">
        <v>5833</v>
      </c>
    </row>
    <row r="368" s="2" customFormat="1">
      <c r="A368" s="42"/>
      <c r="B368" s="43"/>
      <c r="C368" s="44"/>
      <c r="D368" s="233" t="s">
        <v>442</v>
      </c>
      <c r="E368" s="44"/>
      <c r="F368" s="234" t="s">
        <v>5834</v>
      </c>
      <c r="G368" s="44"/>
      <c r="H368" s="44"/>
      <c r="I368" s="235"/>
      <c r="J368" s="44"/>
      <c r="K368" s="44"/>
      <c r="L368" s="48"/>
      <c r="M368" s="236"/>
      <c r="N368" s="237"/>
      <c r="O368" s="88"/>
      <c r="P368" s="88"/>
      <c r="Q368" s="88"/>
      <c r="R368" s="88"/>
      <c r="S368" s="88"/>
      <c r="T368" s="89"/>
      <c r="U368" s="42"/>
      <c r="V368" s="42"/>
      <c r="W368" s="42"/>
      <c r="X368" s="42"/>
      <c r="Y368" s="42"/>
      <c r="Z368" s="42"/>
      <c r="AA368" s="42"/>
      <c r="AB368" s="42"/>
      <c r="AC368" s="42"/>
      <c r="AD368" s="42"/>
      <c r="AE368" s="42"/>
      <c r="AT368" s="21" t="s">
        <v>442</v>
      </c>
      <c r="AU368" s="21" t="s">
        <v>83</v>
      </c>
    </row>
    <row r="369" s="14" customFormat="1">
      <c r="A369" s="14"/>
      <c r="B369" s="250"/>
      <c r="C369" s="251"/>
      <c r="D369" s="240" t="s">
        <v>446</v>
      </c>
      <c r="E369" s="252" t="s">
        <v>28</v>
      </c>
      <c r="F369" s="253" t="s">
        <v>5637</v>
      </c>
      <c r="G369" s="251"/>
      <c r="H369" s="252" t="s">
        <v>28</v>
      </c>
      <c r="I369" s="254"/>
      <c r="J369" s="251"/>
      <c r="K369" s="251"/>
      <c r="L369" s="255"/>
      <c r="M369" s="256"/>
      <c r="N369" s="257"/>
      <c r="O369" s="257"/>
      <c r="P369" s="257"/>
      <c r="Q369" s="257"/>
      <c r="R369" s="257"/>
      <c r="S369" s="257"/>
      <c r="T369" s="258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9" t="s">
        <v>446</v>
      </c>
      <c r="AU369" s="259" t="s">
        <v>83</v>
      </c>
      <c r="AV369" s="14" t="s">
        <v>81</v>
      </c>
      <c r="AW369" s="14" t="s">
        <v>35</v>
      </c>
      <c r="AX369" s="14" t="s">
        <v>74</v>
      </c>
      <c r="AY369" s="259" t="s">
        <v>426</v>
      </c>
    </row>
    <row r="370" s="13" customFormat="1">
      <c r="A370" s="13"/>
      <c r="B370" s="238"/>
      <c r="C370" s="239"/>
      <c r="D370" s="240" t="s">
        <v>446</v>
      </c>
      <c r="E370" s="241" t="s">
        <v>28</v>
      </c>
      <c r="F370" s="242" t="s">
        <v>5590</v>
      </c>
      <c r="G370" s="239"/>
      <c r="H370" s="243">
        <v>838</v>
      </c>
      <c r="I370" s="244"/>
      <c r="J370" s="239"/>
      <c r="K370" s="239"/>
      <c r="L370" s="245"/>
      <c r="M370" s="246"/>
      <c r="N370" s="247"/>
      <c r="O370" s="247"/>
      <c r="P370" s="247"/>
      <c r="Q370" s="247"/>
      <c r="R370" s="247"/>
      <c r="S370" s="247"/>
      <c r="T370" s="248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9" t="s">
        <v>446</v>
      </c>
      <c r="AU370" s="249" t="s">
        <v>83</v>
      </c>
      <c r="AV370" s="13" t="s">
        <v>83</v>
      </c>
      <c r="AW370" s="13" t="s">
        <v>35</v>
      </c>
      <c r="AX370" s="13" t="s">
        <v>74</v>
      </c>
      <c r="AY370" s="249" t="s">
        <v>426</v>
      </c>
    </row>
    <row r="371" s="13" customFormat="1">
      <c r="A371" s="13"/>
      <c r="B371" s="238"/>
      <c r="C371" s="239"/>
      <c r="D371" s="240" t="s">
        <v>446</v>
      </c>
      <c r="E371" s="241" t="s">
        <v>28</v>
      </c>
      <c r="F371" s="242" t="s">
        <v>5826</v>
      </c>
      <c r="G371" s="239"/>
      <c r="H371" s="243">
        <v>-672</v>
      </c>
      <c r="I371" s="244"/>
      <c r="J371" s="239"/>
      <c r="K371" s="239"/>
      <c r="L371" s="245"/>
      <c r="M371" s="246"/>
      <c r="N371" s="247"/>
      <c r="O371" s="247"/>
      <c r="P371" s="247"/>
      <c r="Q371" s="247"/>
      <c r="R371" s="247"/>
      <c r="S371" s="247"/>
      <c r="T371" s="248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9" t="s">
        <v>446</v>
      </c>
      <c r="AU371" s="249" t="s">
        <v>83</v>
      </c>
      <c r="AV371" s="13" t="s">
        <v>83</v>
      </c>
      <c r="AW371" s="13" t="s">
        <v>35</v>
      </c>
      <c r="AX371" s="13" t="s">
        <v>74</v>
      </c>
      <c r="AY371" s="249" t="s">
        <v>426</v>
      </c>
    </row>
    <row r="372" s="15" customFormat="1">
      <c r="A372" s="15"/>
      <c r="B372" s="260"/>
      <c r="C372" s="261"/>
      <c r="D372" s="240" t="s">
        <v>446</v>
      </c>
      <c r="E372" s="262" t="s">
        <v>28</v>
      </c>
      <c r="F372" s="263" t="s">
        <v>466</v>
      </c>
      <c r="G372" s="261"/>
      <c r="H372" s="264">
        <v>166</v>
      </c>
      <c r="I372" s="265"/>
      <c r="J372" s="261"/>
      <c r="K372" s="261"/>
      <c r="L372" s="266"/>
      <c r="M372" s="267"/>
      <c r="N372" s="268"/>
      <c r="O372" s="268"/>
      <c r="P372" s="268"/>
      <c r="Q372" s="268"/>
      <c r="R372" s="268"/>
      <c r="S372" s="268"/>
      <c r="T372" s="269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70" t="s">
        <v>446</v>
      </c>
      <c r="AU372" s="270" t="s">
        <v>83</v>
      </c>
      <c r="AV372" s="15" t="s">
        <v>438</v>
      </c>
      <c r="AW372" s="15" t="s">
        <v>35</v>
      </c>
      <c r="AX372" s="15" t="s">
        <v>81</v>
      </c>
      <c r="AY372" s="270" t="s">
        <v>426</v>
      </c>
    </row>
    <row r="373" s="2" customFormat="1" ht="24.15" customHeight="1">
      <c r="A373" s="42"/>
      <c r="B373" s="43"/>
      <c r="C373" s="220" t="s">
        <v>939</v>
      </c>
      <c r="D373" s="220" t="s">
        <v>433</v>
      </c>
      <c r="E373" s="221" t="s">
        <v>5835</v>
      </c>
      <c r="F373" s="222" t="s">
        <v>5836</v>
      </c>
      <c r="G373" s="223" t="s">
        <v>436</v>
      </c>
      <c r="H373" s="224">
        <v>672</v>
      </c>
      <c r="I373" s="225"/>
      <c r="J373" s="226">
        <f>ROUND(I373*H373,2)</f>
        <v>0</v>
      </c>
      <c r="K373" s="222" t="s">
        <v>437</v>
      </c>
      <c r="L373" s="48"/>
      <c r="M373" s="227" t="s">
        <v>28</v>
      </c>
      <c r="N373" s="228" t="s">
        <v>45</v>
      </c>
      <c r="O373" s="88"/>
      <c r="P373" s="229">
        <f>O373*H373</f>
        <v>0</v>
      </c>
      <c r="Q373" s="229">
        <v>0</v>
      </c>
      <c r="R373" s="229">
        <f>Q373*H373</f>
        <v>0</v>
      </c>
      <c r="S373" s="229">
        <v>0</v>
      </c>
      <c r="T373" s="230">
        <f>S373*H373</f>
        <v>0</v>
      </c>
      <c r="U373" s="42"/>
      <c r="V373" s="42"/>
      <c r="W373" s="42"/>
      <c r="X373" s="42"/>
      <c r="Y373" s="42"/>
      <c r="Z373" s="42"/>
      <c r="AA373" s="42"/>
      <c r="AB373" s="42"/>
      <c r="AC373" s="42"/>
      <c r="AD373" s="42"/>
      <c r="AE373" s="42"/>
      <c r="AR373" s="231" t="s">
        <v>645</v>
      </c>
      <c r="AT373" s="231" t="s">
        <v>433</v>
      </c>
      <c r="AU373" s="231" t="s">
        <v>83</v>
      </c>
      <c r="AY373" s="21" t="s">
        <v>426</v>
      </c>
      <c r="BE373" s="232">
        <f>IF(N373="základní",J373,0)</f>
        <v>0</v>
      </c>
      <c r="BF373" s="232">
        <f>IF(N373="snížená",J373,0)</f>
        <v>0</v>
      </c>
      <c r="BG373" s="232">
        <f>IF(N373="zákl. přenesená",J373,0)</f>
        <v>0</v>
      </c>
      <c r="BH373" s="232">
        <f>IF(N373="sníž. přenesená",J373,0)</f>
        <v>0</v>
      </c>
      <c r="BI373" s="232">
        <f>IF(N373="nulová",J373,0)</f>
        <v>0</v>
      </c>
      <c r="BJ373" s="21" t="s">
        <v>81</v>
      </c>
      <c r="BK373" s="232">
        <f>ROUND(I373*H373,2)</f>
        <v>0</v>
      </c>
      <c r="BL373" s="21" t="s">
        <v>645</v>
      </c>
      <c r="BM373" s="231" t="s">
        <v>5837</v>
      </c>
    </row>
    <row r="374" s="2" customFormat="1">
      <c r="A374" s="42"/>
      <c r="B374" s="43"/>
      <c r="C374" s="44"/>
      <c r="D374" s="233" t="s">
        <v>442</v>
      </c>
      <c r="E374" s="44"/>
      <c r="F374" s="234" t="s">
        <v>5838</v>
      </c>
      <c r="G374" s="44"/>
      <c r="H374" s="44"/>
      <c r="I374" s="235"/>
      <c r="J374" s="44"/>
      <c r="K374" s="44"/>
      <c r="L374" s="48"/>
      <c r="M374" s="236"/>
      <c r="N374" s="237"/>
      <c r="O374" s="88"/>
      <c r="P374" s="88"/>
      <c r="Q374" s="88"/>
      <c r="R374" s="88"/>
      <c r="S374" s="88"/>
      <c r="T374" s="89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T374" s="21" t="s">
        <v>442</v>
      </c>
      <c r="AU374" s="21" t="s">
        <v>83</v>
      </c>
    </row>
    <row r="375" s="13" customFormat="1">
      <c r="A375" s="13"/>
      <c r="B375" s="238"/>
      <c r="C375" s="239"/>
      <c r="D375" s="240" t="s">
        <v>446</v>
      </c>
      <c r="E375" s="241" t="s">
        <v>28</v>
      </c>
      <c r="F375" s="242" t="s">
        <v>5594</v>
      </c>
      <c r="G375" s="239"/>
      <c r="H375" s="243">
        <v>672</v>
      </c>
      <c r="I375" s="244"/>
      <c r="J375" s="239"/>
      <c r="K375" s="239"/>
      <c r="L375" s="245"/>
      <c r="M375" s="246"/>
      <c r="N375" s="247"/>
      <c r="O375" s="247"/>
      <c r="P375" s="247"/>
      <c r="Q375" s="247"/>
      <c r="R375" s="247"/>
      <c r="S375" s="247"/>
      <c r="T375" s="248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9" t="s">
        <v>446</v>
      </c>
      <c r="AU375" s="249" t="s">
        <v>83</v>
      </c>
      <c r="AV375" s="13" t="s">
        <v>83</v>
      </c>
      <c r="AW375" s="13" t="s">
        <v>35</v>
      </c>
      <c r="AX375" s="13" t="s">
        <v>81</v>
      </c>
      <c r="AY375" s="249" t="s">
        <v>426</v>
      </c>
    </row>
    <row r="376" s="2" customFormat="1" ht="33" customHeight="1">
      <c r="A376" s="42"/>
      <c r="B376" s="43"/>
      <c r="C376" s="220" t="s">
        <v>946</v>
      </c>
      <c r="D376" s="220" t="s">
        <v>433</v>
      </c>
      <c r="E376" s="221" t="s">
        <v>5839</v>
      </c>
      <c r="F376" s="222" t="s">
        <v>5840</v>
      </c>
      <c r="G376" s="223" t="s">
        <v>949</v>
      </c>
      <c r="H376" s="224">
        <v>73.760000000000005</v>
      </c>
      <c r="I376" s="225"/>
      <c r="J376" s="226">
        <f>ROUND(I376*H376,2)</f>
        <v>0</v>
      </c>
      <c r="K376" s="222" t="s">
        <v>437</v>
      </c>
      <c r="L376" s="48"/>
      <c r="M376" s="227" t="s">
        <v>28</v>
      </c>
      <c r="N376" s="228" t="s">
        <v>45</v>
      </c>
      <c r="O376" s="88"/>
      <c r="P376" s="229">
        <f>O376*H376</f>
        <v>0</v>
      </c>
      <c r="Q376" s="229">
        <v>0</v>
      </c>
      <c r="R376" s="229">
        <f>Q376*H376</f>
        <v>0</v>
      </c>
      <c r="S376" s="229">
        <v>0.018079999999999999</v>
      </c>
      <c r="T376" s="230">
        <f>S376*H376</f>
        <v>1.3335808</v>
      </c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R376" s="231" t="s">
        <v>645</v>
      </c>
      <c r="AT376" s="231" t="s">
        <v>433</v>
      </c>
      <c r="AU376" s="231" t="s">
        <v>83</v>
      </c>
      <c r="AY376" s="21" t="s">
        <v>426</v>
      </c>
      <c r="BE376" s="232">
        <f>IF(N376="základní",J376,0)</f>
        <v>0</v>
      </c>
      <c r="BF376" s="232">
        <f>IF(N376="snížená",J376,0)</f>
        <v>0</v>
      </c>
      <c r="BG376" s="232">
        <f>IF(N376="zákl. přenesená",J376,0)</f>
        <v>0</v>
      </c>
      <c r="BH376" s="232">
        <f>IF(N376="sníž. přenesená",J376,0)</f>
        <v>0</v>
      </c>
      <c r="BI376" s="232">
        <f>IF(N376="nulová",J376,0)</f>
        <v>0</v>
      </c>
      <c r="BJ376" s="21" t="s">
        <v>81</v>
      </c>
      <c r="BK376" s="232">
        <f>ROUND(I376*H376,2)</f>
        <v>0</v>
      </c>
      <c r="BL376" s="21" t="s">
        <v>645</v>
      </c>
      <c r="BM376" s="231" t="s">
        <v>5841</v>
      </c>
    </row>
    <row r="377" s="2" customFormat="1">
      <c r="A377" s="42"/>
      <c r="B377" s="43"/>
      <c r="C377" s="44"/>
      <c r="D377" s="233" t="s">
        <v>442</v>
      </c>
      <c r="E377" s="44"/>
      <c r="F377" s="234" t="s">
        <v>5842</v>
      </c>
      <c r="G377" s="44"/>
      <c r="H377" s="44"/>
      <c r="I377" s="235"/>
      <c r="J377" s="44"/>
      <c r="K377" s="44"/>
      <c r="L377" s="48"/>
      <c r="M377" s="236"/>
      <c r="N377" s="237"/>
      <c r="O377" s="88"/>
      <c r="P377" s="88"/>
      <c r="Q377" s="88"/>
      <c r="R377" s="88"/>
      <c r="S377" s="88"/>
      <c r="T377" s="89"/>
      <c r="U377" s="42"/>
      <c r="V377" s="42"/>
      <c r="W377" s="42"/>
      <c r="X377" s="42"/>
      <c r="Y377" s="42"/>
      <c r="Z377" s="42"/>
      <c r="AA377" s="42"/>
      <c r="AB377" s="42"/>
      <c r="AC377" s="42"/>
      <c r="AD377" s="42"/>
      <c r="AE377" s="42"/>
      <c r="AT377" s="21" t="s">
        <v>442</v>
      </c>
      <c r="AU377" s="21" t="s">
        <v>83</v>
      </c>
    </row>
    <row r="378" s="14" customFormat="1">
      <c r="A378" s="14"/>
      <c r="B378" s="250"/>
      <c r="C378" s="251"/>
      <c r="D378" s="240" t="s">
        <v>446</v>
      </c>
      <c r="E378" s="252" t="s">
        <v>28</v>
      </c>
      <c r="F378" s="253" t="s">
        <v>5637</v>
      </c>
      <c r="G378" s="251"/>
      <c r="H378" s="252" t="s">
        <v>28</v>
      </c>
      <c r="I378" s="254"/>
      <c r="J378" s="251"/>
      <c r="K378" s="251"/>
      <c r="L378" s="255"/>
      <c r="M378" s="256"/>
      <c r="N378" s="257"/>
      <c r="O378" s="257"/>
      <c r="P378" s="257"/>
      <c r="Q378" s="257"/>
      <c r="R378" s="257"/>
      <c r="S378" s="257"/>
      <c r="T378" s="258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9" t="s">
        <v>446</v>
      </c>
      <c r="AU378" s="259" t="s">
        <v>83</v>
      </c>
      <c r="AV378" s="14" t="s">
        <v>81</v>
      </c>
      <c r="AW378" s="14" t="s">
        <v>35</v>
      </c>
      <c r="AX378" s="14" t="s">
        <v>74</v>
      </c>
      <c r="AY378" s="259" t="s">
        <v>426</v>
      </c>
    </row>
    <row r="379" s="13" customFormat="1">
      <c r="A379" s="13"/>
      <c r="B379" s="238"/>
      <c r="C379" s="239"/>
      <c r="D379" s="240" t="s">
        <v>446</v>
      </c>
      <c r="E379" s="241" t="s">
        <v>5586</v>
      </c>
      <c r="F379" s="242" t="s">
        <v>5587</v>
      </c>
      <c r="G379" s="239"/>
      <c r="H379" s="243">
        <v>39.759999999999998</v>
      </c>
      <c r="I379" s="244"/>
      <c r="J379" s="239"/>
      <c r="K379" s="239"/>
      <c r="L379" s="245"/>
      <c r="M379" s="246"/>
      <c r="N379" s="247"/>
      <c r="O379" s="247"/>
      <c r="P379" s="247"/>
      <c r="Q379" s="247"/>
      <c r="R379" s="247"/>
      <c r="S379" s="247"/>
      <c r="T379" s="248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9" t="s">
        <v>446</v>
      </c>
      <c r="AU379" s="249" t="s">
        <v>83</v>
      </c>
      <c r="AV379" s="13" t="s">
        <v>83</v>
      </c>
      <c r="AW379" s="13" t="s">
        <v>35</v>
      </c>
      <c r="AX379" s="13" t="s">
        <v>74</v>
      </c>
      <c r="AY379" s="249" t="s">
        <v>426</v>
      </c>
    </row>
    <row r="380" s="13" customFormat="1">
      <c r="A380" s="13"/>
      <c r="B380" s="238"/>
      <c r="C380" s="239"/>
      <c r="D380" s="240" t="s">
        <v>446</v>
      </c>
      <c r="E380" s="241" t="s">
        <v>5588</v>
      </c>
      <c r="F380" s="242" t="s">
        <v>5843</v>
      </c>
      <c r="G380" s="239"/>
      <c r="H380" s="243">
        <v>34</v>
      </c>
      <c r="I380" s="244"/>
      <c r="J380" s="239"/>
      <c r="K380" s="239"/>
      <c r="L380" s="245"/>
      <c r="M380" s="246"/>
      <c r="N380" s="247"/>
      <c r="O380" s="247"/>
      <c r="P380" s="247"/>
      <c r="Q380" s="247"/>
      <c r="R380" s="247"/>
      <c r="S380" s="247"/>
      <c r="T380" s="248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9" t="s">
        <v>446</v>
      </c>
      <c r="AU380" s="249" t="s">
        <v>83</v>
      </c>
      <c r="AV380" s="13" t="s">
        <v>83</v>
      </c>
      <c r="AW380" s="13" t="s">
        <v>35</v>
      </c>
      <c r="AX380" s="13" t="s">
        <v>74</v>
      </c>
      <c r="AY380" s="249" t="s">
        <v>426</v>
      </c>
    </row>
    <row r="381" s="15" customFormat="1">
      <c r="A381" s="15"/>
      <c r="B381" s="260"/>
      <c r="C381" s="261"/>
      <c r="D381" s="240" t="s">
        <v>446</v>
      </c>
      <c r="E381" s="262" t="s">
        <v>28</v>
      </c>
      <c r="F381" s="263" t="s">
        <v>466</v>
      </c>
      <c r="G381" s="261"/>
      <c r="H381" s="264">
        <v>73.760000000000005</v>
      </c>
      <c r="I381" s="265"/>
      <c r="J381" s="261"/>
      <c r="K381" s="261"/>
      <c r="L381" s="266"/>
      <c r="M381" s="267"/>
      <c r="N381" s="268"/>
      <c r="O381" s="268"/>
      <c r="P381" s="268"/>
      <c r="Q381" s="268"/>
      <c r="R381" s="268"/>
      <c r="S381" s="268"/>
      <c r="T381" s="269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T381" s="270" t="s">
        <v>446</v>
      </c>
      <c r="AU381" s="270" t="s">
        <v>83</v>
      </c>
      <c r="AV381" s="15" t="s">
        <v>438</v>
      </c>
      <c r="AW381" s="15" t="s">
        <v>35</v>
      </c>
      <c r="AX381" s="15" t="s">
        <v>81</v>
      </c>
      <c r="AY381" s="270" t="s">
        <v>426</v>
      </c>
    </row>
    <row r="382" s="2" customFormat="1" ht="24.15" customHeight="1">
      <c r="A382" s="42"/>
      <c r="B382" s="43"/>
      <c r="C382" s="220" t="s">
        <v>953</v>
      </c>
      <c r="D382" s="220" t="s">
        <v>433</v>
      </c>
      <c r="E382" s="221" t="s">
        <v>5844</v>
      </c>
      <c r="F382" s="222" t="s">
        <v>5832</v>
      </c>
      <c r="G382" s="223" t="s">
        <v>949</v>
      </c>
      <c r="H382" s="224">
        <v>73.760000000000005</v>
      </c>
      <c r="I382" s="225"/>
      <c r="J382" s="226">
        <f>ROUND(I382*H382,2)</f>
        <v>0</v>
      </c>
      <c r="K382" s="222" t="s">
        <v>437</v>
      </c>
      <c r="L382" s="48"/>
      <c r="M382" s="227" t="s">
        <v>28</v>
      </c>
      <c r="N382" s="228" t="s">
        <v>45</v>
      </c>
      <c r="O382" s="88"/>
      <c r="P382" s="229">
        <f>O382*H382</f>
        <v>0</v>
      </c>
      <c r="Q382" s="229">
        <v>0</v>
      </c>
      <c r="R382" s="229">
        <f>Q382*H382</f>
        <v>0</v>
      </c>
      <c r="S382" s="229">
        <v>0</v>
      </c>
      <c r="T382" s="230">
        <f>S382*H382</f>
        <v>0</v>
      </c>
      <c r="U382" s="42"/>
      <c r="V382" s="42"/>
      <c r="W382" s="42"/>
      <c r="X382" s="42"/>
      <c r="Y382" s="42"/>
      <c r="Z382" s="42"/>
      <c r="AA382" s="42"/>
      <c r="AB382" s="42"/>
      <c r="AC382" s="42"/>
      <c r="AD382" s="42"/>
      <c r="AE382" s="42"/>
      <c r="AR382" s="231" t="s">
        <v>645</v>
      </c>
      <c r="AT382" s="231" t="s">
        <v>433</v>
      </c>
      <c r="AU382" s="231" t="s">
        <v>83</v>
      </c>
      <c r="AY382" s="21" t="s">
        <v>426</v>
      </c>
      <c r="BE382" s="232">
        <f>IF(N382="základní",J382,0)</f>
        <v>0</v>
      </c>
      <c r="BF382" s="232">
        <f>IF(N382="snížená",J382,0)</f>
        <v>0</v>
      </c>
      <c r="BG382" s="232">
        <f>IF(N382="zákl. přenesená",J382,0)</f>
        <v>0</v>
      </c>
      <c r="BH382" s="232">
        <f>IF(N382="sníž. přenesená",J382,0)</f>
        <v>0</v>
      </c>
      <c r="BI382" s="232">
        <f>IF(N382="nulová",J382,0)</f>
        <v>0</v>
      </c>
      <c r="BJ382" s="21" t="s">
        <v>81</v>
      </c>
      <c r="BK382" s="232">
        <f>ROUND(I382*H382,2)</f>
        <v>0</v>
      </c>
      <c r="BL382" s="21" t="s">
        <v>645</v>
      </c>
      <c r="BM382" s="231" t="s">
        <v>5845</v>
      </c>
    </row>
    <row r="383" s="2" customFormat="1">
      <c r="A383" s="42"/>
      <c r="B383" s="43"/>
      <c r="C383" s="44"/>
      <c r="D383" s="233" t="s">
        <v>442</v>
      </c>
      <c r="E383" s="44"/>
      <c r="F383" s="234" t="s">
        <v>5846</v>
      </c>
      <c r="G383" s="44"/>
      <c r="H383" s="44"/>
      <c r="I383" s="235"/>
      <c r="J383" s="44"/>
      <c r="K383" s="44"/>
      <c r="L383" s="48"/>
      <c r="M383" s="236"/>
      <c r="N383" s="237"/>
      <c r="O383" s="88"/>
      <c r="P383" s="88"/>
      <c r="Q383" s="88"/>
      <c r="R383" s="88"/>
      <c r="S383" s="88"/>
      <c r="T383" s="89"/>
      <c r="U383" s="42"/>
      <c r="V383" s="42"/>
      <c r="W383" s="42"/>
      <c r="X383" s="42"/>
      <c r="Y383" s="42"/>
      <c r="Z383" s="42"/>
      <c r="AA383" s="42"/>
      <c r="AB383" s="42"/>
      <c r="AC383" s="42"/>
      <c r="AD383" s="42"/>
      <c r="AE383" s="42"/>
      <c r="AT383" s="21" t="s">
        <v>442</v>
      </c>
      <c r="AU383" s="21" t="s">
        <v>83</v>
      </c>
    </row>
    <row r="384" s="14" customFormat="1">
      <c r="A384" s="14"/>
      <c r="B384" s="250"/>
      <c r="C384" s="251"/>
      <c r="D384" s="240" t="s">
        <v>446</v>
      </c>
      <c r="E384" s="252" t="s">
        <v>28</v>
      </c>
      <c r="F384" s="253" t="s">
        <v>5637</v>
      </c>
      <c r="G384" s="251"/>
      <c r="H384" s="252" t="s">
        <v>28</v>
      </c>
      <c r="I384" s="254"/>
      <c r="J384" s="251"/>
      <c r="K384" s="251"/>
      <c r="L384" s="255"/>
      <c r="M384" s="256"/>
      <c r="N384" s="257"/>
      <c r="O384" s="257"/>
      <c r="P384" s="257"/>
      <c r="Q384" s="257"/>
      <c r="R384" s="257"/>
      <c r="S384" s="257"/>
      <c r="T384" s="258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9" t="s">
        <v>446</v>
      </c>
      <c r="AU384" s="259" t="s">
        <v>83</v>
      </c>
      <c r="AV384" s="14" t="s">
        <v>81</v>
      </c>
      <c r="AW384" s="14" t="s">
        <v>35</v>
      </c>
      <c r="AX384" s="14" t="s">
        <v>74</v>
      </c>
      <c r="AY384" s="259" t="s">
        <v>426</v>
      </c>
    </row>
    <row r="385" s="13" customFormat="1">
      <c r="A385" s="13"/>
      <c r="B385" s="238"/>
      <c r="C385" s="239"/>
      <c r="D385" s="240" t="s">
        <v>446</v>
      </c>
      <c r="E385" s="241" t="s">
        <v>28</v>
      </c>
      <c r="F385" s="242" t="s">
        <v>5587</v>
      </c>
      <c r="G385" s="239"/>
      <c r="H385" s="243">
        <v>39.759999999999998</v>
      </c>
      <c r="I385" s="244"/>
      <c r="J385" s="239"/>
      <c r="K385" s="239"/>
      <c r="L385" s="245"/>
      <c r="M385" s="246"/>
      <c r="N385" s="247"/>
      <c r="O385" s="247"/>
      <c r="P385" s="247"/>
      <c r="Q385" s="247"/>
      <c r="R385" s="247"/>
      <c r="S385" s="247"/>
      <c r="T385" s="248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9" t="s">
        <v>446</v>
      </c>
      <c r="AU385" s="249" t="s">
        <v>83</v>
      </c>
      <c r="AV385" s="13" t="s">
        <v>83</v>
      </c>
      <c r="AW385" s="13" t="s">
        <v>35</v>
      </c>
      <c r="AX385" s="13" t="s">
        <v>74</v>
      </c>
      <c r="AY385" s="249" t="s">
        <v>426</v>
      </c>
    </row>
    <row r="386" s="13" customFormat="1">
      <c r="A386" s="13"/>
      <c r="B386" s="238"/>
      <c r="C386" s="239"/>
      <c r="D386" s="240" t="s">
        <v>446</v>
      </c>
      <c r="E386" s="241" t="s">
        <v>28</v>
      </c>
      <c r="F386" s="242" t="s">
        <v>5843</v>
      </c>
      <c r="G386" s="239"/>
      <c r="H386" s="243">
        <v>34</v>
      </c>
      <c r="I386" s="244"/>
      <c r="J386" s="239"/>
      <c r="K386" s="239"/>
      <c r="L386" s="245"/>
      <c r="M386" s="246"/>
      <c r="N386" s="247"/>
      <c r="O386" s="247"/>
      <c r="P386" s="247"/>
      <c r="Q386" s="247"/>
      <c r="R386" s="247"/>
      <c r="S386" s="247"/>
      <c r="T386" s="248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9" t="s">
        <v>446</v>
      </c>
      <c r="AU386" s="249" t="s">
        <v>83</v>
      </c>
      <c r="AV386" s="13" t="s">
        <v>83</v>
      </c>
      <c r="AW386" s="13" t="s">
        <v>35</v>
      </c>
      <c r="AX386" s="13" t="s">
        <v>74</v>
      </c>
      <c r="AY386" s="249" t="s">
        <v>426</v>
      </c>
    </row>
    <row r="387" s="15" customFormat="1">
      <c r="A387" s="15"/>
      <c r="B387" s="260"/>
      <c r="C387" s="261"/>
      <c r="D387" s="240" t="s">
        <v>446</v>
      </c>
      <c r="E387" s="262" t="s">
        <v>28</v>
      </c>
      <c r="F387" s="263" t="s">
        <v>466</v>
      </c>
      <c r="G387" s="261"/>
      <c r="H387" s="264">
        <v>73.760000000000005</v>
      </c>
      <c r="I387" s="265"/>
      <c r="J387" s="261"/>
      <c r="K387" s="261"/>
      <c r="L387" s="266"/>
      <c r="M387" s="267"/>
      <c r="N387" s="268"/>
      <c r="O387" s="268"/>
      <c r="P387" s="268"/>
      <c r="Q387" s="268"/>
      <c r="R387" s="268"/>
      <c r="S387" s="268"/>
      <c r="T387" s="269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T387" s="270" t="s">
        <v>446</v>
      </c>
      <c r="AU387" s="270" t="s">
        <v>83</v>
      </c>
      <c r="AV387" s="15" t="s">
        <v>438</v>
      </c>
      <c r="AW387" s="15" t="s">
        <v>35</v>
      </c>
      <c r="AX387" s="15" t="s">
        <v>81</v>
      </c>
      <c r="AY387" s="270" t="s">
        <v>426</v>
      </c>
    </row>
    <row r="388" s="2" customFormat="1" ht="24.15" customHeight="1">
      <c r="A388" s="42"/>
      <c r="B388" s="43"/>
      <c r="C388" s="220" t="s">
        <v>959</v>
      </c>
      <c r="D388" s="220" t="s">
        <v>433</v>
      </c>
      <c r="E388" s="221" t="s">
        <v>5847</v>
      </c>
      <c r="F388" s="222" t="s">
        <v>5848</v>
      </c>
      <c r="G388" s="223" t="s">
        <v>949</v>
      </c>
      <c r="H388" s="224">
        <v>107.40000000000001</v>
      </c>
      <c r="I388" s="225"/>
      <c r="J388" s="226">
        <f>ROUND(I388*H388,2)</f>
        <v>0</v>
      </c>
      <c r="K388" s="222" t="s">
        <v>437</v>
      </c>
      <c r="L388" s="48"/>
      <c r="M388" s="227" t="s">
        <v>28</v>
      </c>
      <c r="N388" s="228" t="s">
        <v>45</v>
      </c>
      <c r="O388" s="88"/>
      <c r="P388" s="229">
        <f>O388*H388</f>
        <v>0</v>
      </c>
      <c r="Q388" s="229">
        <v>0.00011</v>
      </c>
      <c r="R388" s="229">
        <f>Q388*H388</f>
        <v>0.011814000000000002</v>
      </c>
      <c r="S388" s="229">
        <v>0</v>
      </c>
      <c r="T388" s="230">
        <f>S388*H388</f>
        <v>0</v>
      </c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R388" s="231" t="s">
        <v>645</v>
      </c>
      <c r="AT388" s="231" t="s">
        <v>433</v>
      </c>
      <c r="AU388" s="231" t="s">
        <v>83</v>
      </c>
      <c r="AY388" s="21" t="s">
        <v>426</v>
      </c>
      <c r="BE388" s="232">
        <f>IF(N388="základní",J388,0)</f>
        <v>0</v>
      </c>
      <c r="BF388" s="232">
        <f>IF(N388="snížená",J388,0)</f>
        <v>0</v>
      </c>
      <c r="BG388" s="232">
        <f>IF(N388="zákl. přenesená",J388,0)</f>
        <v>0</v>
      </c>
      <c r="BH388" s="232">
        <f>IF(N388="sníž. přenesená",J388,0)</f>
        <v>0</v>
      </c>
      <c r="BI388" s="232">
        <f>IF(N388="nulová",J388,0)</f>
        <v>0</v>
      </c>
      <c r="BJ388" s="21" t="s">
        <v>81</v>
      </c>
      <c r="BK388" s="232">
        <f>ROUND(I388*H388,2)</f>
        <v>0</v>
      </c>
      <c r="BL388" s="21" t="s">
        <v>645</v>
      </c>
      <c r="BM388" s="231" t="s">
        <v>5849</v>
      </c>
    </row>
    <row r="389" s="2" customFormat="1">
      <c r="A389" s="42"/>
      <c r="B389" s="43"/>
      <c r="C389" s="44"/>
      <c r="D389" s="233" t="s">
        <v>442</v>
      </c>
      <c r="E389" s="44"/>
      <c r="F389" s="234" t="s">
        <v>5850</v>
      </c>
      <c r="G389" s="44"/>
      <c r="H389" s="44"/>
      <c r="I389" s="235"/>
      <c r="J389" s="44"/>
      <c r="K389" s="44"/>
      <c r="L389" s="48"/>
      <c r="M389" s="236"/>
      <c r="N389" s="237"/>
      <c r="O389" s="88"/>
      <c r="P389" s="88"/>
      <c r="Q389" s="88"/>
      <c r="R389" s="88"/>
      <c r="S389" s="88"/>
      <c r="T389" s="89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T389" s="21" t="s">
        <v>442</v>
      </c>
      <c r="AU389" s="21" t="s">
        <v>83</v>
      </c>
    </row>
    <row r="390" s="14" customFormat="1">
      <c r="A390" s="14"/>
      <c r="B390" s="250"/>
      <c r="C390" s="251"/>
      <c r="D390" s="240" t="s">
        <v>446</v>
      </c>
      <c r="E390" s="252" t="s">
        <v>28</v>
      </c>
      <c r="F390" s="253" t="s">
        <v>5637</v>
      </c>
      <c r="G390" s="251"/>
      <c r="H390" s="252" t="s">
        <v>28</v>
      </c>
      <c r="I390" s="254"/>
      <c r="J390" s="251"/>
      <c r="K390" s="251"/>
      <c r="L390" s="255"/>
      <c r="M390" s="256"/>
      <c r="N390" s="257"/>
      <c r="O390" s="257"/>
      <c r="P390" s="257"/>
      <c r="Q390" s="257"/>
      <c r="R390" s="257"/>
      <c r="S390" s="257"/>
      <c r="T390" s="258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9" t="s">
        <v>446</v>
      </c>
      <c r="AU390" s="259" t="s">
        <v>83</v>
      </c>
      <c r="AV390" s="14" t="s">
        <v>81</v>
      </c>
      <c r="AW390" s="14" t="s">
        <v>35</v>
      </c>
      <c r="AX390" s="14" t="s">
        <v>74</v>
      </c>
      <c r="AY390" s="259" t="s">
        <v>426</v>
      </c>
    </row>
    <row r="391" s="13" customFormat="1">
      <c r="A391" s="13"/>
      <c r="B391" s="238"/>
      <c r="C391" s="239"/>
      <c r="D391" s="240" t="s">
        <v>446</v>
      </c>
      <c r="E391" s="241" t="s">
        <v>28</v>
      </c>
      <c r="F391" s="242" t="s">
        <v>5683</v>
      </c>
      <c r="G391" s="239"/>
      <c r="H391" s="243">
        <v>107.40000000000001</v>
      </c>
      <c r="I391" s="244"/>
      <c r="J391" s="239"/>
      <c r="K391" s="239"/>
      <c r="L391" s="245"/>
      <c r="M391" s="246"/>
      <c r="N391" s="247"/>
      <c r="O391" s="247"/>
      <c r="P391" s="247"/>
      <c r="Q391" s="247"/>
      <c r="R391" s="247"/>
      <c r="S391" s="247"/>
      <c r="T391" s="248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9" t="s">
        <v>446</v>
      </c>
      <c r="AU391" s="249" t="s">
        <v>83</v>
      </c>
      <c r="AV391" s="13" t="s">
        <v>83</v>
      </c>
      <c r="AW391" s="13" t="s">
        <v>35</v>
      </c>
      <c r="AX391" s="13" t="s">
        <v>81</v>
      </c>
      <c r="AY391" s="249" t="s">
        <v>426</v>
      </c>
    </row>
    <row r="392" s="2" customFormat="1" ht="24.15" customHeight="1">
      <c r="A392" s="42"/>
      <c r="B392" s="43"/>
      <c r="C392" s="220" t="s">
        <v>964</v>
      </c>
      <c r="D392" s="220" t="s">
        <v>433</v>
      </c>
      <c r="E392" s="221" t="s">
        <v>5851</v>
      </c>
      <c r="F392" s="222" t="s">
        <v>5852</v>
      </c>
      <c r="G392" s="223" t="s">
        <v>949</v>
      </c>
      <c r="H392" s="224">
        <v>34</v>
      </c>
      <c r="I392" s="225"/>
      <c r="J392" s="226">
        <f>ROUND(I392*H392,2)</f>
        <v>0</v>
      </c>
      <c r="K392" s="222" t="s">
        <v>437</v>
      </c>
      <c r="L392" s="48"/>
      <c r="M392" s="227" t="s">
        <v>28</v>
      </c>
      <c r="N392" s="228" t="s">
        <v>45</v>
      </c>
      <c r="O392" s="88"/>
      <c r="P392" s="229">
        <f>O392*H392</f>
        <v>0</v>
      </c>
      <c r="Q392" s="229">
        <v>0.019550000000000001</v>
      </c>
      <c r="R392" s="229">
        <f>Q392*H392</f>
        <v>0.66470000000000007</v>
      </c>
      <c r="S392" s="229">
        <v>0</v>
      </c>
      <c r="T392" s="230">
        <f>S392*H392</f>
        <v>0</v>
      </c>
      <c r="U392" s="42"/>
      <c r="V392" s="42"/>
      <c r="W392" s="42"/>
      <c r="X392" s="42"/>
      <c r="Y392" s="42"/>
      <c r="Z392" s="42"/>
      <c r="AA392" s="42"/>
      <c r="AB392" s="42"/>
      <c r="AC392" s="42"/>
      <c r="AD392" s="42"/>
      <c r="AE392" s="42"/>
      <c r="AR392" s="231" t="s">
        <v>645</v>
      </c>
      <c r="AT392" s="231" t="s">
        <v>433</v>
      </c>
      <c r="AU392" s="231" t="s">
        <v>83</v>
      </c>
      <c r="AY392" s="21" t="s">
        <v>426</v>
      </c>
      <c r="BE392" s="232">
        <f>IF(N392="základní",J392,0)</f>
        <v>0</v>
      </c>
      <c r="BF392" s="232">
        <f>IF(N392="snížená",J392,0)</f>
        <v>0</v>
      </c>
      <c r="BG392" s="232">
        <f>IF(N392="zákl. přenesená",J392,0)</f>
        <v>0</v>
      </c>
      <c r="BH392" s="232">
        <f>IF(N392="sníž. přenesená",J392,0)</f>
        <v>0</v>
      </c>
      <c r="BI392" s="232">
        <f>IF(N392="nulová",J392,0)</f>
        <v>0</v>
      </c>
      <c r="BJ392" s="21" t="s">
        <v>81</v>
      </c>
      <c r="BK392" s="232">
        <f>ROUND(I392*H392,2)</f>
        <v>0</v>
      </c>
      <c r="BL392" s="21" t="s">
        <v>645</v>
      </c>
      <c r="BM392" s="231" t="s">
        <v>5853</v>
      </c>
    </row>
    <row r="393" s="2" customFormat="1">
      <c r="A393" s="42"/>
      <c r="B393" s="43"/>
      <c r="C393" s="44"/>
      <c r="D393" s="233" t="s">
        <v>442</v>
      </c>
      <c r="E393" s="44"/>
      <c r="F393" s="234" t="s">
        <v>5854</v>
      </c>
      <c r="G393" s="44"/>
      <c r="H393" s="44"/>
      <c r="I393" s="235"/>
      <c r="J393" s="44"/>
      <c r="K393" s="44"/>
      <c r="L393" s="48"/>
      <c r="M393" s="236"/>
      <c r="N393" s="237"/>
      <c r="O393" s="88"/>
      <c r="P393" s="88"/>
      <c r="Q393" s="88"/>
      <c r="R393" s="88"/>
      <c r="S393" s="88"/>
      <c r="T393" s="89"/>
      <c r="U393" s="42"/>
      <c r="V393" s="42"/>
      <c r="W393" s="42"/>
      <c r="X393" s="42"/>
      <c r="Y393" s="42"/>
      <c r="Z393" s="42"/>
      <c r="AA393" s="42"/>
      <c r="AB393" s="42"/>
      <c r="AC393" s="42"/>
      <c r="AD393" s="42"/>
      <c r="AE393" s="42"/>
      <c r="AT393" s="21" t="s">
        <v>442</v>
      </c>
      <c r="AU393" s="21" t="s">
        <v>83</v>
      </c>
    </row>
    <row r="394" s="13" customFormat="1">
      <c r="A394" s="13"/>
      <c r="B394" s="238"/>
      <c r="C394" s="239"/>
      <c r="D394" s="240" t="s">
        <v>446</v>
      </c>
      <c r="E394" s="241" t="s">
        <v>28</v>
      </c>
      <c r="F394" s="242" t="s">
        <v>5588</v>
      </c>
      <c r="G394" s="239"/>
      <c r="H394" s="243">
        <v>34</v>
      </c>
      <c r="I394" s="244"/>
      <c r="J394" s="239"/>
      <c r="K394" s="239"/>
      <c r="L394" s="245"/>
      <c r="M394" s="246"/>
      <c r="N394" s="247"/>
      <c r="O394" s="247"/>
      <c r="P394" s="247"/>
      <c r="Q394" s="247"/>
      <c r="R394" s="247"/>
      <c r="S394" s="247"/>
      <c r="T394" s="248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9" t="s">
        <v>446</v>
      </c>
      <c r="AU394" s="249" t="s">
        <v>83</v>
      </c>
      <c r="AV394" s="13" t="s">
        <v>83</v>
      </c>
      <c r="AW394" s="13" t="s">
        <v>35</v>
      </c>
      <c r="AX394" s="13" t="s">
        <v>81</v>
      </c>
      <c r="AY394" s="249" t="s">
        <v>426</v>
      </c>
    </row>
    <row r="395" s="2" customFormat="1" ht="37.8" customHeight="1">
      <c r="A395" s="42"/>
      <c r="B395" s="43"/>
      <c r="C395" s="220" t="s">
        <v>969</v>
      </c>
      <c r="D395" s="220" t="s">
        <v>433</v>
      </c>
      <c r="E395" s="221" t="s">
        <v>5855</v>
      </c>
      <c r="F395" s="222" t="s">
        <v>5856</v>
      </c>
      <c r="G395" s="223" t="s">
        <v>949</v>
      </c>
      <c r="H395" s="224">
        <v>39.759999999999998</v>
      </c>
      <c r="I395" s="225"/>
      <c r="J395" s="226">
        <f>ROUND(I395*H395,2)</f>
        <v>0</v>
      </c>
      <c r="K395" s="222" t="s">
        <v>437</v>
      </c>
      <c r="L395" s="48"/>
      <c r="M395" s="227" t="s">
        <v>28</v>
      </c>
      <c r="N395" s="228" t="s">
        <v>45</v>
      </c>
      <c r="O395" s="88"/>
      <c r="P395" s="229">
        <f>O395*H395</f>
        <v>0</v>
      </c>
      <c r="Q395" s="229">
        <v>0.01253</v>
      </c>
      <c r="R395" s="229">
        <f>Q395*H395</f>
        <v>0.49819279999999994</v>
      </c>
      <c r="S395" s="229">
        <v>0</v>
      </c>
      <c r="T395" s="230">
        <f>S395*H395</f>
        <v>0</v>
      </c>
      <c r="U395" s="42"/>
      <c r="V395" s="42"/>
      <c r="W395" s="42"/>
      <c r="X395" s="42"/>
      <c r="Y395" s="42"/>
      <c r="Z395" s="42"/>
      <c r="AA395" s="42"/>
      <c r="AB395" s="42"/>
      <c r="AC395" s="42"/>
      <c r="AD395" s="42"/>
      <c r="AE395" s="42"/>
      <c r="AR395" s="231" t="s">
        <v>645</v>
      </c>
      <c r="AT395" s="231" t="s">
        <v>433</v>
      </c>
      <c r="AU395" s="231" t="s">
        <v>83</v>
      </c>
      <c r="AY395" s="21" t="s">
        <v>426</v>
      </c>
      <c r="BE395" s="232">
        <f>IF(N395="základní",J395,0)</f>
        <v>0</v>
      </c>
      <c r="BF395" s="232">
        <f>IF(N395="snížená",J395,0)</f>
        <v>0</v>
      </c>
      <c r="BG395" s="232">
        <f>IF(N395="zákl. přenesená",J395,0)</f>
        <v>0</v>
      </c>
      <c r="BH395" s="232">
        <f>IF(N395="sníž. přenesená",J395,0)</f>
        <v>0</v>
      </c>
      <c r="BI395" s="232">
        <f>IF(N395="nulová",J395,0)</f>
        <v>0</v>
      </c>
      <c r="BJ395" s="21" t="s">
        <v>81</v>
      </c>
      <c r="BK395" s="232">
        <f>ROUND(I395*H395,2)</f>
        <v>0</v>
      </c>
      <c r="BL395" s="21" t="s">
        <v>645</v>
      </c>
      <c r="BM395" s="231" t="s">
        <v>5857</v>
      </c>
    </row>
    <row r="396" s="2" customFormat="1">
      <c r="A396" s="42"/>
      <c r="B396" s="43"/>
      <c r="C396" s="44"/>
      <c r="D396" s="233" t="s">
        <v>442</v>
      </c>
      <c r="E396" s="44"/>
      <c r="F396" s="234" t="s">
        <v>5858</v>
      </c>
      <c r="G396" s="44"/>
      <c r="H396" s="44"/>
      <c r="I396" s="235"/>
      <c r="J396" s="44"/>
      <c r="K396" s="44"/>
      <c r="L396" s="48"/>
      <c r="M396" s="236"/>
      <c r="N396" s="237"/>
      <c r="O396" s="88"/>
      <c r="P396" s="88"/>
      <c r="Q396" s="88"/>
      <c r="R396" s="88"/>
      <c r="S396" s="88"/>
      <c r="T396" s="89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T396" s="21" t="s">
        <v>442</v>
      </c>
      <c r="AU396" s="21" t="s">
        <v>83</v>
      </c>
    </row>
    <row r="397" s="13" customFormat="1">
      <c r="A397" s="13"/>
      <c r="B397" s="238"/>
      <c r="C397" s="239"/>
      <c r="D397" s="240" t="s">
        <v>446</v>
      </c>
      <c r="E397" s="241" t="s">
        <v>28</v>
      </c>
      <c r="F397" s="242" t="s">
        <v>5586</v>
      </c>
      <c r="G397" s="239"/>
      <c r="H397" s="243">
        <v>39.759999999999998</v>
      </c>
      <c r="I397" s="244"/>
      <c r="J397" s="239"/>
      <c r="K397" s="239"/>
      <c r="L397" s="245"/>
      <c r="M397" s="246"/>
      <c r="N397" s="247"/>
      <c r="O397" s="247"/>
      <c r="P397" s="247"/>
      <c r="Q397" s="247"/>
      <c r="R397" s="247"/>
      <c r="S397" s="247"/>
      <c r="T397" s="248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9" t="s">
        <v>446</v>
      </c>
      <c r="AU397" s="249" t="s">
        <v>83</v>
      </c>
      <c r="AV397" s="13" t="s">
        <v>83</v>
      </c>
      <c r="AW397" s="13" t="s">
        <v>35</v>
      </c>
      <c r="AX397" s="13" t="s">
        <v>81</v>
      </c>
      <c r="AY397" s="249" t="s">
        <v>426</v>
      </c>
    </row>
    <row r="398" s="2" customFormat="1" ht="24.15" customHeight="1">
      <c r="A398" s="42"/>
      <c r="B398" s="43"/>
      <c r="C398" s="220" t="s">
        <v>975</v>
      </c>
      <c r="D398" s="220" t="s">
        <v>433</v>
      </c>
      <c r="E398" s="221" t="s">
        <v>5859</v>
      </c>
      <c r="F398" s="222" t="s">
        <v>5860</v>
      </c>
      <c r="G398" s="223" t="s">
        <v>949</v>
      </c>
      <c r="H398" s="224">
        <v>23.399999999999999</v>
      </c>
      <c r="I398" s="225"/>
      <c r="J398" s="226">
        <f>ROUND(I398*H398,2)</f>
        <v>0</v>
      </c>
      <c r="K398" s="222" t="s">
        <v>437</v>
      </c>
      <c r="L398" s="48"/>
      <c r="M398" s="227" t="s">
        <v>28</v>
      </c>
      <c r="N398" s="228" t="s">
        <v>45</v>
      </c>
      <c r="O398" s="88"/>
      <c r="P398" s="229">
        <f>O398*H398</f>
        <v>0</v>
      </c>
      <c r="Q398" s="229">
        <v>6.0000000000000002E-05</v>
      </c>
      <c r="R398" s="229">
        <f>Q398*H398</f>
        <v>0.0014039999999999999</v>
      </c>
      <c r="S398" s="229">
        <v>0</v>
      </c>
      <c r="T398" s="230">
        <f>S398*H398</f>
        <v>0</v>
      </c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R398" s="231" t="s">
        <v>645</v>
      </c>
      <c r="AT398" s="231" t="s">
        <v>433</v>
      </c>
      <c r="AU398" s="231" t="s">
        <v>83</v>
      </c>
      <c r="AY398" s="21" t="s">
        <v>426</v>
      </c>
      <c r="BE398" s="232">
        <f>IF(N398="základní",J398,0)</f>
        <v>0</v>
      </c>
      <c r="BF398" s="232">
        <f>IF(N398="snížená",J398,0)</f>
        <v>0</v>
      </c>
      <c r="BG398" s="232">
        <f>IF(N398="zákl. přenesená",J398,0)</f>
        <v>0</v>
      </c>
      <c r="BH398" s="232">
        <f>IF(N398="sníž. přenesená",J398,0)</f>
        <v>0</v>
      </c>
      <c r="BI398" s="232">
        <f>IF(N398="nulová",J398,0)</f>
        <v>0</v>
      </c>
      <c r="BJ398" s="21" t="s">
        <v>81</v>
      </c>
      <c r="BK398" s="232">
        <f>ROUND(I398*H398,2)</f>
        <v>0</v>
      </c>
      <c r="BL398" s="21" t="s">
        <v>645</v>
      </c>
      <c r="BM398" s="231" t="s">
        <v>5861</v>
      </c>
    </row>
    <row r="399" s="2" customFormat="1">
      <c r="A399" s="42"/>
      <c r="B399" s="43"/>
      <c r="C399" s="44"/>
      <c r="D399" s="233" t="s">
        <v>442</v>
      </c>
      <c r="E399" s="44"/>
      <c r="F399" s="234" t="s">
        <v>5862</v>
      </c>
      <c r="G399" s="44"/>
      <c r="H399" s="44"/>
      <c r="I399" s="235"/>
      <c r="J399" s="44"/>
      <c r="K399" s="44"/>
      <c r="L399" s="48"/>
      <c r="M399" s="236"/>
      <c r="N399" s="237"/>
      <c r="O399" s="88"/>
      <c r="P399" s="88"/>
      <c r="Q399" s="88"/>
      <c r="R399" s="88"/>
      <c r="S399" s="88"/>
      <c r="T399" s="89"/>
      <c r="U399" s="42"/>
      <c r="V399" s="42"/>
      <c r="W399" s="42"/>
      <c r="X399" s="42"/>
      <c r="Y399" s="42"/>
      <c r="Z399" s="42"/>
      <c r="AA399" s="42"/>
      <c r="AB399" s="42"/>
      <c r="AC399" s="42"/>
      <c r="AD399" s="42"/>
      <c r="AE399" s="42"/>
      <c r="AT399" s="21" t="s">
        <v>442</v>
      </c>
      <c r="AU399" s="21" t="s">
        <v>83</v>
      </c>
    </row>
    <row r="400" s="14" customFormat="1">
      <c r="A400" s="14"/>
      <c r="B400" s="250"/>
      <c r="C400" s="251"/>
      <c r="D400" s="240" t="s">
        <v>446</v>
      </c>
      <c r="E400" s="252" t="s">
        <v>28</v>
      </c>
      <c r="F400" s="253" t="s">
        <v>5637</v>
      </c>
      <c r="G400" s="251"/>
      <c r="H400" s="252" t="s">
        <v>28</v>
      </c>
      <c r="I400" s="254"/>
      <c r="J400" s="251"/>
      <c r="K400" s="251"/>
      <c r="L400" s="255"/>
      <c r="M400" s="256"/>
      <c r="N400" s="257"/>
      <c r="O400" s="257"/>
      <c r="P400" s="257"/>
      <c r="Q400" s="257"/>
      <c r="R400" s="257"/>
      <c r="S400" s="257"/>
      <c r="T400" s="258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59" t="s">
        <v>446</v>
      </c>
      <c r="AU400" s="259" t="s">
        <v>83</v>
      </c>
      <c r="AV400" s="14" t="s">
        <v>81</v>
      </c>
      <c r="AW400" s="14" t="s">
        <v>35</v>
      </c>
      <c r="AX400" s="14" t="s">
        <v>74</v>
      </c>
      <c r="AY400" s="259" t="s">
        <v>426</v>
      </c>
    </row>
    <row r="401" s="13" customFormat="1">
      <c r="A401" s="13"/>
      <c r="B401" s="238"/>
      <c r="C401" s="239"/>
      <c r="D401" s="240" t="s">
        <v>446</v>
      </c>
      <c r="E401" s="241" t="s">
        <v>28</v>
      </c>
      <c r="F401" s="242" t="s">
        <v>5673</v>
      </c>
      <c r="G401" s="239"/>
      <c r="H401" s="243">
        <v>23.399999999999999</v>
      </c>
      <c r="I401" s="244"/>
      <c r="J401" s="239"/>
      <c r="K401" s="239"/>
      <c r="L401" s="245"/>
      <c r="M401" s="246"/>
      <c r="N401" s="247"/>
      <c r="O401" s="247"/>
      <c r="P401" s="247"/>
      <c r="Q401" s="247"/>
      <c r="R401" s="247"/>
      <c r="S401" s="247"/>
      <c r="T401" s="248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9" t="s">
        <v>446</v>
      </c>
      <c r="AU401" s="249" t="s">
        <v>83</v>
      </c>
      <c r="AV401" s="13" t="s">
        <v>83</v>
      </c>
      <c r="AW401" s="13" t="s">
        <v>35</v>
      </c>
      <c r="AX401" s="13" t="s">
        <v>81</v>
      </c>
      <c r="AY401" s="249" t="s">
        <v>426</v>
      </c>
    </row>
    <row r="402" s="2" customFormat="1" ht="24.15" customHeight="1">
      <c r="A402" s="42"/>
      <c r="B402" s="43"/>
      <c r="C402" s="220" t="s">
        <v>981</v>
      </c>
      <c r="D402" s="220" t="s">
        <v>433</v>
      </c>
      <c r="E402" s="221" t="s">
        <v>5863</v>
      </c>
      <c r="F402" s="222" t="s">
        <v>5864</v>
      </c>
      <c r="G402" s="223" t="s">
        <v>859</v>
      </c>
      <c r="H402" s="224">
        <v>9</v>
      </c>
      <c r="I402" s="225"/>
      <c r="J402" s="226">
        <f>ROUND(I402*H402,2)</f>
        <v>0</v>
      </c>
      <c r="K402" s="222" t="s">
        <v>28</v>
      </c>
      <c r="L402" s="48"/>
      <c r="M402" s="227" t="s">
        <v>28</v>
      </c>
      <c r="N402" s="228" t="s">
        <v>45</v>
      </c>
      <c r="O402" s="88"/>
      <c r="P402" s="229">
        <f>O402*H402</f>
        <v>0</v>
      </c>
      <c r="Q402" s="229">
        <v>0</v>
      </c>
      <c r="R402" s="229">
        <f>Q402*H402</f>
        <v>0</v>
      </c>
      <c r="S402" s="229">
        <v>0</v>
      </c>
      <c r="T402" s="230">
        <f>S402*H402</f>
        <v>0</v>
      </c>
      <c r="U402" s="42"/>
      <c r="V402" s="42"/>
      <c r="W402" s="42"/>
      <c r="X402" s="42"/>
      <c r="Y402" s="42"/>
      <c r="Z402" s="42"/>
      <c r="AA402" s="42"/>
      <c r="AB402" s="42"/>
      <c r="AC402" s="42"/>
      <c r="AD402" s="42"/>
      <c r="AE402" s="42"/>
      <c r="AR402" s="231" t="s">
        <v>645</v>
      </c>
      <c r="AT402" s="231" t="s">
        <v>433</v>
      </c>
      <c r="AU402" s="231" t="s">
        <v>83</v>
      </c>
      <c r="AY402" s="21" t="s">
        <v>426</v>
      </c>
      <c r="BE402" s="232">
        <f>IF(N402="základní",J402,0)</f>
        <v>0</v>
      </c>
      <c r="BF402" s="232">
        <f>IF(N402="snížená",J402,0)</f>
        <v>0</v>
      </c>
      <c r="BG402" s="232">
        <f>IF(N402="zákl. přenesená",J402,0)</f>
        <v>0</v>
      </c>
      <c r="BH402" s="232">
        <f>IF(N402="sníž. přenesená",J402,0)</f>
        <v>0</v>
      </c>
      <c r="BI402" s="232">
        <f>IF(N402="nulová",J402,0)</f>
        <v>0</v>
      </c>
      <c r="BJ402" s="21" t="s">
        <v>81</v>
      </c>
      <c r="BK402" s="232">
        <f>ROUND(I402*H402,2)</f>
        <v>0</v>
      </c>
      <c r="BL402" s="21" t="s">
        <v>645</v>
      </c>
      <c r="BM402" s="231" t="s">
        <v>5865</v>
      </c>
    </row>
    <row r="403" s="14" customFormat="1">
      <c r="A403" s="14"/>
      <c r="B403" s="250"/>
      <c r="C403" s="251"/>
      <c r="D403" s="240" t="s">
        <v>446</v>
      </c>
      <c r="E403" s="252" t="s">
        <v>28</v>
      </c>
      <c r="F403" s="253" t="s">
        <v>899</v>
      </c>
      <c r="G403" s="251"/>
      <c r="H403" s="252" t="s">
        <v>28</v>
      </c>
      <c r="I403" s="254"/>
      <c r="J403" s="251"/>
      <c r="K403" s="251"/>
      <c r="L403" s="255"/>
      <c r="M403" s="256"/>
      <c r="N403" s="257"/>
      <c r="O403" s="257"/>
      <c r="P403" s="257"/>
      <c r="Q403" s="257"/>
      <c r="R403" s="257"/>
      <c r="S403" s="257"/>
      <c r="T403" s="258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9" t="s">
        <v>446</v>
      </c>
      <c r="AU403" s="259" t="s">
        <v>83</v>
      </c>
      <c r="AV403" s="14" t="s">
        <v>81</v>
      </c>
      <c r="AW403" s="14" t="s">
        <v>35</v>
      </c>
      <c r="AX403" s="14" t="s">
        <v>74</v>
      </c>
      <c r="AY403" s="259" t="s">
        <v>426</v>
      </c>
    </row>
    <row r="404" s="14" customFormat="1">
      <c r="A404" s="14"/>
      <c r="B404" s="250"/>
      <c r="C404" s="251"/>
      <c r="D404" s="240" t="s">
        <v>446</v>
      </c>
      <c r="E404" s="252" t="s">
        <v>28</v>
      </c>
      <c r="F404" s="253" t="s">
        <v>3170</v>
      </c>
      <c r="G404" s="251"/>
      <c r="H404" s="252" t="s">
        <v>28</v>
      </c>
      <c r="I404" s="254"/>
      <c r="J404" s="251"/>
      <c r="K404" s="251"/>
      <c r="L404" s="255"/>
      <c r="M404" s="256"/>
      <c r="N404" s="257"/>
      <c r="O404" s="257"/>
      <c r="P404" s="257"/>
      <c r="Q404" s="257"/>
      <c r="R404" s="257"/>
      <c r="S404" s="257"/>
      <c r="T404" s="258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9" t="s">
        <v>446</v>
      </c>
      <c r="AU404" s="259" t="s">
        <v>83</v>
      </c>
      <c r="AV404" s="14" t="s">
        <v>81</v>
      </c>
      <c r="AW404" s="14" t="s">
        <v>35</v>
      </c>
      <c r="AX404" s="14" t="s">
        <v>74</v>
      </c>
      <c r="AY404" s="259" t="s">
        <v>426</v>
      </c>
    </row>
    <row r="405" s="14" customFormat="1">
      <c r="A405" s="14"/>
      <c r="B405" s="250"/>
      <c r="C405" s="251"/>
      <c r="D405" s="240" t="s">
        <v>446</v>
      </c>
      <c r="E405" s="252" t="s">
        <v>28</v>
      </c>
      <c r="F405" s="253" t="s">
        <v>5866</v>
      </c>
      <c r="G405" s="251"/>
      <c r="H405" s="252" t="s">
        <v>28</v>
      </c>
      <c r="I405" s="254"/>
      <c r="J405" s="251"/>
      <c r="K405" s="251"/>
      <c r="L405" s="255"/>
      <c r="M405" s="256"/>
      <c r="N405" s="257"/>
      <c r="O405" s="257"/>
      <c r="P405" s="257"/>
      <c r="Q405" s="257"/>
      <c r="R405" s="257"/>
      <c r="S405" s="257"/>
      <c r="T405" s="258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9" t="s">
        <v>446</v>
      </c>
      <c r="AU405" s="259" t="s">
        <v>83</v>
      </c>
      <c r="AV405" s="14" t="s">
        <v>81</v>
      </c>
      <c r="AW405" s="14" t="s">
        <v>35</v>
      </c>
      <c r="AX405" s="14" t="s">
        <v>74</v>
      </c>
      <c r="AY405" s="259" t="s">
        <v>426</v>
      </c>
    </row>
    <row r="406" s="13" customFormat="1">
      <c r="A406" s="13"/>
      <c r="B406" s="238"/>
      <c r="C406" s="239"/>
      <c r="D406" s="240" t="s">
        <v>446</v>
      </c>
      <c r="E406" s="241" t="s">
        <v>28</v>
      </c>
      <c r="F406" s="242" t="s">
        <v>556</v>
      </c>
      <c r="G406" s="239"/>
      <c r="H406" s="243">
        <v>9</v>
      </c>
      <c r="I406" s="244"/>
      <c r="J406" s="239"/>
      <c r="K406" s="239"/>
      <c r="L406" s="245"/>
      <c r="M406" s="246"/>
      <c r="N406" s="247"/>
      <c r="O406" s="247"/>
      <c r="P406" s="247"/>
      <c r="Q406" s="247"/>
      <c r="R406" s="247"/>
      <c r="S406" s="247"/>
      <c r="T406" s="248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9" t="s">
        <v>446</v>
      </c>
      <c r="AU406" s="249" t="s">
        <v>83</v>
      </c>
      <c r="AV406" s="13" t="s">
        <v>83</v>
      </c>
      <c r="AW406" s="13" t="s">
        <v>35</v>
      </c>
      <c r="AX406" s="13" t="s">
        <v>81</v>
      </c>
      <c r="AY406" s="249" t="s">
        <v>426</v>
      </c>
    </row>
    <row r="407" s="2" customFormat="1" ht="44.25" customHeight="1">
      <c r="A407" s="42"/>
      <c r="B407" s="43"/>
      <c r="C407" s="271" t="s">
        <v>986</v>
      </c>
      <c r="D407" s="271" t="s">
        <v>776</v>
      </c>
      <c r="E407" s="272" t="s">
        <v>5867</v>
      </c>
      <c r="F407" s="273" t="s">
        <v>5868</v>
      </c>
      <c r="G407" s="274" t="s">
        <v>859</v>
      </c>
      <c r="H407" s="275">
        <v>9</v>
      </c>
      <c r="I407" s="276"/>
      <c r="J407" s="277">
        <f>ROUND(I407*H407,2)</f>
        <v>0</v>
      </c>
      <c r="K407" s="273" t="s">
        <v>28</v>
      </c>
      <c r="L407" s="278"/>
      <c r="M407" s="279" t="s">
        <v>28</v>
      </c>
      <c r="N407" s="280" t="s">
        <v>45</v>
      </c>
      <c r="O407" s="88"/>
      <c r="P407" s="229">
        <f>O407*H407</f>
        <v>0</v>
      </c>
      <c r="Q407" s="229">
        <v>0.010200000000000001</v>
      </c>
      <c r="R407" s="229">
        <f>Q407*H407</f>
        <v>0.091800000000000007</v>
      </c>
      <c r="S407" s="229">
        <v>0</v>
      </c>
      <c r="T407" s="230">
        <f>S407*H407</f>
        <v>0</v>
      </c>
      <c r="U407" s="42"/>
      <c r="V407" s="42"/>
      <c r="W407" s="42"/>
      <c r="X407" s="42"/>
      <c r="Y407" s="42"/>
      <c r="Z407" s="42"/>
      <c r="AA407" s="42"/>
      <c r="AB407" s="42"/>
      <c r="AC407" s="42"/>
      <c r="AD407" s="42"/>
      <c r="AE407" s="42"/>
      <c r="AR407" s="231" t="s">
        <v>732</v>
      </c>
      <c r="AT407" s="231" t="s">
        <v>776</v>
      </c>
      <c r="AU407" s="231" t="s">
        <v>83</v>
      </c>
      <c r="AY407" s="21" t="s">
        <v>426</v>
      </c>
      <c r="BE407" s="232">
        <f>IF(N407="základní",J407,0)</f>
        <v>0</v>
      </c>
      <c r="BF407" s="232">
        <f>IF(N407="snížená",J407,0)</f>
        <v>0</v>
      </c>
      <c r="BG407" s="232">
        <f>IF(N407="zákl. přenesená",J407,0)</f>
        <v>0</v>
      </c>
      <c r="BH407" s="232">
        <f>IF(N407="sníž. přenesená",J407,0)</f>
        <v>0</v>
      </c>
      <c r="BI407" s="232">
        <f>IF(N407="nulová",J407,0)</f>
        <v>0</v>
      </c>
      <c r="BJ407" s="21" t="s">
        <v>81</v>
      </c>
      <c r="BK407" s="232">
        <f>ROUND(I407*H407,2)</f>
        <v>0</v>
      </c>
      <c r="BL407" s="21" t="s">
        <v>645</v>
      </c>
      <c r="BM407" s="231" t="s">
        <v>5869</v>
      </c>
    </row>
    <row r="408" s="14" customFormat="1">
      <c r="A408" s="14"/>
      <c r="B408" s="250"/>
      <c r="C408" s="251"/>
      <c r="D408" s="240" t="s">
        <v>446</v>
      </c>
      <c r="E408" s="252" t="s">
        <v>28</v>
      </c>
      <c r="F408" s="253" t="s">
        <v>899</v>
      </c>
      <c r="G408" s="251"/>
      <c r="H408" s="252" t="s">
        <v>28</v>
      </c>
      <c r="I408" s="254"/>
      <c r="J408" s="251"/>
      <c r="K408" s="251"/>
      <c r="L408" s="255"/>
      <c r="M408" s="256"/>
      <c r="N408" s="257"/>
      <c r="O408" s="257"/>
      <c r="P408" s="257"/>
      <c r="Q408" s="257"/>
      <c r="R408" s="257"/>
      <c r="S408" s="257"/>
      <c r="T408" s="258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9" t="s">
        <v>446</v>
      </c>
      <c r="AU408" s="259" t="s">
        <v>83</v>
      </c>
      <c r="AV408" s="14" t="s">
        <v>81</v>
      </c>
      <c r="AW408" s="14" t="s">
        <v>35</v>
      </c>
      <c r="AX408" s="14" t="s">
        <v>74</v>
      </c>
      <c r="AY408" s="259" t="s">
        <v>426</v>
      </c>
    </row>
    <row r="409" s="14" customFormat="1">
      <c r="A409" s="14"/>
      <c r="B409" s="250"/>
      <c r="C409" s="251"/>
      <c r="D409" s="240" t="s">
        <v>446</v>
      </c>
      <c r="E409" s="252" t="s">
        <v>28</v>
      </c>
      <c r="F409" s="253" t="s">
        <v>3170</v>
      </c>
      <c r="G409" s="251"/>
      <c r="H409" s="252" t="s">
        <v>28</v>
      </c>
      <c r="I409" s="254"/>
      <c r="J409" s="251"/>
      <c r="K409" s="251"/>
      <c r="L409" s="255"/>
      <c r="M409" s="256"/>
      <c r="N409" s="257"/>
      <c r="O409" s="257"/>
      <c r="P409" s="257"/>
      <c r="Q409" s="257"/>
      <c r="R409" s="257"/>
      <c r="S409" s="257"/>
      <c r="T409" s="258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9" t="s">
        <v>446</v>
      </c>
      <c r="AU409" s="259" t="s">
        <v>83</v>
      </c>
      <c r="AV409" s="14" t="s">
        <v>81</v>
      </c>
      <c r="AW409" s="14" t="s">
        <v>35</v>
      </c>
      <c r="AX409" s="14" t="s">
        <v>74</v>
      </c>
      <c r="AY409" s="259" t="s">
        <v>426</v>
      </c>
    </row>
    <row r="410" s="14" customFormat="1">
      <c r="A410" s="14"/>
      <c r="B410" s="250"/>
      <c r="C410" s="251"/>
      <c r="D410" s="240" t="s">
        <v>446</v>
      </c>
      <c r="E410" s="252" t="s">
        <v>28</v>
      </c>
      <c r="F410" s="253" t="s">
        <v>5866</v>
      </c>
      <c r="G410" s="251"/>
      <c r="H410" s="252" t="s">
        <v>28</v>
      </c>
      <c r="I410" s="254"/>
      <c r="J410" s="251"/>
      <c r="K410" s="251"/>
      <c r="L410" s="255"/>
      <c r="M410" s="256"/>
      <c r="N410" s="257"/>
      <c r="O410" s="257"/>
      <c r="P410" s="257"/>
      <c r="Q410" s="257"/>
      <c r="R410" s="257"/>
      <c r="S410" s="257"/>
      <c r="T410" s="258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9" t="s">
        <v>446</v>
      </c>
      <c r="AU410" s="259" t="s">
        <v>83</v>
      </c>
      <c r="AV410" s="14" t="s">
        <v>81</v>
      </c>
      <c r="AW410" s="14" t="s">
        <v>35</v>
      </c>
      <c r="AX410" s="14" t="s">
        <v>74</v>
      </c>
      <c r="AY410" s="259" t="s">
        <v>426</v>
      </c>
    </row>
    <row r="411" s="13" customFormat="1">
      <c r="A411" s="13"/>
      <c r="B411" s="238"/>
      <c r="C411" s="239"/>
      <c r="D411" s="240" t="s">
        <v>446</v>
      </c>
      <c r="E411" s="241" t="s">
        <v>28</v>
      </c>
      <c r="F411" s="242" t="s">
        <v>556</v>
      </c>
      <c r="G411" s="239"/>
      <c r="H411" s="243">
        <v>9</v>
      </c>
      <c r="I411" s="244"/>
      <c r="J411" s="239"/>
      <c r="K411" s="239"/>
      <c r="L411" s="245"/>
      <c r="M411" s="246"/>
      <c r="N411" s="247"/>
      <c r="O411" s="247"/>
      <c r="P411" s="247"/>
      <c r="Q411" s="247"/>
      <c r="R411" s="247"/>
      <c r="S411" s="247"/>
      <c r="T411" s="248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9" t="s">
        <v>446</v>
      </c>
      <c r="AU411" s="249" t="s">
        <v>83</v>
      </c>
      <c r="AV411" s="13" t="s">
        <v>83</v>
      </c>
      <c r="AW411" s="13" t="s">
        <v>35</v>
      </c>
      <c r="AX411" s="13" t="s">
        <v>81</v>
      </c>
      <c r="AY411" s="249" t="s">
        <v>426</v>
      </c>
    </row>
    <row r="412" s="2" customFormat="1" ht="24.15" customHeight="1">
      <c r="A412" s="42"/>
      <c r="B412" s="43"/>
      <c r="C412" s="220" t="s">
        <v>993</v>
      </c>
      <c r="D412" s="220" t="s">
        <v>433</v>
      </c>
      <c r="E412" s="221" t="s">
        <v>5870</v>
      </c>
      <c r="F412" s="222" t="s">
        <v>5871</v>
      </c>
      <c r="G412" s="223" t="s">
        <v>859</v>
      </c>
      <c r="H412" s="224">
        <v>2</v>
      </c>
      <c r="I412" s="225"/>
      <c r="J412" s="226">
        <f>ROUND(I412*H412,2)</f>
        <v>0</v>
      </c>
      <c r="K412" s="222" t="s">
        <v>437</v>
      </c>
      <c r="L412" s="48"/>
      <c r="M412" s="227" t="s">
        <v>28</v>
      </c>
      <c r="N412" s="228" t="s">
        <v>45</v>
      </c>
      <c r="O412" s="88"/>
      <c r="P412" s="229">
        <f>O412*H412</f>
        <v>0</v>
      </c>
      <c r="Q412" s="229">
        <v>2.0000000000000002E-05</v>
      </c>
      <c r="R412" s="229">
        <f>Q412*H412</f>
        <v>4.0000000000000003E-05</v>
      </c>
      <c r="S412" s="229">
        <v>0</v>
      </c>
      <c r="T412" s="230">
        <f>S412*H412</f>
        <v>0</v>
      </c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R412" s="231" t="s">
        <v>645</v>
      </c>
      <c r="AT412" s="231" t="s">
        <v>433</v>
      </c>
      <c r="AU412" s="231" t="s">
        <v>83</v>
      </c>
      <c r="AY412" s="21" t="s">
        <v>426</v>
      </c>
      <c r="BE412" s="232">
        <f>IF(N412="základní",J412,0)</f>
        <v>0</v>
      </c>
      <c r="BF412" s="232">
        <f>IF(N412="snížená",J412,0)</f>
        <v>0</v>
      </c>
      <c r="BG412" s="232">
        <f>IF(N412="zákl. přenesená",J412,0)</f>
        <v>0</v>
      </c>
      <c r="BH412" s="232">
        <f>IF(N412="sníž. přenesená",J412,0)</f>
        <v>0</v>
      </c>
      <c r="BI412" s="232">
        <f>IF(N412="nulová",J412,0)</f>
        <v>0</v>
      </c>
      <c r="BJ412" s="21" t="s">
        <v>81</v>
      </c>
      <c r="BK412" s="232">
        <f>ROUND(I412*H412,2)</f>
        <v>0</v>
      </c>
      <c r="BL412" s="21" t="s">
        <v>645</v>
      </c>
      <c r="BM412" s="231" t="s">
        <v>5872</v>
      </c>
    </row>
    <row r="413" s="2" customFormat="1">
      <c r="A413" s="42"/>
      <c r="B413" s="43"/>
      <c r="C413" s="44"/>
      <c r="D413" s="233" t="s">
        <v>442</v>
      </c>
      <c r="E413" s="44"/>
      <c r="F413" s="234" t="s">
        <v>5873</v>
      </c>
      <c r="G413" s="44"/>
      <c r="H413" s="44"/>
      <c r="I413" s="235"/>
      <c r="J413" s="44"/>
      <c r="K413" s="44"/>
      <c r="L413" s="48"/>
      <c r="M413" s="236"/>
      <c r="N413" s="237"/>
      <c r="O413" s="88"/>
      <c r="P413" s="88"/>
      <c r="Q413" s="88"/>
      <c r="R413" s="88"/>
      <c r="S413" s="88"/>
      <c r="T413" s="89"/>
      <c r="U413" s="42"/>
      <c r="V413" s="42"/>
      <c r="W413" s="42"/>
      <c r="X413" s="42"/>
      <c r="Y413" s="42"/>
      <c r="Z413" s="42"/>
      <c r="AA413" s="42"/>
      <c r="AB413" s="42"/>
      <c r="AC413" s="42"/>
      <c r="AD413" s="42"/>
      <c r="AE413" s="42"/>
      <c r="AT413" s="21" t="s">
        <v>442</v>
      </c>
      <c r="AU413" s="21" t="s">
        <v>83</v>
      </c>
    </row>
    <row r="414" s="14" customFormat="1">
      <c r="A414" s="14"/>
      <c r="B414" s="250"/>
      <c r="C414" s="251"/>
      <c r="D414" s="240" t="s">
        <v>446</v>
      </c>
      <c r="E414" s="252" t="s">
        <v>28</v>
      </c>
      <c r="F414" s="253" t="s">
        <v>5637</v>
      </c>
      <c r="G414" s="251"/>
      <c r="H414" s="252" t="s">
        <v>28</v>
      </c>
      <c r="I414" s="254"/>
      <c r="J414" s="251"/>
      <c r="K414" s="251"/>
      <c r="L414" s="255"/>
      <c r="M414" s="256"/>
      <c r="N414" s="257"/>
      <c r="O414" s="257"/>
      <c r="P414" s="257"/>
      <c r="Q414" s="257"/>
      <c r="R414" s="257"/>
      <c r="S414" s="257"/>
      <c r="T414" s="258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9" t="s">
        <v>446</v>
      </c>
      <c r="AU414" s="259" t="s">
        <v>83</v>
      </c>
      <c r="AV414" s="14" t="s">
        <v>81</v>
      </c>
      <c r="AW414" s="14" t="s">
        <v>35</v>
      </c>
      <c r="AX414" s="14" t="s">
        <v>74</v>
      </c>
      <c r="AY414" s="259" t="s">
        <v>426</v>
      </c>
    </row>
    <row r="415" s="13" customFormat="1">
      <c r="A415" s="13"/>
      <c r="B415" s="238"/>
      <c r="C415" s="239"/>
      <c r="D415" s="240" t="s">
        <v>446</v>
      </c>
      <c r="E415" s="241" t="s">
        <v>28</v>
      </c>
      <c r="F415" s="242" t="s">
        <v>83</v>
      </c>
      <c r="G415" s="239"/>
      <c r="H415" s="243">
        <v>2</v>
      </c>
      <c r="I415" s="244"/>
      <c r="J415" s="239"/>
      <c r="K415" s="239"/>
      <c r="L415" s="245"/>
      <c r="M415" s="246"/>
      <c r="N415" s="247"/>
      <c r="O415" s="247"/>
      <c r="P415" s="247"/>
      <c r="Q415" s="247"/>
      <c r="R415" s="247"/>
      <c r="S415" s="247"/>
      <c r="T415" s="248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9" t="s">
        <v>446</v>
      </c>
      <c r="AU415" s="249" t="s">
        <v>83</v>
      </c>
      <c r="AV415" s="13" t="s">
        <v>83</v>
      </c>
      <c r="AW415" s="13" t="s">
        <v>35</v>
      </c>
      <c r="AX415" s="13" t="s">
        <v>81</v>
      </c>
      <c r="AY415" s="249" t="s">
        <v>426</v>
      </c>
    </row>
    <row r="416" s="2" customFormat="1" ht="16.5" customHeight="1">
      <c r="A416" s="42"/>
      <c r="B416" s="43"/>
      <c r="C416" s="271" t="s">
        <v>999</v>
      </c>
      <c r="D416" s="271" t="s">
        <v>776</v>
      </c>
      <c r="E416" s="272" t="s">
        <v>5874</v>
      </c>
      <c r="F416" s="273" t="s">
        <v>5875</v>
      </c>
      <c r="G416" s="274" t="s">
        <v>859</v>
      </c>
      <c r="H416" s="275">
        <v>2</v>
      </c>
      <c r="I416" s="276"/>
      <c r="J416" s="277">
        <f>ROUND(I416*H416,2)</f>
        <v>0</v>
      </c>
      <c r="K416" s="273" t="s">
        <v>28</v>
      </c>
      <c r="L416" s="278"/>
      <c r="M416" s="279" t="s">
        <v>28</v>
      </c>
      <c r="N416" s="280" t="s">
        <v>45</v>
      </c>
      <c r="O416" s="88"/>
      <c r="P416" s="229">
        <f>O416*H416</f>
        <v>0</v>
      </c>
      <c r="Q416" s="229">
        <v>0.0041000000000000003</v>
      </c>
      <c r="R416" s="229">
        <f>Q416*H416</f>
        <v>0.0082000000000000007</v>
      </c>
      <c r="S416" s="229">
        <v>0</v>
      </c>
      <c r="T416" s="230">
        <f>S416*H416</f>
        <v>0</v>
      </c>
      <c r="U416" s="42"/>
      <c r="V416" s="42"/>
      <c r="W416" s="42"/>
      <c r="X416" s="42"/>
      <c r="Y416" s="42"/>
      <c r="Z416" s="42"/>
      <c r="AA416" s="42"/>
      <c r="AB416" s="42"/>
      <c r="AC416" s="42"/>
      <c r="AD416" s="42"/>
      <c r="AE416" s="42"/>
      <c r="AR416" s="231" t="s">
        <v>732</v>
      </c>
      <c r="AT416" s="231" t="s">
        <v>776</v>
      </c>
      <c r="AU416" s="231" t="s">
        <v>83</v>
      </c>
      <c r="AY416" s="21" t="s">
        <v>426</v>
      </c>
      <c r="BE416" s="232">
        <f>IF(N416="základní",J416,0)</f>
        <v>0</v>
      </c>
      <c r="BF416" s="232">
        <f>IF(N416="snížená",J416,0)</f>
        <v>0</v>
      </c>
      <c r="BG416" s="232">
        <f>IF(N416="zákl. přenesená",J416,0)</f>
        <v>0</v>
      </c>
      <c r="BH416" s="232">
        <f>IF(N416="sníž. přenesená",J416,0)</f>
        <v>0</v>
      </c>
      <c r="BI416" s="232">
        <f>IF(N416="nulová",J416,0)</f>
        <v>0</v>
      </c>
      <c r="BJ416" s="21" t="s">
        <v>81</v>
      </c>
      <c r="BK416" s="232">
        <f>ROUND(I416*H416,2)</f>
        <v>0</v>
      </c>
      <c r="BL416" s="21" t="s">
        <v>645</v>
      </c>
      <c r="BM416" s="231" t="s">
        <v>5876</v>
      </c>
    </row>
    <row r="417" s="14" customFormat="1">
      <c r="A417" s="14"/>
      <c r="B417" s="250"/>
      <c r="C417" s="251"/>
      <c r="D417" s="240" t="s">
        <v>446</v>
      </c>
      <c r="E417" s="252" t="s">
        <v>28</v>
      </c>
      <c r="F417" s="253" t="s">
        <v>5637</v>
      </c>
      <c r="G417" s="251"/>
      <c r="H417" s="252" t="s">
        <v>28</v>
      </c>
      <c r="I417" s="254"/>
      <c r="J417" s="251"/>
      <c r="K417" s="251"/>
      <c r="L417" s="255"/>
      <c r="M417" s="256"/>
      <c r="N417" s="257"/>
      <c r="O417" s="257"/>
      <c r="P417" s="257"/>
      <c r="Q417" s="257"/>
      <c r="R417" s="257"/>
      <c r="S417" s="257"/>
      <c r="T417" s="258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9" t="s">
        <v>446</v>
      </c>
      <c r="AU417" s="259" t="s">
        <v>83</v>
      </c>
      <c r="AV417" s="14" t="s">
        <v>81</v>
      </c>
      <c r="AW417" s="14" t="s">
        <v>35</v>
      </c>
      <c r="AX417" s="14" t="s">
        <v>74</v>
      </c>
      <c r="AY417" s="259" t="s">
        <v>426</v>
      </c>
    </row>
    <row r="418" s="13" customFormat="1">
      <c r="A418" s="13"/>
      <c r="B418" s="238"/>
      <c r="C418" s="239"/>
      <c r="D418" s="240" t="s">
        <v>446</v>
      </c>
      <c r="E418" s="241" t="s">
        <v>28</v>
      </c>
      <c r="F418" s="242" t="s">
        <v>83</v>
      </c>
      <c r="G418" s="239"/>
      <c r="H418" s="243">
        <v>2</v>
      </c>
      <c r="I418" s="244"/>
      <c r="J418" s="239"/>
      <c r="K418" s="239"/>
      <c r="L418" s="245"/>
      <c r="M418" s="246"/>
      <c r="N418" s="247"/>
      <c r="O418" s="247"/>
      <c r="P418" s="247"/>
      <c r="Q418" s="247"/>
      <c r="R418" s="247"/>
      <c r="S418" s="247"/>
      <c r="T418" s="248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9" t="s">
        <v>446</v>
      </c>
      <c r="AU418" s="249" t="s">
        <v>83</v>
      </c>
      <c r="AV418" s="13" t="s">
        <v>83</v>
      </c>
      <c r="AW418" s="13" t="s">
        <v>35</v>
      </c>
      <c r="AX418" s="13" t="s">
        <v>81</v>
      </c>
      <c r="AY418" s="249" t="s">
        <v>426</v>
      </c>
    </row>
    <row r="419" s="2" customFormat="1" ht="24.15" customHeight="1">
      <c r="A419" s="42"/>
      <c r="B419" s="43"/>
      <c r="C419" s="220" t="s">
        <v>1005</v>
      </c>
      <c r="D419" s="220" t="s">
        <v>433</v>
      </c>
      <c r="E419" s="221" t="s">
        <v>5877</v>
      </c>
      <c r="F419" s="222" t="s">
        <v>5878</v>
      </c>
      <c r="G419" s="223" t="s">
        <v>859</v>
      </c>
      <c r="H419" s="224">
        <v>4</v>
      </c>
      <c r="I419" s="225"/>
      <c r="J419" s="226">
        <f>ROUND(I419*H419,2)</f>
        <v>0</v>
      </c>
      <c r="K419" s="222" t="s">
        <v>437</v>
      </c>
      <c r="L419" s="48"/>
      <c r="M419" s="227" t="s">
        <v>28</v>
      </c>
      <c r="N419" s="228" t="s">
        <v>45</v>
      </c>
      <c r="O419" s="88"/>
      <c r="P419" s="229">
        <f>O419*H419</f>
        <v>0</v>
      </c>
      <c r="Q419" s="229">
        <v>0</v>
      </c>
      <c r="R419" s="229">
        <f>Q419*H419</f>
        <v>0</v>
      </c>
      <c r="S419" s="229">
        <v>0</v>
      </c>
      <c r="T419" s="230">
        <f>S419*H419</f>
        <v>0</v>
      </c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R419" s="231" t="s">
        <v>645</v>
      </c>
      <c r="AT419" s="231" t="s">
        <v>433</v>
      </c>
      <c r="AU419" s="231" t="s">
        <v>83</v>
      </c>
      <c r="AY419" s="21" t="s">
        <v>426</v>
      </c>
      <c r="BE419" s="232">
        <f>IF(N419="základní",J419,0)</f>
        <v>0</v>
      </c>
      <c r="BF419" s="232">
        <f>IF(N419="snížená",J419,0)</f>
        <v>0</v>
      </c>
      <c r="BG419" s="232">
        <f>IF(N419="zákl. přenesená",J419,0)</f>
        <v>0</v>
      </c>
      <c r="BH419" s="232">
        <f>IF(N419="sníž. přenesená",J419,0)</f>
        <v>0</v>
      </c>
      <c r="BI419" s="232">
        <f>IF(N419="nulová",J419,0)</f>
        <v>0</v>
      </c>
      <c r="BJ419" s="21" t="s">
        <v>81</v>
      </c>
      <c r="BK419" s="232">
        <f>ROUND(I419*H419,2)</f>
        <v>0</v>
      </c>
      <c r="BL419" s="21" t="s">
        <v>645</v>
      </c>
      <c r="BM419" s="231" t="s">
        <v>5879</v>
      </c>
    </row>
    <row r="420" s="2" customFormat="1">
      <c r="A420" s="42"/>
      <c r="B420" s="43"/>
      <c r="C420" s="44"/>
      <c r="D420" s="233" t="s">
        <v>442</v>
      </c>
      <c r="E420" s="44"/>
      <c r="F420" s="234" t="s">
        <v>5880</v>
      </c>
      <c r="G420" s="44"/>
      <c r="H420" s="44"/>
      <c r="I420" s="235"/>
      <c r="J420" s="44"/>
      <c r="K420" s="44"/>
      <c r="L420" s="48"/>
      <c r="M420" s="236"/>
      <c r="N420" s="237"/>
      <c r="O420" s="88"/>
      <c r="P420" s="88"/>
      <c r="Q420" s="88"/>
      <c r="R420" s="88"/>
      <c r="S420" s="88"/>
      <c r="T420" s="89"/>
      <c r="U420" s="42"/>
      <c r="V420" s="42"/>
      <c r="W420" s="42"/>
      <c r="X420" s="42"/>
      <c r="Y420" s="42"/>
      <c r="Z420" s="42"/>
      <c r="AA420" s="42"/>
      <c r="AB420" s="42"/>
      <c r="AC420" s="42"/>
      <c r="AD420" s="42"/>
      <c r="AE420" s="42"/>
      <c r="AT420" s="21" t="s">
        <v>442</v>
      </c>
      <c r="AU420" s="21" t="s">
        <v>83</v>
      </c>
    </row>
    <row r="421" s="14" customFormat="1">
      <c r="A421" s="14"/>
      <c r="B421" s="250"/>
      <c r="C421" s="251"/>
      <c r="D421" s="240" t="s">
        <v>446</v>
      </c>
      <c r="E421" s="252" t="s">
        <v>28</v>
      </c>
      <c r="F421" s="253" t="s">
        <v>899</v>
      </c>
      <c r="G421" s="251"/>
      <c r="H421" s="252" t="s">
        <v>28</v>
      </c>
      <c r="I421" s="254"/>
      <c r="J421" s="251"/>
      <c r="K421" s="251"/>
      <c r="L421" s="255"/>
      <c r="M421" s="256"/>
      <c r="N421" s="257"/>
      <c r="O421" s="257"/>
      <c r="P421" s="257"/>
      <c r="Q421" s="257"/>
      <c r="R421" s="257"/>
      <c r="S421" s="257"/>
      <c r="T421" s="258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9" t="s">
        <v>446</v>
      </c>
      <c r="AU421" s="259" t="s">
        <v>83</v>
      </c>
      <c r="AV421" s="14" t="s">
        <v>81</v>
      </c>
      <c r="AW421" s="14" t="s">
        <v>35</v>
      </c>
      <c r="AX421" s="14" t="s">
        <v>74</v>
      </c>
      <c r="AY421" s="259" t="s">
        <v>426</v>
      </c>
    </row>
    <row r="422" s="14" customFormat="1">
      <c r="A422" s="14"/>
      <c r="B422" s="250"/>
      <c r="C422" s="251"/>
      <c r="D422" s="240" t="s">
        <v>446</v>
      </c>
      <c r="E422" s="252" t="s">
        <v>28</v>
      </c>
      <c r="F422" s="253" t="s">
        <v>3170</v>
      </c>
      <c r="G422" s="251"/>
      <c r="H422" s="252" t="s">
        <v>28</v>
      </c>
      <c r="I422" s="254"/>
      <c r="J422" s="251"/>
      <c r="K422" s="251"/>
      <c r="L422" s="255"/>
      <c r="M422" s="256"/>
      <c r="N422" s="257"/>
      <c r="O422" s="257"/>
      <c r="P422" s="257"/>
      <c r="Q422" s="257"/>
      <c r="R422" s="257"/>
      <c r="S422" s="257"/>
      <c r="T422" s="258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9" t="s">
        <v>446</v>
      </c>
      <c r="AU422" s="259" t="s">
        <v>83</v>
      </c>
      <c r="AV422" s="14" t="s">
        <v>81</v>
      </c>
      <c r="AW422" s="14" t="s">
        <v>35</v>
      </c>
      <c r="AX422" s="14" t="s">
        <v>74</v>
      </c>
      <c r="AY422" s="259" t="s">
        <v>426</v>
      </c>
    </row>
    <row r="423" s="14" customFormat="1">
      <c r="A423" s="14"/>
      <c r="B423" s="250"/>
      <c r="C423" s="251"/>
      <c r="D423" s="240" t="s">
        <v>446</v>
      </c>
      <c r="E423" s="252" t="s">
        <v>28</v>
      </c>
      <c r="F423" s="253" t="s">
        <v>5881</v>
      </c>
      <c r="G423" s="251"/>
      <c r="H423" s="252" t="s">
        <v>28</v>
      </c>
      <c r="I423" s="254"/>
      <c r="J423" s="251"/>
      <c r="K423" s="251"/>
      <c r="L423" s="255"/>
      <c r="M423" s="256"/>
      <c r="N423" s="257"/>
      <c r="O423" s="257"/>
      <c r="P423" s="257"/>
      <c r="Q423" s="257"/>
      <c r="R423" s="257"/>
      <c r="S423" s="257"/>
      <c r="T423" s="258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9" t="s">
        <v>446</v>
      </c>
      <c r="AU423" s="259" t="s">
        <v>83</v>
      </c>
      <c r="AV423" s="14" t="s">
        <v>81</v>
      </c>
      <c r="AW423" s="14" t="s">
        <v>35</v>
      </c>
      <c r="AX423" s="14" t="s">
        <v>74</v>
      </c>
      <c r="AY423" s="259" t="s">
        <v>426</v>
      </c>
    </row>
    <row r="424" s="13" customFormat="1">
      <c r="A424" s="13"/>
      <c r="B424" s="238"/>
      <c r="C424" s="239"/>
      <c r="D424" s="240" t="s">
        <v>446</v>
      </c>
      <c r="E424" s="241" t="s">
        <v>28</v>
      </c>
      <c r="F424" s="242" t="s">
        <v>83</v>
      </c>
      <c r="G424" s="239"/>
      <c r="H424" s="243">
        <v>2</v>
      </c>
      <c r="I424" s="244"/>
      <c r="J424" s="239"/>
      <c r="K424" s="239"/>
      <c r="L424" s="245"/>
      <c r="M424" s="246"/>
      <c r="N424" s="247"/>
      <c r="O424" s="247"/>
      <c r="P424" s="247"/>
      <c r="Q424" s="247"/>
      <c r="R424" s="247"/>
      <c r="S424" s="247"/>
      <c r="T424" s="248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9" t="s">
        <v>446</v>
      </c>
      <c r="AU424" s="249" t="s">
        <v>83</v>
      </c>
      <c r="AV424" s="13" t="s">
        <v>83</v>
      </c>
      <c r="AW424" s="13" t="s">
        <v>35</v>
      </c>
      <c r="AX424" s="13" t="s">
        <v>74</v>
      </c>
      <c r="AY424" s="249" t="s">
        <v>426</v>
      </c>
    </row>
    <row r="425" s="14" customFormat="1">
      <c r="A425" s="14"/>
      <c r="B425" s="250"/>
      <c r="C425" s="251"/>
      <c r="D425" s="240" t="s">
        <v>446</v>
      </c>
      <c r="E425" s="252" t="s">
        <v>28</v>
      </c>
      <c r="F425" s="253" t="s">
        <v>5882</v>
      </c>
      <c r="G425" s="251"/>
      <c r="H425" s="252" t="s">
        <v>28</v>
      </c>
      <c r="I425" s="254"/>
      <c r="J425" s="251"/>
      <c r="K425" s="251"/>
      <c r="L425" s="255"/>
      <c r="M425" s="256"/>
      <c r="N425" s="257"/>
      <c r="O425" s="257"/>
      <c r="P425" s="257"/>
      <c r="Q425" s="257"/>
      <c r="R425" s="257"/>
      <c r="S425" s="257"/>
      <c r="T425" s="258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9" t="s">
        <v>446</v>
      </c>
      <c r="AU425" s="259" t="s">
        <v>83</v>
      </c>
      <c r="AV425" s="14" t="s">
        <v>81</v>
      </c>
      <c r="AW425" s="14" t="s">
        <v>35</v>
      </c>
      <c r="AX425" s="14" t="s">
        <v>74</v>
      </c>
      <c r="AY425" s="259" t="s">
        <v>426</v>
      </c>
    </row>
    <row r="426" s="13" customFormat="1">
      <c r="A426" s="13"/>
      <c r="B426" s="238"/>
      <c r="C426" s="239"/>
      <c r="D426" s="240" t="s">
        <v>446</v>
      </c>
      <c r="E426" s="241" t="s">
        <v>28</v>
      </c>
      <c r="F426" s="242" t="s">
        <v>83</v>
      </c>
      <c r="G426" s="239"/>
      <c r="H426" s="243">
        <v>2</v>
      </c>
      <c r="I426" s="244"/>
      <c r="J426" s="239"/>
      <c r="K426" s="239"/>
      <c r="L426" s="245"/>
      <c r="M426" s="246"/>
      <c r="N426" s="247"/>
      <c r="O426" s="247"/>
      <c r="P426" s="247"/>
      <c r="Q426" s="247"/>
      <c r="R426" s="247"/>
      <c r="S426" s="247"/>
      <c r="T426" s="248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9" t="s">
        <v>446</v>
      </c>
      <c r="AU426" s="249" t="s">
        <v>83</v>
      </c>
      <c r="AV426" s="13" t="s">
        <v>83</v>
      </c>
      <c r="AW426" s="13" t="s">
        <v>35</v>
      </c>
      <c r="AX426" s="13" t="s">
        <v>74</v>
      </c>
      <c r="AY426" s="249" t="s">
        <v>426</v>
      </c>
    </row>
    <row r="427" s="15" customFormat="1">
      <c r="A427" s="15"/>
      <c r="B427" s="260"/>
      <c r="C427" s="261"/>
      <c r="D427" s="240" t="s">
        <v>446</v>
      </c>
      <c r="E427" s="262" t="s">
        <v>28</v>
      </c>
      <c r="F427" s="263" t="s">
        <v>466</v>
      </c>
      <c r="G427" s="261"/>
      <c r="H427" s="264">
        <v>4</v>
      </c>
      <c r="I427" s="265"/>
      <c r="J427" s="261"/>
      <c r="K427" s="261"/>
      <c r="L427" s="266"/>
      <c r="M427" s="267"/>
      <c r="N427" s="268"/>
      <c r="O427" s="268"/>
      <c r="P427" s="268"/>
      <c r="Q427" s="268"/>
      <c r="R427" s="268"/>
      <c r="S427" s="268"/>
      <c r="T427" s="269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T427" s="270" t="s">
        <v>446</v>
      </c>
      <c r="AU427" s="270" t="s">
        <v>83</v>
      </c>
      <c r="AV427" s="15" t="s">
        <v>438</v>
      </c>
      <c r="AW427" s="15" t="s">
        <v>35</v>
      </c>
      <c r="AX427" s="15" t="s">
        <v>81</v>
      </c>
      <c r="AY427" s="270" t="s">
        <v>426</v>
      </c>
    </row>
    <row r="428" s="2" customFormat="1" ht="37.8" customHeight="1">
      <c r="A428" s="42"/>
      <c r="B428" s="43"/>
      <c r="C428" s="271" t="s">
        <v>1010</v>
      </c>
      <c r="D428" s="271" t="s">
        <v>776</v>
      </c>
      <c r="E428" s="272" t="s">
        <v>5883</v>
      </c>
      <c r="F428" s="273" t="s">
        <v>5884</v>
      </c>
      <c r="G428" s="274" t="s">
        <v>859</v>
      </c>
      <c r="H428" s="275">
        <v>2</v>
      </c>
      <c r="I428" s="276"/>
      <c r="J428" s="277">
        <f>ROUND(I428*H428,2)</f>
        <v>0</v>
      </c>
      <c r="K428" s="273" t="s">
        <v>28</v>
      </c>
      <c r="L428" s="278"/>
      <c r="M428" s="279" t="s">
        <v>28</v>
      </c>
      <c r="N428" s="280" t="s">
        <v>45</v>
      </c>
      <c r="O428" s="88"/>
      <c r="P428" s="229">
        <f>O428*H428</f>
        <v>0</v>
      </c>
      <c r="Q428" s="229">
        <v>0.0086999999999999994</v>
      </c>
      <c r="R428" s="229">
        <f>Q428*H428</f>
        <v>0.017399999999999999</v>
      </c>
      <c r="S428" s="229">
        <v>0</v>
      </c>
      <c r="T428" s="230">
        <f>S428*H428</f>
        <v>0</v>
      </c>
      <c r="U428" s="42"/>
      <c r="V428" s="42"/>
      <c r="W428" s="42"/>
      <c r="X428" s="42"/>
      <c r="Y428" s="42"/>
      <c r="Z428" s="42"/>
      <c r="AA428" s="42"/>
      <c r="AB428" s="42"/>
      <c r="AC428" s="42"/>
      <c r="AD428" s="42"/>
      <c r="AE428" s="42"/>
      <c r="AR428" s="231" t="s">
        <v>732</v>
      </c>
      <c r="AT428" s="231" t="s">
        <v>776</v>
      </c>
      <c r="AU428" s="231" t="s">
        <v>83</v>
      </c>
      <c r="AY428" s="21" t="s">
        <v>426</v>
      </c>
      <c r="BE428" s="232">
        <f>IF(N428="základní",J428,0)</f>
        <v>0</v>
      </c>
      <c r="BF428" s="232">
        <f>IF(N428="snížená",J428,0)</f>
        <v>0</v>
      </c>
      <c r="BG428" s="232">
        <f>IF(N428="zákl. přenesená",J428,0)</f>
        <v>0</v>
      </c>
      <c r="BH428" s="232">
        <f>IF(N428="sníž. přenesená",J428,0)</f>
        <v>0</v>
      </c>
      <c r="BI428" s="232">
        <f>IF(N428="nulová",J428,0)</f>
        <v>0</v>
      </c>
      <c r="BJ428" s="21" t="s">
        <v>81</v>
      </c>
      <c r="BK428" s="232">
        <f>ROUND(I428*H428,2)</f>
        <v>0</v>
      </c>
      <c r="BL428" s="21" t="s">
        <v>645</v>
      </c>
      <c r="BM428" s="231" t="s">
        <v>5885</v>
      </c>
    </row>
    <row r="429" s="14" customFormat="1">
      <c r="A429" s="14"/>
      <c r="B429" s="250"/>
      <c r="C429" s="251"/>
      <c r="D429" s="240" t="s">
        <v>446</v>
      </c>
      <c r="E429" s="252" t="s">
        <v>28</v>
      </c>
      <c r="F429" s="253" t="s">
        <v>899</v>
      </c>
      <c r="G429" s="251"/>
      <c r="H429" s="252" t="s">
        <v>28</v>
      </c>
      <c r="I429" s="254"/>
      <c r="J429" s="251"/>
      <c r="K429" s="251"/>
      <c r="L429" s="255"/>
      <c r="M429" s="256"/>
      <c r="N429" s="257"/>
      <c r="O429" s="257"/>
      <c r="P429" s="257"/>
      <c r="Q429" s="257"/>
      <c r="R429" s="257"/>
      <c r="S429" s="257"/>
      <c r="T429" s="258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9" t="s">
        <v>446</v>
      </c>
      <c r="AU429" s="259" t="s">
        <v>83</v>
      </c>
      <c r="AV429" s="14" t="s">
        <v>81</v>
      </c>
      <c r="AW429" s="14" t="s">
        <v>35</v>
      </c>
      <c r="AX429" s="14" t="s">
        <v>74</v>
      </c>
      <c r="AY429" s="259" t="s">
        <v>426</v>
      </c>
    </row>
    <row r="430" s="14" customFormat="1">
      <c r="A430" s="14"/>
      <c r="B430" s="250"/>
      <c r="C430" s="251"/>
      <c r="D430" s="240" t="s">
        <v>446</v>
      </c>
      <c r="E430" s="252" t="s">
        <v>28</v>
      </c>
      <c r="F430" s="253" t="s">
        <v>3170</v>
      </c>
      <c r="G430" s="251"/>
      <c r="H430" s="252" t="s">
        <v>28</v>
      </c>
      <c r="I430" s="254"/>
      <c r="J430" s="251"/>
      <c r="K430" s="251"/>
      <c r="L430" s="255"/>
      <c r="M430" s="256"/>
      <c r="N430" s="257"/>
      <c r="O430" s="257"/>
      <c r="P430" s="257"/>
      <c r="Q430" s="257"/>
      <c r="R430" s="257"/>
      <c r="S430" s="257"/>
      <c r="T430" s="258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9" t="s">
        <v>446</v>
      </c>
      <c r="AU430" s="259" t="s">
        <v>83</v>
      </c>
      <c r="AV430" s="14" t="s">
        <v>81</v>
      </c>
      <c r="AW430" s="14" t="s">
        <v>35</v>
      </c>
      <c r="AX430" s="14" t="s">
        <v>74</v>
      </c>
      <c r="AY430" s="259" t="s">
        <v>426</v>
      </c>
    </row>
    <row r="431" s="14" customFormat="1">
      <c r="A431" s="14"/>
      <c r="B431" s="250"/>
      <c r="C431" s="251"/>
      <c r="D431" s="240" t="s">
        <v>446</v>
      </c>
      <c r="E431" s="252" t="s">
        <v>28</v>
      </c>
      <c r="F431" s="253" t="s">
        <v>5881</v>
      </c>
      <c r="G431" s="251"/>
      <c r="H431" s="252" t="s">
        <v>28</v>
      </c>
      <c r="I431" s="254"/>
      <c r="J431" s="251"/>
      <c r="K431" s="251"/>
      <c r="L431" s="255"/>
      <c r="M431" s="256"/>
      <c r="N431" s="257"/>
      <c r="O431" s="257"/>
      <c r="P431" s="257"/>
      <c r="Q431" s="257"/>
      <c r="R431" s="257"/>
      <c r="S431" s="257"/>
      <c r="T431" s="258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9" t="s">
        <v>446</v>
      </c>
      <c r="AU431" s="259" t="s">
        <v>83</v>
      </c>
      <c r="AV431" s="14" t="s">
        <v>81</v>
      </c>
      <c r="AW431" s="14" t="s">
        <v>35</v>
      </c>
      <c r="AX431" s="14" t="s">
        <v>74</v>
      </c>
      <c r="AY431" s="259" t="s">
        <v>426</v>
      </c>
    </row>
    <row r="432" s="13" customFormat="1">
      <c r="A432" s="13"/>
      <c r="B432" s="238"/>
      <c r="C432" s="239"/>
      <c r="D432" s="240" t="s">
        <v>446</v>
      </c>
      <c r="E432" s="241" t="s">
        <v>28</v>
      </c>
      <c r="F432" s="242" t="s">
        <v>83</v>
      </c>
      <c r="G432" s="239"/>
      <c r="H432" s="243">
        <v>2</v>
      </c>
      <c r="I432" s="244"/>
      <c r="J432" s="239"/>
      <c r="K432" s="239"/>
      <c r="L432" s="245"/>
      <c r="M432" s="246"/>
      <c r="N432" s="247"/>
      <c r="O432" s="247"/>
      <c r="P432" s="247"/>
      <c r="Q432" s="247"/>
      <c r="R432" s="247"/>
      <c r="S432" s="247"/>
      <c r="T432" s="248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9" t="s">
        <v>446</v>
      </c>
      <c r="AU432" s="249" t="s">
        <v>83</v>
      </c>
      <c r="AV432" s="13" t="s">
        <v>83</v>
      </c>
      <c r="AW432" s="13" t="s">
        <v>35</v>
      </c>
      <c r="AX432" s="13" t="s">
        <v>81</v>
      </c>
      <c r="AY432" s="249" t="s">
        <v>426</v>
      </c>
    </row>
    <row r="433" s="2" customFormat="1" ht="44.25" customHeight="1">
      <c r="A433" s="42"/>
      <c r="B433" s="43"/>
      <c r="C433" s="271" t="s">
        <v>1015</v>
      </c>
      <c r="D433" s="271" t="s">
        <v>776</v>
      </c>
      <c r="E433" s="272" t="s">
        <v>5886</v>
      </c>
      <c r="F433" s="273" t="s">
        <v>5887</v>
      </c>
      <c r="G433" s="274" t="s">
        <v>859</v>
      </c>
      <c r="H433" s="275">
        <v>2</v>
      </c>
      <c r="I433" s="276"/>
      <c r="J433" s="277">
        <f>ROUND(I433*H433,2)</f>
        <v>0</v>
      </c>
      <c r="K433" s="273" t="s">
        <v>28</v>
      </c>
      <c r="L433" s="278"/>
      <c r="M433" s="279" t="s">
        <v>28</v>
      </c>
      <c r="N433" s="280" t="s">
        <v>45</v>
      </c>
      <c r="O433" s="88"/>
      <c r="P433" s="229">
        <f>O433*H433</f>
        <v>0</v>
      </c>
      <c r="Q433" s="229">
        <v>0.0086999999999999994</v>
      </c>
      <c r="R433" s="229">
        <f>Q433*H433</f>
        <v>0.017399999999999999</v>
      </c>
      <c r="S433" s="229">
        <v>0</v>
      </c>
      <c r="T433" s="230">
        <f>S433*H433</f>
        <v>0</v>
      </c>
      <c r="U433" s="42"/>
      <c r="V433" s="42"/>
      <c r="W433" s="42"/>
      <c r="X433" s="42"/>
      <c r="Y433" s="42"/>
      <c r="Z433" s="42"/>
      <c r="AA433" s="42"/>
      <c r="AB433" s="42"/>
      <c r="AC433" s="42"/>
      <c r="AD433" s="42"/>
      <c r="AE433" s="42"/>
      <c r="AR433" s="231" t="s">
        <v>732</v>
      </c>
      <c r="AT433" s="231" t="s">
        <v>776</v>
      </c>
      <c r="AU433" s="231" t="s">
        <v>83</v>
      </c>
      <c r="AY433" s="21" t="s">
        <v>426</v>
      </c>
      <c r="BE433" s="232">
        <f>IF(N433="základní",J433,0)</f>
        <v>0</v>
      </c>
      <c r="BF433" s="232">
        <f>IF(N433="snížená",J433,0)</f>
        <v>0</v>
      </c>
      <c r="BG433" s="232">
        <f>IF(N433="zákl. přenesená",J433,0)</f>
        <v>0</v>
      </c>
      <c r="BH433" s="232">
        <f>IF(N433="sníž. přenesená",J433,0)</f>
        <v>0</v>
      </c>
      <c r="BI433" s="232">
        <f>IF(N433="nulová",J433,0)</f>
        <v>0</v>
      </c>
      <c r="BJ433" s="21" t="s">
        <v>81</v>
      </c>
      <c r="BK433" s="232">
        <f>ROUND(I433*H433,2)</f>
        <v>0</v>
      </c>
      <c r="BL433" s="21" t="s">
        <v>645</v>
      </c>
      <c r="BM433" s="231" t="s">
        <v>5888</v>
      </c>
    </row>
    <row r="434" s="14" customFormat="1">
      <c r="A434" s="14"/>
      <c r="B434" s="250"/>
      <c r="C434" s="251"/>
      <c r="D434" s="240" t="s">
        <v>446</v>
      </c>
      <c r="E434" s="252" t="s">
        <v>28</v>
      </c>
      <c r="F434" s="253" t="s">
        <v>899</v>
      </c>
      <c r="G434" s="251"/>
      <c r="H434" s="252" t="s">
        <v>28</v>
      </c>
      <c r="I434" s="254"/>
      <c r="J434" s="251"/>
      <c r="K434" s="251"/>
      <c r="L434" s="255"/>
      <c r="M434" s="256"/>
      <c r="N434" s="257"/>
      <c r="O434" s="257"/>
      <c r="P434" s="257"/>
      <c r="Q434" s="257"/>
      <c r="R434" s="257"/>
      <c r="S434" s="257"/>
      <c r="T434" s="258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9" t="s">
        <v>446</v>
      </c>
      <c r="AU434" s="259" t="s">
        <v>83</v>
      </c>
      <c r="AV434" s="14" t="s">
        <v>81</v>
      </c>
      <c r="AW434" s="14" t="s">
        <v>35</v>
      </c>
      <c r="AX434" s="14" t="s">
        <v>74</v>
      </c>
      <c r="AY434" s="259" t="s">
        <v>426</v>
      </c>
    </row>
    <row r="435" s="14" customFormat="1">
      <c r="A435" s="14"/>
      <c r="B435" s="250"/>
      <c r="C435" s="251"/>
      <c r="D435" s="240" t="s">
        <v>446</v>
      </c>
      <c r="E435" s="252" t="s">
        <v>28</v>
      </c>
      <c r="F435" s="253" t="s">
        <v>3170</v>
      </c>
      <c r="G435" s="251"/>
      <c r="H435" s="252" t="s">
        <v>28</v>
      </c>
      <c r="I435" s="254"/>
      <c r="J435" s="251"/>
      <c r="K435" s="251"/>
      <c r="L435" s="255"/>
      <c r="M435" s="256"/>
      <c r="N435" s="257"/>
      <c r="O435" s="257"/>
      <c r="P435" s="257"/>
      <c r="Q435" s="257"/>
      <c r="R435" s="257"/>
      <c r="S435" s="257"/>
      <c r="T435" s="258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9" t="s">
        <v>446</v>
      </c>
      <c r="AU435" s="259" t="s">
        <v>83</v>
      </c>
      <c r="AV435" s="14" t="s">
        <v>81</v>
      </c>
      <c r="AW435" s="14" t="s">
        <v>35</v>
      </c>
      <c r="AX435" s="14" t="s">
        <v>74</v>
      </c>
      <c r="AY435" s="259" t="s">
        <v>426</v>
      </c>
    </row>
    <row r="436" s="14" customFormat="1">
      <c r="A436" s="14"/>
      <c r="B436" s="250"/>
      <c r="C436" s="251"/>
      <c r="D436" s="240" t="s">
        <v>446</v>
      </c>
      <c r="E436" s="252" t="s">
        <v>28</v>
      </c>
      <c r="F436" s="253" t="s">
        <v>5882</v>
      </c>
      <c r="G436" s="251"/>
      <c r="H436" s="252" t="s">
        <v>28</v>
      </c>
      <c r="I436" s="254"/>
      <c r="J436" s="251"/>
      <c r="K436" s="251"/>
      <c r="L436" s="255"/>
      <c r="M436" s="256"/>
      <c r="N436" s="257"/>
      <c r="O436" s="257"/>
      <c r="P436" s="257"/>
      <c r="Q436" s="257"/>
      <c r="R436" s="257"/>
      <c r="S436" s="257"/>
      <c r="T436" s="258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9" t="s">
        <v>446</v>
      </c>
      <c r="AU436" s="259" t="s">
        <v>83</v>
      </c>
      <c r="AV436" s="14" t="s">
        <v>81</v>
      </c>
      <c r="AW436" s="14" t="s">
        <v>35</v>
      </c>
      <c r="AX436" s="14" t="s">
        <v>74</v>
      </c>
      <c r="AY436" s="259" t="s">
        <v>426</v>
      </c>
    </row>
    <row r="437" s="13" customFormat="1">
      <c r="A437" s="13"/>
      <c r="B437" s="238"/>
      <c r="C437" s="239"/>
      <c r="D437" s="240" t="s">
        <v>446</v>
      </c>
      <c r="E437" s="241" t="s">
        <v>28</v>
      </c>
      <c r="F437" s="242" t="s">
        <v>83</v>
      </c>
      <c r="G437" s="239"/>
      <c r="H437" s="243">
        <v>2</v>
      </c>
      <c r="I437" s="244"/>
      <c r="J437" s="239"/>
      <c r="K437" s="239"/>
      <c r="L437" s="245"/>
      <c r="M437" s="246"/>
      <c r="N437" s="247"/>
      <c r="O437" s="247"/>
      <c r="P437" s="247"/>
      <c r="Q437" s="247"/>
      <c r="R437" s="247"/>
      <c r="S437" s="247"/>
      <c r="T437" s="248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9" t="s">
        <v>446</v>
      </c>
      <c r="AU437" s="249" t="s">
        <v>83</v>
      </c>
      <c r="AV437" s="13" t="s">
        <v>83</v>
      </c>
      <c r="AW437" s="13" t="s">
        <v>35</v>
      </c>
      <c r="AX437" s="13" t="s">
        <v>81</v>
      </c>
      <c r="AY437" s="249" t="s">
        <v>426</v>
      </c>
    </row>
    <row r="438" s="2" customFormat="1" ht="24.15" customHeight="1">
      <c r="A438" s="42"/>
      <c r="B438" s="43"/>
      <c r="C438" s="220" t="s">
        <v>530</v>
      </c>
      <c r="D438" s="220" t="s">
        <v>433</v>
      </c>
      <c r="E438" s="221" t="s">
        <v>5889</v>
      </c>
      <c r="F438" s="222" t="s">
        <v>5890</v>
      </c>
      <c r="G438" s="223" t="s">
        <v>859</v>
      </c>
      <c r="H438" s="224">
        <v>6</v>
      </c>
      <c r="I438" s="225"/>
      <c r="J438" s="226">
        <f>ROUND(I438*H438,2)</f>
        <v>0</v>
      </c>
      <c r="K438" s="222" t="s">
        <v>437</v>
      </c>
      <c r="L438" s="48"/>
      <c r="M438" s="227" t="s">
        <v>28</v>
      </c>
      <c r="N438" s="228" t="s">
        <v>45</v>
      </c>
      <c r="O438" s="88"/>
      <c r="P438" s="229">
        <f>O438*H438</f>
        <v>0</v>
      </c>
      <c r="Q438" s="229">
        <v>0</v>
      </c>
      <c r="R438" s="229">
        <f>Q438*H438</f>
        <v>0</v>
      </c>
      <c r="S438" s="229">
        <v>0</v>
      </c>
      <c r="T438" s="230">
        <f>S438*H438</f>
        <v>0</v>
      </c>
      <c r="U438" s="42"/>
      <c r="V438" s="42"/>
      <c r="W438" s="42"/>
      <c r="X438" s="42"/>
      <c r="Y438" s="42"/>
      <c r="Z438" s="42"/>
      <c r="AA438" s="42"/>
      <c r="AB438" s="42"/>
      <c r="AC438" s="42"/>
      <c r="AD438" s="42"/>
      <c r="AE438" s="42"/>
      <c r="AR438" s="231" t="s">
        <v>645</v>
      </c>
      <c r="AT438" s="231" t="s">
        <v>433</v>
      </c>
      <c r="AU438" s="231" t="s">
        <v>83</v>
      </c>
      <c r="AY438" s="21" t="s">
        <v>426</v>
      </c>
      <c r="BE438" s="232">
        <f>IF(N438="základní",J438,0)</f>
        <v>0</v>
      </c>
      <c r="BF438" s="232">
        <f>IF(N438="snížená",J438,0)</f>
        <v>0</v>
      </c>
      <c r="BG438" s="232">
        <f>IF(N438="zákl. přenesená",J438,0)</f>
        <v>0</v>
      </c>
      <c r="BH438" s="232">
        <f>IF(N438="sníž. přenesená",J438,0)</f>
        <v>0</v>
      </c>
      <c r="BI438" s="232">
        <f>IF(N438="nulová",J438,0)</f>
        <v>0</v>
      </c>
      <c r="BJ438" s="21" t="s">
        <v>81</v>
      </c>
      <c r="BK438" s="232">
        <f>ROUND(I438*H438,2)</f>
        <v>0</v>
      </c>
      <c r="BL438" s="21" t="s">
        <v>645</v>
      </c>
      <c r="BM438" s="231" t="s">
        <v>5891</v>
      </c>
    </row>
    <row r="439" s="2" customFormat="1">
      <c r="A439" s="42"/>
      <c r="B439" s="43"/>
      <c r="C439" s="44"/>
      <c r="D439" s="233" t="s">
        <v>442</v>
      </c>
      <c r="E439" s="44"/>
      <c r="F439" s="234" t="s">
        <v>5892</v>
      </c>
      <c r="G439" s="44"/>
      <c r="H439" s="44"/>
      <c r="I439" s="235"/>
      <c r="J439" s="44"/>
      <c r="K439" s="44"/>
      <c r="L439" s="48"/>
      <c r="M439" s="236"/>
      <c r="N439" s="237"/>
      <c r="O439" s="88"/>
      <c r="P439" s="88"/>
      <c r="Q439" s="88"/>
      <c r="R439" s="88"/>
      <c r="S439" s="88"/>
      <c r="T439" s="89"/>
      <c r="U439" s="42"/>
      <c r="V439" s="42"/>
      <c r="W439" s="42"/>
      <c r="X439" s="42"/>
      <c r="Y439" s="42"/>
      <c r="Z439" s="42"/>
      <c r="AA439" s="42"/>
      <c r="AB439" s="42"/>
      <c r="AC439" s="42"/>
      <c r="AD439" s="42"/>
      <c r="AE439" s="42"/>
      <c r="AT439" s="21" t="s">
        <v>442</v>
      </c>
      <c r="AU439" s="21" t="s">
        <v>83</v>
      </c>
    </row>
    <row r="440" s="14" customFormat="1">
      <c r="A440" s="14"/>
      <c r="B440" s="250"/>
      <c r="C440" s="251"/>
      <c r="D440" s="240" t="s">
        <v>446</v>
      </c>
      <c r="E440" s="252" t="s">
        <v>28</v>
      </c>
      <c r="F440" s="253" t="s">
        <v>899</v>
      </c>
      <c r="G440" s="251"/>
      <c r="H440" s="252" t="s">
        <v>28</v>
      </c>
      <c r="I440" s="254"/>
      <c r="J440" s="251"/>
      <c r="K440" s="251"/>
      <c r="L440" s="255"/>
      <c r="M440" s="256"/>
      <c r="N440" s="257"/>
      <c r="O440" s="257"/>
      <c r="P440" s="257"/>
      <c r="Q440" s="257"/>
      <c r="R440" s="257"/>
      <c r="S440" s="257"/>
      <c r="T440" s="258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9" t="s">
        <v>446</v>
      </c>
      <c r="AU440" s="259" t="s">
        <v>83</v>
      </c>
      <c r="AV440" s="14" t="s">
        <v>81</v>
      </c>
      <c r="AW440" s="14" t="s">
        <v>35</v>
      </c>
      <c r="AX440" s="14" t="s">
        <v>74</v>
      </c>
      <c r="AY440" s="259" t="s">
        <v>426</v>
      </c>
    </row>
    <row r="441" s="14" customFormat="1">
      <c r="A441" s="14"/>
      <c r="B441" s="250"/>
      <c r="C441" s="251"/>
      <c r="D441" s="240" t="s">
        <v>446</v>
      </c>
      <c r="E441" s="252" t="s">
        <v>28</v>
      </c>
      <c r="F441" s="253" t="s">
        <v>3170</v>
      </c>
      <c r="G441" s="251"/>
      <c r="H441" s="252" t="s">
        <v>28</v>
      </c>
      <c r="I441" s="254"/>
      <c r="J441" s="251"/>
      <c r="K441" s="251"/>
      <c r="L441" s="255"/>
      <c r="M441" s="256"/>
      <c r="N441" s="257"/>
      <c r="O441" s="257"/>
      <c r="P441" s="257"/>
      <c r="Q441" s="257"/>
      <c r="R441" s="257"/>
      <c r="S441" s="257"/>
      <c r="T441" s="258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9" t="s">
        <v>446</v>
      </c>
      <c r="AU441" s="259" t="s">
        <v>83</v>
      </c>
      <c r="AV441" s="14" t="s">
        <v>81</v>
      </c>
      <c r="AW441" s="14" t="s">
        <v>35</v>
      </c>
      <c r="AX441" s="14" t="s">
        <v>74</v>
      </c>
      <c r="AY441" s="259" t="s">
        <v>426</v>
      </c>
    </row>
    <row r="442" s="14" customFormat="1">
      <c r="A442" s="14"/>
      <c r="B442" s="250"/>
      <c r="C442" s="251"/>
      <c r="D442" s="240" t="s">
        <v>446</v>
      </c>
      <c r="E442" s="252" t="s">
        <v>28</v>
      </c>
      <c r="F442" s="253" t="s">
        <v>5893</v>
      </c>
      <c r="G442" s="251"/>
      <c r="H442" s="252" t="s">
        <v>28</v>
      </c>
      <c r="I442" s="254"/>
      <c r="J442" s="251"/>
      <c r="K442" s="251"/>
      <c r="L442" s="255"/>
      <c r="M442" s="256"/>
      <c r="N442" s="257"/>
      <c r="O442" s="257"/>
      <c r="P442" s="257"/>
      <c r="Q442" s="257"/>
      <c r="R442" s="257"/>
      <c r="S442" s="257"/>
      <c r="T442" s="258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59" t="s">
        <v>446</v>
      </c>
      <c r="AU442" s="259" t="s">
        <v>83</v>
      </c>
      <c r="AV442" s="14" t="s">
        <v>81</v>
      </c>
      <c r="AW442" s="14" t="s">
        <v>35</v>
      </c>
      <c r="AX442" s="14" t="s">
        <v>74</v>
      </c>
      <c r="AY442" s="259" t="s">
        <v>426</v>
      </c>
    </row>
    <row r="443" s="13" customFormat="1">
      <c r="A443" s="13"/>
      <c r="B443" s="238"/>
      <c r="C443" s="239"/>
      <c r="D443" s="240" t="s">
        <v>446</v>
      </c>
      <c r="E443" s="241" t="s">
        <v>28</v>
      </c>
      <c r="F443" s="242" t="s">
        <v>5894</v>
      </c>
      <c r="G443" s="239"/>
      <c r="H443" s="243">
        <v>6</v>
      </c>
      <c r="I443" s="244"/>
      <c r="J443" s="239"/>
      <c r="K443" s="239"/>
      <c r="L443" s="245"/>
      <c r="M443" s="246"/>
      <c r="N443" s="247"/>
      <c r="O443" s="247"/>
      <c r="P443" s="247"/>
      <c r="Q443" s="247"/>
      <c r="R443" s="247"/>
      <c r="S443" s="247"/>
      <c r="T443" s="248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9" t="s">
        <v>446</v>
      </c>
      <c r="AU443" s="249" t="s">
        <v>83</v>
      </c>
      <c r="AV443" s="13" t="s">
        <v>83</v>
      </c>
      <c r="AW443" s="13" t="s">
        <v>35</v>
      </c>
      <c r="AX443" s="13" t="s">
        <v>81</v>
      </c>
      <c r="AY443" s="249" t="s">
        <v>426</v>
      </c>
    </row>
    <row r="444" s="2" customFormat="1" ht="37.8" customHeight="1">
      <c r="A444" s="42"/>
      <c r="B444" s="43"/>
      <c r="C444" s="271" t="s">
        <v>1027</v>
      </c>
      <c r="D444" s="271" t="s">
        <v>776</v>
      </c>
      <c r="E444" s="272" t="s">
        <v>5895</v>
      </c>
      <c r="F444" s="273" t="s">
        <v>5896</v>
      </c>
      <c r="G444" s="274" t="s">
        <v>5897</v>
      </c>
      <c r="H444" s="275">
        <v>6</v>
      </c>
      <c r="I444" s="276"/>
      <c r="J444" s="277">
        <f>ROUND(I444*H444,2)</f>
        <v>0</v>
      </c>
      <c r="K444" s="273" t="s">
        <v>28</v>
      </c>
      <c r="L444" s="278"/>
      <c r="M444" s="279" t="s">
        <v>28</v>
      </c>
      <c r="N444" s="280" t="s">
        <v>45</v>
      </c>
      <c r="O444" s="88"/>
      <c r="P444" s="229">
        <f>O444*H444</f>
        <v>0</v>
      </c>
      <c r="Q444" s="229">
        <v>0.0060000000000000001</v>
      </c>
      <c r="R444" s="229">
        <f>Q444*H444</f>
        <v>0.036000000000000004</v>
      </c>
      <c r="S444" s="229">
        <v>0</v>
      </c>
      <c r="T444" s="230">
        <f>S444*H444</f>
        <v>0</v>
      </c>
      <c r="U444" s="42"/>
      <c r="V444" s="42"/>
      <c r="W444" s="42"/>
      <c r="X444" s="42"/>
      <c r="Y444" s="42"/>
      <c r="Z444" s="42"/>
      <c r="AA444" s="42"/>
      <c r="AB444" s="42"/>
      <c r="AC444" s="42"/>
      <c r="AD444" s="42"/>
      <c r="AE444" s="42"/>
      <c r="AR444" s="231" t="s">
        <v>732</v>
      </c>
      <c r="AT444" s="231" t="s">
        <v>776</v>
      </c>
      <c r="AU444" s="231" t="s">
        <v>83</v>
      </c>
      <c r="AY444" s="21" t="s">
        <v>426</v>
      </c>
      <c r="BE444" s="232">
        <f>IF(N444="základní",J444,0)</f>
        <v>0</v>
      </c>
      <c r="BF444" s="232">
        <f>IF(N444="snížená",J444,0)</f>
        <v>0</v>
      </c>
      <c r="BG444" s="232">
        <f>IF(N444="zákl. přenesená",J444,0)</f>
        <v>0</v>
      </c>
      <c r="BH444" s="232">
        <f>IF(N444="sníž. přenesená",J444,0)</f>
        <v>0</v>
      </c>
      <c r="BI444" s="232">
        <f>IF(N444="nulová",J444,0)</f>
        <v>0</v>
      </c>
      <c r="BJ444" s="21" t="s">
        <v>81</v>
      </c>
      <c r="BK444" s="232">
        <f>ROUND(I444*H444,2)</f>
        <v>0</v>
      </c>
      <c r="BL444" s="21" t="s">
        <v>645</v>
      </c>
      <c r="BM444" s="231" t="s">
        <v>5898</v>
      </c>
    </row>
    <row r="445" s="14" customFormat="1">
      <c r="A445" s="14"/>
      <c r="B445" s="250"/>
      <c r="C445" s="251"/>
      <c r="D445" s="240" t="s">
        <v>446</v>
      </c>
      <c r="E445" s="252" t="s">
        <v>28</v>
      </c>
      <c r="F445" s="253" t="s">
        <v>899</v>
      </c>
      <c r="G445" s="251"/>
      <c r="H445" s="252" t="s">
        <v>28</v>
      </c>
      <c r="I445" s="254"/>
      <c r="J445" s="251"/>
      <c r="K445" s="251"/>
      <c r="L445" s="255"/>
      <c r="M445" s="256"/>
      <c r="N445" s="257"/>
      <c r="O445" s="257"/>
      <c r="P445" s="257"/>
      <c r="Q445" s="257"/>
      <c r="R445" s="257"/>
      <c r="S445" s="257"/>
      <c r="T445" s="258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9" t="s">
        <v>446</v>
      </c>
      <c r="AU445" s="259" t="s">
        <v>83</v>
      </c>
      <c r="AV445" s="14" t="s">
        <v>81</v>
      </c>
      <c r="AW445" s="14" t="s">
        <v>35</v>
      </c>
      <c r="AX445" s="14" t="s">
        <v>74</v>
      </c>
      <c r="AY445" s="259" t="s">
        <v>426</v>
      </c>
    </row>
    <row r="446" s="14" customFormat="1">
      <c r="A446" s="14"/>
      <c r="B446" s="250"/>
      <c r="C446" s="251"/>
      <c r="D446" s="240" t="s">
        <v>446</v>
      </c>
      <c r="E446" s="252" t="s">
        <v>28</v>
      </c>
      <c r="F446" s="253" t="s">
        <v>3170</v>
      </c>
      <c r="G446" s="251"/>
      <c r="H446" s="252" t="s">
        <v>28</v>
      </c>
      <c r="I446" s="254"/>
      <c r="J446" s="251"/>
      <c r="K446" s="251"/>
      <c r="L446" s="255"/>
      <c r="M446" s="256"/>
      <c r="N446" s="257"/>
      <c r="O446" s="257"/>
      <c r="P446" s="257"/>
      <c r="Q446" s="257"/>
      <c r="R446" s="257"/>
      <c r="S446" s="257"/>
      <c r="T446" s="258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59" t="s">
        <v>446</v>
      </c>
      <c r="AU446" s="259" t="s">
        <v>83</v>
      </c>
      <c r="AV446" s="14" t="s">
        <v>81</v>
      </c>
      <c r="AW446" s="14" t="s">
        <v>35</v>
      </c>
      <c r="AX446" s="14" t="s">
        <v>74</v>
      </c>
      <c r="AY446" s="259" t="s">
        <v>426</v>
      </c>
    </row>
    <row r="447" s="14" customFormat="1">
      <c r="A447" s="14"/>
      <c r="B447" s="250"/>
      <c r="C447" s="251"/>
      <c r="D447" s="240" t="s">
        <v>446</v>
      </c>
      <c r="E447" s="252" t="s">
        <v>28</v>
      </c>
      <c r="F447" s="253" t="s">
        <v>5893</v>
      </c>
      <c r="G447" s="251"/>
      <c r="H447" s="252" t="s">
        <v>28</v>
      </c>
      <c r="I447" s="254"/>
      <c r="J447" s="251"/>
      <c r="K447" s="251"/>
      <c r="L447" s="255"/>
      <c r="M447" s="256"/>
      <c r="N447" s="257"/>
      <c r="O447" s="257"/>
      <c r="P447" s="257"/>
      <c r="Q447" s="257"/>
      <c r="R447" s="257"/>
      <c r="S447" s="257"/>
      <c r="T447" s="258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9" t="s">
        <v>446</v>
      </c>
      <c r="AU447" s="259" t="s">
        <v>83</v>
      </c>
      <c r="AV447" s="14" t="s">
        <v>81</v>
      </c>
      <c r="AW447" s="14" t="s">
        <v>35</v>
      </c>
      <c r="AX447" s="14" t="s">
        <v>74</v>
      </c>
      <c r="AY447" s="259" t="s">
        <v>426</v>
      </c>
    </row>
    <row r="448" s="13" customFormat="1">
      <c r="A448" s="13"/>
      <c r="B448" s="238"/>
      <c r="C448" s="239"/>
      <c r="D448" s="240" t="s">
        <v>446</v>
      </c>
      <c r="E448" s="241" t="s">
        <v>28</v>
      </c>
      <c r="F448" s="242" t="s">
        <v>5894</v>
      </c>
      <c r="G448" s="239"/>
      <c r="H448" s="243">
        <v>6</v>
      </c>
      <c r="I448" s="244"/>
      <c r="J448" s="239"/>
      <c r="K448" s="239"/>
      <c r="L448" s="245"/>
      <c r="M448" s="246"/>
      <c r="N448" s="247"/>
      <c r="O448" s="247"/>
      <c r="P448" s="247"/>
      <c r="Q448" s="247"/>
      <c r="R448" s="247"/>
      <c r="S448" s="247"/>
      <c r="T448" s="248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9" t="s">
        <v>446</v>
      </c>
      <c r="AU448" s="249" t="s">
        <v>83</v>
      </c>
      <c r="AV448" s="13" t="s">
        <v>83</v>
      </c>
      <c r="AW448" s="13" t="s">
        <v>35</v>
      </c>
      <c r="AX448" s="13" t="s">
        <v>81</v>
      </c>
      <c r="AY448" s="249" t="s">
        <v>426</v>
      </c>
    </row>
    <row r="449" s="2" customFormat="1" ht="24.15" customHeight="1">
      <c r="A449" s="42"/>
      <c r="B449" s="43"/>
      <c r="C449" s="220" t="s">
        <v>1032</v>
      </c>
      <c r="D449" s="220" t="s">
        <v>433</v>
      </c>
      <c r="E449" s="221" t="s">
        <v>5899</v>
      </c>
      <c r="F449" s="222" t="s">
        <v>5900</v>
      </c>
      <c r="G449" s="223" t="s">
        <v>859</v>
      </c>
      <c r="H449" s="224">
        <v>280</v>
      </c>
      <c r="I449" s="225"/>
      <c r="J449" s="226">
        <f>ROUND(I449*H449,2)</f>
        <v>0</v>
      </c>
      <c r="K449" s="222" t="s">
        <v>437</v>
      </c>
      <c r="L449" s="48"/>
      <c r="M449" s="227" t="s">
        <v>28</v>
      </c>
      <c r="N449" s="228" t="s">
        <v>45</v>
      </c>
      <c r="O449" s="88"/>
      <c r="P449" s="229">
        <f>O449*H449</f>
        <v>0</v>
      </c>
      <c r="Q449" s="229">
        <v>0</v>
      </c>
      <c r="R449" s="229">
        <f>Q449*H449</f>
        <v>0</v>
      </c>
      <c r="S449" s="229">
        <v>0</v>
      </c>
      <c r="T449" s="230">
        <f>S449*H449</f>
        <v>0</v>
      </c>
      <c r="U449" s="42"/>
      <c r="V449" s="42"/>
      <c r="W449" s="42"/>
      <c r="X449" s="42"/>
      <c r="Y449" s="42"/>
      <c r="Z449" s="42"/>
      <c r="AA449" s="42"/>
      <c r="AB449" s="42"/>
      <c r="AC449" s="42"/>
      <c r="AD449" s="42"/>
      <c r="AE449" s="42"/>
      <c r="AR449" s="231" t="s">
        <v>645</v>
      </c>
      <c r="AT449" s="231" t="s">
        <v>433</v>
      </c>
      <c r="AU449" s="231" t="s">
        <v>83</v>
      </c>
      <c r="AY449" s="21" t="s">
        <v>426</v>
      </c>
      <c r="BE449" s="232">
        <f>IF(N449="základní",J449,0)</f>
        <v>0</v>
      </c>
      <c r="BF449" s="232">
        <f>IF(N449="snížená",J449,0)</f>
        <v>0</v>
      </c>
      <c r="BG449" s="232">
        <f>IF(N449="zákl. přenesená",J449,0)</f>
        <v>0</v>
      </c>
      <c r="BH449" s="232">
        <f>IF(N449="sníž. přenesená",J449,0)</f>
        <v>0</v>
      </c>
      <c r="BI449" s="232">
        <f>IF(N449="nulová",J449,0)</f>
        <v>0</v>
      </c>
      <c r="BJ449" s="21" t="s">
        <v>81</v>
      </c>
      <c r="BK449" s="232">
        <f>ROUND(I449*H449,2)</f>
        <v>0</v>
      </c>
      <c r="BL449" s="21" t="s">
        <v>645</v>
      </c>
      <c r="BM449" s="231" t="s">
        <v>5901</v>
      </c>
    </row>
    <row r="450" s="2" customFormat="1">
      <c r="A450" s="42"/>
      <c r="B450" s="43"/>
      <c r="C450" s="44"/>
      <c r="D450" s="233" t="s">
        <v>442</v>
      </c>
      <c r="E450" s="44"/>
      <c r="F450" s="234" t="s">
        <v>5902</v>
      </c>
      <c r="G450" s="44"/>
      <c r="H450" s="44"/>
      <c r="I450" s="235"/>
      <c r="J450" s="44"/>
      <c r="K450" s="44"/>
      <c r="L450" s="48"/>
      <c r="M450" s="236"/>
      <c r="N450" s="237"/>
      <c r="O450" s="88"/>
      <c r="P450" s="88"/>
      <c r="Q450" s="88"/>
      <c r="R450" s="88"/>
      <c r="S450" s="88"/>
      <c r="T450" s="89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T450" s="21" t="s">
        <v>442</v>
      </c>
      <c r="AU450" s="21" t="s">
        <v>83</v>
      </c>
    </row>
    <row r="451" s="14" customFormat="1">
      <c r="A451" s="14"/>
      <c r="B451" s="250"/>
      <c r="C451" s="251"/>
      <c r="D451" s="240" t="s">
        <v>446</v>
      </c>
      <c r="E451" s="252" t="s">
        <v>28</v>
      </c>
      <c r="F451" s="253" t="s">
        <v>899</v>
      </c>
      <c r="G451" s="251"/>
      <c r="H451" s="252" t="s">
        <v>28</v>
      </c>
      <c r="I451" s="254"/>
      <c r="J451" s="251"/>
      <c r="K451" s="251"/>
      <c r="L451" s="255"/>
      <c r="M451" s="256"/>
      <c r="N451" s="257"/>
      <c r="O451" s="257"/>
      <c r="P451" s="257"/>
      <c r="Q451" s="257"/>
      <c r="R451" s="257"/>
      <c r="S451" s="257"/>
      <c r="T451" s="258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59" t="s">
        <v>446</v>
      </c>
      <c r="AU451" s="259" t="s">
        <v>83</v>
      </c>
      <c r="AV451" s="14" t="s">
        <v>81</v>
      </c>
      <c r="AW451" s="14" t="s">
        <v>35</v>
      </c>
      <c r="AX451" s="14" t="s">
        <v>74</v>
      </c>
      <c r="AY451" s="259" t="s">
        <v>426</v>
      </c>
    </row>
    <row r="452" s="14" customFormat="1">
      <c r="A452" s="14"/>
      <c r="B452" s="250"/>
      <c r="C452" s="251"/>
      <c r="D452" s="240" t="s">
        <v>446</v>
      </c>
      <c r="E452" s="252" t="s">
        <v>28</v>
      </c>
      <c r="F452" s="253" t="s">
        <v>3170</v>
      </c>
      <c r="G452" s="251"/>
      <c r="H452" s="252" t="s">
        <v>28</v>
      </c>
      <c r="I452" s="254"/>
      <c r="J452" s="251"/>
      <c r="K452" s="251"/>
      <c r="L452" s="255"/>
      <c r="M452" s="256"/>
      <c r="N452" s="257"/>
      <c r="O452" s="257"/>
      <c r="P452" s="257"/>
      <c r="Q452" s="257"/>
      <c r="R452" s="257"/>
      <c r="S452" s="257"/>
      <c r="T452" s="258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9" t="s">
        <v>446</v>
      </c>
      <c r="AU452" s="259" t="s">
        <v>83</v>
      </c>
      <c r="AV452" s="14" t="s">
        <v>81</v>
      </c>
      <c r="AW452" s="14" t="s">
        <v>35</v>
      </c>
      <c r="AX452" s="14" t="s">
        <v>74</v>
      </c>
      <c r="AY452" s="259" t="s">
        <v>426</v>
      </c>
    </row>
    <row r="453" s="14" customFormat="1">
      <c r="A453" s="14"/>
      <c r="B453" s="250"/>
      <c r="C453" s="251"/>
      <c r="D453" s="240" t="s">
        <v>446</v>
      </c>
      <c r="E453" s="252" t="s">
        <v>28</v>
      </c>
      <c r="F453" s="253" t="s">
        <v>5903</v>
      </c>
      <c r="G453" s="251"/>
      <c r="H453" s="252" t="s">
        <v>28</v>
      </c>
      <c r="I453" s="254"/>
      <c r="J453" s="251"/>
      <c r="K453" s="251"/>
      <c r="L453" s="255"/>
      <c r="M453" s="256"/>
      <c r="N453" s="257"/>
      <c r="O453" s="257"/>
      <c r="P453" s="257"/>
      <c r="Q453" s="257"/>
      <c r="R453" s="257"/>
      <c r="S453" s="257"/>
      <c r="T453" s="258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9" t="s">
        <v>446</v>
      </c>
      <c r="AU453" s="259" t="s">
        <v>83</v>
      </c>
      <c r="AV453" s="14" t="s">
        <v>81</v>
      </c>
      <c r="AW453" s="14" t="s">
        <v>35</v>
      </c>
      <c r="AX453" s="14" t="s">
        <v>74</v>
      </c>
      <c r="AY453" s="259" t="s">
        <v>426</v>
      </c>
    </row>
    <row r="454" s="13" customFormat="1">
      <c r="A454" s="13"/>
      <c r="B454" s="238"/>
      <c r="C454" s="239"/>
      <c r="D454" s="240" t="s">
        <v>446</v>
      </c>
      <c r="E454" s="241" t="s">
        <v>28</v>
      </c>
      <c r="F454" s="242" t="s">
        <v>2197</v>
      </c>
      <c r="G454" s="239"/>
      <c r="H454" s="243">
        <v>280</v>
      </c>
      <c r="I454" s="244"/>
      <c r="J454" s="239"/>
      <c r="K454" s="239"/>
      <c r="L454" s="245"/>
      <c r="M454" s="246"/>
      <c r="N454" s="247"/>
      <c r="O454" s="247"/>
      <c r="P454" s="247"/>
      <c r="Q454" s="247"/>
      <c r="R454" s="247"/>
      <c r="S454" s="247"/>
      <c r="T454" s="248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9" t="s">
        <v>446</v>
      </c>
      <c r="AU454" s="249" t="s">
        <v>83</v>
      </c>
      <c r="AV454" s="13" t="s">
        <v>83</v>
      </c>
      <c r="AW454" s="13" t="s">
        <v>35</v>
      </c>
      <c r="AX454" s="13" t="s">
        <v>81</v>
      </c>
      <c r="AY454" s="249" t="s">
        <v>426</v>
      </c>
    </row>
    <row r="455" s="2" customFormat="1" ht="16.5" customHeight="1">
      <c r="A455" s="42"/>
      <c r="B455" s="43"/>
      <c r="C455" s="271" t="s">
        <v>1037</v>
      </c>
      <c r="D455" s="271" t="s">
        <v>776</v>
      </c>
      <c r="E455" s="272" t="s">
        <v>5904</v>
      </c>
      <c r="F455" s="273" t="s">
        <v>5905</v>
      </c>
      <c r="G455" s="274" t="s">
        <v>859</v>
      </c>
      <c r="H455" s="275">
        <v>280</v>
      </c>
      <c r="I455" s="276"/>
      <c r="J455" s="277">
        <f>ROUND(I455*H455,2)</f>
        <v>0</v>
      </c>
      <c r="K455" s="273" t="s">
        <v>28</v>
      </c>
      <c r="L455" s="278"/>
      <c r="M455" s="279" t="s">
        <v>28</v>
      </c>
      <c r="N455" s="280" t="s">
        <v>45</v>
      </c>
      <c r="O455" s="88"/>
      <c r="P455" s="229">
        <f>O455*H455</f>
        <v>0</v>
      </c>
      <c r="Q455" s="229">
        <v>0.00022000000000000001</v>
      </c>
      <c r="R455" s="229">
        <f>Q455*H455</f>
        <v>0.061600000000000002</v>
      </c>
      <c r="S455" s="229">
        <v>0</v>
      </c>
      <c r="T455" s="230">
        <f>S455*H455</f>
        <v>0</v>
      </c>
      <c r="U455" s="42"/>
      <c r="V455" s="42"/>
      <c r="W455" s="42"/>
      <c r="X455" s="42"/>
      <c r="Y455" s="42"/>
      <c r="Z455" s="42"/>
      <c r="AA455" s="42"/>
      <c r="AB455" s="42"/>
      <c r="AC455" s="42"/>
      <c r="AD455" s="42"/>
      <c r="AE455" s="42"/>
      <c r="AR455" s="231" t="s">
        <v>732</v>
      </c>
      <c r="AT455" s="231" t="s">
        <v>776</v>
      </c>
      <c r="AU455" s="231" t="s">
        <v>83</v>
      </c>
      <c r="AY455" s="21" t="s">
        <v>426</v>
      </c>
      <c r="BE455" s="232">
        <f>IF(N455="základní",J455,0)</f>
        <v>0</v>
      </c>
      <c r="BF455" s="232">
        <f>IF(N455="snížená",J455,0)</f>
        <v>0</v>
      </c>
      <c r="BG455" s="232">
        <f>IF(N455="zákl. přenesená",J455,0)</f>
        <v>0</v>
      </c>
      <c r="BH455" s="232">
        <f>IF(N455="sníž. přenesená",J455,0)</f>
        <v>0</v>
      </c>
      <c r="BI455" s="232">
        <f>IF(N455="nulová",J455,0)</f>
        <v>0</v>
      </c>
      <c r="BJ455" s="21" t="s">
        <v>81</v>
      </c>
      <c r="BK455" s="232">
        <f>ROUND(I455*H455,2)</f>
        <v>0</v>
      </c>
      <c r="BL455" s="21" t="s">
        <v>645</v>
      </c>
      <c r="BM455" s="231" t="s">
        <v>5906</v>
      </c>
    </row>
    <row r="456" s="14" customFormat="1">
      <c r="A456" s="14"/>
      <c r="B456" s="250"/>
      <c r="C456" s="251"/>
      <c r="D456" s="240" t="s">
        <v>446</v>
      </c>
      <c r="E456" s="252" t="s">
        <v>28</v>
      </c>
      <c r="F456" s="253" t="s">
        <v>899</v>
      </c>
      <c r="G456" s="251"/>
      <c r="H456" s="252" t="s">
        <v>28</v>
      </c>
      <c r="I456" s="254"/>
      <c r="J456" s="251"/>
      <c r="K456" s="251"/>
      <c r="L456" s="255"/>
      <c r="M456" s="256"/>
      <c r="N456" s="257"/>
      <c r="O456" s="257"/>
      <c r="P456" s="257"/>
      <c r="Q456" s="257"/>
      <c r="R456" s="257"/>
      <c r="S456" s="257"/>
      <c r="T456" s="258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9" t="s">
        <v>446</v>
      </c>
      <c r="AU456" s="259" t="s">
        <v>83</v>
      </c>
      <c r="AV456" s="14" t="s">
        <v>81</v>
      </c>
      <c r="AW456" s="14" t="s">
        <v>35</v>
      </c>
      <c r="AX456" s="14" t="s">
        <v>74</v>
      </c>
      <c r="AY456" s="259" t="s">
        <v>426</v>
      </c>
    </row>
    <row r="457" s="14" customFormat="1">
      <c r="A457" s="14"/>
      <c r="B457" s="250"/>
      <c r="C457" s="251"/>
      <c r="D457" s="240" t="s">
        <v>446</v>
      </c>
      <c r="E457" s="252" t="s">
        <v>28</v>
      </c>
      <c r="F457" s="253" t="s">
        <v>3170</v>
      </c>
      <c r="G457" s="251"/>
      <c r="H457" s="252" t="s">
        <v>28</v>
      </c>
      <c r="I457" s="254"/>
      <c r="J457" s="251"/>
      <c r="K457" s="251"/>
      <c r="L457" s="255"/>
      <c r="M457" s="256"/>
      <c r="N457" s="257"/>
      <c r="O457" s="257"/>
      <c r="P457" s="257"/>
      <c r="Q457" s="257"/>
      <c r="R457" s="257"/>
      <c r="S457" s="257"/>
      <c r="T457" s="258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9" t="s">
        <v>446</v>
      </c>
      <c r="AU457" s="259" t="s">
        <v>83</v>
      </c>
      <c r="AV457" s="14" t="s">
        <v>81</v>
      </c>
      <c r="AW457" s="14" t="s">
        <v>35</v>
      </c>
      <c r="AX457" s="14" t="s">
        <v>74</v>
      </c>
      <c r="AY457" s="259" t="s">
        <v>426</v>
      </c>
    </row>
    <row r="458" s="14" customFormat="1">
      <c r="A458" s="14"/>
      <c r="B458" s="250"/>
      <c r="C458" s="251"/>
      <c r="D458" s="240" t="s">
        <v>446</v>
      </c>
      <c r="E458" s="252" t="s">
        <v>28</v>
      </c>
      <c r="F458" s="253" t="s">
        <v>5903</v>
      </c>
      <c r="G458" s="251"/>
      <c r="H458" s="252" t="s">
        <v>28</v>
      </c>
      <c r="I458" s="254"/>
      <c r="J458" s="251"/>
      <c r="K458" s="251"/>
      <c r="L458" s="255"/>
      <c r="M458" s="256"/>
      <c r="N458" s="257"/>
      <c r="O458" s="257"/>
      <c r="P458" s="257"/>
      <c r="Q458" s="257"/>
      <c r="R458" s="257"/>
      <c r="S458" s="257"/>
      <c r="T458" s="258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9" t="s">
        <v>446</v>
      </c>
      <c r="AU458" s="259" t="s">
        <v>83</v>
      </c>
      <c r="AV458" s="14" t="s">
        <v>81</v>
      </c>
      <c r="AW458" s="14" t="s">
        <v>35</v>
      </c>
      <c r="AX458" s="14" t="s">
        <v>74</v>
      </c>
      <c r="AY458" s="259" t="s">
        <v>426</v>
      </c>
    </row>
    <row r="459" s="13" customFormat="1">
      <c r="A459" s="13"/>
      <c r="B459" s="238"/>
      <c r="C459" s="239"/>
      <c r="D459" s="240" t="s">
        <v>446</v>
      </c>
      <c r="E459" s="241" t="s">
        <v>28</v>
      </c>
      <c r="F459" s="242" t="s">
        <v>2197</v>
      </c>
      <c r="G459" s="239"/>
      <c r="H459" s="243">
        <v>280</v>
      </c>
      <c r="I459" s="244"/>
      <c r="J459" s="239"/>
      <c r="K459" s="239"/>
      <c r="L459" s="245"/>
      <c r="M459" s="246"/>
      <c r="N459" s="247"/>
      <c r="O459" s="247"/>
      <c r="P459" s="247"/>
      <c r="Q459" s="247"/>
      <c r="R459" s="247"/>
      <c r="S459" s="247"/>
      <c r="T459" s="248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9" t="s">
        <v>446</v>
      </c>
      <c r="AU459" s="249" t="s">
        <v>83</v>
      </c>
      <c r="AV459" s="13" t="s">
        <v>83</v>
      </c>
      <c r="AW459" s="13" t="s">
        <v>35</v>
      </c>
      <c r="AX459" s="13" t="s">
        <v>81</v>
      </c>
      <c r="AY459" s="249" t="s">
        <v>426</v>
      </c>
    </row>
    <row r="460" s="2" customFormat="1" ht="24.15" customHeight="1">
      <c r="A460" s="42"/>
      <c r="B460" s="43"/>
      <c r="C460" s="220" t="s">
        <v>1042</v>
      </c>
      <c r="D460" s="220" t="s">
        <v>433</v>
      </c>
      <c r="E460" s="221" t="s">
        <v>5907</v>
      </c>
      <c r="F460" s="222" t="s">
        <v>5908</v>
      </c>
      <c r="G460" s="223" t="s">
        <v>949</v>
      </c>
      <c r="H460" s="224">
        <v>72.700000000000003</v>
      </c>
      <c r="I460" s="225"/>
      <c r="J460" s="226">
        <f>ROUND(I460*H460,2)</f>
        <v>0</v>
      </c>
      <c r="K460" s="222" t="s">
        <v>437</v>
      </c>
      <c r="L460" s="48"/>
      <c r="M460" s="227" t="s">
        <v>28</v>
      </c>
      <c r="N460" s="228" t="s">
        <v>45</v>
      </c>
      <c r="O460" s="88"/>
      <c r="P460" s="229">
        <f>O460*H460</f>
        <v>0</v>
      </c>
      <c r="Q460" s="229">
        <v>0</v>
      </c>
      <c r="R460" s="229">
        <f>Q460*H460</f>
        <v>0</v>
      </c>
      <c r="S460" s="229">
        <v>0</v>
      </c>
      <c r="T460" s="230">
        <f>S460*H460</f>
        <v>0</v>
      </c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R460" s="231" t="s">
        <v>645</v>
      </c>
      <c r="AT460" s="231" t="s">
        <v>433</v>
      </c>
      <c r="AU460" s="231" t="s">
        <v>83</v>
      </c>
      <c r="AY460" s="21" t="s">
        <v>426</v>
      </c>
      <c r="BE460" s="232">
        <f>IF(N460="základní",J460,0)</f>
        <v>0</v>
      </c>
      <c r="BF460" s="232">
        <f>IF(N460="snížená",J460,0)</f>
        <v>0</v>
      </c>
      <c r="BG460" s="232">
        <f>IF(N460="zákl. přenesená",J460,0)</f>
        <v>0</v>
      </c>
      <c r="BH460" s="232">
        <f>IF(N460="sníž. přenesená",J460,0)</f>
        <v>0</v>
      </c>
      <c r="BI460" s="232">
        <f>IF(N460="nulová",J460,0)</f>
        <v>0</v>
      </c>
      <c r="BJ460" s="21" t="s">
        <v>81</v>
      </c>
      <c r="BK460" s="232">
        <f>ROUND(I460*H460,2)</f>
        <v>0</v>
      </c>
      <c r="BL460" s="21" t="s">
        <v>645</v>
      </c>
      <c r="BM460" s="231" t="s">
        <v>5909</v>
      </c>
    </row>
    <row r="461" s="2" customFormat="1">
      <c r="A461" s="42"/>
      <c r="B461" s="43"/>
      <c r="C461" s="44"/>
      <c r="D461" s="233" t="s">
        <v>442</v>
      </c>
      <c r="E461" s="44"/>
      <c r="F461" s="234" t="s">
        <v>5910</v>
      </c>
      <c r="G461" s="44"/>
      <c r="H461" s="44"/>
      <c r="I461" s="235"/>
      <c r="J461" s="44"/>
      <c r="K461" s="44"/>
      <c r="L461" s="48"/>
      <c r="M461" s="236"/>
      <c r="N461" s="237"/>
      <c r="O461" s="88"/>
      <c r="P461" s="88"/>
      <c r="Q461" s="88"/>
      <c r="R461" s="88"/>
      <c r="S461" s="88"/>
      <c r="T461" s="89"/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2"/>
      <c r="AT461" s="21" t="s">
        <v>442</v>
      </c>
      <c r="AU461" s="21" t="s">
        <v>83</v>
      </c>
    </row>
    <row r="462" s="14" customFormat="1">
      <c r="A462" s="14"/>
      <c r="B462" s="250"/>
      <c r="C462" s="251"/>
      <c r="D462" s="240" t="s">
        <v>446</v>
      </c>
      <c r="E462" s="252" t="s">
        <v>28</v>
      </c>
      <c r="F462" s="253" t="s">
        <v>899</v>
      </c>
      <c r="G462" s="251"/>
      <c r="H462" s="252" t="s">
        <v>28</v>
      </c>
      <c r="I462" s="254"/>
      <c r="J462" s="251"/>
      <c r="K462" s="251"/>
      <c r="L462" s="255"/>
      <c r="M462" s="256"/>
      <c r="N462" s="257"/>
      <c r="O462" s="257"/>
      <c r="P462" s="257"/>
      <c r="Q462" s="257"/>
      <c r="R462" s="257"/>
      <c r="S462" s="257"/>
      <c r="T462" s="258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9" t="s">
        <v>446</v>
      </c>
      <c r="AU462" s="259" t="s">
        <v>83</v>
      </c>
      <c r="AV462" s="14" t="s">
        <v>81</v>
      </c>
      <c r="AW462" s="14" t="s">
        <v>35</v>
      </c>
      <c r="AX462" s="14" t="s">
        <v>74</v>
      </c>
      <c r="AY462" s="259" t="s">
        <v>426</v>
      </c>
    </row>
    <row r="463" s="14" customFormat="1">
      <c r="A463" s="14"/>
      <c r="B463" s="250"/>
      <c r="C463" s="251"/>
      <c r="D463" s="240" t="s">
        <v>446</v>
      </c>
      <c r="E463" s="252" t="s">
        <v>28</v>
      </c>
      <c r="F463" s="253" t="s">
        <v>3170</v>
      </c>
      <c r="G463" s="251"/>
      <c r="H463" s="252" t="s">
        <v>28</v>
      </c>
      <c r="I463" s="254"/>
      <c r="J463" s="251"/>
      <c r="K463" s="251"/>
      <c r="L463" s="255"/>
      <c r="M463" s="256"/>
      <c r="N463" s="257"/>
      <c r="O463" s="257"/>
      <c r="P463" s="257"/>
      <c r="Q463" s="257"/>
      <c r="R463" s="257"/>
      <c r="S463" s="257"/>
      <c r="T463" s="258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9" t="s">
        <v>446</v>
      </c>
      <c r="AU463" s="259" t="s">
        <v>83</v>
      </c>
      <c r="AV463" s="14" t="s">
        <v>81</v>
      </c>
      <c r="AW463" s="14" t="s">
        <v>35</v>
      </c>
      <c r="AX463" s="14" t="s">
        <v>74</v>
      </c>
      <c r="AY463" s="259" t="s">
        <v>426</v>
      </c>
    </row>
    <row r="464" s="14" customFormat="1">
      <c r="A464" s="14"/>
      <c r="B464" s="250"/>
      <c r="C464" s="251"/>
      <c r="D464" s="240" t="s">
        <v>446</v>
      </c>
      <c r="E464" s="252" t="s">
        <v>28</v>
      </c>
      <c r="F464" s="253" t="s">
        <v>5911</v>
      </c>
      <c r="G464" s="251"/>
      <c r="H464" s="252" t="s">
        <v>28</v>
      </c>
      <c r="I464" s="254"/>
      <c r="J464" s="251"/>
      <c r="K464" s="251"/>
      <c r="L464" s="255"/>
      <c r="M464" s="256"/>
      <c r="N464" s="257"/>
      <c r="O464" s="257"/>
      <c r="P464" s="257"/>
      <c r="Q464" s="257"/>
      <c r="R464" s="257"/>
      <c r="S464" s="257"/>
      <c r="T464" s="258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59" t="s">
        <v>446</v>
      </c>
      <c r="AU464" s="259" t="s">
        <v>83</v>
      </c>
      <c r="AV464" s="14" t="s">
        <v>81</v>
      </c>
      <c r="AW464" s="14" t="s">
        <v>35</v>
      </c>
      <c r="AX464" s="14" t="s">
        <v>74</v>
      </c>
      <c r="AY464" s="259" t="s">
        <v>426</v>
      </c>
    </row>
    <row r="465" s="13" customFormat="1">
      <c r="A465" s="13"/>
      <c r="B465" s="238"/>
      <c r="C465" s="239"/>
      <c r="D465" s="240" t="s">
        <v>446</v>
      </c>
      <c r="E465" s="241" t="s">
        <v>28</v>
      </c>
      <c r="F465" s="242" t="s">
        <v>5688</v>
      </c>
      <c r="G465" s="239"/>
      <c r="H465" s="243">
        <v>72.700000000000003</v>
      </c>
      <c r="I465" s="244"/>
      <c r="J465" s="239"/>
      <c r="K465" s="239"/>
      <c r="L465" s="245"/>
      <c r="M465" s="246"/>
      <c r="N465" s="247"/>
      <c r="O465" s="247"/>
      <c r="P465" s="247"/>
      <c r="Q465" s="247"/>
      <c r="R465" s="247"/>
      <c r="S465" s="247"/>
      <c r="T465" s="248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9" t="s">
        <v>446</v>
      </c>
      <c r="AU465" s="249" t="s">
        <v>83</v>
      </c>
      <c r="AV465" s="13" t="s">
        <v>83</v>
      </c>
      <c r="AW465" s="13" t="s">
        <v>35</v>
      </c>
      <c r="AX465" s="13" t="s">
        <v>81</v>
      </c>
      <c r="AY465" s="249" t="s">
        <v>426</v>
      </c>
    </row>
    <row r="466" s="2" customFormat="1" ht="24.15" customHeight="1">
      <c r="A466" s="42"/>
      <c r="B466" s="43"/>
      <c r="C466" s="271" t="s">
        <v>1048</v>
      </c>
      <c r="D466" s="271" t="s">
        <v>776</v>
      </c>
      <c r="E466" s="272" t="s">
        <v>5912</v>
      </c>
      <c r="F466" s="273" t="s">
        <v>5913</v>
      </c>
      <c r="G466" s="274" t="s">
        <v>5897</v>
      </c>
      <c r="H466" s="275">
        <v>25</v>
      </c>
      <c r="I466" s="276"/>
      <c r="J466" s="277">
        <f>ROUND(I466*H466,2)</f>
        <v>0</v>
      </c>
      <c r="K466" s="273" t="s">
        <v>437</v>
      </c>
      <c r="L466" s="278"/>
      <c r="M466" s="279" t="s">
        <v>28</v>
      </c>
      <c r="N466" s="280" t="s">
        <v>45</v>
      </c>
      <c r="O466" s="88"/>
      <c r="P466" s="229">
        <f>O466*H466</f>
        <v>0</v>
      </c>
      <c r="Q466" s="229">
        <v>0.01</v>
      </c>
      <c r="R466" s="229">
        <f>Q466*H466</f>
        <v>0.25</v>
      </c>
      <c r="S466" s="229">
        <v>0</v>
      </c>
      <c r="T466" s="230">
        <f>S466*H466</f>
        <v>0</v>
      </c>
      <c r="U466" s="42"/>
      <c r="V466" s="42"/>
      <c r="W466" s="42"/>
      <c r="X466" s="42"/>
      <c r="Y466" s="42"/>
      <c r="Z466" s="42"/>
      <c r="AA466" s="42"/>
      <c r="AB466" s="42"/>
      <c r="AC466" s="42"/>
      <c r="AD466" s="42"/>
      <c r="AE466" s="42"/>
      <c r="AR466" s="231" t="s">
        <v>732</v>
      </c>
      <c r="AT466" s="231" t="s">
        <v>776</v>
      </c>
      <c r="AU466" s="231" t="s">
        <v>83</v>
      </c>
      <c r="AY466" s="21" t="s">
        <v>426</v>
      </c>
      <c r="BE466" s="232">
        <f>IF(N466="základní",J466,0)</f>
        <v>0</v>
      </c>
      <c r="BF466" s="232">
        <f>IF(N466="snížená",J466,0)</f>
        <v>0</v>
      </c>
      <c r="BG466" s="232">
        <f>IF(N466="zákl. přenesená",J466,0)</f>
        <v>0</v>
      </c>
      <c r="BH466" s="232">
        <f>IF(N466="sníž. přenesená",J466,0)</f>
        <v>0</v>
      </c>
      <c r="BI466" s="232">
        <f>IF(N466="nulová",J466,0)</f>
        <v>0</v>
      </c>
      <c r="BJ466" s="21" t="s">
        <v>81</v>
      </c>
      <c r="BK466" s="232">
        <f>ROUND(I466*H466,2)</f>
        <v>0</v>
      </c>
      <c r="BL466" s="21" t="s">
        <v>645</v>
      </c>
      <c r="BM466" s="231" t="s">
        <v>5914</v>
      </c>
    </row>
    <row r="467" s="14" customFormat="1">
      <c r="A467" s="14"/>
      <c r="B467" s="250"/>
      <c r="C467" s="251"/>
      <c r="D467" s="240" t="s">
        <v>446</v>
      </c>
      <c r="E467" s="252" t="s">
        <v>28</v>
      </c>
      <c r="F467" s="253" t="s">
        <v>899</v>
      </c>
      <c r="G467" s="251"/>
      <c r="H467" s="252" t="s">
        <v>28</v>
      </c>
      <c r="I467" s="254"/>
      <c r="J467" s="251"/>
      <c r="K467" s="251"/>
      <c r="L467" s="255"/>
      <c r="M467" s="256"/>
      <c r="N467" s="257"/>
      <c r="O467" s="257"/>
      <c r="P467" s="257"/>
      <c r="Q467" s="257"/>
      <c r="R467" s="257"/>
      <c r="S467" s="257"/>
      <c r="T467" s="258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59" t="s">
        <v>446</v>
      </c>
      <c r="AU467" s="259" t="s">
        <v>83</v>
      </c>
      <c r="AV467" s="14" t="s">
        <v>81</v>
      </c>
      <c r="AW467" s="14" t="s">
        <v>35</v>
      </c>
      <c r="AX467" s="14" t="s">
        <v>74</v>
      </c>
      <c r="AY467" s="259" t="s">
        <v>426</v>
      </c>
    </row>
    <row r="468" s="14" customFormat="1">
      <c r="A468" s="14"/>
      <c r="B468" s="250"/>
      <c r="C468" s="251"/>
      <c r="D468" s="240" t="s">
        <v>446</v>
      </c>
      <c r="E468" s="252" t="s">
        <v>28</v>
      </c>
      <c r="F468" s="253" t="s">
        <v>3170</v>
      </c>
      <c r="G468" s="251"/>
      <c r="H468" s="252" t="s">
        <v>28</v>
      </c>
      <c r="I468" s="254"/>
      <c r="J468" s="251"/>
      <c r="K468" s="251"/>
      <c r="L468" s="255"/>
      <c r="M468" s="256"/>
      <c r="N468" s="257"/>
      <c r="O468" s="257"/>
      <c r="P468" s="257"/>
      <c r="Q468" s="257"/>
      <c r="R468" s="257"/>
      <c r="S468" s="257"/>
      <c r="T468" s="258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9" t="s">
        <v>446</v>
      </c>
      <c r="AU468" s="259" t="s">
        <v>83</v>
      </c>
      <c r="AV468" s="14" t="s">
        <v>81</v>
      </c>
      <c r="AW468" s="14" t="s">
        <v>35</v>
      </c>
      <c r="AX468" s="14" t="s">
        <v>74</v>
      </c>
      <c r="AY468" s="259" t="s">
        <v>426</v>
      </c>
    </row>
    <row r="469" s="14" customFormat="1">
      <c r="A469" s="14"/>
      <c r="B469" s="250"/>
      <c r="C469" s="251"/>
      <c r="D469" s="240" t="s">
        <v>446</v>
      </c>
      <c r="E469" s="252" t="s">
        <v>28</v>
      </c>
      <c r="F469" s="253" t="s">
        <v>5911</v>
      </c>
      <c r="G469" s="251"/>
      <c r="H469" s="252" t="s">
        <v>28</v>
      </c>
      <c r="I469" s="254"/>
      <c r="J469" s="251"/>
      <c r="K469" s="251"/>
      <c r="L469" s="255"/>
      <c r="M469" s="256"/>
      <c r="N469" s="257"/>
      <c r="O469" s="257"/>
      <c r="P469" s="257"/>
      <c r="Q469" s="257"/>
      <c r="R469" s="257"/>
      <c r="S469" s="257"/>
      <c r="T469" s="258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9" t="s">
        <v>446</v>
      </c>
      <c r="AU469" s="259" t="s">
        <v>83</v>
      </c>
      <c r="AV469" s="14" t="s">
        <v>81</v>
      </c>
      <c r="AW469" s="14" t="s">
        <v>35</v>
      </c>
      <c r="AX469" s="14" t="s">
        <v>74</v>
      </c>
      <c r="AY469" s="259" t="s">
        <v>426</v>
      </c>
    </row>
    <row r="470" s="13" customFormat="1">
      <c r="A470" s="13"/>
      <c r="B470" s="238"/>
      <c r="C470" s="239"/>
      <c r="D470" s="240" t="s">
        <v>446</v>
      </c>
      <c r="E470" s="241" t="s">
        <v>28</v>
      </c>
      <c r="F470" s="242" t="s">
        <v>691</v>
      </c>
      <c r="G470" s="239"/>
      <c r="H470" s="243">
        <v>25</v>
      </c>
      <c r="I470" s="244"/>
      <c r="J470" s="239"/>
      <c r="K470" s="239"/>
      <c r="L470" s="245"/>
      <c r="M470" s="246"/>
      <c r="N470" s="247"/>
      <c r="O470" s="247"/>
      <c r="P470" s="247"/>
      <c r="Q470" s="247"/>
      <c r="R470" s="247"/>
      <c r="S470" s="247"/>
      <c r="T470" s="248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9" t="s">
        <v>446</v>
      </c>
      <c r="AU470" s="249" t="s">
        <v>83</v>
      </c>
      <c r="AV470" s="13" t="s">
        <v>83</v>
      </c>
      <c r="AW470" s="13" t="s">
        <v>35</v>
      </c>
      <c r="AX470" s="13" t="s">
        <v>81</v>
      </c>
      <c r="AY470" s="249" t="s">
        <v>426</v>
      </c>
    </row>
    <row r="471" s="2" customFormat="1" ht="44.25" customHeight="1">
      <c r="A471" s="42"/>
      <c r="B471" s="43"/>
      <c r="C471" s="220" t="s">
        <v>1056</v>
      </c>
      <c r="D471" s="220" t="s">
        <v>433</v>
      </c>
      <c r="E471" s="221" t="s">
        <v>3265</v>
      </c>
      <c r="F471" s="222" t="s">
        <v>3266</v>
      </c>
      <c r="G471" s="223" t="s">
        <v>436</v>
      </c>
      <c r="H471" s="224">
        <v>871.23199999999997</v>
      </c>
      <c r="I471" s="225"/>
      <c r="J471" s="226">
        <f>ROUND(I471*H471,2)</f>
        <v>0</v>
      </c>
      <c r="K471" s="222" t="s">
        <v>437</v>
      </c>
      <c r="L471" s="48"/>
      <c r="M471" s="227" t="s">
        <v>28</v>
      </c>
      <c r="N471" s="228" t="s">
        <v>45</v>
      </c>
      <c r="O471" s="88"/>
      <c r="P471" s="229">
        <f>O471*H471</f>
        <v>0</v>
      </c>
      <c r="Q471" s="229">
        <v>1.0000000000000001E-05</v>
      </c>
      <c r="R471" s="229">
        <f>Q471*H471</f>
        <v>0.0087123200000000008</v>
      </c>
      <c r="S471" s="229">
        <v>0</v>
      </c>
      <c r="T471" s="230">
        <f>S471*H471</f>
        <v>0</v>
      </c>
      <c r="U471" s="42"/>
      <c r="V471" s="42"/>
      <c r="W471" s="42"/>
      <c r="X471" s="42"/>
      <c r="Y471" s="42"/>
      <c r="Z471" s="42"/>
      <c r="AA471" s="42"/>
      <c r="AB471" s="42"/>
      <c r="AC471" s="42"/>
      <c r="AD471" s="42"/>
      <c r="AE471" s="42"/>
      <c r="AR471" s="231" t="s">
        <v>645</v>
      </c>
      <c r="AT471" s="231" t="s">
        <v>433</v>
      </c>
      <c r="AU471" s="231" t="s">
        <v>83</v>
      </c>
      <c r="AY471" s="21" t="s">
        <v>426</v>
      </c>
      <c r="BE471" s="232">
        <f>IF(N471="základní",J471,0)</f>
        <v>0</v>
      </c>
      <c r="BF471" s="232">
        <f>IF(N471="snížená",J471,0)</f>
        <v>0</v>
      </c>
      <c r="BG471" s="232">
        <f>IF(N471="zákl. přenesená",J471,0)</f>
        <v>0</v>
      </c>
      <c r="BH471" s="232">
        <f>IF(N471="sníž. přenesená",J471,0)</f>
        <v>0</v>
      </c>
      <c r="BI471" s="232">
        <f>IF(N471="nulová",J471,0)</f>
        <v>0</v>
      </c>
      <c r="BJ471" s="21" t="s">
        <v>81</v>
      </c>
      <c r="BK471" s="232">
        <f>ROUND(I471*H471,2)</f>
        <v>0</v>
      </c>
      <c r="BL471" s="21" t="s">
        <v>645</v>
      </c>
      <c r="BM471" s="231" t="s">
        <v>5915</v>
      </c>
    </row>
    <row r="472" s="2" customFormat="1">
      <c r="A472" s="42"/>
      <c r="B472" s="43"/>
      <c r="C472" s="44"/>
      <c r="D472" s="233" t="s">
        <v>442</v>
      </c>
      <c r="E472" s="44"/>
      <c r="F472" s="234" t="s">
        <v>3268</v>
      </c>
      <c r="G472" s="44"/>
      <c r="H472" s="44"/>
      <c r="I472" s="235"/>
      <c r="J472" s="44"/>
      <c r="K472" s="44"/>
      <c r="L472" s="48"/>
      <c r="M472" s="236"/>
      <c r="N472" s="237"/>
      <c r="O472" s="88"/>
      <c r="P472" s="88"/>
      <c r="Q472" s="88"/>
      <c r="R472" s="88"/>
      <c r="S472" s="88"/>
      <c r="T472" s="89"/>
      <c r="U472" s="42"/>
      <c r="V472" s="42"/>
      <c r="W472" s="42"/>
      <c r="X472" s="42"/>
      <c r="Y472" s="42"/>
      <c r="Z472" s="42"/>
      <c r="AA472" s="42"/>
      <c r="AB472" s="42"/>
      <c r="AC472" s="42"/>
      <c r="AD472" s="42"/>
      <c r="AE472" s="42"/>
      <c r="AT472" s="21" t="s">
        <v>442</v>
      </c>
      <c r="AU472" s="21" t="s">
        <v>83</v>
      </c>
    </row>
    <row r="473" s="13" customFormat="1">
      <c r="A473" s="13"/>
      <c r="B473" s="238"/>
      <c r="C473" s="239"/>
      <c r="D473" s="240" t="s">
        <v>446</v>
      </c>
      <c r="E473" s="241" t="s">
        <v>28</v>
      </c>
      <c r="F473" s="242" t="s">
        <v>5594</v>
      </c>
      <c r="G473" s="239"/>
      <c r="H473" s="243">
        <v>672</v>
      </c>
      <c r="I473" s="244"/>
      <c r="J473" s="239"/>
      <c r="K473" s="239"/>
      <c r="L473" s="245"/>
      <c r="M473" s="246"/>
      <c r="N473" s="247"/>
      <c r="O473" s="247"/>
      <c r="P473" s="247"/>
      <c r="Q473" s="247"/>
      <c r="R473" s="247"/>
      <c r="S473" s="247"/>
      <c r="T473" s="248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9" t="s">
        <v>446</v>
      </c>
      <c r="AU473" s="249" t="s">
        <v>83</v>
      </c>
      <c r="AV473" s="13" t="s">
        <v>83</v>
      </c>
      <c r="AW473" s="13" t="s">
        <v>35</v>
      </c>
      <c r="AX473" s="13" t="s">
        <v>74</v>
      </c>
      <c r="AY473" s="249" t="s">
        <v>426</v>
      </c>
    </row>
    <row r="474" s="13" customFormat="1">
      <c r="A474" s="13"/>
      <c r="B474" s="238"/>
      <c r="C474" s="239"/>
      <c r="D474" s="240" t="s">
        <v>446</v>
      </c>
      <c r="E474" s="241" t="s">
        <v>28</v>
      </c>
      <c r="F474" s="242" t="s">
        <v>5596</v>
      </c>
      <c r="G474" s="239"/>
      <c r="H474" s="243">
        <v>199.232</v>
      </c>
      <c r="I474" s="244"/>
      <c r="J474" s="239"/>
      <c r="K474" s="239"/>
      <c r="L474" s="245"/>
      <c r="M474" s="246"/>
      <c r="N474" s="247"/>
      <c r="O474" s="247"/>
      <c r="P474" s="247"/>
      <c r="Q474" s="247"/>
      <c r="R474" s="247"/>
      <c r="S474" s="247"/>
      <c r="T474" s="248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9" t="s">
        <v>446</v>
      </c>
      <c r="AU474" s="249" t="s">
        <v>83</v>
      </c>
      <c r="AV474" s="13" t="s">
        <v>83</v>
      </c>
      <c r="AW474" s="13" t="s">
        <v>35</v>
      </c>
      <c r="AX474" s="13" t="s">
        <v>74</v>
      </c>
      <c r="AY474" s="249" t="s">
        <v>426</v>
      </c>
    </row>
    <row r="475" s="15" customFormat="1">
      <c r="A475" s="15"/>
      <c r="B475" s="260"/>
      <c r="C475" s="261"/>
      <c r="D475" s="240" t="s">
        <v>446</v>
      </c>
      <c r="E475" s="262" t="s">
        <v>28</v>
      </c>
      <c r="F475" s="263" t="s">
        <v>466</v>
      </c>
      <c r="G475" s="261"/>
      <c r="H475" s="264">
        <v>871.23199999999997</v>
      </c>
      <c r="I475" s="265"/>
      <c r="J475" s="261"/>
      <c r="K475" s="261"/>
      <c r="L475" s="266"/>
      <c r="M475" s="267"/>
      <c r="N475" s="268"/>
      <c r="O475" s="268"/>
      <c r="P475" s="268"/>
      <c r="Q475" s="268"/>
      <c r="R475" s="268"/>
      <c r="S475" s="268"/>
      <c r="T475" s="269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T475" s="270" t="s">
        <v>446</v>
      </c>
      <c r="AU475" s="270" t="s">
        <v>83</v>
      </c>
      <c r="AV475" s="15" t="s">
        <v>438</v>
      </c>
      <c r="AW475" s="15" t="s">
        <v>35</v>
      </c>
      <c r="AX475" s="15" t="s">
        <v>81</v>
      </c>
      <c r="AY475" s="270" t="s">
        <v>426</v>
      </c>
    </row>
    <row r="476" s="2" customFormat="1" ht="16.5" customHeight="1">
      <c r="A476" s="42"/>
      <c r="B476" s="43"/>
      <c r="C476" s="271" t="s">
        <v>1063</v>
      </c>
      <c r="D476" s="271" t="s">
        <v>776</v>
      </c>
      <c r="E476" s="272" t="s">
        <v>3270</v>
      </c>
      <c r="F476" s="273" t="s">
        <v>3271</v>
      </c>
      <c r="G476" s="274" t="s">
        <v>436</v>
      </c>
      <c r="H476" s="275">
        <v>239.078</v>
      </c>
      <c r="I476" s="276"/>
      <c r="J476" s="277">
        <f>ROUND(I476*H476,2)</f>
        <v>0</v>
      </c>
      <c r="K476" s="273" t="s">
        <v>28</v>
      </c>
      <c r="L476" s="278"/>
      <c r="M476" s="279" t="s">
        <v>28</v>
      </c>
      <c r="N476" s="280" t="s">
        <v>45</v>
      </c>
      <c r="O476" s="88"/>
      <c r="P476" s="229">
        <f>O476*H476</f>
        <v>0</v>
      </c>
      <c r="Q476" s="229">
        <v>0.00018000000000000001</v>
      </c>
      <c r="R476" s="229">
        <f>Q476*H476</f>
        <v>0.043034040000000003</v>
      </c>
      <c r="S476" s="229">
        <v>0</v>
      </c>
      <c r="T476" s="230">
        <f>S476*H476</f>
        <v>0</v>
      </c>
      <c r="U476" s="42"/>
      <c r="V476" s="42"/>
      <c r="W476" s="42"/>
      <c r="X476" s="42"/>
      <c r="Y476" s="42"/>
      <c r="Z476" s="42"/>
      <c r="AA476" s="42"/>
      <c r="AB476" s="42"/>
      <c r="AC476" s="42"/>
      <c r="AD476" s="42"/>
      <c r="AE476" s="42"/>
      <c r="AR476" s="231" t="s">
        <v>732</v>
      </c>
      <c r="AT476" s="231" t="s">
        <v>776</v>
      </c>
      <c r="AU476" s="231" t="s">
        <v>83</v>
      </c>
      <c r="AY476" s="21" t="s">
        <v>426</v>
      </c>
      <c r="BE476" s="232">
        <f>IF(N476="základní",J476,0)</f>
        <v>0</v>
      </c>
      <c r="BF476" s="232">
        <f>IF(N476="snížená",J476,0)</f>
        <v>0</v>
      </c>
      <c r="BG476" s="232">
        <f>IF(N476="zákl. přenesená",J476,0)</f>
        <v>0</v>
      </c>
      <c r="BH476" s="232">
        <f>IF(N476="sníž. přenesená",J476,0)</f>
        <v>0</v>
      </c>
      <c r="BI476" s="232">
        <f>IF(N476="nulová",J476,0)</f>
        <v>0</v>
      </c>
      <c r="BJ476" s="21" t="s">
        <v>81</v>
      </c>
      <c r="BK476" s="232">
        <f>ROUND(I476*H476,2)</f>
        <v>0</v>
      </c>
      <c r="BL476" s="21" t="s">
        <v>645</v>
      </c>
      <c r="BM476" s="231" t="s">
        <v>5916</v>
      </c>
    </row>
    <row r="477" s="14" customFormat="1">
      <c r="A477" s="14"/>
      <c r="B477" s="250"/>
      <c r="C477" s="251"/>
      <c r="D477" s="240" t="s">
        <v>446</v>
      </c>
      <c r="E477" s="252" t="s">
        <v>28</v>
      </c>
      <c r="F477" s="253" t="s">
        <v>899</v>
      </c>
      <c r="G477" s="251"/>
      <c r="H477" s="252" t="s">
        <v>28</v>
      </c>
      <c r="I477" s="254"/>
      <c r="J477" s="251"/>
      <c r="K477" s="251"/>
      <c r="L477" s="255"/>
      <c r="M477" s="256"/>
      <c r="N477" s="257"/>
      <c r="O477" s="257"/>
      <c r="P477" s="257"/>
      <c r="Q477" s="257"/>
      <c r="R477" s="257"/>
      <c r="S477" s="257"/>
      <c r="T477" s="258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9" t="s">
        <v>446</v>
      </c>
      <c r="AU477" s="259" t="s">
        <v>83</v>
      </c>
      <c r="AV477" s="14" t="s">
        <v>81</v>
      </c>
      <c r="AW477" s="14" t="s">
        <v>35</v>
      </c>
      <c r="AX477" s="14" t="s">
        <v>74</v>
      </c>
      <c r="AY477" s="259" t="s">
        <v>426</v>
      </c>
    </row>
    <row r="478" s="13" customFormat="1">
      <c r="A478" s="13"/>
      <c r="B478" s="238"/>
      <c r="C478" s="239"/>
      <c r="D478" s="240" t="s">
        <v>446</v>
      </c>
      <c r="E478" s="241" t="s">
        <v>28</v>
      </c>
      <c r="F478" s="242" t="s">
        <v>5619</v>
      </c>
      <c r="G478" s="239"/>
      <c r="H478" s="243">
        <v>239.078</v>
      </c>
      <c r="I478" s="244"/>
      <c r="J478" s="239"/>
      <c r="K478" s="239"/>
      <c r="L478" s="245"/>
      <c r="M478" s="246"/>
      <c r="N478" s="247"/>
      <c r="O478" s="247"/>
      <c r="P478" s="247"/>
      <c r="Q478" s="247"/>
      <c r="R478" s="247"/>
      <c r="S478" s="247"/>
      <c r="T478" s="248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9" t="s">
        <v>446</v>
      </c>
      <c r="AU478" s="249" t="s">
        <v>83</v>
      </c>
      <c r="AV478" s="13" t="s">
        <v>83</v>
      </c>
      <c r="AW478" s="13" t="s">
        <v>35</v>
      </c>
      <c r="AX478" s="13" t="s">
        <v>81</v>
      </c>
      <c r="AY478" s="249" t="s">
        <v>426</v>
      </c>
    </row>
    <row r="479" s="2" customFormat="1" ht="33" customHeight="1">
      <c r="A479" s="42"/>
      <c r="B479" s="43"/>
      <c r="C479" s="271" t="s">
        <v>1069</v>
      </c>
      <c r="D479" s="271" t="s">
        <v>776</v>
      </c>
      <c r="E479" s="272" t="s">
        <v>5917</v>
      </c>
      <c r="F479" s="273" t="s">
        <v>5918</v>
      </c>
      <c r="G479" s="274" t="s">
        <v>436</v>
      </c>
      <c r="H479" s="275">
        <v>806.39999999999998</v>
      </c>
      <c r="I479" s="276"/>
      <c r="J479" s="277">
        <f>ROUND(I479*H479,2)</f>
        <v>0</v>
      </c>
      <c r="K479" s="273" t="s">
        <v>437</v>
      </c>
      <c r="L479" s="278"/>
      <c r="M479" s="279" t="s">
        <v>28</v>
      </c>
      <c r="N479" s="280" t="s">
        <v>45</v>
      </c>
      <c r="O479" s="88"/>
      <c r="P479" s="229">
        <f>O479*H479</f>
        <v>0</v>
      </c>
      <c r="Q479" s="229">
        <v>0.00012999999999999999</v>
      </c>
      <c r="R479" s="229">
        <f>Q479*H479</f>
        <v>0.104832</v>
      </c>
      <c r="S479" s="229">
        <v>0</v>
      </c>
      <c r="T479" s="230">
        <f>S479*H479</f>
        <v>0</v>
      </c>
      <c r="U479" s="42"/>
      <c r="V479" s="42"/>
      <c r="W479" s="42"/>
      <c r="X479" s="42"/>
      <c r="Y479" s="42"/>
      <c r="Z479" s="42"/>
      <c r="AA479" s="42"/>
      <c r="AB479" s="42"/>
      <c r="AC479" s="42"/>
      <c r="AD479" s="42"/>
      <c r="AE479" s="42"/>
      <c r="AR479" s="231" t="s">
        <v>732</v>
      </c>
      <c r="AT479" s="231" t="s">
        <v>776</v>
      </c>
      <c r="AU479" s="231" t="s">
        <v>83</v>
      </c>
      <c r="AY479" s="21" t="s">
        <v>426</v>
      </c>
      <c r="BE479" s="232">
        <f>IF(N479="základní",J479,0)</f>
        <v>0</v>
      </c>
      <c r="BF479" s="232">
        <f>IF(N479="snížená",J479,0)</f>
        <v>0</v>
      </c>
      <c r="BG479" s="232">
        <f>IF(N479="zákl. přenesená",J479,0)</f>
        <v>0</v>
      </c>
      <c r="BH479" s="232">
        <f>IF(N479="sníž. přenesená",J479,0)</f>
        <v>0</v>
      </c>
      <c r="BI479" s="232">
        <f>IF(N479="nulová",J479,0)</f>
        <v>0</v>
      </c>
      <c r="BJ479" s="21" t="s">
        <v>81</v>
      </c>
      <c r="BK479" s="232">
        <f>ROUND(I479*H479,2)</f>
        <v>0</v>
      </c>
      <c r="BL479" s="21" t="s">
        <v>645</v>
      </c>
      <c r="BM479" s="231" t="s">
        <v>5919</v>
      </c>
    </row>
    <row r="480" s="14" customFormat="1">
      <c r="A480" s="14"/>
      <c r="B480" s="250"/>
      <c r="C480" s="251"/>
      <c r="D480" s="240" t="s">
        <v>446</v>
      </c>
      <c r="E480" s="252" t="s">
        <v>28</v>
      </c>
      <c r="F480" s="253" t="s">
        <v>899</v>
      </c>
      <c r="G480" s="251"/>
      <c r="H480" s="252" t="s">
        <v>28</v>
      </c>
      <c r="I480" s="254"/>
      <c r="J480" s="251"/>
      <c r="K480" s="251"/>
      <c r="L480" s="255"/>
      <c r="M480" s="256"/>
      <c r="N480" s="257"/>
      <c r="O480" s="257"/>
      <c r="P480" s="257"/>
      <c r="Q480" s="257"/>
      <c r="R480" s="257"/>
      <c r="S480" s="257"/>
      <c r="T480" s="258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9" t="s">
        <v>446</v>
      </c>
      <c r="AU480" s="259" t="s">
        <v>83</v>
      </c>
      <c r="AV480" s="14" t="s">
        <v>81</v>
      </c>
      <c r="AW480" s="14" t="s">
        <v>35</v>
      </c>
      <c r="AX480" s="14" t="s">
        <v>74</v>
      </c>
      <c r="AY480" s="259" t="s">
        <v>426</v>
      </c>
    </row>
    <row r="481" s="13" customFormat="1">
      <c r="A481" s="13"/>
      <c r="B481" s="238"/>
      <c r="C481" s="239"/>
      <c r="D481" s="240" t="s">
        <v>446</v>
      </c>
      <c r="E481" s="241" t="s">
        <v>28</v>
      </c>
      <c r="F481" s="242" t="s">
        <v>5920</v>
      </c>
      <c r="G481" s="239"/>
      <c r="H481" s="243">
        <v>806.39999999999998</v>
      </c>
      <c r="I481" s="244"/>
      <c r="J481" s="239"/>
      <c r="K481" s="239"/>
      <c r="L481" s="245"/>
      <c r="M481" s="246"/>
      <c r="N481" s="247"/>
      <c r="O481" s="247"/>
      <c r="P481" s="247"/>
      <c r="Q481" s="247"/>
      <c r="R481" s="247"/>
      <c r="S481" s="247"/>
      <c r="T481" s="248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9" t="s">
        <v>446</v>
      </c>
      <c r="AU481" s="249" t="s">
        <v>83</v>
      </c>
      <c r="AV481" s="13" t="s">
        <v>83</v>
      </c>
      <c r="AW481" s="13" t="s">
        <v>35</v>
      </c>
      <c r="AX481" s="13" t="s">
        <v>81</v>
      </c>
      <c r="AY481" s="249" t="s">
        <v>426</v>
      </c>
    </row>
    <row r="482" s="2" customFormat="1" ht="24.15" customHeight="1">
      <c r="A482" s="42"/>
      <c r="B482" s="43"/>
      <c r="C482" s="220" t="s">
        <v>1076</v>
      </c>
      <c r="D482" s="220" t="s">
        <v>433</v>
      </c>
      <c r="E482" s="221" t="s">
        <v>3274</v>
      </c>
      <c r="F482" s="222" t="s">
        <v>3275</v>
      </c>
      <c r="G482" s="223" t="s">
        <v>949</v>
      </c>
      <c r="H482" s="224">
        <v>925.20000000000005</v>
      </c>
      <c r="I482" s="225"/>
      <c r="J482" s="226">
        <f>ROUND(I482*H482,2)</f>
        <v>0</v>
      </c>
      <c r="K482" s="222" t="s">
        <v>437</v>
      </c>
      <c r="L482" s="48"/>
      <c r="M482" s="227" t="s">
        <v>28</v>
      </c>
      <c r="N482" s="228" t="s">
        <v>45</v>
      </c>
      <c r="O482" s="88"/>
      <c r="P482" s="229">
        <f>O482*H482</f>
        <v>0</v>
      </c>
      <c r="Q482" s="229">
        <v>0</v>
      </c>
      <c r="R482" s="229">
        <f>Q482*H482</f>
        <v>0</v>
      </c>
      <c r="S482" s="229">
        <v>0</v>
      </c>
      <c r="T482" s="230">
        <f>S482*H482</f>
        <v>0</v>
      </c>
      <c r="U482" s="42"/>
      <c r="V482" s="42"/>
      <c r="W482" s="42"/>
      <c r="X482" s="42"/>
      <c r="Y482" s="42"/>
      <c r="Z482" s="42"/>
      <c r="AA482" s="42"/>
      <c r="AB482" s="42"/>
      <c r="AC482" s="42"/>
      <c r="AD482" s="42"/>
      <c r="AE482" s="42"/>
      <c r="AR482" s="231" t="s">
        <v>645</v>
      </c>
      <c r="AT482" s="231" t="s">
        <v>433</v>
      </c>
      <c r="AU482" s="231" t="s">
        <v>83</v>
      </c>
      <c r="AY482" s="21" t="s">
        <v>426</v>
      </c>
      <c r="BE482" s="232">
        <f>IF(N482="základní",J482,0)</f>
        <v>0</v>
      </c>
      <c r="BF482" s="232">
        <f>IF(N482="snížená",J482,0)</f>
        <v>0</v>
      </c>
      <c r="BG482" s="232">
        <f>IF(N482="zákl. přenesená",J482,0)</f>
        <v>0</v>
      </c>
      <c r="BH482" s="232">
        <f>IF(N482="sníž. přenesená",J482,0)</f>
        <v>0</v>
      </c>
      <c r="BI482" s="232">
        <f>IF(N482="nulová",J482,0)</f>
        <v>0</v>
      </c>
      <c r="BJ482" s="21" t="s">
        <v>81</v>
      </c>
      <c r="BK482" s="232">
        <f>ROUND(I482*H482,2)</f>
        <v>0</v>
      </c>
      <c r="BL482" s="21" t="s">
        <v>645</v>
      </c>
      <c r="BM482" s="231" t="s">
        <v>5921</v>
      </c>
    </row>
    <row r="483" s="2" customFormat="1">
      <c r="A483" s="42"/>
      <c r="B483" s="43"/>
      <c r="C483" s="44"/>
      <c r="D483" s="233" t="s">
        <v>442</v>
      </c>
      <c r="E483" s="44"/>
      <c r="F483" s="234" t="s">
        <v>3277</v>
      </c>
      <c r="G483" s="44"/>
      <c r="H483" s="44"/>
      <c r="I483" s="235"/>
      <c r="J483" s="44"/>
      <c r="K483" s="44"/>
      <c r="L483" s="48"/>
      <c r="M483" s="236"/>
      <c r="N483" s="237"/>
      <c r="O483" s="88"/>
      <c r="P483" s="88"/>
      <c r="Q483" s="88"/>
      <c r="R483" s="88"/>
      <c r="S483" s="88"/>
      <c r="T483" s="89"/>
      <c r="U483" s="42"/>
      <c r="V483" s="42"/>
      <c r="W483" s="42"/>
      <c r="X483" s="42"/>
      <c r="Y483" s="42"/>
      <c r="Z483" s="42"/>
      <c r="AA483" s="42"/>
      <c r="AB483" s="42"/>
      <c r="AC483" s="42"/>
      <c r="AD483" s="42"/>
      <c r="AE483" s="42"/>
      <c r="AT483" s="21" t="s">
        <v>442</v>
      </c>
      <c r="AU483" s="21" t="s">
        <v>83</v>
      </c>
    </row>
    <row r="484" s="13" customFormat="1">
      <c r="A484" s="13"/>
      <c r="B484" s="238"/>
      <c r="C484" s="239"/>
      <c r="D484" s="240" t="s">
        <v>446</v>
      </c>
      <c r="E484" s="241" t="s">
        <v>28</v>
      </c>
      <c r="F484" s="242" t="s">
        <v>5601</v>
      </c>
      <c r="G484" s="239"/>
      <c r="H484" s="243">
        <v>925.20000000000005</v>
      </c>
      <c r="I484" s="244"/>
      <c r="J484" s="239"/>
      <c r="K484" s="239"/>
      <c r="L484" s="245"/>
      <c r="M484" s="246"/>
      <c r="N484" s="247"/>
      <c r="O484" s="247"/>
      <c r="P484" s="247"/>
      <c r="Q484" s="247"/>
      <c r="R484" s="247"/>
      <c r="S484" s="247"/>
      <c r="T484" s="248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9" t="s">
        <v>446</v>
      </c>
      <c r="AU484" s="249" t="s">
        <v>83</v>
      </c>
      <c r="AV484" s="13" t="s">
        <v>83</v>
      </c>
      <c r="AW484" s="13" t="s">
        <v>35</v>
      </c>
      <c r="AX484" s="13" t="s">
        <v>81</v>
      </c>
      <c r="AY484" s="249" t="s">
        <v>426</v>
      </c>
    </row>
    <row r="485" s="2" customFormat="1" ht="24.15" customHeight="1">
      <c r="A485" s="42"/>
      <c r="B485" s="43"/>
      <c r="C485" s="271" t="s">
        <v>1083</v>
      </c>
      <c r="D485" s="271" t="s">
        <v>776</v>
      </c>
      <c r="E485" s="272" t="s">
        <v>3280</v>
      </c>
      <c r="F485" s="273" t="s">
        <v>3281</v>
      </c>
      <c r="G485" s="274" t="s">
        <v>949</v>
      </c>
      <c r="H485" s="275">
        <v>1110.24</v>
      </c>
      <c r="I485" s="276"/>
      <c r="J485" s="277">
        <f>ROUND(I485*H485,2)</f>
        <v>0</v>
      </c>
      <c r="K485" s="273" t="s">
        <v>28</v>
      </c>
      <c r="L485" s="278"/>
      <c r="M485" s="279" t="s">
        <v>28</v>
      </c>
      <c r="N485" s="280" t="s">
        <v>45</v>
      </c>
      <c r="O485" s="88"/>
      <c r="P485" s="229">
        <f>O485*H485</f>
        <v>0</v>
      </c>
      <c r="Q485" s="229">
        <v>1.0000000000000001E-05</v>
      </c>
      <c r="R485" s="229">
        <f>Q485*H485</f>
        <v>0.011102400000000002</v>
      </c>
      <c r="S485" s="229">
        <v>0</v>
      </c>
      <c r="T485" s="230">
        <f>S485*H485</f>
        <v>0</v>
      </c>
      <c r="U485" s="42"/>
      <c r="V485" s="42"/>
      <c r="W485" s="42"/>
      <c r="X485" s="42"/>
      <c r="Y485" s="42"/>
      <c r="Z485" s="42"/>
      <c r="AA485" s="42"/>
      <c r="AB485" s="42"/>
      <c r="AC485" s="42"/>
      <c r="AD485" s="42"/>
      <c r="AE485" s="42"/>
      <c r="AR485" s="231" t="s">
        <v>732</v>
      </c>
      <c r="AT485" s="231" t="s">
        <v>776</v>
      </c>
      <c r="AU485" s="231" t="s">
        <v>83</v>
      </c>
      <c r="AY485" s="21" t="s">
        <v>426</v>
      </c>
      <c r="BE485" s="232">
        <f>IF(N485="základní",J485,0)</f>
        <v>0</v>
      </c>
      <c r="BF485" s="232">
        <f>IF(N485="snížená",J485,0)</f>
        <v>0</v>
      </c>
      <c r="BG485" s="232">
        <f>IF(N485="zákl. přenesená",J485,0)</f>
        <v>0</v>
      </c>
      <c r="BH485" s="232">
        <f>IF(N485="sníž. přenesená",J485,0)</f>
        <v>0</v>
      </c>
      <c r="BI485" s="232">
        <f>IF(N485="nulová",J485,0)</f>
        <v>0</v>
      </c>
      <c r="BJ485" s="21" t="s">
        <v>81</v>
      </c>
      <c r="BK485" s="232">
        <f>ROUND(I485*H485,2)</f>
        <v>0</v>
      </c>
      <c r="BL485" s="21" t="s">
        <v>645</v>
      </c>
      <c r="BM485" s="231" t="s">
        <v>5922</v>
      </c>
    </row>
    <row r="486" s="13" customFormat="1">
      <c r="A486" s="13"/>
      <c r="B486" s="238"/>
      <c r="C486" s="239"/>
      <c r="D486" s="240" t="s">
        <v>446</v>
      </c>
      <c r="E486" s="241" t="s">
        <v>28</v>
      </c>
      <c r="F486" s="242" t="s">
        <v>5923</v>
      </c>
      <c r="G486" s="239"/>
      <c r="H486" s="243">
        <v>1110.24</v>
      </c>
      <c r="I486" s="244"/>
      <c r="J486" s="239"/>
      <c r="K486" s="239"/>
      <c r="L486" s="245"/>
      <c r="M486" s="246"/>
      <c r="N486" s="247"/>
      <c r="O486" s="247"/>
      <c r="P486" s="247"/>
      <c r="Q486" s="247"/>
      <c r="R486" s="247"/>
      <c r="S486" s="247"/>
      <c r="T486" s="248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9" t="s">
        <v>446</v>
      </c>
      <c r="AU486" s="249" t="s">
        <v>83</v>
      </c>
      <c r="AV486" s="13" t="s">
        <v>83</v>
      </c>
      <c r="AW486" s="13" t="s">
        <v>35</v>
      </c>
      <c r="AX486" s="13" t="s">
        <v>81</v>
      </c>
      <c r="AY486" s="249" t="s">
        <v>426</v>
      </c>
    </row>
    <row r="487" s="2" customFormat="1" ht="37.8" customHeight="1">
      <c r="A487" s="42"/>
      <c r="B487" s="43"/>
      <c r="C487" s="220" t="s">
        <v>1091</v>
      </c>
      <c r="D487" s="220" t="s">
        <v>433</v>
      </c>
      <c r="E487" s="221" t="s">
        <v>5924</v>
      </c>
      <c r="F487" s="222" t="s">
        <v>5925</v>
      </c>
      <c r="G487" s="223" t="s">
        <v>436</v>
      </c>
      <c r="H487" s="224">
        <v>672</v>
      </c>
      <c r="I487" s="225"/>
      <c r="J487" s="226">
        <f>ROUND(I487*H487,2)</f>
        <v>0</v>
      </c>
      <c r="K487" s="222" t="s">
        <v>437</v>
      </c>
      <c r="L487" s="48"/>
      <c r="M487" s="227" t="s">
        <v>28</v>
      </c>
      <c r="N487" s="228" t="s">
        <v>45</v>
      </c>
      <c r="O487" s="88"/>
      <c r="P487" s="229">
        <f>O487*H487</f>
        <v>0</v>
      </c>
      <c r="Q487" s="229">
        <v>0</v>
      </c>
      <c r="R487" s="229">
        <f>Q487*H487</f>
        <v>0</v>
      </c>
      <c r="S487" s="229">
        <v>0</v>
      </c>
      <c r="T487" s="230">
        <f>S487*H487</f>
        <v>0</v>
      </c>
      <c r="U487" s="42"/>
      <c r="V487" s="42"/>
      <c r="W487" s="42"/>
      <c r="X487" s="42"/>
      <c r="Y487" s="42"/>
      <c r="Z487" s="42"/>
      <c r="AA487" s="42"/>
      <c r="AB487" s="42"/>
      <c r="AC487" s="42"/>
      <c r="AD487" s="42"/>
      <c r="AE487" s="42"/>
      <c r="AR487" s="231" t="s">
        <v>645</v>
      </c>
      <c r="AT487" s="231" t="s">
        <v>433</v>
      </c>
      <c r="AU487" s="231" t="s">
        <v>83</v>
      </c>
      <c r="AY487" s="21" t="s">
        <v>426</v>
      </c>
      <c r="BE487" s="232">
        <f>IF(N487="základní",J487,0)</f>
        <v>0</v>
      </c>
      <c r="BF487" s="232">
        <f>IF(N487="snížená",J487,0)</f>
        <v>0</v>
      </c>
      <c r="BG487" s="232">
        <f>IF(N487="zákl. přenesená",J487,0)</f>
        <v>0</v>
      </c>
      <c r="BH487" s="232">
        <f>IF(N487="sníž. přenesená",J487,0)</f>
        <v>0</v>
      </c>
      <c r="BI487" s="232">
        <f>IF(N487="nulová",J487,0)</f>
        <v>0</v>
      </c>
      <c r="BJ487" s="21" t="s">
        <v>81</v>
      </c>
      <c r="BK487" s="232">
        <f>ROUND(I487*H487,2)</f>
        <v>0</v>
      </c>
      <c r="BL487" s="21" t="s">
        <v>645</v>
      </c>
      <c r="BM487" s="231" t="s">
        <v>5926</v>
      </c>
    </row>
    <row r="488" s="2" customFormat="1">
      <c r="A488" s="42"/>
      <c r="B488" s="43"/>
      <c r="C488" s="44"/>
      <c r="D488" s="233" t="s">
        <v>442</v>
      </c>
      <c r="E488" s="44"/>
      <c r="F488" s="234" t="s">
        <v>5927</v>
      </c>
      <c r="G488" s="44"/>
      <c r="H488" s="44"/>
      <c r="I488" s="235"/>
      <c r="J488" s="44"/>
      <c r="K488" s="44"/>
      <c r="L488" s="48"/>
      <c r="M488" s="236"/>
      <c r="N488" s="237"/>
      <c r="O488" s="88"/>
      <c r="P488" s="88"/>
      <c r="Q488" s="88"/>
      <c r="R488" s="88"/>
      <c r="S488" s="88"/>
      <c r="T488" s="89"/>
      <c r="U488" s="42"/>
      <c r="V488" s="42"/>
      <c r="W488" s="42"/>
      <c r="X488" s="42"/>
      <c r="Y488" s="42"/>
      <c r="Z488" s="42"/>
      <c r="AA488" s="42"/>
      <c r="AB488" s="42"/>
      <c r="AC488" s="42"/>
      <c r="AD488" s="42"/>
      <c r="AE488" s="42"/>
      <c r="AT488" s="21" t="s">
        <v>442</v>
      </c>
      <c r="AU488" s="21" t="s">
        <v>83</v>
      </c>
    </row>
    <row r="489" s="13" customFormat="1">
      <c r="A489" s="13"/>
      <c r="B489" s="238"/>
      <c r="C489" s="239"/>
      <c r="D489" s="240" t="s">
        <v>446</v>
      </c>
      <c r="E489" s="241" t="s">
        <v>28</v>
      </c>
      <c r="F489" s="242" t="s">
        <v>5594</v>
      </c>
      <c r="G489" s="239"/>
      <c r="H489" s="243">
        <v>672</v>
      </c>
      <c r="I489" s="244"/>
      <c r="J489" s="239"/>
      <c r="K489" s="239"/>
      <c r="L489" s="245"/>
      <c r="M489" s="246"/>
      <c r="N489" s="247"/>
      <c r="O489" s="247"/>
      <c r="P489" s="247"/>
      <c r="Q489" s="247"/>
      <c r="R489" s="247"/>
      <c r="S489" s="247"/>
      <c r="T489" s="248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9" t="s">
        <v>446</v>
      </c>
      <c r="AU489" s="249" t="s">
        <v>83</v>
      </c>
      <c r="AV489" s="13" t="s">
        <v>83</v>
      </c>
      <c r="AW489" s="13" t="s">
        <v>35</v>
      </c>
      <c r="AX489" s="13" t="s">
        <v>81</v>
      </c>
      <c r="AY489" s="249" t="s">
        <v>426</v>
      </c>
    </row>
    <row r="490" s="2" customFormat="1" ht="24.15" customHeight="1">
      <c r="A490" s="42"/>
      <c r="B490" s="43"/>
      <c r="C490" s="220" t="s">
        <v>1103</v>
      </c>
      <c r="D490" s="220" t="s">
        <v>433</v>
      </c>
      <c r="E490" s="221" t="s">
        <v>5928</v>
      </c>
      <c r="F490" s="222" t="s">
        <v>5929</v>
      </c>
      <c r="G490" s="223" t="s">
        <v>436</v>
      </c>
      <c r="H490" s="224">
        <v>1067.232</v>
      </c>
      <c r="I490" s="225"/>
      <c r="J490" s="226">
        <f>ROUND(I490*H490,2)</f>
        <v>0</v>
      </c>
      <c r="K490" s="222" t="s">
        <v>437</v>
      </c>
      <c r="L490" s="48"/>
      <c r="M490" s="227" t="s">
        <v>28</v>
      </c>
      <c r="N490" s="228" t="s">
        <v>45</v>
      </c>
      <c r="O490" s="88"/>
      <c r="P490" s="229">
        <f>O490*H490</f>
        <v>0</v>
      </c>
      <c r="Q490" s="229">
        <v>0</v>
      </c>
      <c r="R490" s="229">
        <f>Q490*H490</f>
        <v>0</v>
      </c>
      <c r="S490" s="229">
        <v>0.00012999999999999999</v>
      </c>
      <c r="T490" s="230">
        <f>S490*H490</f>
        <v>0.13874015999999997</v>
      </c>
      <c r="U490" s="42"/>
      <c r="V490" s="42"/>
      <c r="W490" s="42"/>
      <c r="X490" s="42"/>
      <c r="Y490" s="42"/>
      <c r="Z490" s="42"/>
      <c r="AA490" s="42"/>
      <c r="AB490" s="42"/>
      <c r="AC490" s="42"/>
      <c r="AD490" s="42"/>
      <c r="AE490" s="42"/>
      <c r="AR490" s="231" t="s">
        <v>645</v>
      </c>
      <c r="AT490" s="231" t="s">
        <v>433</v>
      </c>
      <c r="AU490" s="231" t="s">
        <v>83</v>
      </c>
      <c r="AY490" s="21" t="s">
        <v>426</v>
      </c>
      <c r="BE490" s="232">
        <f>IF(N490="základní",J490,0)</f>
        <v>0</v>
      </c>
      <c r="BF490" s="232">
        <f>IF(N490="snížená",J490,0)</f>
        <v>0</v>
      </c>
      <c r="BG490" s="232">
        <f>IF(N490="zákl. přenesená",J490,0)</f>
        <v>0</v>
      </c>
      <c r="BH490" s="232">
        <f>IF(N490="sníž. přenesená",J490,0)</f>
        <v>0</v>
      </c>
      <c r="BI490" s="232">
        <f>IF(N490="nulová",J490,0)</f>
        <v>0</v>
      </c>
      <c r="BJ490" s="21" t="s">
        <v>81</v>
      </c>
      <c r="BK490" s="232">
        <f>ROUND(I490*H490,2)</f>
        <v>0</v>
      </c>
      <c r="BL490" s="21" t="s">
        <v>645</v>
      </c>
      <c r="BM490" s="231" t="s">
        <v>5930</v>
      </c>
    </row>
    <row r="491" s="2" customFormat="1">
      <c r="A491" s="42"/>
      <c r="B491" s="43"/>
      <c r="C491" s="44"/>
      <c r="D491" s="233" t="s">
        <v>442</v>
      </c>
      <c r="E491" s="44"/>
      <c r="F491" s="234" t="s">
        <v>5931</v>
      </c>
      <c r="G491" s="44"/>
      <c r="H491" s="44"/>
      <c r="I491" s="235"/>
      <c r="J491" s="44"/>
      <c r="K491" s="44"/>
      <c r="L491" s="48"/>
      <c r="M491" s="236"/>
      <c r="N491" s="237"/>
      <c r="O491" s="88"/>
      <c r="P491" s="88"/>
      <c r="Q491" s="88"/>
      <c r="R491" s="88"/>
      <c r="S491" s="88"/>
      <c r="T491" s="89"/>
      <c r="U491" s="42"/>
      <c r="V491" s="42"/>
      <c r="W491" s="42"/>
      <c r="X491" s="42"/>
      <c r="Y491" s="42"/>
      <c r="Z491" s="42"/>
      <c r="AA491" s="42"/>
      <c r="AB491" s="42"/>
      <c r="AC491" s="42"/>
      <c r="AD491" s="42"/>
      <c r="AE491" s="42"/>
      <c r="AT491" s="21" t="s">
        <v>442</v>
      </c>
      <c r="AU491" s="21" t="s">
        <v>83</v>
      </c>
    </row>
    <row r="492" s="14" customFormat="1">
      <c r="A492" s="14"/>
      <c r="B492" s="250"/>
      <c r="C492" s="251"/>
      <c r="D492" s="240" t="s">
        <v>446</v>
      </c>
      <c r="E492" s="252" t="s">
        <v>28</v>
      </c>
      <c r="F492" s="253" t="s">
        <v>5637</v>
      </c>
      <c r="G492" s="251"/>
      <c r="H492" s="252" t="s">
        <v>28</v>
      </c>
      <c r="I492" s="254"/>
      <c r="J492" s="251"/>
      <c r="K492" s="251"/>
      <c r="L492" s="255"/>
      <c r="M492" s="256"/>
      <c r="N492" s="257"/>
      <c r="O492" s="257"/>
      <c r="P492" s="257"/>
      <c r="Q492" s="257"/>
      <c r="R492" s="257"/>
      <c r="S492" s="257"/>
      <c r="T492" s="258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9" t="s">
        <v>446</v>
      </c>
      <c r="AU492" s="259" t="s">
        <v>83</v>
      </c>
      <c r="AV492" s="14" t="s">
        <v>81</v>
      </c>
      <c r="AW492" s="14" t="s">
        <v>35</v>
      </c>
      <c r="AX492" s="14" t="s">
        <v>74</v>
      </c>
      <c r="AY492" s="259" t="s">
        <v>426</v>
      </c>
    </row>
    <row r="493" s="13" customFormat="1">
      <c r="A493" s="13"/>
      <c r="B493" s="238"/>
      <c r="C493" s="239"/>
      <c r="D493" s="240" t="s">
        <v>446</v>
      </c>
      <c r="E493" s="241" t="s">
        <v>28</v>
      </c>
      <c r="F493" s="242" t="s">
        <v>5590</v>
      </c>
      <c r="G493" s="239"/>
      <c r="H493" s="243">
        <v>838</v>
      </c>
      <c r="I493" s="244"/>
      <c r="J493" s="239"/>
      <c r="K493" s="239"/>
      <c r="L493" s="245"/>
      <c r="M493" s="246"/>
      <c r="N493" s="247"/>
      <c r="O493" s="247"/>
      <c r="P493" s="247"/>
      <c r="Q493" s="247"/>
      <c r="R493" s="247"/>
      <c r="S493" s="247"/>
      <c r="T493" s="248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49" t="s">
        <v>446</v>
      </c>
      <c r="AU493" s="249" t="s">
        <v>83</v>
      </c>
      <c r="AV493" s="13" t="s">
        <v>83</v>
      </c>
      <c r="AW493" s="13" t="s">
        <v>35</v>
      </c>
      <c r="AX493" s="13" t="s">
        <v>74</v>
      </c>
      <c r="AY493" s="249" t="s">
        <v>426</v>
      </c>
    </row>
    <row r="494" s="13" customFormat="1">
      <c r="A494" s="13"/>
      <c r="B494" s="238"/>
      <c r="C494" s="239"/>
      <c r="D494" s="240" t="s">
        <v>446</v>
      </c>
      <c r="E494" s="241" t="s">
        <v>28</v>
      </c>
      <c r="F494" s="242" t="s">
        <v>5596</v>
      </c>
      <c r="G494" s="239"/>
      <c r="H494" s="243">
        <v>199.232</v>
      </c>
      <c r="I494" s="244"/>
      <c r="J494" s="239"/>
      <c r="K494" s="239"/>
      <c r="L494" s="245"/>
      <c r="M494" s="246"/>
      <c r="N494" s="247"/>
      <c r="O494" s="247"/>
      <c r="P494" s="247"/>
      <c r="Q494" s="247"/>
      <c r="R494" s="247"/>
      <c r="S494" s="247"/>
      <c r="T494" s="248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9" t="s">
        <v>446</v>
      </c>
      <c r="AU494" s="249" t="s">
        <v>83</v>
      </c>
      <c r="AV494" s="13" t="s">
        <v>83</v>
      </c>
      <c r="AW494" s="13" t="s">
        <v>35</v>
      </c>
      <c r="AX494" s="13" t="s">
        <v>74</v>
      </c>
      <c r="AY494" s="249" t="s">
        <v>426</v>
      </c>
    </row>
    <row r="495" s="13" customFormat="1">
      <c r="A495" s="13"/>
      <c r="B495" s="238"/>
      <c r="C495" s="239"/>
      <c r="D495" s="240" t="s">
        <v>446</v>
      </c>
      <c r="E495" s="241" t="s">
        <v>28</v>
      </c>
      <c r="F495" s="242" t="s">
        <v>5598</v>
      </c>
      <c r="G495" s="239"/>
      <c r="H495" s="243">
        <v>30</v>
      </c>
      <c r="I495" s="244"/>
      <c r="J495" s="239"/>
      <c r="K495" s="239"/>
      <c r="L495" s="245"/>
      <c r="M495" s="246"/>
      <c r="N495" s="247"/>
      <c r="O495" s="247"/>
      <c r="P495" s="247"/>
      <c r="Q495" s="247"/>
      <c r="R495" s="247"/>
      <c r="S495" s="247"/>
      <c r="T495" s="248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9" t="s">
        <v>446</v>
      </c>
      <c r="AU495" s="249" t="s">
        <v>83</v>
      </c>
      <c r="AV495" s="13" t="s">
        <v>83</v>
      </c>
      <c r="AW495" s="13" t="s">
        <v>35</v>
      </c>
      <c r="AX495" s="13" t="s">
        <v>74</v>
      </c>
      <c r="AY495" s="249" t="s">
        <v>426</v>
      </c>
    </row>
    <row r="496" s="15" customFormat="1">
      <c r="A496" s="15"/>
      <c r="B496" s="260"/>
      <c r="C496" s="261"/>
      <c r="D496" s="240" t="s">
        <v>446</v>
      </c>
      <c r="E496" s="262" t="s">
        <v>28</v>
      </c>
      <c r="F496" s="263" t="s">
        <v>466</v>
      </c>
      <c r="G496" s="261"/>
      <c r="H496" s="264">
        <v>1067.232</v>
      </c>
      <c r="I496" s="265"/>
      <c r="J496" s="261"/>
      <c r="K496" s="261"/>
      <c r="L496" s="266"/>
      <c r="M496" s="267"/>
      <c r="N496" s="268"/>
      <c r="O496" s="268"/>
      <c r="P496" s="268"/>
      <c r="Q496" s="268"/>
      <c r="R496" s="268"/>
      <c r="S496" s="268"/>
      <c r="T496" s="269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T496" s="270" t="s">
        <v>446</v>
      </c>
      <c r="AU496" s="270" t="s">
        <v>83</v>
      </c>
      <c r="AV496" s="15" t="s">
        <v>438</v>
      </c>
      <c r="AW496" s="15" t="s">
        <v>35</v>
      </c>
      <c r="AX496" s="15" t="s">
        <v>81</v>
      </c>
      <c r="AY496" s="270" t="s">
        <v>426</v>
      </c>
    </row>
    <row r="497" s="2" customFormat="1" ht="16.5" customHeight="1">
      <c r="A497" s="42"/>
      <c r="B497" s="43"/>
      <c r="C497" s="220" t="s">
        <v>1108</v>
      </c>
      <c r="D497" s="220" t="s">
        <v>433</v>
      </c>
      <c r="E497" s="221" t="s">
        <v>5932</v>
      </c>
      <c r="F497" s="222" t="s">
        <v>5933</v>
      </c>
      <c r="G497" s="223" t="s">
        <v>859</v>
      </c>
      <c r="H497" s="224">
        <v>11</v>
      </c>
      <c r="I497" s="225"/>
      <c r="J497" s="226">
        <f>ROUND(I497*H497,2)</f>
        <v>0</v>
      </c>
      <c r="K497" s="222" t="s">
        <v>437</v>
      </c>
      <c r="L497" s="48"/>
      <c r="M497" s="227" t="s">
        <v>28</v>
      </c>
      <c r="N497" s="228" t="s">
        <v>45</v>
      </c>
      <c r="O497" s="88"/>
      <c r="P497" s="229">
        <f>O497*H497</f>
        <v>0</v>
      </c>
      <c r="Q497" s="229">
        <v>0</v>
      </c>
      <c r="R497" s="229">
        <f>Q497*H497</f>
        <v>0</v>
      </c>
      <c r="S497" s="229">
        <v>0.016500000000000001</v>
      </c>
      <c r="T497" s="230">
        <f>S497*H497</f>
        <v>0.1815</v>
      </c>
      <c r="U497" s="42"/>
      <c r="V497" s="42"/>
      <c r="W497" s="42"/>
      <c r="X497" s="42"/>
      <c r="Y497" s="42"/>
      <c r="Z497" s="42"/>
      <c r="AA497" s="42"/>
      <c r="AB497" s="42"/>
      <c r="AC497" s="42"/>
      <c r="AD497" s="42"/>
      <c r="AE497" s="42"/>
      <c r="AR497" s="231" t="s">
        <v>645</v>
      </c>
      <c r="AT497" s="231" t="s">
        <v>433</v>
      </c>
      <c r="AU497" s="231" t="s">
        <v>83</v>
      </c>
      <c r="AY497" s="21" t="s">
        <v>426</v>
      </c>
      <c r="BE497" s="232">
        <f>IF(N497="základní",J497,0)</f>
        <v>0</v>
      </c>
      <c r="BF497" s="232">
        <f>IF(N497="snížená",J497,0)</f>
        <v>0</v>
      </c>
      <c r="BG497" s="232">
        <f>IF(N497="zákl. přenesená",J497,0)</f>
        <v>0</v>
      </c>
      <c r="BH497" s="232">
        <f>IF(N497="sníž. přenesená",J497,0)</f>
        <v>0</v>
      </c>
      <c r="BI497" s="232">
        <f>IF(N497="nulová",J497,0)</f>
        <v>0</v>
      </c>
      <c r="BJ497" s="21" t="s">
        <v>81</v>
      </c>
      <c r="BK497" s="232">
        <f>ROUND(I497*H497,2)</f>
        <v>0</v>
      </c>
      <c r="BL497" s="21" t="s">
        <v>645</v>
      </c>
      <c r="BM497" s="231" t="s">
        <v>5934</v>
      </c>
    </row>
    <row r="498" s="2" customFormat="1">
      <c r="A498" s="42"/>
      <c r="B498" s="43"/>
      <c r="C498" s="44"/>
      <c r="D498" s="233" t="s">
        <v>442</v>
      </c>
      <c r="E498" s="44"/>
      <c r="F498" s="234" t="s">
        <v>5935</v>
      </c>
      <c r="G498" s="44"/>
      <c r="H498" s="44"/>
      <c r="I498" s="235"/>
      <c r="J498" s="44"/>
      <c r="K498" s="44"/>
      <c r="L498" s="48"/>
      <c r="M498" s="236"/>
      <c r="N498" s="237"/>
      <c r="O498" s="88"/>
      <c r="P498" s="88"/>
      <c r="Q498" s="88"/>
      <c r="R498" s="88"/>
      <c r="S498" s="88"/>
      <c r="T498" s="89"/>
      <c r="U498" s="42"/>
      <c r="V498" s="42"/>
      <c r="W498" s="42"/>
      <c r="X498" s="42"/>
      <c r="Y498" s="42"/>
      <c r="Z498" s="42"/>
      <c r="AA498" s="42"/>
      <c r="AB498" s="42"/>
      <c r="AC498" s="42"/>
      <c r="AD498" s="42"/>
      <c r="AE498" s="42"/>
      <c r="AT498" s="21" t="s">
        <v>442</v>
      </c>
      <c r="AU498" s="21" t="s">
        <v>83</v>
      </c>
    </row>
    <row r="499" s="14" customFormat="1">
      <c r="A499" s="14"/>
      <c r="B499" s="250"/>
      <c r="C499" s="251"/>
      <c r="D499" s="240" t="s">
        <v>446</v>
      </c>
      <c r="E499" s="252" t="s">
        <v>28</v>
      </c>
      <c r="F499" s="253" t="s">
        <v>5637</v>
      </c>
      <c r="G499" s="251"/>
      <c r="H499" s="252" t="s">
        <v>28</v>
      </c>
      <c r="I499" s="254"/>
      <c r="J499" s="251"/>
      <c r="K499" s="251"/>
      <c r="L499" s="255"/>
      <c r="M499" s="256"/>
      <c r="N499" s="257"/>
      <c r="O499" s="257"/>
      <c r="P499" s="257"/>
      <c r="Q499" s="257"/>
      <c r="R499" s="257"/>
      <c r="S499" s="257"/>
      <c r="T499" s="258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9" t="s">
        <v>446</v>
      </c>
      <c r="AU499" s="259" t="s">
        <v>83</v>
      </c>
      <c r="AV499" s="14" t="s">
        <v>81</v>
      </c>
      <c r="AW499" s="14" t="s">
        <v>35</v>
      </c>
      <c r="AX499" s="14" t="s">
        <v>74</v>
      </c>
      <c r="AY499" s="259" t="s">
        <v>426</v>
      </c>
    </row>
    <row r="500" s="13" customFormat="1">
      <c r="A500" s="13"/>
      <c r="B500" s="238"/>
      <c r="C500" s="239"/>
      <c r="D500" s="240" t="s">
        <v>446</v>
      </c>
      <c r="E500" s="241" t="s">
        <v>28</v>
      </c>
      <c r="F500" s="242" t="s">
        <v>429</v>
      </c>
      <c r="G500" s="239"/>
      <c r="H500" s="243">
        <v>11</v>
      </c>
      <c r="I500" s="244"/>
      <c r="J500" s="239"/>
      <c r="K500" s="239"/>
      <c r="L500" s="245"/>
      <c r="M500" s="246"/>
      <c r="N500" s="247"/>
      <c r="O500" s="247"/>
      <c r="P500" s="247"/>
      <c r="Q500" s="247"/>
      <c r="R500" s="247"/>
      <c r="S500" s="247"/>
      <c r="T500" s="248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9" t="s">
        <v>446</v>
      </c>
      <c r="AU500" s="249" t="s">
        <v>83</v>
      </c>
      <c r="AV500" s="13" t="s">
        <v>83</v>
      </c>
      <c r="AW500" s="13" t="s">
        <v>35</v>
      </c>
      <c r="AX500" s="13" t="s">
        <v>81</v>
      </c>
      <c r="AY500" s="249" t="s">
        <v>426</v>
      </c>
    </row>
    <row r="501" s="2" customFormat="1" ht="16.5" customHeight="1">
      <c r="A501" s="42"/>
      <c r="B501" s="43"/>
      <c r="C501" s="220" t="s">
        <v>1116</v>
      </c>
      <c r="D501" s="220" t="s">
        <v>433</v>
      </c>
      <c r="E501" s="221" t="s">
        <v>5936</v>
      </c>
      <c r="F501" s="222" t="s">
        <v>5937</v>
      </c>
      <c r="G501" s="223" t="s">
        <v>1452</v>
      </c>
      <c r="H501" s="224">
        <v>1</v>
      </c>
      <c r="I501" s="225"/>
      <c r="J501" s="226">
        <f>ROUND(I501*H501,2)</f>
        <v>0</v>
      </c>
      <c r="K501" s="222" t="s">
        <v>28</v>
      </c>
      <c r="L501" s="48"/>
      <c r="M501" s="227" t="s">
        <v>28</v>
      </c>
      <c r="N501" s="228" t="s">
        <v>45</v>
      </c>
      <c r="O501" s="88"/>
      <c r="P501" s="229">
        <f>O501*H501</f>
        <v>0</v>
      </c>
      <c r="Q501" s="229">
        <v>0</v>
      </c>
      <c r="R501" s="229">
        <f>Q501*H501</f>
        <v>0</v>
      </c>
      <c r="S501" s="229">
        <v>0</v>
      </c>
      <c r="T501" s="230">
        <f>S501*H501</f>
        <v>0</v>
      </c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2"/>
      <c r="AR501" s="231" t="s">
        <v>645</v>
      </c>
      <c r="AT501" s="231" t="s">
        <v>433</v>
      </c>
      <c r="AU501" s="231" t="s">
        <v>83</v>
      </c>
      <c r="AY501" s="21" t="s">
        <v>426</v>
      </c>
      <c r="BE501" s="232">
        <f>IF(N501="základní",J501,0)</f>
        <v>0</v>
      </c>
      <c r="BF501" s="232">
        <f>IF(N501="snížená",J501,0)</f>
        <v>0</v>
      </c>
      <c r="BG501" s="232">
        <f>IF(N501="zákl. přenesená",J501,0)</f>
        <v>0</v>
      </c>
      <c r="BH501" s="232">
        <f>IF(N501="sníž. přenesená",J501,0)</f>
        <v>0</v>
      </c>
      <c r="BI501" s="232">
        <f>IF(N501="nulová",J501,0)</f>
        <v>0</v>
      </c>
      <c r="BJ501" s="21" t="s">
        <v>81</v>
      </c>
      <c r="BK501" s="232">
        <f>ROUND(I501*H501,2)</f>
        <v>0</v>
      </c>
      <c r="BL501" s="21" t="s">
        <v>645</v>
      </c>
      <c r="BM501" s="231" t="s">
        <v>5938</v>
      </c>
    </row>
    <row r="502" s="14" customFormat="1">
      <c r="A502" s="14"/>
      <c r="B502" s="250"/>
      <c r="C502" s="251"/>
      <c r="D502" s="240" t="s">
        <v>446</v>
      </c>
      <c r="E502" s="252" t="s">
        <v>28</v>
      </c>
      <c r="F502" s="253" t="s">
        <v>5637</v>
      </c>
      <c r="G502" s="251"/>
      <c r="H502" s="252" t="s">
        <v>28</v>
      </c>
      <c r="I502" s="254"/>
      <c r="J502" s="251"/>
      <c r="K502" s="251"/>
      <c r="L502" s="255"/>
      <c r="M502" s="256"/>
      <c r="N502" s="257"/>
      <c r="O502" s="257"/>
      <c r="P502" s="257"/>
      <c r="Q502" s="257"/>
      <c r="R502" s="257"/>
      <c r="S502" s="257"/>
      <c r="T502" s="258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59" t="s">
        <v>446</v>
      </c>
      <c r="AU502" s="259" t="s">
        <v>83</v>
      </c>
      <c r="AV502" s="14" t="s">
        <v>81</v>
      </c>
      <c r="AW502" s="14" t="s">
        <v>35</v>
      </c>
      <c r="AX502" s="14" t="s">
        <v>74</v>
      </c>
      <c r="AY502" s="259" t="s">
        <v>426</v>
      </c>
    </row>
    <row r="503" s="13" customFormat="1">
      <c r="A503" s="13"/>
      <c r="B503" s="238"/>
      <c r="C503" s="239"/>
      <c r="D503" s="240" t="s">
        <v>446</v>
      </c>
      <c r="E503" s="241" t="s">
        <v>28</v>
      </c>
      <c r="F503" s="242" t="s">
        <v>81</v>
      </c>
      <c r="G503" s="239"/>
      <c r="H503" s="243">
        <v>1</v>
      </c>
      <c r="I503" s="244"/>
      <c r="J503" s="239"/>
      <c r="K503" s="239"/>
      <c r="L503" s="245"/>
      <c r="M503" s="246"/>
      <c r="N503" s="247"/>
      <c r="O503" s="247"/>
      <c r="P503" s="247"/>
      <c r="Q503" s="247"/>
      <c r="R503" s="247"/>
      <c r="S503" s="247"/>
      <c r="T503" s="248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9" t="s">
        <v>446</v>
      </c>
      <c r="AU503" s="249" t="s">
        <v>83</v>
      </c>
      <c r="AV503" s="13" t="s">
        <v>83</v>
      </c>
      <c r="AW503" s="13" t="s">
        <v>35</v>
      </c>
      <c r="AX503" s="13" t="s">
        <v>81</v>
      </c>
      <c r="AY503" s="249" t="s">
        <v>426</v>
      </c>
    </row>
    <row r="504" s="2" customFormat="1" ht="49.05" customHeight="1">
      <c r="A504" s="42"/>
      <c r="B504" s="43"/>
      <c r="C504" s="220" t="s">
        <v>1123</v>
      </c>
      <c r="D504" s="220" t="s">
        <v>433</v>
      </c>
      <c r="E504" s="221" t="s">
        <v>3285</v>
      </c>
      <c r="F504" s="222" t="s">
        <v>3286</v>
      </c>
      <c r="G504" s="223" t="s">
        <v>740</v>
      </c>
      <c r="H504" s="224">
        <v>5.0460000000000003</v>
      </c>
      <c r="I504" s="225"/>
      <c r="J504" s="226">
        <f>ROUND(I504*H504,2)</f>
        <v>0</v>
      </c>
      <c r="K504" s="222" t="s">
        <v>437</v>
      </c>
      <c r="L504" s="48"/>
      <c r="M504" s="227" t="s">
        <v>28</v>
      </c>
      <c r="N504" s="228" t="s">
        <v>45</v>
      </c>
      <c r="O504" s="88"/>
      <c r="P504" s="229">
        <f>O504*H504</f>
        <v>0</v>
      </c>
      <c r="Q504" s="229">
        <v>0</v>
      </c>
      <c r="R504" s="229">
        <f>Q504*H504</f>
        <v>0</v>
      </c>
      <c r="S504" s="229">
        <v>0</v>
      </c>
      <c r="T504" s="230">
        <f>S504*H504</f>
        <v>0</v>
      </c>
      <c r="U504" s="42"/>
      <c r="V504" s="42"/>
      <c r="W504" s="42"/>
      <c r="X504" s="42"/>
      <c r="Y504" s="42"/>
      <c r="Z504" s="42"/>
      <c r="AA504" s="42"/>
      <c r="AB504" s="42"/>
      <c r="AC504" s="42"/>
      <c r="AD504" s="42"/>
      <c r="AE504" s="42"/>
      <c r="AR504" s="231" t="s">
        <v>645</v>
      </c>
      <c r="AT504" s="231" t="s">
        <v>433</v>
      </c>
      <c r="AU504" s="231" t="s">
        <v>83</v>
      </c>
      <c r="AY504" s="21" t="s">
        <v>426</v>
      </c>
      <c r="BE504" s="232">
        <f>IF(N504="základní",J504,0)</f>
        <v>0</v>
      </c>
      <c r="BF504" s="232">
        <f>IF(N504="snížená",J504,0)</f>
        <v>0</v>
      </c>
      <c r="BG504" s="232">
        <f>IF(N504="zákl. přenesená",J504,0)</f>
        <v>0</v>
      </c>
      <c r="BH504" s="232">
        <f>IF(N504="sníž. přenesená",J504,0)</f>
        <v>0</v>
      </c>
      <c r="BI504" s="232">
        <f>IF(N504="nulová",J504,0)</f>
        <v>0</v>
      </c>
      <c r="BJ504" s="21" t="s">
        <v>81</v>
      </c>
      <c r="BK504" s="232">
        <f>ROUND(I504*H504,2)</f>
        <v>0</v>
      </c>
      <c r="BL504" s="21" t="s">
        <v>645</v>
      </c>
      <c r="BM504" s="231" t="s">
        <v>5939</v>
      </c>
    </row>
    <row r="505" s="2" customFormat="1">
      <c r="A505" s="42"/>
      <c r="B505" s="43"/>
      <c r="C505" s="44"/>
      <c r="D505" s="233" t="s">
        <v>442</v>
      </c>
      <c r="E505" s="44"/>
      <c r="F505" s="234" t="s">
        <v>3288</v>
      </c>
      <c r="G505" s="44"/>
      <c r="H505" s="44"/>
      <c r="I505" s="235"/>
      <c r="J505" s="44"/>
      <c r="K505" s="44"/>
      <c r="L505" s="48"/>
      <c r="M505" s="236"/>
      <c r="N505" s="237"/>
      <c r="O505" s="88"/>
      <c r="P505" s="88"/>
      <c r="Q505" s="88"/>
      <c r="R505" s="88"/>
      <c r="S505" s="88"/>
      <c r="T505" s="89"/>
      <c r="U505" s="42"/>
      <c r="V505" s="42"/>
      <c r="W505" s="42"/>
      <c r="X505" s="42"/>
      <c r="Y505" s="42"/>
      <c r="Z505" s="42"/>
      <c r="AA505" s="42"/>
      <c r="AB505" s="42"/>
      <c r="AC505" s="42"/>
      <c r="AD505" s="42"/>
      <c r="AE505" s="42"/>
      <c r="AT505" s="21" t="s">
        <v>442</v>
      </c>
      <c r="AU505" s="21" t="s">
        <v>83</v>
      </c>
    </row>
    <row r="506" s="2" customFormat="1" ht="49.05" customHeight="1">
      <c r="A506" s="42"/>
      <c r="B506" s="43"/>
      <c r="C506" s="220" t="s">
        <v>1129</v>
      </c>
      <c r="D506" s="220" t="s">
        <v>433</v>
      </c>
      <c r="E506" s="221" t="s">
        <v>3290</v>
      </c>
      <c r="F506" s="222" t="s">
        <v>3291</v>
      </c>
      <c r="G506" s="223" t="s">
        <v>740</v>
      </c>
      <c r="H506" s="224">
        <v>5.0460000000000003</v>
      </c>
      <c r="I506" s="225"/>
      <c r="J506" s="226">
        <f>ROUND(I506*H506,2)</f>
        <v>0</v>
      </c>
      <c r="K506" s="222" t="s">
        <v>437</v>
      </c>
      <c r="L506" s="48"/>
      <c r="M506" s="227" t="s">
        <v>28</v>
      </c>
      <c r="N506" s="228" t="s">
        <v>45</v>
      </c>
      <c r="O506" s="88"/>
      <c r="P506" s="229">
        <f>O506*H506</f>
        <v>0</v>
      </c>
      <c r="Q506" s="229">
        <v>0</v>
      </c>
      <c r="R506" s="229">
        <f>Q506*H506</f>
        <v>0</v>
      </c>
      <c r="S506" s="229">
        <v>0</v>
      </c>
      <c r="T506" s="230">
        <f>S506*H506</f>
        <v>0</v>
      </c>
      <c r="U506" s="42"/>
      <c r="V506" s="42"/>
      <c r="W506" s="42"/>
      <c r="X506" s="42"/>
      <c r="Y506" s="42"/>
      <c r="Z506" s="42"/>
      <c r="AA506" s="42"/>
      <c r="AB506" s="42"/>
      <c r="AC506" s="42"/>
      <c r="AD506" s="42"/>
      <c r="AE506" s="42"/>
      <c r="AR506" s="231" t="s">
        <v>645</v>
      </c>
      <c r="AT506" s="231" t="s">
        <v>433</v>
      </c>
      <c r="AU506" s="231" t="s">
        <v>83</v>
      </c>
      <c r="AY506" s="21" t="s">
        <v>426</v>
      </c>
      <c r="BE506" s="232">
        <f>IF(N506="základní",J506,0)</f>
        <v>0</v>
      </c>
      <c r="BF506" s="232">
        <f>IF(N506="snížená",J506,0)</f>
        <v>0</v>
      </c>
      <c r="BG506" s="232">
        <f>IF(N506="zákl. přenesená",J506,0)</f>
        <v>0</v>
      </c>
      <c r="BH506" s="232">
        <f>IF(N506="sníž. přenesená",J506,0)</f>
        <v>0</v>
      </c>
      <c r="BI506" s="232">
        <f>IF(N506="nulová",J506,0)</f>
        <v>0</v>
      </c>
      <c r="BJ506" s="21" t="s">
        <v>81</v>
      </c>
      <c r="BK506" s="232">
        <f>ROUND(I506*H506,2)</f>
        <v>0</v>
      </c>
      <c r="BL506" s="21" t="s">
        <v>645</v>
      </c>
      <c r="BM506" s="231" t="s">
        <v>5940</v>
      </c>
    </row>
    <row r="507" s="2" customFormat="1">
      <c r="A507" s="42"/>
      <c r="B507" s="43"/>
      <c r="C507" s="44"/>
      <c r="D507" s="233" t="s">
        <v>442</v>
      </c>
      <c r="E507" s="44"/>
      <c r="F507" s="234" t="s">
        <v>3293</v>
      </c>
      <c r="G507" s="44"/>
      <c r="H507" s="44"/>
      <c r="I507" s="235"/>
      <c r="J507" s="44"/>
      <c r="K507" s="44"/>
      <c r="L507" s="48"/>
      <c r="M507" s="295"/>
      <c r="N507" s="296"/>
      <c r="O507" s="297"/>
      <c r="P507" s="297"/>
      <c r="Q507" s="297"/>
      <c r="R507" s="297"/>
      <c r="S507" s="297"/>
      <c r="T507" s="298"/>
      <c r="U507" s="42"/>
      <c r="V507" s="42"/>
      <c r="W507" s="42"/>
      <c r="X507" s="42"/>
      <c r="Y507" s="42"/>
      <c r="Z507" s="42"/>
      <c r="AA507" s="42"/>
      <c r="AB507" s="42"/>
      <c r="AC507" s="42"/>
      <c r="AD507" s="42"/>
      <c r="AE507" s="42"/>
      <c r="AT507" s="21" t="s">
        <v>442</v>
      </c>
      <c r="AU507" s="21" t="s">
        <v>83</v>
      </c>
    </row>
    <row r="508" s="2" customFormat="1" ht="6.96" customHeight="1">
      <c r="A508" s="42"/>
      <c r="B508" s="63"/>
      <c r="C508" s="64"/>
      <c r="D508" s="64"/>
      <c r="E508" s="64"/>
      <c r="F508" s="64"/>
      <c r="G508" s="64"/>
      <c r="H508" s="64"/>
      <c r="I508" s="64"/>
      <c r="J508" s="64"/>
      <c r="K508" s="64"/>
      <c r="L508" s="48"/>
      <c r="M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Z508" s="42"/>
      <c r="AA508" s="42"/>
      <c r="AB508" s="42"/>
      <c r="AC508" s="42"/>
      <c r="AD508" s="42"/>
      <c r="AE508" s="42"/>
    </row>
  </sheetData>
  <sheetProtection sheet="1" autoFilter="0" formatColumns="0" formatRows="0" objects="1" scenarios="1" spinCount="100000" saltValue="3tCUNmH4Zox75VpHVVV29e9MnTEVtSJiYR3XyYd+JuHwMz9KgjbKHxD8GiD4GUHRwAmIHscxfD+OSysQs2Hr6g==" hashValue="rNHWs7JasWnOVSw+Gx1XEaYuJ9GUG+O+BUe//y06F3ePGoA5OCZy0xxSAAL8lR9c2lQ31Njmw7lteLuCjU+49Q==" algorithmName="SHA-512" password="CC35"/>
  <autoFilter ref="C91:K50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hyperlinks>
    <hyperlink ref="F96" r:id="rId1" display="https://podminky.urs.cz/item/CS_URS_2022_01/997013156"/>
    <hyperlink ref="F98" r:id="rId2" display="https://podminky.urs.cz/item/CS_URS_2022_01/997013501"/>
    <hyperlink ref="F100" r:id="rId3" display="https://podminky.urs.cz/item/CS_URS_2022_01/997013509"/>
    <hyperlink ref="F103" r:id="rId4" display="https://podminky.urs.cz/item/CS_URS_2022_01/997013871"/>
    <hyperlink ref="F108" r:id="rId5" display="https://podminky.urs.cz/item/CS_URS_2022_01/712441559"/>
    <hyperlink ref="F119" r:id="rId6" display="https://podminky.urs.cz/item/CS_URS_2022_01/998712103"/>
    <hyperlink ref="F121" r:id="rId7" display="https://podminky.urs.cz/item/CS_URS_2022_01/998712181"/>
    <hyperlink ref="F124" r:id="rId8" display="https://podminky.urs.cz/item/CS_URS_2022_01/762083122"/>
    <hyperlink ref="F129" r:id="rId9" display="https://podminky.urs.cz/item/CS_URS_2022_01/762341210"/>
    <hyperlink ref="F138" r:id="rId10" display="https://podminky.urs.cz/item/CS_URS_2022_01/762341811"/>
    <hyperlink ref="F143" r:id="rId11" display="https://podminky.urs.cz/item/CS_URS_2022_01/762342314"/>
    <hyperlink ref="F146" r:id="rId12" display="https://podminky.urs.cz/item/CS_URS_2022_01/762342511"/>
    <hyperlink ref="F162" r:id="rId13" display="https://podminky.urs.cz/item/CS_URS_2022_01/762342812"/>
    <hyperlink ref="F167" r:id="rId14" display="https://podminky.urs.cz/item/CS_URS_2022_01/762342813"/>
    <hyperlink ref="F170" r:id="rId15" display="https://podminky.urs.cz/item/CS_URS_2022_01/762395000"/>
    <hyperlink ref="F175" r:id="rId16" display="https://podminky.urs.cz/item/CS_URS_2022_01/998762103"/>
    <hyperlink ref="F177" r:id="rId17" display="https://podminky.urs.cz/item/CS_URS_2022_01/998762181"/>
    <hyperlink ref="F180" r:id="rId18" display="https://podminky.urs.cz/item/CS_URS_2022_01/764001821"/>
    <hyperlink ref="F186" r:id="rId19" display="https://podminky.urs.cz/item/CS_URS_2022_01/764001851"/>
    <hyperlink ref="F189" r:id="rId20" display="https://podminky.urs.cz/item/CS_URS_2022_01/764001891"/>
    <hyperlink ref="F193" r:id="rId21" display="https://podminky.urs.cz/item/CS_URS_2022_01/764002801"/>
    <hyperlink ref="F197" r:id="rId22" display="https://podminky.urs.cz/item/CS_URS_2022_01/764002812"/>
    <hyperlink ref="F201" r:id="rId23" display="https://podminky.urs.cz/item/CS_URS_2022_01/764002831"/>
    <hyperlink ref="F205" r:id="rId24" display="https://podminky.urs.cz/item/CS_URS_2022_01/764002841"/>
    <hyperlink ref="F209" r:id="rId25" display="https://podminky.urs.cz/item/CS_URS_2022_01/764002861"/>
    <hyperlink ref="F213" r:id="rId26" display="https://podminky.urs.cz/item/CS_URS_2022_01/764002871"/>
    <hyperlink ref="F217" r:id="rId27" display="https://podminky.urs.cz/item/CS_URS_2022_01/764002881"/>
    <hyperlink ref="F221" r:id="rId28" display="https://podminky.urs.cz/item/CS_URS_2022_01/764003801"/>
    <hyperlink ref="F228" r:id="rId29" display="https://podminky.urs.cz/item/CS_URS_2022_01/764004801"/>
    <hyperlink ref="F232" r:id="rId30" display="https://podminky.urs.cz/item/CS_URS_2022_01/764004861"/>
    <hyperlink ref="F236" r:id="rId31" display="https://podminky.urs.cz/item/CS_URS_2022_01/764111641"/>
    <hyperlink ref="F241" r:id="rId32" display="https://podminky.urs.cz/item/CS_URS_2022_01/764211624"/>
    <hyperlink ref="F247" r:id="rId33" display="https://podminky.urs.cz/item/CS_URS_2022_01/764212607"/>
    <hyperlink ref="F253" r:id="rId34" display="https://podminky.urs.cz/item/CS_URS_2022_01/764212634"/>
    <hyperlink ref="F259" r:id="rId35" display="https://podminky.urs.cz/item/CS_URS_2022_01/764212664"/>
    <hyperlink ref="F270" r:id="rId36" display="https://podminky.urs.cz/item/CS_URS_2022_01/764214611"/>
    <hyperlink ref="F276" r:id="rId37" display="https://podminky.urs.cz/item/CS_URS_2022_01/764218611"/>
    <hyperlink ref="F292" r:id="rId38" display="https://podminky.urs.cz/item/CS_URS_2022_01/764311615"/>
    <hyperlink ref="F298" r:id="rId39" display="https://podminky.urs.cz/item/CS_URS_2022_01/764311616"/>
    <hyperlink ref="F304" r:id="rId40" display="https://podminky.urs.cz/item/CS_URS_2022_01/764315622"/>
    <hyperlink ref="F310" r:id="rId41" display="https://podminky.urs.cz/item/CS_URS_2022_01/764315623"/>
    <hyperlink ref="F316" r:id="rId42" display="https://podminky.urs.cz/item/CS_URS_2022_01/764315624"/>
    <hyperlink ref="F322" r:id="rId43" display="https://podminky.urs.cz/item/CS_URS_2022_01/764511643"/>
    <hyperlink ref="F338" r:id="rId44" display="https://podminky.urs.cz/item/CS_URS_2022_01/764518623"/>
    <hyperlink ref="F344" r:id="rId45" display="https://podminky.urs.cz/item/CS_URS_2022_01/998764103"/>
    <hyperlink ref="F346" r:id="rId46" display="https://podminky.urs.cz/item/CS_URS_2022_01/998764181"/>
    <hyperlink ref="F349" r:id="rId47" display="https://podminky.urs.cz/item/CS_URS_2022_01/765111015"/>
    <hyperlink ref="F354" r:id="rId48" display="https://podminky.urs.cz/item/CS_URS_2022_01/765111504"/>
    <hyperlink ref="F357" r:id="rId49" display="https://podminky.urs.cz/item/CS_URS_2022_01/765111801"/>
    <hyperlink ref="F363" r:id="rId50" display="https://podminky.urs.cz/item/CS_URS_2022_01/765111803"/>
    <hyperlink ref="F368" r:id="rId51" display="https://podminky.urs.cz/item/CS_URS_2022_01/765111811"/>
    <hyperlink ref="F374" r:id="rId52" display="https://podminky.urs.cz/item/CS_URS_2022_01/765111813"/>
    <hyperlink ref="F377" r:id="rId53" display="https://podminky.urs.cz/item/CS_URS_2022_01/765111869"/>
    <hyperlink ref="F383" r:id="rId54" display="https://podminky.urs.cz/item/CS_URS_2022_01/765111881"/>
    <hyperlink ref="F389" r:id="rId55" display="https://podminky.urs.cz/item/CS_URS_2022_01/765113112"/>
    <hyperlink ref="F393" r:id="rId56" display="https://podminky.urs.cz/item/CS_URS_2022_01/765113251"/>
    <hyperlink ref="F396" r:id="rId57" display="https://podminky.urs.cz/item/CS_URS_2022_01/765113311"/>
    <hyperlink ref="F399" r:id="rId58" display="https://podminky.urs.cz/item/CS_URS_2022_01/765113412"/>
    <hyperlink ref="F413" r:id="rId59" display="https://podminky.urs.cz/item/CS_URS_2022_01/765115111"/>
    <hyperlink ref="F420" r:id="rId60" display="https://podminky.urs.cz/item/CS_URS_2022_01/765115302"/>
    <hyperlink ref="F439" r:id="rId61" display="https://podminky.urs.cz/item/CS_URS_2022_01/765115351"/>
    <hyperlink ref="F450" r:id="rId62" display="https://podminky.urs.cz/item/CS_URS_2022_01/765115401"/>
    <hyperlink ref="F461" r:id="rId63" display="https://podminky.urs.cz/item/CS_URS_2022_01/765115403"/>
    <hyperlink ref="F472" r:id="rId64" display="https://podminky.urs.cz/item/CS_URS_2022_01/765191001"/>
    <hyperlink ref="F483" r:id="rId65" display="https://podminky.urs.cz/item/CS_URS_2022_01/765191031"/>
    <hyperlink ref="F488" r:id="rId66" display="https://podminky.urs.cz/item/CS_URS_2022_01/765191091"/>
    <hyperlink ref="F491" r:id="rId67" display="https://podminky.urs.cz/item/CS_URS_2022_01/765191911"/>
    <hyperlink ref="F498" r:id="rId68" display="https://podminky.urs.cz/item/CS_URS_2022_01/765192811"/>
    <hyperlink ref="F505" r:id="rId69" display="https://podminky.urs.cz/item/CS_URS_2022_01/998765103"/>
    <hyperlink ref="F507" r:id="rId70" display="https://podminky.urs.cz/item/CS_URS_2022_01/99876518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7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DESKTOP-JCK6SLS\Uzivatel</dc:creator>
  <cp:lastModifiedBy>DESKTOP-JCK6SLS\Uzivatel</cp:lastModifiedBy>
  <dcterms:created xsi:type="dcterms:W3CDTF">2024-10-25T09:14:43Z</dcterms:created>
  <dcterms:modified xsi:type="dcterms:W3CDTF">2024-10-25T09:15:37Z</dcterms:modified>
</cp:coreProperties>
</file>